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ana.molano\OneDrive - JEP Colombia\TESORERIA\CONTRATACION\"/>
    </mc:Choice>
  </mc:AlternateContent>
  <xr:revisionPtr revIDLastSave="0" documentId="13_ncr:1_{9AE603A9-E92F-4D47-A4EB-7E7A553A856D}" xr6:coauthVersionLast="47" xr6:coauthVersionMax="47" xr10:uidLastSave="{00000000-0000-0000-0000-000000000000}"/>
  <bookViews>
    <workbookView xWindow="-120" yWindow="-120" windowWidth="20730" windowHeight="11160" xr2:uid="{411F6D5A-1668-45D6-AC62-8D46C797C9D4}"/>
  </bookViews>
  <sheets>
    <sheet name="ACTIVOS 2022-2023" sheetId="9" r:id="rId1"/>
  </sheets>
  <externalReferences>
    <externalReference r:id="rId2"/>
    <externalReference r:id="rId3"/>
  </externalReferences>
  <definedNames>
    <definedName name="_xlnm._FilterDatabase" localSheetId="0" hidden="1">'ACTIVOS 2022-2023'!$A$1:$U$305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59" i="9" l="1"/>
  <c r="L259" i="9" s="1"/>
  <c r="Q259" i="9"/>
  <c r="Q247" i="9"/>
  <c r="S247" i="9" s="1"/>
  <c r="Q246" i="9"/>
  <c r="Q240" i="9"/>
  <c r="S240" i="9" s="1"/>
  <c r="Q238" i="9"/>
  <c r="S238" i="9" s="1"/>
  <c r="Q235" i="9"/>
  <c r="S235" i="9" s="1"/>
  <c r="Q209" i="9"/>
  <c r="Q185" i="9"/>
  <c r="S185" i="9" s="1"/>
  <c r="L185" i="9" s="1"/>
  <c r="Q155" i="9"/>
  <c r="S155" i="9" s="1"/>
  <c r="S246" i="9"/>
  <c r="L246" i="9" s="1"/>
  <c r="S209" i="9"/>
  <c r="N209" i="9" s="1"/>
  <c r="S134" i="9"/>
  <c r="L134" i="9" s="1"/>
  <c r="Q134" i="9"/>
  <c r="S125" i="9"/>
  <c r="L125" i="9" s="1"/>
  <c r="Q125" i="9"/>
  <c r="Q124" i="9"/>
  <c r="S124" i="9" s="1"/>
  <c r="N124" i="9" s="1"/>
  <c r="S123" i="9"/>
  <c r="N123" i="9" s="1"/>
  <c r="Q123" i="9"/>
  <c r="Q121" i="9"/>
  <c r="Q122" i="9"/>
  <c r="Q119" i="9"/>
  <c r="Q118" i="9"/>
  <c r="N246" i="9" l="1"/>
  <c r="L240" i="9"/>
  <c r="N240" i="9"/>
  <c r="N125" i="9"/>
  <c r="L123" i="9"/>
  <c r="N134" i="9"/>
  <c r="N259" i="9"/>
  <c r="N247" i="9"/>
  <c r="L247" i="9"/>
  <c r="N238" i="9"/>
  <c r="L238" i="9"/>
  <c r="N235" i="9"/>
  <c r="L235" i="9"/>
  <c r="L209" i="9"/>
  <c r="N155" i="9"/>
  <c r="L155" i="9"/>
  <c r="N185" i="9"/>
  <c r="L124" i="9"/>
  <c r="Q117" i="9" l="1"/>
  <c r="Q116" i="9"/>
  <c r="S116" i="9" s="1"/>
  <c r="Q115" i="9"/>
  <c r="Q114" i="9"/>
  <c r="Q113" i="9"/>
  <c r="S113" i="9" s="1"/>
  <c r="L113" i="9" s="1"/>
  <c r="Q112" i="9"/>
  <c r="S112" i="9" s="1"/>
  <c r="S122" i="9"/>
  <c r="L122" i="9" s="1"/>
  <c r="S121" i="9"/>
  <c r="L121" i="9" s="1"/>
  <c r="S119" i="9"/>
  <c r="L119" i="9" s="1"/>
  <c r="S118" i="9"/>
  <c r="L118" i="9" s="1"/>
  <c r="S117" i="9"/>
  <c r="N117" i="9" s="1"/>
  <c r="S115" i="9"/>
  <c r="N115" i="9" s="1"/>
  <c r="S114" i="9"/>
  <c r="N114" i="9" s="1"/>
  <c r="Q111" i="9"/>
  <c r="S111" i="9" s="1"/>
  <c r="N111" i="9" s="1"/>
  <c r="Q110" i="9"/>
  <c r="S110" i="9" s="1"/>
  <c r="N110" i="9" s="1"/>
  <c r="Q109" i="9"/>
  <c r="S109" i="9" s="1"/>
  <c r="L109" i="9" s="1"/>
  <c r="Q108" i="9"/>
  <c r="S108" i="9" s="1"/>
  <c r="S106" i="9"/>
  <c r="L106" i="9" s="1"/>
  <c r="Q106" i="9"/>
  <c r="Q105" i="9"/>
  <c r="S105" i="9" s="1"/>
  <c r="N105" i="9" s="1"/>
  <c r="Q104" i="9"/>
  <c r="S104" i="9" s="1"/>
  <c r="L104" i="9" s="1"/>
  <c r="Q103" i="9"/>
  <c r="S103" i="9" s="1"/>
  <c r="Q102" i="9"/>
  <c r="S102" i="9" s="1"/>
  <c r="N102" i="9" s="1"/>
  <c r="Q101" i="9"/>
  <c r="S101" i="9" s="1"/>
  <c r="L101" i="9" s="1"/>
  <c r="Q100" i="9"/>
  <c r="S100" i="9" s="1"/>
  <c r="L100" i="9" s="1"/>
  <c r="Q99" i="9"/>
  <c r="S99" i="9" s="1"/>
  <c r="L99" i="9" s="1"/>
  <c r="Q98" i="9"/>
  <c r="S98" i="9" s="1"/>
  <c r="L98" i="9" s="1"/>
  <c r="Q97" i="9"/>
  <c r="S97" i="9" s="1"/>
  <c r="N97" i="9" s="1"/>
  <c r="Q96" i="9"/>
  <c r="S96" i="9" s="1"/>
  <c r="L96" i="9" s="1"/>
  <c r="Q95" i="9"/>
  <c r="S95" i="9" s="1"/>
  <c r="L95" i="9" s="1"/>
  <c r="Q91" i="9"/>
  <c r="S91" i="9" s="1"/>
  <c r="N91" i="9" s="1"/>
  <c r="S90" i="9"/>
  <c r="N90" i="9" s="1"/>
  <c r="Q90" i="9"/>
  <c r="Q89" i="9"/>
  <c r="S89" i="9" s="1"/>
  <c r="L89" i="9" s="1"/>
  <c r="Q88" i="9"/>
  <c r="S88" i="9" s="1"/>
  <c r="L88" i="9" s="1"/>
  <c r="S80" i="9"/>
  <c r="N80" i="9" s="1"/>
  <c r="Q80" i="9"/>
  <c r="S71" i="9"/>
  <c r="L71" i="9" s="1"/>
  <c r="Q71" i="9"/>
  <c r="S67" i="9"/>
  <c r="L67" i="9" s="1"/>
  <c r="Q67" i="9"/>
  <c r="Q58" i="9"/>
  <c r="S58" i="9" s="1"/>
  <c r="N58" i="9" s="1"/>
  <c r="L115" i="9" l="1"/>
  <c r="L117" i="9"/>
  <c r="L111" i="9"/>
  <c r="N121" i="9"/>
  <c r="L116" i="9"/>
  <c r="N116" i="9"/>
  <c r="L114" i="9"/>
  <c r="L112" i="9"/>
  <c r="N112" i="9"/>
  <c r="N104" i="9"/>
  <c r="N101" i="9"/>
  <c r="N109" i="9"/>
  <c r="N118" i="9"/>
  <c r="N119" i="9"/>
  <c r="N113" i="9"/>
  <c r="N122" i="9"/>
  <c r="L110" i="9"/>
  <c r="L108" i="9"/>
  <c r="N108" i="9"/>
  <c r="L91" i="9"/>
  <c r="N100" i="9"/>
  <c r="L97" i="9"/>
  <c r="L102" i="9"/>
  <c r="N88" i="9"/>
  <c r="N95" i="9"/>
  <c r="L90" i="9"/>
  <c r="N106" i="9"/>
  <c r="L105" i="9"/>
  <c r="L103" i="9"/>
  <c r="N103" i="9"/>
  <c r="L80" i="9"/>
  <c r="N89" i="9"/>
  <c r="N96" i="9"/>
  <c r="N98" i="9"/>
  <c r="N99" i="9"/>
  <c r="L58" i="9"/>
  <c r="N67" i="9"/>
  <c r="N71" i="9"/>
  <c r="Q94" i="9" l="1"/>
  <c r="S94" i="9" s="1"/>
  <c r="N94" i="9" s="1"/>
  <c r="Q93" i="9"/>
  <c r="S93" i="9" s="1"/>
  <c r="L93" i="9" s="1"/>
  <c r="Q52" i="9"/>
  <c r="S52" i="9" s="1"/>
  <c r="N52" i="9" s="1"/>
  <c r="L52" i="9" l="1"/>
  <c r="N93" i="9"/>
  <c r="L94" i="9"/>
  <c r="Q45" i="9" l="1"/>
  <c r="S45" i="9" s="1"/>
  <c r="Q43" i="9"/>
  <c r="S43" i="9" s="1"/>
  <c r="Q40" i="9"/>
  <c r="S40" i="9" s="1"/>
  <c r="L43" i="9" l="1"/>
  <c r="N43" i="9"/>
  <c r="L40" i="9"/>
  <c r="N40" i="9"/>
  <c r="L45" i="9"/>
  <c r="N45" i="9"/>
  <c r="Q28" i="9"/>
  <c r="S28" i="9" s="1"/>
  <c r="L28" i="9" s="1"/>
  <c r="N28" i="9" l="1"/>
  <c r="S6" i="9" l="1"/>
  <c r="M6" i="9"/>
  <c r="Q231" i="9" l="1"/>
  <c r="Q230" i="9"/>
  <c r="S224" i="9" l="1"/>
  <c r="N224" i="9" s="1"/>
  <c r="Q137" i="9"/>
  <c r="S137" i="9" s="1"/>
  <c r="Q128" i="9"/>
  <c r="S128" i="9" s="1"/>
  <c r="N128" i="9" s="1"/>
  <c r="Q87" i="9"/>
  <c r="S87" i="9" s="1"/>
  <c r="Q86" i="9"/>
  <c r="S86" i="9" s="1"/>
  <c r="Q85" i="9"/>
  <c r="S85" i="9" s="1"/>
  <c r="Q84" i="9"/>
  <c r="S84" i="9" s="1"/>
  <c r="Q82" i="9"/>
  <c r="S82" i="9" s="1"/>
  <c r="Q78" i="9"/>
  <c r="S78" i="9" s="1"/>
  <c r="N78" i="9" s="1"/>
  <c r="Q77" i="9"/>
  <c r="S77" i="9" s="1"/>
  <c r="N77" i="9" s="1"/>
  <c r="Q76" i="9"/>
  <c r="S76" i="9" s="1"/>
  <c r="N76" i="9" s="1"/>
  <c r="Q75" i="9"/>
  <c r="S75" i="9" s="1"/>
  <c r="N75" i="9" s="1"/>
  <c r="Q70" i="9"/>
  <c r="S70" i="9" s="1"/>
  <c r="N70" i="9" s="1"/>
  <c r="Q74" i="9"/>
  <c r="S74" i="9" s="1"/>
  <c r="N74" i="9" s="1"/>
  <c r="Q73" i="9"/>
  <c r="S73" i="9" s="1"/>
  <c r="N73" i="9" s="1"/>
  <c r="Q69" i="9"/>
  <c r="S69" i="9" s="1"/>
  <c r="N69" i="9" s="1"/>
  <c r="Q68" i="9"/>
  <c r="S68" i="9" s="1"/>
  <c r="Q79" i="9"/>
  <c r="S79" i="9" s="1"/>
  <c r="Q66" i="9"/>
  <c r="S66" i="9" s="1"/>
  <c r="N66" i="9" s="1"/>
  <c r="Q60" i="9"/>
  <c r="S60" i="9" s="1"/>
  <c r="L60" i="9" s="1"/>
  <c r="Q55" i="9"/>
  <c r="S55" i="9" s="1"/>
  <c r="N55" i="9" s="1"/>
  <c r="Q54" i="9"/>
  <c r="S54" i="9" s="1"/>
  <c r="N54" i="9" s="1"/>
  <c r="Q53" i="9"/>
  <c r="S53" i="9" s="1"/>
  <c r="N53" i="9" s="1"/>
  <c r="Q65" i="9"/>
  <c r="S65" i="9" s="1"/>
  <c r="L65" i="9" s="1"/>
  <c r="Q64" i="9"/>
  <c r="S64" i="9" s="1"/>
  <c r="Q59" i="9"/>
  <c r="S59" i="9" s="1"/>
  <c r="L59" i="9" s="1"/>
  <c r="Q57" i="9"/>
  <c r="S57" i="9" s="1"/>
  <c r="Q56" i="9"/>
  <c r="S56" i="9" s="1"/>
  <c r="L56" i="9" s="1"/>
  <c r="Q42" i="9"/>
  <c r="S42" i="9" s="1"/>
  <c r="N42" i="9" s="1"/>
  <c r="Q81" i="9"/>
  <c r="S81" i="9" s="1"/>
  <c r="Q33" i="9"/>
  <c r="S33" i="9" s="1"/>
  <c r="L33" i="9" s="1"/>
  <c r="R33" i="9"/>
  <c r="Q50" i="9"/>
  <c r="S50" i="9" s="1"/>
  <c r="L50" i="9" s="1"/>
  <c r="Q62" i="9"/>
  <c r="S62" i="9" s="1"/>
  <c r="Q47" i="9"/>
  <c r="S47" i="9" s="1"/>
  <c r="N47" i="9" s="1"/>
  <c r="Q44" i="9"/>
  <c r="S44" i="9" s="1"/>
  <c r="N44" i="9" s="1"/>
  <c r="Q32" i="9"/>
  <c r="S32" i="9" s="1"/>
  <c r="N32" i="9" s="1"/>
  <c r="Q63" i="9"/>
  <c r="S63" i="9" s="1"/>
  <c r="N63" i="9" s="1"/>
  <c r="Q61" i="9"/>
  <c r="S61" i="9" s="1"/>
  <c r="L61" i="9" s="1"/>
  <c r="Q30" i="9"/>
  <c r="S30" i="9" s="1"/>
  <c r="L30" i="9" s="1"/>
  <c r="Q23" i="9"/>
  <c r="S23" i="9" s="1"/>
  <c r="L23" i="9" s="1"/>
  <c r="Q46" i="9"/>
  <c r="S46" i="9" s="1"/>
  <c r="N46" i="9" s="1"/>
  <c r="Q29" i="9"/>
  <c r="S29" i="9" s="1"/>
  <c r="N29" i="9" s="1"/>
  <c r="Q31" i="9"/>
  <c r="S31" i="9" s="1"/>
  <c r="Q48" i="9"/>
  <c r="S48" i="9" s="1"/>
  <c r="N48" i="9" s="1"/>
  <c r="Q25" i="9"/>
  <c r="S25" i="9" s="1"/>
  <c r="N25" i="9" s="1"/>
  <c r="Q24" i="9"/>
  <c r="S24" i="9" s="1"/>
  <c r="N24" i="9" s="1"/>
  <c r="Q289" i="9"/>
  <c r="S289" i="9" s="1"/>
  <c r="N289" i="9" s="1"/>
  <c r="Q288" i="9"/>
  <c r="S288" i="9" s="1"/>
  <c r="N288" i="9" s="1"/>
  <c r="Q39" i="9"/>
  <c r="S39" i="9" s="1"/>
  <c r="N39" i="9" s="1"/>
  <c r="Q38" i="9"/>
  <c r="S38" i="9" s="1"/>
  <c r="N38" i="9" s="1"/>
  <c r="Q37" i="9"/>
  <c r="S37" i="9" s="1"/>
  <c r="N37" i="9" s="1"/>
  <c r="Q36" i="9"/>
  <c r="S36" i="9" s="1"/>
  <c r="N36" i="9" s="1"/>
  <c r="Q35" i="9"/>
  <c r="S35" i="9" s="1"/>
  <c r="N35" i="9" s="1"/>
  <c r="Q286" i="9"/>
  <c r="S286" i="9" s="1"/>
  <c r="N286" i="9" s="1"/>
  <c r="Q22" i="9"/>
  <c r="S22" i="9" s="1"/>
  <c r="N22" i="9" s="1"/>
  <c r="Q49" i="9"/>
  <c r="S49" i="9" s="1"/>
  <c r="N49" i="9" s="1"/>
  <c r="Q27" i="9"/>
  <c r="S27" i="9" s="1"/>
  <c r="N27" i="9" s="1"/>
  <c r="Q41" i="9"/>
  <c r="S41" i="9" s="1"/>
  <c r="N41" i="9" s="1"/>
  <c r="Q26" i="9"/>
  <c r="S26" i="9" s="1"/>
  <c r="N26" i="9" s="1"/>
  <c r="Q21" i="9"/>
  <c r="S21" i="9" s="1"/>
  <c r="N21" i="9" s="1"/>
  <c r="Q20" i="9"/>
  <c r="S20" i="9" s="1"/>
  <c r="N20" i="9" s="1"/>
  <c r="Q19" i="9"/>
  <c r="S19" i="9" s="1"/>
  <c r="N19" i="9" s="1"/>
  <c r="Q18" i="9"/>
  <c r="S18" i="9" s="1"/>
  <c r="N18" i="9" s="1"/>
  <c r="Q17" i="9"/>
  <c r="S17" i="9" s="1"/>
  <c r="Q34" i="9"/>
  <c r="S34" i="9" s="1"/>
  <c r="N34" i="9" s="1"/>
  <c r="Q16" i="9"/>
  <c r="S16" i="9" s="1"/>
  <c r="N16" i="9" s="1"/>
  <c r="Q15" i="9"/>
  <c r="S15" i="9" s="1"/>
  <c r="N15" i="9" s="1"/>
  <c r="Q14" i="9"/>
  <c r="S14" i="9" s="1"/>
  <c r="N14" i="9" s="1"/>
  <c r="Q10" i="9"/>
  <c r="S10" i="9" s="1"/>
  <c r="N10" i="9" s="1"/>
  <c r="L82" i="9" l="1"/>
  <c r="N82" i="9"/>
  <c r="L137" i="9"/>
  <c r="N137" i="9"/>
  <c r="N85" i="9"/>
  <c r="L85" i="9"/>
  <c r="N87" i="9"/>
  <c r="L87" i="9"/>
  <c r="N86" i="9"/>
  <c r="L86" i="9"/>
  <c r="N84" i="9"/>
  <c r="L84" i="9"/>
  <c r="L79" i="9"/>
  <c r="N79" i="9"/>
  <c r="N17" i="9"/>
  <c r="L17" i="9"/>
  <c r="L42" i="9"/>
  <c r="L55" i="9"/>
  <c r="L54" i="9"/>
  <c r="L64" i="9"/>
  <c r="N64" i="9"/>
  <c r="N31" i="9"/>
  <c r="L31" i="9"/>
  <c r="N81" i="9"/>
  <c r="L81" i="9"/>
  <c r="N68" i="9"/>
  <c r="L68" i="9"/>
  <c r="N60" i="9"/>
  <c r="N61" i="9"/>
  <c r="N23" i="9"/>
  <c r="N65" i="9"/>
  <c r="N59" i="9"/>
  <c r="L57" i="9"/>
  <c r="N57" i="9"/>
  <c r="N56" i="9"/>
  <c r="N33" i="9"/>
  <c r="N50" i="9"/>
  <c r="N62" i="9"/>
  <c r="L62" i="9"/>
  <c r="L63" i="9"/>
  <c r="N30" i="9"/>
  <c r="L48" i="9" l="1"/>
  <c r="L25" i="9"/>
  <c r="L24" i="9"/>
  <c r="L289" i="9"/>
  <c r="L288" i="9"/>
  <c r="L39" i="9"/>
  <c r="L38" i="9"/>
  <c r="L37" i="9"/>
  <c r="L36" i="9"/>
  <c r="L35" i="9"/>
  <c r="L286" i="9"/>
  <c r="L22" i="9"/>
  <c r="L49" i="9"/>
  <c r="L27" i="9"/>
  <c r="L41" i="9"/>
  <c r="L26" i="9"/>
  <c r="L21" i="9"/>
  <c r="L20" i="9"/>
  <c r="L19" i="9"/>
  <c r="L18" i="9"/>
  <c r="L34" i="9"/>
  <c r="L16" i="9"/>
  <c r="L15" i="9"/>
  <c r="L14" i="9"/>
  <c r="L10" i="9"/>
  <c r="L78" i="9"/>
  <c r="L77" i="9"/>
  <c r="L76" i="9"/>
  <c r="L75" i="9"/>
  <c r="L70" i="9"/>
  <c r="L74" i="9"/>
  <c r="L73" i="9"/>
  <c r="L69" i="9"/>
  <c r="L32" i="9"/>
  <c r="L29" i="9"/>
  <c r="L66" i="9"/>
  <c r="L53" i="9"/>
  <c r="L47" i="9"/>
  <c r="L44" i="9"/>
  <c r="L46" i="9"/>
  <c r="Q13" i="9"/>
  <c r="S13" i="9" s="1"/>
  <c r="N13" i="9" s="1"/>
  <c r="Q9" i="9"/>
  <c r="S9" i="9" s="1"/>
  <c r="N9" i="9" s="1"/>
  <c r="Q12" i="9"/>
  <c r="S12" i="9" s="1"/>
  <c r="N12" i="9" s="1"/>
  <c r="Q11" i="9"/>
  <c r="S11" i="9" s="1"/>
  <c r="N11" i="9" s="1"/>
  <c r="N2" i="9"/>
  <c r="N3" i="9"/>
  <c r="N4" i="9"/>
  <c r="N5" i="9"/>
  <c r="N6" i="9"/>
  <c r="Q8" i="9"/>
  <c r="S8" i="9" s="1"/>
  <c r="Q7" i="9"/>
  <c r="S7" i="9" s="1"/>
  <c r="N7" i="9" s="1"/>
  <c r="L8" i="9" l="1"/>
  <c r="N8" i="9"/>
  <c r="L12" i="9"/>
  <c r="L13" i="9"/>
  <c r="L11" i="9"/>
  <c r="L9" i="9"/>
  <c r="R281" i="9" l="1"/>
  <c r="R280" i="9"/>
  <c r="R284" i="9"/>
  <c r="R282" i="9"/>
  <c r="R283" i="9"/>
  <c r="G281" i="9"/>
  <c r="G280" i="9"/>
  <c r="G284" i="9"/>
  <c r="G282" i="9"/>
  <c r="G283" i="9"/>
  <c r="S283" i="9"/>
  <c r="N283" i="9"/>
  <c r="L283" i="9"/>
  <c r="B283" i="9"/>
  <c r="S282" i="9"/>
  <c r="N282" i="9"/>
  <c r="L282" i="9"/>
  <c r="B282" i="9"/>
  <c r="S284" i="9"/>
  <c r="N284" i="9"/>
  <c r="L284" i="9"/>
  <c r="B284" i="9"/>
  <c r="S280" i="9"/>
  <c r="N280" i="9"/>
  <c r="B280" i="9"/>
  <c r="S281" i="9"/>
  <c r="N281" i="9"/>
  <c r="L281" i="9"/>
  <c r="B281" i="9"/>
  <c r="R2" i="9"/>
  <c r="R3" i="9"/>
  <c r="R4" i="9"/>
  <c r="R5" i="9"/>
  <c r="R6" i="9"/>
  <c r="R7" i="9"/>
  <c r="R8" i="9"/>
  <c r="R11" i="9"/>
  <c r="R12" i="9"/>
  <c r="R9" i="9"/>
  <c r="R13" i="9"/>
  <c r="R10" i="9"/>
  <c r="R14" i="9"/>
  <c r="R15" i="9"/>
  <c r="R16" i="9"/>
  <c r="R34" i="9"/>
  <c r="R17" i="9"/>
  <c r="R18" i="9"/>
  <c r="R19" i="9"/>
  <c r="R20" i="9"/>
  <c r="R21" i="9"/>
  <c r="R26" i="9"/>
  <c r="R41" i="9"/>
  <c r="R27" i="9"/>
  <c r="R28" i="9"/>
  <c r="R49" i="9"/>
  <c r="R22" i="9"/>
  <c r="R286" i="9"/>
  <c r="R35" i="9"/>
  <c r="R36" i="9"/>
  <c r="R37" i="9"/>
  <c r="R38" i="9"/>
  <c r="R39" i="9"/>
  <c r="R288" i="9"/>
  <c r="R289" i="9"/>
  <c r="R24" i="9"/>
  <c r="R25" i="9"/>
  <c r="R48" i="9"/>
  <c r="R31" i="9"/>
  <c r="R29" i="9"/>
  <c r="R46" i="9"/>
  <c r="R23" i="9"/>
  <c r="R30" i="9"/>
  <c r="R61" i="9"/>
  <c r="R63" i="9"/>
  <c r="R32" i="9"/>
  <c r="R44" i="9"/>
  <c r="R45" i="9"/>
  <c r="R47" i="9"/>
  <c r="R62" i="9"/>
  <c r="R50" i="9"/>
  <c r="R51" i="9"/>
  <c r="R81" i="9"/>
  <c r="R40" i="9"/>
  <c r="R42" i="9"/>
  <c r="R56" i="9"/>
  <c r="R57" i="9"/>
  <c r="R58" i="9"/>
  <c r="R59" i="9"/>
  <c r="R106" i="9"/>
  <c r="R64" i="9"/>
  <c r="R65" i="9"/>
  <c r="R53" i="9"/>
  <c r="R54" i="9"/>
  <c r="R55" i="9"/>
  <c r="R71" i="9"/>
  <c r="R72" i="9"/>
  <c r="R60" i="9"/>
  <c r="R66" i="9"/>
  <c r="R83" i="9"/>
  <c r="R67" i="9"/>
  <c r="R79" i="9"/>
  <c r="R93" i="9"/>
  <c r="R89" i="9"/>
  <c r="R68" i="9"/>
  <c r="R69" i="9"/>
  <c r="R73" i="9"/>
  <c r="R74" i="9"/>
  <c r="R90" i="9"/>
  <c r="R70" i="9"/>
  <c r="R75" i="9"/>
  <c r="R76" i="9"/>
  <c r="R77" i="9"/>
  <c r="R78" i="9"/>
  <c r="R100" i="9"/>
  <c r="R123" i="9"/>
  <c r="R80" i="9"/>
  <c r="R82" i="9"/>
  <c r="R84" i="9"/>
  <c r="R85" i="9"/>
  <c r="R86" i="9"/>
  <c r="R87" i="9"/>
  <c r="R91" i="9"/>
  <c r="R92" i="9"/>
  <c r="R99" i="9"/>
  <c r="R96" i="9"/>
  <c r="R109" i="9"/>
  <c r="R97" i="9"/>
  <c r="R88" i="9"/>
  <c r="R94" i="9"/>
  <c r="R101" i="9"/>
  <c r="R102" i="9"/>
  <c r="R103" i="9"/>
  <c r="R108" i="9"/>
  <c r="R110" i="9"/>
  <c r="R125" i="9"/>
  <c r="R104" i="9"/>
  <c r="R98" i="9"/>
  <c r="R105" i="9"/>
  <c r="R117" i="9"/>
  <c r="R120" i="9"/>
  <c r="R95" i="9"/>
  <c r="R107" i="9"/>
  <c r="R111" i="9"/>
  <c r="R112" i="9"/>
  <c r="R113" i="9"/>
  <c r="R114" i="9"/>
  <c r="R115" i="9"/>
  <c r="R119" i="9"/>
  <c r="R124" i="9"/>
  <c r="R116" i="9"/>
  <c r="R118" i="9"/>
  <c r="R121" i="9"/>
  <c r="R122" i="9"/>
  <c r="R126" i="9"/>
  <c r="R127" i="9"/>
  <c r="G279" i="9"/>
  <c r="G277" i="9"/>
  <c r="G276" i="9"/>
  <c r="G274" i="9"/>
  <c r="G273" i="9"/>
  <c r="G275" i="9"/>
  <c r="G272" i="9"/>
  <c r="G269" i="9"/>
  <c r="G270" i="9"/>
  <c r="G268" i="9"/>
  <c r="G271" i="9"/>
  <c r="G267" i="9"/>
  <c r="G266" i="9"/>
  <c r="G262" i="9"/>
  <c r="G265" i="9"/>
  <c r="G263" i="9"/>
  <c r="G264" i="9"/>
  <c r="G260" i="9"/>
  <c r="G259" i="9"/>
  <c r="G261" i="9"/>
  <c r="G256" i="9"/>
  <c r="G258" i="9"/>
  <c r="G257" i="9"/>
  <c r="G251" i="9"/>
  <c r="G255" i="9"/>
  <c r="G254" i="9"/>
  <c r="G253" i="9"/>
  <c r="G252" i="9"/>
  <c r="G250" i="9"/>
  <c r="G249" i="9"/>
  <c r="G248" i="9"/>
  <c r="G247" i="9"/>
  <c r="G244" i="9"/>
  <c r="G245" i="9"/>
  <c r="G246" i="9"/>
  <c r="G242" i="9"/>
  <c r="G243" i="9"/>
  <c r="G238" i="9"/>
  <c r="G240" i="9"/>
  <c r="G237" i="9"/>
  <c r="G241" i="9"/>
  <c r="G239" i="9"/>
  <c r="G236" i="9"/>
  <c r="G235" i="9"/>
  <c r="G234" i="9"/>
  <c r="G232" i="9"/>
  <c r="G233" i="9"/>
  <c r="G229" i="9"/>
  <c r="G228" i="9"/>
  <c r="G231" i="9"/>
  <c r="G230" i="9"/>
  <c r="G227" i="9"/>
  <c r="G226" i="9"/>
  <c r="G223" i="9"/>
  <c r="G222" i="9"/>
  <c r="G225" i="9"/>
  <c r="G224" i="9"/>
  <c r="G217" i="9"/>
  <c r="G219" i="9"/>
  <c r="G218" i="9"/>
  <c r="G216" i="9"/>
  <c r="G215" i="9"/>
  <c r="G214" i="9"/>
  <c r="G221" i="9"/>
  <c r="G220" i="9"/>
  <c r="G212" i="9"/>
  <c r="G213" i="9"/>
  <c r="G210" i="9"/>
  <c r="G211" i="9"/>
  <c r="G208" i="9"/>
  <c r="G206" i="9"/>
  <c r="G209" i="9"/>
  <c r="G207" i="9"/>
  <c r="G204" i="9"/>
  <c r="G202" i="9"/>
  <c r="G201" i="9"/>
  <c r="G203" i="9"/>
  <c r="G200" i="9"/>
  <c r="G199" i="9"/>
  <c r="G196" i="9"/>
  <c r="G198" i="9"/>
  <c r="G195" i="9"/>
  <c r="G191" i="9"/>
  <c r="G190" i="9"/>
  <c r="G189" i="9"/>
  <c r="G188" i="9"/>
  <c r="G194" i="9"/>
  <c r="G197" i="9"/>
  <c r="G192" i="9"/>
  <c r="G187" i="9"/>
  <c r="G193" i="9"/>
  <c r="G205" i="9"/>
  <c r="G182" i="9"/>
  <c r="G186" i="9"/>
  <c r="G180" i="9"/>
  <c r="G179" i="9"/>
  <c r="G181" i="9"/>
  <c r="G178" i="9"/>
  <c r="G184" i="9"/>
  <c r="G183" i="9"/>
  <c r="G176" i="9"/>
  <c r="G177" i="9"/>
  <c r="G185" i="9"/>
  <c r="G175" i="9"/>
  <c r="G174" i="9"/>
  <c r="G163" i="9"/>
  <c r="G173" i="9"/>
  <c r="G171" i="9"/>
  <c r="G170" i="9"/>
  <c r="G169" i="9"/>
  <c r="G166" i="9"/>
  <c r="G172" i="9"/>
  <c r="G168" i="9"/>
  <c r="G167" i="9"/>
  <c r="G162" i="9"/>
  <c r="G161" i="9"/>
  <c r="G158" i="9"/>
  <c r="G157" i="9"/>
  <c r="G156" i="9"/>
  <c r="G165" i="9"/>
  <c r="G160" i="9"/>
  <c r="G164" i="9"/>
  <c r="G159" i="9"/>
  <c r="G155" i="9"/>
  <c r="G153" i="9"/>
  <c r="G152" i="9"/>
  <c r="G151" i="9"/>
  <c r="G154" i="9"/>
  <c r="G150" i="9"/>
  <c r="G148" i="9"/>
  <c r="G149" i="9"/>
  <c r="G147" i="9"/>
  <c r="G145" i="9"/>
  <c r="G144" i="9"/>
  <c r="G143" i="9"/>
  <c r="G142" i="9"/>
  <c r="G141" i="9"/>
  <c r="G146" i="9"/>
  <c r="G140" i="9"/>
  <c r="G139" i="9"/>
  <c r="G138" i="9"/>
  <c r="G137" i="9"/>
  <c r="G136" i="9"/>
  <c r="G135" i="9"/>
  <c r="G134" i="9"/>
  <c r="G133" i="9"/>
  <c r="G132" i="9"/>
  <c r="G131" i="9"/>
  <c r="G130" i="9"/>
  <c r="G129" i="9"/>
  <c r="G128" i="9"/>
  <c r="G2" i="9"/>
  <c r="G3" i="9"/>
  <c r="G4" i="9"/>
  <c r="G5" i="9"/>
  <c r="G6" i="9"/>
  <c r="G7" i="9"/>
  <c r="G8" i="9"/>
  <c r="G11" i="9"/>
  <c r="G12" i="9"/>
  <c r="G9" i="9"/>
  <c r="G13" i="9"/>
  <c r="G10" i="9"/>
  <c r="G14" i="9"/>
  <c r="G15" i="9"/>
  <c r="G16" i="9"/>
  <c r="G34" i="9"/>
  <c r="G17" i="9"/>
  <c r="G18" i="9"/>
  <c r="G19" i="9"/>
  <c r="G20" i="9"/>
  <c r="G21" i="9"/>
  <c r="G26" i="9"/>
  <c r="G41" i="9"/>
  <c r="G27" i="9"/>
  <c r="G28" i="9"/>
  <c r="G49" i="9"/>
  <c r="G22" i="9"/>
  <c r="G286" i="9"/>
  <c r="G35" i="9"/>
  <c r="G36" i="9"/>
  <c r="G37" i="9"/>
  <c r="G38" i="9"/>
  <c r="G39" i="9"/>
  <c r="G288" i="9"/>
  <c r="G289" i="9"/>
  <c r="G24" i="9"/>
  <c r="G25" i="9"/>
  <c r="G48" i="9"/>
  <c r="G31" i="9"/>
  <c r="G29" i="9"/>
  <c r="G46" i="9"/>
  <c r="G23" i="9"/>
  <c r="G30" i="9"/>
  <c r="G61" i="9"/>
  <c r="G63" i="9"/>
  <c r="G32" i="9"/>
  <c r="G44" i="9"/>
  <c r="G45" i="9"/>
  <c r="G47" i="9"/>
  <c r="G62" i="9"/>
  <c r="G50" i="9"/>
  <c r="G51" i="9"/>
  <c r="G33" i="9"/>
  <c r="G81" i="9"/>
  <c r="G40" i="9"/>
  <c r="G42" i="9"/>
  <c r="G56" i="9"/>
  <c r="G57" i="9"/>
  <c r="G58" i="9"/>
  <c r="G59" i="9"/>
  <c r="G106" i="9"/>
  <c r="G64" i="9"/>
  <c r="G65" i="9"/>
  <c r="G53" i="9"/>
  <c r="G54" i="9"/>
  <c r="G55" i="9"/>
  <c r="G71" i="9"/>
  <c r="G72" i="9"/>
  <c r="G60" i="9"/>
  <c r="G66" i="9"/>
  <c r="G83" i="9"/>
  <c r="G67" i="9"/>
  <c r="G79" i="9"/>
  <c r="G93" i="9"/>
  <c r="G89" i="9"/>
  <c r="G68" i="9"/>
  <c r="G69" i="9"/>
  <c r="G73" i="9"/>
  <c r="G74" i="9"/>
  <c r="G90" i="9"/>
  <c r="G70" i="9"/>
  <c r="G75" i="9"/>
  <c r="G76" i="9"/>
  <c r="G77" i="9"/>
  <c r="G78" i="9"/>
  <c r="G100" i="9"/>
  <c r="G123" i="9"/>
  <c r="G80" i="9"/>
  <c r="G82" i="9"/>
  <c r="G84" i="9"/>
  <c r="G85" i="9"/>
  <c r="G86" i="9"/>
  <c r="G87" i="9"/>
  <c r="G91" i="9"/>
  <c r="G92" i="9"/>
  <c r="G99" i="9"/>
  <c r="G96" i="9"/>
  <c r="G109" i="9"/>
  <c r="G97" i="9"/>
  <c r="G88" i="9"/>
  <c r="G94" i="9"/>
  <c r="G101" i="9"/>
  <c r="G102" i="9"/>
  <c r="G103" i="9"/>
  <c r="G108" i="9"/>
  <c r="G110" i="9"/>
  <c r="G125" i="9"/>
  <c r="G104" i="9"/>
  <c r="G98" i="9"/>
  <c r="G105" i="9"/>
  <c r="G117" i="9"/>
  <c r="G120" i="9"/>
  <c r="G95" i="9"/>
  <c r="G107" i="9"/>
  <c r="G111" i="9"/>
  <c r="G112" i="9"/>
  <c r="G113" i="9"/>
  <c r="G114" i="9"/>
  <c r="G115" i="9"/>
  <c r="G119" i="9"/>
  <c r="G124" i="9"/>
  <c r="G116" i="9"/>
  <c r="G118" i="9"/>
  <c r="G121" i="9"/>
  <c r="G122" i="9"/>
  <c r="G126" i="9"/>
  <c r="G127" i="9"/>
  <c r="O127" i="9"/>
  <c r="O126" i="9"/>
  <c r="O122" i="9"/>
  <c r="O121" i="9"/>
  <c r="O118" i="9"/>
  <c r="O116" i="9"/>
  <c r="O124" i="9"/>
  <c r="O119" i="9"/>
  <c r="O115" i="9"/>
  <c r="O114" i="9"/>
  <c r="O113" i="9"/>
  <c r="O112" i="9"/>
  <c r="O111" i="9"/>
  <c r="O107" i="9"/>
  <c r="O95" i="9"/>
  <c r="O120" i="9"/>
  <c r="O117" i="9"/>
  <c r="O105" i="9"/>
  <c r="O98" i="9"/>
  <c r="O104" i="9"/>
  <c r="O125" i="9"/>
  <c r="O110" i="9"/>
  <c r="O108" i="9"/>
  <c r="O103" i="9"/>
  <c r="O102" i="9"/>
  <c r="O101" i="9"/>
  <c r="O94" i="9"/>
  <c r="O88" i="9"/>
  <c r="O97" i="9"/>
  <c r="O109" i="9"/>
  <c r="O96" i="9"/>
  <c r="O99" i="9"/>
  <c r="O92" i="9"/>
  <c r="O91" i="9"/>
  <c r="O87" i="9"/>
  <c r="O86" i="9"/>
  <c r="O85" i="9"/>
  <c r="O84" i="9"/>
  <c r="O82" i="9"/>
  <c r="O80" i="9"/>
  <c r="O123" i="9"/>
  <c r="O100" i="9"/>
  <c r="O78" i="9"/>
  <c r="O77" i="9"/>
  <c r="O76" i="9"/>
  <c r="O75" i="9"/>
  <c r="O70" i="9"/>
  <c r="O90" i="9"/>
  <c r="O74" i="9"/>
  <c r="O73" i="9"/>
  <c r="O69" i="9"/>
  <c r="O68" i="9"/>
  <c r="O89" i="9"/>
  <c r="O93" i="9"/>
  <c r="O79" i="9"/>
  <c r="O67" i="9"/>
  <c r="O83" i="9"/>
  <c r="O66" i="9"/>
  <c r="O60" i="9"/>
  <c r="O72" i="9"/>
  <c r="O71" i="9"/>
  <c r="O55" i="9"/>
  <c r="O54" i="9"/>
  <c r="O53" i="9"/>
  <c r="O65" i="9"/>
  <c r="O64" i="9"/>
  <c r="O106" i="9"/>
  <c r="O59" i="9"/>
  <c r="O58" i="9"/>
  <c r="O57" i="9"/>
  <c r="O56" i="9"/>
  <c r="O42" i="9"/>
  <c r="O40" i="9"/>
  <c r="O81" i="9"/>
  <c r="O33" i="9"/>
  <c r="O51" i="9"/>
  <c r="O50" i="9"/>
  <c r="O62" i="9"/>
  <c r="O47" i="9"/>
  <c r="O45" i="9"/>
  <c r="O44" i="9"/>
  <c r="O32" i="9"/>
  <c r="O63" i="9"/>
  <c r="O61" i="9"/>
  <c r="O30" i="9"/>
  <c r="O23" i="9"/>
  <c r="O46" i="9"/>
  <c r="O29" i="9"/>
  <c r="O31" i="9"/>
  <c r="O48" i="9"/>
  <c r="O25" i="9"/>
  <c r="O24" i="9"/>
  <c r="O289" i="9"/>
  <c r="O288" i="9"/>
  <c r="O39" i="9"/>
  <c r="O38" i="9"/>
  <c r="O37" i="9"/>
  <c r="O36" i="9"/>
  <c r="O35" i="9"/>
  <c r="O286" i="9"/>
  <c r="O22" i="9"/>
  <c r="O49" i="9"/>
  <c r="O28" i="9"/>
  <c r="O27" i="9"/>
  <c r="O6" i="9"/>
  <c r="O5" i="9"/>
  <c r="O4" i="9"/>
  <c r="O3" i="9"/>
  <c r="O2" i="9"/>
  <c r="T279" i="9"/>
  <c r="T278" i="9"/>
  <c r="T277" i="9"/>
  <c r="T276" i="9"/>
  <c r="T274" i="9"/>
  <c r="T273" i="9"/>
  <c r="T275" i="9"/>
  <c r="T272" i="9"/>
  <c r="T269" i="9"/>
  <c r="T270" i="9"/>
  <c r="T268" i="9"/>
  <c r="T271" i="9"/>
  <c r="T267" i="9"/>
  <c r="T266" i="9"/>
  <c r="T262" i="9"/>
  <c r="T265" i="9"/>
  <c r="T263" i="9"/>
  <c r="T264" i="9"/>
  <c r="T260" i="9"/>
  <c r="T259" i="9"/>
  <c r="T261" i="9"/>
  <c r="T256" i="9"/>
  <c r="T258" i="9"/>
  <c r="T257" i="9"/>
  <c r="T251" i="9"/>
  <c r="T255" i="9"/>
  <c r="T254" i="9"/>
  <c r="T253" i="9"/>
  <c r="T252" i="9"/>
  <c r="T250" i="9"/>
  <c r="T249" i="9"/>
  <c r="T248" i="9"/>
  <c r="T247" i="9"/>
  <c r="T244" i="9"/>
  <c r="T245" i="9"/>
  <c r="T246" i="9"/>
  <c r="T242" i="9"/>
  <c r="T243" i="9"/>
  <c r="T238" i="9"/>
  <c r="T240" i="9"/>
  <c r="T237" i="9"/>
  <c r="T241" i="9"/>
  <c r="T239" i="9"/>
  <c r="T236" i="9"/>
  <c r="T235" i="9"/>
  <c r="T234" i="9"/>
  <c r="T232" i="9"/>
  <c r="T233" i="9"/>
  <c r="T229" i="9"/>
  <c r="T228" i="9"/>
  <c r="T231" i="9"/>
  <c r="T230" i="9"/>
  <c r="T227" i="9"/>
  <c r="T226" i="9"/>
  <c r="T223" i="9"/>
  <c r="T222" i="9"/>
  <c r="T225" i="9"/>
  <c r="T224" i="9"/>
  <c r="T217" i="9"/>
  <c r="T219" i="9"/>
  <c r="T218" i="9"/>
  <c r="T216" i="9"/>
  <c r="T215" i="9"/>
  <c r="T214" i="9"/>
  <c r="T221" i="9"/>
  <c r="T220" i="9"/>
  <c r="T212" i="9"/>
  <c r="T213" i="9"/>
  <c r="T210" i="9"/>
  <c r="T211" i="9"/>
  <c r="T208" i="9"/>
  <c r="T206" i="9"/>
  <c r="T209" i="9"/>
  <c r="T207" i="9"/>
  <c r="T204" i="9"/>
  <c r="T202" i="9"/>
  <c r="T201" i="9"/>
  <c r="T203" i="9"/>
  <c r="T200" i="9"/>
  <c r="T199" i="9"/>
  <c r="T196" i="9"/>
  <c r="T198" i="9"/>
  <c r="T195" i="9"/>
  <c r="T191" i="9"/>
  <c r="T190" i="9"/>
  <c r="T189" i="9"/>
  <c r="T188" i="9"/>
  <c r="T194" i="9"/>
  <c r="T197" i="9"/>
  <c r="T192" i="9"/>
  <c r="T187" i="9"/>
  <c r="T193" i="9"/>
  <c r="T205" i="9"/>
  <c r="T182" i="9"/>
  <c r="T186" i="9"/>
  <c r="T180" i="9"/>
  <c r="T179" i="9"/>
  <c r="T181" i="9"/>
  <c r="T178" i="9"/>
  <c r="T184" i="9"/>
  <c r="T183" i="9"/>
  <c r="T176" i="9"/>
  <c r="T177" i="9"/>
  <c r="T185" i="9"/>
  <c r="T175" i="9"/>
  <c r="T174" i="9"/>
  <c r="T163" i="9"/>
  <c r="T173" i="9"/>
  <c r="T171" i="9"/>
  <c r="T170" i="9"/>
  <c r="T169" i="9"/>
  <c r="T166" i="9"/>
  <c r="T172" i="9"/>
  <c r="T168" i="9"/>
  <c r="T167" i="9"/>
  <c r="T162" i="9"/>
  <c r="T161" i="9"/>
  <c r="T158" i="9"/>
  <c r="T157" i="9"/>
  <c r="T156" i="9"/>
  <c r="T165" i="9"/>
  <c r="T160" i="9"/>
  <c r="T164" i="9"/>
  <c r="T159" i="9"/>
  <c r="T155" i="9"/>
  <c r="T153" i="9"/>
  <c r="T152" i="9"/>
  <c r="T151" i="9"/>
  <c r="T154" i="9"/>
  <c r="T150" i="9"/>
  <c r="T148" i="9"/>
  <c r="T149" i="9"/>
  <c r="T147" i="9"/>
  <c r="T145" i="9"/>
  <c r="T144" i="9"/>
  <c r="T143" i="9"/>
  <c r="T142" i="9"/>
  <c r="T141" i="9"/>
  <c r="T146" i="9"/>
  <c r="T140" i="9"/>
  <c r="T139" i="9"/>
  <c r="T138" i="9"/>
  <c r="T137" i="9"/>
  <c r="T136" i="9"/>
  <c r="T135" i="9"/>
  <c r="T134" i="9"/>
  <c r="T133" i="9"/>
  <c r="T132" i="9"/>
  <c r="T131" i="9"/>
  <c r="T130" i="9"/>
  <c r="T129" i="9"/>
  <c r="T128" i="9"/>
  <c r="T127" i="9" l="1"/>
  <c r="T126" i="9"/>
  <c r="T122" i="9"/>
  <c r="T121" i="9"/>
  <c r="T118" i="9"/>
  <c r="T116" i="9"/>
  <c r="T124" i="9"/>
  <c r="T119" i="9"/>
  <c r="T115" i="9"/>
  <c r="T114" i="9"/>
  <c r="T113" i="9"/>
  <c r="T112" i="9"/>
  <c r="T111" i="9"/>
  <c r="T107" i="9"/>
  <c r="T95" i="9"/>
  <c r="T120" i="9"/>
  <c r="T117" i="9"/>
  <c r="T105" i="9"/>
  <c r="T98" i="9"/>
  <c r="T104" i="9"/>
  <c r="T125" i="9"/>
  <c r="T110" i="9"/>
  <c r="T108" i="9"/>
  <c r="T103" i="9"/>
  <c r="T102" i="9"/>
  <c r="T101" i="9"/>
  <c r="T94" i="9"/>
  <c r="T88" i="9"/>
  <c r="T97" i="9"/>
  <c r="T109" i="9"/>
  <c r="T96" i="9"/>
  <c r="T99" i="9"/>
  <c r="T92" i="9"/>
  <c r="T91" i="9"/>
  <c r="T87" i="9"/>
  <c r="T86" i="9"/>
  <c r="T85" i="9"/>
  <c r="T84" i="9"/>
  <c r="T82" i="9"/>
  <c r="T80" i="9"/>
  <c r="T123" i="9"/>
  <c r="T100" i="9"/>
  <c r="T78" i="9"/>
  <c r="T77" i="9"/>
  <c r="T76" i="9"/>
  <c r="T75" i="9"/>
  <c r="T70" i="9"/>
  <c r="T90" i="9"/>
  <c r="T74" i="9"/>
  <c r="T73" i="9"/>
  <c r="T69" i="9"/>
  <c r="T68" i="9"/>
  <c r="T89" i="9"/>
  <c r="T93" i="9"/>
  <c r="T79" i="9"/>
  <c r="T67" i="9"/>
  <c r="T83" i="9"/>
  <c r="T66" i="9"/>
  <c r="T60" i="9"/>
  <c r="T72" i="9"/>
  <c r="T71" i="9"/>
  <c r="T55" i="9"/>
  <c r="T54" i="9"/>
  <c r="T53" i="9"/>
  <c r="T65" i="9"/>
  <c r="T64" i="9"/>
  <c r="T106" i="9"/>
  <c r="T59" i="9"/>
  <c r="T58" i="9"/>
  <c r="T57" i="9"/>
  <c r="T56" i="9"/>
  <c r="T42" i="9"/>
  <c r="T40" i="9"/>
  <c r="T81" i="9"/>
  <c r="T33" i="9"/>
  <c r="T51" i="9"/>
  <c r="T50" i="9"/>
  <c r="T62" i="9"/>
  <c r="T47" i="9"/>
  <c r="T45" i="9"/>
  <c r="T44" i="9"/>
  <c r="T32" i="9"/>
  <c r="T63" i="9"/>
  <c r="T61" i="9"/>
  <c r="T30" i="9"/>
  <c r="T23" i="9"/>
  <c r="T46" i="9"/>
  <c r="T29" i="9"/>
  <c r="T31" i="9"/>
  <c r="T48" i="9"/>
  <c r="T25" i="9"/>
  <c r="T24" i="9"/>
  <c r="T289" i="9"/>
  <c r="T288" i="9"/>
  <c r="T39" i="9"/>
  <c r="T38" i="9"/>
  <c r="T37" i="9"/>
  <c r="T36" i="9"/>
  <c r="T35" i="9"/>
  <c r="T286" i="9"/>
  <c r="T22" i="9"/>
  <c r="T49" i="9"/>
  <c r="T28" i="9"/>
  <c r="T27" i="9"/>
  <c r="T41" i="9"/>
  <c r="T26" i="9"/>
  <c r="T21" i="9"/>
  <c r="T20" i="9"/>
  <c r="T19" i="9"/>
  <c r="T18" i="9"/>
  <c r="T17" i="9"/>
  <c r="T34" i="9"/>
  <c r="T16" i="9"/>
  <c r="T15" i="9"/>
  <c r="T14" i="9"/>
  <c r="T10" i="9"/>
  <c r="T13" i="9"/>
  <c r="T9" i="9"/>
  <c r="T12" i="9"/>
  <c r="T11" i="9"/>
  <c r="T8" i="9"/>
  <c r="T7" i="9"/>
  <c r="T6" i="9"/>
  <c r="T5" i="9"/>
  <c r="T4" i="9"/>
  <c r="T3" i="9"/>
  <c r="T2" i="9"/>
  <c r="N276" i="9" l="1"/>
  <c r="S276" i="9"/>
  <c r="N277" i="9"/>
  <c r="S277" i="9"/>
  <c r="L278" i="9"/>
  <c r="N278" i="9"/>
  <c r="S278" i="9"/>
  <c r="L279" i="9"/>
  <c r="N279" i="9"/>
  <c r="S279" i="9"/>
  <c r="L5" i="9" l="1"/>
  <c r="L127" i="9" l="1"/>
  <c r="L120" i="9"/>
  <c r="L92" i="9"/>
  <c r="L83" i="9"/>
  <c r="L51" i="9"/>
  <c r="L7" i="9"/>
  <c r="L6" i="9"/>
  <c r="S275" i="9"/>
  <c r="S273" i="9"/>
  <c r="S274" i="9"/>
  <c r="S271" i="9"/>
  <c r="S268" i="9"/>
  <c r="S270" i="9"/>
  <c r="S269" i="9"/>
  <c r="S272" i="9"/>
  <c r="S265" i="9"/>
  <c r="S257" i="9"/>
  <c r="S261" i="9"/>
  <c r="S256" i="9"/>
  <c r="S267" i="9"/>
  <c r="S264" i="9"/>
  <c r="S258" i="9"/>
  <c r="S260" i="9"/>
  <c r="S266" i="9"/>
  <c r="S263" i="9"/>
  <c r="S262" i="9"/>
  <c r="L252" i="9" l="1"/>
  <c r="L250" i="9"/>
  <c r="L245" i="9"/>
  <c r="L248" i="9"/>
  <c r="L237" i="9"/>
  <c r="L234" i="9"/>
  <c r="L236" i="9"/>
  <c r="L242" i="9"/>
  <c r="L241" i="9"/>
  <c r="L251" i="9"/>
  <c r="N256" i="9"/>
  <c r="L243" i="9"/>
  <c r="L239" i="9"/>
  <c r="L254" i="9"/>
  <c r="L255" i="9"/>
  <c r="L253" i="9"/>
  <c r="L244" i="9"/>
  <c r="L271" i="9"/>
  <c r="N271" i="9"/>
  <c r="L249" i="9"/>
  <c r="L228" i="9"/>
  <c r="S251" i="9"/>
  <c r="N251" i="9"/>
  <c r="S255" i="9"/>
  <c r="S254" i="9"/>
  <c r="N254" i="9"/>
  <c r="S253" i="9"/>
  <c r="S252" i="9"/>
  <c r="S250" i="9"/>
  <c r="S249" i="9"/>
  <c r="N249" i="9"/>
  <c r="N264" i="9" l="1"/>
  <c r="L264" i="9"/>
  <c r="N272" i="9"/>
  <c r="L272" i="9"/>
  <c r="N257" i="9"/>
  <c r="L257" i="9"/>
  <c r="N260" i="9"/>
  <c r="L260" i="9"/>
  <c r="N253" i="9"/>
  <c r="L265" i="9"/>
  <c r="N265" i="9"/>
  <c r="N250" i="9"/>
  <c r="L269" i="9"/>
  <c r="N269" i="9"/>
  <c r="L266" i="9"/>
  <c r="N266" i="9"/>
  <c r="L263" i="9"/>
  <c r="N263" i="9"/>
  <c r="L258" i="9"/>
  <c r="N258" i="9"/>
  <c r="N252" i="9"/>
  <c r="L270" i="9"/>
  <c r="N270" i="9"/>
  <c r="N255" i="9"/>
  <c r="N267" i="9"/>
  <c r="L267" i="9"/>
  <c r="L261" i="9"/>
  <c r="N261" i="9"/>
  <c r="L229" i="9"/>
  <c r="S244" i="9"/>
  <c r="N244" i="9"/>
  <c r="S242" i="9"/>
  <c r="N242" i="9"/>
  <c r="S245" i="9"/>
  <c r="N245" i="9"/>
  <c r="S237" i="9"/>
  <c r="N237" i="9"/>
  <c r="S243" i="9"/>
  <c r="N243" i="9"/>
  <c r="S241" i="9"/>
  <c r="N241" i="9"/>
  <c r="S248" i="9"/>
  <c r="N248" i="9"/>
  <c r="S239" i="9"/>
  <c r="N239" i="9"/>
  <c r="L107" i="9"/>
  <c r="L72" i="9"/>
  <c r="N229" i="9"/>
  <c r="N228" i="9"/>
  <c r="N127" i="9"/>
  <c r="N120" i="9"/>
  <c r="N92" i="9"/>
  <c r="N107" i="9"/>
  <c r="N83" i="9"/>
  <c r="N72" i="9"/>
  <c r="N51" i="9"/>
  <c r="N236" i="9" l="1"/>
  <c r="N184" i="9"/>
  <c r="N234" i="9"/>
  <c r="N170" i="9"/>
  <c r="N176" i="9"/>
  <c r="N162" i="9"/>
  <c r="N164" i="9"/>
  <c r="N165" i="9"/>
  <c r="N143" i="9"/>
  <c r="L143" i="9"/>
  <c r="L164" i="9"/>
  <c r="L165" i="9"/>
  <c r="L162" i="9"/>
  <c r="L170" i="9"/>
  <c r="L176" i="9"/>
  <c r="L184" i="9"/>
  <c r="N136" i="9" l="1"/>
  <c r="L136" i="9"/>
  <c r="L206" i="9"/>
  <c r="N206" i="9"/>
  <c r="L197" i="9"/>
  <c r="N197" i="9"/>
  <c r="N223" i="9"/>
  <c r="L223" i="9"/>
  <c r="N130" i="9"/>
  <c r="L130" i="9"/>
  <c r="L220" i="9"/>
  <c r="N220" i="9"/>
  <c r="L146" i="9"/>
  <c r="N146" i="9"/>
  <c r="L133" i="9"/>
  <c r="N133" i="9"/>
  <c r="L157" i="9"/>
  <c r="N157" i="9"/>
  <c r="L194" i="9"/>
  <c r="N194" i="9"/>
  <c r="N226" i="9"/>
  <c r="L226" i="9"/>
  <c r="L139" i="9"/>
  <c r="N139" i="9"/>
  <c r="L221" i="9"/>
  <c r="N221" i="9"/>
  <c r="L132" i="9"/>
  <c r="N132" i="9"/>
  <c r="L156" i="9"/>
  <c r="N156" i="9"/>
  <c r="N172" i="9"/>
  <c r="L172" i="9"/>
  <c r="L129" i="9"/>
  <c r="N129" i="9"/>
  <c r="L203" i="9"/>
  <c r="N203" i="9"/>
  <c r="L186" i="9"/>
  <c r="N186" i="9"/>
  <c r="L160" i="9"/>
  <c r="N160" i="9"/>
  <c r="N199" i="9"/>
  <c r="L199" i="9"/>
  <c r="N166" i="9"/>
  <c r="L166" i="9"/>
  <c r="L150" i="9"/>
  <c r="N150" i="9"/>
  <c r="N163" i="9"/>
  <c r="L163" i="9"/>
  <c r="L135" i="9"/>
  <c r="N135" i="9"/>
  <c r="L225" i="9"/>
  <c r="N225" i="9"/>
  <c r="L208" i="9"/>
  <c r="N208" i="9"/>
  <c r="L175" i="9"/>
  <c r="N175" i="9"/>
  <c r="N145" i="9"/>
  <c r="L145" i="9"/>
  <c r="L192" i="9"/>
  <c r="N192" i="9"/>
  <c r="L154" i="9"/>
  <c r="N154" i="9"/>
  <c r="L211" i="9"/>
  <c r="N211" i="9"/>
  <c r="L141" i="9"/>
  <c r="N141" i="9"/>
  <c r="N187" i="9"/>
  <c r="L187" i="9"/>
  <c r="L183" i="9"/>
  <c r="N183" i="9"/>
  <c r="L131" i="9"/>
  <c r="N131" i="9"/>
  <c r="L149" i="9"/>
  <c r="N149" i="9"/>
  <c r="L216" i="9"/>
  <c r="N216" i="9"/>
  <c r="L198" i="9"/>
  <c r="N198" i="9"/>
  <c r="L212" i="9"/>
  <c r="N212" i="9"/>
  <c r="L144" i="9"/>
  <c r="N144" i="9"/>
  <c r="L207" i="9"/>
  <c r="N207" i="9"/>
  <c r="N174" i="9"/>
  <c r="L174" i="9"/>
  <c r="L153" i="9"/>
  <c r="N153" i="9"/>
  <c r="N210" i="9"/>
  <c r="L210" i="9"/>
  <c r="N177" i="9"/>
  <c r="L177" i="9"/>
  <c r="L178" i="9"/>
  <c r="N178" i="9"/>
  <c r="L195" i="9"/>
  <c r="N195" i="9"/>
  <c r="L179" i="9"/>
  <c r="N179" i="9"/>
  <c r="N217" i="9"/>
  <c r="L217" i="9"/>
  <c r="L202" i="9"/>
  <c r="N202" i="9"/>
  <c r="L205" i="9"/>
  <c r="N205" i="9"/>
  <c r="N222" i="9"/>
  <c r="L222" i="9"/>
  <c r="L140" i="9"/>
  <c r="N140" i="9"/>
  <c r="N193" i="9"/>
  <c r="L193" i="9"/>
  <c r="L159" i="9"/>
  <c r="N159" i="9"/>
  <c r="N161" i="9"/>
  <c r="L161" i="9"/>
  <c r="L215" i="9"/>
  <c r="N215" i="9"/>
  <c r="L188" i="9"/>
  <c r="N188" i="9"/>
  <c r="L201" i="9"/>
  <c r="N201" i="9"/>
  <c r="L191" i="9"/>
  <c r="N191" i="9"/>
  <c r="L169" i="9"/>
  <c r="N169" i="9"/>
  <c r="L233" i="9"/>
  <c r="N233" i="9"/>
  <c r="L219" i="9"/>
  <c r="N219" i="9"/>
  <c r="L196" i="9"/>
  <c r="N196" i="9"/>
  <c r="L173" i="9"/>
  <c r="N173" i="9"/>
  <c r="L204" i="9"/>
  <c r="N204" i="9"/>
  <c r="L138" i="9"/>
  <c r="N138" i="9"/>
  <c r="L213" i="9"/>
  <c r="N213" i="9"/>
  <c r="L200" i="9"/>
  <c r="N200" i="9"/>
  <c r="L227" i="9"/>
  <c r="N227" i="9"/>
  <c r="L147" i="9"/>
  <c r="N147" i="9"/>
  <c r="L214" i="9"/>
  <c r="N214" i="9"/>
  <c r="L232" i="9"/>
  <c r="N232" i="9"/>
  <c r="L190" i="9"/>
  <c r="N190" i="9"/>
  <c r="L182" i="9"/>
  <c r="N182" i="9"/>
  <c r="L168" i="9"/>
  <c r="N168" i="9"/>
  <c r="L171" i="9"/>
  <c r="N171" i="9"/>
  <c r="L218" i="9"/>
  <c r="N218" i="9"/>
  <c r="L180" i="9"/>
  <c r="N180" i="9"/>
  <c r="L142" i="9"/>
  <c r="N142" i="9"/>
  <c r="N158" i="9"/>
  <c r="L158" i="9"/>
  <c r="L148" i="9"/>
  <c r="N148" i="9"/>
  <c r="L189" i="9"/>
  <c r="N189" i="9"/>
  <c r="L181" i="9"/>
  <c r="N181" i="9"/>
  <c r="L167" i="9"/>
  <c r="N167" i="9"/>
  <c r="L152" i="9"/>
  <c r="N152" i="9"/>
  <c r="S229" i="9" l="1"/>
  <c r="S228" i="9"/>
  <c r="S233" i="9"/>
  <c r="S231" i="9"/>
  <c r="S230" i="9"/>
  <c r="S232" i="9"/>
  <c r="S227" i="9"/>
  <c r="S222" i="9"/>
  <c r="S223" i="9"/>
  <c r="S226" i="9"/>
  <c r="S225" i="9"/>
  <c r="L224" i="9"/>
  <c r="L230" i="9" l="1"/>
  <c r="N230" i="9"/>
  <c r="L231" i="9"/>
  <c r="N231" i="9"/>
  <c r="S212" i="9" l="1"/>
  <c r="S217" i="9"/>
  <c r="S219" i="9"/>
  <c r="S218" i="9"/>
  <c r="S216" i="9"/>
  <c r="S215" i="9"/>
  <c r="S214" i="9"/>
  <c r="S211" i="9"/>
  <c r="S221" i="9"/>
  <c r="S210" i="9"/>
  <c r="S213" i="9"/>
  <c r="S220" i="9"/>
  <c r="S208" i="9"/>
  <c r="S207" i="9"/>
  <c r="S204" i="9"/>
  <c r="S201" i="9"/>
  <c r="S206" i="9"/>
  <c r="S200" i="9"/>
  <c r="S203" i="9"/>
  <c r="S202" i="9"/>
  <c r="S196" i="9"/>
  <c r="S198" i="9"/>
  <c r="S195" i="9"/>
  <c r="S191" i="9"/>
  <c r="S190" i="9"/>
  <c r="S189" i="9"/>
  <c r="S199" i="9"/>
  <c r="S188" i="9"/>
  <c r="S194" i="9"/>
  <c r="S197" i="9"/>
  <c r="S187" i="9"/>
  <c r="S193" i="9"/>
  <c r="S192" i="9"/>
  <c r="S205" i="9"/>
  <c r="S180" i="9"/>
  <c r="S179" i="9"/>
  <c r="S182" i="9"/>
  <c r="S181" i="9"/>
  <c r="S178" i="9"/>
  <c r="S186" i="9"/>
  <c r="S177" i="9"/>
  <c r="S184" i="9"/>
  <c r="S183" i="9"/>
  <c r="S176" i="9"/>
  <c r="L128" i="9" l="1"/>
  <c r="S129" i="9"/>
  <c r="S130" i="9"/>
  <c r="S131" i="9"/>
  <c r="S132" i="9"/>
  <c r="S133" i="9"/>
  <c r="S136" i="9"/>
  <c r="S144" i="9"/>
  <c r="S135" i="9"/>
  <c r="S138" i="9"/>
  <c r="S139" i="9"/>
  <c r="S140" i="9"/>
  <c r="S145" i="9"/>
  <c r="S146" i="9"/>
  <c r="S154" i="9"/>
  <c r="S141" i="9"/>
  <c r="S142" i="9"/>
  <c r="S143" i="9"/>
  <c r="S147" i="9"/>
  <c r="S149" i="9"/>
  <c r="S148" i="9"/>
  <c r="S150" i="9"/>
  <c r="S151" i="9"/>
  <c r="S152" i="9"/>
  <c r="S153" i="9"/>
  <c r="S159" i="9"/>
  <c r="S164" i="9"/>
  <c r="S160" i="9"/>
  <c r="S165" i="9"/>
  <c r="S156" i="9"/>
  <c r="S157" i="9"/>
  <c r="S158" i="9"/>
  <c r="S161" i="9"/>
  <c r="S166" i="9"/>
  <c r="S162" i="9"/>
  <c r="S167" i="9"/>
  <c r="S168" i="9"/>
  <c r="S169" i="9"/>
  <c r="S170" i="9"/>
  <c r="S171" i="9"/>
  <c r="S173" i="9"/>
  <c r="S163" i="9"/>
  <c r="S172" i="9"/>
  <c r="S174" i="9"/>
  <c r="S175" i="9"/>
  <c r="N126" i="9" l="1"/>
  <c r="L126" i="9"/>
  <c r="N275" i="9"/>
  <c r="L275" i="9"/>
  <c r="L274" i="9"/>
  <c r="N274" i="9"/>
  <c r="N273" i="9"/>
  <c r="L273" i="9"/>
  <c r="N151" i="9"/>
  <c r="L151" i="9"/>
  <c r="R204" i="9" l="1"/>
  <c r="R207" i="9"/>
  <c r="R197" i="9"/>
  <c r="R226" i="9"/>
  <c r="R277" i="9" l="1"/>
  <c r="R276" i="9"/>
  <c r="R274" i="9"/>
  <c r="R272" i="9"/>
  <c r="R262" i="9"/>
  <c r="R268" i="9"/>
  <c r="R263" i="9"/>
  <c r="R266" i="9"/>
  <c r="R260" i="9"/>
  <c r="R259" i="9"/>
  <c r="R258" i="9"/>
  <c r="R269" i="9"/>
  <c r="R264" i="9"/>
  <c r="R267" i="9"/>
  <c r="R256" i="9"/>
  <c r="R249" i="9"/>
  <c r="R250" i="9"/>
  <c r="R261" i="9"/>
  <c r="R273" i="9"/>
  <c r="R251" i="9"/>
  <c r="R257" i="9"/>
  <c r="R255" i="9"/>
  <c r="R254" i="9"/>
  <c r="R253" i="9"/>
  <c r="R252" i="9"/>
  <c r="R236" i="9"/>
  <c r="R234" i="9"/>
  <c r="R235" i="9"/>
  <c r="R231" i="9"/>
  <c r="R230" i="9"/>
  <c r="R224" i="9"/>
  <c r="R212" i="9"/>
  <c r="R233" i="9"/>
  <c r="R227" i="9"/>
  <c r="R218" i="9"/>
  <c r="R196" i="9"/>
  <c r="R232" i="9"/>
  <c r="R210" i="9"/>
  <c r="R206" i="9"/>
  <c r="R186" i="9"/>
  <c r="R177" i="9"/>
  <c r="R184" i="9"/>
  <c r="R175" i="9"/>
  <c r="R156" i="9"/>
  <c r="R164" i="9"/>
  <c r="R160" i="9"/>
  <c r="R178" i="9"/>
  <c r="R165" i="9"/>
  <c r="R174" i="9"/>
  <c r="R183" i="9"/>
  <c r="R157" i="9"/>
  <c r="R162" i="9"/>
  <c r="R136" i="9"/>
  <c r="R208" i="9"/>
  <c r="R167" i="9"/>
  <c r="R211" i="9"/>
  <c r="R209" i="9"/>
  <c r="R155" i="9"/>
  <c r="R194" i="9"/>
  <c r="R169" i="9"/>
  <c r="R168" i="9"/>
  <c r="R222" i="9"/>
  <c r="R225" i="9"/>
  <c r="R202" i="9"/>
  <c r="R199" i="9"/>
  <c r="R221" i="9"/>
  <c r="R154" i="9"/>
  <c r="R146" i="9"/>
  <c r="R150" i="9"/>
  <c r="R173" i="9"/>
  <c r="R151" i="9"/>
  <c r="R217" i="9"/>
  <c r="R152" i="9"/>
  <c r="R161" i="9"/>
  <c r="R200" i="9"/>
  <c r="R191" i="9"/>
  <c r="R135" i="9"/>
  <c r="R134" i="9"/>
  <c r="R158" i="9"/>
  <c r="R219" i="9"/>
  <c r="R198" i="9"/>
  <c r="R195" i="9"/>
  <c r="R180" i="9"/>
  <c r="R171" i="9"/>
  <c r="R189" i="9"/>
  <c r="R190" i="9"/>
  <c r="R179" i="9"/>
  <c r="R170" i="9"/>
  <c r="R144" i="9"/>
  <c r="R166" i="9"/>
  <c r="R149" i="9"/>
  <c r="R140" i="9"/>
  <c r="R163" i="9"/>
  <c r="R130" i="9"/>
  <c r="R172" i="9"/>
  <c r="R270" i="9"/>
  <c r="R129" i="9"/>
  <c r="R275" i="9"/>
  <c r="R229" i="9"/>
  <c r="R228" i="9"/>
  <c r="R271" i="9"/>
  <c r="R279" i="9"/>
  <c r="R138" i="9"/>
  <c r="R176" i="9"/>
  <c r="R145" i="9"/>
  <c r="R265" i="9"/>
  <c r="R188" i="9"/>
  <c r="R181" i="9"/>
  <c r="R182" i="9"/>
  <c r="R143" i="9"/>
  <c r="R205" i="9"/>
  <c r="R187" i="9"/>
  <c r="R193" i="9"/>
  <c r="R203" i="9"/>
  <c r="R147" i="9"/>
  <c r="R159" i="9"/>
  <c r="R137" i="9"/>
  <c r="R128" i="9"/>
  <c r="R201" i="9"/>
  <c r="R148" i="9"/>
  <c r="R185" i="9"/>
  <c r="R139" i="9"/>
  <c r="R153" i="9"/>
  <c r="R131" i="9"/>
  <c r="R133" i="9"/>
  <c r="R132" i="9"/>
  <c r="R220" i="9"/>
  <c r="R213" i="9"/>
  <c r="R142" i="9"/>
  <c r="R141" i="9"/>
  <c r="R192" i="9"/>
  <c r="R223" i="9"/>
  <c r="R214" i="9"/>
  <c r="R215" i="9"/>
  <c r="R216" i="9"/>
  <c r="R278" i="9"/>
  <c r="R243" i="9" l="1"/>
  <c r="R239" i="9"/>
  <c r="R248" i="9"/>
  <c r="R242" i="9"/>
  <c r="R247" i="9"/>
  <c r="R240" i="9"/>
  <c r="R246" i="9"/>
  <c r="R245" i="9"/>
  <c r="R237" i="9"/>
  <c r="R241" i="9"/>
  <c r="R238" i="9"/>
  <c r="R24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 María Ángel Gordillo</author>
  </authors>
  <commentList>
    <comment ref="A241" authorId="0" shapeId="0" xr:uid="{3D276E86-B6BD-488A-91F0-7BB4A8488671}">
      <text>
        <r>
          <rPr>
            <b/>
            <sz val="9"/>
            <color indexed="81"/>
            <rFont val="Tahoma"/>
            <family val="2"/>
          </rPr>
          <t>Ana María Ángel Gordillo:</t>
        </r>
        <r>
          <rPr>
            <sz val="9"/>
            <color indexed="81"/>
            <rFont val="Tahoma"/>
            <family val="2"/>
          </rPr>
          <t xml:space="preserve">
JEP-480-2023</t>
        </r>
      </text>
    </comment>
    <comment ref="A247" authorId="0" shapeId="0" xr:uid="{053C4DA3-1C4E-4525-8C88-781631573136}">
      <text>
        <r>
          <rPr>
            <b/>
            <sz val="9"/>
            <color indexed="81"/>
            <rFont val="Tahoma"/>
            <family val="2"/>
          </rPr>
          <t>Ana María Ángel Gordillo:</t>
        </r>
        <r>
          <rPr>
            <sz val="9"/>
            <color indexed="81"/>
            <rFont val="Tahoma"/>
            <family val="2"/>
          </rPr>
          <t xml:space="preserve">
Se reemplaza el JEP-476-2023</t>
        </r>
      </text>
    </comment>
    <comment ref="A248" authorId="0" shapeId="0" xr:uid="{C038CBBB-69FF-47F2-9C9A-D7FA0B24206E}">
      <text>
        <r>
          <rPr>
            <b/>
            <sz val="9"/>
            <color indexed="81"/>
            <rFont val="Tahoma"/>
            <family val="2"/>
          </rPr>
          <t>Ana María Ángel Gordillo:</t>
        </r>
        <r>
          <rPr>
            <sz val="9"/>
            <color indexed="81"/>
            <rFont val="Tahoma"/>
            <family val="2"/>
          </rPr>
          <t xml:space="preserve">
JEP-512-2023</t>
        </r>
      </text>
    </comment>
  </commentList>
</comments>
</file>

<file path=xl/sharedStrings.xml><?xml version="1.0" encoding="utf-8"?>
<sst xmlns="http://schemas.openxmlformats.org/spreadsheetml/2006/main" count="2191" uniqueCount="1176">
  <si>
    <t>No. CONTRATO</t>
  </si>
  <si>
    <t>NOMBRE DEL CONTRATISTA</t>
  </si>
  <si>
    <t>OBJETO CONTRACTUAL</t>
  </si>
  <si>
    <t>FECHA DE FIRMA EN SECOP II</t>
  </si>
  <si>
    <t>FECHA DE INICIO</t>
  </si>
  <si>
    <t>FECHA DE FINALIZACIÓN</t>
  </si>
  <si>
    <t xml:space="preserve"> VALOR INICIAL DEL CONTRATO </t>
  </si>
  <si>
    <t xml:space="preserve"> CONTRAPARTIDA </t>
  </si>
  <si>
    <t>FUENTE DE RECURSOS</t>
  </si>
  <si>
    <t xml:space="preserve">DEPENDENCIA </t>
  </si>
  <si>
    <t>% DE EJECUCIÓN FINANCIERA</t>
  </si>
  <si>
    <t>RECURSOS TOTALES PAGADOS</t>
  </si>
  <si>
    <t xml:space="preserve"> RECURSOS PENDIENTES POR PAGAR </t>
  </si>
  <si>
    <t>CANTIDAD DE OTROSÍ</t>
  </si>
  <si>
    <t>CANTIDAD DE ADICIONES</t>
  </si>
  <si>
    <t xml:space="preserve"> MONTO DE ADICIONES </t>
  </si>
  <si>
    <t xml:space="preserve">NÚMERO DE DÍAS PRORROGADOS </t>
  </si>
  <si>
    <t xml:space="preserve"> VALOR TOTAL DEL CONTRATO </t>
  </si>
  <si>
    <t xml:space="preserve"> CESIÓN / CESIONARIO </t>
  </si>
  <si>
    <t>ENLACE DEL SECOP</t>
  </si>
  <si>
    <t>N/A</t>
  </si>
  <si>
    <t>Inversión</t>
  </si>
  <si>
    <t>I- Unidad de Investigación y Acusación- UIA</t>
  </si>
  <si>
    <t>Funcionamiento</t>
  </si>
  <si>
    <t>Subdirección de Recursos Físicos e Infraestructura</t>
  </si>
  <si>
    <t>COMPAÑÍA MUNDIAL DE SEGUROS S.A.</t>
  </si>
  <si>
    <t>JEP-658-2022</t>
  </si>
  <si>
    <t>Policía Nacional de Colombia</t>
  </si>
  <si>
    <t>Aunar esfuerzos entre LA JURISDICCION ESPECIAL PARA LA PAZ y LA POLICÍA NACIONAL DE COLOMBIA, a través de la Dirección de Investigación Criminal e INTERPOL para disponer los medios institucionales dentro de la capacidad de cada entidad, que fortalezcan los programas de investigación judicial en el marco de los procesos judiciales que la Jurisdicción adelanta, y que faciliten el desarrollo de la capacidad investigativa de la JEP</t>
  </si>
  <si>
    <t xml:space="preserve">Unidad de Investigación y Acusación </t>
  </si>
  <si>
    <t>https://community.secop.gov.co/Public/Tendering/ContractNoticePhases/View?PPI=CO1.PPI.19780792&amp;isFromPublicArea=True&amp;isModal=False</t>
  </si>
  <si>
    <t>Subsecretaría Ejecutiva</t>
  </si>
  <si>
    <t>JEP-645-2022</t>
  </si>
  <si>
    <t>UNIVERSIDAD ICESI</t>
  </si>
  <si>
    <t>Aunar esfuerzos pedagógicos, académicos, técnicos, tecnológicos, logísticos, humanos y administrativos, para adelantar acciones conjuntas en temas de interés recíproco a cada una de las partes, en áreas de formación, investigación y extensión, asistencia técnica, administrativa y académica, y en todas las demás formas de acción universitaria, que contribuyan al propósito común de mejorar la comprensión de la justicia transicional y aportar a la reconciliación y construcción de paz en Colombia</t>
  </si>
  <si>
    <t>Subdirección de Fortalecimiento Institucional</t>
  </si>
  <si>
    <t>https://community.secop.gov.co/Public/Tendering/ContractNoticePhases/View?PPI=CO1.PPI.19643531&amp;isFromPublicArea=True&amp;isModal=False</t>
  </si>
  <si>
    <t>JEP-660-2022</t>
  </si>
  <si>
    <t xml:space="preserve">UNIVERSIDAD EL BOSQUE </t>
  </si>
  <si>
    <t>Aunar esfuerzos pedagógicos, académicos, técnicos, tecnológicos, logísticos, humanos y administrativos, para adelantar acciones conjuntas en temas de interés recíproco a cada una de las partes, en áreas de formación, investigación y extensión, asistencia técnica, administrativa y académica, y en todas las demás formas de acción universitaria, que contribuyan al propósito común de mejorar la comprensión de la justicia transicional y aportar a la reconciliación y construcción de paz en colombia</t>
  </si>
  <si>
    <t>https://community.secop.gov.co/Public/Tendering/ContractNoticePhases/View?PPI=CO1.PPI.20010554&amp;isFromPublicArea=True&amp;isModal=False</t>
  </si>
  <si>
    <t>JEP-714-2022</t>
  </si>
  <si>
    <t>SERVICIOS
POSTALES NACIONALES S.A.S</t>
  </si>
  <si>
    <t>Prestar servicios de entrega de correo certificado y servicios adicionales a nivel urbano, regional, nacional e internacional, de la correspondencia y documentos de la JEP.</t>
  </si>
  <si>
    <t>Departamento de Gestión Documental</t>
  </si>
  <si>
    <t>https://community.secop.gov.co/Public/Tendering/ContractNoticePhases/View?PPI=CO1.PPI.20800482&amp;isFromPublicArea=True&amp;isModal=False</t>
  </si>
  <si>
    <t>JEP-713-2022</t>
  </si>
  <si>
    <t>IMPRENTA NACIONAL DE COLOMBIA</t>
  </si>
  <si>
    <t>Publicar en el diario oficial los actos administrativos que le remita la jurisdicción especial para la paz</t>
  </si>
  <si>
    <t>https://community.secop.gov.co/Public/Tendering/ContractNoticePhases/View?PPI=CO1.PPI.20795979&amp;isFromPublicArea=True&amp;isModal=False</t>
  </si>
  <si>
    <t>JEP-807-2022</t>
  </si>
  <si>
    <t>JUAN GAVIRIA RESTREPO &amp; CÍA SAS</t>
  </si>
  <si>
    <t>Arrendamiento del Edificio Torre Squadra ubicado en la avenida carrera 7ª no. 63-44 de la ciudad de Bogotá para el uso exclusivo y funcionamiento de la Jurisdicción Especial para la Paz.</t>
  </si>
  <si>
    <t>https://community.secop.gov.co/Public/Tendering/ContractNoticePhases/View?PPI=CO1.PPI.21948247&amp;isFromPublicArea=True&amp;isModal=False</t>
  </si>
  <si>
    <t>JEP-811-2022</t>
  </si>
  <si>
    <t>Christian Kamilo López Patiño</t>
  </si>
  <si>
    <t>Prestar Servicios Profesionales Especializados, para acompañar y apoyar en la elaboración, revisión y control de documentos que se adelanten al interior de la subsecretaría ejecutiva de la JEP, así como en el seguimiento jurídico misional de los procesos contractuales sujetos a aprobación de la Secretaría Ejecutiva, como parte de la asistencia técnica a las actuaciones y decisiones judiciales propias de la justicia transicional y restaurativa</t>
  </si>
  <si>
    <t>https://community.secop.gov.co/Public/Tendering/ContractNoticePhases/View?PPI=CO1.PPI.21928164&amp;isFromPublicArea=True&amp;isModal=False</t>
  </si>
  <si>
    <t>Prestación de servicios profesionales en la asesoría jurídica, atención integral y defensa técnica judicial a las personas que comparezcan ante las salas y secciones de la JEP, teniendo en cuenta los enfoques diferenciales</t>
  </si>
  <si>
    <t>Departamento SAAD - Comparecientes</t>
  </si>
  <si>
    <t>Unidad de Investigación y Acusación</t>
  </si>
  <si>
    <t>JEP-813-2022</t>
  </si>
  <si>
    <t xml:space="preserve">Andrés Eduardo Sierra Izquierdo </t>
  </si>
  <si>
    <t>Prestar servicios profesionales a la Subsecretaría Ejecutiva para apoyar en la elaboración, consolidación, clasificación, sistematización y análisis de la información, relacionada con el seguimiento presupuestal del proyecto de inversión a cargo de la Subsecretaría Ejecutiva y todas las actividades que de allí se deriven, así como en los ejercicios de planeación de las actividades misionales de la dependencia.</t>
  </si>
  <si>
    <t>https://community.secop.gov.co/Public/Tendering/ContractNoticePhases/View?PPI=CO1.PPI.21941228&amp;isFromPublicArea=True&amp;isModal=False</t>
  </si>
  <si>
    <t>JEP-825-2022</t>
  </si>
  <si>
    <t>Karen Lucia Álvarez  Ricardo</t>
  </si>
  <si>
    <t>https://community.secop.gov.co/Public/Tendering/ContractNoticePhases/View?PPI=CO1.PPI.21944965&amp;isFromPublicArea=True&amp;isModal=False</t>
  </si>
  <si>
    <t>JEP-845-2022</t>
  </si>
  <si>
    <t>Monica Marcela Niño Díaz</t>
  </si>
  <si>
    <t>Prestar servicios profesionales especializados y acompañamiento jurídico a la Secretaría Ejecutiva de la JEP, en la expedición de conceptos y demás documentos que le sean solicitados, así como la orientación y apoyo jurídico en los asuntos que se constituyan en temas priporitarios y de alto impacto para la JEP.</t>
  </si>
  <si>
    <t>Secretaría Ejecutiva</t>
  </si>
  <si>
    <t>https://community.secop.gov.co/Public/Tendering/OpportunityDetail/Index?noticeUID=CO1.NTC.3594153&amp;isFromPublicArea=True&amp;isModal=False</t>
  </si>
  <si>
    <t>JEP-806-2022</t>
  </si>
  <si>
    <t>Leonardo Yepes Moreno</t>
  </si>
  <si>
    <t>Departamento SAAD - Víctimas</t>
  </si>
  <si>
    <t>https://community.secop.gov.co/Public/Tendering/ContractNoticePhases/View?PPI=CO1.PPI.21916868&amp;isFromPublicArea=True&amp;isModal=False</t>
  </si>
  <si>
    <t>JEP-812-2022</t>
  </si>
  <si>
    <t>Andrea Pelaez Ovalle</t>
  </si>
  <si>
    <t xml:space="preserve">Prestar Servicios Profesionales Especializados, para acompañar y apoyar en la elaboración, revisión y control de documentos técnicos que se adelanten al interior de la Subsecretaría Ejecutiva de la JEP, como parte de la asistencia técnica a las actuaciones y decisiones judiciales propias de la justicia transicional y restaurativa, así como en la elaboración de respuestas técnicas a solicitudes de información y en los procesos de seguimiento, evaluación y rendición de cuentas interna y externa. </t>
  </si>
  <si>
    <t>https://community.secop.gov.co/Public/Tendering/ContractNoticePhases/View?PPI=CO1.PPI.21936473&amp;isFromPublicArea=True&amp;isModal=False</t>
  </si>
  <si>
    <t>JEP-814-2022</t>
  </si>
  <si>
    <t>Karen Lorena Córdoba Aranguren</t>
  </si>
  <si>
    <t>Prestar servicios profesionales para apoyar al GRAI en el seguimiento, radicación y tramites requeridos por la jefatura, así como el apoyo administrativo a los equipos técnicos de la dependencia y de los nuevos macrocasos, para el desarrollo de las actividades y toma de decisiones de jefatura y magistratura, en procura de las garantías de justicia, verdad, reparación y no repetición</t>
  </si>
  <si>
    <t>Grupo de Análisis de la Información</t>
  </si>
  <si>
    <t>https://community.secop.gov.co/Public/Tendering/ContractNoticePhases/View?PPI=CO1.PPI.21936243&amp;isFromPublicArea=True&amp;isModal=False</t>
  </si>
  <si>
    <t>JEP-816-2022</t>
  </si>
  <si>
    <t>Andrés Camilo Gómez Calcetero</t>
  </si>
  <si>
    <t xml:space="preserve">Prestar servicios profesionales para apoyar y acompañar en los procesos de mejoramiento de la gestión judicial de la Secretaría Judicial. </t>
  </si>
  <si>
    <t>Secretaría General Judicial</t>
  </si>
  <si>
    <t>https://community.secop.gov.co/Public/Tendering/ContractNoticePhases/View?PPI=CO1.PPI.21973592&amp;isFromPublicArea=True&amp;isModal=False</t>
  </si>
  <si>
    <t>JEP-817-2022</t>
  </si>
  <si>
    <t>Angela Julieth Cardozo Veira</t>
  </si>
  <si>
    <t>https://community.secop.gov.co/Public/Tendering/ContractNoticePhases/View?PPI=CO1.PPI.21976102&amp;isFromPublicArea=True&amp;isModal=False</t>
  </si>
  <si>
    <t>JEP-818-2022</t>
  </si>
  <si>
    <t>Carlos Alberto Jaramillo Portilla</t>
  </si>
  <si>
    <t>https://community.secop.gov.co/Public/Tendering/ContractNoticePhases/View?PPI=CO1.PPI.21976193&amp;isFromPublicArea=True&amp;isModal=False</t>
  </si>
  <si>
    <t>JEP-826-2022</t>
  </si>
  <si>
    <t>Micheal Giovanni Caballero Rodríguez</t>
  </si>
  <si>
    <t>Prestar servicios profesionales para apoyar y acompañar en los procesos de mejoramiento de la gestión judicial de la Secretaría Judicial</t>
  </si>
  <si>
    <t>https://community.secop.gov.co/Public/Tendering/ContractNoticePhases/View?PPI=CO1.PPI.21960190&amp;isFromPublicArea=True&amp;isModal=False</t>
  </si>
  <si>
    <t>JEP-827-2022</t>
  </si>
  <si>
    <t>Nelson Yara Jara</t>
  </si>
  <si>
    <t>https://community.secop.gov.co/Public/Tendering/ContractNoticePhases/View?PPI=CO1.PPI.21960883&amp;isFromPublicArea=True&amp;isModal=False</t>
  </si>
  <si>
    <t>JEP-828-2022</t>
  </si>
  <si>
    <t>Rosa Nayibe Guerrero Santacruz</t>
  </si>
  <si>
    <t>https://community.secop.gov.co/Public/Tendering/ContractNoticePhases/View?PPI=CO1.PPI.21971924&amp;isFromPublicArea=True&amp;isModal=False</t>
  </si>
  <si>
    <t>Prestar servicios profesionales para apoyar y acompañar las Salas de Justicia y sus respectivas presidencias en los procesos de mejoramiento de la gestión judicial</t>
  </si>
  <si>
    <t>Magistratura</t>
  </si>
  <si>
    <t>JEP-849-2022</t>
  </si>
  <si>
    <t xml:space="preserve">David Moreno Salcedo </t>
  </si>
  <si>
    <t>Prestar servicios profesionales para apoyar en los procesos de mejoramiento de la gestión judicial de las Salas de Justicia y Secciones del Tribunal para la Paz.</t>
  </si>
  <si>
    <t>https://community.secop.gov.co/Public/Tendering/ContractNoticePhases/View?PPI=CO1.PPI.21950197&amp;isFromPublicArea=True&amp;isModal=False</t>
  </si>
  <si>
    <t>JEP-850-2022</t>
  </si>
  <si>
    <t>Gabriela Torres Daza</t>
  </si>
  <si>
    <t>https://community.secop.gov.co/Public/Tendering/ContractNoticePhases/View?PPI=CO1.PPI.21962514&amp;isFromPublicArea=True&amp;isModal=False</t>
  </si>
  <si>
    <t>JEP-851-2022</t>
  </si>
  <si>
    <t>Lady Mariana Sterling  Gaitán</t>
  </si>
  <si>
    <t>Prestar servicios profesionales para apoyar y acompañar en los procesos de mejoramiento de la gestión judicial de la Secretaría General Judicial</t>
  </si>
  <si>
    <t>https://community.secop.gov.co/Public/Tendering/OpportunityDetail/Index?noticeUID=CO1.NTC.3596935&amp;isFromPublicArea=True&amp;isModal=False</t>
  </si>
  <si>
    <t>JEP-852-2022</t>
  </si>
  <si>
    <t>Laura Camila Carrillo Mariño</t>
  </si>
  <si>
    <t>https://community.secop.gov.co/Public/Tendering/OpportunityDetail/Index?noticeUID=CO1.NTC.3598119&amp;isFromPublicArea=True&amp;isModal=False</t>
  </si>
  <si>
    <t>JEP-853-2022</t>
  </si>
  <si>
    <t>Laura Marcela Yosa Moreno</t>
  </si>
  <si>
    <t>https://community.secop.gov.co/Public/Tendering/OpportunityDetail/Index?noticeUID=CO1.NTC.3598755&amp;isFromPublicArea=True&amp;isModal=False</t>
  </si>
  <si>
    <t>JEP-854-2022</t>
  </si>
  <si>
    <t>Liliana Homez Alfonso</t>
  </si>
  <si>
    <t>https://community.secop.gov.co/Public/Tendering/OpportunityDetail/Index?noticeUID=CO1.NTC.3603062&amp;isFromPublicArea=True&amp;isModal=False</t>
  </si>
  <si>
    <t>JEP-855-2022</t>
  </si>
  <si>
    <t>Lina Maryory Duque Ballen</t>
  </si>
  <si>
    <t>https://community.secop.gov.co/Public/Tendering/ContractNoticePhases/View?PPI=CO1.PPI.21990772&amp;isFromPublicArea=True&amp;isModal=False</t>
  </si>
  <si>
    <t>JEP-815-2022</t>
  </si>
  <si>
    <t>Juan Sebastián Martínez Castelblanco</t>
  </si>
  <si>
    <t>Prestar servicios profesionales para apoyar al GRAI en el seguimiento, radicación y tramites requeridos por la jefatura, así como el apoyo administrativo a los equipos técnicos de la dependencia y de los nuevos macrocasos, para el desarrollo de las actividades y toma de decisiones de jefatura y magistratura, en procura de las garantías de justicia, verdad, reparación y no repetición.</t>
  </si>
  <si>
    <t>https://community.secop.gov.co/Public/Tendering/ContractNoticePhases/View?PPI=CO1.PPI.21937679&amp;isFromPublicArea=True&amp;isModal=False</t>
  </si>
  <si>
    <t>JEP-819-2022</t>
  </si>
  <si>
    <t>Carlos Andrés Barco Enríquez</t>
  </si>
  <si>
    <t>https://community.secop.gov.co/Public/Tendering/ContractNoticePhases/View?PPI=CO1.PPI.21976960&amp;isFromPublicArea=True&amp;isModal=False</t>
  </si>
  <si>
    <t>JEP-820-2022</t>
  </si>
  <si>
    <t>Diana Margarita Barahona Uribe</t>
  </si>
  <si>
    <t>https://community.secop.gov.co/Public/Tendering/ContractNoticePhases/View?PPI=CO1.PPI.21976673&amp;isFromPublicArea=True&amp;isModal=False</t>
  </si>
  <si>
    <t>JEP-821-2022</t>
  </si>
  <si>
    <t>Duvan Andres Correa Campiño</t>
  </si>
  <si>
    <t>https://community.secop.gov.co/Public/Tendering/ContractNoticePhases/View?PPI=CO1.PPI.21977410&amp;isFromPublicArea=True&amp;isModal=False</t>
  </si>
  <si>
    <t>JEP-822-2022</t>
  </si>
  <si>
    <t>Bryan Stivenz Saenz Becerra</t>
  </si>
  <si>
    <t xml:space="preserve">Prestar servicios profesionales para apoyar en los procesos de mejoramiento de la gestión judicial de las Salas de Justicia y Secciones del Tribunal para la Paz. </t>
  </si>
  <si>
    <t>https://community.secop.gov.co/Public/Tendering/ContractNoticePhases/View?PPI=CO1.PPI.21977376&amp;isFromPublicArea=True&amp;isModal=False</t>
  </si>
  <si>
    <t>JEP-823-2022</t>
  </si>
  <si>
    <t>Leidy Johanna Amado Merchan</t>
  </si>
  <si>
    <t>https://community.secop.gov.co/Public/Tendering/ContractNoticePhases/View?PPI=CO1.PPI.21977166&amp;isFromPublicArea=True&amp;isModal=False</t>
  </si>
  <si>
    <t>JEP-824-2022</t>
  </si>
  <si>
    <t>Paula Andrea Guerra Ramirez</t>
  </si>
  <si>
    <t>https://community.secop.gov.co/Public/Tendering/ContractNoticePhases/View?PPI=CO1.PPI.21977806&amp;isFromPublicArea=True&amp;isModal=False</t>
  </si>
  <si>
    <t>JEP-829-2022</t>
  </si>
  <si>
    <t>Stefany Llanos Velásquez</t>
  </si>
  <si>
    <t>https://community.secop.gov.co/Public/Tendering/ContractNoticePhases/View?PPI=CO1.PPI.21980335&amp;isFromPublicArea=True&amp;isModal=False</t>
  </si>
  <si>
    <t>JEP-830-2022</t>
  </si>
  <si>
    <t>Viviana Maciel Reina Toloza</t>
  </si>
  <si>
    <t>https://community.secop.gov.co/Public/Tendering/ContractNoticePhases/View?PPI=CO1.PPI.21980470&amp;isFromPublicArea=True&amp;isModal=False</t>
  </si>
  <si>
    <t>JEP-838-2022</t>
  </si>
  <si>
    <t xml:space="preserve">David Ernesto Quintero Otálvaro
</t>
  </si>
  <si>
    <t>https://community.secop.gov.co/Public/Tendering/ContractNoticePhases/View?PPI=CO1.PPI.21952967&amp;isFromPublicArea=True&amp;isModal=False</t>
  </si>
  <si>
    <t>JEP-847-2022</t>
  </si>
  <si>
    <t>Edison Javier Méndez Tovar</t>
  </si>
  <si>
    <t>Prestar servicios profesionales especializados para acompañar y apoyar a la Subsecretaría Ejecutiva en el proceso de documentación y certificación de trabajos, obras y actividades (TOAR) con contenido reparador, seguimiento al régimen de condicionalidad y sanciones propias, con énfasis en el apoyo financiero y soporte administrativo del proceso</t>
  </si>
  <si>
    <t>https://community.secop.gov.co/Public/Tendering/OpportunityDetail/Index?noticeUID=CO1.NTC.3600100&amp;isFromPublicArea=True&amp;isModal=False</t>
  </si>
  <si>
    <t>JEP-848-2022</t>
  </si>
  <si>
    <t xml:space="preserve">German Andrés Arciniegas Romero </t>
  </si>
  <si>
    <t>https://community.secop.gov.co/Public/Tendering/OpportunityDetail/Index?noticeUID=CO1.NTC.3596485&amp;isFromPublicArea=True&amp;isModal=False</t>
  </si>
  <si>
    <t>JEP-867-2022</t>
  </si>
  <si>
    <t>Daniela Andrea Monroy Jaimes</t>
  </si>
  <si>
    <t>Apoyar y acompañar la transcripción de diligencias en el marco de los casos priorizados por la Sala de Reconocimiento de Verdad, de Responsabilidad y de Determinación de los Hechos y Conductas</t>
  </si>
  <si>
    <t>https://community.secop.gov.co/Public/Tendering/ContractNoticePhases/View?PPI=CO1.PPI.21977943&amp;isFromPublicArea=True&amp;isModal=False</t>
  </si>
  <si>
    <t>JEP-883-2022</t>
  </si>
  <si>
    <t>Álvaro Andres Vargas Fuentes</t>
  </si>
  <si>
    <t>Prestación de servicios profesionales en la asesoría jurídica, atención integral y defensa técnica judicial a las personas que comparezcan ante las salas y secciones de la JEP, teniendo en cuenta los enfoques diferenciales.</t>
  </si>
  <si>
    <t>https://community.secop.gov.co/Public/Tendering/ContractNoticePhases/View?PPI=CO1.PPI.21997846&amp;isFromPublicArea=True&amp;isModal=False</t>
  </si>
  <si>
    <t>JEP-835-2022</t>
  </si>
  <si>
    <t>Viviana Agredo</t>
  </si>
  <si>
    <t>https://community.secop.gov.co/Public/Tendering/ContractNoticePhases/View?PPI=CO1.PPI.21954605&amp;isFromPublicArea=True&amp;isModal=False</t>
  </si>
  <si>
    <t>JEP-837-2022</t>
  </si>
  <si>
    <t>Consuelo Torres Torres</t>
  </si>
  <si>
    <t>https://community.secop.gov.co/Public/Tendering/ContractNoticePhases/View?PPI=CO1.PPI.21975572&amp;isFromPublicArea=True&amp;isModal=False</t>
  </si>
  <si>
    <t>JEP-839-2022</t>
  </si>
  <si>
    <t>Gilberto Andrés Aguilera Romero</t>
  </si>
  <si>
    <t xml:space="preserve">https://community.secop.gov.co/Public/Tendering/ContractNoticePhases/View?PPI=CO1.PPI.21954108&amp;isFromPublicArea=True&amp;isModal=False
</t>
  </si>
  <si>
    <t>JEP-841-2022</t>
  </si>
  <si>
    <t>Andrea Estefania Viveros Riascos</t>
  </si>
  <si>
    <t>https://community.secop.gov.co/Public/Tendering/ContractNoticePhases/View?PPI=CO1.PPI.21976496&amp;isFromPublicArea=True&amp;isModal=False</t>
  </si>
  <si>
    <t>JEP-843-2022</t>
  </si>
  <si>
    <t>María Teresa González Vergara</t>
  </si>
  <si>
    <t>https://community.secop.gov.co/Public/Tendering/OpportunityDetail/Index?noticeUID=CO1.NTC.3601162&amp;isFromPublicArea=True&amp;isModal=False</t>
  </si>
  <si>
    <t>JEP-877-2022</t>
  </si>
  <si>
    <t>Angie Catalina Velasco Robelto</t>
  </si>
  <si>
    <t>Prestación de servicios profesionales para apoyar y acompañar al departamento SAAD Comparecientes en las gestiones administrativas relacionadas con los procesos contractuales que se encuentren a su cargo en las distintas etapas (precontractual, contractual y postcontractual</t>
  </si>
  <si>
    <t>https://community.secop.gov.co/Public/Tendering/ContractNoticePhases/View?PPI=CO1.PPI.21995935&amp;isFromPublicArea=True&amp;isModal=False</t>
  </si>
  <si>
    <t>JEP-831-2022</t>
  </si>
  <si>
    <t>German Mauricio Marquez Ruiz</t>
  </si>
  <si>
    <t>https://community.secop.gov.co/Public/Tendering/ContractNoticePhases/View?PPI=CO1.PPI.21997473&amp;isFromPublicArea=True&amp;isModal=False</t>
  </si>
  <si>
    <t>JEP-834-2022</t>
  </si>
  <si>
    <t>Duvan Arley Guacaneme</t>
  </si>
  <si>
    <t>https://community.secop.gov.co/Public/Tendering/ContractNoticePhases/View?PPI=CO1.PPI.21982174&amp;isFromPublicArea=True&amp;isModal=False</t>
  </si>
  <si>
    <t>JEP-836-2022</t>
  </si>
  <si>
    <t>Maria Camila Orozco</t>
  </si>
  <si>
    <t>https://community.secop.gov.co/Public/Tendering/ContractNoticePhases/View?PPI=CO1.PPI.21960436&amp;isFromPublicArea=True&amp;isModal=False</t>
  </si>
  <si>
    <t>JEP-842-2022</t>
  </si>
  <si>
    <t>Diana Carolina Bernal Cortes</t>
  </si>
  <si>
    <t xml:space="preserve">Prestar servicios profesionales para apoyar y acompañar las Salas de Justicia y sus respectivas presidencias en los procesos de mejoramiento de la gestión judicial. </t>
  </si>
  <si>
    <t xml:space="preserve">https://community.secop.gov.co/Public/Tendering/OpportunityDetail/Index?noticeUID=CO1.NTC.3600860&amp;isFromPublicArea=True&amp;isModal=False
</t>
  </si>
  <si>
    <t>JEP-856-2022</t>
  </si>
  <si>
    <t>María Cristina Fonseca Lopez</t>
  </si>
  <si>
    <t>https://community.secop.gov.co/Public/Tendering/ContractNoticePhases/View?PPI=CO1.PPI.21998659&amp;isFromPublicArea=True&amp;isModal=False</t>
  </si>
  <si>
    <t>JEP-878-2022</t>
  </si>
  <si>
    <t>LOCKERS COLOMBIA SAS</t>
  </si>
  <si>
    <t>Prestar el servicio integral de almacenamiento, custodia y prestamos de los archivos activos (gestión), semiactivos (archivo central) como de los procesos judiciales de la JEP.</t>
  </si>
  <si>
    <t>https://community.secop.gov.co/Public/Tendering/ContractNoticePhases/View?PPI=CO1.PPI.21478292&amp;isFromPublicArea=True&amp;isModal=False</t>
  </si>
  <si>
    <t>JEP-888-2022</t>
  </si>
  <si>
    <t>Jenny Patricia Reyes González</t>
  </si>
  <si>
    <t>968.Prestar servicios profesionales para apoyar y acompañar al Departamento de Atención al Ciudadano en los procesos administrativos, financieros y la elaboración de informes necesarios para  la implementación del punto 5 del Acuerdo Final con enfoque sistemico.  (Contratos o convenio que no requieren pluralidad de ofertas)</t>
  </si>
  <si>
    <t>Departamento de Atención al Ciudadano</t>
  </si>
  <si>
    <t>https://community.secop.gov.co/Public/Tendering/ContractNoticePhases/View?PPI=CO1.PPI.22011387&amp;isFromPublicArea=True&amp;isModal=False</t>
  </si>
  <si>
    <t>JEP-896-2022</t>
  </si>
  <si>
    <t>Gustavo Hernández Guzman</t>
  </si>
  <si>
    <t>https://community.secop.gov.co/Public/Tendering/ContractNoticePhases/View?PPI=CO1.PPI.22039538&amp;isFromPublicArea=True&amp;isModal=False</t>
  </si>
  <si>
    <t>JEP-833-2022</t>
  </si>
  <si>
    <t>Sandra Patricia Puerto Cantor</t>
  </si>
  <si>
    <t>https://community.secop.gov.co/Public/Tendering/ContractNoticePhases/View?PPI=CO1.PPI.21999444&amp;isFromPublicArea=True&amp;isModal=False</t>
  </si>
  <si>
    <t>JEP-886-2022</t>
  </si>
  <si>
    <t>Silvia Daniela Higuera Pinto</t>
  </si>
  <si>
    <t xml:space="preserve">Prestar servicios profesionales para apoyar y acompañar al Departamento de Atención al Ciudadano en la elaboración de actos administrativos, respuestas a las PQRSDF y revisión de documentos, con base en las normas legales vigentes y los lineamientos jurídicos, para la implementación del punto 5 del Acuerdo Final con enfoque sistemico. </t>
  </si>
  <si>
    <t>https://community.secop.gov.co/Public/Tendering/ContractNoticePhases/View?PPI=CO1.PPI.22060688&amp;isFromPublicArea=True&amp;isModal=False</t>
  </si>
  <si>
    <t>JEP-905-2022</t>
  </si>
  <si>
    <t>Francy Lorena Pinto Carrillo</t>
  </si>
  <si>
    <t>https://community.secop.gov.co/Public/Tendering/ContractNoticePhases/View?PPI=CO1.PPI.22038703&amp;isFromPublicArea=True&amp;isModal=False</t>
  </si>
  <si>
    <t>JEP-909-2022</t>
  </si>
  <si>
    <t>Karen Paola Jimenez Gutierrez</t>
  </si>
  <si>
    <t>https://community.secop.gov.co/Public/Tendering/ContractNoticePhases/View?PPI=CO1.PPI.22049712&amp;isFromPublicArea=True&amp;isModal=False</t>
  </si>
  <si>
    <t>JEP-910-2022</t>
  </si>
  <si>
    <t>Karen Alejandra Tovar Herrera</t>
  </si>
  <si>
    <t>https://community.secop.gov.co/Public/Tendering/ContractNoticePhases/View?PPI=CO1.PPI.22052014&amp;isFromPublicArea=True&amp;isModal=False</t>
  </si>
  <si>
    <t>JEP-911-2022</t>
  </si>
  <si>
    <t>Kelly Tatiana Riaño Olivella</t>
  </si>
  <si>
    <t>https://community.secop.gov.co/Public/Tendering/ContractNoticePhases/View?PPI=CO1.PPI.22050795&amp;isFromPublicArea=True&amp;isModal=False</t>
  </si>
  <si>
    <t>JEP-866-2022</t>
  </si>
  <si>
    <t>Camila Lorena Paez Monsalve</t>
  </si>
  <si>
    <t>https://community.secop.gov.co/Public/Tendering/ContractNoticePhases/View?PPI=CO1.PPI.21977939&amp;isFromPublicArea=True&amp;isModal=False</t>
  </si>
  <si>
    <t>JEP-869-2022</t>
  </si>
  <si>
    <t>Jose Luis Rozo Ramirez</t>
  </si>
  <si>
    <t>https://community.secop.gov.co/Public/Tendering/ContractNoticePhases/View?PPI=CO1.PPI.21981453&amp;isFromPublicArea=True&amp;isModal=False</t>
  </si>
  <si>
    <t>JEP-870-2022</t>
  </si>
  <si>
    <t>Juliana Isabel Pineda Acevedo</t>
  </si>
  <si>
    <t>https://community.secop.gov.co/Public/Tendering/ContractNoticePhases/View?PPI=CO1.PPI.21981254&amp;isFromPublicArea=True&amp;isModal=False</t>
  </si>
  <si>
    <t>JEP-890-2022</t>
  </si>
  <si>
    <t>Luisa Fernanda Cardenas Morales</t>
  </si>
  <si>
    <t>Prestar servicios profesionales al departamento de SAAD representación víctimas para apoyar y acompañar la planeación, articulación, fortalecimiento y seguimiento a las actividades de representación a cargo del departamento, así como en su despliegue territorial.</t>
  </si>
  <si>
    <t>https://community.secop.gov.co/Public/Tendering/ContractNoticePhases/View?PPI=CO1.PPI.22021389&amp;isFromPublicArea=True&amp;isModal=False</t>
  </si>
  <si>
    <t>JEP-894-2022</t>
  </si>
  <si>
    <t xml:space="preserve">María Helena García Ruiz </t>
  </si>
  <si>
    <t>https://community.secop.gov.co/Public/Tendering/ContractNoticePhases/View?PPI=CO1.PPI.22036937&amp;isFromPublicArea=True&amp;isModal=False</t>
  </si>
  <si>
    <t>JEP-895-2022</t>
  </si>
  <si>
    <t xml:space="preserve">Luz Marina Achury Rocha </t>
  </si>
  <si>
    <t>https://community.secop.gov.co/Public/Tendering/ContractNoticePhases/View?PPI=CO1.PPI.22038099&amp;isFromPublicArea=True&amp;isModal=False</t>
  </si>
  <si>
    <t>JEP-906-2022</t>
  </si>
  <si>
    <t>Efren Dario Balaguera Rivera</t>
  </si>
  <si>
    <t xml:space="preserve">Prestar servicios profesionales para apoyar y acompañar en los procesos de mejoramiento de la gestión judicial de la Secretaría General Judicial </t>
  </si>
  <si>
    <t>https://community.secop.gov.co/Public/Tendering/ContractNoticePhases/View?PPI=CO1.PPI.22041463&amp;isFromPublicArea=True&amp;isModal=False</t>
  </si>
  <si>
    <t>JEP-908-2022</t>
  </si>
  <si>
    <t>Esteban Dario Castillo Velasco</t>
  </si>
  <si>
    <t>Dirección de Asuntos Jurídicos</t>
  </si>
  <si>
    <t>https://community.secop.gov.co/Public/Tendering/ContractNoticePhases/View?PPI=CO1.PPI.22048156&amp;isFromPublicArea=True&amp;isModal=False</t>
  </si>
  <si>
    <t>JEP-912-2022</t>
  </si>
  <si>
    <t>Andres Felipe Mendoza Peñaranda</t>
  </si>
  <si>
    <t>Prestar servicios profesionales para el apoyo y acompañamiento tecnológico y en el procesamiento de información de la Secretaría Judicial.</t>
  </si>
  <si>
    <t>https://community.secop.gov.co/Public/Tendering/ContractNoticePhases/View?PPI=CO1.PPI.22052649&amp;isFromPublicArea=True&amp;isModal=False</t>
  </si>
  <si>
    <t>JEP-954-2022</t>
  </si>
  <si>
    <t>Nadya Kathitz Quintero Certuche</t>
  </si>
  <si>
    <t>Prestar servicios profesionales para apoyar y acompañar jurídicamente al Departamento de Gestión Territorial en los proyectos, procesos y procedimientos a cargo de la dependencia a partir de la implementación y seguimiento de los lineamientos para la aplicación del enfoque territorial, teniendo en cuenta los enfoques diferenciales.</t>
  </si>
  <si>
    <t>Departamento de Gestión Territorial</t>
  </si>
  <si>
    <t>https://community.secop.gov.co/Public/Tendering/ContractNoticePhases/View?PPI=CO1.PPI.22080065&amp;isFromPublicArea=True&amp;isModal=False</t>
  </si>
  <si>
    <t>JEP-926-2022</t>
  </si>
  <si>
    <t>SOLUTION COPY LTDA</t>
  </si>
  <si>
    <t>Proveer a nivel nacional los servicios integrales de outsourcing de impresión, copiado, escaneo y ploteo requeridos por la entidad</t>
  </si>
  <si>
    <t>Dirección de Tecnologías de la Información</t>
  </si>
  <si>
    <t>https://community.secop.gov.co/Public/Tendering/ContractNoticePhases/View?PPI=CO1.PPI.21764430&amp;isFromPublicArea=True&amp;isModal=False</t>
  </si>
  <si>
    <t>EMERMEDICA S.A. SERVICIOS DE AMBULANCIA PREPAGADOS</t>
  </si>
  <si>
    <t>JEP-871-2022</t>
  </si>
  <si>
    <t>Laura Melisa Ayala Ruiz</t>
  </si>
  <si>
    <t>https://community.secop.gov.co/Public/Tendering/ContractNoticePhases/View?PPI=CO1.PPI.21981282&amp;isFromPublicArea=True&amp;isModal=False</t>
  </si>
  <si>
    <t>JEP-873-2022</t>
  </si>
  <si>
    <t>Lina Maria Mayo Caicedo</t>
  </si>
  <si>
    <t>https://community.secop.gov.co/Public/Tendering/ContractNoticePhases/View?PPI=CO1.PPI.21981854&amp;isFromPublicArea=True&amp;isModal=False</t>
  </si>
  <si>
    <t>JEP-875-2022</t>
  </si>
  <si>
    <t>Mariana Sussmann</t>
  </si>
  <si>
    <t xml:space="preserve">Inversión </t>
  </si>
  <si>
    <t>https://community.secop.gov.co/Public/Tendering/ContractNoticePhases/View?PPI=CO1.PPI.21982356&amp;isFromPublicArea=True&amp;isModal=False</t>
  </si>
  <si>
    <t>JEP-876-2022</t>
  </si>
  <si>
    <t>Neila Yarleys Escalante Vivas</t>
  </si>
  <si>
    <t>https://community.secop.gov.co/Public/Tendering/ContractNoticePhases/View?PPI=CO1.PPI.21982389&amp;isFromPublicArea=True&amp;isModal=False</t>
  </si>
  <si>
    <t>Departamento de Enfoques Diferenciales</t>
  </si>
  <si>
    <t>JEP-892-2022</t>
  </si>
  <si>
    <t>Myriam Cecilia Castrillón</t>
  </si>
  <si>
    <t>https://community.secop.gov.co/Public/Tendering/ContractNoticePhases/View?PPI=CO1.PPI.22025637&amp;isFromPublicArea=True&amp;isModal=False</t>
  </si>
  <si>
    <t>JEP-893-2022</t>
  </si>
  <si>
    <t>Norma Suleiza Mavesoy Polanco</t>
  </si>
  <si>
    <t>https://community.secop.gov.co/Public/Tendering/ContractNoticePhases/View?PPI=CO1.PPI.22028693&amp;isFromPublicArea=True&amp;isModal=False</t>
  </si>
  <si>
    <t>JEP-901-2022</t>
  </si>
  <si>
    <t>Irene Elizabeth Nariño Hernández</t>
  </si>
  <si>
    <t>https://community.secop.gov.co/Public/Tendering/ContractNoticePhases/View?PPI=CO1.PPI.22039148&amp;isFromPublicArea=True&amp;isModal=False</t>
  </si>
  <si>
    <t>JEP-902-2022</t>
  </si>
  <si>
    <t>Ignacio Mosquera Astorquiza</t>
  </si>
  <si>
    <t>https://community.secop.gov.co/Public/Tendering/ContractNoticePhases/View?PPI=CO1.PPI.22028461&amp;isFromPublicArea=True&amp;isModal=False</t>
  </si>
  <si>
    <t>JEP-903-2022</t>
  </si>
  <si>
    <t>Emirson Rodriguez Paredes</t>
  </si>
  <si>
    <t>https://community.secop.gov.co/Public/Tendering/ContractNoticePhases/View?PPI=CO1.PPI.22042788&amp;isFromPublicArea=True&amp;isModal=False</t>
  </si>
  <si>
    <t>JEP-904-2022</t>
  </si>
  <si>
    <t>Henry Alberto Romero Correa</t>
  </si>
  <si>
    <t>https://community.secop.gov.co/Public/Tendering/ContractNoticePhases/View?PPI=CO1.PPI.22037655&amp;isFromPublicArea=True&amp;isModal=False</t>
  </si>
  <si>
    <t>Subdirección de Comunicaciones</t>
  </si>
  <si>
    <t>JEP-921-2022</t>
  </si>
  <si>
    <t>Yulieth Liliana Mesa Albarracin</t>
  </si>
  <si>
    <t>https://community.secop.gov.co/Public/Tendering/ContractNoticePhases/View?PPI=CO1.PPI.22060449&amp;isFromPublicArea=True&amp;isModal=False</t>
  </si>
  <si>
    <t>JEP-922-2022</t>
  </si>
  <si>
    <t>William Alberto Acosta Menendez</t>
  </si>
  <si>
    <t>https://community.secop.gov.co/Public/Tendering/ContractNoticePhases/View?PPI=CO1.PPI.22060458&amp;isFromPublicArea=True&amp;isModal=False</t>
  </si>
  <si>
    <t>JEP-923-2022</t>
  </si>
  <si>
    <t>Rosa Elena Murillo Maestre</t>
  </si>
  <si>
    <t>https://community.secop.gov.co/Public/Tendering/ContractNoticePhases/View?PPI=CO1.PPI.22060477&amp;isFromPublicArea=True&amp;isModal=False</t>
  </si>
  <si>
    <t>JEP-951-2022</t>
  </si>
  <si>
    <t>Angela Janiot Caro Pulgarin</t>
  </si>
  <si>
    <t>https://community.secop.gov.co/Public/Tendering/ContractNoticePhases/View?PPI=CO1.PPI.22102590&amp;isFromPublicArea=True&amp;isModal=False</t>
  </si>
  <si>
    <t>Departamento de Atención a Víctimas</t>
  </si>
  <si>
    <t>JEP-865-2022</t>
  </si>
  <si>
    <t>Andrés Felipe Ramírez Dueñas</t>
  </si>
  <si>
    <t>https://community.secop.gov.co/Public/Tendering/ContractNoticePhases/View?PPI=CO1.PPI.21977934&amp;isFromPublicArea=True&amp;isModal=False</t>
  </si>
  <si>
    <t>JEP-872-2022</t>
  </si>
  <si>
    <t>Liliana Patricia Garnica González</t>
  </si>
  <si>
    <t>https://community.secop.gov.co/Public/Tendering/ContractNoticePhases/View?PPI=CO1.PPI.21981837&amp;isFromPublicArea=True&amp;isModal=False</t>
  </si>
  <si>
    <t>JEP-887-2022</t>
  </si>
  <si>
    <t>Jose Fernando Bermeo Noguera</t>
  </si>
  <si>
    <t>960.Prestar servicios profesionales para apoyar y acompañar al Departamento de Atención al Ciudadano en el monitoreo, análisis y almacenamiento de los datos, y uso de herramientas tecnológicas para mejorar el seguimiento y control de las PQRSDF e informes estadísticos para la implementación del punto 5 del Acuerdo Final con enfoque sistemico. (Contratos o convenio que no requieren pluralidad de ofertas)</t>
  </si>
  <si>
    <t>Departamento Atención al Ciudadano</t>
  </si>
  <si>
    <t>https://community.secop.gov.co/Public/Tendering/ContractNoticePhases/View?PPI=CO1.PPI.22148944&amp;isFromPublicArea=True&amp;isModal=False</t>
  </si>
  <si>
    <t>JEP-925-2022</t>
  </si>
  <si>
    <t>Oscar David Getial Vargas</t>
  </si>
  <si>
    <t>https://community.secop.gov.co/Public/Tendering/ContractNoticePhases/View?PPI=CO1.PPI.22061114&amp;isFromPublicArea=True&amp;isModal=False</t>
  </si>
  <si>
    <t>JEP-937-2022</t>
  </si>
  <si>
    <t>Augusto Guzmán Ramírez</t>
  </si>
  <si>
    <t>Prestación de servicios profesionales para apoyar al Departamento de SAAD Comparecientes en la aplicación de los lineamientos para la defensa técnica y brindar la defensa judicial de los comparecientes miembros de Fuerza Pública que comparezcan ante las Salas y Secciones de la JEP. (Contrato o convenio que no requiere pluralidad de ofertas).</t>
  </si>
  <si>
    <t>https://community.secop.gov.co/Public/Tendering/ContractNoticePhases/View?PPI=CO1.PPI.22098831&amp;isFromPublicArea=True&amp;isModal=False</t>
  </si>
  <si>
    <t>JEP-943-2022</t>
  </si>
  <si>
    <t>Loren Tatiana Jiménez Chavarro</t>
  </si>
  <si>
    <t>Prestación de servicios profesionales para apoyar y acompañar al departamento SAAD Comparecientes en la asistencia técnica a las actuaciones judiciales inherentes a la justicia transicional y restaurativa de la JEP a través de la identificación de las necesidades de la dependencia, articulando los procedimientos, espacios y actividades propias del Sistema Autónomo de Asesoría y Defensa relacionadas con el acopio, compilación, integración e interoperabilidad entre los sistemas de información de la Secretaría Ejecutiva y los demás sistemas misionales dispuestos por la Jurisdicción.</t>
  </si>
  <si>
    <t>https://community.secop.gov.co/Public/Tendering/ContractNoticePhases/View?PPI=CO1.PPI.22101105&amp;isFromPublicArea=True&amp;isModal=False</t>
  </si>
  <si>
    <t>JEP-946-2022</t>
  </si>
  <si>
    <t>Manuel José Jiménez Vergara</t>
  </si>
  <si>
    <t>Prestación de servicios profesionales para apoyar y acompañar al departamento SAAD Comparecientes en las gestiones administrativas a su cargo.</t>
  </si>
  <si>
    <t>https://community.secop.gov.co/Public/Tendering/ContractNoticePhases/View?PPI=CO1.PPI.22101502&amp;isFromPublicArea=True&amp;isModal=False</t>
  </si>
  <si>
    <t>JEP-947-2022</t>
  </si>
  <si>
    <t>Jorge Hernando Torres Zafra</t>
  </si>
  <si>
    <t>https://community.secop.gov.co/Public/Tendering/ContractNoticePhases/View?PPI=CO1.PPI.22101108&amp;isFromPublicArea=True&amp;isModal=False</t>
  </si>
  <si>
    <t>JEP-948-2022</t>
  </si>
  <si>
    <t>Cesar Augusto Intriago Romero</t>
  </si>
  <si>
    <t>Prestación de servicios profesionales en las labores de asesoría jurídica, atención integral y defensa judicial a las personas que comparezcan ante las salas y secciones de la JEP, así como apoyar y acompañar a la Secretaría Ejecutiva en los procesos penales de su competencia.</t>
  </si>
  <si>
    <t>https://community.secop.gov.co/Public/Tendering/ContractNoticePhases/View?PPI=CO1.PPI.22101507&amp;isFromPublicArea=True&amp;isModal=False</t>
  </si>
  <si>
    <t>Cesar Orlando Cañon Oliva</t>
  </si>
  <si>
    <t>Jorge Fernando Vargas Rodriguez</t>
  </si>
  <si>
    <t>JEP-965-2022</t>
  </si>
  <si>
    <t>Gestión de Seguridad Electrónica S.A.</t>
  </si>
  <si>
    <t>Prestar el servicio de certificado digital, estampa cronológica, firma digital y correo electrónico certificado de la jurisdicción especial para la paz.</t>
  </si>
  <si>
    <t>https://community.secop.gov.co/Public/Tendering/ContractNoticePhases/View?PPI=CO1.PPI.22156683&amp;isFromPublicArea=True&amp;isModal=False</t>
  </si>
  <si>
    <t>JEP-972-2022</t>
  </si>
  <si>
    <t>Claudia Marcela Rivera Quiroga</t>
  </si>
  <si>
    <t>Prestación   de   servicios   profesionales   en   la   asesoría jurídica, atención integral y defensa técnica judicial a las personas  que  comparezcan  ante  las  salas  y  secciones  de la JEP, teniendo en cuenta los enfoques diferenciales</t>
  </si>
  <si>
    <t>https://community.secop.gov.co/Public/Tendering/ContractNoticePhases/View?PPI=CO1.PPI.22139466&amp;isFromPublicArea=True&amp;isModal=False</t>
  </si>
  <si>
    <t>JEP-929-2022</t>
  </si>
  <si>
    <t>Leiner Stiven Guerrero Sinisterra</t>
  </si>
  <si>
    <t xml:space="preserve">Prestar servicios profesionales especializados en enfoque étnico racial para apoyar y acompañar a la Secretaría Ejecutiva de la JEP en la gestión territorial con las comunidades negras, afrocolombianas, raizales y palenqueras del Departamento de Nariño, a partir de la implementación y seguimiento de los lineamientos del enfoque diferencial, teniendo en cuenta el enfoque territorial. </t>
  </si>
  <si>
    <t>https://community.secop.gov.co/Public/Tendering/ContractNoticePhases/View?PPI=CO1.PPI.22099252&amp;isFromPublicArea=True&amp;isModal=False</t>
  </si>
  <si>
    <t>JEP-933-2022</t>
  </si>
  <si>
    <t>Ginny Katherine Alba Medina</t>
  </si>
  <si>
    <t xml:space="preserve">Prestar servicios profesionales especializados en enfoque étnico racial para apoyar y acompañar a la Secretaría Ejecutiva de la JEP en la gestión territorial con los pueblos étnicos en la región de la Amazonía y Orinoquía, a partir de la implementación y seguimiento de los lineamientos del enfoque diferencial, teniendo en cuenta el enfoque territorial. </t>
  </si>
  <si>
    <t>https://community.secop.gov.co/Public/Tendering/ContractNoticePhases/View?PPI=CO1.PPI.22085592&amp;isFromPublicArea=True&amp;isModal=False</t>
  </si>
  <si>
    <t>JEP-945-2022</t>
  </si>
  <si>
    <t>Milton Ricardo Medina Sánchez</t>
  </si>
  <si>
    <t>https://community.secop.gov.co/Public/Tendering/ContractNoticePhases/View?PPI=CO1.PPI.22101302&amp;isFromPublicArea=True&amp;isModal=False</t>
  </si>
  <si>
    <t>JEP-966-2022</t>
  </si>
  <si>
    <t>Robert Fuentes Roa</t>
  </si>
  <si>
    <t>Prestar servicios profesionales a la Subsecretaria Ejecutiva en el apoyo y acompañamiento a la ejecución de los servicios contratados como parte de la asistencia técnica a las actuaciones y decisiones judiciales propias de la justicia transicional y restaurativa en cumplimiento de las obligaciones misionales de la Subsecretaria Ejecutiva.</t>
  </si>
  <si>
    <t>https://community.secop.gov.co/Public/Tendering/ContractNoticePhases/View?PPI=CO1.PPI.22123174&amp;isFromPublicArea=True&amp;isModal=False</t>
  </si>
  <si>
    <t>JEP-918-2022</t>
  </si>
  <si>
    <t>Hector Horacio Perez Prieto</t>
  </si>
  <si>
    <t>Prestación de servicios para acompañar la gestión administrativa del Departamento SAAD Comparecientes en asuntos relacionados con el apoyo a la supervisión de los contratos del Departamento.</t>
  </si>
  <si>
    <t>https://community.secop.gov.co/Public/Tendering/ContractNoticePhases/View?PPI=CO1.PPI.22085069&amp;isFromPublicArea=True&amp;isModal=False</t>
  </si>
  <si>
    <t>JEP-919-2022</t>
  </si>
  <si>
    <t>Martha Liliana Forero Orozco</t>
  </si>
  <si>
    <t>Prestación de servicios para apoyar la gestión administrativa del departamento SAAD Comparecientes relacionada con la operación logística del Departamento.</t>
  </si>
  <si>
    <t>https://community.secop.gov.co/Public/Tendering/ContractNoticePhases/View?PPI=CO1.PPI.22085073&amp;isFromPublicArea=True&amp;isModal=False</t>
  </si>
  <si>
    <t>JEP-928-2022</t>
  </si>
  <si>
    <t>Ana Teresa Vergara Casama</t>
  </si>
  <si>
    <t>Prestar servicios profesionales especializados en enfoque étnico racial para apoyar y acompañar a la Secretaría Ejecutiva de la JEP en la gestión territorial con los pueblos indígenas en la región de Urabá, Bajo Atrato y Darién, a partir de la implementación y seguimiento de los lineamientos del enfoque diferencial, teniendo en cuenta el enfoque territorial.</t>
  </si>
  <si>
    <t>https://community.secop.gov.co/Public/Tendering/ContractNoticePhases/View?PPI=CO1.PPI.22077013&amp;isFromPublicArea=True&amp;isModal=False</t>
  </si>
  <si>
    <t>JEP-931-2022</t>
  </si>
  <si>
    <t>Ana Yensi Ibargüen</t>
  </si>
  <si>
    <t xml:space="preserve">Prestar servicios profesionales especializados en enfoque étnico racial para apoyar y acompañar a la Secretaría Ejecutiva de la JEP en la gestión territorial con las comunidades negras, afrocolombianas, raizales y palenqueras en los departamentos del Cauca y Valle del Cauca, a partir de la implementación y seguimiento de los lineamientos del enfoque diferencial, teniendo en cuenta el enfoque territorial. </t>
  </si>
  <si>
    <t>https://community.secop.gov.co/Public/Tendering/ContractNoticePhases/View?PPI=CO1.PPI.22079024&amp;isFromPublicArea=True&amp;isModal=False</t>
  </si>
  <si>
    <t>JEP-932-2022</t>
  </si>
  <si>
    <t>Yilmar Eduardo Barona Mestizo</t>
  </si>
  <si>
    <t xml:space="preserve">Prestar servicios profesionales especializados en enfoque étnico racial para apoyar y acompañar a la Secretaría Ejecutiva de la JEP en la gestión territorial con los pueblos indígenas en los departamentos del Cauca y Valle del Cauca, a partir de la implementación y seguimiento de los lineamientos del enfoque diferencial, teniendo en cuenta el enfoque territorial.  </t>
  </si>
  <si>
    <t>https://community.secop.gov.co/Public/Tendering/ContractNoticePhases/View?PPI=CO1.PPI.22099016&amp;isFromPublicArea=True&amp;isModal=False</t>
  </si>
  <si>
    <t>JEP-934-2022</t>
  </si>
  <si>
    <t>Jennifer Andrea Montaño Granados</t>
  </si>
  <si>
    <t xml:space="preserve">1036.Prestar servicios profesionales para apoyar al Departamento de Enfoques Diferenciales en la ejecución de los lineamientos del enfoque diferencial étnico con pueblos indígenas, ajuste e implementación de indicadores que incluya a pueblos indígenas y el acompañamiento a los diálogos de coordinación interjurisdiccional con pueblos indígenas. (Contratos o convenio que no requieren pluralidad de ofertas) </t>
  </si>
  <si>
    <t>https://community.secop.gov.co/Public/Tendering/ContractNoticePhases/View?PPI=CO1.PPI.22096600&amp;isFromPublicArea=True&amp;isModal=False</t>
  </si>
  <si>
    <t>JEP-935-2022</t>
  </si>
  <si>
    <t>Yury Viviana Acosta Rosero</t>
  </si>
  <si>
    <t>1038.Prestar servicios profesionales especializados en enfoque étnico racial para apoyar y acompañar a la Secretaría Ejecutiva de la JEP en la gestión territorial con los pueblos indígenas del Departamento de Nariño, a partir de la implementación y seguimiento de los lineamientos del enfoque diferencial, teniendo en cuenta el enfoque territorial.  (Contratos o convenio que no requieren pluralidad de ofertas)</t>
  </si>
  <si>
    <t>https://community.secop.gov.co/Public/Tendering/ContractNoticePhases/View?PPI=CO1.PPI.22099004&amp;isFromPublicArea=True&amp;isModal=False</t>
  </si>
  <si>
    <t>JEP-949-2022</t>
  </si>
  <si>
    <t>Laura Daniela Garzón Chavarro</t>
  </si>
  <si>
    <t>Prestación de servicios profesionales para brindar acompañamiento a comparecientes en la preparación de su sometimiento exitoso a través de la defensa judicial que garantiza el Departamento SAAD Comparecientes.(Contrato o convenio que no requiere pluralidad de ofertas).</t>
  </si>
  <si>
    <t>https://community.secop.gov.co/Public/Tendering/ContractNoticePhases/View?PPI=CO1.PPI.22149116&amp;isFromPublicArea=True&amp;isModal=False</t>
  </si>
  <si>
    <t>JEP-955-2022</t>
  </si>
  <si>
    <t>Alvaro Benitez Rondon</t>
  </si>
  <si>
    <t>https://community.secop.gov.co/Public/Tendering/ContractNoticePhases/View?PPI=CO1.PPI.22086124&amp;isFromPublicArea=True&amp;isModal=False</t>
  </si>
  <si>
    <t>JEP-967-2022</t>
  </si>
  <si>
    <t>Edwin Armando Embus Canencio</t>
  </si>
  <si>
    <t>https://community.secop.gov.co/Public/Tendering/ContractNoticePhases/View?PPI=CO1.PPI.22157374&amp;isFromPublicArea=True&amp;isModal=False</t>
  </si>
  <si>
    <t>JEP-971-2022</t>
  </si>
  <si>
    <t>Sandra Angelica Roció Cuevas Meléndez</t>
  </si>
  <si>
    <t>https://community.secop.gov.co/Public/Tendering/ContractNoticePhases/View?PPI=CO1.PPI.22156303&amp;isFromPublicArea=True&amp;isModal=False</t>
  </si>
  <si>
    <t>JEP-979-2022</t>
  </si>
  <si>
    <t>TSG THE IT EXPERTS SAS</t>
  </si>
  <si>
    <t>Proveer los servicios presenciales y/o virtuales de BPO de Mesa de ayuda, basados en metodología ITIL y a través de la Solución Cherwel con la que cuenta la Entidad, servicio de especialistas técnicos y bolsa de repuestos</t>
  </si>
  <si>
    <t>https://community.secop.gov.co/Public/Tendering/ContractNoticePhases/View?PPI=CO1.PPI.21752745&amp;isFromPublicArea=True&amp;isModal=False</t>
  </si>
  <si>
    <t>JEP-920-2022</t>
  </si>
  <si>
    <t>Laura Valentina Gualteros Jimenez</t>
  </si>
  <si>
    <t>Prestación de servicios para apoyar la gestión administrativa relacionada con el desarrollo del sistema autónomo.</t>
  </si>
  <si>
    <t>https://community.secop.gov.co/Public/Tendering/ContractNoticePhases/View?PPI=CO1.PPI.22085076&amp;isFromPublicArea=True&amp;isModal=False</t>
  </si>
  <si>
    <t>JEP-930-2022</t>
  </si>
  <si>
    <t>Amelia Del Pilar Prado Hurtado</t>
  </si>
  <si>
    <t xml:space="preserve">Prestar servicios profesionales especializados en enfoque étnico racial para apoyar y acompañar a la Secretaría Ejecutiva de la JEP en la gestión territorial con las comunidades negras, afrocolombianas, raizales y palenqueras en la región de Urabá, Bajo Atrato y Darién, a partir de la implementación y seguimiento de los lineamientos del enfoque diferencial, teniendo en cuenta el enfoque territorial. </t>
  </si>
  <si>
    <t>https://community.secop.gov.co/Public/Tendering/ContractNoticePhases/View?PPI=CO1.PPI.22076985&amp;isFromPublicArea=True&amp;isModal=False</t>
  </si>
  <si>
    <t>JEP-950-2022</t>
  </si>
  <si>
    <t>Eyver Samuel Escobar Mosquera</t>
  </si>
  <si>
    <t>https://community.secop.gov.co/Public/Tendering/ContractNoticePhases/View?PPI=CO1.PPI.22153303&amp;isFromPublicArea=True&amp;isModal=False</t>
  </si>
  <si>
    <t>JEP-952-2022</t>
  </si>
  <si>
    <t>Maria Lucia Vargas Pardo</t>
  </si>
  <si>
    <t>https://community.secop.gov.co/Public/Tendering/ContractNoticePhases/View?PPI=CO1.PPI.22156136&amp;isFromPublicArea=True&amp;isModal=False</t>
  </si>
  <si>
    <t>JEP-953-2022</t>
  </si>
  <si>
    <t>Yuli Ximena Ariza Serrano</t>
  </si>
  <si>
    <t>https://community.secop.gov.co/Public/Tendering/ContractNoticePhases/View?PPI=CO1.PPI.22156744&amp;isFromPublicArea=True&amp;isModal=False</t>
  </si>
  <si>
    <t>JEP-968-2022</t>
  </si>
  <si>
    <t>Diana Consuelo Tovar Romero</t>
  </si>
  <si>
    <t>https://community.secop.gov.co/Public/Tendering/ContractNoticePhases/View?PPI=CO1.PPI.22164020&amp;isFromPublicArea=True&amp;isModal=False</t>
  </si>
  <si>
    <t>JEP-969-2022</t>
  </si>
  <si>
    <t>David Leonardo Gamboa Díaz</t>
  </si>
  <si>
    <t>https://community.secop.gov.co/Public/Tendering/ContractNoticePhases/View?PPI=CO1.PPI.22163471&amp;isFromPublicArea=True&amp;isModal=False</t>
  </si>
  <si>
    <t>JEP-974-2022</t>
  </si>
  <si>
    <t>Oscar Felipe Bernal Beltrán</t>
  </si>
  <si>
    <t>https://community.secop.gov.co/Public/Tendering/ContractNoticePhases/View?PPI=CO1.PPI.22162876&amp;isFromPublicArea=True&amp;isModal=False</t>
  </si>
  <si>
    <t>JEP-863-2022</t>
  </si>
  <si>
    <t>Alejandra Zapata Lopez</t>
  </si>
  <si>
    <t>https://community.secop.gov.co/Public/Tendering/ContractNoticePhases/View?PPI=CO1.PPI.21977448&amp;isFromPublicArea=True&amp;isModal=False</t>
  </si>
  <si>
    <t>JEP-970-2022</t>
  </si>
  <si>
    <t>Darwin Esneyder Arias García</t>
  </si>
  <si>
    <t>https://community.secop.gov.co/Public/Tendering/ContractNoticePhases/View?PPI=CO1.PPI.22170502&amp;isFromPublicArea=True&amp;isModal=False</t>
  </si>
  <si>
    <t>JEP-973-2022</t>
  </si>
  <si>
    <t>Cesar Arnulfo Pinilla Orejarena</t>
  </si>
  <si>
    <t>https://community.secop.gov.co/Public/Tendering/ContractNoticePhases/View?PPI=CO1.PPI.22157207&amp;isFromPublicArea=True&amp;isModal=False</t>
  </si>
  <si>
    <t>JEP-975-2022</t>
  </si>
  <si>
    <t>Diego Andrés Bernal Cortés</t>
  </si>
  <si>
    <t>https://community.secop.gov.co/Public/Tendering/ContractNoticePhases/View?PPI=CO1.PPI.22164052&amp;isFromPublicArea=True&amp;isModal=False</t>
  </si>
  <si>
    <t>JEP-976-2022</t>
  </si>
  <si>
    <t>Diego Alexander Arias Castrillón</t>
  </si>
  <si>
    <t>https://community.secop.gov.co/Public/Tendering/ContractNoticePhases/View?PPI=CO1.PPI.22170128&amp;isFromPublicArea=True&amp;isModal=False</t>
  </si>
  <si>
    <t>JEP-983-2022</t>
  </si>
  <si>
    <t>UT SOLUCIONES TIC</t>
  </si>
  <si>
    <t>Prestar servicios profesionales para acompañar al Departamento de SAAD Víctimas a fin de facilitar la actualización y desarrollo de actividades de capacitación de los abogados registrados en el SAAD conforme a las necesidades de la dependencia</t>
  </si>
  <si>
    <t>https://www.colombiacompra.gov.co/tienda-virtual-del-estado-colombiano/ordenes-compra/102718</t>
  </si>
  <si>
    <t>JEP-981-2022</t>
  </si>
  <si>
    <t>SERVISOFT S.A.</t>
  </si>
  <si>
    <t>Prestar los servicios de ventanilla única de comunicaciones oficiales, organización de archivo de gestión y digitalización certificada con fines probatorios para la jurisdicción especial para la paz-JEP</t>
  </si>
  <si>
    <t>https://community.secop.gov.co/Public/Tendering/ContractNoticePhases/View?PPI=CO1.PPI.21814036&amp;isFromPublicArea=True&amp;isModal=False</t>
  </si>
  <si>
    <t>Ana Maria Angel Gordillo</t>
  </si>
  <si>
    <t>Prestar servicios profesionales para apoyar la gestión jurídica de la subdirección de contratación en los diferentes procesos y trámites que le sean asignados.</t>
  </si>
  <si>
    <t>Jairo Ernesto Cuellar Jiménez</t>
  </si>
  <si>
    <t>Arinson Armando Ruiz Utria</t>
  </si>
  <si>
    <t>Prestar servicios profesionales para apoyar la gestión jurídica de la subdirección de contratación en los diferentes procesos y trámites que le sean asignados</t>
  </si>
  <si>
    <t>Sergio Mateo Avila Nausa</t>
  </si>
  <si>
    <t>Carlos Enrique Alarcón  Sandino</t>
  </si>
  <si>
    <t>JEP-021-2023</t>
  </si>
  <si>
    <t>Omar Enrique Cervantes De Los Rios</t>
  </si>
  <si>
    <t>Prestar servicios profesionales para el acompañamiento a la Dirección Administrativa y Financiera en el seguimiento de las gestiones logísticas requeridas en el desarrollo de diligencias y actuaciones judiciales, dentro de la justicia transicional y restaurativa</t>
  </si>
  <si>
    <t>Dirección Administrativa y Financiera</t>
  </si>
  <si>
    <t>https://community.secop.gov.co/Public/Tendering/ContractNoticePhases/View?PPI=CO1.PPI.22455534&amp;isFromPublicArea=True&amp;isModal=False</t>
  </si>
  <si>
    <t>Julieth Del Carmen Barrera Caparroso</t>
  </si>
  <si>
    <t>JEP-028-2023</t>
  </si>
  <si>
    <t>María del Pilar Escobar Amaya</t>
  </si>
  <si>
    <t>Prestar servicios profesionales especializados para acompañar al despacho de la subsecretaría ejecutiva en la articulación con las áreas misionales, salas y secciones de la JEP y otras entidades públicas, y en la implementación de las directrices y órdenes judiciales de la JEP en materia de monitoreo, verificación, aplicación de sanciones y demás obligaciones misionales asignadas a la dependencia, para el adecuado desarrollo de la gestión judicial de la JEP.</t>
  </si>
  <si>
    <t>https://community.secop.gov.co/Public/Tendering/ContractNoticePhases/View?PPI=CO1.PPI.22484848&amp;isFromPublicArea=True&amp;isModal=False</t>
  </si>
  <si>
    <t>JEP-031-2023</t>
  </si>
  <si>
    <t>Paula Nataly Vargas Pulido</t>
  </si>
  <si>
    <t xml:space="preserve">Prestar servicios profesionales para apoyar a la Subsecretaria Ejecutiva en el seguimiento de las herramientas de monitoreo del sistema de gestión de calidad, la formulación, proyección y análisis de indicadores; así como, el monitoreo y el reporte de los compromisos e informes de la Subsecretaría Ejecutiva y sus departamentos. </t>
  </si>
  <si>
    <t>https://community.secop.gov.co/Public/Tendering/ContractNoticePhases/View?PPI=CO1.PPI.22492775&amp;isFromPublicArea=True&amp;isModal=False</t>
  </si>
  <si>
    <t>JEP-038-2023</t>
  </si>
  <si>
    <t>Jessica Andrea Angarita Meneses</t>
  </si>
  <si>
    <t xml:space="preserve">Prestación de servicios profesionales para apoyar al Departamento de SAAD Comparecientes brindando acompañamiento psicosocial en las actuaciones de las personas que comparezcan ante las salas y secciones de la JEP en el marco de la justicia transicional y restaurativa, atendiendo los enfoques diferenciales </t>
  </si>
  <si>
    <t>https://community.secop.gov.co/Public/Tendering/ContractNoticePhases/View?PPI=CO1.PPI.22535728&amp;isFromPublicArea=True&amp;isModal=False</t>
  </si>
  <si>
    <t>JEP-041-2023</t>
  </si>
  <si>
    <t>Karen Nataly Villamizar Diaz</t>
  </si>
  <si>
    <t>Prestación de servicios profesionales para apoyar al Departamento de SAAD Comparecientes brindando acompañamiento psicosocial en las actuaciones de las personas que comparezcan ante las salas y secciones de la JEP en el marco de la justicia transicional y restaurativa, atendiendo los enfoques diferenciales.</t>
  </si>
  <si>
    <t>https://community.secop.gov.co/Public/Tendering/ContractNoticePhases/View?PPI=CO1.PPI.22568911&amp;isFromPublicArea=True&amp;isModal=False</t>
  </si>
  <si>
    <t>JEP-042-2023</t>
  </si>
  <si>
    <t>María Andrea Ortiz Cardona</t>
  </si>
  <si>
    <t>https://community.secop.gov.co/Public/Tendering/ContractNoticePhases/View?PPI=CO1.PPI.22569837&amp;isFromPublicArea=True&amp;isModal=False</t>
  </si>
  <si>
    <t>Prestar servicios profesionales para apoyar y acompañar al Departamento de Atención a Víctimas en las gestiones administrativas requeridas para el adecuado desarrollo de los contratos requeridos, para el cumplimiento de las funciones misionales de la dependencia.</t>
  </si>
  <si>
    <t>JEP-056-2023</t>
  </si>
  <si>
    <t>Karen Lorena Cordoba Aranguren</t>
  </si>
  <si>
    <t>Prestar servicios profesionales para apoyar al GRAI en el seguimiento, ejecución, trámites administrativos, contractuales y de Cooperación ante la secretaría ejecutiva, en el marco de los macrocasos cumpliendo con los lineamientos de jefatura y magistratura.</t>
  </si>
  <si>
    <t>GRAI</t>
  </si>
  <si>
    <t>https://community.secop.gov.co/Public/Tendering/ContractNoticePhases/View?PPI=CO1.PPI.22571961&amp;isFromPublicArea=True&amp;isModal=False</t>
  </si>
  <si>
    <t>Departamento Gestión Territorial</t>
  </si>
  <si>
    <t>JEP-076-2023</t>
  </si>
  <si>
    <t>Angélica Isabel Velásquez Granados</t>
  </si>
  <si>
    <t>Prestar servicios profesionales para apoyar al GRAI en la orientación, definición, revisión y consolidación de metodologías y demás etapas de los macrocasos, siguiendo los lineamientos de la magistratura</t>
  </si>
  <si>
    <t>https://community.secop.gov.co/Public/Tendering/ContractNoticePhases/View?PPI=CO1.PPI.22582720&amp;isFromPublicArea=True&amp;isModal=False</t>
  </si>
  <si>
    <t>JEP-055-2023</t>
  </si>
  <si>
    <t>Ernesto Pineda Guevara</t>
  </si>
  <si>
    <t>Prestar asesoría jurídica al despacho del secretario ejecutivo, en aspectos legales referidos a los asuntos administrativos, financieros, contractuales, misionales, de ejecución fiscal, auditorías y, en general, concernientes al cumplimiento de la ley en la gestión de la secretaría ejecutiva de la jurisdicción especial para la paz.</t>
  </si>
  <si>
    <t>JEP-057-2023</t>
  </si>
  <si>
    <t>Rosa Maria Navarro Ordóñez</t>
  </si>
  <si>
    <t>Prestar servicios profesionales especializados para el acompañamiento y asesoría a la Dirección Administrativa y Financiera en el desarrollo y seguimiento de aspectos administrativos, jurídicos y contractuales.</t>
  </si>
  <si>
    <t>https://community.secop.gov.co/Public/Tendering/ContractNoticePhases/View?PPI=CO1.PPI.22593935&amp;isFromPublicArea=True&amp;isModal=False</t>
  </si>
  <si>
    <t>JEP-078-2023</t>
  </si>
  <si>
    <t>Andres Mauricio Beltrán Urrego</t>
  </si>
  <si>
    <t>Prestar servicios profesionales para apoyar la gestión administrativa, contractual y financiera del departamento SAAD representación víctimas</t>
  </si>
  <si>
    <t>https://community.secop.gov.co/Public/Tendering/ContractNoticePhases/View?PPI=CO1.PPI.22588463&amp;isFromPublicArea=True&amp;isModal=False</t>
  </si>
  <si>
    <t>JEP-084-2023</t>
  </si>
  <si>
    <t>Willian Galindo Chavez</t>
  </si>
  <si>
    <t xml:space="preserve">Prestación de servicios profesionales para apoyar al departamento SAAD Comparecientes en las actividades administrativas de seguimiento y control propias del desarrollo del Sistema Autónomo de Asesoría y Defensa </t>
  </si>
  <si>
    <t>https://community.secop.gov.co/Public/Tendering/ContractNoticePhases/View?PPI=CO1.PPI.22600077&amp;isFromPublicArea=True&amp;isModal=False</t>
  </si>
  <si>
    <t>JEP-086-2023</t>
  </si>
  <si>
    <t>Marly Vanesa Castañeda Alza</t>
  </si>
  <si>
    <t>Prestar de servicios para apoyar y acompañar los procesos administrativos y técnicos que se deriven de la sustanciación de los macro casos priorizados por la sala de reconocimiento de verdad y responsabilidad</t>
  </si>
  <si>
    <t>https://community.secop.gov.co/Public/Tendering/ContractNoticePhases/View?PPI=CO1.PPI.22596225&amp;isFromPublicArea=True&amp;isModal=False</t>
  </si>
  <si>
    <t>Prestar servicios profesionales para brindar apoyo a la gestión del proceso de representación judicial a víctimas, mediante la respuesta a derechos de petición y órdenes judiciales a cargo del departamento del sistema autónomo de asesoría y defensa saad representación de víctimas</t>
  </si>
  <si>
    <t>JEP-094-2023</t>
  </si>
  <si>
    <t>Catalina Leyton Fandiño</t>
  </si>
  <si>
    <t>Prestar los servicios profesionales de acompañamiento jurídico al grupo de apoyo legal y administrativo en las gestiones precontractuales, contractuales y poscontractuales para facilitar la capacidad investigativa de la UIA</t>
  </si>
  <si>
    <t>https://community.secop.gov.co/Public/Tendering/ContractNoticePhases/View?PPI=CO1.PPI.22614219&amp;isFromPublicArea=True&amp;isModal=False</t>
  </si>
  <si>
    <t>JEP-101-2023</t>
  </si>
  <si>
    <t>Kathiana Maria Chaverra Gomez</t>
  </si>
  <si>
    <t>Prestar servicios profesionales especializados para apoyar y acompañar el despliegue territorial de la Secretaría Ejecutiva en los departamentos de Cesar y La Guajira, en el marco de los lineamientos para la aplicación del enfoque territorial, la justicia restaurativa, teniendo en cuenta los enfoques diferenciales, y en relación con los macrocasos priorizados, medidas cautelares y demás procesos relacionados con la actividad judicial.</t>
  </si>
  <si>
    <t>https://community.secop.gov.co/Public/Tendering/ContractNoticePhases/View?PPI=CO1.PPI.22639314&amp;isFromPublicArea=True&amp;isModal=False</t>
  </si>
  <si>
    <t>JEP-102-2023</t>
  </si>
  <si>
    <t>Iris Briceida Parra Gonzalez</t>
  </si>
  <si>
    <t>Prestar servicios profesionales especializados para apoyar y acompañar el despliegue territorial de la Secretaría Ejecutiva en los departamentos de Meta y Guainía, en el marco de los lineamientos para la aplicación del enfoque territorial, la justicia restaurativa, teniendo en cuenta los enfoques diferenciales, y en relación con los macrocasos priorizados, medidas cautelares y demás procesos relacionados con la actividad judicial</t>
  </si>
  <si>
    <t>https://community.secop.gov.co/Public/Tendering/ContractNoticePhases/View?PPI=CO1.PPI.22625876&amp;isFromPublicArea=True&amp;isModal=False</t>
  </si>
  <si>
    <t>JEP-106-2023</t>
  </si>
  <si>
    <t>Luis Gabriel Mesa Franco</t>
  </si>
  <si>
    <t xml:space="preserve">Prestar servicios profesionales para apoyar al Departamento de Atención a Víctimas a nivel nacional en la articulación técnica de la ruta de acreditación administrativa, atendiendo los enfoques diferenciales </t>
  </si>
  <si>
    <t>https://community.secop.gov.co/Public/Tendering/ContractNoticePhases/View?PPI=CO1.PPI.22647695&amp;isFromPublicArea=True&amp;isModal=False</t>
  </si>
  <si>
    <t>JEP-075-2023</t>
  </si>
  <si>
    <t>Luis Eduardo Fernández Molina</t>
  </si>
  <si>
    <t>Prestar servicios profesionales para apoyar al GRAI en la orientación, definición, revisión y consolidación de metodologías y demás etapas de los macrocasos, siguiendo los lineamientos de la magistratura.</t>
  </si>
  <si>
    <t>https://community.secop.gov.co/Public/Tendering/ContractNoticePhases/View?PPI=CO1.PPI.22662223&amp;isFromPublicArea=True&amp;isModal=False</t>
  </si>
  <si>
    <t>JEP-092-2023</t>
  </si>
  <si>
    <t>Carolina Saldarriaga Gómez</t>
  </si>
  <si>
    <t>Prestar servicios profesionales para la asesoría y representación a víctimas con enfoque de género, étnico, diferencial, psicosocial y socio cultural en los asuntos de competencia de la jurisdicción, para el sistema autónomo de asesoría y defensa de la SE-JEP</t>
  </si>
  <si>
    <t>https://community.secop.gov.co/Public/Tendering/ContractNoticePhases/View?PPI=CO1.PPI.22608061&amp;isFromPublicArea=True&amp;isModal=False</t>
  </si>
  <si>
    <t>JEP-118-2023</t>
  </si>
  <si>
    <t>Johan Steve Varon Gómez</t>
  </si>
  <si>
    <t>Prestar servicios profesionales para apoyar y acompañar al Departamento de Atención a Víctimas en la construcción, consolidación, actualización y mantenimiento de las bases de datos, herramientas de captura de información y aplicativos web, que registren actividades de divulgación, orientación, asesoría, acompañamiento psicosocial y de participación en instancias judiciales y no judiciales, atendiendo los enfoques diferenciales.</t>
  </si>
  <si>
    <t>https://community.secop.gov.co/Public/Tendering/ContractNoticePhases/View?PPI=CO1.PPI.22688996&amp;isFromPublicArea=True&amp;isModal=False</t>
  </si>
  <si>
    <t>JEP-120-2023</t>
  </si>
  <si>
    <t>Mario Felipe Ospina Buitrago</t>
  </si>
  <si>
    <t xml:space="preserve">Prestar servicios profesionales para apoyar y acompañar la codificación, análisis y sistematización de información, así como la elaboración de documentos con relación al caso 06: "victimización de miembros de la unión patriótica por parte de agentes estatales"- de la srvr. </t>
  </si>
  <si>
    <t>https://community.secop.gov.co/Public/Tendering/ContractNoticePhases/View?PPI=CO1.PPI.22691226&amp;isFromPublicArea=True&amp;isModal=False</t>
  </si>
  <si>
    <t>https://community.secop.gov.co/Public/Tendering/ContractNoticePhases/View?PPI=CO1.PPI.22696880&amp;isFromPublicArea=True&amp;isModal=False</t>
  </si>
  <si>
    <t>JEP-124-2023</t>
  </si>
  <si>
    <t>Elizabeth Troncoso Torres</t>
  </si>
  <si>
    <t>Prestar servicios profesionales para apoyar a la Subdirección de Comunicaciones en los trámites administrativos, contables y de planeación de los proyectos a cargo de la dependencia relacionados con la gestión de medios, estrategia de comunicación y gestión de comunicaciones de la JEP.</t>
  </si>
  <si>
    <t>https://community.secop.gov.co/Public/Tendering/ContractNoticePhases/View?PPI=CO1.PPI.22698023&amp;isFromPublicArea=True&amp;isModal=False</t>
  </si>
  <si>
    <t>JEP-128-2023</t>
  </si>
  <si>
    <t>Karol Ricardo Linares Correa</t>
  </si>
  <si>
    <t xml:space="preserve">Brindar asesoría técnica al Grupo de Análisis de la Información (GRAI) en la administración y gestión segura de las bases de datos integradas en el universo provisional de hechos y el uso eficiente de las herramientas tecnológicas dispuestas para ello. </t>
  </si>
  <si>
    <t>https://community.secop.gov.co/Public/Tendering/ContractNoticePhases/View?PPI=CO1.PPI.22707636&amp;isFromPublicArea=True&amp;isModal=False</t>
  </si>
  <si>
    <t>JEP-099-2023</t>
  </si>
  <si>
    <t>Libardo Cardona Martinez</t>
  </si>
  <si>
    <t>Prestar servicios profesionales para apoyar y acompañar la gestión del grupo de relacionamiento y comunicaciones de la UIA en la generación de contenidos concernientes a las jornadas con víctimas por hechos de competencia de la jurisdicción atendiendo los enfoques de género, diferencial y territorial</t>
  </si>
  <si>
    <t>https://community.secop.gov.co/Public/Tendering/ContractNoticePhases/View?PPI=CO1.PPI.22681603&amp;isFromPublicArea=True&amp;isModal=False</t>
  </si>
  <si>
    <t>Oscar Arnold Sanabria Sanchez</t>
  </si>
  <si>
    <t>Prestar servicios profesionales para apoyar al GRAI en la investigación, recolección y consolidación de información requerida por los equipos técnicos para la implementación de distintas etapas de los macrocasos, en atención a los lineamientos exigidos por la magistratura.</t>
  </si>
  <si>
    <t>JEP-130-2023</t>
  </si>
  <si>
    <t>Luis David Castillo Rojas</t>
  </si>
  <si>
    <t>Prestar servicios profesionales para apoyar al GRAI en la clasificación, contraste, depuración e integración de información para producir análisis objetivos, rigurosos y oportunos en el marco de los macrocasos; todo lo anterior siguiendo los lineamientos de la Magistratura.</t>
  </si>
  <si>
    <t>https://community.secop.gov.co/Public/Tendering/ContractNoticePhases/View?PPI=CO1.PPI.22709016&amp;isFromPublicArea=True&amp;isModal=False</t>
  </si>
  <si>
    <t>JEP-131-2023</t>
  </si>
  <si>
    <t xml:space="preserve">Adriana Michelle Paez Gil </t>
  </si>
  <si>
    <t>https://community.secop.gov.co/Public/Tendering/ContractNoticePhases/View?PPI=CO1.PPI.22709099&amp;isFromPublicArea=True&amp;isModal=False</t>
  </si>
  <si>
    <t>JEP-156-2023</t>
  </si>
  <si>
    <t>Ana Milehidy Castellanos Vargas</t>
  </si>
  <si>
    <t>Prestación de servicios profesionales para acompañar al Departamento SAAD Comparecientes en la articulación, seguimiento y aplicación de los lineamientos para la atención psicosocial a cargo del departamento, atendiendo los enfoques diferenciales</t>
  </si>
  <si>
    <t>https://community.secop.gov.co/Public/Tendering/ContractNoticePhases/View?PPI=CO1.PPI.22742506&amp;isFromPublicArea=True&amp;isModal=False</t>
  </si>
  <si>
    <t>JEP-158-2023</t>
  </si>
  <si>
    <t>Paula Daniela Hortua Pacheco</t>
  </si>
  <si>
    <t xml:space="preserve">Prestar servicios profesionales para apoyar y acompañar en los procesos de mejoramiento de la gestión judicial de la Secretaria General Judicial </t>
  </si>
  <si>
    <t>Subsecretaría Ejecutiva - Magistratura</t>
  </si>
  <si>
    <t>https://community.secop.gov.co/Public/Tendering/ContractNoticePhases/View?PPI=CO1.PPI.22760726&amp;isFromPublicArea=True&amp;isModal=False</t>
  </si>
  <si>
    <t>JEP-169-2023</t>
  </si>
  <si>
    <t>Ana Elizabeth Mojica Acevedo</t>
  </si>
  <si>
    <t>Prestar servicios profesionales para apoyar jurídicamente al Departamento de Enfoques Diferenciales en los procesos y procedimientos a cargo de la dependencia.</t>
  </si>
  <si>
    <t>https://community.secop.gov.co/Public/Tendering/ContractNoticePhases/View?PPI=CO1.PPI.22801482&amp;isFromPublicArea=True&amp;isModal=False</t>
  </si>
  <si>
    <t>JEP-171-2023</t>
  </si>
  <si>
    <t xml:space="preserve">Jhoanny Rico Joya </t>
  </si>
  <si>
    <t>Prestar servicios profesionales para apoyar en los procesos de mejoramiento de la gestión judicial de las salas de justicia y secciones del tribunal para la paz</t>
  </si>
  <si>
    <t>Dirección de Asuntos Jurídicos - Magistratura</t>
  </si>
  <si>
    <t>https://community.secop.gov.co/Public/Tendering/ContractNoticePhases/View?PPI=CO1.PPI.22797965&amp;isFromPublicArea=True&amp;isModal=False</t>
  </si>
  <si>
    <t>JEP-178-2023</t>
  </si>
  <si>
    <t>Alvaro Javier Arroyo Martinez</t>
  </si>
  <si>
    <t>https://community.secop.gov.co/Public/Tendering/ContractNoticePhases/View?PPI=CO1.PPI.22801425&amp;isFromPublicArea=True&amp;isModal=False</t>
  </si>
  <si>
    <t>JEP-179-2023</t>
  </si>
  <si>
    <t>Marco Alexander Solarte Herrera</t>
  </si>
  <si>
    <t>https://community.secop.gov.co/Public/Tendering/ContractNoticePhases/View?PPI=CO1.PPI.22805894&amp;isFromPublicArea=True&amp;isModal=False</t>
  </si>
  <si>
    <t>JEP-180-2023</t>
  </si>
  <si>
    <t>Andrea Del Pilar Lopez Piñeros</t>
  </si>
  <si>
    <t>https://community.secop.gov.co/Public/Tendering/ContractNoticePhases/View?PPI=CO1.PPI.22807589&amp;isFromPublicArea=True&amp;isModal=False</t>
  </si>
  <si>
    <t>JEP-181-2023</t>
  </si>
  <si>
    <t xml:space="preserve">Derly Tatiana Pulzara Velasco </t>
  </si>
  <si>
    <t>https://community.secop.gov.co/Public/Tendering/ContractNoticePhases/View?PPI=CO1.PPI.22810861&amp;isFromPublicArea=True&amp;isModal=False</t>
  </si>
  <si>
    <t>JEP-182-2023</t>
  </si>
  <si>
    <t>Diego Fernando Álvarez Ariza</t>
  </si>
  <si>
    <t>Prestar servicios profesionales para apoyar al GRAI en el análisis de información, elaboración de documentos de contexto y respuesta de derechos de petición  en desarrollo de los diferentes Macro de acuerdo con  los lineamientos de jefatura y Magistratura.</t>
  </si>
  <si>
    <t>https://community.secop.gov.co/Public/Tendering/ContractNoticePhases/View?PPI=CO1.PPI.22791205&amp;isFromPublicArea=True&amp;isModal=False</t>
  </si>
  <si>
    <t>JEP-184-2023</t>
  </si>
  <si>
    <t xml:space="preserve">Angelica Viviana Rodriguez </t>
  </si>
  <si>
    <t>Prestar servicios profesionales para apoyar al GRAI en la clasificación, contraste, depuración e integración de información para producir análisis objetivos, rigurosos y oportunos en el marco de los macrocasos; todo lo anterior siguiendo los lineamientos de la Magistratura</t>
  </si>
  <si>
    <t>https://community.secop.gov.co/Public/Tendering/ContractNoticePhases/View?PPI=CO1.PPI.22821524&amp;isFromPublicArea=True&amp;isModal=False</t>
  </si>
  <si>
    <t>JEP-196-2023</t>
  </si>
  <si>
    <t>David Steved Villegas Bernal</t>
  </si>
  <si>
    <t>https://community.secop.gov.co/Public/Tendering/ContractNoticePhases/View?PPI=CO1.PPI.22816516&amp;isFromPublicArea=True&amp;isModal=False</t>
  </si>
  <si>
    <t>JEP-198-2023</t>
  </si>
  <si>
    <t>Sandy Tatiana Bernal Almario</t>
  </si>
  <si>
    <t xml:space="preserve">Prestar servicios profesionales para apoyar y acompañar en los procesos de mejoramiento de la gestión judicial de la Secretaria General Judicial. </t>
  </si>
  <si>
    <t>https://community.secop.gov.co/Public/Tendering/ContractNoticePhases/View?PPI=CO1.PPI.22861950&amp;isFromPublicArea=True&amp;isModal=False</t>
  </si>
  <si>
    <t>JEP-199-2023</t>
  </si>
  <si>
    <t xml:space="preserve">Sebastian Vargas </t>
  </si>
  <si>
    <t>Prestar servicios profesionales para la recolección, sistematización, análisis y estructuración de información que alimente la preparación de las versiones voluntarias y la construcción del auto de determinación de hechos y conductas</t>
  </si>
  <si>
    <t>https://community.secop.gov.co/Public/Tendering/ContractNoticePhases/View?PPI=CO1.PPI.22844874&amp;isFromPublicArea=True&amp;isModal=False</t>
  </si>
  <si>
    <t>JEP-221-2023</t>
  </si>
  <si>
    <t>Nicolás Chavéz</t>
  </si>
  <si>
    <t>Prestar servicios profesionales a la subsecretaría ejecutiva en el apoyo y acompañamiento a la ejecución de los servicios contratados en cumplimiento de las obligaciones misionales del despacho, así como en la programación y cumplimiento de actividades relacionadas con la gestión judicial de la JEP.</t>
  </si>
  <si>
    <t>JEP-194-2023</t>
  </si>
  <si>
    <t>Teófilo Vásquez Delgado</t>
  </si>
  <si>
    <t>Prestar servicios profesionales para apoyar al GRAI en la gestión, clasificación, contraste, depuración e integración de información para producir análisis objetivos, rigurosos y oportunos en el marco de los macrocasos, así como en la participación de la revisión y consolidación de metodologías; todo lo anterior siguiendo los lineamientos de la magistratura.</t>
  </si>
  <si>
    <t>https://community.secop.gov.co/Public/Tendering/ContractNoticePhases/View?PPI=CO1.PPI.22822693&amp;isFromPublicArea=True&amp;isModal=False</t>
  </si>
  <si>
    <t>JEP-200-2023</t>
  </si>
  <si>
    <t>Jorge Andrés Villa Caballero</t>
  </si>
  <si>
    <t>https://community.secop.gov.co/Public/Tendering/ContractNoticePhases/View?PPI=CO1.PPI.22844982&amp;isFromPublicArea=True&amp;isModal=False</t>
  </si>
  <si>
    <t>JEP-205-2023</t>
  </si>
  <si>
    <t>Juliana Robles Gomez</t>
  </si>
  <si>
    <t>Prestar servicios  profesionales para apoyar al GRAI en la orientación, definición, revisión y consolidación de metodologías y demás etapas de los macrocasos, siguiendo los lineamientos de la Magistratura.</t>
  </si>
  <si>
    <t>https://community.secop.gov.co/Public/Tendering/ContractNoticePhases/View?PPI=CO1.PPI.22846451&amp;isFromPublicArea=True&amp;isModal=False</t>
  </si>
  <si>
    <t>JEP-206-2023</t>
  </si>
  <si>
    <t>Ana Maria Castañeda Diaz</t>
  </si>
  <si>
    <t>Prestar servicios profesionales para apoyar al GRAI en la investigación, recolección y consolidación de información requerida por los equipos técnicos para la implementación de distintas etapas de los macrocasos, en atención a los lineamientos exigidos por la Magistratura.</t>
  </si>
  <si>
    <t>https://community.secop.gov.co/Public/Tendering/ContractNoticePhases/View?PPI=CO1.PPI.22847193&amp;isFromPublicArea=True&amp;isModal=False</t>
  </si>
  <si>
    <t>JEP-207-2023</t>
  </si>
  <si>
    <t>Esneyder Manuel Guerrero García</t>
  </si>
  <si>
    <t>Brindar asesoría técnica al Grupo de Análisis de la Información (GRAI) en la organización de bases de datos, análisis estadístico y elaboración de informes.</t>
  </si>
  <si>
    <t>https://community.secop.gov.co/Public/Tendering/ContractNoticePhases/View?PPI=CO1.PPI.22847639&amp;isFromPublicArea=True&amp;isModal=False</t>
  </si>
  <si>
    <t>JEP-220-2023</t>
  </si>
  <si>
    <t>William Hernando González Vargas</t>
  </si>
  <si>
    <t xml:space="preserve">Prestación de servicios para acompañar y apoyar a la Subsecretaría Ejecutiva en la gestión administrativa y operativa relacionadas con las funciones del despacho del Subsecretario y en el seguimiento presupuestal y financiero de la ejecución del contrato de operación logística, que sean requeridos para la mejora continua de la prestación de los servicios de la JEP </t>
  </si>
  <si>
    <t>https://community.secop.gov.co/Public/Tendering/ContractNoticePhases/View?PPI=CO1.PPI.22859008&amp;isFromPublicArea=True&amp;isModal=False</t>
  </si>
  <si>
    <t>JEP-238-2023</t>
  </si>
  <si>
    <t>Harrysson Steven Niño Oliveros</t>
  </si>
  <si>
    <t xml:space="preserve">Prestar servicios profesionales para apoyar en los procesos de mejoramiento de la gestión judicial de las salas de justicia y secciones del tribunal para la paz. </t>
  </si>
  <si>
    <t>https://community.secop.gov.co/Public/Tendering/ContractNoticePhases/View?PPI=CO1.PPI.22897995&amp;isFromPublicArea=True&amp;isModal=False</t>
  </si>
  <si>
    <t>JEP-239-2023</t>
  </si>
  <si>
    <t>Jorge Andres Marin Naranjo</t>
  </si>
  <si>
    <t>https://community.secop.gov.co/Public/Tendering/ContractNoticePhases/View?PPI=CO1.PPI.22899772&amp;isFromPublicArea=True&amp;isModal=False</t>
  </si>
  <si>
    <t>BB- Departamento SAAD Representación Victimas</t>
  </si>
  <si>
    <t>Lizeth Paola Hernández Peñuela</t>
  </si>
  <si>
    <t xml:space="preserve">BB- Departamento de Atención a Victimas </t>
  </si>
  <si>
    <t>JEP-232-2023</t>
  </si>
  <si>
    <t>María Camila Restrepo Giraldo</t>
  </si>
  <si>
    <t>Prestar servicios profesionales para apoyar y acompañar a la subdirección de comunicaciones en la conceptualización, producción y edición de contenidos de la información generada por la JEP, para la articulación de la gestión de comunicaciones y en desarrollo de la estrategia de comunicaciones.</t>
  </si>
  <si>
    <t>AA- Subdirección de Comunicaciones</t>
  </si>
  <si>
    <t>https://community.secop.gov.co/Public/Tendering/ContractNoticePhases/View?PPI=CO1.PPI.22886513&amp;isFromPublicArea=True&amp;isModal=False</t>
  </si>
  <si>
    <t>B - Subsecretaría Ejecutiva</t>
  </si>
  <si>
    <t>JEP-241-2023</t>
  </si>
  <si>
    <t xml:space="preserve">Jose Rafael Tautiva Prieto Eduardo </t>
  </si>
  <si>
    <t>G - Secretaría General Judicial DAJ</t>
  </si>
  <si>
    <t>https://community.secop.gov.co/Public/Tendering/ContractNoticePhases/View?PPI=CO1.PPI.22918119&amp;isFromPublicArea=True&amp;isModal=False</t>
  </si>
  <si>
    <t>A - Despacho Secretaría Ejecutiva</t>
  </si>
  <si>
    <t>H- Grupo de Análisis de la Información- GRAI</t>
  </si>
  <si>
    <t>JEP-209-2023</t>
  </si>
  <si>
    <t>Jinneth Milena Yepes Hernández</t>
  </si>
  <si>
    <t>https://community.secop.gov.co/Public/Tendering/ContractNoticePhases/View?PPI=CO1.PPI.22878371&amp;isFromPublicArea=True&amp;isModal=False</t>
  </si>
  <si>
    <t xml:space="preserve">BB- Departamento de Gestión Territorial </t>
  </si>
  <si>
    <t>JEP-230-2023</t>
  </si>
  <si>
    <t xml:space="preserve">Miguel Villa Ospino </t>
  </si>
  <si>
    <t>https://community.secop.gov.co/Public/Tendering/ContractNoticePhases/View?PPI=CO1.PPI.22962915&amp;isFromPublicArea=True&amp;isModal=False</t>
  </si>
  <si>
    <t>JEP-231-2023</t>
  </si>
  <si>
    <t xml:space="preserve">Daniela Basante Eraso </t>
  </si>
  <si>
    <t>https://community.secop.gov.co/Public/Tendering/ContractNoticePhases/View?PPI=CO1.PPI.22965925&amp;isFromPublicArea=True&amp;isModal=False</t>
  </si>
  <si>
    <t>JEP-256-2023</t>
  </si>
  <si>
    <t>María Fernanda Suárez Endo</t>
  </si>
  <si>
    <t>https://community.secop.gov.co/Public/Tendering/ContractNoticePhases/View?PPI=CO1.PPI.22934965&amp;isFromPublicArea=True&amp;isModal=False</t>
  </si>
  <si>
    <t>AA- Subdirección de Fortalecimiento Institucional</t>
  </si>
  <si>
    <t>JEP-260-2023</t>
  </si>
  <si>
    <t>Wendys Deyanira Pallares Valencia</t>
  </si>
  <si>
    <t xml:space="preserve">Prestar servicios profesionales para apoyar al Departamento de Atención a Víctimas en la revisión administrativa de solicitudes de acreditación atendiendo los enfoques diferenciales </t>
  </si>
  <si>
    <t>https://community.secop.gov.co/Public/Tendering/ContractNoticePhases/View?PPI=CO1.PPI.22957975&amp;isFromPublicArea=True&amp;isModal=False</t>
  </si>
  <si>
    <t>JEP-263-2023</t>
  </si>
  <si>
    <t>Diana Rocío Rodríguez Benítez</t>
  </si>
  <si>
    <t>Prestar servicios profesionales para apoyar al GRAI en la clasificación, contraste, depuración e integración de información y en el análisis objetivo, riguroso y oportuno de la  revisión y consolidación de metodologías de los macrocasos, siguiendo los lineamientos de la magistratura.</t>
  </si>
  <si>
    <t>https://community.secop.gov.co/Public/Tendering/ContractNoticePhases/View?PPI=CO1.PPI.22958158&amp;isFromPublicArea=True&amp;isModal=False</t>
  </si>
  <si>
    <t>JEP-266-2023</t>
  </si>
  <si>
    <t>Eliana Liney Poveda Aguirre</t>
  </si>
  <si>
    <t>https://community.secop.gov.co/Public/Tendering/ContractNoticePhases/View?PPI=CO1.PPI.22961721&amp;isFromPublicArea=True&amp;isModal=False</t>
  </si>
  <si>
    <t>JEP-242-2023</t>
  </si>
  <si>
    <t xml:space="preserve">Jessika Marcela Martinez Peña </t>
  </si>
  <si>
    <t>https://community.secop.gov.co/Public/Tendering/ContractNoticePhases/View?PPI=CO1.PPI.22922813&amp;isFromPublicArea=True&amp;isModal=False</t>
  </si>
  <si>
    <t>BB- Departamento de Atención al Ciudadano</t>
  </si>
  <si>
    <t>JEP-261-2023</t>
  </si>
  <si>
    <t>Santiago Bernal Botero</t>
  </si>
  <si>
    <t xml:space="preserve">
https://community.secop.gov.co/Public/Tendering/ContractNoticePhases/View?PPI=CO1.PPI.22959842&amp;isFromPublicArea=True&amp;isModal=False</t>
  </si>
  <si>
    <t xml:space="preserve">DD- Departamento de Gestión Documental </t>
  </si>
  <si>
    <t xml:space="preserve">FF- Relatoría </t>
  </si>
  <si>
    <t>Prestar servicios profesionales para apoyar y acompañar al Departamento de Atención a Víctimas en la elaboración, seguimiento y apoyo respuesta a órdenes judiciales, peticiones, orientación y asesoría, atendiendo los enfoques diferenciales</t>
  </si>
  <si>
    <t xml:space="preserve">BB- Departamento SAAD Defensa a Comparecientes </t>
  </si>
  <si>
    <t>JEP-278-2023</t>
  </si>
  <si>
    <t>Ilva Juliana Ospina Garcia</t>
  </si>
  <si>
    <t>https://community.secop.gov.co/Public/Tendering/ContractNoticePhases/View?PPI=CO1.PPI.22989336&amp;isFromPublicArea=True&amp;isModal=False</t>
  </si>
  <si>
    <t>DD- Subdirección de Recursos Físicos e Infraestructura</t>
  </si>
  <si>
    <t>Prestar servicios técnicos para apoyar al Departamento de Atención a Víctimas en las gestiones operativas, técnicas y documentales encaminadas a la acreditación administrativa atendiendo los enfoques diferenciales</t>
  </si>
  <si>
    <t>JEP-298-2023</t>
  </si>
  <si>
    <t>Magda Yamile Gomez Mosquera</t>
  </si>
  <si>
    <t>https://community.secop.gov.co/Public/Tendering/ContractNoticePhases/View?PPI=CO1.PPI.23041828&amp;isFromPublicArea=True&amp;isModal=False</t>
  </si>
  <si>
    <t>JEP-299-2023</t>
  </si>
  <si>
    <t>Ivan Alexander Zarta Suarez</t>
  </si>
  <si>
    <t>https://community.secop.gov.co/Public/Tendering/ContractNoticePhases/View?PPI=CO1.PPI.23045123&amp;isFromPublicArea=True&amp;isModal=False</t>
  </si>
  <si>
    <t>C- Dirección de TI</t>
  </si>
  <si>
    <t>JEP-294-2023</t>
  </si>
  <si>
    <t>Martha Elena Vasquez Gonzalez</t>
  </si>
  <si>
    <t xml:space="preserve">Prestar servicios profesionales especializados para apoyar y acompañar el despliegue territorial de la Secretaría Ejecutiva en los departamentos de Sucre y Córdoba, en el marco de los lineamientos para la aplicación del enfoque territorial, la justicia restaurativa, teniendo en cuenta los enfoques diferenciales, y en relación con los macrocasos priorizados, medidas cautelares y demás procesos relacionados con la actividad judicial. </t>
  </si>
  <si>
    <t>https://community.secop.gov.co/Public/Tendering/ContractNoticePhases/View?PPI=CO1.PPI.23017618&amp;isFromPublicArea=True&amp;isModal=False</t>
  </si>
  <si>
    <t>JEP-300-2023</t>
  </si>
  <si>
    <t xml:space="preserve">Néstor Hernando Nieto Piraquive </t>
  </si>
  <si>
    <t>Prestar servicios profesionales para la recolección, sistematización, análisis y estructuración de información que alimente la preparación de las versiones voluntarias y la construcción del auto de determinación de hechos y conductas.</t>
  </si>
  <si>
    <t>F - Magistratura SSE</t>
  </si>
  <si>
    <t>https://community.secop.gov.co/Public/Tendering/ContractNoticePhases/View?PPI=CO1.PPI.23047031&amp;isFromPublicArea=True&amp;isModal=False</t>
  </si>
  <si>
    <t>https://community.secop.gov.co/Public/Tendering/ContractNoticePhases/View?PPI=CO1.PPI.22865268&amp;isFromPublicArea=True&amp;isModal=False</t>
  </si>
  <si>
    <t xml:space="preserve">EE - Subdirección de Contratación </t>
  </si>
  <si>
    <t>JEP-315-2023</t>
  </si>
  <si>
    <t>Maria Ocampo Jaramillo</t>
  </si>
  <si>
    <t>https://community.secop.gov.co/Public/Tendering/ContractNoticePhases/View?PPI=CO1.PPI.23070601&amp;isFromPublicArea=True&amp;isModal=False</t>
  </si>
  <si>
    <t>JEP-320-2023</t>
  </si>
  <si>
    <t>Angelica Patricia Alvarado Nieto</t>
  </si>
  <si>
    <t xml:space="preserve">Prestar servicios profesionales para apoyar y acompañar al Departamento de Atención a Víctimas en la gestión administrativa, precontractual y seguimiento contractual a fin de facilitar la asistencia material a víctimas atendiendo los enfoques diferenciales </t>
  </si>
  <si>
    <t>https://community.secop.gov.co/Public/Tendering/ContractNoticePhases/View?PPI=CO1.PPI.23087371&amp;isFromPublicArea=True&amp;isModal=False</t>
  </si>
  <si>
    <t>JEP-325-2023</t>
  </si>
  <si>
    <t>Sebastián Cristancho Bohada</t>
  </si>
  <si>
    <t>https://community.secop.gov.co/Public/Tendering/ContractNoticePhases/View?PPI=CO1.PPI.23098395&amp;isFromPublicArea=True&amp;isModal=False</t>
  </si>
  <si>
    <t>JEP-326-2023</t>
  </si>
  <si>
    <t>Paula Martínez Cortés</t>
  </si>
  <si>
    <t>https://community.secop.gov.co/Public/Tendering/ContractNoticePhases/View?PPI=CO1.PPI.23099312&amp;isFromPublicArea=True&amp;isModal=False</t>
  </si>
  <si>
    <t>JEP-327-2023</t>
  </si>
  <si>
    <t>Hamilton Guzmán Cadena</t>
  </si>
  <si>
    <t>https://community.secop.gov.co/Public/Tendering/ContractNoticePhases/View?PPI=CO1.PPI.23099150&amp;isFromPublicArea=True&amp;isModal=False</t>
  </si>
  <si>
    <t>JEP-328-2023</t>
  </si>
  <si>
    <t>Natalia Beltrán Orjuela</t>
  </si>
  <si>
    <t>https://community.secop.gov.co/Public/Tendering/ContractNoticePhases/View?PPI=CO1.PPI.23099542&amp;isFromPublicArea=True&amp;isModal=False</t>
  </si>
  <si>
    <t>JEP-329-2023</t>
  </si>
  <si>
    <t>Alba Lucia Vargas Alfonso</t>
  </si>
  <si>
    <t>https://community.secop.gov.co/Public/Tendering/ContractNoticePhases/View?PPI=CO1.PPI.23100163&amp;isFromPublicArea=True&amp;isModal=False</t>
  </si>
  <si>
    <t>JEP-334-2023</t>
  </si>
  <si>
    <t>Augusto Daniel Chávez Navarrete </t>
  </si>
  <si>
    <t>Prestar servicios profesionales para apoyar al Departamento de SAAD Comparecientes en la gestión, acopio, validación, procesamiento y análisis de la información asociada al Registro de Comparecientes, en la realización de pruebas funcionales y la elaboración de casos de uso para el desarrollo de funcionalidades asociadas al Registro. </t>
  </si>
  <si>
    <t>https://community.secop.gov.co/Public/Tendering/ContractNoticePhases/View?PPI=CO1.PPI.23101897&amp;isFromPublicArea=True&amp;isModal=False</t>
  </si>
  <si>
    <t>JEP-322-2023</t>
  </si>
  <si>
    <t>Juan Orlando Pantoja Cuero</t>
  </si>
  <si>
    <t>Prestar los servicios profesionales para apoyar y acompañar a la unidad de investigación y acusación en el análisis y aplicación del enfoque diferencial y territorial con las víctimas pertenecientes a las comunidades NARP, a fin de facilitar la capacidad investigativa de la UIA</t>
  </si>
  <si>
    <t>https://community.secop.gov.co/Public/Tendering/ContractNoticePhases/View?PPI=CO1.PPI.23140958&amp;isFromPublicArea=True&amp;isModal=False</t>
  </si>
  <si>
    <t>JEP-372-2023</t>
  </si>
  <si>
    <t>Silvia Juliana Quintero Erasso</t>
  </si>
  <si>
    <t>https://community.secop.gov.co/Public/Tendering/ContractNoticePhases/View?PPI=CO1.PPI.23179780&amp;isFromPublicArea=True&amp;isModal=False</t>
  </si>
  <si>
    <t>JEP-370-2023</t>
  </si>
  <si>
    <t xml:space="preserve">Raúl Andrés González Rojas
</t>
  </si>
  <si>
    <t>https://community.secop.gov.co/Public/Tendering/ContractNoticePhases/View?PPI=CO1.PPI.23195990&amp;isFromPublicArea=True&amp;isModal=False</t>
  </si>
  <si>
    <t>JEP-394-2023</t>
  </si>
  <si>
    <t>Jessica Katherine Zea Carvajal</t>
  </si>
  <si>
    <t xml:space="preserve">Prestar servicios profesionales para apoyar y acompañar a la Subdirección de Comunicaciones en el diseño, diagramación, producción y divulgación de piezas comunicativas, web e impresas relacionadas con los servicios de promoción en temáticas de la JEP, en desarrollo de la política y estrategia de comunicaciones en concordancia con el plan de posicionamiento y divulgación. </t>
  </si>
  <si>
    <t>https://community.secop.gov.co/Public/Tendering/ContractNoticePhases/View?PPI=CO1.PPI.23210449&amp;isFromPublicArea=True&amp;isModal=False</t>
  </si>
  <si>
    <t>JEP-343-2023</t>
  </si>
  <si>
    <t>Aldemar Bolaños Caldon</t>
  </si>
  <si>
    <t>Prestar los servicios profesionales para apoyar y acompañar a la unidad de investigación y acusación en el análisis y aplicación del enfoque diferencial y territorial con las víctimaspertenecientes a los pueblos indígenas, a fin de facilitar la capacidad investigativa de la UIA</t>
  </si>
  <si>
    <t>https://community.secop.gov.co/Public/Tendering/ContractNoticePhases/View?PPI=CO1.PPI.23151566&amp;isFromPublicArea=True&amp;isModal=False</t>
  </si>
  <si>
    <t>JEP-408-2023</t>
  </si>
  <si>
    <t>Ivonne Marcela Rodriguez Gonzalez</t>
  </si>
  <si>
    <t>https://community.secop.gov.co/Public/Tendering/ContractNoticePhases/View?PPI=CO1.PPI.23278306&amp;isFromPublicArea=True&amp;isModal=False</t>
  </si>
  <si>
    <t>JEP-410-2023</t>
  </si>
  <si>
    <t>Oscar Iván Fernández Burgos</t>
  </si>
  <si>
    <t>https://community.secop.gov.co/Public/Tendering/ContractNoticePhases/View?PPI=CO1.PPI.23278827&amp;isFromPublicArea=True&amp;isModal=False</t>
  </si>
  <si>
    <t>JEP-197-2023</t>
  </si>
  <si>
    <t>Nixa Wguerddy Triana Balaguera</t>
  </si>
  <si>
    <t>G -Secretaría General Judicial SSE</t>
  </si>
  <si>
    <t>JEP-391-2023</t>
  </si>
  <si>
    <t>Nestor Fernando Palacios Santos</t>
  </si>
  <si>
    <t>https://community.secop.gov.co/Public/Tendering/ContractNoticePhases/View?PPI=CO1.PPI.23241942&amp;isFromPublicArea=True&amp;isModal=False</t>
  </si>
  <si>
    <t>JEP-411-2023</t>
  </si>
  <si>
    <t>Luz Angela Villalba Melo</t>
  </si>
  <si>
    <t>https://community.secop.gov.co/Public/Tendering/ContractNoticePhases/View?PPI=CO1.PPI.23293666&amp;isFromPublicArea=True&amp;isModal=False</t>
  </si>
  <si>
    <t>Susana Arango Haupt</t>
  </si>
  <si>
    <t>JEP-432-2023</t>
  </si>
  <si>
    <t>Yury Paola Lopez Piñeros</t>
  </si>
  <si>
    <t>https://community.secop.gov.co/Public/Tendering/ContractNoticePhases/View?PPI=CO1.PPI.23328451&amp;isFromPublicArea=True&amp;isModal=False</t>
  </si>
  <si>
    <t>DD- Oficina Asesora de Seguridad y Protección</t>
  </si>
  <si>
    <t>JEP-422-2023</t>
  </si>
  <si>
    <t>Laura Vásquez</t>
  </si>
  <si>
    <t>Prestar servicios profesionales de apoyo a la Relatoría General de la JEP en la divulgación de las decisiones judiciales a través de medios convencionales y no convencionales, de la organización de eventos externos e internos de la JEP, la implementación de la estrategia de divulgación "Biblioteca de la Paz y la Justicia Transicional" y acompañar los procesos editoriales de la dependencia</t>
  </si>
  <si>
    <t>https://community.secop.gov.co/Public/Tendering/ContractNoticePhases/View?PPI=CO1.PPI.23301068&amp;isFromPublicArea=True&amp;isModal=False</t>
  </si>
  <si>
    <t>Apoyar y acompañar al Departamento de Gestión Territorial en las labores de planeación y seguimiento relacionadas con el despliegue territorial que apoya la dependencia, en el marco de los lineamientos para la aplicación del enfoque territorial en la Secretaría Ejecutiva de la JEP y en relación con los macrocasos priorizados, medidas cautelares y demás procesos relacionados con la actividad judicial</t>
  </si>
  <si>
    <t>JEP-421-2023</t>
  </si>
  <si>
    <t>Leidy Alexandra Chicue Gonzalez</t>
  </si>
  <si>
    <t>Prestar servicios profesionales especializados para apoyar y acompañar el despliegue territorial de la Secretaría Ejecutiva en el departamento de Caquetá, en el marco de los lineamientos para la aplicación del enfoque territorial, la justicia restaurativa,  teniendo en cuenta los enfoques diferenciales, y en relación con los macrocasos priorizados, medidas cautelares y demás procesos relacionados con la actividad judicial</t>
  </si>
  <si>
    <t>https://community.secop.gov.co/Public/Tendering/ContractNoticePhases/View?PPI=CO1.PPI.23381127&amp;isFromPublicArea=True&amp;isModal=False</t>
  </si>
  <si>
    <t>Prestar servicios profesionales para apoyar y acompañar al Departamento de Atención al Ciudadano en la gestión de los diferentes canales, manejo de bases de datos, encuestas de satisfacción a los titulares de derecho y ciudadanía en general e informes estadísticos para la implementación del punto 5 del acuerdo final con enfoque sistémico. </t>
  </si>
  <si>
    <t>JEP-481-2023</t>
  </si>
  <si>
    <t>El Programa de las Naciones Unidas para el Desarrollo – PNUD-</t>
  </si>
  <si>
    <t>Aunar esfuerzos y recursos para consolidar a la jurisdicción especial para la paz a través de los grupos territoriales y fortalecer la capacidad investigativa de la unidad de investigación y acusación.</t>
  </si>
  <si>
    <t>https://community.secop.gov.co/Public/Tendering/ContractNoticePhases/View?PPI=CO1.PPI.23478672&amp;isFromPublicArea=True&amp;isModal=False</t>
  </si>
  <si>
    <t>JEP-420-2023</t>
  </si>
  <si>
    <t>Miladis Córdoba Rivas</t>
  </si>
  <si>
    <t>Prestar servicios profesionales especializados para apoyar y acompañar el despliegue territorial de la Secretaría Ejecutiva en la región de Urabá, Bajo Atrato y Darién, en el marco de los lineamientos para la aplicación del enfoque territorial, la justicia restaurativa,  teniendo en cuenta los enfoques diferenciales, y en relación con los macrocasos priorizados, medidas cautelares y demás procesos relacionados con la actividad judicial</t>
  </si>
  <si>
    <t>https://community.secop.gov.co/Public/Tendering/ContractNoticePhases/View?PPI=CO1.PPI.23382543&amp;isFromPublicArea=True&amp;isModal=False</t>
  </si>
  <si>
    <t>JEP-426-2023</t>
  </si>
  <si>
    <t>Margarita Maria Barreneche Ortiz</t>
  </si>
  <si>
    <t>Prestar servicios profesionales para apoyar a la dirección de la unidad de investigación y acusación en la ejecución y seguimiento a la gestión y desarrollo de las diferentes estrategias entre ellas la de relacionamiento, comunicación y participación social, atendiendo los enfoques de género, diferencial y territorial</t>
  </si>
  <si>
    <t>https://community.secop.gov.co/Public/Tendering/ContractNoticePhases/View?PPI=CO1.PPI.23428665&amp;isFromPublicArea=True&amp;isModal=False</t>
  </si>
  <si>
    <t>JEP-455-2023</t>
  </si>
  <si>
    <t>Romys Evelis Gutierrez Arias </t>
  </si>
  <si>
    <t>https://community.secop.gov.co/Public/Tendering/ContractNoticePhases/View?PPI=CO1.PPI.23420009&amp;isFromPublicArea=True&amp;isModal=False</t>
  </si>
  <si>
    <t>JEP-456-2023</t>
  </si>
  <si>
    <t>Maria Alexandra Barrera Torres </t>
  </si>
  <si>
    <t>https://community.secop.gov.co/Public/Tendering/ContractNoticePhases/View?PPI=CO1.PPI.23425836&amp;isFromPublicArea=True&amp;isModal=False</t>
  </si>
  <si>
    <t>JEP-468-2023</t>
  </si>
  <si>
    <t>Mónica Liliana Parra Cáceres</t>
  </si>
  <si>
    <t>Prestar servicios profesionales para apoyar y acompañar al Departamento de Atención al Ciudadano en la gestión de los diferentes canales, manejo de bases de datos, encuestas de satisfacción a los titulares de derecho y ciudadanía en general e informes estadísticos para la implementación del punto 5 del acuerdo final con enfoque sistémico</t>
  </si>
  <si>
    <t>https://community.secop.gov.co/Public/Tendering/ContractNoticePhases/View?PPI=CO1.PPI.23467303&amp;isFromPublicArea=True&amp;isModal=False</t>
  </si>
  <si>
    <t>JEP-471-2023</t>
  </si>
  <si>
    <t>https://community.secop.gov.co/Public/Tendering/ContractNoticePhases/View?PPI=CO1.PPI.23468001&amp;isFromPublicArea=True&amp;isModal=False</t>
  </si>
  <si>
    <t>JEP-477-2023</t>
  </si>
  <si>
    <t>Lorena Elised Castro Cruz</t>
  </si>
  <si>
    <t>Prestar servicios técnicos al GRAI para el apoyo en la gestión administrativa y documental, de acuerdo con los lineamientos de la magistratura.</t>
  </si>
  <si>
    <t>https://community.secop.gov.co/Public/Tendering/ContractNoticePhases/View?PPI=CO1.PPI.23466880&amp;isFromPublicArea=True&amp;isModal=False</t>
  </si>
  <si>
    <t>JEP-478-2023</t>
  </si>
  <si>
    <t>Maria Alejandra Peña Castellanos</t>
  </si>
  <si>
    <t>https://community.secop.gov.co/Public/Tendering/ContractNoticePhases/View?PPI=CO1.PPI.23467114&amp;isFromPublicArea=True&amp;isModal=False</t>
  </si>
  <si>
    <t>JEP-462-2023</t>
  </si>
  <si>
    <t>Organización de Estados Iberoamericanos – OEI.</t>
  </si>
  <si>
    <t>Aunar esfuerzos técnicos, administrativos, logísticos, financieros y de cooperación para el fortalecimiento del Sistema Autónomo de Asesoría y Defensa (SAAD), gestionando el equipo interdisciplinario que garantice el derecho de defensa y debido proceso a través de labores de asesoría jurídica y defensa técnica integral teniendo en cuenta los enfoques diferenciales, territorial y de género de los comparecientes exintegrantes FARC EP en el marco de las actuaciones de la JEP.</t>
  </si>
  <si>
    <t>$1'620.000.000</t>
  </si>
  <si>
    <t>https://community.secop.gov.co/Public/Tendering/ContractNoticePhases/View?PPI=CO1.PPI.23466344&amp;isFromPublicArea=True&amp;isModal=False</t>
  </si>
  <si>
    <t>JEP-463-2023</t>
  </si>
  <si>
    <t>Daniela Moreno Arriola</t>
  </si>
  <si>
    <t>Prestar servicios profesionales para la recoleccion, sistematizacion, analisis y estructuracion de informacion que alimente la preparacion de las versiones voluntarias y la construccion del auto de determinacion de hechos y conductas</t>
  </si>
  <si>
    <t>https://community.secop.gov.co/Public/Tendering/ContractNoticePhases/View?PPI=CO1.PPI.23437644&amp;isFromPublicArea=True&amp;isModal=False</t>
  </si>
  <si>
    <t>JEP-479-2023</t>
  </si>
  <si>
    <t>Luisa Fernanda Serrato</t>
  </si>
  <si>
    <t>https://community.secop.gov.co/Public/Tendering/ContractNoticePhases/View?PPI=CO1.PPI.23519154&amp;isFromPublicArea=True&amp;isModal=False</t>
  </si>
  <si>
    <t>JEP-474-2023</t>
  </si>
  <si>
    <t xml:space="preserve">Valeria Correa Barrera </t>
  </si>
  <si>
    <t xml:space="preserve">Prestar servicios profesionales para apoyar y acompañar al Departamento de Atención al Ciudadano en la gestión de los diferentes canales, manejo de bases de datos, encuestas de satisfacción a los titulares de derecho y ciudadanía en general e informes estadísticos para la implementación del punto 5 del acuerdo final con enfoque sistémico.  </t>
  </si>
  <si>
    <t>https://community.secop.gov.co/Public/Tendering/ContractNoticePhases/View?PPI=CO1.PPI.23463384&amp;isFromPublicArea=True&amp;isModal=False</t>
  </si>
  <si>
    <t>JEP-464-2023</t>
  </si>
  <si>
    <t>Laura Gabriela Gutiérrez Baquero</t>
  </si>
  <si>
    <t>https://community.secop.gov.co/Public/Tendering/ContractNoticePhases/View?PPI=CO1.PPI.23438709&amp;isFromPublicArea=True&amp;isModal=False</t>
  </si>
  <si>
    <t>JEP-515-2023</t>
  </si>
  <si>
    <t>Andres Felipe Manosalva Correa</t>
  </si>
  <si>
    <t>Prestar servicios profesionales para apoyar al GRAI en la clasificación, contraste, depuración e integración de información y en el análisis objetivo, rigurosos y oportuno de la revisión y consolidación de metodologías de los marocasos, siguiendo los lineamientos de la Magistratura</t>
  </si>
  <si>
    <t>https://community.secop.gov.co/Public/Tendering/ContractNoticePhases/View?PPI=CO1.PPI.23672241&amp;isFromPublicArea=True&amp;isModal=False</t>
  </si>
  <si>
    <t>Lorrin Giselle Moreno Ochoa</t>
  </si>
  <si>
    <t>JEP-533-2023</t>
  </si>
  <si>
    <t>Maria Paula Roa Polo</t>
  </si>
  <si>
    <t>https://community.secop.gov.co/Public/Tendering/ContractNoticePhases/View?PPI=CO1.PPI.23879037&amp;isFromPublicArea=True&amp;isModal=False</t>
  </si>
  <si>
    <t>JEP-534-2023</t>
  </si>
  <si>
    <t>Nestor Vega Molano</t>
  </si>
  <si>
    <t>https://community.secop.gov.co/Public/Tendering/ContractNoticePhases/View?PPI=CO1.PPI.23879988&amp;isFromPublicArea=True&amp;isModal=False</t>
  </si>
  <si>
    <t>JEP-539-2023</t>
  </si>
  <si>
    <t>UNION TEMPORAL CHUBB SEGUROS COLOMBIA S.A. – SEGUROS DEL ESTADO S.A - ASEGURADORA SOLIDARIA DE COLOMBIA ENTIDAD COOPERATIVA</t>
  </si>
  <si>
    <t>Adquirir las pólizas que conforman el programa de seguros de la Jurisdicción Especial para la Paz JEP. (seguro de vida grupo ley 16 de 1988 - UIA, Magistratura; todo riesgo y aeronaves no tripuladas - drones )</t>
  </si>
  <si>
    <t>https://community.secop.gov.co/Public/Tendering/ContractNoticePhases/View?PPI=CO1.PPI.23484691&amp;isFromPublicArea=True&amp;isModal=False</t>
  </si>
  <si>
    <t>JEP-540-2023</t>
  </si>
  <si>
    <t>JEP-538-2023</t>
  </si>
  <si>
    <t>Programa de las Naciones Unidas para el Desarrollo – PNUD.</t>
  </si>
  <si>
    <t>Promover el acceso efectivo de las víctimas a la verdad, la justicia y la reparación ante el Sistema Integral de Verdad, Justicia, Reparación y No Repetición (SIVJRNR), a través de la asesoría y representación judicial común a aquellas que individual o colectivamente manifiestan su interés legítimo y directo en participar como intervinientes especiales en los procesos adelantados por la JEP, incorporando los enfoques étnico, de género y diferencial, y fortalecer a la Jurisdicción para la toma de decisiones judiciales y la implementación de acciones reparadoras</t>
  </si>
  <si>
    <t>https://community.secop.gov.co/Public/Tendering/ContractNoticePhases/View?PPI=CO1.PPI.24008768&amp;isFromPublicArea=True&amp;isModal=False</t>
  </si>
  <si>
    <t>JEP-529-2023</t>
  </si>
  <si>
    <t>Laura Sofia Buitrago Vidal</t>
  </si>
  <si>
    <t>Prestar servicios profesionales para apoyar al Departamento de SAAD Comparecientes en la definición de lineamientos conceptuales para la gestión, acopio, validación, procesamiento y análisis de la información asociada al Registro de Comparecientes; en la realización de pruebas y la elaboración de casos de uso para el desarrollo de sus funcionalidades y en la capacitación y socialización del Registro</t>
  </si>
  <si>
    <t>https://community.secop.gov.co/Public/Tendering/ContractNoticePhases/View?PPI=CO1.PPI.23966332&amp;isFromPublicArea=True&amp;isModal=False</t>
  </si>
  <si>
    <t>Prestar servicios profesionales para apoyar al Departamento de Atención a Víctimas en la revisión administrativa de solicitudes de acreditación como parte de la asistencia técnica a las actuaciones y decisiones judiciales, atendiendo los enfoques diferenciales</t>
  </si>
  <si>
    <t>JEP-568-2023</t>
  </si>
  <si>
    <t>Maria Del Mar Reyes Hincapie</t>
  </si>
  <si>
    <t>Prestar servicios profesionales para apoyar y acompañar en el análisis, anonimización y sistematización de información, así como la elaboración de documentos con relación al Caso 10: "Crímenes no amnistiables cometidos por las extintas Farc-EP en el marco del conflicto armado colombiano"- de la SRVR</t>
  </si>
  <si>
    <t>https://community.secop.gov.co/Public/Tendering/ContractNoticePhases/View?PPI=CO1.PPI.24433368&amp;isFromPublicArea=True&amp;isModal=False</t>
  </si>
  <si>
    <t>JEP-569-2023</t>
  </si>
  <si>
    <t xml:space="preserve">  Leydi Juliana Garcia Velandia </t>
  </si>
  <si>
    <t>Prestar servicios profesionales para apoyar en los procesos de mejoramiento de la gestión judicial de las Salas de Justicia y Secciones del Tribunal para la Paz</t>
  </si>
  <si>
    <t>https://community.secop.gov.co/Public/Tendering/ContractNoticePhases/View?PPI=CO1.PPI.24452872&amp;isFromPublicArea=True&amp;isModal=False</t>
  </si>
  <si>
    <t>JEP-571-2023</t>
  </si>
  <si>
    <t>Valentina Hincapié Arango</t>
  </si>
  <si>
    <t>Prestar servicios profesionales para apoyar y acompañar  en la revisión y el análisis de información, así como en la preparación de cuestionarios para las diligencias judiciales, entre otros insumos contemplados en el plan de pruebas con relación al Caso 10: "Crímenes no amnistiables cometidos por las extintas Farc-EP en el marco del conflicto armado colombiano"- de la SRVR</t>
  </si>
  <si>
    <t>https://community.secop.gov.co/Public/Tendering/ContractNoticePhases/View?PPI=CO1.PPI.24467227&amp;isFromPublicArea=True&amp;isModal=False</t>
  </si>
  <si>
    <t>JEP-594-2023</t>
  </si>
  <si>
    <t>Giovany Diaz García</t>
  </si>
  <si>
    <t>Prestar servicios profesionales para apoyar al Departamento de Atención a Víctimas en la revisión administrativa de solicitudes de acreditación atendiendo los enfoques diferenciales</t>
  </si>
  <si>
    <t>https://community.secop.gov.co/Public/Tendering/ContractNoticePhases/View?PPI=CO1.PPI.24655362&amp;isFromPublicArea=True&amp;isModal=False</t>
  </si>
  <si>
    <t>JEP-579-2023</t>
  </si>
  <si>
    <t>Marco Antonio López Espitia</t>
  </si>
  <si>
    <t xml:space="preserve">https://community.secop.gov.co/Public/Tendering/ContractNoticePhases/View?PPI=CO1.PPI.23584136&amp;isFromPublicArea=True&amp;isModal=False
</t>
  </si>
  <si>
    <t>JEP-600-2023</t>
  </si>
  <si>
    <t xml:space="preserve">Prestar los servicios profesionales para apoyar al grupo de comunicaciones de la UIA en el relacionamiento y comunicación para el posicionamiento, desarrollo y operación de los grupos 
territoriales en desarrollo de los enfoques de género, diferencial y territorial, a fin de facilitar la capacidad investigativa de la UIA. </t>
  </si>
  <si>
    <t>https://community.secop.gov.co/Public/Tendering/ContractNoticePhases/View?PPI=CO1.PPI.24660065&amp;isFromPublicArea=True&amp;isModal=False</t>
  </si>
  <si>
    <t>JEP-597-2023</t>
  </si>
  <si>
    <t>Camilo Andres Barrios Tavera</t>
  </si>
  <si>
    <t>Prestar servicios técnicos para apoyar al Departamento de Atención a Víctimas en las gestiones operativas, técnicas y documentales encaminadas a la acreditación administrativas como parte de la asistencia técnica a las actuaciones y decisiones judiciales, atendiendo los enfoques diferenciales</t>
  </si>
  <si>
    <t>https://community.secop.gov.co/Public/Tendering/ContractNoticePhases/View?PPI=CO1.PPI.24662848&amp;isFromPublicArea=True&amp;isModal=False</t>
  </si>
  <si>
    <t>JEP-591-2023</t>
  </si>
  <si>
    <t>Laura Camila Molina Torres</t>
  </si>
  <si>
    <t>Prestar servicios profesionales para apoyar al departamento de atención a víctimas en la revisión administrativa de solicitudes de acreditación como parte de la asistencia técnica a las actuaciones y decisiones judiciales, atendiendo los enfoques diferenciales</t>
  </si>
  <si>
    <t>https://community.secop.gov.co/Public/Tendering/ContractNoticePhases/View?PPI=CO1.PPI.24621674&amp;isFromPublicArea=True&amp;isModal=False</t>
  </si>
  <si>
    <t>JEP-611-2023</t>
  </si>
  <si>
    <t>Sergio Andres Duran Morales</t>
  </si>
  <si>
    <t>Prestar servicios profesionales para apoyar en la recolección y sistematización de información que alimente la preparación de las versiones voluntarias, y la construcción del auto de determinación de hechos y conductas y la resolución de conclusiones</t>
  </si>
  <si>
    <t>https://community.secop.gov.co/Public/Tendering/ContractNoticePhases/View?PPI=CO1.PPI.24854491&amp;isFromPublicArea=True&amp;isModal=False</t>
  </si>
  <si>
    <t>JEP-612-2023</t>
  </si>
  <si>
    <t>Andrés Sánchez Sarmiento</t>
  </si>
  <si>
    <t>Prestar servicios profesionales para apoyar y acompañar en la proyección de autos de trámite y la sustanciación de autos de acreditación, así como la elaboración de documentos con relación al Caso 10: "Crímenes no amnistiables cometidos por las extintas Farc-EP en el marco del conflicto armado colombiano</t>
  </si>
  <si>
    <t>https://community.secop.gov.co/Public/Tendering/ContractNoticePhases/View?PPI=CO1.PPI.24856906&amp;isFromPublicArea=True&amp;isModal=False</t>
  </si>
  <si>
    <t>JEP-618-2023</t>
  </si>
  <si>
    <t>Ingrid Dayana Rojas Erazo</t>
  </si>
  <si>
    <t>https://community.secop.gov.co/Public/Tendering/ContractNoticePhases/View?PPI=CO1.PPI.24878881&amp;isFromPublicArea=True&amp;isModal=False</t>
  </si>
  <si>
    <t>JEP-625-2023</t>
  </si>
  <si>
    <t>Maira Alejandra Cortés Patiño</t>
  </si>
  <si>
    <t>Prestar de servicios para apoyar y acompañar a la sala de reconocimiento de verdad y responsabilidad en los procesos administrativos y técnicos que permitan dar respuesta a los requerimientos allegados por entidades internas y externas a la JEP</t>
  </si>
  <si>
    <t>https://community.secop.gov.co/Public/Tendering/ContractNoticePhases/View?PPI=CO1.PPI.24985650&amp;isFromPublicArea=True&amp;isModal=False</t>
  </si>
  <si>
    <t>JEP-613-2023</t>
  </si>
  <si>
    <t>Maria Jose Murillo Porras</t>
  </si>
  <si>
    <t>https://community.secop.gov.co/Public/Tendering/ContractNoticePhases/View?PPI=CO1.PPI.24848565&amp;isFromPublicArea=True&amp;isModal=False</t>
  </si>
  <si>
    <t>JEP-637-2023</t>
  </si>
  <si>
    <t>Diana Milena Cagua Galindo</t>
  </si>
  <si>
    <t>Prestar servicios técnicos al GRAI para el apoyo en la gestión administrativa y documental, de acuerdo con los lineamientos de la magistratura</t>
  </si>
  <si>
    <t>https://community.secop.gov.co/Public/Tendering/ContractNoticePhases/View?PPI=CO1.PPI.23467124&amp;isFromPublicArea=True&amp;isModal=False</t>
  </si>
  <si>
    <t>JEP-638-2023</t>
  </si>
  <si>
    <t>Sandra Teherán Sánchez</t>
  </si>
  <si>
    <t>https://community.secop.gov.co/Public/Tendering/ContractNoticePhases/View?PPI=CO1.PPI.23672040&amp;isFromPublicArea=True&amp;isModal=False</t>
  </si>
  <si>
    <t>JEP-646-2023</t>
  </si>
  <si>
    <t>COMPAÑÍA ASEGURADORA DE FIANZAS S.A.</t>
  </si>
  <si>
    <t>Adquisición de póliza de seguros de accidentes personales para menores de edad que ingresen a las instalaciones de la Jurisdicción Especial para la Paz</t>
  </si>
  <si>
    <t>https://community.secop.gov.co/Public/Tendering/ContractNoticePhases/View?PPI=CO1.PPI.25210848&amp;isFromPublicArea=True&amp;isModal=False</t>
  </si>
  <si>
    <t>JEP-667-2023</t>
  </si>
  <si>
    <t>Programa de las Naciones Unidas para el Desarrollo – PNUD</t>
  </si>
  <si>
    <t>Aunar esfuerzos y recursos para continuar facilitando la implementación de medidas de prevención y protección complementarias con el fin de garantizar la vida, libertad, seguridad e integridad de las personas, grupos y comunidades, que, por su participación en cualquiera de los procesos de interés de la Jurisdicción Especial para la Paz, se encuentren en situación de riesgo; teniendo en cuenta los enfoques diferenciales, de género y territoriales</t>
  </si>
  <si>
    <t>https://community.secop.gov.co/Public/Tendering/ContractNoticePhases/View?PPI=CO1.PPI.25499657&amp;isFromPublicArea=True&amp;isModal=False</t>
  </si>
  <si>
    <t>JEP-675-2023</t>
  </si>
  <si>
    <t>Ana Milena Quintero</t>
  </si>
  <si>
    <t>Apoyar y acompañar la transcripción de diligencias judiciales de la Jurisdicción Especial para la Paz y a la Gestión de la Secretaría General Judicial</t>
  </si>
  <si>
    <t>https://community.secop.gov.co/Public/Tendering/ContractNoticePhases/View?PPI=CO1.PPI.25624896&amp;isFromPublicArea=True&amp;isModal=False</t>
  </si>
  <si>
    <t>JEP-676-2023</t>
  </si>
  <si>
    <t>Laura Melissa Magnussen</t>
  </si>
  <si>
    <t>https://community.secop.gov.co/Public/Tendering/ContractNoticePhases/View?PPI=CO1.PPI.25623996&amp;isFromPublicArea=True&amp;isModal=False</t>
  </si>
  <si>
    <t>JEP-677-2023</t>
  </si>
  <si>
    <t>Alexandra Maria Cortes Aristizabal</t>
  </si>
  <si>
    <t>https://community.secop.gov.co/Public/Tendering/ContractNoticePhases/View?PPI=CO1.PPI.25623952&amp;isFromPublicArea=True&amp;isModal=False</t>
  </si>
  <si>
    <t>JEP-678-2023</t>
  </si>
  <si>
    <t>Dana Isabella Avila Arguello</t>
  </si>
  <si>
    <t>https://community.secop.gov.co/Public/Tendering/ContractNoticePhases/View?PPI=CO1.PPI.25624617&amp;isFromPublicArea=True&amp;isModal=False</t>
  </si>
  <si>
    <t>JEP-680-2023</t>
  </si>
  <si>
    <t>Laura Lorena Patiño Carrasco</t>
  </si>
  <si>
    <t>Prestar servicios profesionales a la Subsecretaria Ejecutiva en el apoyo y acompañamiento a la ejecución de los servicios contratados en cumplimiento de las obligaciones misionales de acuerdo a las disposiciones adelantadas en el macro caso 01.</t>
  </si>
  <si>
    <t>https://community.secop.gov.co/Public/Tendering/ContractNoticePhases/View?PPI=CO1.PPI.25690598&amp;isFromPublicArea=True&amp;isModal=False</t>
  </si>
  <si>
    <t>JEP-684-2023</t>
  </si>
  <si>
    <t>Sandra Milena Castro Díaz</t>
  </si>
  <si>
    <t>Prestar servicios profesionales para apoyar y acompañar al despacho de la Secretaría Ejecutiva en el seguimiento, elaboración, revisión de las actividades relacionados con la gestión de la dependencia</t>
  </si>
  <si>
    <t>https://community.secop.gov.co/Public/Tendering/ContractNoticePhases/View?PPI=CO1.PPI.25924960&amp;isFromPublicArea=True&amp;isModal=False</t>
  </si>
  <si>
    <t>Prestar servicios profesionales para apoyar y acompañar al Departamento de Atención a Víctimas en la gestión administrativa, precontractual y seguimiento contractual a fin de facilitar la asistencia material a víctimas atendiendo los enfoques diferenciales</t>
  </si>
  <si>
    <t>JEP-695-2023</t>
  </si>
  <si>
    <t>https://community.secop.gov.co/Public/Tendering/ContractNoticePhases/View?PPI=CO1.PPI.26092213&amp;isFromPublicArea=True&amp;isModal=False</t>
  </si>
  <si>
    <t>JEP-627-2023</t>
  </si>
  <si>
    <t>UNIVERSIDAD DE LA SALLE</t>
  </si>
  <si>
    <t>Aunar esfuerzos pedagógicos, académicos, técnicos, tecnológicos, logísticos, humanos y administrativos, para adelantar acciones conjuntas en temas de interés recíproco a cada una de las partes, en áreas de formación, investigación y extensión, y en todas las demás formas de acción universitaria, que contribuyan al propósito común de mejorar la comprensión de la justicia transicional y aportar a la reconciliación y construcción de paz en Colombia</t>
  </si>
  <si>
    <t>https://community.secop.gov.co/Public/Tendering/ContractNoticePhases/View?PPI=CO1.PPI.26071186&amp;isFromPublicArea=True&amp;isModal=False</t>
  </si>
  <si>
    <t>JEP-706-2023</t>
  </si>
  <si>
    <t>Diana Alejandra Ramirez Rincón</t>
  </si>
  <si>
    <t>Prestar servicios profesionales en el Departamento de Atención a Víctimas adelantando acciones de seguimiento y apoyo para el cumplimiento de peticiones y órdenes judiciales como parte de la asistencia técnica a las actuaciones y decisiones judiciales, atendiendo los enfoques diferenciales.</t>
  </si>
  <si>
    <t>https://community.secop.gov.co/Public/Tendering/ContractNoticePhases/View?PPI=CO1.PPI.26178826&amp;isFromPublicArea=True&amp;isModal=False</t>
  </si>
  <si>
    <t>JEP-701-2023</t>
  </si>
  <si>
    <t>Manuel Alejandro Niño Fontecha</t>
  </si>
  <si>
    <t>https://community.secop.gov.co/Public/Tendering/ContractNoticePhases/View?PPI=CO1.PPI.26163997&amp;isFromPublicArea=True&amp;isModal=False</t>
  </si>
  <si>
    <t>JEP-710-2023</t>
  </si>
  <si>
    <t>Prestar servicios profesionales para apoyar y acompañar al Departamento de Atención a Víctimas en la elaboración, seguimiento y apoyo respuesta a ordenes judiciales, peticiones, orientación y asesoría, atendiendo los enfoques diferenciales. </t>
  </si>
  <si>
    <t>https://community.secop.gov.co/Public/Tendering/ContractNoticePhases/View?PPI=CO1.PPI.26210614&amp;isFromPublicArea=True&amp;isModal=False</t>
  </si>
  <si>
    <t>AA- Oficina Asesora de Monitoreo Integral</t>
  </si>
  <si>
    <t>JEP-714-2023</t>
  </si>
  <si>
    <t>Néstor Julian Ramirez Sierra</t>
  </si>
  <si>
    <t>Prestar servicios profesionales de apoyo a la Relatoría General de la JEP en la construcción de líneas jurisprudenciales en los temas que sean priorizados, así como en el desarrollo de éstas, en la revisión y ajustes de la metodología diseñada y en las estrategias de divulgación previstas para las decisiones de la jurisdicción. Así como también en el acompañamiento a los procesos de calidad y estructuración de la Relatoria</t>
  </si>
  <si>
    <t>https://community.secop.gov.co/Public/Tendering/ContractNoticePhases/View?PPI=CO1.PPI.26235362&amp;isFromPublicArea=True&amp;isModal=False</t>
  </si>
  <si>
    <t>JEP-712-2023</t>
  </si>
  <si>
    <t>Prestar servicios profesionales para apoyar a la secretaría ejecutiva en la organización del archivo y gestión documental de las actividades relativas al monitoreo integral en apoyo a la verificación judicial de acuerdo con los lineamientos administrativos de la JEP, así como en la gestión, revisión, seguimiento y apoyo a la supervisión de los informes presentados por los contratistas adscritos al equipo de la oficina asesora de monitoreo integral</t>
  </si>
  <si>
    <t>https://community.secop.gov.co/Public/Tendering/ContractNoticePhases/View?PPI=CO1.PPI.26234189&amp;isFromPublicArea=True&amp;isModal=False</t>
  </si>
  <si>
    <t>JEP-717-2023</t>
  </si>
  <si>
    <t>Janneth Mabel Lozano Olave</t>
  </si>
  <si>
    <t>Prestar servicios profesionales para apoyar y acompañar al Departamento de Atención a Víctimas en la articulación jurídica de la ruta de acreditación, atendiendo los enfoques diferenciales</t>
  </si>
  <si>
    <t>https://community.secop.gov.co/Public/Tendering/ContractNoticePhases/View?PPI=CO1.PPI.26272180&amp;isFromPublicArea=True&amp;isModal=False</t>
  </si>
  <si>
    <t>JEP-707-2023</t>
  </si>
  <si>
    <t>UNIVERSIDAD EXTERNADO DE COLOMBIA</t>
  </si>
  <si>
    <t>Aunar esfuerzos pedagógicos, académicos, técnicos tecnológicos, logísticos, humanos y administrativos, para adelantar acciones conjuntas en temas de interés recíproco a cada una de las partes, en áreas de formación, investigación y extensión, asistencia técnica, administrativa y académica, y en todas las demás formas de acción universitaria, que contribuyan al propósito común de mejorar la comprensión de la justicia transicional y aportar a la reconciliación y construcción de paz en Colombia</t>
  </si>
  <si>
    <t>https://community.secop.gov.co/Public/Tendering/ContractNoticePhases/View?PPI=CO1.PPI.26183743&amp;isFromPublicArea=True&amp;isModal=False</t>
  </si>
  <si>
    <t>JEP-726-2023</t>
  </si>
  <si>
    <t>Javier Camilo Amador Perilla</t>
  </si>
  <si>
    <t xml:space="preserve">Prestar servicios profesionales para apoyar y acompañar al Departamento de Atención a Víctimas en la elaboración, seguimiento y apoyo respuesta a ordenes judiciales, peticiones, orientación y asesoría, atendiendo los enfoques diferenciales.  </t>
  </si>
  <si>
    <t>https://community.secop.gov.co/Public/Tendering/ContractNoticePhases/View?PPI=CO1.PPI.26394664&amp;isFromPublicArea=True&amp;isModal=False</t>
  </si>
  <si>
    <t>JEP-725-2023</t>
  </si>
  <si>
    <t xml:space="preserve">Prestar servicios profesionales de apoyo a la Relatoría General de la JEP con la elaboración de las líneas jurisprudenciales en los temas que sean priorizados, en la revisión y ajustes de la metodología diseñada y en las estrategias de divulgación previstas para las decisiones de la jurisdicción como publicaciones, eventos académicos y de extensión, entre otros. </t>
  </si>
  <si>
    <t>https://community.secop.gov.co/Public/Tendering/ContractNoticePhases/View?PPI=CO1.PPI.26346680&amp;isFromPublicArea=True&amp;isModal=False</t>
  </si>
  <si>
    <t>JEP-691-2023</t>
  </si>
  <si>
    <t>POLICIA NACIONAL</t>
  </si>
  <si>
    <t>La Jurisdicción Especial Para La Paz y la policía nacional, a través de la dirección de protección y servicios especiales colaborarán mutuamente acorde con las recomendaciones que esta última imparta, con la finalidad de fortalecer la seguridad en las instalaciones de la Jurisdicción Especial Para La Paz</t>
  </si>
  <si>
    <t>https://community.secop.gov.co/Public/Tendering/ContractNoticePhases/View?PPI=CO1.PPI.26736161&amp;isFromPublicArea=True&amp;isModal=False</t>
  </si>
  <si>
    <t>JEP-697-2023</t>
  </si>
  <si>
    <t>PONTIFICIA UNIVERSIDAD JAVERIANA</t>
  </si>
  <si>
    <t>https://community.secop.gov.co/Public/Tendering/ContractNoticePhases/View?PPI=CO1.PPI.26113695&amp;isFromPublicArea=True&amp;isModal=False</t>
  </si>
  <si>
    <t>JEP-720-2023</t>
  </si>
  <si>
    <t>JannLuk Canosa Cantor</t>
  </si>
  <si>
    <t>Prestar servicios profesionales especializados para apoyar a la Subsecretaría Ejecutiva en el seguimiento de Órdenes Judiciales, así como en la respuesta y revisión de documentos y demás informes que le sean requeridos.</t>
  </si>
  <si>
    <t>https://community.secop.gov.co/Public/Tendering/ContractNoticePhases/View?PPI=CO1.PPI.26349000&amp;isFromPublicArea=True&amp;isModal=False</t>
  </si>
  <si>
    <t>JEP-737-2023</t>
  </si>
  <si>
    <t xml:space="preserve">Prestar servicios profesionales para apoyar al GRAI en la clasificación, contraste, depuración e integración de información para producir análisis objetivos, rigurosos y oportunos en el marco de los macrocasos; todo lo anterior siguiendo los lineamientos de la magistratura. </t>
  </si>
  <si>
    <t>https://community.secop.gov.co/Public/Tendering/ContractNoticePhases/View?PPI=CO1.PPI.26532826&amp;isFromPublicArea=True&amp;isModal=False</t>
  </si>
  <si>
    <t>JEP-750-2023</t>
  </si>
  <si>
    <t>Sara Cordóba Lache</t>
  </si>
  <si>
    <t>Prestar servicios profesionales para acompañar a la Relatoría en el proceso de titulación y publicación de las decisiones de la Jurisdicción Especial para la Paz, así como en las tareas de construcción y fortalecimiento del tesauro especializado y coloquial</t>
  </si>
  <si>
    <t>https://community.secop.gov.co/Public/Tendering/ContractNoticePhases/View?PPI=CO1.PPI.26837416&amp;isFromPublicArea=True&amp;isModal=False</t>
  </si>
  <si>
    <t>JEP-765-2023</t>
  </si>
  <si>
    <t>Agencia de Viajes y Turismo AVOLAR LTDA.</t>
  </si>
  <si>
    <t>Adquisición de tiquetes aéreos nacionales e internacionales  para el desplazamiento de los servidores públicos y contratistas de la JEP</t>
  </si>
  <si>
    <t>https://community.secop.gov.co/Public/Tendering/ContractNoticePhases/View?PPI=CO1.PPI.26672926&amp;isFromPublicArea=True&amp;isModal=False</t>
  </si>
  <si>
    <t>JEP-768-2023</t>
  </si>
  <si>
    <t>Prestar servicios profesionales especializados para apoyar y acompañar al departamento de gestión territorial en el despliegue territorial y la gestión en los departamentos de huila, Tolima y Caquetá, en el marco de las funciones de la dependencia, los lineamientos para la aplicación del enfoque territorial y la justicia restaurativa, teniendo en cuenta los enfoques diferenciales</t>
  </si>
  <si>
    <t>https://community.secop.gov.co/Public/Tendering/ContractNoticePhases/View?PPI=CO1.PPI.27104148&amp;isFromPublicArea=True&amp;isModal=False</t>
  </si>
  <si>
    <t>AA- Equipo de Monitoreo Integral</t>
  </si>
  <si>
    <t>JEP-767-2023</t>
  </si>
  <si>
    <t xml:space="preserve">Astrid Adriana Arrieta Pinto </t>
  </si>
  <si>
    <t>https://community.secop.gov.co/Public/Tendering/ContractNoticePhases/View?PPI=CO1.PPI.27122806&amp;isFromPublicArea=True&amp;isModal=False</t>
  </si>
  <si>
    <t>JEP-789-2023</t>
  </si>
  <si>
    <t>FUNDACIÓN UNIVERSIDAD DEL NORTE</t>
  </si>
  <si>
    <t>Aunar esfuerzos pedagógicos, académicos, técnicos tecnológicos, logísticos, humanos y administrativos, para adelantar acciones conjuntas en temas de interés recíproco a cada una de las partes, en áreas de formación, investigación y extensión, y en todas las demás formas de acción universitaria, que contribuyan al propósito común de mejorar la comprensión de la justicia transicional y aportar a la reconciliación y construcción de paz en Colombia</t>
  </si>
  <si>
    <t>https://community.secop.gov.co/Public/Tendering/ContractNoticePhases/View?PPI=CO1.PPI.27440501&amp;isFromPublicArea=True&amp;isModal=False</t>
  </si>
  <si>
    <t>JEP-794-2023</t>
  </si>
  <si>
    <t>DEFENSORIA DEL PUEBLO</t>
  </si>
  <si>
    <t>Aunar esfuerzos entre la Defensoría del Pueblo y la Jurisdicción Especial para la Paz, para impulsar la satisfacción del derecho de las víctimas en relación con su participación en los procesos ante la JEP, mediante el apoyo y promoción de los procedimientos para acceder a la Jurisdicción Especial para la Paz</t>
  </si>
  <si>
    <t>https://community.secop.gov.co/Public/Tendering/ContractNoticePhases/View?PPI=CO1.PPI.27486302&amp;isFromPublicArea=True&amp;isModal=False</t>
  </si>
  <si>
    <t>CANAL
REGIONAL DE TELEVISIÓN TEVEANDINA S.A.S</t>
  </si>
  <si>
    <t>JEP-819-2023</t>
  </si>
  <si>
    <t xml:space="preserve">SOFTPLAN SISTEMAS COLOMBIA </t>
  </si>
  <si>
    <t>Renovación del soporte y mantenimiento y bolsa de horas para nuevos desarrollos, ajustes y servicios bajo demanda del sistema LEGALi</t>
  </si>
  <si>
    <t>https://community.secop.gov.co/Public/Tendering/ContractNoticePhases/View?PPI=CO1.PPI.27839669&amp;isFromPublicArea=True&amp;isModal=False</t>
  </si>
  <si>
    <t>JEP-831-2023</t>
  </si>
  <si>
    <t>TCHL Consultoría y Servicios S.A.S</t>
  </si>
  <si>
    <t>Prestar servicios de actualización de los Instrumentos Archivísticos de la Jurisdicción Especial para la Paz</t>
  </si>
  <si>
    <t>https://community.secop.gov.co/Public/Tendering/ContractNoticePhases/View?PPI=CO1.PPI.27467582&amp;isFromPublicArea=True&amp;isModal=False</t>
  </si>
  <si>
    <t>JEP-847-2023</t>
  </si>
  <si>
    <t xml:space="preserve">EVALUA SALUD IPS SAS.  
R/L WILLIAM JAVIER MORALES NARANJO </t>
  </si>
  <si>
    <t>Prestar el servicio de evaluaciones médicas y demás exámenes o pruebas complementarias a que haya lugar, para las servidoras y los servidores de la Jurisdicción Especial para la Paz -JEP</t>
  </si>
  <si>
    <t xml:space="preserve">DD- Subdirección de Talento Humano </t>
  </si>
  <si>
    <t>https://community.secop.gov.co/Public/Tendering/ContractNoticePhases/View?PPI=CO1.PPI.27878854&amp;isFromPublicArea=True&amp;isModal=False</t>
  </si>
  <si>
    <t>JEP-755-2023</t>
  </si>
  <si>
    <t>UNIVERSIDAD INDUSTRIAL DE SANTANDER</t>
  </si>
  <si>
    <t>Aunar esfuerzos pedagógicos, académicos, técnicos tecnológicos, logísticos, humanos y administrativos, para adelantar acciones conjuntas en temas de interés recíproco a cada una de las partes, en áreas de formación, investigación y extensión, asistencia técnica, administrativa y académica, y en todas las demás formas de acción universitaria, que contribuyan al propósito común de mejorar la comprensión de la justicia transicional y aportar a la reconciliación y construcción de paz en Colombia.</t>
  </si>
  <si>
    <t>https://community.secop.gov.co/Public/Tendering/ContractNoticePhases/View?PPI=CO1.PPI.26975040&amp;isFromPublicArea=True&amp;isModal=False</t>
  </si>
  <si>
    <t>JEP-884-2023</t>
  </si>
  <si>
    <t>Unidad Nacional de Protección</t>
  </si>
  <si>
    <t>Aunar esfuerzos institucionales, recursos, capacidades y métodos entre la Unidad Nacional de Protección -UNP- y la Jurisdicción Especial para la Paz -JEP-, que permitan implementar con enfoque preventivo, la adecuada protección individual y  colectiva de la vida e integridad de quienes se desplacen a territorio a la practica de diligencias judiciales y  las personas objeto de medidas de protección, a quienes en razón del cargo o su nivel de riesgo extraordinario y/o extremo, se les asigne un esquema de seguridad.</t>
  </si>
  <si>
    <t>https://community.secop.gov.co/Public/Tendering/ContractNoticePhases/View?PPI=CO1.PPI.28645131&amp;isFromPublicArea=True&amp;isModal=False</t>
  </si>
  <si>
    <t>JEP-870-2023</t>
  </si>
  <si>
    <t>PROGRAMA DE LAS NACIONES UNIDAS PARA EL DESARROLLO PNUD</t>
  </si>
  <si>
    <t>Aunar esfuerzos y recursos para fortalecer y coordinar acciones a nivel territorial en el monitoreo integral de las sanciones propias y en cumplimiento de medidas de contribución a la reparación en el marco del régimen de condicionalidad. Así como, garantizar la participación de víctimas y comparecientes en el cumplimiento de las diligencias judiciales ordenadas por la Magistratura de la Jurisdicción Especial para la Paz o en desarrollo de actividades de apoyo a la gestión judicial.</t>
  </si>
  <si>
    <t>https://community.secop.gov.co/Public/Tendering/ContractNoticePhases/View?PPI=CO1.PPI.28574660&amp;isFromPublicArea=True&amp;isModal=False</t>
  </si>
  <si>
    <t>JEP-883-2023</t>
  </si>
  <si>
    <t>Aunar esfuerzos institucionales, recursos, capacidades y métodos, entre la Unidad Nacional De Protección - UNP y la Jurisdicción Especial Para La Paz – Jep, para continuar con el apoyo en la implementación de las medidas de protección a víctimas, testigos y demás intervinientes en los procesos que adelanta la JEP, teniendo en cuenta el enfoque diferencial, territorial y de género</t>
  </si>
  <si>
    <t>https://community.secop.gov.co/Public/Tendering/ContractNoticePhases/View?PPI=CO1.PPI.28644494&amp;isFromPublicArea=True&amp;isModal=False</t>
  </si>
  <si>
    <r>
      <rPr>
        <b/>
        <sz val="14"/>
        <rFont val="Palatino Linotype"/>
        <family val="1"/>
      </rPr>
      <t>Nota 1.</t>
    </r>
    <r>
      <rPr>
        <sz val="14"/>
        <rFont val="Palatino Linotype"/>
        <family val="1"/>
      </rPr>
      <t xml:space="preserve"> Los contratos de Prestación de servicios profesionales sombreados con este color, corresponden al apoyo que requiere la JEP para el Sistema Autonomo de Asesoría y Defensa, tanto para la asesoría y defensa de  comparecientes ante las Salas y Secciones de la JEP, como para la representación judicial de las víctimas que acudan con interés legítimo y directo ante la JEP. Tienen  fundamento en el cumplimiento de mandatos normativos imperativos para la JEP, así: A) Acuerdo de Paz. Punto 5; Capítulo III, numeral 5.1.2 . B) Ley 1820 de 2016. Artículo 60. C. Acto Legislativo 01 de 2017. Parágrafo del artículo transitorio 12. D) Decreto 1166 de 2018. Artículos 2.2.5.7.1.1.  y 2.2.5.7.1.3.  E) Ley 1922 de 2018. Artículos 2 y 6. Contratos financiados con recursos de inversión (especificamente vinculados al "Proyecto de Inversión Implementación del Sistema Integral de Verdad Justicia Reparación y Garantías de No Repetición en el componente de justicia transicional y restaurativa con enfoques de género y diferenciales con código BPIN 2018011001091")</t>
    </r>
  </si>
  <si>
    <r>
      <rPr>
        <b/>
        <sz val="14"/>
        <rFont val="Palatino Linotype"/>
        <family val="1"/>
      </rPr>
      <t>Nota 2.</t>
    </r>
    <r>
      <rPr>
        <sz val="14"/>
        <rFont val="Palatino Linotype"/>
        <family val="1"/>
      </rPr>
      <t xml:space="preserve"> Los contratos de Prestación de servicios profesionales sombreados con este color corresponden al apoyo que requiere la entidad para el cumplimiento de las funciones con impacto territorial y tienen  soporte en el cumplimiento especifico de la normatividad que le da origen a la JEP, así: A) Acuerdo de Paz. Numeral 3. subnumeral 3.4.1. De otra parte, el Acuerdo de desarrollo del numeral 23 del “Acuerdo de Creación de una Jurisdicción Especial de para la Paz”, en relación con el punto "5. Acuerdo sobre las Víctimas del Conflicto" definió responsabilidades puntuales al respecto, entre otras,"5.1.3.3.2. Planes de reparación colectiva con enfoque territorial (...)  5.1.3.5. Procesos colectivos de retornos de personas en situación de desplazamiento y reparación de víctimas en el exterior. (...) 5.1.3.6. Medidas sobre restitución de tierras". De igual forma, en relación con el punto "6. Implementación, verificación y refrendación", se definieron principios como la "Integración territorial e inclusión social" y el "Fortalecimiento y articulación institucional". B) Acto Legislativo 001 de 2017. Artículo Transitorio 1°. Parágrafo 1°.  C) Acuerdo 001 de 2018 (Reglamento General de la JEP). Artículos 44 y 94.  D) Ley 1922 de 2018. Artículo 1. literal C. Contratos financiados con recursos de inversión (especificamente vinculados al "Proyecto de Inversión Implementación del Sistema Integral de Verdad Justicia Reparación y Garantías de No Repetición en el componente de justicia transicional y restaurativa con enfoques de género y diferenciales con código BPIN 2018011001091")</t>
    </r>
  </si>
  <si>
    <r>
      <rPr>
        <b/>
        <sz val="14"/>
        <rFont val="Palatino Linotype"/>
        <family val="1"/>
      </rPr>
      <t>Nota 3.</t>
    </r>
    <r>
      <rPr>
        <sz val="14"/>
        <rFont val="Palatino Linotype"/>
        <family val="1"/>
      </rPr>
      <t xml:space="preserve"> Los contratos de Prestación de servicios sombreados con este color y que tienen que ver con el acompañamiento psicosocial y asesoría jurídica a las víctimas con interés legítimo y directo en los asuntos de competencia de la jurisdicción, tienen su soporte en el cumplimiento especifico de la normatividad que le da origen a la JEP, así: A) Acuerdo de Paz. "5.1. (...) Objetivos. Enfoque territorial, diferencial y de género, mediante el tratamiento diferenciado de territoRíos y poblaciones, en especial de las víctimas mujeres, de los niños y las niñas, y de las poblaciones y los colectivos más humildes y más vulnerables, y por tanto más afectadas por el conflicto. (...) 5.1.2. Justicia: (...) 8º.- El funcionamiento del componente de justicia dará énfasis a las necesidades de las víctimas mujeres, niñas y niños, quienes sufren de una manera desproporcionada y diferenciada los efectos de las graves infracciones y violaciones cometidas con ocasión del conflicto (…) 5.1.3.4. Rehabilitación psico-social 5.1.3.4.1. Medidas de recuperación emocional a nivel individual. Así mismo, en cumplimiento de los acuerdos alcanzados el Gobierno 5.1.3.4.2. Plan de rehabilitación psico-social para la convivencia y la no repetición. B) Acto Legislativo 001 de 2017. Artículo transitoRíos 1° y  18°. C) Ley 1922 de 2018. Artículo 1. Principios. (...) "a. Efectividad de la justicia restaurativa." . Contratos financiados con recursos de inversión (especificamente vinculados al "Proyecto de Inversión Implementación del Sistema Integral de Verdad Justicia Reparación y Garantías de No Repetición en el componente de justicia transicional y restaurativa con enfoques de género y diferenciales con código BPIN 2018011001091")</t>
    </r>
  </si>
  <si>
    <r>
      <rPr>
        <b/>
        <sz val="14"/>
        <rFont val="Palatino Linotype"/>
        <family val="1"/>
      </rPr>
      <t>Nota 4.</t>
    </r>
    <r>
      <rPr>
        <sz val="14"/>
        <rFont val="Palatino Linotype"/>
        <family val="1"/>
      </rPr>
      <t xml:space="preserve"> Los contratos de Prestación de servicios profesionales sombreados en este color, corresponden al apoyo que requiere la JEP en sus diferentes Secciones, Salas, Comisiones -étnica, género, territorial y ambiental y de participación-, referidas a la implementación de los enfoques de género, étnico y territorial y tienen su soporte normativo así: A) Acuerdo de Paz. Punto 5. "(...) 5.1. Objetivos. Enfoque territorial, diferencial y de género, mediante el tratamiento diferenciado de territoRíos y poblaciones, en especial de las víctimas mujeres, de los niños y las niñas y de las poblaciones y los colectivos más humildes y más vulnerables, y por tanto más afectadas por el conflicto. (...) 6.2. (...) 6.2.2. Principios. En la interpretación e implementación del Acuerdo Final (...), con enfoque étnico se tendrá en cuenta, entre otros, los  principios a la libre determinación, la autonomía y el gobierno propio, a la participación, la consulta y el consentimiento previo libre e informado; a la identidad e integridad social, económica y cultural, a los derechos sobre sus tierras, territoRíos y recursos, que implican el reconocimiento de sus prácticas territoriales ancestrales, el derecho a la restitución y fortalecimiento de su territorialidad, los mecanismos vigentes para la protección y seguridad jurídica de las tierras y territoRíos ocupados o poseídos ancestralmente y/o tradicionalmente.". B) Acto Legislativo 001 de 2017. Artículo 1. (Sentencia C-674 del 2017). C. Ley 1922 de 2018. (Sentencias C-007 y C-025 de 2018). D) Acuerdo 001 de 2018 (Reglamento General de la JEP). Contratos financiados con recursos de inversión (especificamente vinculados al "Proyecto de Inversión Implementación del Sistema Integral de Verdad Justicia Reparación y Garantías de No Repetición en el componente de justicia transicional y restaurativa con enfoques de género y diferenciales con código BPIN 2018011001091")</t>
    </r>
  </si>
  <si>
    <r>
      <rPr>
        <b/>
        <sz val="14"/>
        <rFont val="Palatino Linotype"/>
        <family val="1"/>
      </rPr>
      <t>Nota 5</t>
    </r>
    <r>
      <rPr>
        <sz val="14"/>
        <rFont val="Palatino Linotype"/>
        <family val="1"/>
      </rPr>
      <t>. Los contratos sombreados con este color corresponden igualmente a proyectos de inversión de la Entidad.</t>
    </r>
  </si>
  <si>
    <r>
      <t>Nota 6.</t>
    </r>
    <r>
      <rPr>
        <sz val="14"/>
        <rFont val="Palatino Linotype"/>
        <family val="1"/>
      </rPr>
      <t xml:space="preserve"> Los contratos incluidos en las filas sin sombrear son financiados con recursos de funcionamiento. </t>
    </r>
  </si>
  <si>
    <r>
      <rPr>
        <b/>
        <sz val="14"/>
        <rFont val="Palatino Linotype"/>
        <family val="1"/>
      </rPr>
      <t>Nota 7.</t>
    </r>
    <r>
      <rPr>
        <sz val="14"/>
        <rFont val="Palatino Linotype"/>
        <family val="1"/>
      </rPr>
      <t xml:space="preserve"> Los contratos de Prestación de servicios profesionales sombreados en este color, corresponden al apoyo y acompañamiento que requiere la JEP en el análisis y definición de los niveles de riesgo individual y colectivo de las solicitudes de medidas de protección. Tienen su soporte normativo así: A) Acuerdo de Paz. Punto 5. B) Artículo 2º de la Constitución Política Colombiana obliga al Estado a proteger y garantizar el respeto y la protección integral de los derechos a la vida, la libertad, la integridad y la seguridad de las personas en su vida, honra, bienes, creencias y demás derechos y libertades. C) Acuerdo Final para la Terminación del Conflicto y la Construcción de una Paz Estable y Duradera, dentro del Sistema Integral de Seguridad para el Ejercicio de la Política, en el punto 5.1.2 en el número III numeral 46, establece el procedimiento, órganos y sanciones del componente de Jurisdicción Especial para la Paz (en adelante JEP) para satisfacer los derechos de las víctimas, y en su literal e, incluye a la Unidad de Investigación y Acusación “la cual debe satisfacer el derecho de las víctimas a la justicia cuando no haya reconocimiento colectivo o individual de responsabilidad”. D) Acuerdo Final para la Terminación del Conflicto y la Construcción de una Paz Estable y Duradera, punto 5.1.2. le atribuye la responsabilidad de “Decidir las medidas de protección aplicables a víctimas, testigos y demás intervinientes.”. E) Ley 1957 de 2019 “estatutaria de la administración de justicia en la jurisdicción especial para la paz” el Artículo 14 establece la participación efectiva de las víctimas, la cual podrá garantizarse a través de la implementación de medidas de protección, que se extienden a testigos e intervinientes. F) Resolución 283 2018 por la cual se crea el Grupo de Protección de Víctimas, testigos y demás intervinientes de la Unidad de Investigación y Acusación, encargado de desarrollar acciones para recibir solicitudes, orientar, identificar y decidir las medidas de protección aplicables a las víctimas, testigos y demás intervinientes ante la Jurisdicción Especial para la Paz. G)  Contratos financiados con recursos de inversión (específicamente vinculados al Proyecto de Inversión " implementación de medidas de protección a la vida, integridad y seguridad personal de los sujetos de protección de la JEP nacional”) con código BPIN 2018011001068.</t>
    </r>
  </si>
  <si>
    <r>
      <rPr>
        <b/>
        <sz val="14"/>
        <rFont val="Palatino Linotype"/>
        <family val="1"/>
      </rPr>
      <t xml:space="preserve">Nota 8. </t>
    </r>
    <r>
      <rPr>
        <sz val="14"/>
        <rFont val="Palatino Linotype"/>
        <family val="1"/>
      </rPr>
      <t>Los contratos de Prestación de servicios profesionales sombreados en este color, corresponden al apoyo y acompañamiento que requiere la JEP en la transcripción de versiones voluntarias rendidas en el marco de los casos priorizados por la Sala de Reconocimiento de Verdad, de Responsabilidad y de Determinación de los Hechos y Conductas. Tienen su soporte así: A) Acuerdo de Paz. Punto 5. B) Que en los ejercicios de planeación estratégica realizados a la fecha en la Jurisdicción Especial para la Paz se ha destacado como meta a corto plazo la realización de versiones públicas de reconocimiento de verdad y responsabilidad, y la producción de las resoluciones de conclusiones, en los casos priorizados. C) Los casos priorizados por la Sala de Reconocimiento de Verdad, de Responsabilidad y de Determinación de los Hechos y Conducta, como prevé el marco normativo que rige la Jurisdicción Especial para la Paz, corresponden a algunos de los hechos más graves y representativos ocurridos en el marco del conflicto armado y, por lo tanto, involucran miles de hechos, víctimas y comparecientes. De estos casos, actualmente, se encuentran siete (7) identificados (caso 001, caso 002, caso 003, caso 004, caso 005, caso 006 y caso 007). D) Comprometida con estos fines, la Sala ha realizado sus primeras audiencias públicas de reconocimiento de verdad y responsabilidad y, tiene presupuestado emitir las primeras resoluciones de conclusiones antes de junio de 2020. E) Contratos financiados con recursos de inversión (específicamente vinculados al Proyecto de Inversión " implementación del sistema integral de verdad justicia reparación y garantías de no repetición en el componente de justicia transicional y restaurativa con enfoques de género y diferenciales  nacional”) con código BPIN 2018011001091.</t>
    </r>
  </si>
  <si>
    <r>
      <t>Nota 9.</t>
    </r>
    <r>
      <rPr>
        <sz val="14"/>
        <rFont val="Palatino Linotype"/>
        <family val="1"/>
      </rPr>
      <t xml:space="preserve"> Los contratos de Prestación de servicios profesionales sombreados en este color, corresponden al apoyo y acompañamiento que requiere la JEP en la recepción, clasificación, análisis y validación de información relacionada con situaciones de conflicto armado y otras manifestaciones de violencia, desprotección social y factores de vulnerabilidad de la población civil. Tienen su soporte normativo así: A) Acuerdo de Paz. Punto 5. B) Ley 1957 del 06 de junio de 2019  “estatutaria de la administración de justicia en la jurisdicción especial para la paz”, Artículo 112 - numeral 24, “(…) Diseñar y poner en marcha cualquier unidad de análisis o de apoyo que se determine en el Reglamento de la JEP, unidades que estarán bajo la dirección de la Sala o Sección que determine el reglamento y al servicio de todas las Salas, Secciones y órganos de la JEP”. C) En virtud de lo anterior, la Secretaria Ejecutiva implementó el Grupo de Análisis de la Información -GRAI-, una instancia constituida y dependiente del gobierno de la JEP, cuya tarea principal es administrar y analizar información relevante para el adecuado cumplimiento de las tareas encomendadas a la Jurisdicción, de conformidad con el capítulo 10 del Acuerdo JEP 001 de 2018 (Reglamento General de la JEP), el artículo 4 del Acuerdo JEP 004 de 2018, y el artículo 1 del Acuerdo JEP 006 de 2018. D) Contratos financiados con recursos de inversión (específicamente vinculados al Proyecto de Inversión " implementación del sistema integral de verdad justicia reparación y garantías de no repetición en el componente de justicia transicional y restaurativa con enfoques de género y diferenciales  nacional”) con código BPIN 2018011001091.</t>
    </r>
  </si>
  <si>
    <t>JEP-915-2023</t>
  </si>
  <si>
    <t>Contratar los servicios de área protegida (asistencia médica, unidad móvil, etc.,) para atender los casos de urgencias y/o emergencias médicas que ocurran a los servidores, servidoras, contratistas y/o visitantes en la sede central en Bogotá D.C. y en los grupos territoriales de la Jurisdicción Especial Para La Paz -Jep</t>
  </si>
  <si>
    <t>https://community.secop.gov.co/Public/Tendering/ContractNoticePhases/View?PPI=CO1.PPI.28602833&amp;isFromPublicArea=True&amp;isModal=False</t>
  </si>
  <si>
    <t>OC-122554-2023</t>
  </si>
  <si>
    <t>CONSORCIO KIOS</t>
  </si>
  <si>
    <t>Prestar el servicio integral de aseo y cafetería incluido suministro de insumos, elementos, materiales y equipos requeridos para las instalaciones de la Jurisdicción Especial para la Paz.</t>
  </si>
  <si>
    <t>https://www.colombiacompra.gov.co/tienda-virtual-del-estado-colombiano/ordenes-compra/122554</t>
  </si>
  <si>
    <t>JEP-890-2023</t>
  </si>
  <si>
    <t>COVISUR DE COLOMBIA</t>
  </si>
  <si>
    <t>Prestar el servicio de vigilancia y seguridad privada para las instalaciones de la Jurisdicción Especial para la Paz - JEP</t>
  </si>
  <si>
    <t>https://community.secop.gov.co/Public/Tendering/ContractNoticePhases/View?PPI=CO1.PPI.28257939&amp;isFromPublicArea=True&amp;isModal=False</t>
  </si>
  <si>
    <t>AA - Subdirección de Comunicaciones</t>
  </si>
  <si>
    <t>JEP-780-2023</t>
  </si>
  <si>
    <t>780</t>
  </si>
  <si>
    <t>UNIVERSIDAD DE CÓRDOBA</t>
  </si>
  <si>
    <t>https://community.secop.gov.co/Public/Tendering/ContractNoticePhases/View?PPI=CO1.PPI.27311043&amp;isFromPublicArea=True&amp;isModal=False</t>
  </si>
  <si>
    <t>JEP-785-2023</t>
  </si>
  <si>
    <t>785</t>
  </si>
  <si>
    <t>CORPORACIÓN UNIVERSITARIA MINUTO DE DIOS -UNIMINUTO</t>
  </si>
  <si>
    <t>https://community.secop.gov.co/Public/Tendering/ContractNoticePhases/View?PPI=CO1.PPI.27982097&amp;isFromPublicArea=True&amp;isModal=False</t>
  </si>
  <si>
    <t>JEP-900-2023</t>
  </si>
  <si>
    <t>Avia corredores de Seguros S.A</t>
  </si>
  <si>
    <t>Contratar el servicio de un intermediario de seguros para el acompañamiento, estructuración, asesoría y gestión en el manejo integral del programa de seguros de la Jurisdiccion Especial Para La Paz</t>
  </si>
  <si>
    <t>https://community.secop.gov.co/Public/Tendering/ContractNoticePhases/View?PPI=CO1.PPI.28787426&amp;isFromPublicArea=True&amp;isModal=False</t>
  </si>
  <si>
    <t>JEP-892-2023</t>
  </si>
  <si>
    <t>https://community.secop.gov.co/Public/Tendering/ContractNoticePhases/View?PPI=CO1.PPI.28873182&amp;isFromPublicArea=True&amp;isModal=False</t>
  </si>
  <si>
    <t>JEP-893-2023</t>
  </si>
  <si>
    <t>Prestar servicios profesionales para apoyar a la Subdirección de Contratación de la JEP,  en la preparación de insumos para respuestas a requerimientos, informes, reportes y demás solicitudes internas y de entes de control relacionadas con la gestión contractual de la Entidad</t>
  </si>
  <si>
    <t>https://community.secop.gov.co/Public/Tendering/ContractNoticePhases/View?PPI=CO1.PPI.28877117&amp;isFromPublicArea=True&amp;isModal=False</t>
  </si>
  <si>
    <t>JEP-894-2023</t>
  </si>
  <si>
    <t>Camila Mendez Quimbayo</t>
  </si>
  <si>
    <t>Prestar servicios profesionales para apoyar y acompañar la gestión jurídica de la subdirección de contratación en los diferentes procesos, trámites y gestiones que le sean asignados</t>
  </si>
  <si>
    <t>https://community.secop.gov.co/Public/Tendering/ContractNoticePhases/View?PPI=CO1.PPI.28879226&amp;isFromPublicArea=True&amp;isModal=False</t>
  </si>
  <si>
    <t>JEP-895-2023</t>
  </si>
  <si>
    <t>https://community.secop.gov.co/Public/Tendering/ContractNoticePhases/View?PPI=CO1.PPI.28879200&amp;isFromPublicArea=True&amp;isModal=False</t>
  </si>
  <si>
    <t>JEP-896-2023</t>
  </si>
  <si>
    <t>https://community.secop.gov.co/Public/Tendering/ContractNoticePhases/View?PPI=CO1.PPI.28879184&amp;isFromPublicArea=True&amp;isModal=False</t>
  </si>
  <si>
    <t>JEP-897-2023</t>
  </si>
  <si>
    <t>https://community.secop.gov.co/Public/Tendering/ContractNoticePhases/View?PPI=CO1.PPI.28880145&amp;isFromPublicArea=True&amp;isModal=False</t>
  </si>
  <si>
    <t>JEP-898-2023</t>
  </si>
  <si>
    <t>https://community.secop.gov.co/Public/Tendering/ContractNoticePhases/View?PPI=CO1.PPI.28879788&amp;isFromPublicArea=True&amp;isModal=False</t>
  </si>
  <si>
    <t>JEP-899-2023</t>
  </si>
  <si>
    <t>Ángela María Esquivel Bohórquez</t>
  </si>
  <si>
    <t>https://community.secop.gov.co/Public/Tendering/ContractNoticePhases/View?PPI=CO1.PPI.28880188&amp;isFromPublicArea=True&amp;isModal=False</t>
  </si>
  <si>
    <t>JEP-914-2023</t>
  </si>
  <si>
    <t>TEVEANDINA SAS</t>
  </si>
  <si>
    <t>Prestar servicios logísticos para la organización y ejecución de actividades programadas por la jurisdicción especial para la paz, en cumplimiento de sus obligaciones misionales</t>
  </si>
  <si>
    <t>https://community.secop.gov.co/Public/Tendering/ContractNoticePhases/View?PPI=CO1.PPI.28922018&amp;isFromPublicArea=True&amp;isModal=False</t>
  </si>
  <si>
    <t>JEP-917-2023</t>
  </si>
  <si>
    <t xml:space="preserve">Prestación de servicios logísticos, humanos, técnicos y demás que sean necesarios para la operación del sistema de gestión de medios de la JEP. </t>
  </si>
  <si>
    <t>https://community.secop.gov.co/Public/Tendering/ContractNoticePhases/View?PPI=CO1.PPI.28972976&amp;isFromPublicArea=True&amp;isModal=False</t>
  </si>
  <si>
    <t>JEP-881-2023</t>
  </si>
  <si>
    <t>881</t>
  </si>
  <si>
    <t>UNIVERSIDAD POPULAR DEL CESAR</t>
  </si>
  <si>
    <t>https://community.secop.gov.co/Public/Tendering/ContractNoticePhases/View?PPI=CO1.PPI.28648444&amp;isFromPublicArea=True&amp;isModal=False</t>
  </si>
  <si>
    <t>JEP-903-2023</t>
  </si>
  <si>
    <t>903</t>
  </si>
  <si>
    <t>UNIDAD ADMINISTRATIVA ESPECIAL DE GESTIÓN DE RESTITUCIÓN DE TIERRAS DESPOJADAS</t>
  </si>
  <si>
    <t>Aunar esfuerzos técnicos y administrativos, tecnologías, capacidades y metodologías entre la JEP y la URT para promover el intercambio de información que permita contribuir en el desarrollo de los objetos misionales de las entidades, así como promover la estructuración, viabilización e implementación de planes, programas y proyectos restaurativos que contribuyan a la reparación de las víctimas, en los que se puedan vincular a comparecientes al desarrollo de trabajos, obras o actividades con contenido reparador y restaurador, en el marco de las líneas del Sistema Restaurativo</t>
  </si>
  <si>
    <t>AA - Oficina Asesora de Monitoreo Integral</t>
  </si>
  <si>
    <t>https://community.secop.gov.co/Public/Tendering/ContractNoticePhases/View?PPI=CO1.PPI.28819272&amp;isFromPublicArea=True&amp;isModal=False</t>
  </si>
  <si>
    <t>JEP-885-2022</t>
  </si>
  <si>
    <t>JEP-889-2022</t>
  </si>
  <si>
    <t>Daren Marcelo Salazar Alonso</t>
  </si>
  <si>
    <t>Maria Alejandra Cerpa Gòmez</t>
  </si>
  <si>
    <t>Prestar servicios para apoyar y acompañar al Departamento de Atención al Ciudadano en el desarrollo de las actividades relacionadas con recepción, tipificación, asignación y reportes estadísticos de las PQRSDF y solicitudes de acreditación dentro de los sistemas de la entidad, para la implementación del punto 5 del Acuerdo Final con enfoque sistémico.</t>
  </si>
  <si>
    <t>975.Prestar servicios profesionales para apoyar y acompañar al Departamento de Atención al Ciudadano en la elaboración de actos administrativos, respuestas a las PQRSDF y revisión de documentos, con base en las normas legales vigentes y los lineamientos jurídicos, para la implementación del punto 5 del Acuerdo Final con enfoque sistemico. (Contrato o convenio que no requiere pluralidad de ofertas).</t>
  </si>
  <si>
    <t>BB - Departamento de Atención al Ciudadano</t>
  </si>
  <si>
    <t>https://community.secop.gov.co/Public/Tendering/ContractNoticePhases/View?PPI=CO1.PPI.22069183&amp;isFromPublicArea=True&amp;isModal=False</t>
  </si>
  <si>
    <t>https://community.secop.gov.co/Public/Tendering/ContractNoticePhases/View?PPI=CO1.PPI.22021863&amp;isFromPublicArea=True&amp;isModal=False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</si>
</sst>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quot;$&quot;\ #,##0.00"/>
    <numFmt numFmtId="170" formatCode="&quot;$&quot;\ #,##0"/>
    <numFmt numFmtId="171" formatCode="_-&quot;$&quot;* #,##0_-;\-&quot;$&quot;* #,##0_-;_-&quot;$&quot;* &quot;-&quot;_-;_-@_-"/>
    <numFmt numFmtId="172" formatCode="_-&quot;$&quot;* #,##0.00_-;\-&quot;$&quot;* #,##0.00_-;_-&quot;$&quot;* &quot;-&quot;??_-;_-@_-"/>
    <numFmt numFmtId="173" formatCode="_(&quot;$&quot;* #,##0_);_(&quot;$&quot;* \(#,##0\);_(&quot;$&quot;* &quot;-&quot;??_);_(@_)"/>
  </numFmts>
  <fonts count="34" x14ac:knownFonts="1">
    <font>
      <sz val="11"/>
      <color theme="1"/>
      <name val="Calibri"/>
      <family val="2"/>
      <scheme val="minor"/>
    </font>
    <font>
      <sz val="10"/>
      <color theme="1"/>
      <name val="Arial Narrow"/>
      <family val="2"/>
    </font>
    <font>
      <sz val="11"/>
      <color theme="1"/>
      <name val="Calibri"/>
      <family val="2"/>
      <scheme val="minor"/>
    </font>
    <font>
      <sz val="12"/>
      <color theme="1"/>
      <name val="Calibri"/>
      <family val="2"/>
      <scheme val="minor"/>
    </font>
    <font>
      <u/>
      <sz val="11"/>
      <color theme="10"/>
      <name val="Calibri"/>
      <family val="2"/>
      <scheme val="minor"/>
    </font>
    <font>
      <u/>
      <sz val="12"/>
      <color theme="10"/>
      <name val="Calibri"/>
      <family val="2"/>
      <scheme val="minor"/>
    </font>
    <font>
      <sz val="18"/>
      <color theme="3"/>
      <name val="Calibri Light"/>
      <family val="2"/>
      <scheme val="major"/>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indexed="81"/>
      <name val="Tahoma"/>
      <family val="2"/>
    </font>
    <font>
      <sz val="9"/>
      <color indexed="81"/>
      <name val="Tahoma"/>
      <family val="2"/>
    </font>
    <font>
      <b/>
      <sz val="14"/>
      <name val="Palatino Linotype"/>
      <family val="1"/>
    </font>
    <font>
      <sz val="14"/>
      <name val="Palatino Linotype"/>
      <family val="1"/>
    </font>
    <font>
      <u/>
      <sz val="14"/>
      <name val="Palatino Linotype"/>
      <family val="1"/>
    </font>
    <font>
      <sz val="12"/>
      <name val="Palatino Linotype"/>
      <family val="1"/>
    </font>
    <font>
      <sz val="12"/>
      <color theme="1"/>
      <name val="Palatino Linotype"/>
      <family val="1"/>
    </font>
    <font>
      <u/>
      <sz val="11"/>
      <name val="Calibri"/>
      <family val="2"/>
      <scheme val="minor"/>
    </font>
    <font>
      <u/>
      <sz val="11"/>
      <color theme="1"/>
      <name val="Calibri"/>
      <family val="2"/>
      <scheme val="minor"/>
    </font>
    <font>
      <sz val="14"/>
      <color theme="1"/>
      <name val="Palatino Linotype"/>
      <family val="1"/>
    </font>
    <font>
      <b/>
      <sz val="14"/>
      <color theme="1"/>
      <name val="Palatino Linotype"/>
      <family val="1"/>
    </font>
    <font>
      <sz val="10"/>
      <name val="Arial"/>
      <family val="2"/>
    </font>
  </fonts>
  <fills count="49">
    <fill>
      <patternFill patternType="none"/>
    </fill>
    <fill>
      <patternFill patternType="gray125"/>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6" tint="-0.249977111117893"/>
        <bgColor indexed="64"/>
      </patternFill>
    </fill>
    <fill>
      <patternFill patternType="solid">
        <fgColor rgb="FFFFCCCC"/>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CFF"/>
        <bgColor indexed="64"/>
      </patternFill>
    </fill>
    <fill>
      <patternFill patternType="solid">
        <fgColor theme="0"/>
        <bgColor indexed="64"/>
      </patternFill>
    </fill>
    <fill>
      <patternFill patternType="solid">
        <fgColor rgb="FFFFFFFF"/>
        <bgColor indexed="64"/>
      </patternFill>
    </fill>
    <fill>
      <patternFill patternType="solid">
        <fgColor theme="0"/>
        <bgColor theme="4" tint="0.79998168889431442"/>
      </patternFill>
    </fill>
    <fill>
      <patternFill patternType="solid">
        <fgColor theme="9" tint="0.79998168889431442"/>
        <bgColor theme="4" tint="0.79998168889431442"/>
      </patternFill>
    </fill>
    <fill>
      <patternFill patternType="solid">
        <fgColor theme="0" tint="-0.499984740745262"/>
        <bgColor indexed="64"/>
      </patternFill>
    </fill>
    <fill>
      <patternFill patternType="solid">
        <fgColor theme="0" tint="-0.499984740745262"/>
        <bgColor theme="4" tint="0.79998168889431442"/>
      </patternFill>
    </fill>
    <fill>
      <patternFill patternType="solid">
        <fgColor rgb="FFFFFF00"/>
        <bgColor indexed="64"/>
      </patternFill>
    </fill>
  </fills>
  <borders count="1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16">
    <xf numFmtId="0" fontId="0" fillId="0" borderId="0"/>
    <xf numFmtId="165" fontId="2" fillId="0" borderId="0" applyFont="0" applyFill="0" applyBorder="0" applyAlignment="0" applyProtection="0"/>
    <xf numFmtId="0" fontId="3" fillId="0" borderId="0"/>
    <xf numFmtId="167"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2" fillId="16" borderId="12" applyNumberFormat="0" applyFont="0" applyAlignment="0" applyProtection="0"/>
    <xf numFmtId="167" fontId="2" fillId="0" borderId="0" applyFont="0" applyFill="0" applyBorder="0" applyAlignment="0" applyProtection="0"/>
    <xf numFmtId="166" fontId="2"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8" fontId="1" fillId="0" borderId="0" applyFont="0" applyFill="0" applyBorder="0" applyAlignment="0" applyProtection="0"/>
    <xf numFmtId="0" fontId="8" fillId="0" borderId="5" applyNumberFormat="0" applyFill="0" applyAlignment="0" applyProtection="0"/>
    <xf numFmtId="0" fontId="9" fillId="0" borderId="6" applyNumberFormat="0" applyFill="0" applyAlignment="0" applyProtection="0"/>
    <xf numFmtId="0" fontId="10" fillId="0" borderId="7" applyNumberFormat="0" applyFill="0" applyAlignment="0" applyProtection="0"/>
    <xf numFmtId="0" fontId="10" fillId="0" borderId="0" applyNumberFormat="0" applyFill="0" applyBorder="0" applyAlignment="0" applyProtection="0"/>
    <xf numFmtId="0" fontId="11" fillId="10"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4" fillId="13" borderId="8" applyNumberFormat="0" applyAlignment="0" applyProtection="0"/>
    <xf numFmtId="0" fontId="15" fillId="14" borderId="9" applyNumberFormat="0" applyAlignment="0" applyProtection="0"/>
    <xf numFmtId="0" fontId="16" fillId="14" borderId="8" applyNumberFormat="0" applyAlignment="0" applyProtection="0"/>
    <xf numFmtId="0" fontId="17" fillId="0" borderId="10" applyNumberFormat="0" applyFill="0" applyAlignment="0" applyProtection="0"/>
    <xf numFmtId="0" fontId="18" fillId="15" borderId="11" applyNumberFormat="0" applyAlignment="0" applyProtection="0"/>
    <xf numFmtId="0" fontId="7" fillId="0" borderId="0" applyNumberFormat="0" applyFill="0" applyBorder="0" applyAlignment="0" applyProtection="0"/>
    <xf numFmtId="0" fontId="19" fillId="0" borderId="0" applyNumberFormat="0" applyFill="0" applyBorder="0" applyAlignment="0" applyProtection="0"/>
    <xf numFmtId="0" fontId="20" fillId="0" borderId="13" applyNumberFormat="0" applyFill="0" applyAlignment="0" applyProtection="0"/>
    <xf numFmtId="0" fontId="21"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1"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1"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1"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1"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1"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8" fontId="2" fillId="0" borderId="0" applyFont="0" applyFill="0" applyBorder="0" applyAlignment="0" applyProtection="0"/>
    <xf numFmtId="167"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5" fillId="0" borderId="0" applyNumberForma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1" fontId="2"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0" fontId="4" fillId="0" borderId="0" applyNumberForma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2" fontId="2" fillId="0" borderId="0" applyFont="0" applyFill="0" applyBorder="0" applyAlignment="0" applyProtection="0"/>
    <xf numFmtId="0" fontId="33" fillId="0" borderId="0"/>
    <xf numFmtId="41" fontId="33" fillId="0" borderId="0" applyFont="0" applyFill="0" applyBorder="0" applyAlignment="0" applyProtection="0"/>
    <xf numFmtId="41" fontId="3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cellStyleXfs>
  <cellXfs count="247">
    <xf numFmtId="0" fontId="0" fillId="0" borderId="0" xfId="0"/>
    <xf numFmtId="167" fontId="24" fillId="9" borderId="4" xfId="3" applyFont="1" applyFill="1" applyBorder="1" applyAlignment="1">
      <alignment horizontal="center" vertical="center" wrapText="1"/>
    </xf>
    <xf numFmtId="167" fontId="25" fillId="41" borderId="4" xfId="3" applyFont="1" applyFill="1" applyBorder="1" applyAlignment="1">
      <alignment horizontal="center" vertical="center" wrapText="1"/>
    </xf>
    <xf numFmtId="167" fontId="25" fillId="8" borderId="4" xfId="3" applyFont="1" applyFill="1" applyBorder="1" applyAlignment="1" applyProtection="1">
      <alignment horizontal="center" vertical="center"/>
      <protection locked="0"/>
    </xf>
    <xf numFmtId="167" fontId="25" fillId="8" borderId="4" xfId="3" applyFont="1" applyFill="1" applyBorder="1" applyAlignment="1">
      <alignment horizontal="center" vertical="center" wrapText="1"/>
    </xf>
    <xf numFmtId="167" fontId="25" fillId="41" borderId="4" xfId="3" applyFont="1" applyFill="1" applyBorder="1" applyAlignment="1" applyProtection="1">
      <alignment horizontal="center" vertical="center"/>
      <protection locked="0"/>
    </xf>
    <xf numFmtId="167" fontId="25" fillId="41" borderId="4" xfId="3" applyFont="1" applyFill="1" applyBorder="1" applyAlignment="1" applyProtection="1">
      <alignment horizontal="center" vertical="center" wrapText="1"/>
      <protection locked="0"/>
    </xf>
    <xf numFmtId="0" fontId="25" fillId="41" borderId="4" xfId="0" applyFont="1" applyFill="1" applyBorder="1" applyAlignment="1">
      <alignment horizontal="center" vertical="center" wrapText="1"/>
    </xf>
    <xf numFmtId="169" fontId="25" fillId="41" borderId="4" xfId="0" applyNumberFormat="1" applyFont="1" applyFill="1" applyBorder="1" applyAlignment="1">
      <alignment horizontal="left" vertical="center" wrapText="1"/>
    </xf>
    <xf numFmtId="14" fontId="25" fillId="41" borderId="4" xfId="0" applyNumberFormat="1" applyFont="1" applyFill="1" applyBorder="1" applyAlignment="1">
      <alignment horizontal="center" vertical="center" wrapText="1"/>
    </xf>
    <xf numFmtId="169" fontId="25" fillId="41" borderId="4" xfId="0" applyNumberFormat="1" applyFont="1" applyFill="1" applyBorder="1" applyAlignment="1">
      <alignment horizontal="center" vertical="center" wrapText="1"/>
    </xf>
    <xf numFmtId="9" fontId="25" fillId="41" borderId="4" xfId="59" applyFont="1" applyFill="1" applyBorder="1" applyAlignment="1">
      <alignment horizontal="center" vertical="center" wrapText="1"/>
    </xf>
    <xf numFmtId="1" fontId="25" fillId="41" borderId="4" xfId="0" applyNumberFormat="1" applyFont="1" applyFill="1" applyBorder="1" applyAlignment="1">
      <alignment horizontal="center" vertical="center" wrapText="1"/>
    </xf>
    <xf numFmtId="0" fontId="25" fillId="8" borderId="4" xfId="0" applyFont="1" applyFill="1" applyBorder="1" applyAlignment="1" applyProtection="1">
      <alignment horizontal="center" vertical="center" wrapText="1"/>
      <protection locked="0"/>
    </xf>
    <xf numFmtId="0" fontId="25" fillId="8" borderId="4" xfId="0" applyFont="1" applyFill="1" applyBorder="1" applyAlignment="1">
      <alignment horizontal="center" vertical="center" wrapText="1"/>
    </xf>
    <xf numFmtId="14" fontId="25" fillId="8" borderId="4" xfId="0" applyNumberFormat="1" applyFont="1" applyFill="1" applyBorder="1" applyAlignment="1" applyProtection="1">
      <alignment horizontal="center" vertical="center" wrapText="1"/>
      <protection locked="0"/>
    </xf>
    <xf numFmtId="14" fontId="25" fillId="8" borderId="4" xfId="0" applyNumberFormat="1" applyFont="1" applyFill="1" applyBorder="1" applyAlignment="1" applyProtection="1">
      <alignment horizontal="center" vertical="center"/>
      <protection locked="0"/>
    </xf>
    <xf numFmtId="0" fontId="25" fillId="8" borderId="4" xfId="0" applyFont="1" applyFill="1" applyBorder="1" applyAlignment="1" applyProtection="1">
      <alignment horizontal="center" vertical="center"/>
      <protection locked="0"/>
    </xf>
    <xf numFmtId="0" fontId="25" fillId="41" borderId="4" xfId="0" applyFont="1" applyFill="1" applyBorder="1" applyAlignment="1" applyProtection="1">
      <alignment horizontal="center" vertical="center" wrapText="1"/>
      <protection locked="0"/>
    </xf>
    <xf numFmtId="14" fontId="25" fillId="41" borderId="4" xfId="0" applyNumberFormat="1" applyFont="1" applyFill="1" applyBorder="1" applyAlignment="1" applyProtection="1">
      <alignment horizontal="center" vertical="center" wrapText="1"/>
      <protection locked="0"/>
    </xf>
    <xf numFmtId="14" fontId="25" fillId="41" borderId="4" xfId="0" applyNumberFormat="1" applyFont="1" applyFill="1" applyBorder="1" applyAlignment="1" applyProtection="1">
      <alignment horizontal="center" vertical="center"/>
      <protection locked="0"/>
    </xf>
    <xf numFmtId="0" fontId="25" fillId="41" borderId="4" xfId="0" applyFont="1" applyFill="1" applyBorder="1" applyAlignment="1" applyProtection="1">
      <alignment horizontal="center" vertical="center"/>
      <protection locked="0"/>
    </xf>
    <xf numFmtId="9" fontId="25" fillId="8" borderId="4" xfId="59" applyFont="1" applyFill="1" applyBorder="1" applyAlignment="1">
      <alignment horizontal="center" vertical="center" wrapText="1"/>
    </xf>
    <xf numFmtId="0" fontId="25" fillId="43" borderId="4" xfId="0" applyFont="1" applyFill="1" applyBorder="1" applyAlignment="1">
      <alignment horizontal="center" vertical="center" wrapText="1"/>
    </xf>
    <xf numFmtId="167" fontId="25" fillId="8" borderId="4" xfId="3" applyFont="1" applyFill="1" applyBorder="1" applyAlignment="1" applyProtection="1">
      <alignment horizontal="center" vertical="center" wrapText="1"/>
      <protection locked="0"/>
    </xf>
    <xf numFmtId="0" fontId="26" fillId="8" borderId="4" xfId="4" applyFont="1" applyFill="1" applyBorder="1" applyAlignment="1" applyProtection="1">
      <alignment horizontal="center" vertical="center" wrapText="1"/>
      <protection locked="0"/>
    </xf>
    <xf numFmtId="0" fontId="25" fillId="0" borderId="0" xfId="0" applyFont="1" applyAlignment="1">
      <alignment horizontal="center" vertical="center" wrapText="1"/>
    </xf>
    <xf numFmtId="0" fontId="26" fillId="41" borderId="4" xfId="4" applyFont="1" applyFill="1" applyBorder="1" applyAlignment="1">
      <alignment horizontal="center" vertical="center" wrapText="1"/>
    </xf>
    <xf numFmtId="0" fontId="25" fillId="42" borderId="0" xfId="0" applyFont="1" applyFill="1" applyAlignment="1">
      <alignment horizontal="center" vertical="center" wrapText="1"/>
    </xf>
    <xf numFmtId="167" fontId="25" fillId="0" borderId="0" xfId="3" applyFont="1" applyAlignment="1">
      <alignment horizontal="center" vertical="center" wrapText="1"/>
    </xf>
    <xf numFmtId="1" fontId="25" fillId="0" borderId="0" xfId="0" applyNumberFormat="1" applyFont="1" applyAlignment="1">
      <alignment horizontal="center" vertical="center" wrapText="1"/>
    </xf>
    <xf numFmtId="9" fontId="25" fillId="0" borderId="0" xfId="59" applyFont="1" applyAlignment="1">
      <alignment horizontal="center" vertical="center" wrapText="1"/>
    </xf>
    <xf numFmtId="1" fontId="25" fillId="8" borderId="4" xfId="0" applyNumberFormat="1" applyFont="1" applyFill="1" applyBorder="1" applyAlignment="1" applyProtection="1">
      <alignment horizontal="center" vertical="center" wrapText="1"/>
      <protection locked="0"/>
    </xf>
    <xf numFmtId="14" fontId="25" fillId="42" borderId="0" xfId="3" applyNumberFormat="1" applyFont="1" applyFill="1" applyAlignment="1">
      <alignment horizontal="center" vertical="center" wrapText="1"/>
    </xf>
    <xf numFmtId="14" fontId="25" fillId="41" borderId="4" xfId="3" applyNumberFormat="1" applyFont="1" applyFill="1" applyBorder="1" applyAlignment="1">
      <alignment horizontal="center" vertical="center" wrapText="1"/>
    </xf>
    <xf numFmtId="0" fontId="25" fillId="41" borderId="4" xfId="0" applyFont="1" applyFill="1" applyBorder="1" applyAlignment="1">
      <alignment horizontal="center" vertical="center"/>
    </xf>
    <xf numFmtId="2" fontId="25" fillId="41" borderId="4" xfId="0" applyNumberFormat="1" applyFont="1" applyFill="1" applyBorder="1" applyAlignment="1">
      <alignment horizontal="center" vertical="center" wrapText="1"/>
    </xf>
    <xf numFmtId="14" fontId="25" fillId="41" borderId="4" xfId="3" applyNumberFormat="1" applyFont="1" applyFill="1" applyBorder="1" applyAlignment="1" applyProtection="1">
      <alignment horizontal="center" vertical="center" wrapText="1"/>
      <protection locked="0"/>
    </xf>
    <xf numFmtId="14" fontId="25" fillId="8" borderId="4" xfId="3" applyNumberFormat="1" applyFont="1" applyFill="1" applyBorder="1" applyAlignment="1" applyProtection="1">
      <alignment horizontal="center" vertical="center" wrapText="1"/>
      <protection locked="0"/>
    </xf>
    <xf numFmtId="1" fontId="25" fillId="8" borderId="4" xfId="0" applyNumberFormat="1" applyFont="1" applyFill="1" applyBorder="1" applyAlignment="1">
      <alignment horizontal="center" vertical="center" wrapText="1"/>
    </xf>
    <xf numFmtId="14" fontId="25" fillId="8" borderId="4" xfId="0" applyNumberFormat="1"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2" borderId="4" xfId="0" applyFont="1" applyFill="1" applyBorder="1" applyAlignment="1" applyProtection="1">
      <alignment horizontal="center" vertical="center" wrapText="1"/>
      <protection locked="0"/>
    </xf>
    <xf numFmtId="14" fontId="25" fillId="2" borderId="4" xfId="0" applyNumberFormat="1" applyFont="1" applyFill="1" applyBorder="1" applyAlignment="1" applyProtection="1">
      <alignment horizontal="center" vertical="center"/>
      <protection locked="0"/>
    </xf>
    <xf numFmtId="14" fontId="25" fillId="2" borderId="4" xfId="3" applyNumberFormat="1" applyFont="1" applyFill="1" applyBorder="1" applyAlignment="1" applyProtection="1">
      <alignment horizontal="center" vertical="center" wrapText="1"/>
      <protection locked="0"/>
    </xf>
    <xf numFmtId="167" fontId="25" fillId="2" borderId="4" xfId="3" applyFont="1" applyFill="1" applyBorder="1" applyAlignment="1" applyProtection="1">
      <alignment horizontal="center" vertical="center"/>
      <protection locked="0"/>
    </xf>
    <xf numFmtId="0" fontId="25" fillId="2" borderId="4" xfId="0" applyFont="1" applyFill="1" applyBorder="1" applyAlignment="1" applyProtection="1">
      <alignment horizontal="center" vertical="center"/>
      <protection locked="0"/>
    </xf>
    <xf numFmtId="9" fontId="25" fillId="2" borderId="4" xfId="59" applyFont="1" applyFill="1" applyBorder="1" applyAlignment="1">
      <alignment horizontal="center" vertical="center" wrapText="1"/>
    </xf>
    <xf numFmtId="167" fontId="25" fillId="2" borderId="4" xfId="3" applyFont="1" applyFill="1" applyBorder="1" applyAlignment="1">
      <alignment horizontal="center" vertical="center" wrapText="1"/>
    </xf>
    <xf numFmtId="167" fontId="25" fillId="2" borderId="4" xfId="3" applyFont="1" applyFill="1" applyBorder="1" applyAlignment="1" applyProtection="1">
      <alignment horizontal="center" vertical="center" wrapText="1"/>
      <protection locked="0"/>
    </xf>
    <xf numFmtId="1" fontId="25" fillId="2" borderId="4" xfId="0" applyNumberFormat="1" applyFont="1" applyFill="1" applyBorder="1" applyAlignment="1">
      <alignment horizontal="center" vertical="center" wrapText="1"/>
    </xf>
    <xf numFmtId="14" fontId="25" fillId="2" borderId="4" xfId="0" applyNumberFormat="1" applyFont="1" applyFill="1" applyBorder="1" applyAlignment="1">
      <alignment horizontal="center" vertical="center" wrapText="1"/>
    </xf>
    <xf numFmtId="0" fontId="25" fillId="6" borderId="4" xfId="0" applyFont="1" applyFill="1" applyBorder="1" applyAlignment="1">
      <alignment horizontal="center" vertical="center" wrapText="1"/>
    </xf>
    <xf numFmtId="167" fontId="25" fillId="6" borderId="4" xfId="3" applyFont="1" applyFill="1" applyBorder="1" applyAlignment="1">
      <alignment horizontal="center" vertical="center" wrapText="1"/>
    </xf>
    <xf numFmtId="9" fontId="25" fillId="6" borderId="4" xfId="59" applyFont="1" applyFill="1" applyBorder="1" applyAlignment="1">
      <alignment horizontal="center" vertical="center" wrapText="1"/>
    </xf>
    <xf numFmtId="1" fontId="25" fillId="6" borderId="4" xfId="0" applyNumberFormat="1" applyFont="1" applyFill="1" applyBorder="1" applyAlignment="1">
      <alignment horizontal="center" vertical="center" wrapText="1"/>
    </xf>
    <xf numFmtId="14" fontId="25" fillId="6" borderId="4" xfId="0" applyNumberFormat="1" applyFont="1" applyFill="1" applyBorder="1" applyAlignment="1">
      <alignment horizontal="center" vertical="center" wrapText="1"/>
    </xf>
    <xf numFmtId="0" fontId="25" fillId="6" borderId="4" xfId="0" applyFont="1" applyFill="1" applyBorder="1" applyAlignment="1" applyProtection="1">
      <alignment horizontal="center" vertical="center" wrapText="1"/>
      <protection locked="0"/>
    </xf>
    <xf numFmtId="14" fontId="25" fillId="6" borderId="4" xfId="0" applyNumberFormat="1" applyFont="1" applyFill="1" applyBorder="1" applyAlignment="1" applyProtection="1">
      <alignment horizontal="center" vertical="center" wrapText="1"/>
      <protection locked="0"/>
    </xf>
    <xf numFmtId="14" fontId="25" fillId="6" borderId="4" xfId="3" applyNumberFormat="1" applyFont="1" applyFill="1" applyBorder="1" applyAlignment="1" applyProtection="1">
      <alignment horizontal="center" vertical="center" wrapText="1"/>
      <protection locked="0"/>
    </xf>
    <xf numFmtId="167" fontId="25" fillId="6" borderId="4" xfId="3" applyFont="1" applyFill="1" applyBorder="1" applyAlignment="1" applyProtection="1">
      <alignment horizontal="center" vertical="center" wrapText="1"/>
      <protection locked="0"/>
    </xf>
    <xf numFmtId="0" fontId="25" fillId="6" borderId="4" xfId="0" applyFont="1" applyFill="1" applyBorder="1" applyAlignment="1" applyProtection="1">
      <alignment horizontal="center" vertical="center"/>
      <protection locked="0"/>
    </xf>
    <xf numFmtId="14" fontId="25" fillId="6" borderId="4" xfId="0" applyNumberFormat="1" applyFont="1" applyFill="1" applyBorder="1" applyAlignment="1" applyProtection="1">
      <alignment horizontal="center" vertical="center"/>
      <protection locked="0"/>
    </xf>
    <xf numFmtId="167" fontId="25" fillId="6" borderId="4" xfId="3" applyFont="1" applyFill="1" applyBorder="1" applyAlignment="1" applyProtection="1">
      <alignment horizontal="center" vertical="center"/>
      <protection locked="0"/>
    </xf>
    <xf numFmtId="170" fontId="25" fillId="6" borderId="4" xfId="0" applyNumberFormat="1" applyFont="1" applyFill="1" applyBorder="1" applyAlignment="1" applyProtection="1">
      <alignment horizontal="center" vertical="center" wrapText="1"/>
      <protection locked="0"/>
    </xf>
    <xf numFmtId="0" fontId="25" fillId="42" borderId="4" xfId="0" applyFont="1" applyFill="1" applyBorder="1" applyAlignment="1">
      <alignment horizontal="center" vertical="center"/>
    </xf>
    <xf numFmtId="0" fontId="25" fillId="42" borderId="4" xfId="0" applyFont="1" applyFill="1" applyBorder="1" applyAlignment="1">
      <alignment horizontal="center" vertical="center" wrapText="1"/>
    </xf>
    <xf numFmtId="169" fontId="25" fillId="42" borderId="4" xfId="0" applyNumberFormat="1" applyFont="1" applyFill="1" applyBorder="1" applyAlignment="1">
      <alignment horizontal="center" vertical="center" wrapText="1"/>
    </xf>
    <xf numFmtId="14" fontId="25" fillId="42" borderId="4" xfId="3" applyNumberFormat="1" applyFont="1" applyFill="1" applyBorder="1" applyAlignment="1">
      <alignment horizontal="center" vertical="center" wrapText="1"/>
    </xf>
    <xf numFmtId="167" fontId="25" fillId="42" borderId="4" xfId="3" applyFont="1" applyFill="1" applyBorder="1" applyAlignment="1">
      <alignment horizontal="center" vertical="center" wrapText="1"/>
    </xf>
    <xf numFmtId="9" fontId="25" fillId="42" borderId="4" xfId="59" applyFont="1" applyFill="1" applyBorder="1" applyAlignment="1">
      <alignment horizontal="center" vertical="center" wrapText="1"/>
    </xf>
    <xf numFmtId="167" fontId="25" fillId="42" borderId="4" xfId="3" applyFont="1" applyFill="1" applyBorder="1" applyAlignment="1">
      <alignment horizontal="center" vertical="center"/>
    </xf>
    <xf numFmtId="2" fontId="25" fillId="42" borderId="4" xfId="0" applyNumberFormat="1" applyFont="1" applyFill="1" applyBorder="1" applyAlignment="1">
      <alignment horizontal="center" vertical="center" wrapText="1"/>
    </xf>
    <xf numFmtId="0" fontId="26" fillId="42" borderId="4" xfId="4" applyFont="1" applyFill="1" applyBorder="1" applyAlignment="1">
      <alignment horizontal="center" vertical="center" wrapText="1"/>
    </xf>
    <xf numFmtId="14" fontId="25" fillId="42" borderId="4" xfId="0" applyNumberFormat="1" applyFont="1" applyFill="1" applyBorder="1" applyAlignment="1">
      <alignment horizontal="center" vertical="center" wrapText="1"/>
    </xf>
    <xf numFmtId="169" fontId="25" fillId="42" borderId="4" xfId="0" applyNumberFormat="1" applyFont="1" applyFill="1" applyBorder="1" applyAlignment="1">
      <alignment horizontal="left" vertical="center" wrapText="1"/>
    </xf>
    <xf numFmtId="166" fontId="25" fillId="42" borderId="4" xfId="58" applyFont="1" applyFill="1" applyBorder="1" applyAlignment="1">
      <alignment horizontal="center" vertical="center" wrapText="1"/>
    </xf>
    <xf numFmtId="1" fontId="25" fillId="42" borderId="4" xfId="0" applyNumberFormat="1" applyFont="1" applyFill="1" applyBorder="1" applyAlignment="1">
      <alignment horizontal="center" vertical="center" wrapText="1"/>
    </xf>
    <xf numFmtId="169" fontId="25" fillId="42" borderId="4" xfId="1" applyNumberFormat="1" applyFont="1" applyFill="1" applyBorder="1" applyAlignment="1">
      <alignment horizontal="center" vertical="center" wrapText="1"/>
    </xf>
    <xf numFmtId="0" fontId="25" fillId="42" borderId="4" xfId="0" applyFont="1" applyFill="1" applyBorder="1" applyAlignment="1">
      <alignment horizontal="left" vertical="center" wrapText="1"/>
    </xf>
    <xf numFmtId="0" fontId="25" fillId="42" borderId="4" xfId="0" applyFont="1" applyFill="1" applyBorder="1" applyAlignment="1" applyProtection="1">
      <alignment horizontal="center" vertical="center" wrapText="1"/>
      <protection locked="0"/>
    </xf>
    <xf numFmtId="14" fontId="25" fillId="42" borderId="4" xfId="0" applyNumberFormat="1" applyFont="1" applyFill="1" applyBorder="1" applyAlignment="1" applyProtection="1">
      <alignment horizontal="center" vertical="center" wrapText="1"/>
      <protection locked="0"/>
    </xf>
    <xf numFmtId="14" fontId="25" fillId="42" borderId="4" xfId="3" applyNumberFormat="1" applyFont="1" applyFill="1" applyBorder="1" applyAlignment="1" applyProtection="1">
      <alignment horizontal="center" vertical="center" wrapText="1"/>
      <protection locked="0"/>
    </xf>
    <xf numFmtId="167" fontId="25" fillId="42" borderId="4" xfId="3" applyFont="1" applyFill="1" applyBorder="1" applyAlignment="1" applyProtection="1">
      <alignment horizontal="center" vertical="center" wrapText="1"/>
      <protection locked="0"/>
    </xf>
    <xf numFmtId="0" fontId="26" fillId="42" borderId="4" xfId="4" applyFont="1" applyFill="1" applyBorder="1" applyAlignment="1" applyProtection="1">
      <alignment horizontal="center" vertical="center" wrapText="1"/>
      <protection locked="0"/>
    </xf>
    <xf numFmtId="0" fontId="25" fillId="42" borderId="4" xfId="0" applyFont="1" applyFill="1" applyBorder="1" applyAlignment="1" applyProtection="1">
      <alignment horizontal="center" vertical="center"/>
      <protection locked="0"/>
    </xf>
    <xf numFmtId="167" fontId="25" fillId="42" borderId="4" xfId="3" applyFont="1" applyFill="1" applyBorder="1" applyAlignment="1" applyProtection="1">
      <alignment horizontal="center" vertical="center"/>
      <protection locked="0"/>
    </xf>
    <xf numFmtId="14" fontId="25" fillId="42" borderId="4" xfId="0" applyNumberFormat="1" applyFont="1" applyFill="1" applyBorder="1" applyAlignment="1" applyProtection="1">
      <alignment horizontal="center" vertical="center"/>
      <protection locked="0"/>
    </xf>
    <xf numFmtId="1" fontId="25" fillId="42" borderId="4" xfId="0" applyNumberFormat="1" applyFont="1" applyFill="1" applyBorder="1" applyAlignment="1" applyProtection="1">
      <alignment horizontal="center" vertical="center" wrapText="1"/>
      <protection locked="0"/>
    </xf>
    <xf numFmtId="170" fontId="25" fillId="42" borderId="4" xfId="0" applyNumberFormat="1" applyFont="1" applyFill="1" applyBorder="1" applyAlignment="1" applyProtection="1">
      <alignment horizontal="center" vertical="center"/>
      <protection locked="0"/>
    </xf>
    <xf numFmtId="0" fontId="27" fillId="42" borderId="4" xfId="0" applyFont="1" applyFill="1" applyBorder="1" applyAlignment="1" applyProtection="1">
      <alignment horizontal="left" vertical="center" wrapText="1"/>
      <protection locked="0"/>
    </xf>
    <xf numFmtId="167" fontId="27" fillId="42" borderId="4" xfId="3" applyFont="1" applyFill="1" applyBorder="1" applyAlignment="1" applyProtection="1">
      <alignment horizontal="center" vertical="center"/>
      <protection locked="0"/>
    </xf>
    <xf numFmtId="169" fontId="27" fillId="42" borderId="4" xfId="0" applyNumberFormat="1" applyFont="1" applyFill="1" applyBorder="1" applyAlignment="1" applyProtection="1">
      <alignment horizontal="center" vertical="center"/>
      <protection locked="0"/>
    </xf>
    <xf numFmtId="0" fontId="27" fillId="43" borderId="4" xfId="0" applyFont="1" applyFill="1" applyBorder="1" applyAlignment="1" applyProtection="1">
      <alignment horizontal="center" vertical="center" wrapText="1"/>
      <protection locked="0"/>
    </xf>
    <xf numFmtId="0" fontId="27" fillId="43" borderId="4" xfId="0" applyFont="1" applyFill="1" applyBorder="1" applyAlignment="1" applyProtection="1">
      <alignment horizontal="center" vertical="center"/>
      <protection locked="0"/>
    </xf>
    <xf numFmtId="169" fontId="27" fillId="43" borderId="4" xfId="0" applyNumberFormat="1" applyFont="1" applyFill="1" applyBorder="1" applyAlignment="1" applyProtection="1">
      <alignment horizontal="center" vertical="center"/>
      <protection locked="0"/>
    </xf>
    <xf numFmtId="0" fontId="29" fillId="43" borderId="4" xfId="4" applyFont="1" applyFill="1" applyBorder="1" applyAlignment="1" applyProtection="1">
      <alignment horizontal="center" vertical="center" wrapText="1"/>
      <protection locked="0"/>
    </xf>
    <xf numFmtId="164" fontId="27" fillId="42" borderId="4" xfId="0" applyNumberFormat="1" applyFont="1" applyFill="1" applyBorder="1" applyAlignment="1" applyProtection="1">
      <alignment horizontal="center" vertical="center"/>
      <protection locked="0"/>
    </xf>
    <xf numFmtId="0" fontId="27" fillId="4" borderId="4" xfId="0" applyFont="1" applyFill="1" applyBorder="1" applyAlignment="1" applyProtection="1">
      <alignment horizontal="center" vertical="center" wrapText="1"/>
      <protection locked="0"/>
    </xf>
    <xf numFmtId="14" fontId="27" fillId="4" borderId="4" xfId="0" applyNumberFormat="1" applyFont="1" applyFill="1" applyBorder="1" applyAlignment="1" applyProtection="1">
      <alignment horizontal="center" vertical="center"/>
      <protection locked="0"/>
    </xf>
    <xf numFmtId="167" fontId="27" fillId="4" borderId="4" xfId="3" applyFont="1" applyFill="1" applyBorder="1" applyAlignment="1" applyProtection="1">
      <alignment horizontal="center" vertical="center"/>
      <protection locked="0"/>
    </xf>
    <xf numFmtId="3" fontId="27" fillId="4" borderId="4" xfId="0" applyNumberFormat="1" applyFont="1" applyFill="1" applyBorder="1" applyAlignment="1" applyProtection="1">
      <alignment horizontal="center" vertical="center"/>
      <protection locked="0"/>
    </xf>
    <xf numFmtId="0" fontId="27" fillId="4" borderId="4" xfId="0" applyFont="1" applyFill="1" applyBorder="1" applyAlignment="1" applyProtection="1">
      <alignment horizontal="center" vertical="center"/>
      <protection locked="0"/>
    </xf>
    <xf numFmtId="9" fontId="25" fillId="4" borderId="4" xfId="59" applyFont="1" applyFill="1" applyBorder="1" applyAlignment="1">
      <alignment horizontal="center" vertical="center" wrapText="1"/>
    </xf>
    <xf numFmtId="167" fontId="25" fillId="4" borderId="4" xfId="3" applyFont="1" applyFill="1" applyBorder="1" applyAlignment="1">
      <alignment horizontal="center" vertical="center" wrapText="1"/>
    </xf>
    <xf numFmtId="0" fontId="27" fillId="45" borderId="4" xfId="0" applyFont="1" applyFill="1" applyBorder="1" applyAlignment="1" applyProtection="1">
      <alignment horizontal="center" vertical="center"/>
      <protection locked="0"/>
    </xf>
    <xf numFmtId="169" fontId="27" fillId="4" borderId="4" xfId="0" applyNumberFormat="1" applyFont="1" applyFill="1" applyBorder="1" applyAlignment="1" applyProtection="1">
      <alignment horizontal="center" vertical="center"/>
      <protection locked="0"/>
    </xf>
    <xf numFmtId="9" fontId="24" fillId="42" borderId="4" xfId="59" applyFont="1" applyFill="1" applyBorder="1" applyAlignment="1">
      <alignment horizontal="center" vertical="center" wrapText="1"/>
    </xf>
    <xf numFmtId="0" fontId="25" fillId="2" borderId="4" xfId="0" applyFont="1" applyFill="1" applyBorder="1" applyAlignment="1">
      <alignment horizontal="center" vertical="center"/>
    </xf>
    <xf numFmtId="169" fontId="25" fillId="2" borderId="4" xfId="0" applyNumberFormat="1" applyFont="1" applyFill="1" applyBorder="1" applyAlignment="1">
      <alignment horizontal="center" vertical="center" wrapText="1"/>
    </xf>
    <xf numFmtId="14" fontId="25" fillId="2" borderId="4" xfId="3" applyNumberFormat="1" applyFont="1" applyFill="1" applyBorder="1" applyAlignment="1">
      <alignment horizontal="center" vertical="center" wrapText="1"/>
    </xf>
    <xf numFmtId="2" fontId="25" fillId="2" borderId="4" xfId="0" applyNumberFormat="1" applyFont="1" applyFill="1" applyBorder="1" applyAlignment="1">
      <alignment horizontal="center" vertical="center" wrapText="1"/>
    </xf>
    <xf numFmtId="0" fontId="26" fillId="2" borderId="4" xfId="4" applyFont="1" applyFill="1" applyBorder="1" applyAlignment="1">
      <alignment horizontal="center" vertical="center" wrapText="1"/>
    </xf>
    <xf numFmtId="169" fontId="25" fillId="2" borderId="4" xfId="0" applyNumberFormat="1" applyFont="1" applyFill="1" applyBorder="1" applyAlignment="1">
      <alignment horizontal="left" vertical="center" wrapText="1"/>
    </xf>
    <xf numFmtId="0" fontId="25" fillId="2" borderId="4" xfId="0" applyFont="1" applyFill="1" applyBorder="1" applyAlignment="1">
      <alignment horizontal="left" vertical="center" wrapText="1"/>
    </xf>
    <xf numFmtId="14" fontId="25" fillId="2" borderId="4" xfId="0" applyNumberFormat="1" applyFont="1" applyFill="1" applyBorder="1" applyAlignment="1" applyProtection="1">
      <alignment horizontal="center" vertical="center" wrapText="1"/>
      <protection locked="0"/>
    </xf>
    <xf numFmtId="0" fontId="26" fillId="2" borderId="4" xfId="4" applyFont="1" applyFill="1" applyBorder="1" applyAlignment="1" applyProtection="1">
      <alignment horizontal="center" vertical="center" wrapText="1"/>
      <protection locked="0"/>
    </xf>
    <xf numFmtId="0" fontId="25" fillId="2" borderId="4" xfId="0" applyFont="1" applyFill="1" applyBorder="1" applyAlignment="1" applyProtection="1">
      <alignment vertical="center" wrapText="1"/>
      <protection locked="0"/>
    </xf>
    <xf numFmtId="1" fontId="25" fillId="46" borderId="4" xfId="0" applyNumberFormat="1" applyFont="1" applyFill="1" applyBorder="1" applyAlignment="1">
      <alignment horizontal="center" vertical="center" wrapText="1"/>
    </xf>
    <xf numFmtId="0" fontId="25" fillId="46" borderId="4" xfId="0" applyFont="1" applyFill="1" applyBorder="1" applyAlignment="1">
      <alignment horizontal="center" vertical="center" wrapText="1"/>
    </xf>
    <xf numFmtId="169" fontId="25" fillId="46" borderId="4" xfId="0" applyNumberFormat="1" applyFont="1" applyFill="1" applyBorder="1" applyAlignment="1">
      <alignment horizontal="left" vertical="center" wrapText="1"/>
    </xf>
    <xf numFmtId="14" fontId="25" fillId="46" borderId="4" xfId="0" applyNumberFormat="1" applyFont="1" applyFill="1" applyBorder="1" applyAlignment="1">
      <alignment horizontal="center" vertical="center" wrapText="1"/>
    </xf>
    <xf numFmtId="14" fontId="25" fillId="46" borderId="4" xfId="3" applyNumberFormat="1" applyFont="1" applyFill="1" applyBorder="1" applyAlignment="1">
      <alignment horizontal="center" vertical="center" wrapText="1"/>
    </xf>
    <xf numFmtId="167" fontId="25" fillId="46" borderId="4" xfId="3" applyFont="1" applyFill="1" applyBorder="1" applyAlignment="1">
      <alignment horizontal="center" vertical="center" wrapText="1"/>
    </xf>
    <xf numFmtId="169" fontId="25" fillId="46" borderId="4" xfId="0" applyNumberFormat="1" applyFont="1" applyFill="1" applyBorder="1" applyAlignment="1">
      <alignment horizontal="center" vertical="center" wrapText="1"/>
    </xf>
    <xf numFmtId="9" fontId="25" fillId="46" borderId="4" xfId="59" applyFont="1" applyFill="1" applyBorder="1" applyAlignment="1">
      <alignment horizontal="center" vertical="center" wrapText="1"/>
    </xf>
    <xf numFmtId="0" fontId="25" fillId="46" borderId="4" xfId="0" applyFont="1" applyFill="1" applyBorder="1" applyAlignment="1">
      <alignment horizontal="center" vertical="center"/>
    </xf>
    <xf numFmtId="2" fontId="25" fillId="46" borderId="4" xfId="0" applyNumberFormat="1" applyFont="1" applyFill="1" applyBorder="1" applyAlignment="1">
      <alignment horizontal="center" vertical="center" wrapText="1"/>
    </xf>
    <xf numFmtId="0" fontId="26" fillId="46" borderId="4" xfId="4" applyFont="1" applyFill="1" applyBorder="1" applyAlignment="1">
      <alignment horizontal="center" vertical="center" wrapText="1"/>
    </xf>
    <xf numFmtId="0" fontId="25" fillId="46" borderId="4" xfId="0" applyFont="1" applyFill="1" applyBorder="1" applyAlignment="1" applyProtection="1">
      <alignment horizontal="center" vertical="center" wrapText="1"/>
      <protection locked="0"/>
    </xf>
    <xf numFmtId="14" fontId="25" fillId="46" borderId="4" xfId="0" applyNumberFormat="1" applyFont="1" applyFill="1" applyBorder="1" applyAlignment="1" applyProtection="1">
      <alignment horizontal="center" vertical="center" wrapText="1"/>
      <protection locked="0"/>
    </xf>
    <xf numFmtId="14" fontId="25" fillId="46" borderId="4" xfId="3" applyNumberFormat="1" applyFont="1" applyFill="1" applyBorder="1" applyAlignment="1" applyProtection="1">
      <alignment horizontal="center" vertical="center" wrapText="1"/>
      <protection locked="0"/>
    </xf>
    <xf numFmtId="167" fontId="25" fillId="46" borderId="4" xfId="3" applyFont="1" applyFill="1" applyBorder="1" applyAlignment="1" applyProtection="1">
      <alignment horizontal="center" vertical="center" wrapText="1"/>
      <protection locked="0"/>
    </xf>
    <xf numFmtId="14" fontId="25" fillId="46" borderId="4" xfId="0" applyNumberFormat="1" applyFont="1" applyFill="1" applyBorder="1" applyAlignment="1" applyProtection="1">
      <alignment horizontal="center" vertical="center"/>
      <protection locked="0"/>
    </xf>
    <xf numFmtId="167" fontId="25" fillId="46" borderId="4" xfId="3" applyFont="1" applyFill="1" applyBorder="1" applyAlignment="1" applyProtection="1">
      <alignment horizontal="center" vertical="center"/>
      <protection locked="0"/>
    </xf>
    <xf numFmtId="0" fontId="25" fillId="46" borderId="4" xfId="0" applyFont="1" applyFill="1" applyBorder="1" applyAlignment="1" applyProtection="1">
      <alignment horizontal="center" vertical="center"/>
      <protection locked="0"/>
    </xf>
    <xf numFmtId="0" fontId="25" fillId="47" borderId="4" xfId="0" applyFont="1" applyFill="1" applyBorder="1" applyAlignment="1" applyProtection="1">
      <alignment horizontal="center" vertical="center" wrapText="1"/>
      <protection locked="0"/>
    </xf>
    <xf numFmtId="14" fontId="25" fillId="47" borderId="4" xfId="0" applyNumberFormat="1" applyFont="1" applyFill="1" applyBorder="1" applyAlignment="1" applyProtection="1">
      <alignment horizontal="center" vertical="center"/>
      <protection locked="0"/>
    </xf>
    <xf numFmtId="167" fontId="25" fillId="47" borderId="4" xfId="3" applyFont="1" applyFill="1" applyBorder="1" applyAlignment="1" applyProtection="1">
      <alignment horizontal="center" vertical="center"/>
      <protection locked="0"/>
    </xf>
    <xf numFmtId="1" fontId="25" fillId="4" borderId="4" xfId="0" applyNumberFormat="1" applyFont="1" applyFill="1" applyBorder="1" applyAlignment="1">
      <alignment horizontal="center" vertical="center" wrapText="1"/>
    </xf>
    <xf numFmtId="169" fontId="25" fillId="4" borderId="4" xfId="0" applyNumberFormat="1" applyFont="1" applyFill="1" applyBorder="1" applyAlignment="1">
      <alignment horizontal="left" vertical="center" wrapText="1"/>
    </xf>
    <xf numFmtId="14" fontId="25" fillId="4" borderId="4" xfId="0" applyNumberFormat="1" applyFont="1" applyFill="1" applyBorder="1" applyAlignment="1">
      <alignment horizontal="center" vertical="center" wrapText="1"/>
    </xf>
    <xf numFmtId="14" fontId="25" fillId="4" borderId="4" xfId="3" applyNumberFormat="1" applyFont="1" applyFill="1" applyBorder="1" applyAlignment="1">
      <alignment horizontal="center" vertical="center" wrapText="1"/>
    </xf>
    <xf numFmtId="169" fontId="25" fillId="4" borderId="4" xfId="0" applyNumberFormat="1" applyFont="1" applyFill="1" applyBorder="1" applyAlignment="1">
      <alignment horizontal="center" vertical="center" wrapText="1"/>
    </xf>
    <xf numFmtId="0" fontId="25" fillId="4" borderId="4" xfId="0" applyFont="1" applyFill="1" applyBorder="1" applyAlignment="1">
      <alignment horizontal="center" vertical="center"/>
    </xf>
    <xf numFmtId="2" fontId="25" fillId="4" borderId="4" xfId="0" applyNumberFormat="1" applyFont="1" applyFill="1" applyBorder="1" applyAlignment="1">
      <alignment horizontal="center" vertical="center" wrapText="1"/>
    </xf>
    <xf numFmtId="0" fontId="26" fillId="4" borderId="4" xfId="4" applyFont="1" applyFill="1" applyBorder="1" applyAlignment="1">
      <alignment horizontal="center" vertical="center" wrapText="1"/>
    </xf>
    <xf numFmtId="0" fontId="25" fillId="4" borderId="4" xfId="0" applyFont="1" applyFill="1" applyBorder="1" applyAlignment="1" applyProtection="1">
      <alignment horizontal="center" vertical="center" wrapText="1"/>
      <protection locked="0"/>
    </xf>
    <xf numFmtId="14" fontId="25" fillId="4" borderId="4" xfId="0" applyNumberFormat="1" applyFont="1" applyFill="1" applyBorder="1" applyAlignment="1" applyProtection="1">
      <alignment horizontal="center" vertical="center" wrapText="1"/>
      <protection locked="0"/>
    </xf>
    <xf numFmtId="14" fontId="25" fillId="4" borderId="4" xfId="3" applyNumberFormat="1" applyFont="1" applyFill="1" applyBorder="1" applyAlignment="1" applyProtection="1">
      <alignment horizontal="center" vertical="center" wrapText="1"/>
      <protection locked="0"/>
    </xf>
    <xf numFmtId="167" fontId="25" fillId="4" borderId="4" xfId="3" applyFont="1" applyFill="1" applyBorder="1" applyAlignment="1" applyProtection="1">
      <alignment horizontal="center" vertical="center" wrapText="1"/>
      <protection locked="0"/>
    </xf>
    <xf numFmtId="0" fontId="26" fillId="4" borderId="4" xfId="4" applyFont="1" applyFill="1" applyBorder="1" applyAlignment="1" applyProtection="1">
      <alignment horizontal="center" vertical="center" wrapText="1"/>
      <protection locked="0"/>
    </xf>
    <xf numFmtId="0" fontId="25" fillId="4" borderId="4" xfId="0" applyFont="1" applyFill="1" applyBorder="1" applyAlignment="1" applyProtection="1">
      <alignment horizontal="center" vertical="center"/>
      <protection locked="0"/>
    </xf>
    <xf numFmtId="167" fontId="25" fillId="4" borderId="4" xfId="3" applyFont="1" applyFill="1" applyBorder="1" applyAlignment="1" applyProtection="1">
      <alignment horizontal="center" vertical="center"/>
      <protection locked="0"/>
    </xf>
    <xf numFmtId="14" fontId="25" fillId="4" borderId="4" xfId="0" applyNumberFormat="1" applyFont="1" applyFill="1" applyBorder="1" applyAlignment="1" applyProtection="1">
      <alignment horizontal="center" vertical="center"/>
      <protection locked="0"/>
    </xf>
    <xf numFmtId="0" fontId="25" fillId="4" borderId="4" xfId="0" applyFont="1" applyFill="1" applyBorder="1" applyAlignment="1" applyProtection="1">
      <alignment vertical="center" wrapText="1"/>
      <protection locked="0"/>
    </xf>
    <xf numFmtId="170" fontId="25" fillId="4" borderId="4" xfId="0" applyNumberFormat="1" applyFont="1" applyFill="1" applyBorder="1" applyAlignment="1" applyProtection="1">
      <alignment horizontal="center" vertical="center"/>
      <protection locked="0"/>
    </xf>
    <xf numFmtId="0" fontId="25" fillId="3" borderId="4" xfId="0" applyFont="1" applyFill="1" applyBorder="1" applyAlignment="1" applyProtection="1">
      <alignment horizontal="center" vertical="center" wrapText="1"/>
      <protection locked="0"/>
    </xf>
    <xf numFmtId="14" fontId="25" fillId="3" borderId="4" xfId="0" applyNumberFormat="1" applyFont="1" applyFill="1" applyBorder="1" applyAlignment="1" applyProtection="1">
      <alignment horizontal="center" vertical="center"/>
      <protection locked="0"/>
    </xf>
    <xf numFmtId="14" fontId="25" fillId="3" borderId="4" xfId="3" applyNumberFormat="1" applyFont="1" applyFill="1" applyBorder="1" applyAlignment="1" applyProtection="1">
      <alignment horizontal="center" vertical="center" wrapText="1"/>
      <protection locked="0"/>
    </xf>
    <xf numFmtId="167" fontId="25" fillId="3" borderId="4" xfId="3" applyFont="1" applyFill="1" applyBorder="1" applyAlignment="1" applyProtection="1">
      <alignment horizontal="center" vertical="center"/>
      <protection locked="0"/>
    </xf>
    <xf numFmtId="0" fontId="25" fillId="3" borderId="4" xfId="0" applyFont="1" applyFill="1" applyBorder="1" applyAlignment="1" applyProtection="1">
      <alignment horizontal="center" vertical="center"/>
      <protection locked="0"/>
    </xf>
    <xf numFmtId="9" fontId="25" fillId="3" borderId="4" xfId="59" applyFont="1" applyFill="1" applyBorder="1" applyAlignment="1">
      <alignment horizontal="center" vertical="center" wrapText="1"/>
    </xf>
    <xf numFmtId="167" fontId="25" fillId="3" borderId="4" xfId="3" applyFont="1" applyFill="1" applyBorder="1" applyAlignment="1">
      <alignment horizontal="center" vertical="center" wrapText="1"/>
    </xf>
    <xf numFmtId="1" fontId="25" fillId="3" borderId="4" xfId="0" applyNumberFormat="1" applyFont="1" applyFill="1" applyBorder="1" applyAlignment="1">
      <alignment horizontal="center" vertical="center" wrapText="1"/>
    </xf>
    <xf numFmtId="14" fontId="25" fillId="3" borderId="4" xfId="0" applyNumberFormat="1" applyFont="1" applyFill="1" applyBorder="1" applyAlignment="1">
      <alignment horizontal="center" vertical="center" wrapText="1"/>
    </xf>
    <xf numFmtId="14" fontId="25" fillId="3" borderId="4" xfId="0" applyNumberFormat="1" applyFont="1" applyFill="1" applyBorder="1" applyAlignment="1" applyProtection="1">
      <alignment horizontal="center" vertical="center" wrapText="1"/>
      <protection locked="0"/>
    </xf>
    <xf numFmtId="167" fontId="25" fillId="3" borderId="4" xfId="3" applyFont="1" applyFill="1" applyBorder="1" applyAlignment="1" applyProtection="1">
      <alignment horizontal="center" vertical="center" wrapText="1"/>
      <protection locked="0"/>
    </xf>
    <xf numFmtId="0" fontId="25" fillId="5" borderId="4" xfId="0" applyFont="1" applyFill="1" applyBorder="1" applyAlignment="1" applyProtection="1">
      <alignment horizontal="center" vertical="center" wrapText="1"/>
      <protection locked="0"/>
    </xf>
    <xf numFmtId="14" fontId="25" fillId="5" borderId="4" xfId="0" applyNumberFormat="1" applyFont="1" applyFill="1" applyBorder="1" applyAlignment="1" applyProtection="1">
      <alignment horizontal="center" vertical="center" wrapText="1"/>
      <protection locked="0"/>
    </xf>
    <xf numFmtId="14" fontId="25" fillId="5" borderId="4" xfId="3" applyNumberFormat="1" applyFont="1" applyFill="1" applyBorder="1" applyAlignment="1" applyProtection="1">
      <alignment horizontal="center" vertical="center" wrapText="1"/>
      <protection locked="0"/>
    </xf>
    <xf numFmtId="167" fontId="25" fillId="5" borderId="4" xfId="3" applyFont="1" applyFill="1" applyBorder="1" applyAlignment="1" applyProtection="1">
      <alignment horizontal="center" vertical="center" wrapText="1"/>
      <protection locked="0"/>
    </xf>
    <xf numFmtId="9" fontId="25" fillId="5" borderId="4" xfId="59" applyFont="1" applyFill="1" applyBorder="1" applyAlignment="1">
      <alignment horizontal="center" vertical="center" wrapText="1"/>
    </xf>
    <xf numFmtId="167" fontId="25" fillId="5" borderId="4" xfId="3" applyFont="1" applyFill="1" applyBorder="1" applyAlignment="1">
      <alignment horizontal="center" vertical="center" wrapText="1"/>
    </xf>
    <xf numFmtId="1" fontId="25" fillId="5" borderId="4" xfId="0" applyNumberFormat="1" applyFont="1" applyFill="1" applyBorder="1" applyAlignment="1">
      <alignment horizontal="center" vertical="center" wrapText="1"/>
    </xf>
    <xf numFmtId="14" fontId="25" fillId="5" borderId="4" xfId="0" applyNumberFormat="1" applyFont="1" applyFill="1" applyBorder="1" applyAlignment="1">
      <alignment horizontal="center" vertical="center" wrapText="1"/>
    </xf>
    <xf numFmtId="0" fontId="26" fillId="5" borderId="4" xfId="4" applyFont="1" applyFill="1" applyBorder="1" applyAlignment="1" applyProtection="1">
      <alignment horizontal="center" vertical="center" wrapText="1"/>
      <protection locked="0"/>
    </xf>
    <xf numFmtId="14" fontId="25" fillId="5" borderId="4" xfId="0" applyNumberFormat="1" applyFont="1" applyFill="1" applyBorder="1" applyAlignment="1" applyProtection="1">
      <alignment horizontal="center" vertical="center"/>
      <protection locked="0"/>
    </xf>
    <xf numFmtId="167" fontId="25" fillId="5" borderId="4" xfId="3" applyFont="1" applyFill="1" applyBorder="1" applyAlignment="1" applyProtection="1">
      <alignment horizontal="center" vertical="center"/>
      <protection locked="0"/>
    </xf>
    <xf numFmtId="0" fontId="25" fillId="5" borderId="4" xfId="0" applyFont="1" applyFill="1" applyBorder="1" applyAlignment="1" applyProtection="1">
      <alignment horizontal="center" vertical="center"/>
      <protection locked="0"/>
    </xf>
    <xf numFmtId="1" fontId="25" fillId="5" borderId="4" xfId="0" applyNumberFormat="1" applyFont="1" applyFill="1" applyBorder="1" applyAlignment="1" applyProtection="1">
      <alignment horizontal="center" vertical="center" wrapText="1"/>
      <protection locked="0"/>
    </xf>
    <xf numFmtId="0" fontId="27" fillId="42" borderId="4" xfId="0" applyFont="1" applyFill="1" applyBorder="1" applyAlignment="1" applyProtection="1">
      <alignment horizontal="center" vertical="center" wrapText="1"/>
      <protection locked="0"/>
    </xf>
    <xf numFmtId="0" fontId="27" fillId="42" borderId="4" xfId="0" applyFont="1" applyFill="1" applyBorder="1" applyAlignment="1" applyProtection="1">
      <alignment horizontal="center" vertical="center"/>
      <protection locked="0"/>
    </xf>
    <xf numFmtId="14" fontId="27" fillId="42" borderId="4" xfId="0" applyNumberFormat="1" applyFont="1" applyFill="1" applyBorder="1" applyAlignment="1" applyProtection="1">
      <alignment horizontal="center" vertical="center"/>
      <protection locked="0"/>
    </xf>
    <xf numFmtId="0" fontId="27" fillId="44" borderId="4" xfId="0" applyFont="1" applyFill="1" applyBorder="1" applyAlignment="1" applyProtection="1">
      <alignment horizontal="center" vertical="center"/>
      <protection locked="0"/>
    </xf>
    <xf numFmtId="0" fontId="27" fillId="44" borderId="4" xfId="0" applyFont="1" applyFill="1" applyBorder="1" applyAlignment="1" applyProtection="1">
      <alignment horizontal="center" vertical="center" wrapText="1"/>
      <protection locked="0"/>
    </xf>
    <xf numFmtId="166" fontId="25" fillId="2" borderId="4" xfId="58" applyFont="1" applyFill="1" applyBorder="1" applyAlignment="1">
      <alignment horizontal="center" vertical="center" wrapText="1"/>
    </xf>
    <xf numFmtId="173" fontId="27" fillId="2" borderId="4" xfId="113" applyNumberFormat="1" applyFont="1" applyFill="1" applyBorder="1" applyAlignment="1">
      <alignment horizontal="center" vertical="center" wrapText="1"/>
    </xf>
    <xf numFmtId="0" fontId="24" fillId="9" borderId="4" xfId="0" applyFont="1" applyFill="1" applyBorder="1" applyAlignment="1">
      <alignment horizontal="center" vertical="center" wrapText="1"/>
    </xf>
    <xf numFmtId="1" fontId="24" fillId="9" borderId="4" xfId="0" applyNumberFormat="1" applyFont="1" applyFill="1" applyBorder="1" applyAlignment="1">
      <alignment horizontal="center" vertical="center" wrapText="1"/>
    </xf>
    <xf numFmtId="9" fontId="24" fillId="9" borderId="4" xfId="59" applyFont="1" applyFill="1" applyBorder="1" applyAlignment="1">
      <alignment horizontal="center" vertical="center" wrapText="1"/>
    </xf>
    <xf numFmtId="14" fontId="28" fillId="0" borderId="4" xfId="0" applyNumberFormat="1" applyFont="1" applyBorder="1" applyAlignment="1" applyProtection="1">
      <alignment horizontal="center" vertical="center"/>
      <protection locked="0"/>
    </xf>
    <xf numFmtId="0" fontId="28" fillId="0" borderId="4" xfId="0" applyFont="1" applyBorder="1" applyAlignment="1" applyProtection="1">
      <alignment horizontal="center" vertical="center" wrapText="1"/>
      <protection locked="0"/>
    </xf>
    <xf numFmtId="170" fontId="28" fillId="0" borderId="4" xfId="0" applyNumberFormat="1" applyFont="1" applyBorder="1" applyAlignment="1" applyProtection="1">
      <alignment horizontal="center" vertical="center"/>
      <protection locked="0"/>
    </xf>
    <xf numFmtId="0" fontId="28" fillId="0" borderId="4" xfId="0" applyFont="1" applyBorder="1" applyAlignment="1" applyProtection="1">
      <alignment horizontal="center" vertical="center"/>
      <protection locked="0"/>
    </xf>
    <xf numFmtId="0" fontId="31" fillId="0" borderId="4" xfId="0" applyFont="1" applyBorder="1" applyAlignment="1">
      <alignment horizontal="center" vertical="center" wrapText="1"/>
    </xf>
    <xf numFmtId="9" fontId="31" fillId="0" borderId="4" xfId="59" applyFont="1" applyFill="1" applyBorder="1" applyAlignment="1">
      <alignment horizontal="center" vertical="center" wrapText="1"/>
    </xf>
    <xf numFmtId="44" fontId="32" fillId="0" borderId="4" xfId="70" applyFont="1" applyFill="1" applyBorder="1" applyAlignment="1">
      <alignment horizontal="center" vertical="center" wrapText="1"/>
    </xf>
    <xf numFmtId="44" fontId="31" fillId="0" borderId="4" xfId="70" applyFont="1" applyFill="1" applyBorder="1" applyAlignment="1">
      <alignment horizontal="center" vertical="center" wrapText="1"/>
    </xf>
    <xf numFmtId="44" fontId="28" fillId="0" borderId="4" xfId="70" applyFont="1" applyFill="1" applyBorder="1" applyAlignment="1" applyProtection="1">
      <alignment horizontal="center" vertical="center"/>
      <protection locked="0"/>
    </xf>
    <xf numFmtId="169" fontId="28" fillId="0" borderId="4" xfId="0" applyNumberFormat="1" applyFont="1" applyBorder="1" applyAlignment="1" applyProtection="1">
      <alignment horizontal="center" vertical="center"/>
      <protection locked="0"/>
    </xf>
    <xf numFmtId="0" fontId="28" fillId="2" borderId="4" xfId="0" applyFont="1" applyFill="1" applyBorder="1" applyAlignment="1" applyProtection="1">
      <alignment horizontal="center" vertical="center" wrapText="1"/>
      <protection locked="0"/>
    </xf>
    <xf numFmtId="14" fontId="28" fillId="2" borderId="4" xfId="0" applyNumberFormat="1" applyFont="1" applyFill="1" applyBorder="1" applyAlignment="1" applyProtection="1">
      <alignment horizontal="center" vertical="center"/>
      <protection locked="0"/>
    </xf>
    <xf numFmtId="170" fontId="28" fillId="2" borderId="4" xfId="0" applyNumberFormat="1" applyFont="1" applyFill="1" applyBorder="1" applyAlignment="1" applyProtection="1">
      <alignment horizontal="center" vertical="center"/>
      <protection locked="0"/>
    </xf>
    <xf numFmtId="0" fontId="28" fillId="2" borderId="4" xfId="0" applyFont="1" applyFill="1" applyBorder="1" applyAlignment="1" applyProtection="1">
      <alignment horizontal="center" vertical="center"/>
      <protection locked="0"/>
    </xf>
    <xf numFmtId="9" fontId="31" fillId="2" borderId="4" xfId="59" applyFont="1" applyFill="1" applyBorder="1" applyAlignment="1">
      <alignment horizontal="center" vertical="center" wrapText="1"/>
    </xf>
    <xf numFmtId="44" fontId="31" fillId="2" borderId="4" xfId="70" applyFont="1" applyFill="1" applyBorder="1" applyAlignment="1">
      <alignment horizontal="center" vertical="center" wrapText="1"/>
    </xf>
    <xf numFmtId="44" fontId="28" fillId="2" borderId="4" xfId="70" applyFont="1" applyFill="1" applyBorder="1" applyAlignment="1" applyProtection="1">
      <alignment horizontal="center" vertical="center"/>
      <protection locked="0"/>
    </xf>
    <xf numFmtId="169" fontId="28" fillId="2" borderId="4" xfId="0" applyNumberFormat="1" applyFont="1" applyFill="1" applyBorder="1" applyAlignment="1" applyProtection="1">
      <alignment horizontal="center" vertical="center"/>
      <protection locked="0"/>
    </xf>
    <xf numFmtId="0" fontId="30" fillId="2" borderId="4" xfId="4" applyFont="1" applyFill="1" applyBorder="1" applyAlignment="1" applyProtection="1">
      <alignment horizontal="center" vertical="center" wrapText="1"/>
      <protection locked="0"/>
    </xf>
    <xf numFmtId="0" fontId="31" fillId="0" borderId="4" xfId="59" applyNumberFormat="1" applyFont="1" applyFill="1" applyBorder="1" applyAlignment="1">
      <alignment horizontal="center" vertical="center" wrapText="1"/>
    </xf>
    <xf numFmtId="0" fontId="25" fillId="4" borderId="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5" fillId="3" borderId="4" xfId="0" applyFont="1" applyFill="1" applyBorder="1" applyAlignment="1">
      <alignment horizontal="center" vertical="center" wrapText="1"/>
    </xf>
    <xf numFmtId="14" fontId="27" fillId="2" borderId="4" xfId="2" applyNumberFormat="1" applyFont="1" applyFill="1" applyBorder="1" applyAlignment="1">
      <alignment horizontal="center" vertical="center" wrapText="1"/>
    </xf>
    <xf numFmtId="0" fontId="5" fillId="2" borderId="4" xfId="75" applyFill="1" applyBorder="1" applyAlignment="1">
      <alignment horizontal="center" vertical="center" wrapText="1"/>
    </xf>
    <xf numFmtId="14" fontId="28" fillId="2" borderId="4" xfId="2" applyNumberFormat="1" applyFont="1" applyFill="1" applyBorder="1" applyAlignment="1">
      <alignment horizontal="center" vertical="center" wrapText="1"/>
    </xf>
    <xf numFmtId="1" fontId="28" fillId="2" borderId="4" xfId="2" applyNumberFormat="1" applyFont="1" applyFill="1" applyBorder="1" applyAlignment="1">
      <alignment horizontal="center" vertical="center" wrapText="1"/>
    </xf>
    <xf numFmtId="169" fontId="28" fillId="2" borderId="4" xfId="2" applyNumberFormat="1" applyFont="1" applyFill="1" applyBorder="1" applyAlignment="1">
      <alignment horizontal="center" vertical="center" wrapText="1"/>
    </xf>
    <xf numFmtId="0" fontId="27" fillId="2" borderId="4" xfId="2" applyFont="1" applyFill="1" applyBorder="1" applyAlignment="1">
      <alignment horizontal="center" vertical="center" wrapText="1"/>
    </xf>
    <xf numFmtId="0" fontId="27" fillId="2" borderId="4" xfId="2" applyFont="1" applyFill="1" applyBorder="1" applyAlignment="1">
      <alignment horizontal="left" vertical="center" wrapText="1"/>
    </xf>
    <xf numFmtId="0" fontId="25" fillId="48" borderId="4" xfId="0" applyFont="1" applyFill="1" applyBorder="1" applyAlignment="1">
      <alignment horizontal="center" vertical="center" wrapText="1"/>
    </xf>
    <xf numFmtId="169" fontId="31" fillId="2" borderId="4" xfId="70" applyNumberFormat="1" applyFont="1" applyFill="1" applyBorder="1" applyAlignment="1">
      <alignment horizontal="center" vertical="center" wrapText="1"/>
    </xf>
    <xf numFmtId="0" fontId="31" fillId="2" borderId="4" xfId="0" applyNumberFormat="1" applyFont="1" applyFill="1" applyBorder="1" applyAlignment="1">
      <alignment horizontal="center" vertical="center" wrapText="1"/>
    </xf>
    <xf numFmtId="0" fontId="31" fillId="0" borderId="4" xfId="0" applyNumberFormat="1" applyFont="1" applyBorder="1" applyAlignment="1">
      <alignment horizontal="center" vertical="center" wrapText="1"/>
    </xf>
    <xf numFmtId="0" fontId="25" fillId="6" borderId="4" xfId="2" applyFont="1" applyFill="1" applyBorder="1" applyAlignment="1">
      <alignment horizontal="center" vertical="center" wrapText="1"/>
    </xf>
    <xf numFmtId="44" fontId="25" fillId="6" borderId="4" xfId="103" applyFont="1" applyFill="1" applyBorder="1" applyAlignment="1">
      <alignment horizontal="center" vertical="center" wrapText="1"/>
    </xf>
    <xf numFmtId="0" fontId="25" fillId="7" borderId="4" xfId="2" applyFont="1" applyFill="1" applyBorder="1" applyAlignment="1">
      <alignment horizontal="center" vertical="center" wrapText="1"/>
    </xf>
    <xf numFmtId="44" fontId="25" fillId="7" borderId="4" xfId="103" applyFont="1" applyFill="1" applyBorder="1" applyAlignment="1">
      <alignment horizontal="center" vertical="center" wrapText="1"/>
    </xf>
    <xf numFmtId="0" fontId="24" fillId="8" borderId="4" xfId="2" applyFont="1" applyFill="1" applyBorder="1" applyAlignment="1">
      <alignment horizontal="center" vertical="center" wrapText="1"/>
    </xf>
    <xf numFmtId="44" fontId="24" fillId="8" borderId="4" xfId="103" applyFont="1" applyFill="1" applyBorder="1" applyAlignment="1">
      <alignment horizontal="center" vertical="center" wrapText="1"/>
    </xf>
    <xf numFmtId="0" fontId="25" fillId="4" borderId="4" xfId="0" applyFont="1" applyFill="1" applyBorder="1" applyAlignment="1">
      <alignment horizontal="center" vertical="center" wrapText="1"/>
    </xf>
    <xf numFmtId="44" fontId="25" fillId="4" borderId="4" xfId="103" applyFont="1" applyFill="1" applyBorder="1" applyAlignment="1">
      <alignment horizontal="center" vertical="center" wrapText="1"/>
    </xf>
    <xf numFmtId="0" fontId="25" fillId="5" borderId="4" xfId="0" applyFont="1" applyFill="1" applyBorder="1" applyAlignment="1">
      <alignment horizontal="center" vertical="center" wrapText="1"/>
    </xf>
    <xf numFmtId="44" fontId="25" fillId="5" borderId="4" xfId="103" applyFont="1" applyFill="1" applyBorder="1" applyAlignment="1">
      <alignment horizontal="center" vertical="center" wrapText="1"/>
    </xf>
    <xf numFmtId="0" fontId="25" fillId="3" borderId="4" xfId="0" applyFont="1" applyFill="1" applyBorder="1" applyAlignment="1">
      <alignment horizontal="center" vertical="center" wrapText="1"/>
    </xf>
    <xf numFmtId="44" fontId="25" fillId="3" borderId="4" xfId="103" applyFont="1" applyFill="1" applyBorder="1" applyAlignment="1">
      <alignment horizontal="center" vertical="center" wrapText="1"/>
    </xf>
    <xf numFmtId="0" fontId="25" fillId="41" borderId="1" xfId="0" applyFont="1" applyFill="1" applyBorder="1" applyAlignment="1">
      <alignment horizontal="center" vertical="center" wrapText="1"/>
    </xf>
    <xf numFmtId="0" fontId="25" fillId="41" borderId="2" xfId="0" applyFont="1" applyFill="1" applyBorder="1" applyAlignment="1">
      <alignment horizontal="center" vertical="center" wrapText="1"/>
    </xf>
    <xf numFmtId="44" fontId="25" fillId="41" borderId="2" xfId="103" applyFont="1" applyFill="1" applyBorder="1" applyAlignment="1">
      <alignment horizontal="center" vertical="center" wrapText="1"/>
    </xf>
    <xf numFmtId="0" fontId="25" fillId="41" borderId="3"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25" fillId="2" borderId="2" xfId="0" applyFont="1" applyFill="1" applyBorder="1" applyAlignment="1">
      <alignment horizontal="center" vertical="center" wrapText="1"/>
    </xf>
    <xf numFmtId="44" fontId="25" fillId="2" borderId="2" xfId="103" applyFont="1" applyFill="1" applyBorder="1" applyAlignment="1">
      <alignment horizontal="center" vertical="center" wrapText="1"/>
    </xf>
    <xf numFmtId="0" fontId="25" fillId="2" borderId="3" xfId="0" applyFont="1" applyFill="1" applyBorder="1" applyAlignment="1">
      <alignment horizontal="center" vertical="center" wrapText="1"/>
    </xf>
    <xf numFmtId="0" fontId="24" fillId="0" borderId="4" xfId="0" applyFont="1" applyBorder="1" applyAlignment="1">
      <alignment horizontal="center" vertical="center" wrapText="1"/>
    </xf>
    <xf numFmtId="44" fontId="24" fillId="0" borderId="4" xfId="103" applyFont="1" applyBorder="1" applyAlignment="1">
      <alignment horizontal="center" vertical="center" wrapText="1"/>
    </xf>
  </cellXfs>
  <cellStyles count="116">
    <cellStyle name="20% - Énfasis1 2" xfId="29" xr:uid="{6B959ED9-7902-4BE6-AC2F-2AA7B3176FD6}"/>
    <cellStyle name="20% - Énfasis2 2" xfId="33" xr:uid="{2C606549-E2B0-488C-9641-8888CF86DAB9}"/>
    <cellStyle name="20% - Énfasis3 2" xfId="37" xr:uid="{8B23D4FB-F0D1-4913-BC5C-AAC1EA1CB926}"/>
    <cellStyle name="20% - Énfasis4 2" xfId="41" xr:uid="{4F3C1581-3AF7-474E-91F5-32B6F2FE6B42}"/>
    <cellStyle name="20% - Énfasis5 2" xfId="45" xr:uid="{939FAC6C-B044-4C9C-9A0A-7814AF58D85B}"/>
    <cellStyle name="20% - Énfasis6 2" xfId="49" xr:uid="{2931B0AA-666E-4A02-9A08-517BFE079909}"/>
    <cellStyle name="40% - Énfasis1 2" xfId="30" xr:uid="{3D98A1A4-B3CF-483F-A9B7-B21EBDB3484B}"/>
    <cellStyle name="40% - Énfasis2 2" xfId="34" xr:uid="{5918A87F-1ACF-414C-8674-0CCEE1938409}"/>
    <cellStyle name="40% - Énfasis3 2" xfId="38" xr:uid="{BA4AE8F2-6C95-4C44-BE45-CCEC2E6CCF48}"/>
    <cellStyle name="40% - Énfasis4 2" xfId="42" xr:uid="{144511B3-3848-432F-85D3-D5E84797DD0B}"/>
    <cellStyle name="40% - Énfasis5 2" xfId="46" xr:uid="{DAA52BD2-1BA9-4DED-89DE-5C2043ACAA94}"/>
    <cellStyle name="40% - Énfasis6 2" xfId="50" xr:uid="{E24F0D86-4B73-4DFB-BDCE-A2909FD0D2D6}"/>
    <cellStyle name="60% - Énfasis1 2" xfId="31" xr:uid="{15E003CA-82EA-40D8-ABFE-E1A455349C3F}"/>
    <cellStyle name="60% - Énfasis2 2" xfId="35" xr:uid="{0796FC1D-AA83-4FF9-BC2F-71B7365F818E}"/>
    <cellStyle name="60% - Énfasis3 2" xfId="39" xr:uid="{18878125-B455-4CED-960D-10DF42E71A2C}"/>
    <cellStyle name="60% - Énfasis4 2" xfId="43" xr:uid="{1D8CDA75-29EF-46B3-A7B0-068F225258A0}"/>
    <cellStyle name="60% - Énfasis5 2" xfId="47" xr:uid="{E90F42C0-782A-4C91-8619-1EFABB54B104}"/>
    <cellStyle name="60% - Énfasis6 2" xfId="51" xr:uid="{8F05C9E7-F8A9-43FE-B76B-4ECE3822E7FE}"/>
    <cellStyle name="Bueno 2" xfId="17" xr:uid="{9C43BF95-C214-4562-97EC-B7A61C031FA6}"/>
    <cellStyle name="Cálculo 2" xfId="22" xr:uid="{299F1578-7CF7-4A6E-8758-15A8E45C7934}"/>
    <cellStyle name="Celda de comprobación 2" xfId="24" xr:uid="{A7A0D991-7746-4DD1-AF35-C6892CE64BE3}"/>
    <cellStyle name="Celda vinculada 2" xfId="23" xr:uid="{AC69BB69-9F3F-44C2-8603-AAFA9375BACE}"/>
    <cellStyle name="Encabezado 1 2" xfId="13" xr:uid="{27736B16-650F-49E3-BCDA-628BCE1568E7}"/>
    <cellStyle name="Encabezado 4 2" xfId="16" xr:uid="{E1F1B708-6970-430A-B988-180444A4E612}"/>
    <cellStyle name="Énfasis1 2" xfId="28" xr:uid="{8AD044E1-22E1-4D34-8C08-9634DF1AD370}"/>
    <cellStyle name="Énfasis2 2" xfId="32" xr:uid="{CBC43908-0FC6-48CB-9856-2A9B0BC21D96}"/>
    <cellStyle name="Énfasis3 2" xfId="36" xr:uid="{4B779E9C-22EF-4604-9A11-8B56D928AD59}"/>
    <cellStyle name="Énfasis4 2" xfId="40" xr:uid="{F6081E62-DCA8-4C87-B4E7-8F4CCADF9BCD}"/>
    <cellStyle name="Énfasis5 2" xfId="44" xr:uid="{4480E173-2ED8-4474-B202-8D7B9A227ECD}"/>
    <cellStyle name="Énfasis6 2" xfId="48" xr:uid="{91160702-228B-490C-A3AA-D826FD731C0E}"/>
    <cellStyle name="Entrada 2" xfId="20" xr:uid="{02B628E2-0193-4D53-B021-593D687E166E}"/>
    <cellStyle name="Hipervínculo" xfId="4" builtinId="8"/>
    <cellStyle name="Hipervínculo 2" xfId="85" xr:uid="{DCD6EC26-0308-4925-B821-ADDDA728428A}"/>
    <cellStyle name="Hipervínculo 3" xfId="75" xr:uid="{7D5EA3FE-FD83-40C6-9430-820AE6B0CC01}"/>
    <cellStyle name="Hyperlink" xfId="5" xr:uid="{63E52B61-26E9-4A86-B77C-C3F8B445BAF7}"/>
    <cellStyle name="Incorrecto 2" xfId="18" xr:uid="{62EAE378-446A-4EAA-A6E7-7F6F9AF2EC2D}"/>
    <cellStyle name="Millares [0]" xfId="58" builtinId="6"/>
    <cellStyle name="Millares [0] 10" xfId="92" xr:uid="{D4D34076-0D91-4248-B2AA-39A457EB883B}"/>
    <cellStyle name="Millares [0] 11" xfId="90" xr:uid="{EC94EE2D-A0D9-4C64-82CA-DD9D94670BB5}"/>
    <cellStyle name="Millares [0] 11 3" xfId="91" xr:uid="{6C198D59-3865-4372-9F5A-3819897D6217}"/>
    <cellStyle name="Millares [0] 12" xfId="74" xr:uid="{E7998CA6-2422-4963-B6DF-826C8C2AEE5B}"/>
    <cellStyle name="Millares [0] 2" xfId="11" xr:uid="{C63ADEBF-D76A-4870-A124-44F6823A88EF}"/>
    <cellStyle name="Millares [0] 2 2" xfId="86" xr:uid="{06A2497F-7C69-4D76-ADAA-985017083E18}"/>
    <cellStyle name="Millares [0] 2 2 2 2" xfId="99" xr:uid="{5B2CB300-0FE6-460A-B336-9F34D264F566}"/>
    <cellStyle name="Millares [0] 2 2 3" xfId="97" xr:uid="{3ED5AD98-9095-4815-A5F3-02B320AACC36}"/>
    <cellStyle name="Millares [0] 2 2 8" xfId="101" xr:uid="{6B77F69C-F23E-48BD-82DF-31B279F310FA}"/>
    <cellStyle name="Millares [0] 2 3" xfId="73" xr:uid="{B4A0D8DF-F881-4BB8-9054-7AA96D28ED41}"/>
    <cellStyle name="Millares [0] 3" xfId="52" xr:uid="{D121B27A-C920-4E54-B49C-39DE1A7D08FB}"/>
    <cellStyle name="Millares [0] 3 2" xfId="87" xr:uid="{42019249-9B11-48D3-A370-045917F719EA}"/>
    <cellStyle name="Millares [0] 3 3" xfId="78" xr:uid="{E0593C80-252F-4AD4-A379-4EC553320F75}"/>
    <cellStyle name="Millares [0] 4" xfId="9" xr:uid="{3056B591-3D00-47D0-B225-BE5CA9E923C4}"/>
    <cellStyle name="Millares [0] 4 2" xfId="93" xr:uid="{6705946D-49FB-4981-9AC8-3B42D195318E}"/>
    <cellStyle name="Millares [0] 5" xfId="61" xr:uid="{E8C10C4C-8576-4561-A3A0-CE8958EC2460}"/>
    <cellStyle name="Millares [0] 5 2" xfId="94" xr:uid="{D38BBD70-4DC5-4EDE-A1B6-DAE016F9DBCE}"/>
    <cellStyle name="Millares [0] 6" xfId="66" xr:uid="{D929BDCF-C8C2-4A3F-8C6E-5732F7F0DF7C}"/>
    <cellStyle name="Millares [0] 6 2" xfId="82" xr:uid="{34D7AFEB-4A17-4594-843E-A0F04C3C1560}"/>
    <cellStyle name="Millares [0] 7" xfId="96" xr:uid="{8201211E-E90C-4973-8B63-068E4F0B91F5}"/>
    <cellStyle name="Millares [0] 8" xfId="95" xr:uid="{985A5F1E-9F2D-40C2-BEAC-CB266AE88EDC}"/>
    <cellStyle name="Millares [0] 9" xfId="98" xr:uid="{F3271AC5-D312-43AC-8901-F0D93A971743}"/>
    <cellStyle name="Millares 10" xfId="108" xr:uid="{9EF974A5-C4D0-47ED-B21E-8A42454C406F}"/>
    <cellStyle name="Millares 11" xfId="76" xr:uid="{8BB153ED-2B6D-45AD-BE11-4ADF9768BB9A}"/>
    <cellStyle name="Millares 12" xfId="105" xr:uid="{D3862B11-EA56-49D9-B829-5A70207C98F5}"/>
    <cellStyle name="Millares 13" xfId="12" xr:uid="{573891FB-0C76-4D30-817C-265A8AE12458}"/>
    <cellStyle name="Millares 13 2" xfId="100" xr:uid="{8E74D25D-05BD-47F9-A3D8-65A01BF387EB}"/>
    <cellStyle name="Millares 14" xfId="110" xr:uid="{982B1DB2-2FF2-46D1-BDF0-702184594C19}"/>
    <cellStyle name="Millares 2" xfId="53" xr:uid="{26DC97A9-CA91-4CA1-AB3C-D45D89DB328C}"/>
    <cellStyle name="Millares 2 2" xfId="81" xr:uid="{5BFB4796-804A-44A8-92B5-DB7068FD933E}"/>
    <cellStyle name="Millares 3" xfId="56" xr:uid="{0AD4124E-1D85-466E-BA2B-8BD30923FAB2}"/>
    <cellStyle name="Millares 4" xfId="60" xr:uid="{1A0C0D41-0107-4849-B9E7-7F36F34A87D3}"/>
    <cellStyle name="Millares 5" xfId="64" xr:uid="{C7B14DA6-45AD-476E-949F-A510ABB0C90B}"/>
    <cellStyle name="Millares 6" xfId="79" xr:uid="{460C71D6-5456-4B17-B020-60914454EE15}"/>
    <cellStyle name="Millares 7" xfId="104" xr:uid="{2AE6AEB8-4C5C-4E7D-A880-27D881AA9180}"/>
    <cellStyle name="Millares 8" xfId="106" xr:uid="{94E6618E-0ED0-4864-BD8F-DF21ADD73067}"/>
    <cellStyle name="Millares 9" xfId="109" xr:uid="{27F4012C-1665-48A0-B977-9C04E43740A1}"/>
    <cellStyle name="Moneda" xfId="3" builtinId="4"/>
    <cellStyle name="Moneda [0]" xfId="1" builtinId="7"/>
    <cellStyle name="Moneda [0] 2" xfId="54" xr:uid="{AFB195DB-8CEE-4E81-A027-AA06DBFB6C04}"/>
    <cellStyle name="Moneda [0] 2 2" xfId="84" xr:uid="{35E98F0F-C86B-46E0-95B2-F9133D76E46B}"/>
    <cellStyle name="Moneda [0] 3" xfId="63" xr:uid="{7ABDDAD8-1325-4691-9AE8-2858A40C506C}"/>
    <cellStyle name="Moneda [0] 4" xfId="72" xr:uid="{85B79FFA-B2CB-43B8-94AC-A0A5C98534E9}"/>
    <cellStyle name="Moneda 10" xfId="71" xr:uid="{EE350434-8DC6-42C8-A275-8667EE9E9C80}"/>
    <cellStyle name="Moneda 10 2" xfId="88" xr:uid="{47DEE385-A75C-431B-BB1A-F0E9671C572C}"/>
    <cellStyle name="Moneda 11" xfId="70" xr:uid="{EE546025-4C5D-4ECD-B133-9F810CE89792}"/>
    <cellStyle name="Moneda 12" xfId="77" xr:uid="{9ABA9922-B976-405F-BD40-3178B952C930}"/>
    <cellStyle name="Moneda 13" xfId="102" xr:uid="{23BD1B38-B2D4-4080-B071-6CA3D0DADD7B}"/>
    <cellStyle name="Moneda 14" xfId="107" xr:uid="{683C290F-316D-402E-9FC7-6D327AA7C309}"/>
    <cellStyle name="Moneda 15" xfId="111" xr:uid="{63C16122-3F4B-4189-B4B9-DD10C95A39A3}"/>
    <cellStyle name="Moneda 16" xfId="112" xr:uid="{E692CDF0-D210-4FFD-A4A1-2B0CE4456385}"/>
    <cellStyle name="Moneda 17" xfId="113" xr:uid="{9359B20A-BB44-4E23-80EB-FA9A9181510B}"/>
    <cellStyle name="Moneda 18" xfId="114" xr:uid="{0CE9750A-897A-4EED-8A69-1B40F14E4A31}"/>
    <cellStyle name="Moneda 19" xfId="115" xr:uid="{7E21FDD0-937F-4AF9-BA9B-313F842E0B56}"/>
    <cellStyle name="Moneda 2" xfId="10" xr:uid="{1CC97AE0-B7DD-4125-AE9F-C63D1F8D7ECC}"/>
    <cellStyle name="Moneda 2 2" xfId="83" xr:uid="{FFA3A7FB-842A-48E5-9541-8C20145404F6}"/>
    <cellStyle name="Moneda 20" xfId="103" xr:uid="{F34AD22B-ACA2-4DA3-88CA-D393DB08C3DA}"/>
    <cellStyle name="Moneda 3" xfId="8" xr:uid="{6FE2D94B-7621-42B4-9461-F42B6599A3D1}"/>
    <cellStyle name="Moneda 4" xfId="55" xr:uid="{949B9919-EC0D-413C-9DFD-B2D54B749590}"/>
    <cellStyle name="Moneda 5" xfId="62" xr:uid="{3C9093D1-C70B-4524-A232-D94E7D2331CA}"/>
    <cellStyle name="Moneda 6" xfId="65" xr:uid="{CE3F6155-AD37-46C9-BB54-1A481EA21CC0}"/>
    <cellStyle name="Moneda 7" xfId="67" xr:uid="{BF6AE47E-3354-4BD9-9DFB-57C314AE5EDF}"/>
    <cellStyle name="Moneda 8" xfId="68" xr:uid="{61B34F02-559F-48C4-86BC-6A1E2D052832}"/>
    <cellStyle name="Moneda 9" xfId="69" xr:uid="{A3DFC89E-DDE7-4E19-B4EE-8FDB1F7939D4}"/>
    <cellStyle name="Neutral 2" xfId="19" xr:uid="{BDA18342-66FC-42FB-AD09-38B62FE4646A}"/>
    <cellStyle name="Normal" xfId="0" builtinId="0"/>
    <cellStyle name="Normal 2" xfId="57" xr:uid="{BED70DD0-BA47-47CB-94CA-244FCD007CD3}"/>
    <cellStyle name="Normal 3" xfId="2" xr:uid="{226E4DF3-4D01-4C0B-A0F6-FC6F3F5C376C}"/>
    <cellStyle name="Normal 6" xfId="89" xr:uid="{ED32D924-632C-4CAE-AF16-9EF3983C5152}"/>
    <cellStyle name="Notas" xfId="7" builtinId="10" customBuiltin="1"/>
    <cellStyle name="Porcentaje" xfId="59" builtinId="5"/>
    <cellStyle name="Porcentaje 2" xfId="80" xr:uid="{A5AD6F70-34CC-4B4E-89CE-537740F80584}"/>
    <cellStyle name="Salida 2" xfId="21" xr:uid="{C54E1195-06F1-4E17-B226-D994E9F3924C}"/>
    <cellStyle name="Texto de advertencia 2" xfId="25" xr:uid="{DB9A82CE-D619-4355-9BEA-B1A15EB80DAF}"/>
    <cellStyle name="Texto explicativo 2" xfId="26" xr:uid="{84798D0E-2F73-4EFC-83BD-F5FFDE941A6F}"/>
    <cellStyle name="Título" xfId="6" builtinId="15" customBuiltin="1"/>
    <cellStyle name="Título 2 2" xfId="14" xr:uid="{68275D1B-5696-451B-AD21-94F27512864D}"/>
    <cellStyle name="Título 3 2" xfId="15" xr:uid="{031B5AE8-0B4B-40FE-BE71-4532698A70EE}"/>
    <cellStyle name="Total 2" xfId="27" xr:uid="{0401F39C-F4F8-4A77-9370-EB2E5701AD23}"/>
  </cellStyles>
  <dxfs count="325">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strike val="0"/>
        <color theme="9" tint="-0.24994659260841701"/>
      </font>
      <fill>
        <patternFill>
          <bgColor theme="9" tint="0.79998168889431442"/>
        </patternFill>
      </fill>
    </dxf>
    <dxf>
      <font>
        <color rgb="FFFF0000"/>
      </font>
      <fill>
        <patternFill>
          <bgColor theme="5" tint="0.7999816888943144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s>
  <tableStyles count="0" defaultTableStyle="TableStyleMedium2" defaultPivotStyle="PivotStyleLight16"/>
  <colors>
    <mruColors>
      <color rgb="FFFFCCCC"/>
      <color rgb="FFCCECFF"/>
      <color rgb="FF000000"/>
      <color rgb="FFFCE4D6"/>
      <color rgb="FFFFFFFF"/>
      <color rgb="FFFFF2CC"/>
      <color rgb="FF7B7B7B"/>
      <color rgb="FFE2EFDA"/>
      <color rgb="FFD9D9D9"/>
      <color rgb="FFF4B0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jepcolombia.sharepoint.com/SE/DAJ/SDC/BASES%20DE%20CONTRATACIN%202018%20%202022/5.%20Base%20de%20procesos%20y%20contratos%20detallada%20202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jepcolombia-my.sharepoint.com/personal/paola_rojas_jep_gov_co/Documents/2023/PAA%202023/PAA2023%20trabajado/20231219%20PAA2023%20aprob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7"/>
      <sheetName val="Hoja2"/>
      <sheetName val="Duplicados"/>
      <sheetName val="CONTRATOS "/>
      <sheetName val="Hoja8"/>
      <sheetName val="Hoja4"/>
      <sheetName val="TVEC"/>
      <sheetName val="SB"/>
      <sheetName val="IPINF"/>
      <sheetName val="IPI"/>
      <sheetName val="IPS"/>
      <sheetName val="HOJA RESUMEN"/>
      <sheetName val="INFORME EJECUTIVO"/>
      <sheetName val="TOTAL VIGENCIA"/>
      <sheetName val="NATURALEZA"/>
      <sheetName val="BASE JCDU"/>
    </sheetNames>
    <sheetDataSet>
      <sheetData sheetId="0" refreshError="1"/>
      <sheetData sheetId="1" refreshError="1"/>
      <sheetData sheetId="2" refreshError="1"/>
      <sheetData sheetId="3" refreshError="1"/>
      <sheetData sheetId="4">
        <row r="1">
          <cell r="C1" t="str">
            <v xml:space="preserve">NÚMERO DE CONTRATO </v>
          </cell>
          <cell r="D1" t="str">
            <v>NO. DE PROCESO</v>
          </cell>
          <cell r="E1" t="str">
            <v>ABOGADO</v>
          </cell>
          <cell r="F1" t="str">
            <v>FECHA DE SOLICITUD DE NÚMERO - RADICADO</v>
          </cell>
          <cell r="G1" t="str">
            <v>CONTRATISTA</v>
          </cell>
          <cell r="H1" t="str">
            <v>MODALIDAD DE SELECCIÓN</v>
          </cell>
          <cell r="I1" t="str">
            <v>CLASE DE CONTRATO</v>
          </cell>
          <cell r="J1" t="str">
            <v>ID (NIT - CC)</v>
          </cell>
          <cell r="K1" t="str">
            <v>DIGITO DE VERIFICACIÓN</v>
          </cell>
          <cell r="L1" t="str">
            <v>NATURALEZA DEL CONTRATISTA</v>
          </cell>
          <cell r="M1" t="str">
            <v>CIUDAD CAMARA O DOMICILIO</v>
          </cell>
          <cell r="N1" t="str">
            <v>OBJETO CONTRACTUAL</v>
          </cell>
          <cell r="O1" t="str">
            <v>CATEGORIZACIÓN PERFIL</v>
          </cell>
          <cell r="P1" t="str">
            <v>ORDENADOR DEL GASTO QUE FIRMA (cargo - nombre)</v>
          </cell>
          <cell r="Q1" t="str">
            <v>ÁREA QUE ORDENA EL GASTO</v>
          </cell>
          <cell r="R1" t="str">
            <v>ÁREA (responsable PAA)</v>
          </cell>
          <cell r="S1" t="str">
            <v>DEPENDENCIA  (responsable PAA)</v>
          </cell>
          <cell r="T1" t="str">
            <v>NOMBRE DEL SUPERVISOR</v>
          </cell>
          <cell r="U1" t="str">
            <v>ÁREA QUE SUPERVISA</v>
          </cell>
          <cell r="V1" t="str">
            <v>DELEGACIÓN DE SUPERVISIÓN</v>
          </cell>
          <cell r="W1" t="str">
            <v>DESPACHO MAGISTRADO</v>
          </cell>
          <cell r="X1" t="str">
            <v>MAGISTRADO</v>
          </cell>
          <cell r="Y1" t="str">
            <v>FUENTE DE RECURSOS (Destinación del Gasto)</v>
          </cell>
          <cell r="Z1" t="str">
            <v>VALOR INICIAL DEL CONTRATO</v>
          </cell>
          <cell r="AA1" t="str">
            <v>VALOR JEP</v>
          </cell>
          <cell r="AB1" t="str">
            <v>CONTRAPARTIDA</v>
          </cell>
          <cell r="AC1" t="str">
            <v>VALOR MES 2022</v>
          </cell>
          <cell r="AD1" t="str">
            <v>VALOR MES 2023</v>
          </cell>
          <cell r="AE1" t="str">
            <v>CDP</v>
          </cell>
          <cell r="AF1" t="str">
            <v>CRP</v>
          </cell>
          <cell r="AG1" t="str">
            <v>CÓDIGO BPIN</v>
          </cell>
          <cell r="AH1" t="str">
            <v>FECHA DE FIRMA (APROBACIÓN EN SECOP)</v>
          </cell>
          <cell r="AI1" t="str">
            <v>FECHA DE INICIO</v>
          </cell>
          <cell r="AJ1" t="str">
            <v xml:space="preserve"> CESIONARIO</v>
          </cell>
          <cell r="AK1" t="str">
            <v>IDENTIFICACIÓN DEL CESIONARIO</v>
          </cell>
          <cell r="AL1" t="str">
            <v>DIGITO DE VERIFICACIÓN</v>
          </cell>
          <cell r="AM1" t="str">
            <v>FECHA DE CESIÓN</v>
          </cell>
          <cell r="AN1" t="str">
            <v>,</v>
          </cell>
          <cell r="AO1" t="str">
            <v>FECHA ADICIÓN O REDUCCIÓN 1</v>
          </cell>
          <cell r="AP1" t="str">
            <v>ADICION O REDUCCIÓN 2</v>
          </cell>
          <cell r="AQ1" t="str">
            <v>FECHA ADICIÓN O REDUCCIÓN 2</v>
          </cell>
          <cell r="AR1" t="str">
            <v>ADICION O REDUCCIÓN 3</v>
          </cell>
          <cell r="AS1" t="str">
            <v>FECHA ADICIÓN O REDUCCIÓN 3</v>
          </cell>
          <cell r="AT1" t="str">
            <v>ADICION O REDUCCIÓN 4</v>
          </cell>
          <cell r="AU1" t="str">
            <v>FECHA ADICIÓN O REDUCCIÓN 4</v>
          </cell>
          <cell r="AV1" t="str">
            <v>ADICION O REDUCCIÓN 5</v>
          </cell>
          <cell r="AW1" t="str">
            <v>FECHA ADICIÓN O REDUCCIÓN 5</v>
          </cell>
          <cell r="AX1" t="str">
            <v>MODIFICACIONES</v>
          </cell>
          <cell r="AY1" t="str">
            <v>FECHA DE LA ÚLTIMA PRÓRROGA</v>
          </cell>
          <cell r="AZ1" t="str">
            <v>PRÓRROGA EN DÍAS</v>
          </cell>
          <cell r="BA1" t="str">
            <v>VALOR TOTAL DEL CONTRATO</v>
          </cell>
          <cell r="BB1" t="str">
            <v>VALOR. CORRESPONDIENTE A VIGENCIA FUTURA</v>
          </cell>
          <cell r="BC1" t="str">
            <v>VALOR VIGENCIA FUTURA 2023
(Valores del contrato)</v>
          </cell>
          <cell r="BD1" t="str">
            <v>VALOR VIGENCIA FUTURA 2024
(Valores del contrato)</v>
          </cell>
          <cell r="BE1" t="str">
            <v>VALOR VIGENCIA FUTURA 2025
(Valores del contrato)</v>
          </cell>
          <cell r="BF1" t="str">
            <v>VALOR VIGENCIA FUTURA 2026
(Valores del contrato)</v>
          </cell>
          <cell r="BG1" t="str">
            <v>VIGENCIA INICIAL</v>
          </cell>
          <cell r="BH1" t="str">
            <v xml:space="preserve"> VIGENCIA FINAL</v>
          </cell>
          <cell r="BI1" t="str">
            <v>ALERTA</v>
          </cell>
          <cell r="BJ1" t="str">
            <v>¿REQUIERE BALANCE Y CIERRE? (si o no)</v>
          </cell>
          <cell r="BK1" t="str">
            <v>FECHA PUBLICACIÓN BALANCE DE CIERRE</v>
          </cell>
          <cell r="BL1" t="str">
            <v>LUGAR DE EJECUCIÓN</v>
          </cell>
          <cell r="BM1" t="str">
            <v>TIPO DE PÓLIZA</v>
          </cell>
          <cell r="BN1" t="str">
            <v>NÚMERO DE POLIZA</v>
          </cell>
          <cell r="BO1" t="str">
            <v>ANEXO DE LA PÓLIZA</v>
          </cell>
          <cell r="BP1" t="str">
            <v>ASEGURADORA</v>
          </cell>
          <cell r="BQ1" t="str">
            <v>FECHA DE EXPEDICIÓN</v>
          </cell>
          <cell r="BR1" t="str">
            <v>VIGENCIA (desde - hasta)</v>
          </cell>
          <cell r="BS1" t="str">
            <v>FECHA DE APROBACIÓN DE LA PÓLIZA</v>
          </cell>
          <cell r="BT1" t="str">
            <v>VALIDACIÓN (enlace)</v>
          </cell>
          <cell r="BU1" t="str">
            <v>OBSERVACIONES</v>
          </cell>
          <cell r="BV1" t="str">
            <v>ESTADO</v>
          </cell>
          <cell r="BW1" t="str">
            <v>ESTADO MODIFICACIONES</v>
          </cell>
          <cell r="BX1" t="str">
            <v>FECHA DE SUSPENSIÓN (DESDE Y HASTA)</v>
          </cell>
          <cell r="BY1" t="str">
            <v>PROFESIÓN 1</v>
          </cell>
          <cell r="BZ1" t="str">
            <v>PROFESIÓN 2</v>
          </cell>
          <cell r="CA1" t="str">
            <v>SEXO</v>
          </cell>
        </row>
        <row r="2">
          <cell r="C2" t="str">
            <v>JEP-141-2022</v>
          </cell>
          <cell r="D2" t="str">
            <v>JEP-CSPO-141-2022</v>
          </cell>
          <cell r="E2" t="str">
            <v>Paola Casas</v>
          </cell>
          <cell r="F2" t="str">
            <v>N/R</v>
          </cell>
          <cell r="G2" t="str">
            <v>Jhon Henry Munevar</v>
          </cell>
          <cell r="H2" t="str">
            <v>2. Contratos o convenios que no requieren pluralidad de ofertas</v>
          </cell>
          <cell r="I2" t="str">
            <v>1. Prestación de servicios</v>
          </cell>
          <cell r="J2">
            <v>80258280</v>
          </cell>
          <cell r="K2">
            <v>5</v>
          </cell>
          <cell r="L2" t="str">
            <v>Persona Natural</v>
          </cell>
          <cell r="M2" t="str">
            <v>N/A</v>
          </cell>
          <cell r="N2" t="str">
            <v>Prestar los servicios profesionales para apoyar y acompañar a la Dirección de Tecnologías de la Información, en el seguimiento, administración y soporte a los usuarios del sistema ViSTA, apoyo y seguimiento en la implementación del módulo del Régimen de condicionalidad en dicha herramienta, así como del sistema del Informe para los diferentes macro casos.</v>
          </cell>
          <cell r="O2" t="str">
            <v>Funciones de la dependencia</v>
          </cell>
          <cell r="P2" t="str">
            <v>Harvey Danilo Suarez Morales</v>
          </cell>
          <cell r="Q2" t="str">
            <v>Secretaría Ejecutiva</v>
          </cell>
          <cell r="R2" t="str">
            <v>Dirección de Tecnologías de la Información</v>
          </cell>
          <cell r="S2" t="str">
            <v>Dirección de Tecnologías de la Información</v>
          </cell>
          <cell r="T2" t="str">
            <v>Natalia Lorena Arbelaez Mendoza</v>
          </cell>
          <cell r="U2" t="str">
            <v>C -Dirección de Tecnologías de la Información</v>
          </cell>
          <cell r="V2" t="str">
            <v>N/A</v>
          </cell>
          <cell r="W2" t="str">
            <v>N/A</v>
          </cell>
          <cell r="X2" t="str">
            <v>N/A</v>
          </cell>
          <cell r="Y2" t="str">
            <v>Inversión</v>
          </cell>
          <cell r="Z2">
            <v>95859635</v>
          </cell>
          <cell r="AA2" t="str">
            <v>N/A</v>
          </cell>
          <cell r="AB2" t="str">
            <v>N/A</v>
          </cell>
          <cell r="AC2">
            <v>8240084</v>
          </cell>
          <cell r="AD2" t="str">
            <v>N/A</v>
          </cell>
          <cell r="AE2">
            <v>43422</v>
          </cell>
          <cell r="AF2">
            <v>53022</v>
          </cell>
          <cell r="AG2">
            <v>2018011000870</v>
          </cell>
          <cell r="AH2">
            <v>44584</v>
          </cell>
          <cell r="AI2">
            <v>44594</v>
          </cell>
          <cell r="AJ2" t="str">
            <v>N/A</v>
          </cell>
          <cell r="AK2" t="str">
            <v>N/A</v>
          </cell>
          <cell r="AL2" t="str">
            <v>N/A</v>
          </cell>
          <cell r="AM2" t="str">
            <v>N/A</v>
          </cell>
          <cell r="AN2">
            <v>0</v>
          </cell>
          <cell r="AO2" t="str">
            <v>N/A</v>
          </cell>
          <cell r="AP2">
            <v>0</v>
          </cell>
          <cell r="AQ2" t="str">
            <v>N/A</v>
          </cell>
          <cell r="AR2">
            <v>0</v>
          </cell>
          <cell r="AS2" t="str">
            <v>N/A</v>
          </cell>
          <cell r="AT2">
            <v>0</v>
          </cell>
          <cell r="AU2" t="str">
            <v>N/A</v>
          </cell>
          <cell r="AV2">
            <v>0</v>
          </cell>
          <cell r="AW2" t="str">
            <v>N/A</v>
          </cell>
          <cell r="AX2">
            <v>0</v>
          </cell>
          <cell r="AY2" t="str">
            <v>N/A</v>
          </cell>
          <cell r="AZ2">
            <v>0</v>
          </cell>
          <cell r="BA2">
            <v>95859635</v>
          </cell>
          <cell r="BB2" t="str">
            <v>NO</v>
          </cell>
          <cell r="BC2" t="str">
            <v>N/A</v>
          </cell>
          <cell r="BD2" t="str">
            <v>N/A</v>
          </cell>
          <cell r="BE2" t="str">
            <v>N/A</v>
          </cell>
          <cell r="BF2" t="str">
            <v>N/A</v>
          </cell>
          <cell r="BG2">
            <v>44926</v>
          </cell>
          <cell r="BH2">
            <v>44926</v>
          </cell>
          <cell r="BI2">
            <v>-417</v>
          </cell>
          <cell r="BJ2" t="str">
            <v>NO</v>
          </cell>
          <cell r="BK2" t="str">
            <v>N/A</v>
          </cell>
          <cell r="BL2" t="str">
            <v>Bogotá D.C.</v>
          </cell>
          <cell r="BM2" t="str">
            <v>Cumplimiento</v>
          </cell>
          <cell r="BN2" t="str">
            <v>11-47-101011029</v>
          </cell>
          <cell r="BO2">
            <v>0</v>
          </cell>
          <cell r="BP2" t="str">
            <v>Seguros del Estado</v>
          </cell>
          <cell r="BQ2">
            <v>44586</v>
          </cell>
          <cell r="BR2" t="str">
            <v>21-1-2022 - 05-07-2023</v>
          </cell>
          <cell r="BS2">
            <v>2022</v>
          </cell>
          <cell r="BT2" t="str">
            <v>PENDIENTE</v>
          </cell>
          <cell r="BU2" t="str">
            <v>N/A</v>
          </cell>
          <cell r="BV2" t="str">
            <v>Terminado</v>
          </cell>
          <cell r="BW2" t="str">
            <v>Retiro</v>
          </cell>
          <cell r="BX2" t="str">
            <v>N/A</v>
          </cell>
          <cell r="BY2" t="str">
            <v>INGENIERÍA DE SISTEMAS</v>
          </cell>
          <cell r="BZ2" t="str">
            <v>N/A</v>
          </cell>
          <cell r="CA2" t="str">
            <v>MASCULINO</v>
          </cell>
        </row>
        <row r="3">
          <cell r="C3" t="str">
            <v>JEP-281-2022</v>
          </cell>
          <cell r="D3" t="str">
            <v>JEP-CSPO-281-2022</v>
          </cell>
          <cell r="E3" t="str">
            <v>Paola Casas</v>
          </cell>
          <cell r="F3" t="str">
            <v>19 de enero de 2022</v>
          </cell>
          <cell r="G3" t="str">
            <v>Judy Marcela Cortes Fonseca</v>
          </cell>
          <cell r="H3" t="str">
            <v>2. Contratos o convenios que no requieren pluralidad de ofertas</v>
          </cell>
          <cell r="I3" t="str">
            <v>1. Prestación de servicios</v>
          </cell>
          <cell r="J3">
            <v>52814557</v>
          </cell>
          <cell r="K3">
            <v>3</v>
          </cell>
          <cell r="L3" t="str">
            <v>Persona Natural</v>
          </cell>
          <cell r="M3" t="str">
            <v>N/A</v>
          </cell>
          <cell r="N3" t="str">
            <v>Prestar los servicios profesionales para apoyar a la Dirección de Tecnologías de la Información, en la revisión y actualización documental de los procesos contractuales del área, incluyendo el apoyo en el seguimiento de  indicadores y estadísticas en la supervisión de los contratos de la DTI. Igualmente, brindar apoyo en la organización de información de las herramientas del Sistema de Seguridad Informática y de otros sistemas de información, a cargo del área.</v>
          </cell>
          <cell r="O3" t="str">
            <v>Funciones de la dependencia</v>
          </cell>
          <cell r="P3" t="str">
            <v>Harvey Danilo Suarez Morales</v>
          </cell>
          <cell r="Q3" t="str">
            <v>Secretaría Ejecutiva</v>
          </cell>
          <cell r="R3" t="str">
            <v>Dirección de Tecnologías de la Información</v>
          </cell>
          <cell r="S3" t="str">
            <v>Dirección de Tecnologías de la Información</v>
          </cell>
          <cell r="T3" t="str">
            <v>Guillermo Velazques Yaya</v>
          </cell>
          <cell r="U3" t="str">
            <v>C -Dirección de Tecnologías de la Información</v>
          </cell>
          <cell r="V3" t="str">
            <v>N/A</v>
          </cell>
          <cell r="W3" t="str">
            <v>N/A</v>
          </cell>
          <cell r="X3" t="str">
            <v>N/A</v>
          </cell>
          <cell r="Y3" t="str">
            <v>Inversión</v>
          </cell>
          <cell r="Z3">
            <v>59328593</v>
          </cell>
          <cell r="AA3" t="str">
            <v>N/A</v>
          </cell>
          <cell r="AB3" t="str">
            <v>N/A</v>
          </cell>
          <cell r="AC3">
            <v>5204263</v>
          </cell>
          <cell r="AD3" t="str">
            <v>N/A</v>
          </cell>
          <cell r="AE3">
            <v>55622</v>
          </cell>
          <cell r="AF3">
            <v>60622</v>
          </cell>
          <cell r="AG3">
            <v>2018011000870</v>
          </cell>
          <cell r="AH3">
            <v>44586</v>
          </cell>
          <cell r="AI3">
            <v>44589</v>
          </cell>
          <cell r="AJ3" t="str">
            <v>N/A</v>
          </cell>
          <cell r="AK3" t="str">
            <v>N/A</v>
          </cell>
          <cell r="AL3" t="str">
            <v>N/A</v>
          </cell>
          <cell r="AM3" t="str">
            <v>N/A</v>
          </cell>
          <cell r="AN3">
            <v>0</v>
          </cell>
          <cell r="AO3" t="str">
            <v>N/A</v>
          </cell>
          <cell r="AP3">
            <v>0</v>
          </cell>
          <cell r="AQ3" t="str">
            <v>N/A</v>
          </cell>
          <cell r="AR3">
            <v>0</v>
          </cell>
          <cell r="AS3" t="str">
            <v>N/A</v>
          </cell>
          <cell r="AT3">
            <v>0</v>
          </cell>
          <cell r="AU3" t="str">
            <v>N/A</v>
          </cell>
          <cell r="AV3">
            <v>0</v>
          </cell>
          <cell r="AW3" t="str">
            <v>N/A</v>
          </cell>
          <cell r="AX3">
            <v>0</v>
          </cell>
          <cell r="AY3" t="str">
            <v>N/A</v>
          </cell>
          <cell r="AZ3">
            <v>0</v>
          </cell>
          <cell r="BA3">
            <v>59328593</v>
          </cell>
          <cell r="BB3" t="str">
            <v>NO</v>
          </cell>
          <cell r="BC3" t="str">
            <v>N/A</v>
          </cell>
          <cell r="BD3" t="str">
            <v>N/A</v>
          </cell>
          <cell r="BE3" t="str">
            <v>N/A</v>
          </cell>
          <cell r="BF3" t="str">
            <v>N/A</v>
          </cell>
          <cell r="BG3">
            <v>44926</v>
          </cell>
          <cell r="BH3">
            <v>44926</v>
          </cell>
          <cell r="BI3">
            <v>-417</v>
          </cell>
          <cell r="BJ3" t="str">
            <v>NO</v>
          </cell>
          <cell r="BK3" t="str">
            <v>N/A</v>
          </cell>
          <cell r="BL3" t="str">
            <v>Bogotá D.C.</v>
          </cell>
          <cell r="BM3" t="str">
            <v xml:space="preserve">Cumplimiento </v>
          </cell>
          <cell r="BN3" t="str">
            <v>390-47-994000069673</v>
          </cell>
          <cell r="BO3">
            <v>0</v>
          </cell>
          <cell r="BP3" t="str">
            <v xml:space="preserve">Aseguradora Solidaria </v>
          </cell>
          <cell r="BQ3">
            <v>44587</v>
          </cell>
          <cell r="BR3" t="str">
            <v>26-01-2022 - 10-07-2023</v>
          </cell>
          <cell r="BS3">
            <v>2022</v>
          </cell>
          <cell r="BT3" t="str">
            <v>PENDIENTE</v>
          </cell>
          <cell r="BU3" t="str">
            <v>Ninguna</v>
          </cell>
          <cell r="BV3" t="str">
            <v>Terminado</v>
          </cell>
          <cell r="BW3" t="str">
            <v>Retiro</v>
          </cell>
          <cell r="BX3" t="str">
            <v>N/A</v>
          </cell>
          <cell r="BY3" t="str">
            <v>ECONOMÍA</v>
          </cell>
          <cell r="BZ3" t="str">
            <v>N/A</v>
          </cell>
          <cell r="CA3" t="str">
            <v>FEMENINO</v>
          </cell>
        </row>
        <row r="4">
          <cell r="C4" t="str">
            <v>JEP-031-2022</v>
          </cell>
          <cell r="D4" t="str">
            <v>JEP-CSPO-031-2022</v>
          </cell>
          <cell r="E4" t="str">
            <v>Paola Casas</v>
          </cell>
          <cell r="F4" t="str">
            <v>N/R</v>
          </cell>
          <cell r="G4" t="str">
            <v>Juan Pablo Bolaños Tamayo</v>
          </cell>
          <cell r="H4" t="str">
            <v>2. Contratos o convenios que no requieren pluralidad de ofertas</v>
          </cell>
          <cell r="I4" t="str">
            <v>1. Prestación de servicios</v>
          </cell>
          <cell r="J4">
            <v>79953277</v>
          </cell>
          <cell r="K4">
            <v>1</v>
          </cell>
          <cell r="L4" t="str">
            <v>Persona Natural</v>
          </cell>
          <cell r="M4" t="str">
            <v>N/A</v>
          </cell>
          <cell r="N4" t="str">
            <v>Prestar servicios profesionales para apoyar y acompañar a la Dirección de Tecnologías de la Información, en el soporte al sistema de gestión judicial legali en cuanto a integraciones con otras herramientas, apoyo a la implementación del módulo del régimen de condicionalidad en el sistema vista y apoyo a las iniciativas emprendidas con herramientas de analítica.</v>
          </cell>
          <cell r="O4" t="str">
            <v>Funciones de la dependencia</v>
          </cell>
          <cell r="P4" t="str">
            <v>Harvey Danilo Suarez Morales</v>
          </cell>
          <cell r="Q4" t="str">
            <v>Secretaría Ejecutiva</v>
          </cell>
          <cell r="R4" t="str">
            <v>Dirección de Tecnologías de la Información</v>
          </cell>
          <cell r="S4" t="str">
            <v>Dirección de Tecnologías de la Información</v>
          </cell>
          <cell r="T4" t="str">
            <v>Natalia Lorena Arbelaez Mendoza</v>
          </cell>
          <cell r="U4" t="str">
            <v>C -Dirección de Tecnologías de la Información</v>
          </cell>
          <cell r="V4" t="str">
            <v>N/A</v>
          </cell>
          <cell r="W4" t="str">
            <v>N/A</v>
          </cell>
          <cell r="X4" t="str">
            <v>N/A</v>
          </cell>
          <cell r="Y4" t="str">
            <v>Inversión</v>
          </cell>
          <cell r="Z4">
            <v>97507649</v>
          </cell>
          <cell r="AA4" t="str">
            <v>N/A</v>
          </cell>
          <cell r="AB4" t="str">
            <v>N/A</v>
          </cell>
          <cell r="AC4">
            <v>8240084</v>
          </cell>
          <cell r="AD4" t="str">
            <v>N/A</v>
          </cell>
          <cell r="AE4">
            <v>34122</v>
          </cell>
          <cell r="AF4">
            <v>36222</v>
          </cell>
          <cell r="AG4">
            <v>2018011000870</v>
          </cell>
          <cell r="AH4">
            <v>44578</v>
          </cell>
          <cell r="AI4">
            <v>44582</v>
          </cell>
          <cell r="AJ4" t="str">
            <v>N/A</v>
          </cell>
          <cell r="AK4" t="str">
            <v>N/A</v>
          </cell>
          <cell r="AL4" t="str">
            <v>N/A</v>
          </cell>
          <cell r="AM4" t="str">
            <v>N/A</v>
          </cell>
          <cell r="AN4">
            <v>0</v>
          </cell>
          <cell r="AO4" t="str">
            <v>N/A</v>
          </cell>
          <cell r="AP4">
            <v>0</v>
          </cell>
          <cell r="AQ4" t="str">
            <v>N/A</v>
          </cell>
          <cell r="AR4">
            <v>0</v>
          </cell>
          <cell r="AS4" t="str">
            <v>N/A</v>
          </cell>
          <cell r="AT4">
            <v>0</v>
          </cell>
          <cell r="AU4" t="str">
            <v>N/A</v>
          </cell>
          <cell r="AV4">
            <v>0</v>
          </cell>
          <cell r="AW4" t="str">
            <v>N/A</v>
          </cell>
          <cell r="AX4">
            <v>0</v>
          </cell>
          <cell r="AY4" t="str">
            <v>N/A</v>
          </cell>
          <cell r="AZ4">
            <v>0</v>
          </cell>
          <cell r="BA4">
            <v>97507649</v>
          </cell>
          <cell r="BB4" t="str">
            <v>NO</v>
          </cell>
          <cell r="BC4" t="str">
            <v>N/A</v>
          </cell>
          <cell r="BD4" t="str">
            <v>N/A</v>
          </cell>
          <cell r="BE4" t="str">
            <v>N/A</v>
          </cell>
          <cell r="BF4" t="str">
            <v>N/A</v>
          </cell>
          <cell r="BG4">
            <v>44926</v>
          </cell>
          <cell r="BH4">
            <v>44926</v>
          </cell>
          <cell r="BI4">
            <v>-417</v>
          </cell>
          <cell r="BJ4" t="str">
            <v>NO</v>
          </cell>
          <cell r="BK4" t="str">
            <v>N/A</v>
          </cell>
          <cell r="BL4" t="str">
            <v>Bogotá D.C.</v>
          </cell>
          <cell r="BM4" t="str">
            <v>Cumplimiento</v>
          </cell>
          <cell r="BN4" t="str">
            <v>390 47 994000067969</v>
          </cell>
          <cell r="BO4">
            <v>0</v>
          </cell>
          <cell r="BP4" t="str">
            <v>Aseguradora Solidaria</v>
          </cell>
          <cell r="BQ4">
            <v>44579</v>
          </cell>
          <cell r="BR4" t="str">
            <v>18/01/2022 - 10/07/2023</v>
          </cell>
          <cell r="BS4">
            <v>2022</v>
          </cell>
          <cell r="BT4" t="str">
            <v>PENDIENTE</v>
          </cell>
          <cell r="BU4" t="str">
            <v>N/A</v>
          </cell>
          <cell r="BV4" t="str">
            <v>Terminado</v>
          </cell>
          <cell r="BW4" t="str">
            <v>Retiro</v>
          </cell>
          <cell r="BX4" t="str">
            <v>N/A</v>
          </cell>
          <cell r="BY4" t="str">
            <v>INGENIERÍA DE SISTEMAS</v>
          </cell>
          <cell r="BZ4" t="str">
            <v>N/A</v>
          </cell>
          <cell r="CA4" t="str">
            <v>MASCULINO</v>
          </cell>
        </row>
        <row r="5">
          <cell r="C5" t="str">
            <v>JEP-282-2022</v>
          </cell>
          <cell r="D5" t="str">
            <v>JEP-CSPO-282-2022</v>
          </cell>
          <cell r="E5" t="str">
            <v>Paola Casas</v>
          </cell>
          <cell r="F5" t="str">
            <v>19 de enero de 2022</v>
          </cell>
          <cell r="G5" t="str">
            <v>Carlos Alberto Alvira Oliveros</v>
          </cell>
          <cell r="H5" t="str">
            <v>2. Contratos o convenios que no requieren pluralidad de ofertas</v>
          </cell>
          <cell r="I5" t="str">
            <v>1. Prestación de servicios</v>
          </cell>
          <cell r="J5" t="str">
            <v xml:space="preserve">79516233
</v>
          </cell>
          <cell r="K5">
            <v>2</v>
          </cell>
          <cell r="L5" t="str">
            <v>Persona Natural</v>
          </cell>
          <cell r="M5" t="str">
            <v>N/A</v>
          </cell>
          <cell r="N5" t="str">
            <v>Prestar servicios profesionales para apoyar y acompañar a la Dirección de Tecnologías de la Información, en la estabilización del  Sistema Protecti, identificación de las nuevas necesidades de los usuarios del Sistema de Gestión Documental CONTi, y el  seguimiento a las acciones derivadas del contrato de soporte y mantenimiento tanto de este sistema como del  portal WEB , asi como el  seguimiento de las integraciones realizadas entre estas herramientos y otros sistemas y  la identificación de las nuevas necesidades de conexión a través del bus de integración para dichos sistemas</v>
          </cell>
          <cell r="O5" t="str">
            <v>Funciones de la dependencia</v>
          </cell>
          <cell r="P5" t="str">
            <v>Harvey Danilo Suarez Morales</v>
          </cell>
          <cell r="Q5" t="str">
            <v>Secretaría Ejecutiva</v>
          </cell>
          <cell r="R5" t="str">
            <v>Dirección de Tecnologías de la Información</v>
          </cell>
          <cell r="S5" t="str">
            <v>Dirección de Tecnologías de la Información</v>
          </cell>
          <cell r="T5" t="str">
            <v>Diana Lucia Pinilla Marin</v>
          </cell>
          <cell r="U5" t="str">
            <v>C -Dirección de Tecnologías de la Información</v>
          </cell>
          <cell r="V5" t="str">
            <v>N/A</v>
          </cell>
          <cell r="W5" t="str">
            <v>N/A</v>
          </cell>
          <cell r="X5" t="str">
            <v>N/A</v>
          </cell>
          <cell r="Y5" t="str">
            <v>Inversión</v>
          </cell>
          <cell r="Z5">
            <v>93936952</v>
          </cell>
          <cell r="AA5" t="str">
            <v>N/A</v>
          </cell>
          <cell r="AB5" t="str">
            <v>N/A</v>
          </cell>
          <cell r="AC5" t="str">
            <v>$8.240.084</v>
          </cell>
          <cell r="AD5" t="str">
            <v>N/A</v>
          </cell>
          <cell r="AE5">
            <v>56122</v>
          </cell>
          <cell r="AF5">
            <v>60522</v>
          </cell>
          <cell r="AG5">
            <v>2018011000870</v>
          </cell>
          <cell r="AH5">
            <v>44586</v>
          </cell>
          <cell r="AI5">
            <v>44588</v>
          </cell>
          <cell r="AJ5" t="str">
            <v>N/A</v>
          </cell>
          <cell r="AK5" t="str">
            <v>N/A</v>
          </cell>
          <cell r="AL5" t="str">
            <v>N/A</v>
          </cell>
          <cell r="AM5" t="str">
            <v>N/A</v>
          </cell>
          <cell r="AN5">
            <v>0</v>
          </cell>
          <cell r="AO5" t="str">
            <v>N/A</v>
          </cell>
          <cell r="AP5">
            <v>0</v>
          </cell>
          <cell r="AQ5" t="str">
            <v>N/A</v>
          </cell>
          <cell r="AR5">
            <v>0</v>
          </cell>
          <cell r="AS5" t="str">
            <v>N/A</v>
          </cell>
          <cell r="AT5">
            <v>0</v>
          </cell>
          <cell r="AU5" t="str">
            <v>N/A</v>
          </cell>
          <cell r="AV5">
            <v>0</v>
          </cell>
          <cell r="AW5" t="str">
            <v>N/A</v>
          </cell>
          <cell r="AX5">
            <v>0</v>
          </cell>
          <cell r="AY5" t="str">
            <v>N/A</v>
          </cell>
          <cell r="AZ5">
            <v>0</v>
          </cell>
          <cell r="BA5">
            <v>93936952</v>
          </cell>
          <cell r="BB5" t="str">
            <v>NO</v>
          </cell>
          <cell r="BC5" t="str">
            <v>N/A</v>
          </cell>
          <cell r="BD5" t="str">
            <v>N/A</v>
          </cell>
          <cell r="BE5" t="str">
            <v>N/A</v>
          </cell>
          <cell r="BF5" t="str">
            <v>N/A</v>
          </cell>
          <cell r="BG5">
            <v>44926</v>
          </cell>
          <cell r="BH5">
            <v>44926</v>
          </cell>
          <cell r="BI5">
            <v>-417</v>
          </cell>
          <cell r="BJ5" t="str">
            <v>NO</v>
          </cell>
          <cell r="BK5" t="str">
            <v>N/A</v>
          </cell>
          <cell r="BL5" t="str">
            <v>Bogotá D.C.</v>
          </cell>
          <cell r="BM5" t="str">
            <v xml:space="preserve">Cumplimiento </v>
          </cell>
          <cell r="BN5" t="str">
            <v>21-47-101016860</v>
          </cell>
          <cell r="BO5">
            <v>0</v>
          </cell>
          <cell r="BP5" t="str">
            <v>Seguros del Estado</v>
          </cell>
          <cell r="BQ5">
            <v>44586</v>
          </cell>
          <cell r="BR5" t="str">
            <v>25-01-2022 - 30-06-2023</v>
          </cell>
          <cell r="BS5">
            <v>2022</v>
          </cell>
          <cell r="BT5" t="str">
            <v>PENDIENTE</v>
          </cell>
          <cell r="BU5" t="str">
            <v>Ninguna</v>
          </cell>
          <cell r="BV5" t="str">
            <v>Terminado</v>
          </cell>
          <cell r="BW5" t="str">
            <v>Retiro</v>
          </cell>
          <cell r="BX5" t="str">
            <v>N/A</v>
          </cell>
          <cell r="BY5" t="str">
            <v>INGENIERÍA DE SISTEMAS</v>
          </cell>
          <cell r="BZ5" t="str">
            <v>N/A</v>
          </cell>
          <cell r="CA5" t="str">
            <v>MASCULINO</v>
          </cell>
        </row>
        <row r="6">
          <cell r="C6" t="str">
            <v>JEP-140-2022</v>
          </cell>
          <cell r="D6" t="str">
            <v>JEP-CSPO-140-2022</v>
          </cell>
          <cell r="E6" t="str">
            <v>Paola Casas</v>
          </cell>
          <cell r="F6" t="str">
            <v>N/R</v>
          </cell>
          <cell r="G6" t="str">
            <v>Javier Fajardo Rueda</v>
          </cell>
          <cell r="H6" t="str">
            <v>2. Contratos o convenios que no requieren pluralidad de ofertas</v>
          </cell>
          <cell r="I6" t="str">
            <v>1. Prestación de servicios</v>
          </cell>
          <cell r="J6" t="str">
            <v xml:space="preserve">79333001
</v>
          </cell>
          <cell r="K6">
            <v>4</v>
          </cell>
          <cell r="L6" t="str">
            <v>Persona Natural</v>
          </cell>
          <cell r="M6" t="str">
            <v>N/A</v>
          </cell>
          <cell r="N6" t="str">
            <v>Prestar servicios profesionales para apoyar y acompañar a la Dirección de Tecnologías de la Información, en el soporte, mantenimiento y ajustes del sistema de contratación (SICO); en el soporte y acompañamiento, a los usuarios de las herramientas de analítica de datos, en la integración de LEGALi con Migración Colombia y a la solución Yachay.</v>
          </cell>
          <cell r="O6" t="str">
            <v>Funciones de la dependencia</v>
          </cell>
          <cell r="P6" t="str">
            <v>Harvey Danilo Suarez Morales</v>
          </cell>
          <cell r="Q6" t="str">
            <v>Secretaría Ejecutiva</v>
          </cell>
          <cell r="R6" t="str">
            <v>Dirección de Tecnologías de la Información</v>
          </cell>
          <cell r="S6" t="str">
            <v>Dirección de Tecnologías de la Información</v>
          </cell>
          <cell r="T6" t="str">
            <v>Natalia Lorena Arbelaez Mendoza</v>
          </cell>
          <cell r="U6" t="str">
            <v>C -Dirección de Tecnologías de la Información</v>
          </cell>
          <cell r="V6" t="str">
            <v>N/A</v>
          </cell>
          <cell r="W6" t="str">
            <v>N/A</v>
          </cell>
          <cell r="X6" t="str">
            <v>N/A</v>
          </cell>
          <cell r="Y6" t="str">
            <v>Inversión</v>
          </cell>
          <cell r="Z6">
            <v>95859635</v>
          </cell>
          <cell r="AA6" t="str">
            <v>N/A</v>
          </cell>
          <cell r="AB6" t="str">
            <v>N/A</v>
          </cell>
          <cell r="AC6" t="str">
            <v>$8.240.084</v>
          </cell>
          <cell r="AD6" t="str">
            <v>N/A</v>
          </cell>
          <cell r="AE6">
            <v>43522</v>
          </cell>
          <cell r="AF6">
            <v>52822</v>
          </cell>
          <cell r="AG6">
            <v>2018011000870</v>
          </cell>
          <cell r="AH6">
            <v>44584</v>
          </cell>
          <cell r="AI6">
            <v>44588</v>
          </cell>
          <cell r="AJ6" t="str">
            <v>N/A</v>
          </cell>
          <cell r="AK6" t="str">
            <v>N/A</v>
          </cell>
          <cell r="AL6" t="str">
            <v>N/A</v>
          </cell>
          <cell r="AM6" t="str">
            <v>N/A</v>
          </cell>
          <cell r="AN6">
            <v>0</v>
          </cell>
          <cell r="AO6" t="str">
            <v>N/A</v>
          </cell>
          <cell r="AP6">
            <v>0</v>
          </cell>
          <cell r="AQ6" t="str">
            <v>N/A</v>
          </cell>
          <cell r="AR6">
            <v>0</v>
          </cell>
          <cell r="AS6" t="str">
            <v>N/A</v>
          </cell>
          <cell r="AT6">
            <v>0</v>
          </cell>
          <cell r="AU6" t="str">
            <v>N/A</v>
          </cell>
          <cell r="AV6">
            <v>0</v>
          </cell>
          <cell r="AW6" t="str">
            <v>N/A</v>
          </cell>
          <cell r="AX6">
            <v>0</v>
          </cell>
          <cell r="AY6" t="str">
            <v>N/A</v>
          </cell>
          <cell r="AZ6">
            <v>0</v>
          </cell>
          <cell r="BA6">
            <v>95859635</v>
          </cell>
          <cell r="BB6" t="str">
            <v>NO</v>
          </cell>
          <cell r="BC6" t="str">
            <v>N/A</v>
          </cell>
          <cell r="BD6" t="str">
            <v>N/A</v>
          </cell>
          <cell r="BE6" t="str">
            <v>N/A</v>
          </cell>
          <cell r="BF6" t="str">
            <v>N/A</v>
          </cell>
          <cell r="BG6">
            <v>44926</v>
          </cell>
          <cell r="BH6">
            <v>44926</v>
          </cell>
          <cell r="BI6">
            <v>-417</v>
          </cell>
          <cell r="BJ6" t="str">
            <v>NO</v>
          </cell>
          <cell r="BK6" t="str">
            <v>N/A</v>
          </cell>
          <cell r="BL6" t="str">
            <v>Bogotá D.C.</v>
          </cell>
          <cell r="BM6" t="str">
            <v>Cumplimiento</v>
          </cell>
          <cell r="BN6" t="str">
            <v xml:space="preserve">	2145101358847</v>
          </cell>
          <cell r="BO6">
            <v>0</v>
          </cell>
          <cell r="BP6" t="str">
            <v>Seguros del Estado</v>
          </cell>
          <cell r="BQ6">
            <v>44587</v>
          </cell>
          <cell r="BR6" t="str">
            <v>26-01-2022 - 01-07-2023</v>
          </cell>
          <cell r="BS6">
            <v>2022</v>
          </cell>
          <cell r="BT6" t="str">
            <v>PENDIENTE</v>
          </cell>
          <cell r="BU6" t="str">
            <v>N/A</v>
          </cell>
          <cell r="BV6" t="str">
            <v>Terminado</v>
          </cell>
          <cell r="BW6" t="str">
            <v>Retiro</v>
          </cell>
          <cell r="BX6" t="str">
            <v>N/A</v>
          </cell>
          <cell r="BY6" t="str">
            <v>INGENIERÍA DE SISTEMAS</v>
          </cell>
          <cell r="BZ6" t="str">
            <v>N/A</v>
          </cell>
          <cell r="CA6" t="str">
            <v>MASCULINO</v>
          </cell>
        </row>
        <row r="7">
          <cell r="C7" t="str">
            <v>JEP-283-2022</v>
          </cell>
          <cell r="D7" t="str">
            <v>JEP-CSPO-283-2022</v>
          </cell>
          <cell r="E7" t="str">
            <v>Paola Casas</v>
          </cell>
          <cell r="F7" t="str">
            <v>19 de enero de 2022</v>
          </cell>
          <cell r="G7" t="str">
            <v>Yolanda Ninco Bermudez</v>
          </cell>
          <cell r="H7" t="str">
            <v>2. Contratos o convenios que no requieren pluralidad de ofertas</v>
          </cell>
          <cell r="I7" t="str">
            <v>1. Prestación de servicios</v>
          </cell>
          <cell r="J7">
            <v>39736758</v>
          </cell>
          <cell r="K7">
            <v>5</v>
          </cell>
          <cell r="L7" t="str">
            <v>Persona Natural</v>
          </cell>
          <cell r="M7" t="str">
            <v>N/A</v>
          </cell>
          <cell r="N7" t="str">
            <v>Prestar servicios profesionales para apoyar y acompañar a la Dirección de Tecnologías de la Infomación (DTI)  en el seguimiento al sistema de gestión judicial (LEGALi) , así como brindar soporte a los usuarios  de esta solución. Así mismo, acompanar y apoyar el seguimiento al cumplimiento de Órdenes judiciales a cargo de la DTI .</v>
          </cell>
          <cell r="O7" t="str">
            <v>Funciones de la dependencia</v>
          </cell>
          <cell r="P7" t="str">
            <v>Harvey Danilo Suarez Morales</v>
          </cell>
          <cell r="Q7" t="str">
            <v>Secretaría Ejecutiva</v>
          </cell>
          <cell r="R7" t="str">
            <v>Dirección de Tecnologías de la Información</v>
          </cell>
          <cell r="S7" t="str">
            <v>Dirección de Tecnologías de la Información</v>
          </cell>
          <cell r="T7" t="str">
            <v>Natalia Lorena Arbelaez Mendoza</v>
          </cell>
          <cell r="U7" t="str">
            <v>C -Dirección de Tecnologías de la Información</v>
          </cell>
          <cell r="V7" t="str">
            <v>N/A</v>
          </cell>
          <cell r="W7" t="str">
            <v>N/A</v>
          </cell>
          <cell r="X7" t="str">
            <v>N/A</v>
          </cell>
          <cell r="Y7" t="str">
            <v>Inversión</v>
          </cell>
          <cell r="Z7">
            <v>93936952</v>
          </cell>
          <cell r="AA7" t="str">
            <v>N/A</v>
          </cell>
          <cell r="AB7" t="str">
            <v>N/A</v>
          </cell>
          <cell r="AC7">
            <v>8240084</v>
          </cell>
          <cell r="AD7" t="str">
            <v>N/A</v>
          </cell>
          <cell r="AE7">
            <v>59022</v>
          </cell>
          <cell r="AF7">
            <v>60422</v>
          </cell>
          <cell r="AG7">
            <v>2018011000870</v>
          </cell>
          <cell r="AH7">
            <v>44586</v>
          </cell>
          <cell r="AI7">
            <v>44588</v>
          </cell>
          <cell r="AJ7" t="str">
            <v>Juan Pablo Avellaneda Hortúa</v>
          </cell>
          <cell r="AK7" t="str">
            <v>6,771,833</v>
          </cell>
          <cell r="AL7">
            <v>8</v>
          </cell>
          <cell r="AM7">
            <v>44824</v>
          </cell>
          <cell r="AN7">
            <v>0</v>
          </cell>
          <cell r="AO7" t="str">
            <v>N/A</v>
          </cell>
          <cell r="AP7">
            <v>0</v>
          </cell>
          <cell r="AQ7" t="str">
            <v>N/A</v>
          </cell>
          <cell r="AR7">
            <v>0</v>
          </cell>
          <cell r="AS7" t="str">
            <v>N/A</v>
          </cell>
          <cell r="AT7">
            <v>0</v>
          </cell>
          <cell r="AU7" t="str">
            <v>N/A</v>
          </cell>
          <cell r="AV7">
            <v>0</v>
          </cell>
          <cell r="AW7" t="str">
            <v>N/A</v>
          </cell>
          <cell r="AX7">
            <v>0</v>
          </cell>
          <cell r="AY7" t="str">
            <v>N/A</v>
          </cell>
          <cell r="AZ7">
            <v>0</v>
          </cell>
          <cell r="BA7">
            <v>93936952</v>
          </cell>
          <cell r="BB7" t="str">
            <v>NO</v>
          </cell>
          <cell r="BC7" t="str">
            <v>N/A</v>
          </cell>
          <cell r="BD7" t="str">
            <v>N/A</v>
          </cell>
          <cell r="BE7" t="str">
            <v>N/A</v>
          </cell>
          <cell r="BF7" t="str">
            <v>N/A</v>
          </cell>
          <cell r="BG7">
            <v>44926</v>
          </cell>
          <cell r="BH7">
            <v>44926</v>
          </cell>
          <cell r="BI7">
            <v>-417</v>
          </cell>
          <cell r="BJ7" t="str">
            <v>NO</v>
          </cell>
          <cell r="BK7" t="str">
            <v>N/A</v>
          </cell>
          <cell r="BL7" t="str">
            <v>Bogotá D.C.</v>
          </cell>
          <cell r="BM7" t="str">
            <v xml:space="preserve">Cumplimiento </v>
          </cell>
          <cell r="BN7" t="str">
            <v>21-47-101016833
21-45-101385806</v>
          </cell>
          <cell r="BO7" t="str">
            <v>0
0</v>
          </cell>
          <cell r="BP7" t="str">
            <v>Seguros del Estado S.A.
Seguros del Estado S.A.</v>
          </cell>
          <cell r="BQ7" t="str">
            <v>25/01/2022
21/09/2022</v>
          </cell>
          <cell r="BR7" t="str">
            <v>25-01-2022 - 01-07-2023
20/09/2022 - 01/07/2023</v>
          </cell>
          <cell r="BS7" t="str">
            <v>26/01/2022
22/09/2022</v>
          </cell>
          <cell r="BT7" t="str">
            <v>PENDIENTE</v>
          </cell>
          <cell r="BU7" t="str">
            <v>En fecha del 13 de septiembre de 2022 se realiza cesión con fecha de inicio del 20 de septiembre</v>
          </cell>
          <cell r="BV7" t="str">
            <v>Terminado</v>
          </cell>
          <cell r="BW7" t="str">
            <v>Cesión</v>
          </cell>
          <cell r="BX7" t="str">
            <v>N/A</v>
          </cell>
          <cell r="BY7" t="str">
            <v>INGENIERÍA DE SISTEMAS</v>
          </cell>
          <cell r="BZ7" t="str">
            <v>N/A</v>
          </cell>
          <cell r="CA7" t="str">
            <v>FEMENINO</v>
          </cell>
        </row>
        <row r="8">
          <cell r="C8" t="str">
            <v>JEP-032-2022</v>
          </cell>
          <cell r="D8" t="str">
            <v>JEP-CSPO-032-2022</v>
          </cell>
          <cell r="E8" t="str">
            <v>Paola Casas</v>
          </cell>
          <cell r="F8" t="str">
            <v>N/R</v>
          </cell>
          <cell r="G8" t="str">
            <v>Luz Marlenny Cano Romero</v>
          </cell>
          <cell r="H8" t="str">
            <v>2. Contratos o convenios que no requieren pluralidad de ofertas</v>
          </cell>
          <cell r="I8" t="str">
            <v>1. Prestación de servicios</v>
          </cell>
          <cell r="J8">
            <v>52330149</v>
          </cell>
          <cell r="K8">
            <v>3</v>
          </cell>
          <cell r="L8" t="str">
            <v>Persona Natural</v>
          </cell>
          <cell r="M8" t="str">
            <v>N/A</v>
          </cell>
          <cell r="N8" t="str">
            <v>Prestar servicios profesionales para apoyar y acompañar a la dirección de tecnologías de la información (DTI) en el seguimiento al sistema de gestión judicial (legali), así como brindar soporte a los usuarios de esta solución. así mismo, acompañar y apoyar el seguimiento al sistema vista.</v>
          </cell>
          <cell r="O8" t="str">
            <v>Funciones de la dependencia</v>
          </cell>
          <cell r="P8" t="str">
            <v>Harvey Danilo Suarez Morales</v>
          </cell>
          <cell r="Q8" t="str">
            <v>Secretaría Ejecutiva</v>
          </cell>
          <cell r="R8" t="str">
            <v>Dirección de Tecnologías de la Información</v>
          </cell>
          <cell r="S8" t="str">
            <v>Dirección de Tecnologías de la Información</v>
          </cell>
          <cell r="T8" t="str">
            <v>Natalia Lorena Arbelaez Mendoza</v>
          </cell>
          <cell r="U8" t="str">
            <v>C -Dirección de Tecnologías de la Información</v>
          </cell>
          <cell r="V8" t="str">
            <v>N/A</v>
          </cell>
          <cell r="W8" t="str">
            <v>N/A</v>
          </cell>
          <cell r="X8" t="str">
            <v>N/A</v>
          </cell>
          <cell r="Y8" t="str">
            <v>Inversión</v>
          </cell>
          <cell r="Z8">
            <v>97507649</v>
          </cell>
          <cell r="AA8" t="str">
            <v>N/A</v>
          </cell>
          <cell r="AB8" t="str">
            <v>N/A</v>
          </cell>
          <cell r="AC8" t="str">
            <v>$8.240.084</v>
          </cell>
          <cell r="AD8" t="str">
            <v>N/A</v>
          </cell>
          <cell r="AE8">
            <v>34222</v>
          </cell>
          <cell r="AF8">
            <v>36322</v>
          </cell>
          <cell r="AG8">
            <v>2018011000870</v>
          </cell>
          <cell r="AH8">
            <v>44578</v>
          </cell>
          <cell r="AI8">
            <v>44582</v>
          </cell>
          <cell r="AJ8" t="str">
            <v xml:space="preserve">Greecy Andrea Rivera Barbosa
Jhon Carlos Saavedra Ramos
</v>
          </cell>
          <cell r="AK8" t="str">
            <v>67005378
79900921</v>
          </cell>
          <cell r="AL8" t="str">
            <v>5
8</v>
          </cell>
          <cell r="AM8" t="str">
            <v>10/02/2022
21/09/2022</v>
          </cell>
          <cell r="AN8">
            <v>0</v>
          </cell>
          <cell r="AO8" t="str">
            <v>N/A</v>
          </cell>
          <cell r="AP8">
            <v>0</v>
          </cell>
          <cell r="AQ8" t="str">
            <v>N/A</v>
          </cell>
          <cell r="AR8">
            <v>0</v>
          </cell>
          <cell r="AS8" t="str">
            <v>N/A</v>
          </cell>
          <cell r="AT8">
            <v>0</v>
          </cell>
          <cell r="AU8" t="str">
            <v>N/A</v>
          </cell>
          <cell r="AV8">
            <v>0</v>
          </cell>
          <cell r="AW8" t="str">
            <v>N/A</v>
          </cell>
          <cell r="AX8">
            <v>0</v>
          </cell>
          <cell r="AY8" t="str">
            <v>N/A</v>
          </cell>
          <cell r="AZ8">
            <v>0</v>
          </cell>
          <cell r="BA8">
            <v>97507649</v>
          </cell>
          <cell r="BB8" t="str">
            <v>NO</v>
          </cell>
          <cell r="BC8" t="str">
            <v>N/A</v>
          </cell>
          <cell r="BD8" t="str">
            <v>N/A</v>
          </cell>
          <cell r="BE8" t="str">
            <v>N/A</v>
          </cell>
          <cell r="BF8" t="str">
            <v>N/A</v>
          </cell>
          <cell r="BG8">
            <v>44926</v>
          </cell>
          <cell r="BH8">
            <v>44926</v>
          </cell>
          <cell r="BI8">
            <v>-417</v>
          </cell>
          <cell r="BJ8" t="str">
            <v>NO</v>
          </cell>
          <cell r="BK8" t="str">
            <v>N/A</v>
          </cell>
          <cell r="BL8" t="str">
            <v>Bogotá D.C.</v>
          </cell>
          <cell r="BM8" t="str">
            <v>Cumplimiento</v>
          </cell>
          <cell r="BN8" t="str">
            <v>380 47 994000122613
380 47 994000125092
21-45-101385870</v>
          </cell>
          <cell r="BO8" t="str">
            <v>0
0
0</v>
          </cell>
          <cell r="BP8" t="str">
            <v>Aseguradora Solidaria de Colombia
Aseguradora Solidaria de Colombia
Seguros del Estado S.A.</v>
          </cell>
          <cell r="BQ8" t="str">
            <v>18/01/2022
11/02/2022
21/09/2022</v>
          </cell>
          <cell r="BR8" t="str">
            <v>18/01/2022 - 03/07/2023
10/02/2022 - 03/07/2023
21/09/2022 - 01/072023</v>
          </cell>
          <cell r="BS8" t="str">
            <v>23/01/2022
11/02/2022
22/09/2022</v>
          </cell>
          <cell r="BT8" t="str">
            <v>PENDIENTE</v>
          </cell>
          <cell r="BU8" t="str">
            <v>en fecha 10/02/2022 se suscribe cesión del contrato
En fecha del 21 de septiembre de 2022 se realiza la cesión del Contrato</v>
          </cell>
          <cell r="BV8" t="str">
            <v>Terminado</v>
          </cell>
          <cell r="BW8" t="str">
            <v>Cesión</v>
          </cell>
          <cell r="BX8" t="str">
            <v>N/A</v>
          </cell>
          <cell r="BY8" t="str">
            <v>INGENIERÍA DE SISTEMAS</v>
          </cell>
          <cell r="BZ8" t="str">
            <v>N/A</v>
          </cell>
          <cell r="CA8" t="str">
            <v>FEMENINO</v>
          </cell>
        </row>
        <row r="9">
          <cell r="C9" t="str">
            <v>JEP-145-2022</v>
          </cell>
          <cell r="D9" t="str">
            <v>JEP-CSPO-145-2022</v>
          </cell>
          <cell r="E9" t="str">
            <v>Paola Casas</v>
          </cell>
          <cell r="F9" t="str">
            <v>N/R</v>
          </cell>
          <cell r="G9" t="str">
            <v>Nestor Eduardo Rodriguez Valbuena</v>
          </cell>
          <cell r="H9" t="str">
            <v>2. Contratos o convenios que no requieren pluralidad de ofertas</v>
          </cell>
          <cell r="I9" t="str">
            <v>1. Prestación de servicios</v>
          </cell>
          <cell r="J9">
            <v>79432056</v>
          </cell>
          <cell r="K9">
            <v>3</v>
          </cell>
          <cell r="L9" t="str">
            <v>Persona Natural</v>
          </cell>
          <cell r="M9" t="str">
            <v>N/A</v>
          </cell>
          <cell r="N9" t="str">
            <v>Prestar servicios profesionales para apoyar y acompañar a la Dirección de Tecnologías de la Información, en el soporte de ViSTA y  apoyar y acompañar el seguimiento a la implementaciòn del módulo del régimen de condicionalidad en este sistema. Así mismo, brindar apoyo y soporte del sistema SICO, Votaciones y apoyo y seguimiento en los proyectos de analítica de datos.</v>
          </cell>
          <cell r="O9" t="str">
            <v>Funciones de la dependencia</v>
          </cell>
          <cell r="P9" t="str">
            <v>Harvey Danilo Suarez Morales</v>
          </cell>
          <cell r="Q9" t="str">
            <v>Secretaría Ejecutiva</v>
          </cell>
          <cell r="R9" t="str">
            <v>Dirección de Tecnologías de la Información</v>
          </cell>
          <cell r="S9" t="str">
            <v>Dirección de Tecnologías de la Información</v>
          </cell>
          <cell r="T9" t="str">
            <v>Natalia Lorena Arbelaez Mendoza</v>
          </cell>
          <cell r="U9" t="str">
            <v>C -Dirección de Tecnologías de la Información</v>
          </cell>
          <cell r="V9" t="str">
            <v>N/A</v>
          </cell>
          <cell r="W9" t="str">
            <v>N/A</v>
          </cell>
          <cell r="X9" t="str">
            <v>N/A</v>
          </cell>
          <cell r="Y9" t="str">
            <v>Inversión</v>
          </cell>
          <cell r="Z9">
            <v>95859635</v>
          </cell>
          <cell r="AA9" t="str">
            <v>N/A</v>
          </cell>
          <cell r="AB9" t="str">
            <v>N/A</v>
          </cell>
          <cell r="AC9">
            <v>8240084</v>
          </cell>
          <cell r="AD9" t="str">
            <v>N/A</v>
          </cell>
          <cell r="AE9">
            <v>43322</v>
          </cell>
          <cell r="AF9">
            <v>52922</v>
          </cell>
          <cell r="AG9">
            <v>2018011000870</v>
          </cell>
          <cell r="AH9">
            <v>44584</v>
          </cell>
          <cell r="AI9">
            <v>44586</v>
          </cell>
          <cell r="AJ9" t="str">
            <v>N/A</v>
          </cell>
          <cell r="AK9" t="str">
            <v>N/A</v>
          </cell>
          <cell r="AL9" t="str">
            <v>N/A</v>
          </cell>
          <cell r="AM9" t="str">
            <v>N/A</v>
          </cell>
          <cell r="AN9">
            <v>0</v>
          </cell>
          <cell r="AO9" t="str">
            <v>N/A</v>
          </cell>
          <cell r="AP9">
            <v>0</v>
          </cell>
          <cell r="AQ9" t="str">
            <v>N/A</v>
          </cell>
          <cell r="AR9">
            <v>0</v>
          </cell>
          <cell r="AS9" t="str">
            <v>N/A</v>
          </cell>
          <cell r="AT9">
            <v>0</v>
          </cell>
          <cell r="AU9" t="str">
            <v>N/A</v>
          </cell>
          <cell r="AV9">
            <v>0</v>
          </cell>
          <cell r="AW9" t="str">
            <v>N/A</v>
          </cell>
          <cell r="AX9">
            <v>0</v>
          </cell>
          <cell r="AY9" t="str">
            <v>N/A</v>
          </cell>
          <cell r="AZ9">
            <v>0</v>
          </cell>
          <cell r="BA9">
            <v>95859635</v>
          </cell>
          <cell r="BB9" t="str">
            <v>NO</v>
          </cell>
          <cell r="BC9" t="str">
            <v>N/A</v>
          </cell>
          <cell r="BD9" t="str">
            <v>N/A</v>
          </cell>
          <cell r="BE9" t="str">
            <v>N/A</v>
          </cell>
          <cell r="BF9" t="str">
            <v>N/A</v>
          </cell>
          <cell r="BG9">
            <v>44926</v>
          </cell>
          <cell r="BH9">
            <v>44926</v>
          </cell>
          <cell r="BI9">
            <v>-417</v>
          </cell>
          <cell r="BJ9" t="str">
            <v>NO</v>
          </cell>
          <cell r="BK9" t="str">
            <v>N/A</v>
          </cell>
          <cell r="BL9" t="str">
            <v>Bogotá D.C.</v>
          </cell>
          <cell r="BM9" t="str">
            <v>Cumplimiento</v>
          </cell>
          <cell r="BN9" t="str">
            <v>21-47-101016627</v>
          </cell>
          <cell r="BO9">
            <v>0</v>
          </cell>
          <cell r="BP9" t="str">
            <v>Seguros del Estado</v>
          </cell>
          <cell r="BQ9">
            <v>44585</v>
          </cell>
          <cell r="BR9" t="str">
            <v>24-01-2022 - 02-07-2023</v>
          </cell>
          <cell r="BS9">
            <v>2022</v>
          </cell>
          <cell r="BT9" t="str">
            <v>PENDIENTE</v>
          </cell>
          <cell r="BU9" t="str">
            <v>N/A</v>
          </cell>
          <cell r="BV9" t="str">
            <v>Terminado</v>
          </cell>
          <cell r="BW9" t="str">
            <v>Retiro</v>
          </cell>
          <cell r="BX9" t="str">
            <v>N/A</v>
          </cell>
          <cell r="BY9" t="str">
            <v>INGENIERÍA DE SISTEMAS</v>
          </cell>
          <cell r="BZ9" t="str">
            <v>N/A</v>
          </cell>
          <cell r="CA9" t="str">
            <v>MASCULINO</v>
          </cell>
        </row>
        <row r="10">
          <cell r="C10" t="str">
            <v>JEP-033-2022</v>
          </cell>
          <cell r="D10" t="str">
            <v>JEP-CSPO-033-2022</v>
          </cell>
          <cell r="E10" t="str">
            <v>Paola Casas</v>
          </cell>
          <cell r="F10" t="str">
            <v>N/R</v>
          </cell>
          <cell r="G10" t="str">
            <v xml:space="preserve">Luis Leonardo Ulloa Serna </v>
          </cell>
          <cell r="H10" t="str">
            <v>2. Contratos o convenios que no requieren pluralidad de ofertas</v>
          </cell>
          <cell r="I10" t="str">
            <v>1. Prestación de servicios</v>
          </cell>
          <cell r="J10">
            <v>79714136</v>
          </cell>
          <cell r="K10">
            <v>5</v>
          </cell>
          <cell r="L10" t="str">
            <v>Persona Natural</v>
          </cell>
          <cell r="M10" t="str">
            <v>N/A</v>
          </cell>
          <cell r="N10" t="str">
            <v>Prestar servicios profesionales para apoyar y acompañar a la Dirección de Tecnologías de la Información, en el seguimiento a las actividades derivadas del contrato de soporte y mantenimiento del sistema de gestión documental conti, en las actividades relacionadas con los lineamientos de seguridad de la información, para los sistemas conti y protecti y en la estructuración del laboratorio forense para la uia. así mismo, apoyar la atención de requerimientos de definición técnica moodle.</v>
          </cell>
          <cell r="O10" t="str">
            <v>Funciones de la dependencia</v>
          </cell>
          <cell r="P10" t="str">
            <v>Harvey Danilo Suarez Morales</v>
          </cell>
          <cell r="Q10" t="str">
            <v>Secretaría Ejecutiva</v>
          </cell>
          <cell r="R10" t="str">
            <v>Dirección de Tecnologías de la Información</v>
          </cell>
          <cell r="S10" t="str">
            <v>Dirección de Tecnologías de la Información</v>
          </cell>
          <cell r="T10" t="str">
            <v>Diana Lucia Pinilla Marin</v>
          </cell>
          <cell r="U10" t="str">
            <v>C -Dirección de Tecnologías de la Información</v>
          </cell>
          <cell r="V10" t="str">
            <v>N/A</v>
          </cell>
          <cell r="W10" t="str">
            <v>N/A</v>
          </cell>
          <cell r="X10" t="str">
            <v>N/A</v>
          </cell>
          <cell r="Y10" t="str">
            <v>Inversión</v>
          </cell>
          <cell r="Z10">
            <v>97507649</v>
          </cell>
          <cell r="AA10" t="str">
            <v>N/A</v>
          </cell>
          <cell r="AB10" t="str">
            <v>N/A</v>
          </cell>
          <cell r="AC10">
            <v>8240084</v>
          </cell>
          <cell r="AD10" t="str">
            <v>N/A</v>
          </cell>
          <cell r="AE10">
            <v>34822</v>
          </cell>
          <cell r="AF10">
            <v>32522</v>
          </cell>
          <cell r="AG10">
            <v>2018011000870</v>
          </cell>
          <cell r="AH10">
            <v>44575</v>
          </cell>
          <cell r="AI10">
            <v>44581</v>
          </cell>
          <cell r="AJ10" t="str">
            <v>N/A</v>
          </cell>
          <cell r="AK10" t="str">
            <v>N/A</v>
          </cell>
          <cell r="AL10" t="str">
            <v>N/A</v>
          </cell>
          <cell r="AM10" t="str">
            <v>N/A</v>
          </cell>
          <cell r="AN10">
            <v>0</v>
          </cell>
          <cell r="AO10" t="str">
            <v>N/A</v>
          </cell>
          <cell r="AP10">
            <v>0</v>
          </cell>
          <cell r="AQ10" t="str">
            <v>N/A</v>
          </cell>
          <cell r="AR10">
            <v>0</v>
          </cell>
          <cell r="AS10" t="str">
            <v>N/A</v>
          </cell>
          <cell r="AT10">
            <v>0</v>
          </cell>
          <cell r="AU10" t="str">
            <v>N/A</v>
          </cell>
          <cell r="AV10">
            <v>0</v>
          </cell>
          <cell r="AW10" t="str">
            <v>N/A</v>
          </cell>
          <cell r="AX10">
            <v>0</v>
          </cell>
          <cell r="AY10" t="str">
            <v>N/A</v>
          </cell>
          <cell r="AZ10">
            <v>0</v>
          </cell>
          <cell r="BA10">
            <v>97507649</v>
          </cell>
          <cell r="BB10" t="str">
            <v>NO</v>
          </cell>
          <cell r="BC10" t="str">
            <v>N/A</v>
          </cell>
          <cell r="BD10" t="str">
            <v>N/A</v>
          </cell>
          <cell r="BE10" t="str">
            <v>N/A</v>
          </cell>
          <cell r="BF10" t="str">
            <v>N/A</v>
          </cell>
          <cell r="BG10">
            <v>44926</v>
          </cell>
          <cell r="BH10">
            <v>44926</v>
          </cell>
          <cell r="BI10">
            <v>-417</v>
          </cell>
          <cell r="BJ10" t="str">
            <v>NO</v>
          </cell>
          <cell r="BK10" t="str">
            <v>N/A</v>
          </cell>
          <cell r="BL10" t="str">
            <v>Bogotá D.C.</v>
          </cell>
          <cell r="BM10" t="str">
            <v>Cumplimiento</v>
          </cell>
          <cell r="BN10" t="str">
            <v>380 47 994000121812</v>
          </cell>
          <cell r="BO10">
            <v>0</v>
          </cell>
          <cell r="BP10" t="str">
            <v>Aseguradora Solidaria</v>
          </cell>
          <cell r="BQ10">
            <v>44575</v>
          </cell>
          <cell r="BR10" t="str">
            <v>14-01-2022 - 05-07-2023</v>
          </cell>
          <cell r="BS10">
            <v>2022</v>
          </cell>
          <cell r="BT10" t="str">
            <v>PENDIENTE</v>
          </cell>
          <cell r="BU10" t="str">
            <v>N/A</v>
          </cell>
          <cell r="BV10" t="str">
            <v>Terminado</v>
          </cell>
          <cell r="BW10" t="str">
            <v>Retiro</v>
          </cell>
          <cell r="BX10" t="str">
            <v>N/A</v>
          </cell>
          <cell r="BY10" t="str">
            <v>ADMINISTRACIÓN EN INFORMÁTICA</v>
          </cell>
          <cell r="BZ10" t="str">
            <v>N/A</v>
          </cell>
          <cell r="CA10" t="str">
            <v>MASCULINO</v>
          </cell>
        </row>
        <row r="11">
          <cell r="C11" t="str">
            <v>JEP-034-2022</v>
          </cell>
          <cell r="D11" t="str">
            <v>JEP-CSPO-034-2022</v>
          </cell>
          <cell r="E11" t="str">
            <v>Paola Casas</v>
          </cell>
          <cell r="F11" t="str">
            <v>N/R</v>
          </cell>
          <cell r="G11" t="str">
            <v>Luz Edith Gonzalez Palencia</v>
          </cell>
          <cell r="H11" t="str">
            <v>2. Contratos o convenios que no requieren pluralidad de ofertas</v>
          </cell>
          <cell r="I11" t="str">
            <v>1. Prestación de servicios</v>
          </cell>
          <cell r="J11">
            <v>40756342</v>
          </cell>
          <cell r="K11">
            <v>4</v>
          </cell>
          <cell r="L11" t="str">
            <v>Persona Natural</v>
          </cell>
          <cell r="M11" t="str">
            <v>N/A</v>
          </cell>
          <cell r="N11" t="str">
            <v>Prestar servicios profesionales en ingeniería de software para apoyar y acompañar a la dirección de tecnologías de la información en la supervisión de soporte y mantenimiento de los sistemas plani y protecti, así como en el seguimiento al desarrollo de las nuevas funcionalidades requeridas como parte de su evolución de los sistemas Conti, Plani y Protecti</v>
          </cell>
          <cell r="O11" t="str">
            <v>Funciones de la dependencia</v>
          </cell>
          <cell r="P11" t="str">
            <v>Harvey Danilo Suarez Morales</v>
          </cell>
          <cell r="Q11" t="str">
            <v>Secretaría Ejecutiva</v>
          </cell>
          <cell r="R11" t="str">
            <v>Dirección de Tecnologías de la Información</v>
          </cell>
          <cell r="S11" t="str">
            <v>Dirección de Tecnologías de la Información</v>
          </cell>
          <cell r="T11" t="str">
            <v>Diana Lucia Pinilla Marin</v>
          </cell>
          <cell r="U11" t="str">
            <v>C -Dirección de Tecnologías de la Información</v>
          </cell>
          <cell r="V11" t="str">
            <v>N/A</v>
          </cell>
          <cell r="W11" t="str">
            <v>N/A</v>
          </cell>
          <cell r="X11" t="str">
            <v>N/A</v>
          </cell>
          <cell r="Y11" t="str">
            <v>Inversión</v>
          </cell>
          <cell r="Z11">
            <v>97507649</v>
          </cell>
          <cell r="AA11" t="str">
            <v>N/A</v>
          </cell>
          <cell r="AB11" t="str">
            <v>N/A</v>
          </cell>
          <cell r="AC11" t="str">
            <v>$8.240.084</v>
          </cell>
          <cell r="AD11" t="str">
            <v>N/A</v>
          </cell>
          <cell r="AE11">
            <v>34022</v>
          </cell>
          <cell r="AF11">
            <v>32622</v>
          </cell>
          <cell r="AG11" t="str">
            <v xml:space="preserve">2018011000870	</v>
          </cell>
          <cell r="AH11">
            <v>44575</v>
          </cell>
          <cell r="AI11">
            <v>44580</v>
          </cell>
          <cell r="AJ11" t="str">
            <v>N/A</v>
          </cell>
          <cell r="AK11" t="str">
            <v>N/A</v>
          </cell>
          <cell r="AL11" t="str">
            <v>N/A</v>
          </cell>
          <cell r="AM11" t="str">
            <v>N/A</v>
          </cell>
          <cell r="AN11">
            <v>0</v>
          </cell>
          <cell r="AO11" t="str">
            <v>N/A</v>
          </cell>
          <cell r="AP11">
            <v>0</v>
          </cell>
          <cell r="AQ11" t="str">
            <v>N/A</v>
          </cell>
          <cell r="AR11">
            <v>0</v>
          </cell>
          <cell r="AS11" t="str">
            <v>N/A</v>
          </cell>
          <cell r="AT11">
            <v>0</v>
          </cell>
          <cell r="AU11" t="str">
            <v>N/A</v>
          </cell>
          <cell r="AV11">
            <v>0</v>
          </cell>
          <cell r="AW11" t="str">
            <v>N/A</v>
          </cell>
          <cell r="AX11">
            <v>0</v>
          </cell>
          <cell r="AY11" t="str">
            <v>N/A</v>
          </cell>
          <cell r="AZ11">
            <v>0</v>
          </cell>
          <cell r="BA11">
            <v>97507649</v>
          </cell>
          <cell r="BB11" t="str">
            <v>NO</v>
          </cell>
          <cell r="BC11" t="str">
            <v>N/A</v>
          </cell>
          <cell r="BD11" t="str">
            <v>N/A</v>
          </cell>
          <cell r="BE11" t="str">
            <v>N/A</v>
          </cell>
          <cell r="BF11" t="str">
            <v>N/A</v>
          </cell>
          <cell r="BG11">
            <v>44926</v>
          </cell>
          <cell r="BH11">
            <v>44926</v>
          </cell>
          <cell r="BI11">
            <v>-417</v>
          </cell>
          <cell r="BJ11" t="str">
            <v>NO</v>
          </cell>
          <cell r="BK11" t="str">
            <v>N/A</v>
          </cell>
          <cell r="BL11" t="str">
            <v>Bogotá D.C.</v>
          </cell>
          <cell r="BM11" t="str">
            <v>Cumplimiento</v>
          </cell>
          <cell r="BN11" t="str">
            <v>380-47-994000122058</v>
          </cell>
          <cell r="BO11">
            <v>0</v>
          </cell>
          <cell r="BP11" t="str">
            <v>Aseguradora Solidaria</v>
          </cell>
          <cell r="BQ11">
            <v>44578</v>
          </cell>
          <cell r="BR11" t="str">
            <v>17-01-2022 - 03-07-2023</v>
          </cell>
          <cell r="BS11">
            <v>2022</v>
          </cell>
          <cell r="BT11" t="str">
            <v>PENDIENTE</v>
          </cell>
          <cell r="BU11" t="str">
            <v>N/A</v>
          </cell>
          <cell r="BV11" t="str">
            <v>Terminado</v>
          </cell>
          <cell r="BW11" t="str">
            <v>Retiro</v>
          </cell>
          <cell r="BX11" t="str">
            <v>N/A</v>
          </cell>
          <cell r="BY11" t="str">
            <v>INGENIERÍA DE SISTEMAS</v>
          </cell>
          <cell r="BZ11" t="str">
            <v>N/A</v>
          </cell>
          <cell r="CA11" t="str">
            <v>FEMENINO</v>
          </cell>
        </row>
        <row r="12">
          <cell r="C12" t="str">
            <v>JEP-035-2022</v>
          </cell>
          <cell r="D12" t="str">
            <v>JEP-CSPO-035-2022</v>
          </cell>
          <cell r="E12" t="str">
            <v>Paola Casas</v>
          </cell>
          <cell r="F12" t="str">
            <v>N/R</v>
          </cell>
          <cell r="G12" t="str">
            <v>Francia Maria Del Pilar Jimenez Franco</v>
          </cell>
          <cell r="H12" t="str">
            <v>2. Contratos o convenios que no requieren pluralidad de ofertas</v>
          </cell>
          <cell r="I12" t="str">
            <v>1. Prestación de servicios</v>
          </cell>
          <cell r="J12">
            <v>42079385</v>
          </cell>
          <cell r="K12">
            <v>3</v>
          </cell>
          <cell r="L12" t="str">
            <v>Persona Natural</v>
          </cell>
          <cell r="M12" t="str">
            <v>N/A</v>
          </cell>
          <cell r="N12" t="str">
            <v>Prestar servicios profesionales para apoyar y acompañar a la Dirección de Tecnología de la Información (DTI), en la identificación de las necesidades de los usuarios finales del sistema de gestión documental conti especialmente en el flujo de órdenes judiciales y flujo de pqrsdf y verificar su correcta implementación y funcionamiento en el sistema, así como en los demás flujos implementados y por implementar, apoyar la estructuración de los estudios de mercados de las diferentes contrataciones.</v>
          </cell>
          <cell r="O12" t="str">
            <v>Funciones de la dependencia</v>
          </cell>
          <cell r="P12" t="str">
            <v>Harvey Danilo Suarez Morales</v>
          </cell>
          <cell r="Q12" t="str">
            <v>Secretaría Ejecutiva</v>
          </cell>
          <cell r="R12" t="str">
            <v>Dirección de Tecnologías de la Información</v>
          </cell>
          <cell r="S12" t="str">
            <v>Dirección de Tecnologías de la Información</v>
          </cell>
          <cell r="T12" t="str">
            <v>Diana Lucia Pinilla Marin</v>
          </cell>
          <cell r="U12" t="str">
            <v>C -Dirección de Tecnologías de la Información</v>
          </cell>
          <cell r="V12" t="str">
            <v>N/A</v>
          </cell>
          <cell r="W12" t="str">
            <v>N/A</v>
          </cell>
          <cell r="X12" t="str">
            <v>N/A</v>
          </cell>
          <cell r="Y12" t="str">
            <v>Inversión</v>
          </cell>
          <cell r="Z12">
            <v>97507649</v>
          </cell>
          <cell r="AA12" t="str">
            <v>N/A</v>
          </cell>
          <cell r="AB12" t="str">
            <v>N/A</v>
          </cell>
          <cell r="AC12">
            <v>8240084</v>
          </cell>
          <cell r="AD12" t="str">
            <v>N/A</v>
          </cell>
          <cell r="AE12">
            <v>33922</v>
          </cell>
          <cell r="AF12">
            <v>32722</v>
          </cell>
          <cell r="AG12" t="str">
            <v xml:space="preserve">2018011000870	</v>
          </cell>
          <cell r="AH12">
            <v>44575</v>
          </cell>
          <cell r="AI12">
            <v>44581</v>
          </cell>
          <cell r="AJ12" t="str">
            <v>N/A</v>
          </cell>
          <cell r="AK12" t="str">
            <v>N/A</v>
          </cell>
          <cell r="AL12" t="str">
            <v>N/A</v>
          </cell>
          <cell r="AM12" t="str">
            <v>N/A</v>
          </cell>
          <cell r="AN12">
            <v>0</v>
          </cell>
          <cell r="AO12" t="str">
            <v>N/A</v>
          </cell>
          <cell r="AP12">
            <v>0</v>
          </cell>
          <cell r="AQ12" t="str">
            <v>N/A</v>
          </cell>
          <cell r="AR12">
            <v>0</v>
          </cell>
          <cell r="AS12" t="str">
            <v>N/A</v>
          </cell>
          <cell r="AT12">
            <v>0</v>
          </cell>
          <cell r="AU12" t="str">
            <v>N/A</v>
          </cell>
          <cell r="AV12">
            <v>0</v>
          </cell>
          <cell r="AW12" t="str">
            <v>N/A</v>
          </cell>
          <cell r="AX12">
            <v>0</v>
          </cell>
          <cell r="AY12" t="str">
            <v>N/A</v>
          </cell>
          <cell r="AZ12">
            <v>0</v>
          </cell>
          <cell r="BA12">
            <v>97507649</v>
          </cell>
          <cell r="BB12" t="str">
            <v>NO</v>
          </cell>
          <cell r="BC12" t="str">
            <v>N/A</v>
          </cell>
          <cell r="BD12" t="str">
            <v>N/A</v>
          </cell>
          <cell r="BE12" t="str">
            <v>N/A</v>
          </cell>
          <cell r="BF12" t="str">
            <v>N/A</v>
          </cell>
          <cell r="BG12">
            <v>44926</v>
          </cell>
          <cell r="BH12">
            <v>44926</v>
          </cell>
          <cell r="BI12">
            <v>-417</v>
          </cell>
          <cell r="BJ12" t="str">
            <v>NO</v>
          </cell>
          <cell r="BK12" t="str">
            <v>N/A</v>
          </cell>
          <cell r="BL12" t="str">
            <v>Bogotá D.C.</v>
          </cell>
          <cell r="BM12" t="str">
            <v>Cumplimiento</v>
          </cell>
          <cell r="BN12" t="str">
            <v>15-45-101137888</v>
          </cell>
          <cell r="BO12">
            <v>0</v>
          </cell>
          <cell r="BP12" t="str">
            <v xml:space="preserve">Seguros del Estado </v>
          </cell>
          <cell r="BQ12">
            <v>44578</v>
          </cell>
          <cell r="BR12" t="str">
            <v>17-01-2022 - 07-07-2023</v>
          </cell>
          <cell r="BS12">
            <v>2022</v>
          </cell>
          <cell r="BT12" t="str">
            <v>PENDIENTE</v>
          </cell>
          <cell r="BU12" t="str">
            <v>N/A</v>
          </cell>
          <cell r="BV12" t="str">
            <v>Terminado</v>
          </cell>
          <cell r="BW12" t="str">
            <v>Retiro</v>
          </cell>
          <cell r="BX12" t="str">
            <v>N/A</v>
          </cell>
          <cell r="BY12" t="str">
            <v>ECONMÍA</v>
          </cell>
          <cell r="BZ12" t="str">
            <v>N/A</v>
          </cell>
          <cell r="CA12" t="str">
            <v>FEMENINO</v>
          </cell>
        </row>
        <row r="13">
          <cell r="C13" t="str">
            <v>JEP-036-2022</v>
          </cell>
          <cell r="D13" t="str">
            <v>JEP-CSPO-036-2022</v>
          </cell>
          <cell r="E13" t="str">
            <v>Paola Casas</v>
          </cell>
          <cell r="F13" t="str">
            <v>N/R</v>
          </cell>
          <cell r="G13" t="str">
            <v>Hector Fernando Romero Carvajal</v>
          </cell>
          <cell r="H13" t="str">
            <v>2. Contratos o convenios que no requieren pluralidad de ofertas</v>
          </cell>
          <cell r="I13" t="str">
            <v>1. Prestación de servicios</v>
          </cell>
          <cell r="J13" t="str">
            <v xml:space="preserve">79424137
</v>
          </cell>
          <cell r="K13">
            <v>8</v>
          </cell>
          <cell r="L13" t="str">
            <v>Persona Natural</v>
          </cell>
          <cell r="M13" t="str">
            <v>N/A</v>
          </cell>
          <cell r="N13" t="str">
            <v>Prestar servicios profesionales para apoyar y acompañar a la dirección de tecnologías de la información (DTI), en la evolución del modelo de interoperabilidad entre la JEP y las distintas entidades externas para el intercambio de información de los sistemas de la entidad, así como PMO de apoyo y control, para la gestión de los proyectos tecnológicos de la JEP, y la revisión y verificación de la implementación de los nuevos servicios en el bus de interoperabilidad</v>
          </cell>
          <cell r="O13" t="str">
            <v>Funciones de la dependencia</v>
          </cell>
          <cell r="P13" t="str">
            <v>Harvey Danilo Suarez Morales</v>
          </cell>
          <cell r="Q13" t="str">
            <v>Secretaría Ejecutiva</v>
          </cell>
          <cell r="R13" t="str">
            <v>Dirección de Tecnologías de la Información</v>
          </cell>
          <cell r="S13" t="str">
            <v>Dirección de Tecnologías de la Información</v>
          </cell>
          <cell r="T13" t="str">
            <v>Diana Lucia Pinilla Marin</v>
          </cell>
          <cell r="U13" t="str">
            <v>C -Dirección de Tecnologías de la Información</v>
          </cell>
          <cell r="V13" t="str">
            <v>N/A</v>
          </cell>
          <cell r="W13" t="str">
            <v>N/A</v>
          </cell>
          <cell r="X13" t="str">
            <v>N/A</v>
          </cell>
          <cell r="Y13" t="str">
            <v>Inversión</v>
          </cell>
          <cell r="Z13">
            <v>147078806</v>
          </cell>
          <cell r="AA13" t="str">
            <v>N/A</v>
          </cell>
          <cell r="AB13" t="str">
            <v>N/A</v>
          </cell>
          <cell r="AC13" t="str">
            <v>$12.429.196</v>
          </cell>
          <cell r="AD13" t="str">
            <v>N/A</v>
          </cell>
          <cell r="AE13">
            <v>35822</v>
          </cell>
          <cell r="AF13">
            <v>36422</v>
          </cell>
          <cell r="AG13" t="str">
            <v xml:space="preserve">2018011000870	</v>
          </cell>
          <cell r="AH13">
            <v>44578</v>
          </cell>
          <cell r="AI13">
            <v>44581</v>
          </cell>
          <cell r="AJ13" t="str">
            <v>N/A</v>
          </cell>
          <cell r="AK13" t="str">
            <v>N/A</v>
          </cell>
          <cell r="AL13" t="str">
            <v>N/A</v>
          </cell>
          <cell r="AM13" t="str">
            <v>N/A</v>
          </cell>
          <cell r="AN13">
            <v>0</v>
          </cell>
          <cell r="AO13" t="str">
            <v>N/A</v>
          </cell>
          <cell r="AP13">
            <v>0</v>
          </cell>
          <cell r="AQ13" t="str">
            <v>N/A</v>
          </cell>
          <cell r="AR13">
            <v>0</v>
          </cell>
          <cell r="AS13" t="str">
            <v>N/A</v>
          </cell>
          <cell r="AT13">
            <v>0</v>
          </cell>
          <cell r="AU13" t="str">
            <v>N/A</v>
          </cell>
          <cell r="AV13">
            <v>0</v>
          </cell>
          <cell r="AW13" t="str">
            <v>N/A</v>
          </cell>
          <cell r="AX13">
            <v>0</v>
          </cell>
          <cell r="AY13" t="str">
            <v>N/A</v>
          </cell>
          <cell r="AZ13">
            <v>0</v>
          </cell>
          <cell r="BA13">
            <v>147078806</v>
          </cell>
          <cell r="BB13" t="str">
            <v>NO</v>
          </cell>
          <cell r="BC13" t="str">
            <v>N/A</v>
          </cell>
          <cell r="BD13" t="str">
            <v>N/A</v>
          </cell>
          <cell r="BE13" t="str">
            <v>N/A</v>
          </cell>
          <cell r="BF13" t="str">
            <v>N/A</v>
          </cell>
          <cell r="BG13">
            <v>44926</v>
          </cell>
          <cell r="BH13">
            <v>44926</v>
          </cell>
          <cell r="BI13">
            <v>-417</v>
          </cell>
          <cell r="BJ13" t="str">
            <v>NO</v>
          </cell>
          <cell r="BK13" t="str">
            <v>N/A</v>
          </cell>
          <cell r="BL13" t="str">
            <v>Bogotá D.C.</v>
          </cell>
          <cell r="BM13" t="str">
            <v>Cumplimiento</v>
          </cell>
          <cell r="BN13" t="str">
            <v>390-47-994000067873</v>
          </cell>
          <cell r="BO13">
            <v>0</v>
          </cell>
          <cell r="BP13" t="str">
            <v>Aseguradora Solidaria</v>
          </cell>
          <cell r="BQ13">
            <v>44579</v>
          </cell>
          <cell r="BR13" t="str">
            <v>18-01-2022 - 10-07-2023</v>
          </cell>
          <cell r="BS13">
            <v>2022</v>
          </cell>
          <cell r="BT13" t="str">
            <v>PENDIENTE</v>
          </cell>
          <cell r="BU13" t="str">
            <v>N/A</v>
          </cell>
          <cell r="BV13" t="str">
            <v>Terminado</v>
          </cell>
          <cell r="BW13" t="str">
            <v>Retiro</v>
          </cell>
          <cell r="BX13" t="str">
            <v>N/A</v>
          </cell>
          <cell r="BY13" t="str">
            <v>INGENIERÍA DE SISTEMAS</v>
          </cell>
          <cell r="BZ13" t="str">
            <v>N/A</v>
          </cell>
          <cell r="CA13" t="str">
            <v>MASCULINO</v>
          </cell>
        </row>
        <row r="14">
          <cell r="C14" t="str">
            <v>JEP-515-2022</v>
          </cell>
          <cell r="D14" t="str">
            <v>JEP-CSPO-497-2022</v>
          </cell>
          <cell r="E14" t="str">
            <v>John Maldonado</v>
          </cell>
          <cell r="F14" t="str">
            <v>Revisado el 10/07/2022</v>
          </cell>
          <cell r="G14" t="str">
            <v>Maria del Pilar Torres</v>
          </cell>
          <cell r="H14" t="str">
            <v>2. Contratos o convenios que no requieren pluralidad de ofertas</v>
          </cell>
          <cell r="I14" t="str">
            <v>1. Prestación de servicios</v>
          </cell>
          <cell r="J14">
            <v>52107153</v>
          </cell>
          <cell r="K14">
            <v>9</v>
          </cell>
          <cell r="L14" t="str">
            <v>Persona Natural</v>
          </cell>
          <cell r="M14" t="str">
            <v>N/A</v>
          </cell>
          <cell r="N14" t="str">
            <v>Prestar servicios profesionales especializados para apoyar y acompañar las actividades y proyectos estratégicos que adelante la secretaria ejecutiva, a través de la dirección nacional de tecnologías de la información, con el propósito de hacer seguimiento a su gestión y desempeño en especial respecto de la ejecución del plan de tecnologías de la información, en particular sobre la evolución de las soluciones que integran la arquitectura tecnológica de la jurisdicción especial para la paz (JEP), el desarrollo de mejoras, el seguimiento a los procesos de soporte y mantenimiento de dichas soluciones, la promoción del proceso de apropiación y uso de las soluciones y sistemas, y la aplicación de las políticas de gestión de la información adoptados por la JEP</v>
          </cell>
          <cell r="O14" t="str">
            <v>Funciones de la dependencia</v>
          </cell>
          <cell r="P14" t="str">
            <v>Harvey Danilo Suarez Morales</v>
          </cell>
          <cell r="Q14" t="str">
            <v>Secretaría Ejecutiva</v>
          </cell>
          <cell r="R14" t="str">
            <v>Dirección de Tecnologías de la Información</v>
          </cell>
          <cell r="S14" t="str">
            <v>Dirección de Tecnologías de la Información</v>
          </cell>
          <cell r="T14" t="str">
            <v>Yiris Tovar Medina</v>
          </cell>
          <cell r="U14" t="str">
            <v>C -Dirección de Tecnologías de la Información</v>
          </cell>
          <cell r="V14" t="str">
            <v>N/A</v>
          </cell>
          <cell r="W14" t="str">
            <v>N/A</v>
          </cell>
          <cell r="X14" t="str">
            <v>N/A</v>
          </cell>
          <cell r="Y14" t="str">
            <v>Inversión</v>
          </cell>
          <cell r="Z14">
            <v>136346868</v>
          </cell>
          <cell r="AA14" t="str">
            <v>N/A</v>
          </cell>
          <cell r="AB14" t="str">
            <v>N/A</v>
          </cell>
          <cell r="AC14">
            <v>22724478</v>
          </cell>
          <cell r="AD14" t="str">
            <v>N/A</v>
          </cell>
          <cell r="AE14">
            <v>72022</v>
          </cell>
          <cell r="AF14">
            <v>293122</v>
          </cell>
          <cell r="AG14">
            <v>2018011000870</v>
          </cell>
          <cell r="AH14">
            <v>44742</v>
          </cell>
          <cell r="AI14">
            <v>44743</v>
          </cell>
          <cell r="AJ14" t="str">
            <v>N/A</v>
          </cell>
          <cell r="AK14" t="str">
            <v>N/A</v>
          </cell>
          <cell r="AL14" t="str">
            <v>N/A</v>
          </cell>
          <cell r="AM14" t="str">
            <v>N/A</v>
          </cell>
          <cell r="AN14">
            <v>0</v>
          </cell>
          <cell r="AO14" t="str">
            <v>N/A</v>
          </cell>
          <cell r="AP14">
            <v>0</v>
          </cell>
          <cell r="AQ14" t="str">
            <v>N/A</v>
          </cell>
          <cell r="AR14">
            <v>0</v>
          </cell>
          <cell r="AS14" t="str">
            <v>N/A</v>
          </cell>
          <cell r="AT14">
            <v>0</v>
          </cell>
          <cell r="AU14" t="str">
            <v>N/A</v>
          </cell>
          <cell r="AV14">
            <v>0</v>
          </cell>
          <cell r="AW14" t="str">
            <v>N/A</v>
          </cell>
          <cell r="AX14">
            <v>0</v>
          </cell>
          <cell r="AY14" t="str">
            <v>N/A</v>
          </cell>
          <cell r="AZ14">
            <v>0</v>
          </cell>
          <cell r="BA14">
            <v>136346868</v>
          </cell>
          <cell r="BB14" t="str">
            <v>NO</v>
          </cell>
          <cell r="BC14" t="str">
            <v>N/A</v>
          </cell>
          <cell r="BD14" t="str">
            <v>N/A</v>
          </cell>
          <cell r="BE14" t="str">
            <v>N/A</v>
          </cell>
          <cell r="BF14" t="str">
            <v>N/A</v>
          </cell>
          <cell r="BG14">
            <v>44926</v>
          </cell>
          <cell r="BH14">
            <v>44926</v>
          </cell>
          <cell r="BI14">
            <v>-417</v>
          </cell>
          <cell r="BJ14" t="str">
            <v>SI</v>
          </cell>
          <cell r="BK14" t="str">
            <v>N/A</v>
          </cell>
          <cell r="BL14" t="str">
            <v>Bogotá D.C.</v>
          </cell>
          <cell r="BM14" t="str">
            <v>Cumplimiento</v>
          </cell>
          <cell r="BN14" t="str">
            <v>21-45-101375933</v>
          </cell>
          <cell r="BO14">
            <v>0</v>
          </cell>
          <cell r="BP14" t="str">
            <v>Seguros del Estado S.A.</v>
          </cell>
          <cell r="BQ14">
            <v>44742</v>
          </cell>
          <cell r="BR14" t="str">
            <v>30/06/2022 - 01/07/2023</v>
          </cell>
          <cell r="BS14">
            <v>2022</v>
          </cell>
          <cell r="BT14" t="str">
            <v>PENDIENTE</v>
          </cell>
          <cell r="BU14" t="str">
            <v>Ninguna</v>
          </cell>
          <cell r="BV14" t="str">
            <v>Terminado</v>
          </cell>
          <cell r="BW14" t="str">
            <v>Retiro</v>
          </cell>
          <cell r="BY14" t="str">
            <v>DERECHO</v>
          </cell>
          <cell r="BZ14" t="str">
            <v>N/A</v>
          </cell>
          <cell r="CA14" t="str">
            <v>FEMENINO</v>
          </cell>
        </row>
        <row r="15">
          <cell r="C15" t="str">
            <v>JEP-139-2022</v>
          </cell>
          <cell r="D15" t="str">
            <v>JEP-CSPO-139-2022</v>
          </cell>
          <cell r="E15" t="str">
            <v>Paola Casas</v>
          </cell>
          <cell r="F15" t="str">
            <v>N/R</v>
          </cell>
          <cell r="G15" t="str">
            <v>Derly Jimenez Urrego</v>
          </cell>
          <cell r="H15" t="str">
            <v>2. Contratos o convenios que no requieren pluralidad de ofertas</v>
          </cell>
          <cell r="I15" t="str">
            <v>1. Prestación de servicios</v>
          </cell>
          <cell r="J15">
            <v>52809139</v>
          </cell>
          <cell r="K15">
            <v>8</v>
          </cell>
          <cell r="L15" t="str">
            <v>Persona Natural</v>
          </cell>
          <cell r="M15" t="str">
            <v>N/A</v>
          </cell>
          <cell r="N15" t="str">
            <v>Prestar los servicios profesionales para apoyar y acompañar a la Dirección de Tecnologías de la Información, en los aspectos técnicos y administrativos de las actividades de supervisión,  operación y procesos contractuales  asociados con el servicio de Mesa de Ayuda y la herramienta ITSM. Así mismo apoyar el seguimiento a cumplimiento de los lineamientos de Gobierno Digital.</v>
          </cell>
          <cell r="O15" t="str">
            <v>Funciones de la dependencia</v>
          </cell>
          <cell r="P15" t="str">
            <v>Harvey Danilo Suarez Morales</v>
          </cell>
          <cell r="Q15" t="str">
            <v>Secretaría Ejecutiva</v>
          </cell>
          <cell r="R15" t="str">
            <v>Dirección de Tecnologías de la Información</v>
          </cell>
          <cell r="S15" t="str">
            <v>Dirección de Tecnologías de la Información</v>
          </cell>
          <cell r="T15" t="str">
            <v>Alicia Mercedes Arenas Valderrama</v>
          </cell>
          <cell r="U15" t="str">
            <v>C -Dirección de Tecnologías de la Información</v>
          </cell>
          <cell r="V15" t="str">
            <v>N/A</v>
          </cell>
          <cell r="W15" t="str">
            <v>N/A</v>
          </cell>
          <cell r="X15" t="str">
            <v>N/A</v>
          </cell>
          <cell r="Y15" t="str">
            <v>Inversión</v>
          </cell>
          <cell r="Z15">
            <v>60542918</v>
          </cell>
          <cell r="AA15" t="str">
            <v>N/A</v>
          </cell>
          <cell r="AB15" t="str">
            <v>N/A</v>
          </cell>
          <cell r="AC15">
            <v>5204263</v>
          </cell>
          <cell r="AD15" t="str">
            <v>N/A</v>
          </cell>
          <cell r="AE15">
            <v>43222</v>
          </cell>
          <cell r="AF15">
            <v>52722</v>
          </cell>
          <cell r="AG15">
            <v>2018011000870</v>
          </cell>
          <cell r="AH15">
            <v>44585</v>
          </cell>
          <cell r="AI15">
            <v>44588</v>
          </cell>
          <cell r="AJ15" t="str">
            <v>N/A</v>
          </cell>
          <cell r="AK15" t="str">
            <v>N/A</v>
          </cell>
          <cell r="AL15" t="str">
            <v>N/A</v>
          </cell>
          <cell r="AM15" t="str">
            <v>N/A</v>
          </cell>
          <cell r="AN15">
            <v>0</v>
          </cell>
          <cell r="AO15" t="str">
            <v>N/A</v>
          </cell>
          <cell r="AP15">
            <v>0</v>
          </cell>
          <cell r="AQ15" t="str">
            <v>N/A</v>
          </cell>
          <cell r="AR15">
            <v>0</v>
          </cell>
          <cell r="AS15" t="str">
            <v>N/A</v>
          </cell>
          <cell r="AT15">
            <v>0</v>
          </cell>
          <cell r="AU15" t="str">
            <v>N/A</v>
          </cell>
          <cell r="AV15">
            <v>0</v>
          </cell>
          <cell r="AW15" t="str">
            <v>N/A</v>
          </cell>
          <cell r="AX15">
            <v>0</v>
          </cell>
          <cell r="AY15" t="str">
            <v>N/A</v>
          </cell>
          <cell r="AZ15">
            <v>0</v>
          </cell>
          <cell r="BA15">
            <v>60542918</v>
          </cell>
          <cell r="BB15" t="str">
            <v>NO</v>
          </cell>
          <cell r="BC15" t="str">
            <v>N/A</v>
          </cell>
          <cell r="BD15" t="str">
            <v>N/A</v>
          </cell>
          <cell r="BE15" t="str">
            <v>N/A</v>
          </cell>
          <cell r="BF15" t="str">
            <v>N/A</v>
          </cell>
          <cell r="BG15">
            <v>44926</v>
          </cell>
          <cell r="BH15">
            <v>44926</v>
          </cell>
          <cell r="BI15">
            <v>-417</v>
          </cell>
          <cell r="BJ15" t="str">
            <v>NO</v>
          </cell>
          <cell r="BK15" t="str">
            <v>N/A</v>
          </cell>
          <cell r="BL15" t="str">
            <v>Bogotá D.C.</v>
          </cell>
          <cell r="BM15" t="str">
            <v>Cumplimiento</v>
          </cell>
          <cell r="BN15" t="str">
            <v>390 47 994000069132</v>
          </cell>
          <cell r="BO15">
            <v>0</v>
          </cell>
          <cell r="BP15" t="str">
            <v xml:space="preserve">Aseguradora Solidaria </v>
          </cell>
          <cell r="BQ15">
            <v>44585</v>
          </cell>
          <cell r="BR15" t="str">
            <v>24-01-2022 - 10-07-2023</v>
          </cell>
          <cell r="BS15">
            <v>2022</v>
          </cell>
          <cell r="BT15" t="str">
            <v>PENDIENTE</v>
          </cell>
          <cell r="BU15" t="str">
            <v>N/A</v>
          </cell>
          <cell r="BV15" t="str">
            <v>Terminado</v>
          </cell>
          <cell r="BW15" t="str">
            <v>Retiro</v>
          </cell>
          <cell r="BX15" t="str">
            <v>N/A</v>
          </cell>
          <cell r="BY15" t="str">
            <v>TECNOLOGÍA EN CIENCIAS DE LA EDUCACIÓN</v>
          </cell>
          <cell r="BZ15" t="str">
            <v>N/A</v>
          </cell>
          <cell r="CA15" t="str">
            <v>FEMENINO</v>
          </cell>
        </row>
        <row r="16">
          <cell r="C16" t="str">
            <v>JEP-284-2022</v>
          </cell>
          <cell r="D16" t="str">
            <v>JEP-CSPO-284-2022</v>
          </cell>
          <cell r="E16" t="str">
            <v>Paola Casas</v>
          </cell>
          <cell r="F16" t="str">
            <v>19 de enero de 2022</v>
          </cell>
          <cell r="G16" t="str">
            <v>Carlos Orlando Camargo Muñoz</v>
          </cell>
          <cell r="H16" t="str">
            <v>2. Contratos o convenios que no requieren pluralidad de ofertas</v>
          </cell>
          <cell r="I16" t="str">
            <v>1. Prestación de servicios</v>
          </cell>
          <cell r="J16">
            <v>80064018</v>
          </cell>
          <cell r="K16">
            <v>8</v>
          </cell>
          <cell r="L16" t="str">
            <v>Persona Natural</v>
          </cell>
          <cell r="M16" t="str">
            <v>N/A</v>
          </cell>
          <cell r="N16" t="str">
            <v>Prestar los servicios profesionales para apoyar y acompañar a la Dirección de Tecnologías de la Información, en los aspectos técnicos y administrativos de las actividades de supervisión, operación y procesos contractuales asociados con el  servicio de impresión y la mejora y seguimiento a la gestión de los procesos ITIL. Así mismo apoyar el seguimiento al desarrollo del Plan Estrategico de Teconologías de la información (PETI).</v>
          </cell>
          <cell r="O16" t="str">
            <v>Funciones de la dependencia</v>
          </cell>
          <cell r="P16" t="str">
            <v>Harvey Danilo Suarez Morales</v>
          </cell>
          <cell r="Q16" t="str">
            <v>Secretaría Ejecutiva</v>
          </cell>
          <cell r="R16" t="str">
            <v>Dirección de Tecnologías de la Información</v>
          </cell>
          <cell r="S16" t="str">
            <v>Dirección de Tecnologías de la Información</v>
          </cell>
          <cell r="T16" t="str">
            <v>Alicia Mercedes Arenas Valderrama</v>
          </cell>
          <cell r="U16" t="str">
            <v>C -Dirección de Tecnologías de la Información</v>
          </cell>
          <cell r="V16" t="str">
            <v>N/A</v>
          </cell>
          <cell r="W16" t="str">
            <v>N/A</v>
          </cell>
          <cell r="X16" t="str">
            <v>N/A</v>
          </cell>
          <cell r="Y16" t="str">
            <v>Inversión</v>
          </cell>
          <cell r="Z16">
            <v>59328593</v>
          </cell>
          <cell r="AA16" t="str">
            <v>N/A</v>
          </cell>
          <cell r="AB16" t="str">
            <v>N/A</v>
          </cell>
          <cell r="AC16" t="str">
            <v>$5.204.263</v>
          </cell>
          <cell r="AD16" t="str">
            <v>N/A</v>
          </cell>
          <cell r="AE16">
            <v>56222</v>
          </cell>
          <cell r="AF16" t="str">
            <v xml:space="preserve">	60322</v>
          </cell>
          <cell r="AG16">
            <v>2018011000870</v>
          </cell>
          <cell r="AH16">
            <v>44586</v>
          </cell>
          <cell r="AI16">
            <v>44595</v>
          </cell>
          <cell r="AJ16" t="str">
            <v>N/A</v>
          </cell>
          <cell r="AK16" t="str">
            <v>N/A</v>
          </cell>
          <cell r="AL16" t="str">
            <v>N/A</v>
          </cell>
          <cell r="AM16" t="str">
            <v>N/A</v>
          </cell>
          <cell r="AN16">
            <v>0</v>
          </cell>
          <cell r="AO16" t="str">
            <v>N/A</v>
          </cell>
          <cell r="AP16">
            <v>0</v>
          </cell>
          <cell r="AQ16" t="str">
            <v>N/A</v>
          </cell>
          <cell r="AR16">
            <v>0</v>
          </cell>
          <cell r="AS16" t="str">
            <v>N/A</v>
          </cell>
          <cell r="AT16">
            <v>0</v>
          </cell>
          <cell r="AU16" t="str">
            <v>N/A</v>
          </cell>
          <cell r="AV16">
            <v>0</v>
          </cell>
          <cell r="AW16" t="str">
            <v>N/A</v>
          </cell>
          <cell r="AX16">
            <v>0</v>
          </cell>
          <cell r="AY16" t="str">
            <v>N/A</v>
          </cell>
          <cell r="AZ16">
            <v>0</v>
          </cell>
          <cell r="BA16">
            <v>59328593</v>
          </cell>
          <cell r="BB16" t="str">
            <v>NO</v>
          </cell>
          <cell r="BC16" t="str">
            <v>N/A</v>
          </cell>
          <cell r="BD16" t="str">
            <v>N/A</v>
          </cell>
          <cell r="BE16" t="str">
            <v>N/A</v>
          </cell>
          <cell r="BF16" t="str">
            <v>N/A</v>
          </cell>
          <cell r="BG16">
            <v>44926</v>
          </cell>
          <cell r="BH16">
            <v>44926</v>
          </cell>
          <cell r="BI16">
            <v>-417</v>
          </cell>
          <cell r="BJ16" t="str">
            <v>NO</v>
          </cell>
          <cell r="BK16" t="str">
            <v>N/A</v>
          </cell>
          <cell r="BL16" t="str">
            <v>Bogotá D.C.</v>
          </cell>
          <cell r="BM16" t="str">
            <v xml:space="preserve">Cumplimiento </v>
          </cell>
          <cell r="BN16" t="str">
            <v xml:space="preserve">	390 47 994000069446</v>
          </cell>
          <cell r="BO16">
            <v>0</v>
          </cell>
          <cell r="BP16" t="str">
            <v xml:space="preserve">Aseguradora Solidaria </v>
          </cell>
          <cell r="BQ16">
            <v>44587</v>
          </cell>
          <cell r="BR16" t="str">
            <v>25-01-2022 - 10-07-2023</v>
          </cell>
          <cell r="BS16">
            <v>2022</v>
          </cell>
          <cell r="BT16" t="str">
            <v>PENDIENTE</v>
          </cell>
          <cell r="BU16" t="str">
            <v>Ninguna</v>
          </cell>
          <cell r="BV16" t="str">
            <v>Terminado</v>
          </cell>
          <cell r="BW16" t="str">
            <v>Retiro</v>
          </cell>
          <cell r="BX16" t="str">
            <v>N/A</v>
          </cell>
          <cell r="BY16" t="str">
            <v>INGENIERÍA DE SISTEMAS</v>
          </cell>
          <cell r="BZ16" t="str">
            <v>N/A</v>
          </cell>
          <cell r="CA16" t="str">
            <v>MASCULINO</v>
          </cell>
        </row>
        <row r="17">
          <cell r="C17" t="str">
            <v>JEP-037-2022</v>
          </cell>
          <cell r="D17" t="str">
            <v>JEP-CSPO-037-2022</v>
          </cell>
          <cell r="E17" t="str">
            <v>Paola Casas</v>
          </cell>
          <cell r="F17" t="str">
            <v>N/R</v>
          </cell>
          <cell r="G17" t="str">
            <v>Lady Johanna Ruiz Gonzalez</v>
          </cell>
          <cell r="H17" t="str">
            <v>2. Contratos o convenios que no requieren pluralidad de ofertas</v>
          </cell>
          <cell r="I17" t="str">
            <v>1. Prestación de servicios</v>
          </cell>
          <cell r="J17">
            <v>35253338</v>
          </cell>
          <cell r="K17">
            <v>7</v>
          </cell>
          <cell r="L17" t="str">
            <v>Persona Natural</v>
          </cell>
          <cell r="M17" t="str">
            <v>N/A</v>
          </cell>
          <cell r="N17" t="str">
            <v>Prestar servicios profesionales para apoyar y acompañar a la Dirección de Tecnologías de la Información (DTI), en la implementación del régimen de condicionalidad en este sistema; apoyo en el proceso de uso y apropiación del sistema de gestión judicial legali en la entidad, y apoyo y seguimiento en los proyectos de analítica de datos y en el cumplimiento de órdenes judiciales a cargo de la DTI</v>
          </cell>
          <cell r="O17" t="str">
            <v>Funciones de la dependencia</v>
          </cell>
          <cell r="P17" t="str">
            <v>Harvey Danilo Suarez Morales</v>
          </cell>
          <cell r="Q17" t="str">
            <v>Secretaría Ejecutiva</v>
          </cell>
          <cell r="R17" t="str">
            <v>Dirección de Tecnologías de la Información</v>
          </cell>
          <cell r="S17" t="str">
            <v>Dirección de Tecnologías de la Información</v>
          </cell>
          <cell r="T17" t="str">
            <v>Natalia Lorena Arbelaez Mendoza</v>
          </cell>
          <cell r="U17" t="str">
            <v>C -Dirección de Tecnologías de la Información</v>
          </cell>
          <cell r="V17" t="str">
            <v>N/A</v>
          </cell>
          <cell r="W17" t="str">
            <v>N/A</v>
          </cell>
          <cell r="X17" t="str">
            <v>N/A</v>
          </cell>
          <cell r="Y17" t="str">
            <v>Inversión</v>
          </cell>
          <cell r="Z17">
            <v>97507649</v>
          </cell>
          <cell r="AA17" t="str">
            <v>N/A</v>
          </cell>
          <cell r="AB17" t="str">
            <v>N/A</v>
          </cell>
          <cell r="AC17">
            <v>8240084</v>
          </cell>
          <cell r="AD17" t="str">
            <v>N/A</v>
          </cell>
          <cell r="AE17">
            <v>48122</v>
          </cell>
          <cell r="AF17">
            <v>44222</v>
          </cell>
          <cell r="AG17">
            <v>2018011000870</v>
          </cell>
          <cell r="AH17">
            <v>44581</v>
          </cell>
          <cell r="AI17">
            <v>44585</v>
          </cell>
          <cell r="AJ17" t="str">
            <v>N/A</v>
          </cell>
          <cell r="AK17" t="str">
            <v>N/A</v>
          </cell>
          <cell r="AL17" t="str">
            <v>N/A</v>
          </cell>
          <cell r="AM17" t="str">
            <v>N/A</v>
          </cell>
          <cell r="AN17">
            <v>0</v>
          </cell>
          <cell r="AO17" t="str">
            <v>N/A</v>
          </cell>
          <cell r="AP17">
            <v>0</v>
          </cell>
          <cell r="AQ17" t="str">
            <v>N/A</v>
          </cell>
          <cell r="AR17">
            <v>0</v>
          </cell>
          <cell r="AS17" t="str">
            <v>N/A</v>
          </cell>
          <cell r="AT17">
            <v>0</v>
          </cell>
          <cell r="AU17" t="str">
            <v>N/A</v>
          </cell>
          <cell r="AV17">
            <v>0</v>
          </cell>
          <cell r="AW17" t="str">
            <v>N/A</v>
          </cell>
          <cell r="AX17">
            <v>0</v>
          </cell>
          <cell r="AY17" t="str">
            <v>N/A</v>
          </cell>
          <cell r="AZ17">
            <v>0</v>
          </cell>
          <cell r="BA17">
            <v>97507649</v>
          </cell>
          <cell r="BB17" t="str">
            <v>NO</v>
          </cell>
          <cell r="BC17" t="str">
            <v>N/A</v>
          </cell>
          <cell r="BD17" t="str">
            <v>N/A</v>
          </cell>
          <cell r="BE17" t="str">
            <v>N/A</v>
          </cell>
          <cell r="BF17" t="str">
            <v>N/A</v>
          </cell>
          <cell r="BG17">
            <v>44926</v>
          </cell>
          <cell r="BH17">
            <v>44926</v>
          </cell>
          <cell r="BI17">
            <v>-417</v>
          </cell>
          <cell r="BJ17" t="str">
            <v>NO</v>
          </cell>
          <cell r="BK17" t="str">
            <v>N/A</v>
          </cell>
          <cell r="BL17" t="str">
            <v>Bogotá D.C.</v>
          </cell>
          <cell r="BM17" t="str">
            <v>Cumplimiento</v>
          </cell>
          <cell r="BN17" t="str">
            <v>3264525–9</v>
          </cell>
          <cell r="BO17">
            <v>0</v>
          </cell>
          <cell r="BP17" t="str">
            <v>Suramericana</v>
          </cell>
          <cell r="BQ17">
            <v>44589</v>
          </cell>
          <cell r="BR17" t="str">
            <v>28/01/2022 - 30/06/2022</v>
          </cell>
          <cell r="BS17">
            <v>2022</v>
          </cell>
          <cell r="BT17" t="str">
            <v>PENDIENTE</v>
          </cell>
          <cell r="BU17" t="str">
            <v>N/A</v>
          </cell>
          <cell r="BV17" t="str">
            <v>Terminado</v>
          </cell>
          <cell r="BW17" t="str">
            <v>Retiro</v>
          </cell>
          <cell r="BX17" t="str">
            <v>N/A</v>
          </cell>
          <cell r="BY17" t="str">
            <v>INGENIERÍA DE SISTEMAS</v>
          </cell>
          <cell r="BZ17" t="str">
            <v>N/A</v>
          </cell>
          <cell r="CA17" t="str">
            <v>FEMENINO</v>
          </cell>
        </row>
        <row r="18">
          <cell r="C18" t="str">
            <v>JEP-038-2022</v>
          </cell>
          <cell r="D18" t="str">
            <v>JEP-CSPO-038-2022</v>
          </cell>
          <cell r="E18" t="str">
            <v>Paola Casas</v>
          </cell>
          <cell r="F18" t="str">
            <v>N/R</v>
          </cell>
          <cell r="G18" t="str">
            <v>Juan Carlos Leal Blanco</v>
          </cell>
          <cell r="H18" t="str">
            <v>2. Contratos o convenios que no requieren pluralidad de ofertas</v>
          </cell>
          <cell r="I18" t="str">
            <v>1. Prestación de servicios</v>
          </cell>
          <cell r="J18" t="str">
            <v xml:space="preserve">80166567
</v>
          </cell>
          <cell r="K18">
            <v>8</v>
          </cell>
          <cell r="L18" t="str">
            <v>Persona Natural</v>
          </cell>
          <cell r="M18" t="str">
            <v>N/A</v>
          </cell>
          <cell r="N18" t="str">
            <v>Prestar servicios profesionales para apoyar y acompañar a la dirección de tecnologías de la información, en el seguimiento y desarrollo de actividades relativas a los servicios de redes LAN, WLAN y WAN, comunicaciones unificadas y seguridad interna, perimetral y en la nube de la JEP</v>
          </cell>
          <cell r="O18" t="str">
            <v>Funciones de la dependencia</v>
          </cell>
          <cell r="P18" t="str">
            <v>Harvey Danilo Suarez Morales</v>
          </cell>
          <cell r="Q18" t="str">
            <v>Secretaría Ejecutiva</v>
          </cell>
          <cell r="R18" t="str">
            <v>Dirección de Tecnologías de la Información</v>
          </cell>
          <cell r="S18" t="str">
            <v>Dirección de Tecnologías de la Información</v>
          </cell>
          <cell r="T18" t="str">
            <v>Nestor Julio Corredor Niampira</v>
          </cell>
          <cell r="U18" t="str">
            <v>C -Dirección de Tecnologías de la Información</v>
          </cell>
          <cell r="V18" t="str">
            <v>N/A</v>
          </cell>
          <cell r="W18" t="str">
            <v>N/A</v>
          </cell>
          <cell r="X18" t="str">
            <v>N/A</v>
          </cell>
          <cell r="Y18" t="str">
            <v>Inversión</v>
          </cell>
          <cell r="Z18">
            <v>97507649</v>
          </cell>
          <cell r="AA18" t="str">
            <v>N/A</v>
          </cell>
          <cell r="AB18" t="str">
            <v>N/A</v>
          </cell>
          <cell r="AC18" t="str">
            <v>$8.240.084</v>
          </cell>
          <cell r="AD18" t="str">
            <v>N/A</v>
          </cell>
          <cell r="AE18">
            <v>34322</v>
          </cell>
          <cell r="AF18">
            <v>36522</v>
          </cell>
          <cell r="AG18">
            <v>2018011000870</v>
          </cell>
          <cell r="AH18">
            <v>44578</v>
          </cell>
          <cell r="AI18">
            <v>44581</v>
          </cell>
          <cell r="AJ18" t="str">
            <v>Jaime Valderrama Duarte</v>
          </cell>
          <cell r="AK18">
            <v>79743493</v>
          </cell>
          <cell r="AL18">
            <v>3</v>
          </cell>
          <cell r="AM18">
            <v>44622</v>
          </cell>
          <cell r="AN18">
            <v>0</v>
          </cell>
          <cell r="AO18" t="str">
            <v>N/A</v>
          </cell>
          <cell r="AP18">
            <v>0</v>
          </cell>
          <cell r="AQ18" t="str">
            <v>N/A</v>
          </cell>
          <cell r="AR18">
            <v>0</v>
          </cell>
          <cell r="AS18" t="str">
            <v>N/A</v>
          </cell>
          <cell r="AT18">
            <v>0</v>
          </cell>
          <cell r="AU18" t="str">
            <v>N/A</v>
          </cell>
          <cell r="AV18">
            <v>0</v>
          </cell>
          <cell r="AW18" t="str">
            <v>N/A</v>
          </cell>
          <cell r="AX18">
            <v>0</v>
          </cell>
          <cell r="AY18" t="str">
            <v>N/A</v>
          </cell>
          <cell r="AZ18">
            <v>0</v>
          </cell>
          <cell r="BA18">
            <v>97507649</v>
          </cell>
          <cell r="BB18" t="str">
            <v>NO</v>
          </cell>
          <cell r="BC18" t="str">
            <v>N/A</v>
          </cell>
          <cell r="BD18" t="str">
            <v>N/A</v>
          </cell>
          <cell r="BE18" t="str">
            <v>N/A</v>
          </cell>
          <cell r="BF18" t="str">
            <v>N/A</v>
          </cell>
          <cell r="BG18">
            <v>44926</v>
          </cell>
          <cell r="BH18">
            <v>44926</v>
          </cell>
          <cell r="BI18">
            <v>-417</v>
          </cell>
          <cell r="BJ18" t="str">
            <v>NO</v>
          </cell>
          <cell r="BK18" t="str">
            <v>N/A</v>
          </cell>
          <cell r="BL18" t="str">
            <v>Bogotá D.C.</v>
          </cell>
          <cell r="BM18" t="str">
            <v>Cumplimiento</v>
          </cell>
          <cell r="BN18" t="str">
            <v>390-47-994000067900
310 47 994000005941</v>
          </cell>
          <cell r="BO18" t="str">
            <v>0
0</v>
          </cell>
          <cell r="BP18" t="str">
            <v>Aseguradora Solidaria de Colombia
Aseguradora Solidaria de Colombia</v>
          </cell>
          <cell r="BQ18" t="str">
            <v>18/01/2022
08/03/2022</v>
          </cell>
          <cell r="BR18" t="str">
            <v>18/01/2022 - 10/07/2023
02/03/2022 - 31/12/2022</v>
          </cell>
          <cell r="BS18" t="str">
            <v>20/01/2022
29/03/2022</v>
          </cell>
          <cell r="BT18" t="str">
            <v>PENDIENTE</v>
          </cell>
          <cell r="BU18" t="str">
            <v>En fecha 2/03/2022, se suscribió Cesión del contrato.</v>
          </cell>
          <cell r="BV18" t="str">
            <v>Terminado</v>
          </cell>
          <cell r="BW18" t="str">
            <v>Cesión</v>
          </cell>
          <cell r="BX18" t="str">
            <v>N/A</v>
          </cell>
          <cell r="BY18" t="str">
            <v>INGENIERÍA DE SISTEMAS</v>
          </cell>
          <cell r="BZ18" t="str">
            <v>N/A</v>
          </cell>
          <cell r="CA18" t="str">
            <v>MASCULINO</v>
          </cell>
        </row>
        <row r="19">
          <cell r="C19" t="str">
            <v>JEP-285-2022</v>
          </cell>
          <cell r="D19" t="str">
            <v>JEP-CSPO-285-2022</v>
          </cell>
          <cell r="E19" t="str">
            <v>Paola Casas</v>
          </cell>
          <cell r="F19" t="str">
            <v>19 de enero de 2022</v>
          </cell>
          <cell r="G19" t="str">
            <v>Orlando Perez Gomez</v>
          </cell>
          <cell r="H19" t="str">
            <v>2. Contratos o convenios que no requieren pluralidad de ofertas</v>
          </cell>
          <cell r="I19" t="str">
            <v>1. Prestación de servicios</v>
          </cell>
          <cell r="J19">
            <v>80150682</v>
          </cell>
          <cell r="K19">
            <v>7</v>
          </cell>
          <cell r="L19" t="str">
            <v>Persona Natural</v>
          </cell>
          <cell r="M19" t="str">
            <v>N/A</v>
          </cell>
          <cell r="N19" t="str">
            <v>Prestar servicios profesionales para apoyar y dar soporte en la administración de sistemas operativos y bases de datos en los sistemas de información de la Jurisdicción Especial para la Paz que se encuentran a cargo de la Dirección de Tecnologías de la Información.</v>
          </cell>
          <cell r="O19" t="str">
            <v>Funciones de la dependencia</v>
          </cell>
          <cell r="P19" t="str">
            <v>Harvey Danilo Suarez Morales</v>
          </cell>
          <cell r="Q19" t="str">
            <v>Secretaría Ejecutiva</v>
          </cell>
          <cell r="R19" t="str">
            <v>Dirección de Tecnologías de la Información</v>
          </cell>
          <cell r="S19" t="str">
            <v>Dirección de Tecnologías de la Información</v>
          </cell>
          <cell r="T19" t="str">
            <v>Nestor Julio Corredor Niampira</v>
          </cell>
          <cell r="U19" t="str">
            <v>C -Dirección de Tecnologías de la Información</v>
          </cell>
          <cell r="V19" t="str">
            <v>N/A</v>
          </cell>
          <cell r="W19" t="str">
            <v>N/A</v>
          </cell>
          <cell r="X19" t="str">
            <v>N/A</v>
          </cell>
          <cell r="Y19" t="str">
            <v>Inversión</v>
          </cell>
          <cell r="Z19">
            <v>93936952</v>
          </cell>
          <cell r="AA19" t="str">
            <v>N/A</v>
          </cell>
          <cell r="AB19" t="str">
            <v>N/A</v>
          </cell>
          <cell r="AC19">
            <v>8240084</v>
          </cell>
          <cell r="AD19" t="str">
            <v>N/A</v>
          </cell>
          <cell r="AE19">
            <v>56022</v>
          </cell>
          <cell r="AF19">
            <v>60222</v>
          </cell>
          <cell r="AG19">
            <v>2018011001091</v>
          </cell>
          <cell r="AH19">
            <v>44586</v>
          </cell>
          <cell r="AI19">
            <v>44589</v>
          </cell>
          <cell r="AJ19" t="str">
            <v>N/A</v>
          </cell>
          <cell r="AK19" t="str">
            <v>N/A</v>
          </cell>
          <cell r="AL19" t="str">
            <v>N/A</v>
          </cell>
          <cell r="AM19" t="str">
            <v>N/A</v>
          </cell>
          <cell r="AN19">
            <v>0</v>
          </cell>
          <cell r="AO19" t="str">
            <v>N/A</v>
          </cell>
          <cell r="AP19">
            <v>0</v>
          </cell>
          <cell r="AQ19" t="str">
            <v>N/A</v>
          </cell>
          <cell r="AR19">
            <v>0</v>
          </cell>
          <cell r="AS19" t="str">
            <v>N/A</v>
          </cell>
          <cell r="AT19">
            <v>0</v>
          </cell>
          <cell r="AU19" t="str">
            <v>N/A</v>
          </cell>
          <cell r="AV19">
            <v>0</v>
          </cell>
          <cell r="AW19" t="str">
            <v>N/A</v>
          </cell>
          <cell r="AX19">
            <v>0</v>
          </cell>
          <cell r="AY19" t="str">
            <v>N/A</v>
          </cell>
          <cell r="AZ19">
            <v>0</v>
          </cell>
          <cell r="BA19">
            <v>93936952</v>
          </cell>
          <cell r="BB19" t="str">
            <v>NO</v>
          </cell>
          <cell r="BC19" t="str">
            <v>N/A</v>
          </cell>
          <cell r="BD19" t="str">
            <v>N/A</v>
          </cell>
          <cell r="BE19" t="str">
            <v>N/A</v>
          </cell>
          <cell r="BF19" t="str">
            <v>N/A</v>
          </cell>
          <cell r="BG19">
            <v>44926</v>
          </cell>
          <cell r="BH19">
            <v>44926</v>
          </cell>
          <cell r="BI19">
            <v>-417</v>
          </cell>
          <cell r="BJ19" t="str">
            <v>NO</v>
          </cell>
          <cell r="BK19" t="str">
            <v>N/A</v>
          </cell>
          <cell r="BL19" t="str">
            <v>Bogotá D.C.</v>
          </cell>
          <cell r="BM19" t="str">
            <v xml:space="preserve">Cumplimiento </v>
          </cell>
          <cell r="BN19" t="str">
            <v>380 47 994000124182</v>
          </cell>
          <cell r="BO19">
            <v>0</v>
          </cell>
          <cell r="BP19" t="str">
            <v xml:space="preserve">Aseguradora Solidaria </v>
          </cell>
          <cell r="BQ19">
            <v>44587</v>
          </cell>
          <cell r="BR19" t="str">
            <v>26-01-2022 - 30-06-2023</v>
          </cell>
          <cell r="BS19">
            <v>2022</v>
          </cell>
          <cell r="BT19" t="str">
            <v>PENDIENTE</v>
          </cell>
          <cell r="BU19" t="str">
            <v>Ninguna</v>
          </cell>
          <cell r="BV19" t="str">
            <v>Terminado</v>
          </cell>
          <cell r="BW19" t="str">
            <v>Retiro</v>
          </cell>
          <cell r="BX19" t="str">
            <v>N/A</v>
          </cell>
          <cell r="BY19" t="str">
            <v>INGENIERÍA DE SISTEMAS</v>
          </cell>
          <cell r="BZ19" t="str">
            <v>N/A</v>
          </cell>
          <cell r="CA19" t="str">
            <v>MASCULINO</v>
          </cell>
        </row>
        <row r="20">
          <cell r="C20" t="str">
            <v>JEP-668-2022</v>
          </cell>
          <cell r="D20" t="str">
            <v>JEP-CSPO-645-2022</v>
          </cell>
          <cell r="E20" t="str">
            <v xml:space="preserve">Ángela Esquivel </v>
          </cell>
          <cell r="F20">
            <v>44785</v>
          </cell>
          <cell r="G20" t="str">
            <v>Javier Alberto Saldaña Diaz</v>
          </cell>
          <cell r="H20" t="str">
            <v>2. Contratos o convenios que no requieren pluralidad de ofertas</v>
          </cell>
          <cell r="I20" t="str">
            <v>1. Prestación de servicios</v>
          </cell>
          <cell r="J20">
            <v>1018447581</v>
          </cell>
          <cell r="K20">
            <v>3</v>
          </cell>
          <cell r="L20" t="str">
            <v>Persona Natural</v>
          </cell>
          <cell r="M20" t="str">
            <v xml:space="preserve">Bogotá D.C. </v>
          </cell>
          <cell r="N20" t="str">
            <v>Prestar los servicios profesionales para apoyar a la Dirección de Tecnologías de la Información en la implementación de los lineamientos de Accesibilidad Web del MINTIC y otras mejoras sobre el Portal Web de la JEP</v>
          </cell>
          <cell r="O20" t="str">
            <v>Funciones de la dependencia</v>
          </cell>
          <cell r="P20" t="str">
            <v>Angela María Mora Soto</v>
          </cell>
          <cell r="Q20" t="str">
            <v>Subsecretaría Ejecutiva (Encargada)</v>
          </cell>
          <cell r="R20" t="str">
            <v>Dirección de Tecnologías de la Información</v>
          </cell>
          <cell r="S20" t="str">
            <v>Dirección de Tecnologías de la Información</v>
          </cell>
          <cell r="T20" t="str">
            <v>Diana Lucia Pinilla Marin</v>
          </cell>
          <cell r="U20" t="str">
            <v>C -Dirección de Tecnologías de la Información</v>
          </cell>
          <cell r="V20" t="str">
            <v>N/A</v>
          </cell>
          <cell r="W20" t="str">
            <v>N/A</v>
          </cell>
          <cell r="X20" t="str">
            <v>N/A</v>
          </cell>
          <cell r="Y20" t="str">
            <v>Inversión</v>
          </cell>
          <cell r="Z20">
            <v>20817052</v>
          </cell>
          <cell r="AA20" t="str">
            <v>N/A</v>
          </cell>
          <cell r="AB20" t="str">
            <v>N/A</v>
          </cell>
          <cell r="AC20">
            <v>5204263</v>
          </cell>
          <cell r="AD20" t="str">
            <v>N/A</v>
          </cell>
          <cell r="AE20" t="str">
            <v xml:space="preserve">92622	</v>
          </cell>
          <cell r="AF20" t="str">
            <v xml:space="preserve">	427222</v>
          </cell>
          <cell r="AG20" t="str">
            <v xml:space="preserve">	2018011000870</v>
          </cell>
          <cell r="AH20">
            <v>44827</v>
          </cell>
          <cell r="AI20">
            <v>44833</v>
          </cell>
          <cell r="AJ20" t="str">
            <v>N/A</v>
          </cell>
          <cell r="AK20" t="str">
            <v>N/A</v>
          </cell>
          <cell r="AL20" t="str">
            <v>N/A</v>
          </cell>
          <cell r="AM20" t="str">
            <v>N/A</v>
          </cell>
          <cell r="AN20">
            <v>0</v>
          </cell>
          <cell r="AO20" t="str">
            <v>N/A</v>
          </cell>
          <cell r="AP20">
            <v>0</v>
          </cell>
          <cell r="AQ20" t="str">
            <v>N/A</v>
          </cell>
          <cell r="AR20">
            <v>0</v>
          </cell>
          <cell r="AS20" t="str">
            <v>N/A</v>
          </cell>
          <cell r="AT20">
            <v>0</v>
          </cell>
          <cell r="AU20" t="str">
            <v>N/A</v>
          </cell>
          <cell r="AV20">
            <v>0</v>
          </cell>
          <cell r="AW20" t="str">
            <v>N/A</v>
          </cell>
          <cell r="AX20">
            <v>0</v>
          </cell>
          <cell r="AY20" t="str">
            <v>N/A</v>
          </cell>
          <cell r="AZ20">
            <v>0</v>
          </cell>
          <cell r="BA20">
            <v>20817052</v>
          </cell>
          <cell r="BB20" t="str">
            <v>NO</v>
          </cell>
          <cell r="BC20" t="str">
            <v>N/A</v>
          </cell>
          <cell r="BD20" t="str">
            <v>N/A</v>
          </cell>
          <cell r="BE20" t="str">
            <v>N/A</v>
          </cell>
          <cell r="BF20" t="str">
            <v>N/A</v>
          </cell>
          <cell r="BG20">
            <v>44926</v>
          </cell>
          <cell r="BH20">
            <v>44926</v>
          </cell>
          <cell r="BI20">
            <v>-417</v>
          </cell>
          <cell r="BJ20" t="str">
            <v>SI</v>
          </cell>
          <cell r="BK20" t="str">
            <v>N/A</v>
          </cell>
          <cell r="BL20" t="str">
            <v>Bogotá D.C.</v>
          </cell>
          <cell r="BM20" t="str">
            <v>Cumplimiento</v>
          </cell>
          <cell r="BN20" t="str">
            <v>33-45-101112892</v>
          </cell>
          <cell r="BO20">
            <v>0</v>
          </cell>
          <cell r="BP20" t="str">
            <v>Seguros del Estado S.A.</v>
          </cell>
          <cell r="BQ20">
            <v>44816</v>
          </cell>
          <cell r="BR20" t="str">
            <v>09/09/2022 - 30/06/2023</v>
          </cell>
          <cell r="BS20">
            <v>2022</v>
          </cell>
          <cell r="BT20" t="str">
            <v>SIN PÓLIZA</v>
          </cell>
          <cell r="BU20" t="str">
            <v>Ninguna</v>
          </cell>
          <cell r="BV20" t="str">
            <v>Terminado</v>
          </cell>
          <cell r="BW20" t="str">
            <v>Retiro</v>
          </cell>
          <cell r="BX20" t="str">
            <v>N/A</v>
          </cell>
          <cell r="BY20" t="str">
            <v>PND</v>
          </cell>
          <cell r="BZ20" t="str">
            <v>N/A</v>
          </cell>
          <cell r="CA20" t="str">
            <v>MASCULINO</v>
          </cell>
        </row>
        <row r="21">
          <cell r="C21" t="str">
            <v>JEP-420-2022</v>
          </cell>
          <cell r="D21" t="str">
            <v>JEP-CSPO-420-2022</v>
          </cell>
          <cell r="E21" t="str">
            <v xml:space="preserve">Ángela Esquivel </v>
          </cell>
          <cell r="F21" t="str">
            <v>N/R</v>
          </cell>
          <cell r="G21" t="str">
            <v>ITS SOLUCIONES ESTRATEGICAS S.A.S</v>
          </cell>
          <cell r="H21" t="str">
            <v>2. Contratos o convenios que no requieren pluralidad de ofertas</v>
          </cell>
          <cell r="I21" t="str">
            <v>25. Licenciamiento</v>
          </cell>
          <cell r="J21">
            <v>830085746</v>
          </cell>
          <cell r="K21">
            <v>1</v>
          </cell>
          <cell r="L21" t="str">
            <v>Persona Jurídica</v>
          </cell>
          <cell r="N21" t="str">
            <v>Renovar servicios de actualización, soporte y mantenimiento y adquirir bolsa de horas para nuevos desarrollos del sistema PLANI</v>
          </cell>
          <cell r="O21" t="str">
            <v>Funciones de la dependencia</v>
          </cell>
          <cell r="P21" t="str">
            <v>Luis Felipe Rivera García</v>
          </cell>
          <cell r="Q21" t="str">
            <v>Dirección de Tecnologías de la Información</v>
          </cell>
          <cell r="R21" t="str">
            <v>Dirección de Tecnologías de la Información</v>
          </cell>
          <cell r="S21" t="str">
            <v>Dirección de Tecnologías de la Información</v>
          </cell>
          <cell r="T21" t="str">
            <v>Diana Lucia Pinilla Marin</v>
          </cell>
          <cell r="U21" t="str">
            <v>C -Dirección de Tecnologías de la Información</v>
          </cell>
          <cell r="V21" t="str">
            <v>N/A</v>
          </cell>
          <cell r="W21" t="str">
            <v>N/A</v>
          </cell>
          <cell r="X21" t="str">
            <v>N/A</v>
          </cell>
          <cell r="Y21" t="str">
            <v>Inversión</v>
          </cell>
          <cell r="Z21">
            <v>107617000</v>
          </cell>
          <cell r="AA21" t="str">
            <v>N/A</v>
          </cell>
          <cell r="AB21" t="str">
            <v>N/A</v>
          </cell>
          <cell r="AC21" t="str">
            <v>$167.000.00</v>
          </cell>
          <cell r="AD21" t="str">
            <v>N/A</v>
          </cell>
          <cell r="AE21">
            <v>55722</v>
          </cell>
          <cell r="AF21">
            <v>73622</v>
          </cell>
          <cell r="AG21" t="str">
            <v xml:space="preserve">2018011000870	</v>
          </cell>
          <cell r="AH21">
            <v>44589</v>
          </cell>
          <cell r="AI21">
            <v>44594</v>
          </cell>
          <cell r="AJ21" t="str">
            <v>N/A</v>
          </cell>
          <cell r="AK21" t="str">
            <v>N/A</v>
          </cell>
          <cell r="AL21" t="str">
            <v>N/A</v>
          </cell>
          <cell r="AM21" t="str">
            <v>N/A</v>
          </cell>
          <cell r="AN21">
            <v>0</v>
          </cell>
          <cell r="AO21" t="str">
            <v>N/A</v>
          </cell>
          <cell r="AP21">
            <v>0</v>
          </cell>
          <cell r="AQ21" t="str">
            <v>N/A</v>
          </cell>
          <cell r="AR21">
            <v>0</v>
          </cell>
          <cell r="AS21" t="str">
            <v>N/A</v>
          </cell>
          <cell r="AT21">
            <v>0</v>
          </cell>
          <cell r="AU21" t="str">
            <v>N/A</v>
          </cell>
          <cell r="AV21">
            <v>0</v>
          </cell>
          <cell r="AW21" t="str">
            <v>N/A</v>
          </cell>
          <cell r="AX21">
            <v>0</v>
          </cell>
          <cell r="AY21" t="str">
            <v>N/A</v>
          </cell>
          <cell r="AZ21">
            <v>0</v>
          </cell>
          <cell r="BA21">
            <v>107617000</v>
          </cell>
          <cell r="BB21" t="str">
            <v>NO</v>
          </cell>
          <cell r="BC21" t="str">
            <v>N/A</v>
          </cell>
          <cell r="BD21" t="str">
            <v>N/A</v>
          </cell>
          <cell r="BE21" t="str">
            <v>N/A</v>
          </cell>
          <cell r="BF21" t="str">
            <v>N/A</v>
          </cell>
          <cell r="BG21">
            <v>44926</v>
          </cell>
          <cell r="BH21">
            <v>44926</v>
          </cell>
          <cell r="BI21">
            <v>-417</v>
          </cell>
          <cell r="BJ21" t="str">
            <v>SI</v>
          </cell>
          <cell r="BK21">
            <v>45194</v>
          </cell>
          <cell r="BL21" t="str">
            <v>Bogotá D.C.</v>
          </cell>
          <cell r="BM21" t="str">
            <v xml:space="preserve">Cumplimiento </v>
          </cell>
          <cell r="BN21" t="str">
            <v>21-45-101359251</v>
          </cell>
          <cell r="BO21">
            <v>0</v>
          </cell>
          <cell r="BP21" t="str">
            <v>Seguros del Estado</v>
          </cell>
          <cell r="BQ21">
            <v>44589</v>
          </cell>
          <cell r="BR21" t="str">
            <v>27/01/2022 - 31/12/2025</v>
          </cell>
          <cell r="BS21">
            <v>2022</v>
          </cell>
          <cell r="BT21" t="str">
            <v>PENDIENTE</v>
          </cell>
          <cell r="BU21" t="str">
            <v xml:space="preserve">El 29/09/2023 se publica balance y cierre </v>
          </cell>
          <cell r="BV21" t="str">
            <v>Terminado</v>
          </cell>
          <cell r="BW21" t="str">
            <v>Retiro</v>
          </cell>
          <cell r="BX21" t="str">
            <v>N/A</v>
          </cell>
          <cell r="BY21" t="str">
            <v>N/A</v>
          </cell>
          <cell r="BZ21" t="str">
            <v>N/A</v>
          </cell>
          <cell r="CA21" t="str">
            <v>N/A</v>
          </cell>
        </row>
        <row r="22">
          <cell r="C22" t="str">
            <v>JEP-421-2022</v>
          </cell>
          <cell r="D22" t="str">
            <v>JEP-CSPO-421-2022</v>
          </cell>
          <cell r="E22" t="str">
            <v xml:space="preserve">Ángela Esquivel </v>
          </cell>
          <cell r="F22" t="str">
            <v>N/R</v>
          </cell>
          <cell r="G22" t="str">
            <v>CONTROLES EMPRESARIALES S.A.S</v>
          </cell>
          <cell r="H22" t="str">
            <v>2. Contratos o convenios que no requieren pluralidad de ofertas</v>
          </cell>
          <cell r="I22" t="str">
            <v>1. Prestación de servicios</v>
          </cell>
          <cell r="J22">
            <v>800058607</v>
          </cell>
          <cell r="K22">
            <v>2</v>
          </cell>
          <cell r="L22" t="str">
            <v>Persona Jurídica</v>
          </cell>
          <cell r="N22" t="str">
            <v>Proveer soporte, mantenimiento, ajustes y nuevas funcionalidades orientadas al monitoreo y seguimiento del régimen de condicionalidad y TOARS en el sistema ViSTA.</v>
          </cell>
          <cell r="O22" t="str">
            <v>Funciones de la dependencia</v>
          </cell>
          <cell r="P22" t="str">
            <v>Luis Felipe Rivera García</v>
          </cell>
          <cell r="Q22" t="str">
            <v>Dirección de Tecnologías de la Información</v>
          </cell>
          <cell r="R22" t="str">
            <v>Dirección de Tecnologías de la Información</v>
          </cell>
          <cell r="S22" t="str">
            <v>Dirección de Tecnologías de la Información</v>
          </cell>
          <cell r="T22" t="str">
            <v>Natalia Lorena Arbelaez Mendoza</v>
          </cell>
          <cell r="U22" t="str">
            <v>C -Dirección de Tecnologías de la Información</v>
          </cell>
          <cell r="V22" t="str">
            <v>N/A</v>
          </cell>
          <cell r="W22" t="str">
            <v>N/A</v>
          </cell>
          <cell r="X22" t="str">
            <v>N/A</v>
          </cell>
          <cell r="Y22" t="str">
            <v>Inversión</v>
          </cell>
          <cell r="Z22">
            <v>995848644</v>
          </cell>
          <cell r="AA22" t="str">
            <v>N/A</v>
          </cell>
          <cell r="AB22" t="str">
            <v>N/A</v>
          </cell>
          <cell r="AC22" t="str">
            <v>N/A</v>
          </cell>
          <cell r="AD22" t="str">
            <v>N/A</v>
          </cell>
          <cell r="AE22">
            <v>59622</v>
          </cell>
          <cell r="AF22">
            <v>74022</v>
          </cell>
          <cell r="AG22">
            <v>2018011000870</v>
          </cell>
          <cell r="AH22">
            <v>44589</v>
          </cell>
          <cell r="AI22">
            <v>44599</v>
          </cell>
          <cell r="AJ22" t="str">
            <v>N/A</v>
          </cell>
          <cell r="AK22" t="str">
            <v>N/A</v>
          </cell>
          <cell r="AL22" t="str">
            <v>N/A</v>
          </cell>
          <cell r="AM22" t="str">
            <v>N/A</v>
          </cell>
          <cell r="AN22">
            <v>0</v>
          </cell>
          <cell r="AO22" t="str">
            <v>N/A</v>
          </cell>
          <cell r="AP22">
            <v>0</v>
          </cell>
          <cell r="AQ22" t="str">
            <v>N/A</v>
          </cell>
          <cell r="AR22">
            <v>0</v>
          </cell>
          <cell r="AS22" t="str">
            <v>N/A</v>
          </cell>
          <cell r="AT22">
            <v>0</v>
          </cell>
          <cell r="AU22" t="str">
            <v>N/A</v>
          </cell>
          <cell r="AV22">
            <v>0</v>
          </cell>
          <cell r="AW22" t="str">
            <v>N/A</v>
          </cell>
          <cell r="AX22">
            <v>0</v>
          </cell>
          <cell r="AY22" t="str">
            <v>N/A</v>
          </cell>
          <cell r="AZ22">
            <v>0</v>
          </cell>
          <cell r="BA22">
            <v>995848644</v>
          </cell>
          <cell r="BB22" t="str">
            <v>NO</v>
          </cell>
          <cell r="BC22" t="str">
            <v>N/A</v>
          </cell>
          <cell r="BD22" t="str">
            <v>N/A</v>
          </cell>
          <cell r="BE22" t="str">
            <v>N/A</v>
          </cell>
          <cell r="BF22" t="str">
            <v>N/A</v>
          </cell>
          <cell r="BG22">
            <v>44926</v>
          </cell>
          <cell r="BH22">
            <v>44926</v>
          </cell>
          <cell r="BI22">
            <v>-417</v>
          </cell>
          <cell r="BJ22" t="str">
            <v>SI</v>
          </cell>
          <cell r="BK22">
            <v>45040</v>
          </cell>
          <cell r="BL22" t="str">
            <v>Bogotá D.C.</v>
          </cell>
          <cell r="BM22" t="str">
            <v>Cumplimiento</v>
          </cell>
          <cell r="BN22" t="str">
            <v>NB-100196799</v>
          </cell>
          <cell r="BO22">
            <v>0</v>
          </cell>
          <cell r="BP22" t="str">
            <v>Seguros Mundial</v>
          </cell>
          <cell r="BQ22">
            <v>44594</v>
          </cell>
          <cell r="BR22" t="str">
            <v>28/01/2022 - 31/12/2025</v>
          </cell>
          <cell r="BS22">
            <v>2022</v>
          </cell>
          <cell r="BT22" t="str">
            <v>PENDIENTE</v>
          </cell>
          <cell r="BU22" t="str">
            <v>El 24/05/2023 se publica el día de hoy el balance y cierre del CTO 421 2022 COEM</v>
          </cell>
          <cell r="BV22" t="str">
            <v>Terminado</v>
          </cell>
          <cell r="BW22" t="str">
            <v>Retiro</v>
          </cell>
          <cell r="BX22" t="str">
            <v>N/A</v>
          </cell>
          <cell r="BY22" t="str">
            <v>N/A</v>
          </cell>
          <cell r="BZ22" t="str">
            <v>N/A</v>
          </cell>
          <cell r="CA22" t="str">
            <v>N/A</v>
          </cell>
        </row>
        <row r="23">
          <cell r="C23" t="str">
            <v>JEP-747-2022</v>
          </cell>
          <cell r="D23" t="str">
            <v>JEP-SB-007-2022</v>
          </cell>
          <cell r="E23" t="str">
            <v>Paola Casas</v>
          </cell>
          <cell r="F23">
            <v>44848</v>
          </cell>
          <cell r="G23" t="str">
            <v>OLIMPIA IT S.A.S</v>
          </cell>
          <cell r="H23" t="str">
            <v>5. Subasta a la baja</v>
          </cell>
          <cell r="I23" t="str">
            <v>25. Licenciamiento</v>
          </cell>
          <cell r="J23">
            <v>900032774</v>
          </cell>
          <cell r="K23">
            <v>4</v>
          </cell>
          <cell r="L23" t="str">
            <v>Persona Jurídica</v>
          </cell>
          <cell r="M23" t="str">
            <v xml:space="preserve">Bogotá D.C. </v>
          </cell>
          <cell r="N23" t="str">
            <v>Renovar el licenciamiento de gestión de identidades y accesos (Ibm Security Identity Governance And Intelligence Enterprise Edition, Ibm Security Identity Access Manager Virtual Enterprise Edition)</v>
          </cell>
          <cell r="O23" t="str">
            <v>Funciones de la dependencia</v>
          </cell>
          <cell r="P23" t="str">
            <v>Luis Felipe Rivera García</v>
          </cell>
          <cell r="Q23" t="str">
            <v>Dirección de Tecnologías de la Información</v>
          </cell>
          <cell r="R23" t="str">
            <v>Dirección de Tecnologías de la Información</v>
          </cell>
          <cell r="S23" t="str">
            <v>Dirección de Tecnologías de la Información</v>
          </cell>
          <cell r="T23" t="str">
            <v>Yurany González Cruz</v>
          </cell>
          <cell r="U23" t="str">
            <v>C -Dirección de Tecnologías de la Información</v>
          </cell>
          <cell r="V23" t="str">
            <v>N/A</v>
          </cell>
          <cell r="W23" t="str">
            <v>N/A</v>
          </cell>
          <cell r="X23" t="str">
            <v>N/A</v>
          </cell>
          <cell r="Y23" t="str">
            <v>Inversión</v>
          </cell>
          <cell r="Z23">
            <v>249120000</v>
          </cell>
          <cell r="AA23" t="str">
            <v>N/A</v>
          </cell>
          <cell r="AB23" t="str">
            <v>N/A</v>
          </cell>
          <cell r="AC23" t="str">
            <v>N/A</v>
          </cell>
          <cell r="AD23" t="str">
            <v>N/A</v>
          </cell>
          <cell r="AE23">
            <v>99322</v>
          </cell>
          <cell r="AF23">
            <v>471022</v>
          </cell>
          <cell r="AG23">
            <v>2018011001091</v>
          </cell>
          <cell r="AH23">
            <v>44856</v>
          </cell>
          <cell r="AI23">
            <v>44860</v>
          </cell>
          <cell r="AJ23" t="str">
            <v>N/A</v>
          </cell>
          <cell r="AK23" t="str">
            <v>N/A</v>
          </cell>
          <cell r="AL23" t="str">
            <v>N/A</v>
          </cell>
          <cell r="AM23" t="str">
            <v>N/A</v>
          </cell>
          <cell r="AN23">
            <v>0</v>
          </cell>
          <cell r="AO23" t="str">
            <v>N/A</v>
          </cell>
          <cell r="AP23">
            <v>0</v>
          </cell>
          <cell r="AQ23" t="str">
            <v>N/A</v>
          </cell>
          <cell r="AR23">
            <v>0</v>
          </cell>
          <cell r="AS23" t="str">
            <v>N/A</v>
          </cell>
          <cell r="AT23">
            <v>0</v>
          </cell>
          <cell r="AU23" t="str">
            <v>N/A</v>
          </cell>
          <cell r="AV23">
            <v>0</v>
          </cell>
          <cell r="AW23" t="str">
            <v>N/A</v>
          </cell>
          <cell r="AX23">
            <v>0</v>
          </cell>
          <cell r="AY23" t="str">
            <v>N/A</v>
          </cell>
          <cell r="AZ23">
            <v>0</v>
          </cell>
          <cell r="BA23">
            <v>249120000</v>
          </cell>
          <cell r="BB23" t="str">
            <v>NO</v>
          </cell>
          <cell r="BC23" t="str">
            <v>N/A</v>
          </cell>
          <cell r="BD23" t="str">
            <v>N/A</v>
          </cell>
          <cell r="BE23" t="str">
            <v>N/A</v>
          </cell>
          <cell r="BF23" t="str">
            <v>N/A</v>
          </cell>
          <cell r="BG23">
            <v>44881</v>
          </cell>
          <cell r="BH23">
            <v>44881</v>
          </cell>
          <cell r="BI23">
            <v>-462</v>
          </cell>
          <cell r="BJ23" t="str">
            <v>SI</v>
          </cell>
          <cell r="BK23" t="str">
            <v>SIN FECHA</v>
          </cell>
          <cell r="BL23" t="str">
            <v>Bogotá D.C.</v>
          </cell>
          <cell r="BM23" t="str">
            <v>Cumplimiento</v>
          </cell>
          <cell r="BN23" t="str">
            <v>15-45-101150117</v>
          </cell>
          <cell r="BO23">
            <v>3</v>
          </cell>
          <cell r="BP23" t="str">
            <v>Seguros del Estado S.A.</v>
          </cell>
          <cell r="BQ23">
            <v>44865</v>
          </cell>
          <cell r="BR23" t="str">
            <v>21/10/2022 - 09/11/2023</v>
          </cell>
          <cell r="BS23">
            <v>2022</v>
          </cell>
          <cell r="BT23" t="str">
            <v>PENDIENTE</v>
          </cell>
          <cell r="BU23" t="str">
            <v>Ninguna</v>
          </cell>
          <cell r="BV23" t="str">
            <v>Terminado</v>
          </cell>
          <cell r="BW23" t="str">
            <v>Retiro</v>
          </cell>
          <cell r="BX23" t="str">
            <v>N/A</v>
          </cell>
          <cell r="BY23" t="str">
            <v>N/A</v>
          </cell>
          <cell r="BZ23" t="str">
            <v>N/A</v>
          </cell>
          <cell r="CA23" t="str">
            <v>N/A</v>
          </cell>
        </row>
        <row r="24">
          <cell r="C24" t="str">
            <v>JEP-276-2022</v>
          </cell>
          <cell r="D24" t="str">
            <v>JEP-CSPO-276-2022</v>
          </cell>
          <cell r="E24" t="str">
            <v xml:space="preserve">Vanessa Jiménez </v>
          </cell>
          <cell r="F24" t="str">
            <v>20 de enero de 2022</v>
          </cell>
          <cell r="G24" t="str">
            <v>SAS Institute Colombia S.A.S.</v>
          </cell>
          <cell r="H24" t="str">
            <v>2. Contratos o convenios que no requieren pluralidad de ofertas</v>
          </cell>
          <cell r="I24" t="str">
            <v xml:space="preserve">2. Compraventa </v>
          </cell>
          <cell r="J24">
            <v>830048654</v>
          </cell>
          <cell r="K24">
            <v>5</v>
          </cell>
          <cell r="L24" t="str">
            <v>Persona Jurídica</v>
          </cell>
          <cell r="M24" t="str">
            <v xml:space="preserve">Bogotá D.C. </v>
          </cell>
          <cell r="N24" t="str">
            <v>Adquisición del licenciamiento de Visual Investigator En Sas incluido el soporte, mantenimiento y acompañamiento especializado y renovación del soporte mantenimiento y apoyo técnico funcional por 2 años.</v>
          </cell>
          <cell r="O24" t="str">
            <v>Funciones de la dependencia</v>
          </cell>
          <cell r="P24" t="str">
            <v>Luis Felipe Rivera García</v>
          </cell>
          <cell r="Q24" t="str">
            <v>Dirección de Tecnologías de la Información</v>
          </cell>
          <cell r="R24" t="str">
            <v>Dirección de Tecnologías de la Información</v>
          </cell>
          <cell r="S24" t="str">
            <v>Dirección de Tecnologías de la Información</v>
          </cell>
          <cell r="T24" t="str">
            <v>Diana Lucia Pinilla Marin</v>
          </cell>
          <cell r="U24" t="str">
            <v>C -Dirección de Tecnologías de la Información</v>
          </cell>
          <cell r="V24" t="str">
            <v>N/A</v>
          </cell>
          <cell r="W24" t="str">
            <v>N/A</v>
          </cell>
          <cell r="X24" t="str">
            <v>N/A</v>
          </cell>
          <cell r="Y24" t="str">
            <v>Inversión</v>
          </cell>
          <cell r="Z24">
            <v>1972000000</v>
          </cell>
          <cell r="AA24" t="str">
            <v>N/A</v>
          </cell>
          <cell r="AB24" t="str">
            <v>N/A</v>
          </cell>
          <cell r="AC24">
            <v>0</v>
          </cell>
          <cell r="AD24" t="str">
            <v>N/A</v>
          </cell>
          <cell r="AE24">
            <v>55122</v>
          </cell>
          <cell r="AF24">
            <v>65722</v>
          </cell>
          <cell r="AG24">
            <v>2018011000870</v>
          </cell>
          <cell r="AH24">
            <v>44588</v>
          </cell>
          <cell r="AI24">
            <v>44671</v>
          </cell>
          <cell r="AJ24" t="str">
            <v>N/A</v>
          </cell>
          <cell r="AK24" t="str">
            <v>N/A</v>
          </cell>
          <cell r="AL24" t="str">
            <v>N/A</v>
          </cell>
          <cell r="AM24" t="str">
            <v>N/A</v>
          </cell>
          <cell r="AN24">
            <v>0</v>
          </cell>
          <cell r="AO24" t="str">
            <v>N/A</v>
          </cell>
          <cell r="AP24">
            <v>0</v>
          </cell>
          <cell r="AQ24" t="str">
            <v>N/A</v>
          </cell>
          <cell r="AR24">
            <v>0</v>
          </cell>
          <cell r="AS24" t="str">
            <v>N/A</v>
          </cell>
          <cell r="AT24">
            <v>0</v>
          </cell>
          <cell r="AU24" t="str">
            <v>N/A</v>
          </cell>
          <cell r="AV24">
            <v>0</v>
          </cell>
          <cell r="AW24" t="str">
            <v>N/A</v>
          </cell>
          <cell r="AX24">
            <v>0</v>
          </cell>
          <cell r="AY24" t="str">
            <v>N/A</v>
          </cell>
          <cell r="AZ24">
            <v>0</v>
          </cell>
          <cell r="BA24">
            <v>1972000000</v>
          </cell>
          <cell r="BB24" t="str">
            <v>NO</v>
          </cell>
          <cell r="BC24" t="str">
            <v>N/A</v>
          </cell>
          <cell r="BD24" t="str">
            <v>N/A</v>
          </cell>
          <cell r="BE24" t="str">
            <v>N/A</v>
          </cell>
          <cell r="BF24" t="str">
            <v>N/A</v>
          </cell>
          <cell r="BG24">
            <v>44701</v>
          </cell>
          <cell r="BH24">
            <v>44701</v>
          </cell>
          <cell r="BI24">
            <v>-642</v>
          </cell>
          <cell r="BJ24" t="str">
            <v>SI</v>
          </cell>
          <cell r="BK24" t="str">
            <v>SIN FECHA</v>
          </cell>
          <cell r="BL24" t="str">
            <v>Bogotá D.C.</v>
          </cell>
          <cell r="BM24" t="str">
            <v>Cumplimiento 
Prestaciones Sociales
Calidad del Servicio</v>
          </cell>
          <cell r="BN24" t="str">
            <v>NB-100204908</v>
          </cell>
          <cell r="BO24">
            <v>0</v>
          </cell>
          <cell r="BP24" t="str">
            <v xml:space="preserve">Seguros Mundial </v>
          </cell>
          <cell r="BQ24">
            <v>44671</v>
          </cell>
          <cell r="BR24" t="str">
            <v>20/04/2022 - 20/11/2022
20/04/2022 - 20/05/2025
20/05/2022 - 20/05/2024</v>
          </cell>
          <cell r="BS24">
            <v>2022</v>
          </cell>
          <cell r="BT24" t="str">
            <v>PENDIENTE</v>
          </cell>
          <cell r="BU24" t="str">
            <v>Ninguna</v>
          </cell>
          <cell r="BV24" t="str">
            <v>Terminado</v>
          </cell>
          <cell r="BW24" t="str">
            <v>Retiro</v>
          </cell>
          <cell r="BX24" t="str">
            <v>N/A</v>
          </cell>
          <cell r="BY24" t="str">
            <v>PND</v>
          </cell>
          <cell r="BZ24" t="str">
            <v>N/A</v>
          </cell>
          <cell r="CA24" t="str">
            <v>N/A</v>
          </cell>
        </row>
        <row r="25">
          <cell r="C25" t="str">
            <v>JEP-362-2022</v>
          </cell>
          <cell r="D25" t="str">
            <v>JEP-CSPO-362-2022</v>
          </cell>
          <cell r="E25" t="str">
            <v xml:space="preserve">Vanessa Jiménez </v>
          </cell>
          <cell r="F25" t="str">
            <v>25 de enero de 2022</v>
          </cell>
          <cell r="G25" t="str">
            <v>HEINSOHN HUMAN GLOBAL SOLUTIONS S.A.S.</v>
          </cell>
          <cell r="H25" t="str">
            <v>2. Contratos o convenios que no requieren pluralidad de ofertas</v>
          </cell>
          <cell r="I25" t="str">
            <v>1. Prestación de servicios</v>
          </cell>
          <cell r="J25">
            <v>900173404</v>
          </cell>
          <cell r="K25">
            <v>9</v>
          </cell>
          <cell r="L25" t="str">
            <v>Persona Jurídica</v>
          </cell>
          <cell r="N25" t="str">
            <v>Prestar el servicio técnico y funcional para el soporte extendido de los módulos del sistema de información y gestión del empleo público (SIGEP) instalados en la Jurisdicción Especial para la Paz.</v>
          </cell>
          <cell r="O25" t="str">
            <v>Funciones de la dependencia</v>
          </cell>
          <cell r="P25" t="str">
            <v>Luis Felipe Rivera García</v>
          </cell>
          <cell r="Q25" t="str">
            <v>Dirección de Tecnologías de la Información</v>
          </cell>
          <cell r="R25" t="str">
            <v>Dirección de Tecnologías de la Información</v>
          </cell>
          <cell r="S25" t="str">
            <v>Dirección de Tecnologías de la Información</v>
          </cell>
          <cell r="T25" t="str">
            <v>Francy Elena Palomino Millán</v>
          </cell>
          <cell r="U25" t="str">
            <v>C -Dirección de Tecnologías de la Información</v>
          </cell>
          <cell r="V25" t="str">
            <v>N/A</v>
          </cell>
          <cell r="W25" t="str">
            <v>N/A</v>
          </cell>
          <cell r="X25" t="str">
            <v>N/A</v>
          </cell>
          <cell r="Y25" t="str">
            <v>Inversión</v>
          </cell>
          <cell r="Z25">
            <v>200524800</v>
          </cell>
          <cell r="AA25" t="str">
            <v>N/A</v>
          </cell>
          <cell r="AB25" t="str">
            <v>N/A</v>
          </cell>
          <cell r="AC25" t="str">
            <v>$16.710.400</v>
          </cell>
          <cell r="AD25" t="str">
            <v>N/A</v>
          </cell>
          <cell r="AE25">
            <v>65522</v>
          </cell>
          <cell r="AF25">
            <v>62822</v>
          </cell>
          <cell r="AG25" t="str">
            <v xml:space="preserve">2018011001175	</v>
          </cell>
          <cell r="AH25">
            <v>44587</v>
          </cell>
          <cell r="AI25">
            <v>44590</v>
          </cell>
          <cell r="AJ25" t="str">
            <v>N/A</v>
          </cell>
          <cell r="AK25" t="str">
            <v>N/A</v>
          </cell>
          <cell r="AL25" t="str">
            <v>N/A</v>
          </cell>
          <cell r="AM25" t="str">
            <v>N/A</v>
          </cell>
          <cell r="AN25">
            <v>0</v>
          </cell>
          <cell r="AO25" t="str">
            <v>N/A</v>
          </cell>
          <cell r="AP25">
            <v>0</v>
          </cell>
          <cell r="AQ25" t="str">
            <v>N/A</v>
          </cell>
          <cell r="AR25">
            <v>0</v>
          </cell>
          <cell r="AS25" t="str">
            <v>N/A</v>
          </cell>
          <cell r="AT25">
            <v>0</v>
          </cell>
          <cell r="AU25" t="str">
            <v>N/A</v>
          </cell>
          <cell r="AV25">
            <v>0</v>
          </cell>
          <cell r="AW25" t="str">
            <v>N/A</v>
          </cell>
          <cell r="AX25">
            <v>0</v>
          </cell>
          <cell r="AY25" t="str">
            <v>N/A</v>
          </cell>
          <cell r="AZ25">
            <v>0</v>
          </cell>
          <cell r="BA25">
            <v>200524800</v>
          </cell>
          <cell r="BB25" t="str">
            <v>NO</v>
          </cell>
          <cell r="BC25" t="str">
            <v>N/A</v>
          </cell>
          <cell r="BD25" t="str">
            <v>N/A</v>
          </cell>
          <cell r="BE25" t="str">
            <v>N/A</v>
          </cell>
          <cell r="BF25" t="str">
            <v>N/A</v>
          </cell>
          <cell r="BG25">
            <v>44926</v>
          </cell>
          <cell r="BH25">
            <v>44926</v>
          </cell>
          <cell r="BI25">
            <v>-417</v>
          </cell>
          <cell r="BJ25" t="str">
            <v>SI</v>
          </cell>
          <cell r="BK25">
            <v>45210</v>
          </cell>
          <cell r="BL25" t="str">
            <v>Bogotá D.C. - Edificio Squadra</v>
          </cell>
          <cell r="BM25" t="str">
            <v xml:space="preserve">Cumplimiento </v>
          </cell>
          <cell r="BN25" t="str">
            <v>33-45-101105921</v>
          </cell>
          <cell r="BO25">
            <v>0</v>
          </cell>
          <cell r="BP25" t="str">
            <v xml:space="preserve">Seguros del Estado </v>
          </cell>
          <cell r="BQ25">
            <v>44588</v>
          </cell>
          <cell r="BR25" t="str">
            <v>26/01/2022 - 31/12/2025</v>
          </cell>
          <cell r="BS25">
            <v>2022</v>
          </cell>
          <cell r="BT25" t="str">
            <v>PENDIENTE</v>
          </cell>
          <cell r="BU25" t="str">
            <v>El 12/10/2023 se publica el Acta de Balance Final y Cierre del contrato JEP-362-2022 HEINSOHN HGS</v>
          </cell>
          <cell r="BV25" t="str">
            <v>Terminado</v>
          </cell>
          <cell r="BW25" t="str">
            <v>Retiro</v>
          </cell>
          <cell r="BX25" t="str">
            <v>N/A</v>
          </cell>
          <cell r="BY25" t="str">
            <v>PND</v>
          </cell>
          <cell r="BZ25" t="str">
            <v>N/A</v>
          </cell>
          <cell r="CA25" t="str">
            <v>N/A</v>
          </cell>
        </row>
        <row r="26">
          <cell r="C26" t="str">
            <v>JEP-351-2022</v>
          </cell>
          <cell r="D26" t="str">
            <v>JEP-CSPO-351-2022</v>
          </cell>
          <cell r="E26" t="str">
            <v>John Maldonado</v>
          </cell>
          <cell r="F26" t="str">
            <v>24 de enero de 2022</v>
          </cell>
          <cell r="G26" t="str">
            <v>SOFPLAN SISTEMAS COLOMBIA</v>
          </cell>
          <cell r="H26" t="str">
            <v>2. Contratos o convenios que no requieren pluralidad de ofertas</v>
          </cell>
          <cell r="I26" t="str">
            <v>1. Prestación de servicios</v>
          </cell>
          <cell r="J26">
            <v>901144436</v>
          </cell>
          <cell r="K26">
            <v>4</v>
          </cell>
          <cell r="L26" t="str">
            <v>Persona Jurídica</v>
          </cell>
          <cell r="M26" t="str">
            <v xml:space="preserve">Bogotá D.C. </v>
          </cell>
          <cell r="N26" t="str">
            <v>Renovación del soporte y mantenimiento y bolsa de horas para nuevos desarrollos, ajustes y servicios bajo demanda del sistema LEGALi</v>
          </cell>
          <cell r="O26" t="str">
            <v>Funciones de la dependencia</v>
          </cell>
          <cell r="P26" t="str">
            <v>Luis Felipe Rivera García</v>
          </cell>
          <cell r="Q26" t="str">
            <v>Dirección de Tecnologías de la Información</v>
          </cell>
          <cell r="R26" t="str">
            <v>Dirección de Tecnologías de la Información</v>
          </cell>
          <cell r="S26" t="str">
            <v>Dirección de Tecnologías de la Información</v>
          </cell>
          <cell r="T26" t="str">
            <v>Natalia Lorena Arbelaez Mendoza</v>
          </cell>
          <cell r="U26" t="str">
            <v>C -Dirección de Tecnologías de la Información</v>
          </cell>
          <cell r="V26" t="str">
            <v>N/A</v>
          </cell>
          <cell r="W26" t="str">
            <v>N/A</v>
          </cell>
          <cell r="X26" t="str">
            <v>N/A</v>
          </cell>
          <cell r="Y26" t="str">
            <v>Funcionamiento</v>
          </cell>
          <cell r="Z26">
            <v>3770757135</v>
          </cell>
          <cell r="AA26" t="str">
            <v>N/A</v>
          </cell>
          <cell r="AB26" t="str">
            <v>N/A</v>
          </cell>
          <cell r="AC26" t="str">
            <v>N/A</v>
          </cell>
          <cell r="AD26" t="str">
            <v>N/A</v>
          </cell>
          <cell r="AE26">
            <v>60822</v>
          </cell>
          <cell r="AF26">
            <v>58422</v>
          </cell>
          <cell r="AG26" t="str">
            <v>N/A</v>
          </cell>
          <cell r="AH26">
            <v>44587</v>
          </cell>
          <cell r="AI26">
            <v>44588</v>
          </cell>
          <cell r="AJ26" t="str">
            <v>N/A</v>
          </cell>
          <cell r="AK26" t="str">
            <v>N/A</v>
          </cell>
          <cell r="AL26" t="str">
            <v>N/A</v>
          </cell>
          <cell r="AM26" t="str">
            <v>N/A</v>
          </cell>
          <cell r="AN26">
            <v>344599728</v>
          </cell>
          <cell r="AO26">
            <v>44860</v>
          </cell>
          <cell r="AP26">
            <v>0</v>
          </cell>
          <cell r="AQ26" t="str">
            <v>N/A</v>
          </cell>
          <cell r="AR26">
            <v>0</v>
          </cell>
          <cell r="AS26" t="str">
            <v>N/A</v>
          </cell>
          <cell r="AT26">
            <v>0</v>
          </cell>
          <cell r="AU26" t="str">
            <v>N/A</v>
          </cell>
          <cell r="AV26">
            <v>0</v>
          </cell>
          <cell r="AW26" t="str">
            <v>N/A</v>
          </cell>
          <cell r="AX26">
            <v>0</v>
          </cell>
          <cell r="AY26" t="str">
            <v>N/A</v>
          </cell>
          <cell r="AZ26">
            <v>50</v>
          </cell>
          <cell r="BA26">
            <v>4115356863</v>
          </cell>
          <cell r="BB26" t="str">
            <v>NO</v>
          </cell>
          <cell r="BC26" t="str">
            <v>N/A</v>
          </cell>
          <cell r="BD26" t="str">
            <v>N/A</v>
          </cell>
          <cell r="BE26" t="str">
            <v>N/A</v>
          </cell>
          <cell r="BF26" t="str">
            <v>N/A</v>
          </cell>
          <cell r="BG26">
            <v>44860</v>
          </cell>
          <cell r="BH26">
            <v>44910</v>
          </cell>
          <cell r="BI26">
            <v>-433</v>
          </cell>
          <cell r="BJ26" t="str">
            <v>SI</v>
          </cell>
          <cell r="BK26" t="str">
            <v>SIN FECHA</v>
          </cell>
          <cell r="BL26" t="str">
            <v>Bogotá D.C.</v>
          </cell>
          <cell r="BM26" t="str">
            <v xml:space="preserve">Cumplimiento </v>
          </cell>
          <cell r="BN26">
            <v>2035487</v>
          </cell>
          <cell r="BO26">
            <v>0</v>
          </cell>
          <cell r="BP26" t="str">
            <v>Jmalucelli Travelers Segiros S.a</v>
          </cell>
          <cell r="BQ26">
            <v>44587</v>
          </cell>
          <cell r="BR26" t="str">
            <v>26/01-2022 - 27-04-2023</v>
          </cell>
          <cell r="BS26">
            <v>2022</v>
          </cell>
          <cell r="BT26" t="str">
            <v>PENDIENTE</v>
          </cell>
          <cell r="BU26" t="str">
            <v>Mediante otrosí N°1 del 26/10/2022 se realizó adición  por un valor de $344.599.728 y prorroga hasta el 15/12/2022
EL 9/08/2023 se publicó el balance y cierre del CTO JEP -351-2022</v>
          </cell>
          <cell r="BV26" t="str">
            <v>Terminado</v>
          </cell>
          <cell r="BW26" t="str">
            <v>Adición y Prorróga</v>
          </cell>
          <cell r="BX26" t="str">
            <v>N/A</v>
          </cell>
          <cell r="BY26" t="str">
            <v>N/A</v>
          </cell>
          <cell r="BZ26" t="str">
            <v>N/A</v>
          </cell>
          <cell r="CA26" t="str">
            <v>N/A</v>
          </cell>
        </row>
        <row r="27">
          <cell r="C27" t="str">
            <v>JEP-114-2022</v>
          </cell>
          <cell r="D27" t="str">
            <v>JEP-CSPO-114-2022</v>
          </cell>
          <cell r="E27" t="str">
            <v>John Maldonado</v>
          </cell>
          <cell r="F27" t="str">
            <v>N/R</v>
          </cell>
          <cell r="G27" t="str">
            <v>Servisoft SA</v>
          </cell>
          <cell r="H27" t="str">
            <v>2. Contratos o convenios que no requieren pluralidad de ofertas</v>
          </cell>
          <cell r="I27" t="str">
            <v>1. Prestación de servicios</v>
          </cell>
          <cell r="J27">
            <v>800240660</v>
          </cell>
          <cell r="K27">
            <v>2</v>
          </cell>
          <cell r="L27" t="str">
            <v>Persona Jurídica</v>
          </cell>
          <cell r="M27" t="str">
            <v>SABANETA</v>
          </cell>
          <cell r="N27" t="str">
            <v>Renovación servicios de actualización, soporte y mantenimiento licencias y bolsa de horas para nuevos desarrollos del sistema CONTI</v>
          </cell>
          <cell r="O27" t="str">
            <v>Funciones de la dependencia</v>
          </cell>
          <cell r="P27" t="str">
            <v>Luis Felipe Rivera García</v>
          </cell>
          <cell r="Q27" t="str">
            <v>Dirección de Tecnologías de la Información</v>
          </cell>
          <cell r="R27" t="str">
            <v>Dirección de Tecnologías de la Información</v>
          </cell>
          <cell r="S27" t="str">
            <v>Dirección de Tecnologías de la Información</v>
          </cell>
          <cell r="T27" t="str">
            <v>Diana Lucia Pinilla Marin</v>
          </cell>
          <cell r="U27" t="str">
            <v>C -Dirección de Tecnologías de la Información</v>
          </cell>
          <cell r="V27" t="str">
            <v>N/A</v>
          </cell>
          <cell r="W27" t="str">
            <v>N/A</v>
          </cell>
          <cell r="X27" t="str">
            <v>N/A</v>
          </cell>
          <cell r="Y27" t="str">
            <v>Inversión</v>
          </cell>
          <cell r="Z27">
            <v>345444812</v>
          </cell>
          <cell r="AA27" t="str">
            <v>N/A</v>
          </cell>
          <cell r="AB27" t="str">
            <v>N/A</v>
          </cell>
          <cell r="AC27">
            <v>0</v>
          </cell>
          <cell r="AD27" t="str">
            <v>N/A</v>
          </cell>
          <cell r="AE27">
            <v>55822</v>
          </cell>
          <cell r="AF27">
            <v>44322</v>
          </cell>
          <cell r="AG27" t="str">
            <v xml:space="preserve">2018011000870	</v>
          </cell>
          <cell r="AH27">
            <v>44581</v>
          </cell>
          <cell r="AI27">
            <v>44586</v>
          </cell>
          <cell r="AJ27" t="str">
            <v>N/A</v>
          </cell>
          <cell r="AK27" t="str">
            <v>N/A</v>
          </cell>
          <cell r="AL27" t="str">
            <v>N/A</v>
          </cell>
          <cell r="AM27" t="str">
            <v>N/A</v>
          </cell>
          <cell r="AN27">
            <v>0</v>
          </cell>
          <cell r="AO27" t="str">
            <v>N/A</v>
          </cell>
          <cell r="AP27">
            <v>0</v>
          </cell>
          <cell r="AQ27" t="str">
            <v>N/A</v>
          </cell>
          <cell r="AR27">
            <v>0</v>
          </cell>
          <cell r="AS27" t="str">
            <v>N/A</v>
          </cell>
          <cell r="AT27">
            <v>0</v>
          </cell>
          <cell r="AU27" t="str">
            <v>N/A</v>
          </cell>
          <cell r="AV27">
            <v>0</v>
          </cell>
          <cell r="AW27" t="str">
            <v>N/A</v>
          </cell>
          <cell r="AX27">
            <v>0</v>
          </cell>
          <cell r="AY27" t="str">
            <v>N/A</v>
          </cell>
          <cell r="AZ27">
            <v>0</v>
          </cell>
          <cell r="BA27">
            <v>345444812</v>
          </cell>
          <cell r="BB27" t="str">
            <v>NO</v>
          </cell>
          <cell r="BC27" t="str">
            <v>N/A</v>
          </cell>
          <cell r="BD27" t="str">
            <v>N/A</v>
          </cell>
          <cell r="BE27" t="str">
            <v>N/A</v>
          </cell>
          <cell r="BF27" t="str">
            <v>N/A</v>
          </cell>
          <cell r="BG27">
            <v>44926</v>
          </cell>
          <cell r="BH27">
            <v>44926</v>
          </cell>
          <cell r="BI27">
            <v>-417</v>
          </cell>
          <cell r="BJ27" t="str">
            <v>SI</v>
          </cell>
          <cell r="BK27">
            <v>45153</v>
          </cell>
          <cell r="BL27" t="str">
            <v>Bogotá D.C.</v>
          </cell>
          <cell r="BM27" t="str">
            <v>Cumplimiento</v>
          </cell>
          <cell r="BN27" t="str">
            <v>11-45-101110212</v>
          </cell>
          <cell r="BO27">
            <v>0</v>
          </cell>
          <cell r="BP27" t="str">
            <v>Seguros del Estado</v>
          </cell>
          <cell r="BQ27">
            <v>44585</v>
          </cell>
          <cell r="BR27" t="str">
            <v>20/01/2022 - 31/12/2025</v>
          </cell>
          <cell r="BS27">
            <v>2022</v>
          </cell>
          <cell r="BT27" t="str">
            <v>PENDIENTE</v>
          </cell>
          <cell r="BU27" t="str">
            <v>El documento de validación de garantía en word, es incorrecto.
El 15 de agosto de 2023 se publica el acta de cierre y balance</v>
          </cell>
          <cell r="BV27" t="str">
            <v>Terminado</v>
          </cell>
          <cell r="BW27" t="str">
            <v>Retiro</v>
          </cell>
          <cell r="BX27" t="str">
            <v>N/A</v>
          </cell>
          <cell r="BY27" t="str">
            <v>N/A</v>
          </cell>
          <cell r="BZ27" t="str">
            <v>N/A</v>
          </cell>
          <cell r="CA27" t="str">
            <v>N/A</v>
          </cell>
        </row>
        <row r="28">
          <cell r="C28" t="str">
            <v>OC-88689-2022</v>
          </cell>
          <cell r="D28" t="str">
            <v>JEP-TVEC-002-2022</v>
          </cell>
          <cell r="E28" t="str">
            <v>Carlos Torres</v>
          </cell>
          <cell r="F28" t="str">
            <v>N/R</v>
          </cell>
          <cell r="G28" t="str">
            <v>PANAMERICANA LIBRERÍA Y
PAPELERÍA S.A.</v>
          </cell>
          <cell r="H28" t="str">
            <v>6. Orden de compra</v>
          </cell>
          <cell r="I28" t="str">
            <v xml:space="preserve">2. Compraventa </v>
          </cell>
          <cell r="J28">
            <v>830037946</v>
          </cell>
          <cell r="K28">
            <v>3</v>
          </cell>
          <cell r="L28" t="str">
            <v>Persona Jurídica</v>
          </cell>
          <cell r="M28" t="str">
            <v>N/A</v>
          </cell>
          <cell r="N28" t="str">
            <v>Adquisición del sistema de Audio que facilite la realización de reuniones mixtas (Presencial y Virtual) en las salas de juntas de la JEP.</v>
          </cell>
          <cell r="O28" t="str">
            <v>Funciones de la dependencia</v>
          </cell>
          <cell r="P28" t="str">
            <v>Luis Felipe Rivera García</v>
          </cell>
          <cell r="Q28" t="str">
            <v>Dirección de Tecnologías de la Información</v>
          </cell>
          <cell r="R28" t="str">
            <v>Dirección de Tecnologías de la Información</v>
          </cell>
          <cell r="S28" t="str">
            <v>Dirección de Tecnologías de la Información</v>
          </cell>
          <cell r="T28" t="str">
            <v>Luis Felipe Rivera Garcia</v>
          </cell>
          <cell r="U28" t="str">
            <v>C -Dirección de Tecnologías de la Información</v>
          </cell>
          <cell r="V28" t="str">
            <v>N/A</v>
          </cell>
          <cell r="W28" t="str">
            <v>N/A</v>
          </cell>
          <cell r="X28" t="str">
            <v>N/A</v>
          </cell>
          <cell r="Y28" t="str">
            <v>Inversión</v>
          </cell>
          <cell r="Z28">
            <v>33700800</v>
          </cell>
          <cell r="AA28" t="str">
            <v>N/A</v>
          </cell>
          <cell r="AB28" t="str">
            <v>N/A</v>
          </cell>
          <cell r="AC28" t="str">
            <v>N/A</v>
          </cell>
          <cell r="AD28" t="str">
            <v>N/A</v>
          </cell>
          <cell r="AE28">
            <v>70122</v>
          </cell>
          <cell r="AF28" t="str">
            <v>N/D</v>
          </cell>
          <cell r="AG28">
            <v>2018011000870</v>
          </cell>
          <cell r="AH28">
            <v>44673</v>
          </cell>
          <cell r="AI28">
            <v>44673</v>
          </cell>
          <cell r="AJ28" t="str">
            <v>N/A</v>
          </cell>
          <cell r="AK28" t="str">
            <v>N/A</v>
          </cell>
          <cell r="AL28" t="str">
            <v>N/A</v>
          </cell>
          <cell r="AM28" t="str">
            <v>N/A</v>
          </cell>
          <cell r="AN28">
            <v>0</v>
          </cell>
          <cell r="AO28" t="str">
            <v>N/A</v>
          </cell>
          <cell r="AP28">
            <v>0</v>
          </cell>
          <cell r="AQ28" t="str">
            <v>N/A</v>
          </cell>
          <cell r="AR28">
            <v>0</v>
          </cell>
          <cell r="AS28" t="str">
            <v>N/A</v>
          </cell>
          <cell r="AT28">
            <v>0</v>
          </cell>
          <cell r="AU28" t="str">
            <v>N/A</v>
          </cell>
          <cell r="AV28">
            <v>0</v>
          </cell>
          <cell r="AW28" t="str">
            <v>N/A</v>
          </cell>
          <cell r="AX28">
            <v>0</v>
          </cell>
          <cell r="AY28" t="str">
            <v>N/A</v>
          </cell>
          <cell r="AZ28">
            <v>0</v>
          </cell>
          <cell r="BA28">
            <v>33700800</v>
          </cell>
          <cell r="BB28" t="str">
            <v>NO</v>
          </cell>
          <cell r="BC28" t="str">
            <v>N/A</v>
          </cell>
          <cell r="BD28" t="str">
            <v>N/A</v>
          </cell>
          <cell r="BE28" t="str">
            <v>N/A</v>
          </cell>
          <cell r="BF28" t="str">
            <v>N/A</v>
          </cell>
          <cell r="BG28">
            <v>44718</v>
          </cell>
          <cell r="BH28">
            <v>44718</v>
          </cell>
          <cell r="BI28">
            <v>-625</v>
          </cell>
          <cell r="BJ28" t="str">
            <v>SI</v>
          </cell>
          <cell r="BK28" t="str">
            <v>SIN FECHA</v>
          </cell>
          <cell r="BL28" t="str">
            <v>Bogotá D.C.</v>
          </cell>
          <cell r="BM28" t="str">
            <v>N/A</v>
          </cell>
          <cell r="BN28" t="str">
            <v>N/A</v>
          </cell>
          <cell r="BO28" t="str">
            <v>N/A</v>
          </cell>
          <cell r="BP28" t="str">
            <v>N/A</v>
          </cell>
          <cell r="BQ28" t="str">
            <v>N/A</v>
          </cell>
          <cell r="BR28" t="str">
            <v>N/A</v>
          </cell>
          <cell r="BS28">
            <v>2022</v>
          </cell>
          <cell r="BT28" t="str">
            <v>N/A</v>
          </cell>
          <cell r="BU28" t="str">
            <v>N/A</v>
          </cell>
          <cell r="BV28" t="str">
            <v>Terminado</v>
          </cell>
          <cell r="BW28" t="str">
            <v>Retiro</v>
          </cell>
          <cell r="BX28" t="str">
            <v>N/A</v>
          </cell>
          <cell r="BY28" t="str">
            <v>N/A</v>
          </cell>
          <cell r="BZ28" t="str">
            <v>N/A</v>
          </cell>
          <cell r="CA28" t="str">
            <v>N/A</v>
          </cell>
        </row>
        <row r="29">
          <cell r="C29" t="str">
            <v>OC-100840-2022</v>
          </cell>
          <cell r="D29" t="str">
            <v>JEP-TVEC-006-2022</v>
          </cell>
          <cell r="E29" t="str">
            <v>Anegla Esquivel</v>
          </cell>
          <cell r="F29">
            <v>44897</v>
          </cell>
          <cell r="G29" t="str">
            <v>Unión Temporal DELL EMC</v>
          </cell>
          <cell r="H29" t="str">
            <v>6. Orden de compra</v>
          </cell>
          <cell r="I29" t="str">
            <v xml:space="preserve">2. Compraventa </v>
          </cell>
          <cell r="J29">
            <v>901399373</v>
          </cell>
          <cell r="K29">
            <v>3</v>
          </cell>
          <cell r="L29" t="str">
            <v>Persona Jurídica</v>
          </cell>
          <cell r="M29" t="str">
            <v xml:space="preserve">Bogotá D.C. </v>
          </cell>
          <cell r="N29" t="str">
            <v>Suministro de licenciamiento Microsoft, para cubrir las necesidades de la JEP.</v>
          </cell>
          <cell r="O29" t="str">
            <v>Funciones de la dependencia</v>
          </cell>
          <cell r="P29" t="str">
            <v>Luis Felipe Rivera García</v>
          </cell>
          <cell r="Q29" t="str">
            <v>Dirección de Tecnologías de la Información</v>
          </cell>
          <cell r="R29" t="str">
            <v>Dirección de Tecnologías de la Información</v>
          </cell>
          <cell r="S29" t="str">
            <v>Dirección de Tecnologías de la Información</v>
          </cell>
          <cell r="T29" t="str">
            <v>Luis Felipe Rivera García</v>
          </cell>
          <cell r="U29" t="str">
            <v>C -Dirección de Tecnologías de la Información</v>
          </cell>
          <cell r="V29" t="str">
            <v>N/A</v>
          </cell>
          <cell r="W29" t="str">
            <v>N/A</v>
          </cell>
          <cell r="X29" t="str">
            <v>N/A</v>
          </cell>
          <cell r="Y29" t="str">
            <v>Funcionamiento</v>
          </cell>
          <cell r="Z29">
            <v>7026586126</v>
          </cell>
          <cell r="AA29" t="str">
            <v>N/A</v>
          </cell>
          <cell r="AB29" t="str">
            <v>N/A</v>
          </cell>
          <cell r="AC29" t="str">
            <v>N/A</v>
          </cell>
          <cell r="AD29" t="str">
            <v>N/A</v>
          </cell>
          <cell r="AE29">
            <v>126622</v>
          </cell>
          <cell r="AF29">
            <v>551822</v>
          </cell>
          <cell r="AG29" t="str">
            <v>N/A</v>
          </cell>
          <cell r="AH29">
            <v>44895</v>
          </cell>
          <cell r="AI29">
            <v>44895</v>
          </cell>
          <cell r="AJ29" t="str">
            <v>N/A</v>
          </cell>
          <cell r="AK29" t="str">
            <v>N/A</v>
          </cell>
          <cell r="AL29" t="str">
            <v>N/A</v>
          </cell>
          <cell r="AM29" t="str">
            <v>N/A</v>
          </cell>
          <cell r="AN29">
            <v>0</v>
          </cell>
          <cell r="AO29" t="str">
            <v>N/A</v>
          </cell>
          <cell r="AP29">
            <v>0</v>
          </cell>
          <cell r="AQ29" t="str">
            <v>N/A</v>
          </cell>
          <cell r="AR29">
            <v>0</v>
          </cell>
          <cell r="AS29" t="str">
            <v>N/A</v>
          </cell>
          <cell r="AT29">
            <v>0</v>
          </cell>
          <cell r="AU29" t="str">
            <v>N/A</v>
          </cell>
          <cell r="AV29">
            <v>0</v>
          </cell>
          <cell r="AW29" t="str">
            <v>N/A</v>
          </cell>
          <cell r="AX29">
            <v>0</v>
          </cell>
          <cell r="AY29" t="str">
            <v>N/A</v>
          </cell>
          <cell r="AZ29">
            <v>0</v>
          </cell>
          <cell r="BA29">
            <v>7026586126</v>
          </cell>
          <cell r="BB29" t="str">
            <v>NO</v>
          </cell>
          <cell r="BC29" t="str">
            <v>N/A</v>
          </cell>
          <cell r="BD29" t="str">
            <v>N/A</v>
          </cell>
          <cell r="BE29" t="str">
            <v>N/A</v>
          </cell>
          <cell r="BF29" t="str">
            <v>N/A</v>
          </cell>
          <cell r="BG29">
            <v>44926</v>
          </cell>
          <cell r="BH29">
            <v>44926</v>
          </cell>
          <cell r="BI29">
            <v>-417</v>
          </cell>
          <cell r="BJ29" t="str">
            <v>SI</v>
          </cell>
          <cell r="BK29" t="str">
            <v>SIN FECHA</v>
          </cell>
          <cell r="BL29" t="str">
            <v>Bogotá D.C.</v>
          </cell>
          <cell r="BM29" t="str">
            <v>Cumplimiento</v>
          </cell>
          <cell r="BN29" t="str">
            <v>18-45-101154259</v>
          </cell>
          <cell r="BO29">
            <v>0</v>
          </cell>
          <cell r="BP29" t="str">
            <v>Seguros del Estado S.A.</v>
          </cell>
          <cell r="BQ29">
            <v>44895</v>
          </cell>
          <cell r="BR29" t="str">
            <v>30/11/2022 - 31/12/2025</v>
          </cell>
          <cell r="BS29">
            <v>44895</v>
          </cell>
          <cell r="BT29" t="str">
            <v>PENDIENTE</v>
          </cell>
          <cell r="BU29" t="str">
            <v>Ninguna</v>
          </cell>
          <cell r="BV29" t="str">
            <v>Terminado</v>
          </cell>
          <cell r="BW29" t="str">
            <v>Retiro</v>
          </cell>
          <cell r="BX29" t="str">
            <v>N/A</v>
          </cell>
          <cell r="BY29" t="str">
            <v>N/A</v>
          </cell>
          <cell r="BZ29" t="str">
            <v>N/A</v>
          </cell>
          <cell r="CA29" t="str">
            <v>N/A</v>
          </cell>
        </row>
        <row r="30">
          <cell r="C30" t="str">
            <v>JEP-430-2022</v>
          </cell>
          <cell r="D30" t="str">
            <v>JEP-IPINF-005-2022</v>
          </cell>
          <cell r="E30" t="str">
            <v>Jairo Cuellar</v>
          </cell>
          <cell r="F30" t="str">
            <v>N/R</v>
          </cell>
          <cell r="G30" t="str">
            <v>XSYSTEM LTDA</v>
          </cell>
          <cell r="H30" t="str">
            <v>1. Invitación Pública inferior a 45 SMMLV</v>
          </cell>
          <cell r="I30" t="str">
            <v xml:space="preserve">2. Compraventa </v>
          </cell>
          <cell r="J30">
            <v>830044977</v>
          </cell>
          <cell r="K30">
            <v>0</v>
          </cell>
          <cell r="L30" t="str">
            <v>Persona Jurídica</v>
          </cell>
          <cell r="M30" t="str">
            <v>N/A</v>
          </cell>
          <cell r="N30" t="str">
            <v>Adquirir la renovación de los licencias Creative Cloud.(Invitación Pública inferior a 45 SMMLV)</v>
          </cell>
          <cell r="O30" t="str">
            <v>Funciones de la dependencia</v>
          </cell>
          <cell r="P30" t="str">
            <v>Luis Felipe Rivera García</v>
          </cell>
          <cell r="Q30" t="str">
            <v>Dirección de Tecnologías de la Información</v>
          </cell>
          <cell r="R30" t="str">
            <v>Dirección de Tecnologías de la Información</v>
          </cell>
          <cell r="S30" t="str">
            <v>Dirección de Tecnologías de la Información</v>
          </cell>
          <cell r="T30" t="str">
            <v>CARLOS EDUARDO RUIZ SILVA</v>
          </cell>
          <cell r="U30" t="str">
            <v>C -Dirección de Tecnologías de la Información</v>
          </cell>
          <cell r="V30" t="str">
            <v>N/A</v>
          </cell>
          <cell r="W30" t="str">
            <v>N/A</v>
          </cell>
          <cell r="X30" t="str">
            <v>N/A</v>
          </cell>
          <cell r="Y30" t="str">
            <v>Inversión</v>
          </cell>
          <cell r="Z30">
            <v>18300000</v>
          </cell>
          <cell r="AA30" t="str">
            <v>N/A</v>
          </cell>
          <cell r="AB30" t="str">
            <v>N/A</v>
          </cell>
          <cell r="AC30">
            <v>1</v>
          </cell>
          <cell r="AD30" t="str">
            <v>N/A</v>
          </cell>
          <cell r="AE30">
            <v>69222</v>
          </cell>
          <cell r="AF30">
            <v>173522</v>
          </cell>
          <cell r="AG30">
            <v>2018011000870</v>
          </cell>
          <cell r="AH30">
            <v>44658</v>
          </cell>
          <cell r="AI30">
            <v>44671</v>
          </cell>
          <cell r="AJ30" t="str">
            <v>N/A</v>
          </cell>
          <cell r="AK30" t="str">
            <v>N/A</v>
          </cell>
          <cell r="AL30" t="str">
            <v>N/A</v>
          </cell>
          <cell r="AM30" t="str">
            <v>N/A</v>
          </cell>
          <cell r="AN30">
            <v>0</v>
          </cell>
          <cell r="AO30" t="str">
            <v>N/A</v>
          </cell>
          <cell r="AP30">
            <v>0</v>
          </cell>
          <cell r="AQ30" t="str">
            <v>N/A</v>
          </cell>
          <cell r="AR30">
            <v>0</v>
          </cell>
          <cell r="AS30" t="str">
            <v>N/A</v>
          </cell>
          <cell r="AT30">
            <v>0</v>
          </cell>
          <cell r="AU30" t="str">
            <v>N/A</v>
          </cell>
          <cell r="AV30">
            <v>0</v>
          </cell>
          <cell r="AW30" t="str">
            <v>N/A</v>
          </cell>
          <cell r="AX30">
            <v>0</v>
          </cell>
          <cell r="AY30" t="str">
            <v>N/A</v>
          </cell>
          <cell r="AZ30">
            <v>0</v>
          </cell>
          <cell r="BA30">
            <v>18300000</v>
          </cell>
          <cell r="BB30" t="str">
            <v>NO</v>
          </cell>
          <cell r="BC30" t="str">
            <v>N/A</v>
          </cell>
          <cell r="BD30" t="str">
            <v>N/A</v>
          </cell>
          <cell r="BE30" t="str">
            <v>N/A</v>
          </cell>
          <cell r="BF30" t="str">
            <v>N/A</v>
          </cell>
          <cell r="BG30">
            <v>44761</v>
          </cell>
          <cell r="BH30">
            <v>44761</v>
          </cell>
          <cell r="BI30">
            <v>-582</v>
          </cell>
          <cell r="BJ30" t="str">
            <v>SI</v>
          </cell>
          <cell r="BK30" t="str">
            <v>SIN FECHA</v>
          </cell>
          <cell r="BL30" t="str">
            <v>Bogotá D.C.</v>
          </cell>
          <cell r="BM30" t="str">
            <v>Cumplimiento</v>
          </cell>
          <cell r="BN30" t="str">
            <v xml:space="preserve">	33-45-101108202</v>
          </cell>
          <cell r="BO30">
            <v>0</v>
          </cell>
          <cell r="BP30" t="str">
            <v>Seguros del Estado</v>
          </cell>
          <cell r="BQ30">
            <v>44659</v>
          </cell>
          <cell r="BR30" t="str">
            <v>07/04/2022 - 10/01/2023</v>
          </cell>
          <cell r="BS30">
            <v>2022</v>
          </cell>
          <cell r="BT30" t="str">
            <v>PENDIENTE</v>
          </cell>
          <cell r="BU30" t="str">
            <v>Ninguna</v>
          </cell>
          <cell r="BV30" t="str">
            <v>Terminado</v>
          </cell>
          <cell r="BW30" t="str">
            <v>Retiro</v>
          </cell>
          <cell r="BX30" t="str">
            <v>N/A</v>
          </cell>
          <cell r="BY30" t="str">
            <v>N/A</v>
          </cell>
          <cell r="BZ30" t="str">
            <v>N/A</v>
          </cell>
          <cell r="CA30" t="str">
            <v>N/A</v>
          </cell>
        </row>
        <row r="31">
          <cell r="C31" t="str">
            <v>JEP-956-2022</v>
          </cell>
          <cell r="D31" t="str">
            <v>JEP-IPINF-014-2022</v>
          </cell>
          <cell r="E31" t="str">
            <v>Angela Maria Esquivel</v>
          </cell>
          <cell r="F31">
            <v>44904</v>
          </cell>
          <cell r="G31" t="str">
            <v xml:space="preserve">GOLD SYS LTDA </v>
          </cell>
          <cell r="H31" t="str">
            <v>1. Invitación Pública inferior a 45 SMMLV</v>
          </cell>
          <cell r="I31" t="str">
            <v>25. Licenciamiento</v>
          </cell>
          <cell r="J31">
            <v>830038304</v>
          </cell>
          <cell r="K31">
            <v>1</v>
          </cell>
          <cell r="L31" t="str">
            <v>Persona Jurídica</v>
          </cell>
          <cell r="M31" t="str">
            <v xml:space="preserve">Bogotá D.C. </v>
          </cell>
          <cell r="N31" t="str">
            <v>Adquirir la renovación de la licencia de Autocad civil 3D</v>
          </cell>
          <cell r="O31" t="str">
            <v>Funciones de la dependencia</v>
          </cell>
          <cell r="P31" t="str">
            <v>Luis Felipe Rivera García</v>
          </cell>
          <cell r="Q31" t="str">
            <v>Dirección de Tecnologías de la Información</v>
          </cell>
          <cell r="R31" t="str">
            <v>Dirección de Tecnologías de la Información</v>
          </cell>
          <cell r="S31" t="str">
            <v>Dirección de Tecnologías de la Información</v>
          </cell>
          <cell r="T31" t="str">
            <v>Diana Lucia Pinilla Marin</v>
          </cell>
          <cell r="U31" t="str">
            <v>C -Dirección de Tecnologías de la Información</v>
          </cell>
          <cell r="V31" t="str">
            <v>N/A</v>
          </cell>
          <cell r="W31" t="str">
            <v>N/A</v>
          </cell>
          <cell r="X31" t="str">
            <v>N/A</v>
          </cell>
          <cell r="Y31" t="str">
            <v>Inversión</v>
          </cell>
          <cell r="Z31">
            <v>7797950</v>
          </cell>
          <cell r="AA31" t="str">
            <v>N/A</v>
          </cell>
          <cell r="AB31" t="str">
            <v>N/A</v>
          </cell>
          <cell r="AC31" t="str">
            <v>N/A</v>
          </cell>
          <cell r="AD31" t="str">
            <v>N/A</v>
          </cell>
          <cell r="AE31">
            <v>128422</v>
          </cell>
          <cell r="AF31" t="str">
            <v xml:space="preserve">	586622</v>
          </cell>
          <cell r="AG31">
            <v>2018011000870</v>
          </cell>
          <cell r="AH31">
            <v>44910</v>
          </cell>
          <cell r="AI31">
            <v>44915</v>
          </cell>
          <cell r="AJ31" t="str">
            <v>N/A</v>
          </cell>
          <cell r="AK31" t="str">
            <v>N/A</v>
          </cell>
          <cell r="AL31" t="str">
            <v>N/A</v>
          </cell>
          <cell r="AM31" t="str">
            <v>N/A</v>
          </cell>
          <cell r="AN31">
            <v>0</v>
          </cell>
          <cell r="AO31" t="str">
            <v>N/A</v>
          </cell>
          <cell r="AP31">
            <v>0</v>
          </cell>
          <cell r="AQ31" t="str">
            <v>N/A</v>
          </cell>
          <cell r="AR31">
            <v>0</v>
          </cell>
          <cell r="AS31" t="str">
            <v>N/A</v>
          </cell>
          <cell r="AT31">
            <v>0</v>
          </cell>
          <cell r="AU31" t="str">
            <v>N/A</v>
          </cell>
          <cell r="AV31">
            <v>0</v>
          </cell>
          <cell r="AW31" t="str">
            <v>N/A</v>
          </cell>
          <cell r="AX31">
            <v>0</v>
          </cell>
          <cell r="AY31" t="str">
            <v>N/A</v>
          </cell>
          <cell r="AZ31">
            <v>0</v>
          </cell>
          <cell r="BA31">
            <v>7797950</v>
          </cell>
          <cell r="BB31" t="str">
            <v>NO</v>
          </cell>
          <cell r="BC31" t="str">
            <v>N/A</v>
          </cell>
          <cell r="BD31" t="str">
            <v>N/A</v>
          </cell>
          <cell r="BE31" t="str">
            <v>N/A</v>
          </cell>
          <cell r="BF31" t="str">
            <v>N/A</v>
          </cell>
          <cell r="BG31">
            <v>44926</v>
          </cell>
          <cell r="BH31">
            <v>44926</v>
          </cell>
          <cell r="BI31">
            <v>-417</v>
          </cell>
          <cell r="BJ31" t="str">
            <v>SI</v>
          </cell>
          <cell r="BK31" t="str">
            <v>SIN FECHA</v>
          </cell>
          <cell r="BL31" t="str">
            <v>Bogotá D.C. - Edificio Squadra</v>
          </cell>
          <cell r="BM31" t="str">
            <v>Cumplimiento</v>
          </cell>
          <cell r="BN31" t="str">
            <v>11-45-101120618</v>
          </cell>
          <cell r="BO31">
            <v>0</v>
          </cell>
          <cell r="BP31" t="str">
            <v xml:space="preserve">Seguros del Estado S.A. </v>
          </cell>
          <cell r="BQ31">
            <v>44911</v>
          </cell>
          <cell r="BR31" t="str">
            <v>15/12/2022 - 01/07/2023</v>
          </cell>
          <cell r="BS31">
            <v>44914</v>
          </cell>
          <cell r="BT31" t="str">
            <v>PENDIENTE</v>
          </cell>
          <cell r="BU31" t="str">
            <v>Ninguna</v>
          </cell>
          <cell r="BV31" t="str">
            <v>Terminado</v>
          </cell>
          <cell r="BW31" t="str">
            <v>Retiro</v>
          </cell>
          <cell r="BX31" t="str">
            <v>N/A</v>
          </cell>
          <cell r="BY31" t="str">
            <v>N/A</v>
          </cell>
          <cell r="BZ31" t="str">
            <v>N/A</v>
          </cell>
          <cell r="CA31" t="str">
            <v>N/A</v>
          </cell>
        </row>
        <row r="32">
          <cell r="C32" t="str">
            <v>JEP-436-2022</v>
          </cell>
          <cell r="D32" t="str">
            <v>JEP-IPS-006-2022</v>
          </cell>
          <cell r="E32" t="str">
            <v>Laura Paredes</v>
          </cell>
          <cell r="F32" t="str">
            <v>N/R</v>
          </cell>
          <cell r="G32" t="str">
            <v>DB SYSTEM SAS</v>
          </cell>
          <cell r="H32" t="str">
            <v>3. Invitación Pública igual o superior a 450SMMLV</v>
          </cell>
          <cell r="I32" t="str">
            <v>1. Prestación de servicios</v>
          </cell>
          <cell r="J32">
            <v>830039811</v>
          </cell>
          <cell r="K32">
            <v>7</v>
          </cell>
          <cell r="L32" t="str">
            <v>Persona Jurídica</v>
          </cell>
          <cell r="M32" t="str">
            <v>N/A</v>
          </cell>
          <cell r="N32" t="str">
            <v>Prestar los servicios de administración y monitoreo de la solución de interoperabilidad de los sistemas de información de la JEP así como la implementación de nuevos desarrollos o parametrizaciones que esta solución requiera.</v>
          </cell>
          <cell r="O32" t="str">
            <v>Funciones de la dependencia</v>
          </cell>
          <cell r="P32" t="str">
            <v>Luis Felipe Rivera García</v>
          </cell>
          <cell r="Q32" t="str">
            <v>Dirección de Tecnologías de la Información</v>
          </cell>
          <cell r="R32" t="str">
            <v>Dirección de Tecnologías de la Información</v>
          </cell>
          <cell r="S32" t="str">
            <v>Dirección de Tecnologías de la Información</v>
          </cell>
          <cell r="T32" t="str">
            <v>Carlos Eduardo Ruiz Silva</v>
          </cell>
          <cell r="U32" t="str">
            <v>C -Dirección de Tecnologías de la Información</v>
          </cell>
          <cell r="V32" t="str">
            <v>N/A</v>
          </cell>
          <cell r="W32" t="str">
            <v>N/A</v>
          </cell>
          <cell r="X32" t="str">
            <v>N/A</v>
          </cell>
          <cell r="Y32" t="str">
            <v>Inversión</v>
          </cell>
          <cell r="Z32">
            <v>781318300</v>
          </cell>
          <cell r="AA32" t="str">
            <v>N/A</v>
          </cell>
          <cell r="AB32" t="str">
            <v>N/A</v>
          </cell>
          <cell r="AC32" t="str">
            <v>N/A</v>
          </cell>
          <cell r="AD32" t="str">
            <v>N/A</v>
          </cell>
          <cell r="AE32">
            <v>69522</v>
          </cell>
          <cell r="AF32">
            <v>269722</v>
          </cell>
          <cell r="AG32">
            <v>2018011000870</v>
          </cell>
          <cell r="AH32">
            <v>44726</v>
          </cell>
          <cell r="AI32">
            <v>44741</v>
          </cell>
          <cell r="AJ32" t="str">
            <v>N/A</v>
          </cell>
          <cell r="AK32" t="str">
            <v>N/A</v>
          </cell>
          <cell r="AL32" t="str">
            <v>N/A</v>
          </cell>
          <cell r="AM32" t="str">
            <v>N/A</v>
          </cell>
          <cell r="AN32">
            <v>0</v>
          </cell>
          <cell r="AO32" t="str">
            <v>N/A</v>
          </cell>
          <cell r="AP32">
            <v>0</v>
          </cell>
          <cell r="AQ32" t="str">
            <v>N/A</v>
          </cell>
          <cell r="AR32">
            <v>0</v>
          </cell>
          <cell r="AS32" t="str">
            <v>N/A</v>
          </cell>
          <cell r="AT32">
            <v>0</v>
          </cell>
          <cell r="AU32" t="str">
            <v>N/A</v>
          </cell>
          <cell r="AV32">
            <v>0</v>
          </cell>
          <cell r="AW32" t="str">
            <v>N/A</v>
          </cell>
          <cell r="AX32">
            <v>0</v>
          </cell>
          <cell r="AY32" t="str">
            <v>N/A</v>
          </cell>
          <cell r="AZ32">
            <v>0</v>
          </cell>
          <cell r="BA32">
            <v>781318300</v>
          </cell>
          <cell r="BB32" t="str">
            <v>NO</v>
          </cell>
          <cell r="BC32" t="str">
            <v>N/A</v>
          </cell>
          <cell r="BD32" t="str">
            <v>N/A</v>
          </cell>
          <cell r="BE32" t="str">
            <v>N/A</v>
          </cell>
          <cell r="BF32" t="str">
            <v>N/A</v>
          </cell>
          <cell r="BG32">
            <v>44926</v>
          </cell>
          <cell r="BH32">
            <v>44926</v>
          </cell>
          <cell r="BI32">
            <v>-417</v>
          </cell>
          <cell r="BJ32" t="str">
            <v>SI</v>
          </cell>
          <cell r="BK32">
            <v>45209</v>
          </cell>
          <cell r="BL32" t="str">
            <v>Bogotá D.C. - Edificio Squadra</v>
          </cell>
          <cell r="BM32" t="str">
            <v>Cumplimiento
Responsabilidad Civil Extracontractual</v>
          </cell>
          <cell r="BN32" t="str">
            <v>1145101114091
1140101047512</v>
          </cell>
          <cell r="BO32" t="str">
            <v>1
0</v>
          </cell>
          <cell r="BP32" t="str">
            <v>Seguros del Estado</v>
          </cell>
          <cell r="BQ32" t="str">
            <v>16/06/2022
07/06/2022</v>
          </cell>
          <cell r="BR32" t="str">
            <v>03/06/2022 - 05/05/2026
03/06/2022 - 05/05/2023</v>
          </cell>
          <cell r="BS32">
            <v>2022</v>
          </cell>
          <cell r="BT32" t="str">
            <v>PENDIENTE</v>
          </cell>
          <cell r="BU32" t="str">
            <v>El 10/10/2023 se publica el acta de balance final y cierre del contrato JEP-436-2022 DB SYSTEM- 10 de octubre de 2023</v>
          </cell>
          <cell r="BV32" t="str">
            <v>Terminado</v>
          </cell>
          <cell r="BW32" t="str">
            <v>Retiro</v>
          </cell>
          <cell r="BX32" t="str">
            <v>N/A</v>
          </cell>
          <cell r="BY32" t="str">
            <v>N/A</v>
          </cell>
          <cell r="BZ32" t="str">
            <v>N/A</v>
          </cell>
          <cell r="CA32" t="str">
            <v>N/A</v>
          </cell>
        </row>
        <row r="33">
          <cell r="C33" t="str">
            <v>JEP-010-2022</v>
          </cell>
          <cell r="D33" t="str">
            <v>JEP-CSPO-010-2022</v>
          </cell>
          <cell r="E33" t="str">
            <v xml:space="preserve">Vanessa Jiménez </v>
          </cell>
          <cell r="F33" t="str">
            <v>N/R</v>
          </cell>
          <cell r="G33" t="str">
            <v>Lina Alejandra Morales Sarmiento</v>
          </cell>
          <cell r="H33" t="str">
            <v>2. Contratos o convenios que no requieren pluralidad de ofertas</v>
          </cell>
          <cell r="I33" t="str">
            <v>1. Prestación de servicios</v>
          </cell>
          <cell r="J33" t="str">
            <v>43839021_x000D_</v>
          </cell>
          <cell r="K33">
            <v>3</v>
          </cell>
          <cell r="L33" t="str">
            <v>Persona Natural</v>
          </cell>
          <cell r="M33" t="str">
            <v>N/A</v>
          </cell>
          <cell r="N33" t="str">
            <v>Prestar servicios profesionales para apoyar y acompañar a la Subdirección de Control Interno en la ejecución del Plan Anual de Auditoría, el liderazgo del ciclo de Auditoría Interna de Gestión y el Fortalecimiento del Sistema de Control Interno, de acuerdo con la normatividad legal vigente.</v>
          </cell>
          <cell r="O33" t="str">
            <v>Funciones de la dependencia</v>
          </cell>
          <cell r="P33" t="str">
            <v>Harvey Danilo Suarez Morales</v>
          </cell>
          <cell r="Q33" t="str">
            <v>Secretaría Ejecutiva</v>
          </cell>
          <cell r="R33" t="str">
            <v>Secretaría Ejecutiva</v>
          </cell>
          <cell r="S33" t="str">
            <v>Subdirección de Control Interno</v>
          </cell>
          <cell r="T33" t="str">
            <v>María Omaira Álvarez Iriarte</v>
          </cell>
          <cell r="U33" t="str">
            <v>AA-Subdirección de Control Interno</v>
          </cell>
          <cell r="V33" t="str">
            <v>N/A</v>
          </cell>
          <cell r="W33" t="str">
            <v>N/A</v>
          </cell>
          <cell r="X33" t="str">
            <v>N/A</v>
          </cell>
          <cell r="Y33" t="str">
            <v>Inversión</v>
          </cell>
          <cell r="Z33">
            <v>125933533</v>
          </cell>
          <cell r="AA33" t="str">
            <v>N/A</v>
          </cell>
          <cell r="AB33" t="str">
            <v>N/A</v>
          </cell>
          <cell r="AC33" t="str">
            <v>$10.553.091,00</v>
          </cell>
          <cell r="AD33" t="str">
            <v>N/A</v>
          </cell>
          <cell r="AE33">
            <v>24422</v>
          </cell>
          <cell r="AF33">
            <v>24622</v>
          </cell>
          <cell r="AG33">
            <v>2018011001175</v>
          </cell>
          <cell r="AH33">
            <v>44566</v>
          </cell>
          <cell r="AI33">
            <v>44567</v>
          </cell>
          <cell r="AJ33" t="str">
            <v>N/A</v>
          </cell>
          <cell r="AK33" t="str">
            <v>N/A</v>
          </cell>
          <cell r="AL33" t="str">
            <v>N/A</v>
          </cell>
          <cell r="AM33" t="str">
            <v>N/A</v>
          </cell>
          <cell r="AN33">
            <v>0</v>
          </cell>
          <cell r="AO33" t="str">
            <v>N/A</v>
          </cell>
          <cell r="AP33">
            <v>0</v>
          </cell>
          <cell r="AQ33" t="str">
            <v>N/A</v>
          </cell>
          <cell r="AR33">
            <v>0</v>
          </cell>
          <cell r="AS33" t="str">
            <v>N/A</v>
          </cell>
          <cell r="AT33">
            <v>0</v>
          </cell>
          <cell r="AU33" t="str">
            <v>N/A</v>
          </cell>
          <cell r="AV33">
            <v>0</v>
          </cell>
          <cell r="AW33" t="str">
            <v>N/A</v>
          </cell>
          <cell r="AX33">
            <v>0</v>
          </cell>
          <cell r="AY33" t="str">
            <v>N/A</v>
          </cell>
          <cell r="AZ33">
            <v>-61</v>
          </cell>
          <cell r="BA33">
            <v>125933533</v>
          </cell>
          <cell r="BB33" t="str">
            <v>NO</v>
          </cell>
          <cell r="BC33" t="str">
            <v>N/A</v>
          </cell>
          <cell r="BD33" t="str">
            <v>N/A</v>
          </cell>
          <cell r="BE33" t="str">
            <v>N/A</v>
          </cell>
          <cell r="BF33" t="str">
            <v>N/A</v>
          </cell>
          <cell r="BG33">
            <v>44926</v>
          </cell>
          <cell r="BH33">
            <v>44865</v>
          </cell>
          <cell r="BI33">
            <v>-478</v>
          </cell>
          <cell r="BJ33" t="str">
            <v>SI</v>
          </cell>
          <cell r="BK33">
            <v>44865</v>
          </cell>
          <cell r="BL33" t="str">
            <v>Bogotá D.C.</v>
          </cell>
          <cell r="BM33" t="str">
            <v>Cumplimiento</v>
          </cell>
          <cell r="BN33" t="str">
            <v>14-47-101013697</v>
          </cell>
          <cell r="BO33">
            <v>0</v>
          </cell>
          <cell r="BP33" t="str">
            <v xml:space="preserve">Seguros del Estado </v>
          </cell>
          <cell r="BQ33">
            <v>44566</v>
          </cell>
          <cell r="BR33" t="str">
            <v>05-01-2022 - 10-07-2023</v>
          </cell>
          <cell r="BS33">
            <v>2022</v>
          </cell>
          <cell r="BT33" t="str">
            <v>PENDIENTE</v>
          </cell>
          <cell r="BU33" t="str">
            <v>En fecha de 31/10/2022 se aprueba la terminación anticipada del contrato</v>
          </cell>
          <cell r="BV33" t="str">
            <v>Terminado</v>
          </cell>
          <cell r="BW33" t="str">
            <v>Terminación anticipada</v>
          </cell>
          <cell r="BX33" t="str">
            <v>N/A</v>
          </cell>
          <cell r="BY33" t="str">
            <v>INGENIERÍA DE SISTEMAS</v>
          </cell>
          <cell r="BZ33" t="str">
            <v>N/A</v>
          </cell>
          <cell r="CA33" t="str">
            <v>FEMENINO</v>
          </cell>
        </row>
        <row r="34">
          <cell r="C34" t="str">
            <v>JEP-201-2022</v>
          </cell>
          <cell r="D34" t="str">
            <v>JEP-CSPO-201-2022</v>
          </cell>
          <cell r="E34" t="str">
            <v xml:space="preserve">Vanessa Jiménez </v>
          </cell>
          <cell r="F34">
            <v>44575</v>
          </cell>
          <cell r="G34" t="str">
            <v>Caludia Marcela Pinzon Martinez</v>
          </cell>
          <cell r="H34" t="str">
            <v>2. Contratos o convenios que no requieren pluralidad de ofertas</v>
          </cell>
          <cell r="I34" t="str">
            <v>1. Prestación de servicios</v>
          </cell>
          <cell r="J34">
            <v>53077880</v>
          </cell>
          <cell r="K34">
            <v>9</v>
          </cell>
          <cell r="L34" t="str">
            <v>Persona Natural</v>
          </cell>
          <cell r="M34" t="str">
            <v>N/A</v>
          </cell>
          <cell r="N34" t="str">
            <v>Prestar servicios profesionales para apoyar y acompañar a la Subdirección de Control Interno en la ejecución del plan anual de auditoria en el marco del Sistema del Control Interno Contable, de acuerdo con la normatividad legal vigente.</v>
          </cell>
          <cell r="O34" t="str">
            <v>Funciones de la dependencia</v>
          </cell>
          <cell r="P34" t="str">
            <v>Harvey Danilo Suarez Morales</v>
          </cell>
          <cell r="Q34" t="str">
            <v>Secretaría Ejecutiva</v>
          </cell>
          <cell r="R34" t="str">
            <v>Secretaría Ejecutiva</v>
          </cell>
          <cell r="S34" t="str">
            <v>Subdirección de Control Interno</v>
          </cell>
          <cell r="T34" t="str">
            <v>María Omaira Álvarez Iriarte</v>
          </cell>
          <cell r="U34" t="str">
            <v>AA-Subdirección de Control Interno</v>
          </cell>
          <cell r="V34" t="str">
            <v>N/A</v>
          </cell>
          <cell r="W34" t="str">
            <v>N/A</v>
          </cell>
          <cell r="X34" t="str">
            <v>N/A</v>
          </cell>
          <cell r="Y34" t="str">
            <v>Inversión</v>
          </cell>
          <cell r="Z34">
            <v>41200413</v>
          </cell>
          <cell r="AA34" t="str">
            <v>N/A</v>
          </cell>
          <cell r="AB34" t="str">
            <v>N/A</v>
          </cell>
          <cell r="AC34">
            <v>7228143</v>
          </cell>
          <cell r="AD34" t="str">
            <v>N/A</v>
          </cell>
          <cell r="AE34">
            <v>37422</v>
          </cell>
          <cell r="AF34">
            <v>39922</v>
          </cell>
          <cell r="AG34">
            <v>2018011001175</v>
          </cell>
          <cell r="AH34">
            <v>44580</v>
          </cell>
          <cell r="AI34">
            <v>44581</v>
          </cell>
          <cell r="AJ34" t="str">
            <v>N/A</v>
          </cell>
          <cell r="AK34" t="str">
            <v>N/A</v>
          </cell>
          <cell r="AL34" t="str">
            <v>N/A</v>
          </cell>
          <cell r="AM34" t="str">
            <v>N/A</v>
          </cell>
          <cell r="AN34">
            <v>0</v>
          </cell>
          <cell r="AO34" t="str">
            <v>N/A</v>
          </cell>
          <cell r="AP34">
            <v>0</v>
          </cell>
          <cell r="AQ34" t="str">
            <v>N/A</v>
          </cell>
          <cell r="AR34">
            <v>0</v>
          </cell>
          <cell r="AS34" t="str">
            <v>N/A</v>
          </cell>
          <cell r="AT34">
            <v>0</v>
          </cell>
          <cell r="AU34" t="str">
            <v>N/A</v>
          </cell>
          <cell r="AV34">
            <v>0</v>
          </cell>
          <cell r="AW34" t="str">
            <v>N/A</v>
          </cell>
          <cell r="AX34">
            <v>0</v>
          </cell>
          <cell r="AY34" t="str">
            <v>N/A</v>
          </cell>
          <cell r="AZ34">
            <v>0</v>
          </cell>
          <cell r="BA34">
            <v>41200413</v>
          </cell>
          <cell r="BB34" t="str">
            <v>NO</v>
          </cell>
          <cell r="BC34" t="str">
            <v>N/A</v>
          </cell>
          <cell r="BD34" t="str">
            <v>N/A</v>
          </cell>
          <cell r="BE34" t="str">
            <v>N/A</v>
          </cell>
          <cell r="BF34" t="str">
            <v>N/A</v>
          </cell>
          <cell r="BG34">
            <v>44742</v>
          </cell>
          <cell r="BH34">
            <v>44742</v>
          </cell>
          <cell r="BI34">
            <v>-601</v>
          </cell>
          <cell r="BJ34" t="str">
            <v>NO</v>
          </cell>
          <cell r="BK34" t="str">
            <v>SIN FECHA</v>
          </cell>
          <cell r="BL34" t="str">
            <v>Bogotá D.C.</v>
          </cell>
          <cell r="BM34" t="str">
            <v>Cumplimiento</v>
          </cell>
          <cell r="BN34" t="str">
            <v>14-47-101014120</v>
          </cell>
          <cell r="BO34">
            <v>0</v>
          </cell>
          <cell r="BP34" t="str">
            <v>Seguros del Estado</v>
          </cell>
          <cell r="BQ34">
            <v>44580</v>
          </cell>
          <cell r="BR34" t="str">
            <v>19-01-2022 - 05-01-2023</v>
          </cell>
          <cell r="BS34">
            <v>2022</v>
          </cell>
          <cell r="BT34" t="str">
            <v>https://jepcolombia-my.sharepoint.com/personal/carlos_torres_jep_gov_co/Documents/Documentos/Contractual/Contractual%20-%20Onedrive/Validaci%C3%B3n%20p%C3%B3lizas%20CPS/.VERIFICACI%C3%93N%20DE%20P%C3%93LIZAS%20CONTRATOS%202022/Verificaci%C3%B3n%20p%C3%B3liza%20contrato%20JEP%20201%202022.PNG</v>
          </cell>
          <cell r="BU34" t="str">
            <v>N/A</v>
          </cell>
          <cell r="BV34" t="str">
            <v>Terminado</v>
          </cell>
          <cell r="BW34" t="str">
            <v>Retiro</v>
          </cell>
          <cell r="BX34" t="str">
            <v>N/A</v>
          </cell>
          <cell r="BY34" t="str">
            <v>CONTADURÍA PÚBLICA</v>
          </cell>
          <cell r="BZ34" t="str">
            <v>N/A</v>
          </cell>
          <cell r="CA34" t="str">
            <v>FEMENINO</v>
          </cell>
        </row>
        <row r="35">
          <cell r="C35" t="str">
            <v>JEP-784-2022</v>
          </cell>
          <cell r="D35" t="str">
            <v>JEP-CSPO-755-2022</v>
          </cell>
          <cell r="E35" t="str">
            <v xml:space="preserve">Vanessa Jiménez </v>
          </cell>
          <cell r="F35">
            <v>44874</v>
          </cell>
          <cell r="G35" t="str">
            <v>Dayanni Preciado García</v>
          </cell>
          <cell r="H35" t="str">
            <v>2. Contratos o convenios que no requieren pluralidad de ofertas</v>
          </cell>
          <cell r="I35" t="str">
            <v>1. Prestación de servicios</v>
          </cell>
          <cell r="J35">
            <v>39582876</v>
          </cell>
          <cell r="K35">
            <v>3</v>
          </cell>
          <cell r="L35" t="str">
            <v>Persona Natural</v>
          </cell>
          <cell r="M35" t="str">
            <v xml:space="preserve">Bogotá D.C. </v>
          </cell>
          <cell r="N35" t="str">
            <v>Prestar servicios profesionales para apoyar y acompañar a la subdirección de control interno en la ejecución del plan anual de auditoría en el marco de los roles enfoque hacia la prevención, administración de riesgos, evaluación y seguimiento y relación con entes externos de control, atendiendo los lineamientos de la subdirección de control interno.</v>
          </cell>
          <cell r="O35" t="str">
            <v>Funciones de la dependencia</v>
          </cell>
          <cell r="P35" t="str">
            <v>Harvey Danilo Suarez Morales</v>
          </cell>
          <cell r="Q35" t="str">
            <v>Secretaría Ejecutiva</v>
          </cell>
          <cell r="R35" t="str">
            <v>Secretaría Ejecutiva</v>
          </cell>
          <cell r="S35" t="str">
            <v>Subdirección de Control Interno</v>
          </cell>
          <cell r="T35" t="str">
            <v>María Omaira Álvarez Iriarte</v>
          </cell>
          <cell r="U35" t="str">
            <v>AA-Subdirección de Control Interno</v>
          </cell>
          <cell r="V35" t="str">
            <v>N/A</v>
          </cell>
          <cell r="W35" t="str">
            <v>N/A</v>
          </cell>
          <cell r="X35" t="str">
            <v>N/A</v>
          </cell>
          <cell r="Y35" t="str">
            <v>Inversión</v>
          </cell>
          <cell r="Z35">
            <v>86614834</v>
          </cell>
          <cell r="AA35" t="str">
            <v>N/A</v>
          </cell>
          <cell r="AB35" t="str">
            <v>N/A</v>
          </cell>
          <cell r="AC35">
            <v>6649892</v>
          </cell>
          <cell r="AD35">
            <v>6982386</v>
          </cell>
          <cell r="AE35">
            <v>107522</v>
          </cell>
          <cell r="AF35">
            <v>516122</v>
          </cell>
          <cell r="AG35">
            <v>2018011001175</v>
          </cell>
          <cell r="AH35">
            <v>44882</v>
          </cell>
          <cell r="AI35">
            <v>44883</v>
          </cell>
          <cell r="AJ35" t="str">
            <v>N/A</v>
          </cell>
          <cell r="AK35" t="str">
            <v>N/A</v>
          </cell>
          <cell r="AL35" t="str">
            <v>N/A</v>
          </cell>
          <cell r="AM35" t="str">
            <v>N/A</v>
          </cell>
          <cell r="AN35">
            <v>-3768273</v>
          </cell>
          <cell r="AO35">
            <v>45240</v>
          </cell>
          <cell r="AP35">
            <v>10473582</v>
          </cell>
          <cell r="AQ35">
            <v>45240</v>
          </cell>
          <cell r="AR35">
            <v>0</v>
          </cell>
          <cell r="AS35" t="str">
            <v>N/A</v>
          </cell>
          <cell r="AT35">
            <v>0</v>
          </cell>
          <cell r="AU35" t="str">
            <v>N/A</v>
          </cell>
          <cell r="AV35">
            <v>0</v>
          </cell>
          <cell r="AW35" t="str">
            <v>N/A</v>
          </cell>
          <cell r="AX35">
            <v>1</v>
          </cell>
          <cell r="AY35">
            <v>45240</v>
          </cell>
          <cell r="AZ35">
            <v>46</v>
          </cell>
          <cell r="BA35">
            <v>93320143</v>
          </cell>
          <cell r="BB35" t="str">
            <v>SI</v>
          </cell>
          <cell r="BC35">
            <v>73315050</v>
          </cell>
          <cell r="BD35" t="str">
            <v>N/A</v>
          </cell>
          <cell r="BE35" t="str">
            <v>N/A</v>
          </cell>
          <cell r="BF35" t="str">
            <v>N/A</v>
          </cell>
          <cell r="BG35">
            <v>45245</v>
          </cell>
          <cell r="BH35">
            <v>45291</v>
          </cell>
          <cell r="BI35">
            <v>-52</v>
          </cell>
          <cell r="BJ35" t="str">
            <v>SI</v>
          </cell>
          <cell r="BK35" t="str">
            <v>N/A</v>
          </cell>
          <cell r="BL35" t="str">
            <v>Bogotá D.C.</v>
          </cell>
          <cell r="BM35" t="str">
            <v>Cumplimiento</v>
          </cell>
          <cell r="BN35" t="str">
            <v>14-47-101020583</v>
          </cell>
          <cell r="BO35">
            <v>0</v>
          </cell>
          <cell r="BP35" t="str">
            <v xml:space="preserve">Seguros del Estado S.A. </v>
          </cell>
          <cell r="BQ35">
            <v>44882</v>
          </cell>
          <cell r="BR35" t="str">
            <v>17/11/2022 - 20/05/2024</v>
          </cell>
          <cell r="BS35">
            <v>2022</v>
          </cell>
          <cell r="BT35" t="str">
            <v>PENDIENTE</v>
          </cell>
          <cell r="BU35" t="str">
            <v>Mediante otrosí número 1 del 10/11/2023 se publicó la adición y prórroga hasta el 31 de diciembre</v>
          </cell>
          <cell r="BV35" t="str">
            <v>Terminado</v>
          </cell>
          <cell r="BW35" t="str">
            <v>Adición y Prorróga</v>
          </cell>
          <cell r="BX35" t="str">
            <v>N/A</v>
          </cell>
          <cell r="BY35" t="str">
            <v>INGENIERIA INDUSTRIAL</v>
          </cell>
          <cell r="BZ35" t="str">
            <v>N/A</v>
          </cell>
          <cell r="CA35" t="str">
            <v>FEMENINO</v>
          </cell>
        </row>
        <row r="36">
          <cell r="C36" t="str">
            <v>JEP-803-2022</v>
          </cell>
          <cell r="D36" t="str">
            <v>JEP-CSPO-774-2022</v>
          </cell>
          <cell r="E36" t="str">
            <v xml:space="preserve">Vanessa Jiménez </v>
          </cell>
          <cell r="F36">
            <v>44889</v>
          </cell>
          <cell r="G36" t="str">
            <v>Yenifer Alejandra Ramírez Soto</v>
          </cell>
          <cell r="H36" t="str">
            <v>2. Contratos o convenios que no requieren pluralidad de ofertas</v>
          </cell>
          <cell r="I36" t="str">
            <v>1. Prestación de servicios</v>
          </cell>
          <cell r="J36">
            <v>1031150439</v>
          </cell>
          <cell r="K36">
            <v>6</v>
          </cell>
          <cell r="L36" t="str">
            <v>Persona Natural</v>
          </cell>
          <cell r="M36" t="str">
            <v xml:space="preserve">Bogotá D.C. </v>
          </cell>
          <cell r="N36" t="str">
            <v>Prestar servicios profesionales para apoyar y acompañar a la subdirección de control interno en la ejecución del plan anual de auditoría en el marco de los roles enfoque hacia la prevención, administración de riesgos, evaluación y seguimiento y relación con entes externos de control, atendiendo los lineamientos de la subdirección de control interno.</v>
          </cell>
          <cell r="O36" t="str">
            <v>Funciones de la dependencia</v>
          </cell>
          <cell r="P36" t="str">
            <v>Harvey Danilo Suarez Morales</v>
          </cell>
          <cell r="Q36" t="str">
            <v>Secretaría Ejecutiva</v>
          </cell>
          <cell r="R36" t="str">
            <v>Secretaría Ejecutiva</v>
          </cell>
          <cell r="S36" t="str">
            <v>Subdirección de Control Interno</v>
          </cell>
          <cell r="T36" t="str">
            <v>Maria Omaira Álvarez Iriarte</v>
          </cell>
          <cell r="U36" t="str">
            <v>AA-Subdirección de Control Interno</v>
          </cell>
          <cell r="V36" t="str">
            <v>N/A</v>
          </cell>
          <cell r="W36" t="str">
            <v>N/A</v>
          </cell>
          <cell r="X36" t="str">
            <v>N/A</v>
          </cell>
          <cell r="Y36" t="str">
            <v>Inversión</v>
          </cell>
          <cell r="Z36">
            <v>86614834</v>
          </cell>
          <cell r="AA36" t="str">
            <v>N/A</v>
          </cell>
          <cell r="AB36" t="str">
            <v>N/A</v>
          </cell>
          <cell r="AC36">
            <v>6649892</v>
          </cell>
          <cell r="AD36">
            <v>6982386</v>
          </cell>
          <cell r="AE36">
            <v>107622</v>
          </cell>
          <cell r="AF36">
            <v>552122</v>
          </cell>
          <cell r="AG36">
            <v>2018011001175</v>
          </cell>
          <cell r="AH36">
            <v>44894</v>
          </cell>
          <cell r="AI36">
            <v>44896</v>
          </cell>
          <cell r="AJ36" t="str">
            <v>N/A</v>
          </cell>
          <cell r="AK36" t="str">
            <v>N/A</v>
          </cell>
          <cell r="AL36" t="str">
            <v>N/A</v>
          </cell>
          <cell r="AM36" t="str">
            <v>N/A</v>
          </cell>
          <cell r="AN36">
            <v>-6649894</v>
          </cell>
          <cell r="AO36">
            <v>45244</v>
          </cell>
          <cell r="AP36">
            <v>10473582</v>
          </cell>
          <cell r="AQ36">
            <v>45244</v>
          </cell>
          <cell r="AR36">
            <v>0</v>
          </cell>
          <cell r="AS36" t="str">
            <v>N/A</v>
          </cell>
          <cell r="AT36">
            <v>0</v>
          </cell>
          <cell r="AU36" t="str">
            <v>N/A</v>
          </cell>
          <cell r="AV36">
            <v>0</v>
          </cell>
          <cell r="AW36" t="str">
            <v>N/A</v>
          </cell>
          <cell r="AX36">
            <v>1</v>
          </cell>
          <cell r="AY36">
            <v>45244</v>
          </cell>
          <cell r="AZ36">
            <v>46</v>
          </cell>
          <cell r="BA36">
            <v>90438522</v>
          </cell>
          <cell r="BB36" t="str">
            <v>SI</v>
          </cell>
          <cell r="BC36">
            <v>73315050</v>
          </cell>
          <cell r="BD36" t="str">
            <v>N/A</v>
          </cell>
          <cell r="BE36" t="str">
            <v>N/A</v>
          </cell>
          <cell r="BF36" t="str">
            <v>N/A</v>
          </cell>
          <cell r="BG36">
            <v>45245</v>
          </cell>
          <cell r="BH36">
            <v>45291</v>
          </cell>
          <cell r="BI36">
            <v>-52</v>
          </cell>
          <cell r="BJ36" t="str">
            <v>SI</v>
          </cell>
          <cell r="BK36" t="str">
            <v>N/A</v>
          </cell>
          <cell r="BL36" t="str">
            <v>Bogotá D.C.</v>
          </cell>
          <cell r="BM36" t="str">
            <v>Cumplimiento</v>
          </cell>
          <cell r="BN36" t="str">
            <v xml:space="preserve">36-47-101001707 </v>
          </cell>
          <cell r="BO36">
            <v>0</v>
          </cell>
          <cell r="BP36" t="str">
            <v xml:space="preserve">Seguros del Estado S.A. </v>
          </cell>
          <cell r="BQ36">
            <v>44897</v>
          </cell>
          <cell r="BR36" t="str">
            <v>01/12/2022 - 17/05/2022</v>
          </cell>
          <cell r="BS36">
            <v>2022</v>
          </cell>
          <cell r="BT36" t="str">
            <v>PENDIENTE</v>
          </cell>
          <cell r="BU36" t="str">
            <v xml:space="preserve">Mediante otrosí N°1 el 14/11/2023 se publica la adición y prórroga del Cto JEP-803-2022 </v>
          </cell>
          <cell r="BV36" t="str">
            <v>Terminado</v>
          </cell>
          <cell r="BW36" t="str">
            <v>Adición y Prorróga</v>
          </cell>
          <cell r="BX36" t="str">
            <v>N/A</v>
          </cell>
          <cell r="BY36" t="str">
            <v>DERECHO</v>
          </cell>
          <cell r="BZ36" t="str">
            <v>N/A</v>
          </cell>
          <cell r="CA36" t="str">
            <v>FEMENINO</v>
          </cell>
        </row>
        <row r="37">
          <cell r="C37" t="str">
            <v>JEP-785-2022</v>
          </cell>
          <cell r="D37" t="str">
            <v>JEP-CSPO-756-2022</v>
          </cell>
          <cell r="E37" t="str">
            <v xml:space="preserve">Vanessa Jiménez </v>
          </cell>
          <cell r="F37">
            <v>44874</v>
          </cell>
          <cell r="G37" t="str">
            <v>Yury Liney Molina Zea</v>
          </cell>
          <cell r="H37" t="str">
            <v>2. Contratos o convenios que no requieren pluralidad de ofertas</v>
          </cell>
          <cell r="I37" t="str">
            <v>1. Prestación de servicios</v>
          </cell>
          <cell r="J37">
            <v>63552880</v>
          </cell>
          <cell r="K37">
            <v>2</v>
          </cell>
          <cell r="L37" t="str">
            <v>Persona Natural</v>
          </cell>
          <cell r="M37" t="str">
            <v>Madrid</v>
          </cell>
          <cell r="N37" t="str">
            <v>Prestar servicios profesionales para apoyar y acompañar a la subdirección de control interno en la ejecución del plan anual de auditoría en el marco de los roles enfoque hacia la prevención, administración de riesgos, evaluación y seguimiento y relación con entes externos de control, atendiendo los lineamientos de la subdirección de control interno</v>
          </cell>
          <cell r="O37" t="str">
            <v>Funciones de la dependencia</v>
          </cell>
          <cell r="P37" t="str">
            <v>Harvey Danilo Suarez Morales</v>
          </cell>
          <cell r="Q37" t="str">
            <v>Secretaría Ejecutiva</v>
          </cell>
          <cell r="R37" t="str">
            <v>Secretaría Ejecutiva</v>
          </cell>
          <cell r="S37" t="str">
            <v>Subdirección de Control Interno</v>
          </cell>
          <cell r="T37" t="str">
            <v>María Omaira Álvarez Iriarte</v>
          </cell>
          <cell r="U37" t="str">
            <v>AA-Subdirección de Control Interno</v>
          </cell>
          <cell r="V37" t="str">
            <v>N/A</v>
          </cell>
          <cell r="W37" t="str">
            <v>N/A</v>
          </cell>
          <cell r="X37" t="str">
            <v>N/A</v>
          </cell>
          <cell r="Y37" t="str">
            <v>Inversión</v>
          </cell>
          <cell r="Z37">
            <v>86614834</v>
          </cell>
          <cell r="AA37" t="str">
            <v>N/A</v>
          </cell>
          <cell r="AB37" t="str">
            <v>N/A</v>
          </cell>
          <cell r="AC37">
            <v>6649892</v>
          </cell>
          <cell r="AD37">
            <v>6982386</v>
          </cell>
          <cell r="AE37">
            <v>107822</v>
          </cell>
          <cell r="AF37">
            <v>516222</v>
          </cell>
          <cell r="AG37">
            <v>2018011001175</v>
          </cell>
          <cell r="AH37">
            <v>44882</v>
          </cell>
          <cell r="AI37">
            <v>44886</v>
          </cell>
          <cell r="AJ37" t="str">
            <v>Juan Manuel Campos Betancurt</v>
          </cell>
          <cell r="AK37">
            <v>1020755112</v>
          </cell>
          <cell r="AL37">
            <v>0</v>
          </cell>
          <cell r="AM37">
            <v>44966</v>
          </cell>
          <cell r="AN37">
            <v>-3768273</v>
          </cell>
          <cell r="AO37">
            <v>45240</v>
          </cell>
          <cell r="AP37">
            <v>10473582</v>
          </cell>
          <cell r="AQ37">
            <v>45240</v>
          </cell>
          <cell r="AR37">
            <v>0</v>
          </cell>
          <cell r="AS37" t="str">
            <v>N/A</v>
          </cell>
          <cell r="AT37">
            <v>0</v>
          </cell>
          <cell r="AU37" t="str">
            <v>N/A</v>
          </cell>
          <cell r="AV37">
            <v>0</v>
          </cell>
          <cell r="AW37" t="str">
            <v>N/A</v>
          </cell>
          <cell r="AX37">
            <v>1</v>
          </cell>
          <cell r="AY37">
            <v>45240</v>
          </cell>
          <cell r="AZ37">
            <v>46</v>
          </cell>
          <cell r="BA37">
            <v>93320143</v>
          </cell>
          <cell r="BB37" t="str">
            <v>SI</v>
          </cell>
          <cell r="BC37">
            <v>73315050</v>
          </cell>
          <cell r="BD37" t="str">
            <v>N/A</v>
          </cell>
          <cell r="BE37" t="str">
            <v>N/A</v>
          </cell>
          <cell r="BF37" t="str">
            <v>N/A</v>
          </cell>
          <cell r="BG37">
            <v>45245</v>
          </cell>
          <cell r="BH37">
            <v>45291</v>
          </cell>
          <cell r="BI37">
            <v>-52</v>
          </cell>
          <cell r="BJ37" t="str">
            <v>SI</v>
          </cell>
          <cell r="BK37" t="str">
            <v>N/A</v>
          </cell>
          <cell r="BL37" t="str">
            <v>Bogotá D.C.</v>
          </cell>
          <cell r="BM37" t="str">
            <v>Cumplimiento</v>
          </cell>
          <cell r="BN37" t="str">
            <v>JEP-CSPO-896-2022</v>
          </cell>
          <cell r="BO37">
            <v>0</v>
          </cell>
          <cell r="BP37" t="str">
            <v xml:space="preserve">Seguros del Estado S.A. </v>
          </cell>
          <cell r="BQ37">
            <v>44883</v>
          </cell>
          <cell r="BR37" t="str">
            <v>18/11/2022 - 15/05/2024</v>
          </cell>
          <cell r="BS37">
            <v>2022</v>
          </cell>
          <cell r="BT37" t="str">
            <v>PENDIENTE</v>
          </cell>
          <cell r="BU37" t="str">
            <v>Se cede el contrato a partir del 9 de febrero de 2023
EL 10/11/2023 se publicó la reducción, adición y prórroga hasta el 31 de diciembre</v>
          </cell>
          <cell r="BV37" t="str">
            <v>Terminado</v>
          </cell>
          <cell r="BW37" t="str">
            <v>Cesión, adición y prórroga</v>
          </cell>
          <cell r="BX37" t="str">
            <v>N/A</v>
          </cell>
          <cell r="BY37" t="str">
            <v>CONTADURÍA PÚBLICA</v>
          </cell>
          <cell r="BZ37" t="str">
            <v>N/A</v>
          </cell>
          <cell r="CA37" t="str">
            <v>MASCULINO</v>
          </cell>
        </row>
        <row r="38">
          <cell r="C38" t="str">
            <v>JEP-782-2022</v>
          </cell>
          <cell r="D38" t="str">
            <v>JEP-CSPO-753-2022</v>
          </cell>
          <cell r="E38" t="str">
            <v xml:space="preserve">Vanessa Jiménez </v>
          </cell>
          <cell r="F38">
            <v>44874</v>
          </cell>
          <cell r="G38" t="str">
            <v>Egna Katterine Nuñez Hernández</v>
          </cell>
          <cell r="H38" t="str">
            <v>2. Contratos o convenios que no requieren pluralidad de ofertas</v>
          </cell>
          <cell r="I38" t="str">
            <v>1. Prestación de servicios</v>
          </cell>
          <cell r="J38">
            <v>1032413270</v>
          </cell>
          <cell r="K38">
            <v>2</v>
          </cell>
          <cell r="L38" t="str">
            <v>Persona Natural</v>
          </cell>
          <cell r="M38" t="str">
            <v>Soacha</v>
          </cell>
          <cell r="N38" t="str">
            <v>Prestar servicios profesionales para apoyar y acompañar a la Subdirección de Control Interno en la ejecución del Plan Anual de Auditoría en el marco de los roles Enfoque hacia la Prevención, Administración de Riesgos, Evaluación y Seguimiento y Relación con Entes Externos de Control, atendiendo los lineamientos de la Subdirección de Control Interno</v>
          </cell>
          <cell r="O38" t="str">
            <v>Funciones de la dependencia</v>
          </cell>
          <cell r="P38" t="str">
            <v>Harvey Danilo Suarez Morales</v>
          </cell>
          <cell r="Q38" t="str">
            <v>Secretaría Ejecutiva</v>
          </cell>
          <cell r="R38" t="str">
            <v>Secretaría Ejecutiva</v>
          </cell>
          <cell r="S38" t="str">
            <v>Subdirección de Control Interno</v>
          </cell>
          <cell r="T38" t="str">
            <v>Maria Omaira Álvarez Iriarte</v>
          </cell>
          <cell r="U38" t="str">
            <v>AA-Subdirección de Control Interno</v>
          </cell>
          <cell r="V38" t="str">
            <v>N/A</v>
          </cell>
          <cell r="W38" t="str">
            <v>N/A</v>
          </cell>
          <cell r="X38" t="str">
            <v>N/A</v>
          </cell>
          <cell r="Y38" t="str">
            <v>Inversión</v>
          </cell>
          <cell r="Z38">
            <v>86614834</v>
          </cell>
          <cell r="AA38" t="str">
            <v>N/A</v>
          </cell>
          <cell r="AB38" t="str">
            <v>N/A</v>
          </cell>
          <cell r="AC38">
            <v>6649892</v>
          </cell>
          <cell r="AD38">
            <v>6982386</v>
          </cell>
          <cell r="AE38" t="str">
            <v>107722
3623</v>
          </cell>
          <cell r="AF38">
            <v>516022</v>
          </cell>
          <cell r="AG38">
            <v>2018011001175</v>
          </cell>
          <cell r="AH38">
            <v>44875</v>
          </cell>
          <cell r="AI38">
            <v>44881</v>
          </cell>
          <cell r="AJ38" t="str">
            <v>N/A</v>
          </cell>
          <cell r="AK38" t="str">
            <v>N/A</v>
          </cell>
          <cell r="AL38" t="str">
            <v>N/A</v>
          </cell>
          <cell r="AM38" t="str">
            <v>N/A</v>
          </cell>
          <cell r="AN38">
            <v>-3768273</v>
          </cell>
          <cell r="AO38">
            <v>45240</v>
          </cell>
          <cell r="AP38">
            <v>10473582</v>
          </cell>
          <cell r="AQ38">
            <v>45240</v>
          </cell>
          <cell r="AR38">
            <v>0</v>
          </cell>
          <cell r="AS38" t="str">
            <v>N/A</v>
          </cell>
          <cell r="AT38">
            <v>0</v>
          </cell>
          <cell r="AU38" t="str">
            <v>N/A</v>
          </cell>
          <cell r="AV38">
            <v>0</v>
          </cell>
          <cell r="AW38" t="str">
            <v>N/A</v>
          </cell>
          <cell r="AX38">
            <v>1</v>
          </cell>
          <cell r="AY38">
            <v>45240</v>
          </cell>
          <cell r="AZ38">
            <v>46</v>
          </cell>
          <cell r="BA38">
            <v>93320143</v>
          </cell>
          <cell r="BB38" t="str">
            <v>SI</v>
          </cell>
          <cell r="BC38">
            <v>73315050</v>
          </cell>
          <cell r="BD38" t="str">
            <v>N/A</v>
          </cell>
          <cell r="BE38" t="str">
            <v>N/A</v>
          </cell>
          <cell r="BF38" t="str">
            <v>N/A</v>
          </cell>
          <cell r="BG38">
            <v>45245</v>
          </cell>
          <cell r="BH38">
            <v>45291</v>
          </cell>
          <cell r="BI38">
            <v>-52</v>
          </cell>
          <cell r="BJ38" t="str">
            <v>SI</v>
          </cell>
          <cell r="BK38" t="str">
            <v>N/A</v>
          </cell>
          <cell r="BL38" t="str">
            <v>Bogotá D.C.</v>
          </cell>
          <cell r="BM38" t="str">
            <v>Cumplimiento</v>
          </cell>
          <cell r="BN38" t="str">
            <v>14-45-101088842</v>
          </cell>
          <cell r="BO38">
            <v>0</v>
          </cell>
          <cell r="BP38" t="str">
            <v xml:space="preserve">Seguros del Estado S.A. </v>
          </cell>
          <cell r="BQ38">
            <v>44882</v>
          </cell>
          <cell r="BR38" t="str">
            <v>17/11/2022 - 20/05/2024</v>
          </cell>
          <cell r="BS38">
            <v>2022</v>
          </cell>
          <cell r="BT38" t="str">
            <v>PENDIENTE</v>
          </cell>
          <cell r="BU38" t="str">
            <v>Mediane otrosí N°1 publicado e 10/11/2023 se publicó la reducción, adición y prórroga hasta el 31 de diciembre</v>
          </cell>
          <cell r="BV38" t="str">
            <v>Terminado</v>
          </cell>
          <cell r="BW38" t="str">
            <v>Adición y Prorróga</v>
          </cell>
          <cell r="BX38" t="str">
            <v>N/A</v>
          </cell>
          <cell r="BY38" t="str">
            <v>ADMINISTRACIÓN DE EMPRESAS</v>
          </cell>
          <cell r="BZ38" t="str">
            <v>TECNOLOGÍA EN GESTIÓN EMPRESARIAL</v>
          </cell>
          <cell r="CA38" t="str">
            <v>FEMENINO</v>
          </cell>
        </row>
        <row r="39">
          <cell r="C39" t="str">
            <v>JEP-007-2022</v>
          </cell>
          <cell r="D39" t="str">
            <v>JEP-CSPO-007-2022</v>
          </cell>
          <cell r="E39" t="str">
            <v>Norma Bonilla</v>
          </cell>
          <cell r="F39" t="str">
            <v>N/R</v>
          </cell>
          <cell r="G39" t="str">
            <v>Santiago Briñez Darabos</v>
          </cell>
          <cell r="H39" t="str">
            <v>2. Contratos o convenios que no requieren pluralidad de ofertas</v>
          </cell>
          <cell r="I39" t="str">
            <v>1. Prestación de servicios</v>
          </cell>
          <cell r="J39">
            <v>80882590</v>
          </cell>
          <cell r="K39">
            <v>9</v>
          </cell>
          <cell r="L39" t="str">
            <v>Persona Natural</v>
          </cell>
          <cell r="M39" t="str">
            <v>N/A</v>
          </cell>
          <cell r="N39" t="str">
            <v>Prestar servicios profesionales para apoyar y acompañar a la Subdirección Financiera de la Jurisdicción Especial para la Paz en la recepción, revisión y liquidación de impuestos de solicitudes de pago, registro de transacciones contables en el SIIF Nación,  recepción, revisión y liquidación de solicitudes de pago y elaboración y análisis de los Estados Financieros.</v>
          </cell>
          <cell r="O39" t="str">
            <v>Funciones de la dependencia</v>
          </cell>
          <cell r="P39" t="str">
            <v>Harvey Danilo Suarez Morales</v>
          </cell>
          <cell r="Q39" t="str">
            <v>Secretaría Ejecutiva</v>
          </cell>
          <cell r="R39" t="str">
            <v>Dirección Administrativa y Financiera</v>
          </cell>
          <cell r="S39" t="str">
            <v>Subdirección Financiera</v>
          </cell>
          <cell r="T39" t="str">
            <v>Juan David Olarte Torres</v>
          </cell>
          <cell r="U39" t="str">
            <v>DD-Subdirección Financiera</v>
          </cell>
          <cell r="V39" t="str">
            <v>N/A</v>
          </cell>
          <cell r="W39" t="str">
            <v>N/A</v>
          </cell>
          <cell r="X39" t="str">
            <v>N/A</v>
          </cell>
          <cell r="Y39" t="str">
            <v>Funcionamiento</v>
          </cell>
          <cell r="Z39">
            <v>108985949</v>
          </cell>
          <cell r="AA39" t="str">
            <v>N/A</v>
          </cell>
          <cell r="AB39" t="str">
            <v>N/A</v>
          </cell>
          <cell r="AC39">
            <v>9107461</v>
          </cell>
          <cell r="AD39" t="str">
            <v>N/A</v>
          </cell>
          <cell r="AE39">
            <v>23522</v>
          </cell>
          <cell r="AF39">
            <v>24222</v>
          </cell>
          <cell r="AG39" t="str">
            <v>N/A</v>
          </cell>
          <cell r="AH39">
            <v>44566</v>
          </cell>
          <cell r="AI39">
            <v>44566</v>
          </cell>
          <cell r="AJ39" t="str">
            <v>N/A</v>
          </cell>
          <cell r="AK39" t="str">
            <v>N/A</v>
          </cell>
          <cell r="AL39" t="str">
            <v>N/A</v>
          </cell>
          <cell r="AM39" t="str">
            <v>N/A</v>
          </cell>
          <cell r="AN39">
            <v>0</v>
          </cell>
          <cell r="AO39" t="str">
            <v>N/A</v>
          </cell>
          <cell r="AP39">
            <v>0</v>
          </cell>
          <cell r="AQ39" t="str">
            <v>N/A</v>
          </cell>
          <cell r="AR39">
            <v>0</v>
          </cell>
          <cell r="AS39" t="str">
            <v>N/A</v>
          </cell>
          <cell r="AT39">
            <v>0</v>
          </cell>
          <cell r="AU39" t="str">
            <v>N/A</v>
          </cell>
          <cell r="AV39">
            <v>0</v>
          </cell>
          <cell r="AW39" t="str">
            <v>N/A</v>
          </cell>
          <cell r="AX39">
            <v>0</v>
          </cell>
          <cell r="AY39" t="str">
            <v>N/A</v>
          </cell>
          <cell r="AZ39">
            <v>0</v>
          </cell>
          <cell r="BA39">
            <v>108985949</v>
          </cell>
          <cell r="BB39" t="str">
            <v>NO</v>
          </cell>
          <cell r="BC39" t="str">
            <v>N/A</v>
          </cell>
          <cell r="BD39" t="str">
            <v>N/A</v>
          </cell>
          <cell r="BE39" t="str">
            <v>N/A</v>
          </cell>
          <cell r="BF39" t="str">
            <v>N/A</v>
          </cell>
          <cell r="BG39">
            <v>44926</v>
          </cell>
          <cell r="BH39">
            <v>44926</v>
          </cell>
          <cell r="BI39">
            <v>-417</v>
          </cell>
          <cell r="BJ39" t="str">
            <v>NO</v>
          </cell>
          <cell r="BK39" t="str">
            <v>N/A</v>
          </cell>
          <cell r="BL39" t="str">
            <v>Bogotá D.C.</v>
          </cell>
          <cell r="BM39" t="str">
            <v>Cumplimiento</v>
          </cell>
          <cell r="BN39" t="str">
            <v>63-47-101000741</v>
          </cell>
          <cell r="BO39">
            <v>0</v>
          </cell>
          <cell r="BP39" t="str">
            <v xml:space="preserve">Seguros del Estado </v>
          </cell>
          <cell r="BQ39">
            <v>44566</v>
          </cell>
          <cell r="BR39" t="str">
            <v>05-01-2022 - 30-06-2023</v>
          </cell>
          <cell r="BS39">
            <v>2022</v>
          </cell>
          <cell r="BT39"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C3%B3n%20p%C3%B3liza%20contrato%20JEP%2D007%2D2022%20%2Epdf&amp;parent=%2Fpersonal%2Fcarlos%5Ftorres%5Fjep%5Fgov%5Fco%2FDocuments%2FDocumentos%2FContractual%2FContractual%20%2D%20Onedrive%2FValidaci%C3%B3n%20p%C3%B3lizas%20CPS%2F%2EVERIFICACI%C3%93N%20DE%20P%C3%93LIZAS%20CONTRATOS%202022</v>
          </cell>
          <cell r="BU39" t="str">
            <v>N/A</v>
          </cell>
          <cell r="BV39" t="str">
            <v>Terminado</v>
          </cell>
          <cell r="BW39" t="str">
            <v>Retiro</v>
          </cell>
          <cell r="BX39" t="str">
            <v>N/A</v>
          </cell>
          <cell r="BY39" t="str">
            <v>ADMINISTRACIÓN DE EMPRESAS</v>
          </cell>
          <cell r="BZ39" t="str">
            <v>N/A</v>
          </cell>
          <cell r="CA39" t="str">
            <v>MASCULINO</v>
          </cell>
        </row>
        <row r="40">
          <cell r="C40" t="str">
            <v>JEP-006-2022</v>
          </cell>
          <cell r="D40" t="str">
            <v>JEP-CSPO-006-2022</v>
          </cell>
          <cell r="E40" t="str">
            <v>Norma Bonilla</v>
          </cell>
          <cell r="F40" t="str">
            <v>N/R</v>
          </cell>
          <cell r="G40" t="str">
            <v>Diego Fabian Mosquera Hernandez</v>
          </cell>
          <cell r="H40" t="str">
            <v>2. Contratos o convenios que no requieren pluralidad de ofertas</v>
          </cell>
          <cell r="I40" t="str">
            <v>1. Prestación de servicios</v>
          </cell>
          <cell r="J40">
            <v>80865591</v>
          </cell>
          <cell r="K40">
            <v>4</v>
          </cell>
          <cell r="L40" t="str">
            <v>Persona Natural</v>
          </cell>
          <cell r="M40" t="str">
            <v>N/A</v>
          </cell>
          <cell r="N40" t="str">
            <v>Prestar servicios profesionales de apoyo y acompañamiento en el manejo, ejecución y seguimiento de las operaciones que se encuentran a cargo del área de tesorería de la Subdirección Financiera de la JEP</v>
          </cell>
          <cell r="O40" t="str">
            <v>Funciones de la dependencia</v>
          </cell>
          <cell r="P40" t="str">
            <v>Harvey Danilo Suarez Morales</v>
          </cell>
          <cell r="Q40" t="str">
            <v>Secretaría Ejecutiva</v>
          </cell>
          <cell r="R40" t="str">
            <v>Dirección Administrativa y Financiera</v>
          </cell>
          <cell r="S40" t="str">
            <v>Subdirección Financiera</v>
          </cell>
          <cell r="T40" t="str">
            <v>Juan David Olarte Torres</v>
          </cell>
          <cell r="U40" t="str">
            <v>DD-Subdirección Financiera</v>
          </cell>
          <cell r="V40" t="str">
            <v>N/A</v>
          </cell>
          <cell r="W40" t="str">
            <v>N/A</v>
          </cell>
          <cell r="X40" t="str">
            <v>N/A</v>
          </cell>
          <cell r="Y40" t="str">
            <v>Funcionamiento</v>
          </cell>
          <cell r="Z40">
            <v>108985949</v>
          </cell>
          <cell r="AA40" t="str">
            <v>N/A</v>
          </cell>
          <cell r="AB40" t="str">
            <v>N/A</v>
          </cell>
          <cell r="AC40">
            <v>9107461</v>
          </cell>
          <cell r="AD40" t="str">
            <v>N/A</v>
          </cell>
          <cell r="AE40">
            <v>23622</v>
          </cell>
          <cell r="AF40">
            <v>23922</v>
          </cell>
          <cell r="AG40" t="str">
            <v>N/A</v>
          </cell>
          <cell r="AH40">
            <v>44565</v>
          </cell>
          <cell r="AI40">
            <v>44565</v>
          </cell>
          <cell r="AJ40" t="str">
            <v>N/A</v>
          </cell>
          <cell r="AK40" t="str">
            <v>N/A</v>
          </cell>
          <cell r="AL40" t="str">
            <v>N/A</v>
          </cell>
          <cell r="AM40" t="str">
            <v>N/A</v>
          </cell>
          <cell r="AN40">
            <v>0</v>
          </cell>
          <cell r="AO40" t="str">
            <v>N/A</v>
          </cell>
          <cell r="AP40">
            <v>0</v>
          </cell>
          <cell r="AQ40" t="str">
            <v>N/A</v>
          </cell>
          <cell r="AR40">
            <v>0</v>
          </cell>
          <cell r="AS40" t="str">
            <v>N/A</v>
          </cell>
          <cell r="AT40">
            <v>0</v>
          </cell>
          <cell r="AU40" t="str">
            <v>N/A</v>
          </cell>
          <cell r="AV40">
            <v>0</v>
          </cell>
          <cell r="AW40" t="str">
            <v>N/A</v>
          </cell>
          <cell r="AX40">
            <v>0</v>
          </cell>
          <cell r="AY40" t="str">
            <v>N/A</v>
          </cell>
          <cell r="AZ40">
            <v>0</v>
          </cell>
          <cell r="BA40">
            <v>108985949</v>
          </cell>
          <cell r="BB40" t="str">
            <v>NO</v>
          </cell>
          <cell r="BC40" t="str">
            <v>N/A</v>
          </cell>
          <cell r="BD40" t="str">
            <v>N/A</v>
          </cell>
          <cell r="BE40" t="str">
            <v>N/A</v>
          </cell>
          <cell r="BF40" t="str">
            <v>N/A</v>
          </cell>
          <cell r="BG40">
            <v>44926</v>
          </cell>
          <cell r="BH40">
            <v>44926</v>
          </cell>
          <cell r="BI40">
            <v>-417</v>
          </cell>
          <cell r="BJ40" t="str">
            <v>NO</v>
          </cell>
          <cell r="BK40" t="str">
            <v>N/A</v>
          </cell>
          <cell r="BL40" t="str">
            <v>Bogotá D.C.</v>
          </cell>
          <cell r="BM40" t="str">
            <v>Cumplimiento</v>
          </cell>
          <cell r="BN40" t="str">
            <v>63-47-101000736</v>
          </cell>
          <cell r="BO40">
            <v>0</v>
          </cell>
          <cell r="BP40" t="str">
            <v xml:space="preserve">Seguros del Estado </v>
          </cell>
          <cell r="BQ40">
            <v>44565</v>
          </cell>
          <cell r="BR40" t="str">
            <v>04-01-2022 - 30-06-2023</v>
          </cell>
          <cell r="BS40">
            <v>2022</v>
          </cell>
          <cell r="BT40" t="str">
            <v>https://jepcolombia-my.sharepoint.com/personal/carlos_torres_jep_gov_co/_layouts/15/onedrive.aspx?q=006&amp;searchScope=folder&amp;id=%2Fpersonal%2Fcarlos%5Ftorres%5Fjep%5Fgov%5Fco%2FDocuments%2FDocumentos%2FContractual%2FContractual%20%2D%20Onedrive%2FValidaci%C3%B3n%20p%C3%B3lizas%20CPS%2F%2EVERIFICACI%C3%93N%20DE%20P%C3%93LIZAS%20CONTRATOS%202022%2FVerificaci%C3%B3n%20p%C3%B3liza%20contrato%20JEP%2D006%2D2022%20%2Epdf&amp;parent=%2Fpersonal%2Fcarlos%5Ftorres%5Fjep%5Fgov%5Fco%2FDocuments%2FDocumentos%2FContractual%2FContractual%20%2D%20Onedrive%2FValidaci%C3%B3n%20p%C3%B3lizas%20CPS%2F%2EVERIFICACI%C3%93N%20DE%20P%C3%93LIZAS%20CONTRATOS%202022&amp;parentview=7</v>
          </cell>
          <cell r="BU40" t="str">
            <v>N/A</v>
          </cell>
          <cell r="BV40" t="str">
            <v>Terminado</v>
          </cell>
          <cell r="BW40" t="str">
            <v>Retiro</v>
          </cell>
          <cell r="BX40" t="str">
            <v>N/A</v>
          </cell>
          <cell r="BY40" t="str">
            <v>ADMINISTRACIÓN PÚBLICA</v>
          </cell>
          <cell r="BZ40" t="str">
            <v>N/A</v>
          </cell>
          <cell r="CA40" t="str">
            <v>MASCULINO</v>
          </cell>
        </row>
        <row r="41">
          <cell r="C41" t="str">
            <v>JEP-008-2022</v>
          </cell>
          <cell r="D41" t="str">
            <v>JEP-CSPO-008-2022</v>
          </cell>
          <cell r="E41" t="str">
            <v>Norma Bonilla</v>
          </cell>
          <cell r="F41" t="str">
            <v>N/R</v>
          </cell>
          <cell r="G41" t="str">
            <v>Guiselle Rojas Roncancio</v>
          </cell>
          <cell r="H41" t="str">
            <v>2. Contratos o convenios que no requieren pluralidad de ofertas</v>
          </cell>
          <cell r="I41" t="str">
            <v>1. Prestación de servicios</v>
          </cell>
          <cell r="J41">
            <v>1013617487</v>
          </cell>
          <cell r="K41">
            <v>0</v>
          </cell>
          <cell r="L41" t="str">
            <v>Persona Natural</v>
          </cell>
          <cell r="M41" t="str">
            <v>N/A</v>
          </cell>
          <cell r="N41" t="str">
            <v>Prestar servicios profesionales para  la recepción, revisión y liquidación de viáticos, gastos de viaje y gastos de desplazamiento, registro de transacciones en el SIIF  Nación y apoyo en las actividades bancarias del área de tesorería, en el marco de la implementación de la justicia transicional restaurativa.</v>
          </cell>
          <cell r="O41" t="str">
            <v>Funciones de la dependencia</v>
          </cell>
          <cell r="P41" t="str">
            <v>Harvey Danilo Suarez Morales</v>
          </cell>
          <cell r="Q41" t="str">
            <v>Secretaría Ejecutiva</v>
          </cell>
          <cell r="R41" t="str">
            <v>Dirección Administrativa y Financiera</v>
          </cell>
          <cell r="S41" t="str">
            <v>Subdirección Financiera</v>
          </cell>
          <cell r="T41" t="str">
            <v>Juan David Olarte Torres</v>
          </cell>
          <cell r="U41" t="str">
            <v>DD-Subdirección Financiera</v>
          </cell>
          <cell r="V41" t="str">
            <v>N/A</v>
          </cell>
          <cell r="W41" t="str">
            <v>N/A</v>
          </cell>
          <cell r="X41" t="str">
            <v>N/A</v>
          </cell>
          <cell r="Y41" t="str">
            <v>Inversión</v>
          </cell>
          <cell r="Z41">
            <v>86496775</v>
          </cell>
          <cell r="AA41" t="str">
            <v>N/A</v>
          </cell>
          <cell r="AB41" t="str">
            <v>N/A</v>
          </cell>
          <cell r="AC41" t="str">
            <v>$7.228.143,00</v>
          </cell>
          <cell r="AD41" t="str">
            <v>N/A</v>
          </cell>
          <cell r="AE41">
            <v>23722</v>
          </cell>
          <cell r="AF41">
            <v>24122</v>
          </cell>
          <cell r="AG41">
            <v>2018011001091</v>
          </cell>
          <cell r="AH41">
            <v>44566</v>
          </cell>
          <cell r="AI41">
            <v>44566</v>
          </cell>
          <cell r="AJ41" t="str">
            <v>N/A</v>
          </cell>
          <cell r="AK41" t="str">
            <v>N/A</v>
          </cell>
          <cell r="AL41" t="str">
            <v>N/A</v>
          </cell>
          <cell r="AM41" t="str">
            <v>N/A</v>
          </cell>
          <cell r="AN41">
            <v>0</v>
          </cell>
          <cell r="AO41" t="str">
            <v>N/A</v>
          </cell>
          <cell r="AP41">
            <v>0</v>
          </cell>
          <cell r="AQ41" t="str">
            <v>N/A</v>
          </cell>
          <cell r="AR41">
            <v>0</v>
          </cell>
          <cell r="AS41" t="str">
            <v>N/A</v>
          </cell>
          <cell r="AT41">
            <v>0</v>
          </cell>
          <cell r="AU41" t="str">
            <v>N/A</v>
          </cell>
          <cell r="AV41">
            <v>0</v>
          </cell>
          <cell r="AW41" t="str">
            <v>N/A</v>
          </cell>
          <cell r="AX41">
            <v>0</v>
          </cell>
          <cell r="AY41" t="str">
            <v>N/A</v>
          </cell>
          <cell r="AZ41">
            <v>0</v>
          </cell>
          <cell r="BA41">
            <v>86496775</v>
          </cell>
          <cell r="BB41" t="str">
            <v>NO</v>
          </cell>
          <cell r="BC41" t="str">
            <v>N/A</v>
          </cell>
          <cell r="BD41" t="str">
            <v>N/A</v>
          </cell>
          <cell r="BE41" t="str">
            <v>N/A</v>
          </cell>
          <cell r="BF41" t="str">
            <v>N/A</v>
          </cell>
          <cell r="BG41">
            <v>44926</v>
          </cell>
          <cell r="BH41">
            <v>44926</v>
          </cell>
          <cell r="BI41">
            <v>-417</v>
          </cell>
          <cell r="BJ41" t="str">
            <v>NO</v>
          </cell>
          <cell r="BK41" t="str">
            <v>N/A</v>
          </cell>
          <cell r="BL41" t="str">
            <v>Bogotá D.C.</v>
          </cell>
          <cell r="BM41" t="str">
            <v>Cumplimiento</v>
          </cell>
          <cell r="BN41" t="str">
            <v>63-47-101000738</v>
          </cell>
          <cell r="BO41">
            <v>0</v>
          </cell>
          <cell r="BP41" t="str">
            <v xml:space="preserve">Seguros del Estado </v>
          </cell>
          <cell r="BQ41">
            <v>44565</v>
          </cell>
          <cell r="BR41" t="str">
            <v>04-01-2022 - 30-06-2023</v>
          </cell>
          <cell r="BS41">
            <v>2022</v>
          </cell>
          <cell r="BT41" t="str">
            <v>https://jepcolombia-my.sharepoint.com/personal/carlos_torres_jep_gov_co/_layouts/15/onedrive.aspx?q=008&amp;searchScope=folder&amp;id=%2Fpersonal%2Fcarlos%5Ftorres%5Fjep%5Fgov%5Fco%2FDocuments%2FDocumentos%2FContractual%2FContractual%20%2D%20Onedrive%2FValidaci%C3%B3n%20p%C3%B3lizas%20CPS%2F%2EVERIFICACI%C3%93N%20DE%20P%C3%93LIZAS%20CONTRATOS%202022%2FVerificaci%C3%B3n%20p%C3%B3liza%20contrato%20JEP%2D008%2D2022%20%2Epdf&amp;parent=%2Fpersonal%2Fcarlos%5Ftorres%5Fjep%5Fgov%5Fco%2FDocuments%2FDocumentos%2FContractual%2FContractual%20%2D%20Onedrive%2FValidaci%C3%B3n%20p%C3%B3lizas%20CPS%2F%2EVERIFICACI%C3%93N%20DE%20P%C3%93LIZAS%20CONTRATOS%202022&amp;parentview=7</v>
          </cell>
          <cell r="BU41" t="str">
            <v>mediante otrosí No. 1 del 10/02/2022,se modifico el valor del contrato, reduciendo su valor en $5,0, quedando como nuevo valor total del contrato $86.496.775</v>
          </cell>
          <cell r="BV41" t="str">
            <v>Terminado</v>
          </cell>
          <cell r="BW41" t="str">
            <v>Adición y Prorróga</v>
          </cell>
          <cell r="BX41" t="str">
            <v>N/A</v>
          </cell>
          <cell r="BY41" t="str">
            <v>ECONMÍA</v>
          </cell>
          <cell r="BZ41" t="str">
            <v>N/A</v>
          </cell>
          <cell r="CA41" t="str">
            <v>FEMENINO</v>
          </cell>
        </row>
        <row r="42">
          <cell r="C42" t="str">
            <v>JEP-443-2022</v>
          </cell>
          <cell r="D42" t="str">
            <v>JEP-CSPO-426-2022</v>
          </cell>
          <cell r="E42" t="str">
            <v>Norma Bonilla</v>
          </cell>
          <cell r="F42" t="str">
            <v>Revisado el 08/07/2022</v>
          </cell>
          <cell r="G42" t="str">
            <v>Nadia Marcela Rivera Monsalve</v>
          </cell>
          <cell r="H42" t="str">
            <v>2. Contratos o convenios que no requieren pluralidad de ofertas</v>
          </cell>
          <cell r="I42" t="str">
            <v>1. Prestación de servicios</v>
          </cell>
          <cell r="J42">
            <v>52841222</v>
          </cell>
          <cell r="K42">
            <v>6</v>
          </cell>
          <cell r="L42" t="str">
            <v>Persona Natural</v>
          </cell>
          <cell r="M42" t="str">
            <v>N/A</v>
          </cell>
          <cell r="N42" t="str">
            <v xml:space="preserve">Prestar servicios profesionales para la recepción, revisión y liquidación de viáticos, gastos de viaje y gastos de desplazamiento, y registro de transacciones en el SIIF Nación para la implementación del punto 5 del Acuerdo final. </v>
          </cell>
          <cell r="O42" t="str">
            <v>Funciones de la dependencia</v>
          </cell>
          <cell r="P42" t="str">
            <v>Harvey Danilo Suarez Morales</v>
          </cell>
          <cell r="Q42" t="str">
            <v>Secretaría Ejecutiva</v>
          </cell>
          <cell r="R42" t="str">
            <v>Dirección Administrativa y Financiera</v>
          </cell>
          <cell r="S42" t="str">
            <v>Subdirección Financiera</v>
          </cell>
          <cell r="T42" t="str">
            <v>Juan David Olarte Torres</v>
          </cell>
          <cell r="U42" t="str">
            <v>DD-Subdirección Financiera</v>
          </cell>
          <cell r="V42" t="str">
            <v>N/A</v>
          </cell>
          <cell r="W42" t="str">
            <v>N/A</v>
          </cell>
          <cell r="X42" t="str">
            <v>N/A</v>
          </cell>
          <cell r="Y42" t="str">
            <v>Inversión</v>
          </cell>
          <cell r="Z42">
            <v>43368858</v>
          </cell>
          <cell r="AA42" t="str">
            <v>N/A</v>
          </cell>
          <cell r="AB42" t="str">
            <v>N/A</v>
          </cell>
          <cell r="AC42">
            <v>7228143</v>
          </cell>
          <cell r="AD42" t="str">
            <v>N/A</v>
          </cell>
          <cell r="AE42">
            <v>71922</v>
          </cell>
          <cell r="AF42" t="str">
            <v>PND</v>
          </cell>
          <cell r="AG42">
            <v>2018011001091</v>
          </cell>
          <cell r="AH42">
            <v>44740</v>
          </cell>
          <cell r="AI42">
            <v>44743</v>
          </cell>
          <cell r="AJ42" t="str">
            <v>N/A</v>
          </cell>
          <cell r="AK42" t="str">
            <v>N/A</v>
          </cell>
          <cell r="AL42" t="str">
            <v>N/A</v>
          </cell>
          <cell r="AM42" t="str">
            <v>N/A</v>
          </cell>
          <cell r="AN42">
            <v>0</v>
          </cell>
          <cell r="AO42" t="str">
            <v>N/A</v>
          </cell>
          <cell r="AP42">
            <v>0</v>
          </cell>
          <cell r="AQ42" t="str">
            <v>N/A</v>
          </cell>
          <cell r="AR42">
            <v>0</v>
          </cell>
          <cell r="AS42" t="str">
            <v>N/A</v>
          </cell>
          <cell r="AT42">
            <v>0</v>
          </cell>
          <cell r="AU42" t="str">
            <v>N/A</v>
          </cell>
          <cell r="AV42">
            <v>0</v>
          </cell>
          <cell r="AW42" t="str">
            <v>N/A</v>
          </cell>
          <cell r="AX42">
            <v>0</v>
          </cell>
          <cell r="AY42" t="str">
            <v>N/A</v>
          </cell>
          <cell r="AZ42">
            <v>0</v>
          </cell>
          <cell r="BA42">
            <v>43368858</v>
          </cell>
          <cell r="BB42" t="str">
            <v>NO</v>
          </cell>
          <cell r="BC42" t="str">
            <v>N/A</v>
          </cell>
          <cell r="BD42" t="str">
            <v>N/A</v>
          </cell>
          <cell r="BE42" t="str">
            <v>N/A</v>
          </cell>
          <cell r="BF42" t="str">
            <v>N/A</v>
          </cell>
          <cell r="BG42">
            <v>44926</v>
          </cell>
          <cell r="BH42">
            <v>44926</v>
          </cell>
          <cell r="BI42">
            <v>-417</v>
          </cell>
          <cell r="BJ42" t="str">
            <v>SI</v>
          </cell>
          <cell r="BK42" t="str">
            <v>N/A</v>
          </cell>
          <cell r="BL42" t="str">
            <v>Bogotá D.C.</v>
          </cell>
          <cell r="BM42" t="str">
            <v>Cumplimiento</v>
          </cell>
          <cell r="BN42" t="str">
            <v>63-47-101001066</v>
          </cell>
          <cell r="BO42">
            <v>0</v>
          </cell>
          <cell r="BP42" t="str">
            <v>Seguros del Estado</v>
          </cell>
          <cell r="BQ42">
            <v>44740</v>
          </cell>
          <cell r="BR42" t="str">
            <v>28/06/2022 - 28/06/2023</v>
          </cell>
          <cell r="BS42">
            <v>2022</v>
          </cell>
          <cell r="BT42" t="str">
            <v>PENDIENTE</v>
          </cell>
          <cell r="BU42" t="str">
            <v>Ninguna</v>
          </cell>
          <cell r="BV42" t="str">
            <v>Terminado</v>
          </cell>
          <cell r="BW42" t="str">
            <v>Retiro</v>
          </cell>
          <cell r="BX42" t="str">
            <v>N/A</v>
          </cell>
          <cell r="BY42" t="str">
            <v>ADMINISTRACIÓN DE EMPRESAS</v>
          </cell>
          <cell r="BZ42" t="str">
            <v>N/A</v>
          </cell>
          <cell r="CA42" t="str">
            <v>FEMENINO</v>
          </cell>
        </row>
        <row r="43">
          <cell r="C43" t="str">
            <v>JEP-039-2022</v>
          </cell>
          <cell r="D43" t="str">
            <v>JEP-CSPO-039-2022</v>
          </cell>
          <cell r="E43" t="str">
            <v>Paola Casas</v>
          </cell>
          <cell r="F43" t="str">
            <v>N/R</v>
          </cell>
          <cell r="G43" t="str">
            <v>Omar Enrique Cervantes de los Rios</v>
          </cell>
          <cell r="H43" t="str">
            <v>2. Contratos o convenios que no requieren pluralidad de ofertas</v>
          </cell>
          <cell r="I43" t="str">
            <v>1. Prestación de servicios</v>
          </cell>
          <cell r="J43">
            <v>72294035</v>
          </cell>
          <cell r="K43">
            <v>0</v>
          </cell>
          <cell r="L43" t="str">
            <v>Persona Natural</v>
          </cell>
          <cell r="M43" t="str">
            <v>N/A</v>
          </cell>
          <cell r="N43" t="str">
            <v>Prestar servicios profesionales para el acompañamiento a la Dirección Administrativa y Financiera en el seguimiento de las gestiones logísticas requeridas en el desarrollo de diligencias y actuaciones judiciales, dentro de la justicia transicional y restaurativa.</v>
          </cell>
          <cell r="O43" t="str">
            <v>Funciones de la dependencia</v>
          </cell>
          <cell r="P43" t="str">
            <v>Harvey Danilo Suarez Morales</v>
          </cell>
          <cell r="Q43" t="str">
            <v>Secretaría Ejecutiva</v>
          </cell>
          <cell r="R43" t="str">
            <v>Dirección Administrativa y Financiera</v>
          </cell>
          <cell r="S43" t="str">
            <v>Dirección Administrativa y Financiera</v>
          </cell>
          <cell r="T43" t="str">
            <v>Ana Lucia Rosales Callejas</v>
          </cell>
          <cell r="U43" t="str">
            <v>D -Dirección Administrativa y Financiera</v>
          </cell>
          <cell r="V43" t="str">
            <v>N/A</v>
          </cell>
          <cell r="W43" t="str">
            <v>N/A</v>
          </cell>
          <cell r="X43" t="str">
            <v>N/A</v>
          </cell>
          <cell r="Y43" t="str">
            <v>Inversión</v>
          </cell>
          <cell r="Z43">
            <v>84328333</v>
          </cell>
          <cell r="AA43" t="str">
            <v>N/A</v>
          </cell>
          <cell r="AB43" t="str">
            <v>N/A</v>
          </cell>
          <cell r="AC43">
            <v>7228143</v>
          </cell>
          <cell r="AD43" t="str">
            <v>N/A</v>
          </cell>
          <cell r="AE43">
            <v>26722</v>
          </cell>
          <cell r="AF43">
            <v>32422</v>
          </cell>
          <cell r="AG43">
            <v>2018011001091</v>
          </cell>
          <cell r="AH43">
            <v>44575</v>
          </cell>
          <cell r="AI43">
            <v>44579</v>
          </cell>
          <cell r="AJ43" t="str">
            <v>N/A</v>
          </cell>
          <cell r="AK43" t="str">
            <v>N/A</v>
          </cell>
          <cell r="AL43" t="str">
            <v>N/A</v>
          </cell>
          <cell r="AM43" t="str">
            <v>N/A</v>
          </cell>
          <cell r="AN43">
            <v>0</v>
          </cell>
          <cell r="AO43" t="str">
            <v>N/A</v>
          </cell>
          <cell r="AP43">
            <v>0</v>
          </cell>
          <cell r="AQ43" t="str">
            <v>N/A</v>
          </cell>
          <cell r="AR43">
            <v>0</v>
          </cell>
          <cell r="AS43" t="str">
            <v>N/A</v>
          </cell>
          <cell r="AT43">
            <v>0</v>
          </cell>
          <cell r="AU43" t="str">
            <v>N/A</v>
          </cell>
          <cell r="AV43">
            <v>0</v>
          </cell>
          <cell r="AW43" t="str">
            <v>N/A</v>
          </cell>
          <cell r="AX43">
            <v>0</v>
          </cell>
          <cell r="AY43" t="str">
            <v>N/A</v>
          </cell>
          <cell r="AZ43">
            <v>0</v>
          </cell>
          <cell r="BA43">
            <v>84328333</v>
          </cell>
          <cell r="BB43" t="str">
            <v>NO</v>
          </cell>
          <cell r="BC43" t="str">
            <v>N/A</v>
          </cell>
          <cell r="BD43" t="str">
            <v>N/A</v>
          </cell>
          <cell r="BE43" t="str">
            <v>N/A</v>
          </cell>
          <cell r="BF43" t="str">
            <v>N/A</v>
          </cell>
          <cell r="BG43">
            <v>44926</v>
          </cell>
          <cell r="BH43">
            <v>44926</v>
          </cell>
          <cell r="BI43">
            <v>-417</v>
          </cell>
          <cell r="BJ43" t="str">
            <v>NO</v>
          </cell>
          <cell r="BK43" t="str">
            <v>N/A</v>
          </cell>
          <cell r="BL43" t="str">
            <v>Bogotá D.C.</v>
          </cell>
          <cell r="BM43" t="str">
            <v>Cumplimiento</v>
          </cell>
          <cell r="BN43" t="str">
            <v>63-47-101000759</v>
          </cell>
          <cell r="BO43">
            <v>0</v>
          </cell>
          <cell r="BP43" t="str">
            <v xml:space="preserve">Seguros del Estado </v>
          </cell>
          <cell r="BQ43">
            <v>44578</v>
          </cell>
          <cell r="BR43" t="str">
            <v>14-01-2022 - 30-06-2023</v>
          </cell>
          <cell r="BS43">
            <v>2022</v>
          </cell>
          <cell r="BT43" t="str">
            <v>PENDIENTE</v>
          </cell>
          <cell r="BU43" t="str">
            <v>N/A</v>
          </cell>
          <cell r="BV43" t="str">
            <v>Terminado</v>
          </cell>
          <cell r="BW43" t="str">
            <v>Retiro</v>
          </cell>
          <cell r="BX43" t="str">
            <v>N/A</v>
          </cell>
          <cell r="BY43" t="str">
            <v>FINANZAS Y NEGOCIOS INTERNACIONALES</v>
          </cell>
          <cell r="BZ43" t="str">
            <v>N/A</v>
          </cell>
          <cell r="CA43" t="str">
            <v>MASCULINO</v>
          </cell>
        </row>
        <row r="44">
          <cell r="C44" t="str">
            <v>JEP-134-2022</v>
          </cell>
          <cell r="D44" t="str">
            <v>JEP-CSPO-134-2022</v>
          </cell>
          <cell r="E44" t="str">
            <v>Paola Casas</v>
          </cell>
          <cell r="F44" t="str">
            <v>N/R</v>
          </cell>
          <cell r="G44" t="str">
            <v>Yuly Aracely Rodriguez Rivera</v>
          </cell>
          <cell r="H44" t="str">
            <v>2. Contratos o convenios que no requieren pluralidad de ofertas</v>
          </cell>
          <cell r="I44" t="str">
            <v>1. Prestación de servicios</v>
          </cell>
          <cell r="J44">
            <v>33367474</v>
          </cell>
          <cell r="K44">
            <v>3</v>
          </cell>
          <cell r="L44" t="str">
            <v>Persona Natural</v>
          </cell>
          <cell r="M44" t="str">
            <v>N/A</v>
          </cell>
          <cell r="N44" t="str">
            <v>Prestar servicios profesionales para el acompañamiento a la dirección administrativa y financiera en la planeación, ejecución y seguimiento de las actividades operativas y logísticas requeridas en las diligencias y actuaciones judiciales, dentro de la justicia transcional y restaurativa.</v>
          </cell>
          <cell r="O44" t="str">
            <v>Funciones de la dependencia</v>
          </cell>
          <cell r="P44" t="str">
            <v>Harvey Danilo Suarez Morales</v>
          </cell>
          <cell r="Q44" t="str">
            <v>Secretaría Ejecutiva</v>
          </cell>
          <cell r="R44" t="str">
            <v>Dirección Administrativa y Financiera</v>
          </cell>
          <cell r="S44" t="str">
            <v>Dirección Administrativa y Financiera</v>
          </cell>
          <cell r="T44" t="str">
            <v>Ana Lucia Rosales Callejas</v>
          </cell>
          <cell r="U44" t="str">
            <v>D -Dirección Administrativa y Financiera</v>
          </cell>
          <cell r="V44" t="str">
            <v>N/A</v>
          </cell>
          <cell r="W44" t="str">
            <v>N/A</v>
          </cell>
          <cell r="X44" t="str">
            <v>N/A</v>
          </cell>
          <cell r="Y44" t="str">
            <v>Inversión</v>
          </cell>
          <cell r="Z44">
            <v>48910444</v>
          </cell>
          <cell r="AA44" t="str">
            <v>N/A</v>
          </cell>
          <cell r="AB44" t="str">
            <v>N/A</v>
          </cell>
          <cell r="AC44">
            <v>4192324</v>
          </cell>
          <cell r="AD44" t="str">
            <v>N/A</v>
          </cell>
          <cell r="AE44">
            <v>35522</v>
          </cell>
          <cell r="AF44">
            <v>37422</v>
          </cell>
          <cell r="AG44" t="str">
            <v xml:space="preserve">2018011001091	</v>
          </cell>
          <cell r="AH44">
            <v>44579</v>
          </cell>
          <cell r="AI44">
            <v>44582</v>
          </cell>
          <cell r="AJ44" t="str">
            <v>N/A</v>
          </cell>
          <cell r="AK44" t="str">
            <v>N/A</v>
          </cell>
          <cell r="AL44" t="str">
            <v>N/A</v>
          </cell>
          <cell r="AM44" t="str">
            <v>N/A</v>
          </cell>
          <cell r="AN44">
            <v>0</v>
          </cell>
          <cell r="AO44" t="str">
            <v>N/A</v>
          </cell>
          <cell r="AP44">
            <v>0</v>
          </cell>
          <cell r="AQ44" t="str">
            <v>N/A</v>
          </cell>
          <cell r="AR44">
            <v>0</v>
          </cell>
          <cell r="AS44" t="str">
            <v>N/A</v>
          </cell>
          <cell r="AT44">
            <v>0</v>
          </cell>
          <cell r="AU44" t="str">
            <v>N/A</v>
          </cell>
          <cell r="AV44">
            <v>0</v>
          </cell>
          <cell r="AW44" t="str">
            <v>N/A</v>
          </cell>
          <cell r="AX44">
            <v>0</v>
          </cell>
          <cell r="AY44" t="str">
            <v>N/A</v>
          </cell>
          <cell r="AZ44">
            <v>0</v>
          </cell>
          <cell r="BA44">
            <v>48910444</v>
          </cell>
          <cell r="BB44" t="str">
            <v>NO</v>
          </cell>
          <cell r="BC44" t="str">
            <v>N/A</v>
          </cell>
          <cell r="BD44" t="str">
            <v>N/A</v>
          </cell>
          <cell r="BE44" t="str">
            <v>N/A</v>
          </cell>
          <cell r="BF44" t="str">
            <v>N/A</v>
          </cell>
          <cell r="BG44">
            <v>44926</v>
          </cell>
          <cell r="BH44">
            <v>44926</v>
          </cell>
          <cell r="BI44">
            <v>-417</v>
          </cell>
          <cell r="BJ44" t="str">
            <v>NO</v>
          </cell>
          <cell r="BK44" t="str">
            <v>N/A</v>
          </cell>
          <cell r="BL44" t="str">
            <v>Bogotá D.C.</v>
          </cell>
          <cell r="BM44" t="str">
            <v>Cumplimiento</v>
          </cell>
          <cell r="BN44" t="str">
            <v>15-45-101137989</v>
          </cell>
          <cell r="BO44">
            <v>0</v>
          </cell>
          <cell r="BP44" t="str">
            <v>Seguros del Estado</v>
          </cell>
          <cell r="BQ44">
            <v>44580</v>
          </cell>
          <cell r="BR44" t="str">
            <v>18-01-2022 - 30-06-2023</v>
          </cell>
          <cell r="BS44">
            <v>2022</v>
          </cell>
          <cell r="BT44" t="str">
            <v>PENDIENTE</v>
          </cell>
          <cell r="BU44" t="str">
            <v>N/A</v>
          </cell>
          <cell r="BV44" t="str">
            <v>Terminado</v>
          </cell>
          <cell r="BW44" t="str">
            <v>Retiro</v>
          </cell>
          <cell r="BX44" t="str">
            <v>N/A</v>
          </cell>
          <cell r="BY44" t="str">
            <v>ECONMÍA</v>
          </cell>
          <cell r="BZ44" t="str">
            <v>N/A</v>
          </cell>
          <cell r="CA44" t="str">
            <v>FEMENINO</v>
          </cell>
        </row>
        <row r="45">
          <cell r="C45" t="str">
            <v>JEP-355-2022</v>
          </cell>
          <cell r="D45" t="str">
            <v>JEP-CSPO-355-2022</v>
          </cell>
          <cell r="E45" t="str">
            <v xml:space="preserve">Ángela Esquivel </v>
          </cell>
          <cell r="F45" t="str">
            <v>24 de enero de 2022</v>
          </cell>
          <cell r="G45" t="str">
            <v>Diana Margarita Vivas Munar</v>
          </cell>
          <cell r="H45" t="str">
            <v>2. Contratos o convenios que no requieren pluralidad de ofertas</v>
          </cell>
          <cell r="I45" t="str">
            <v>1. Prestación de servicios</v>
          </cell>
          <cell r="J45">
            <v>52224219</v>
          </cell>
          <cell r="K45">
            <v>7</v>
          </cell>
          <cell r="L45" t="str">
            <v>Persona Natural</v>
          </cell>
          <cell r="M45" t="str">
            <v>N/A</v>
          </cell>
          <cell r="N45" t="str">
            <v>Prestar servicios profesionales para apoyar a la Subdirección de Planeación, Fortalecimiento Institucional y Talento Humano en la planeación financiera de alternativas para optimizar el talento humano de las salas de justicia, en particular de la Sala de Reconocimiento de Verdad, Responsabilidad y Reconocimiento de hechos y conductas, con visión integral y organizacional.</v>
          </cell>
          <cell r="O45" t="str">
            <v>Funciones de la dependencia</v>
          </cell>
          <cell r="P45" t="str">
            <v>Harvey Danilo Suarez Morales</v>
          </cell>
          <cell r="Q45" t="str">
            <v>Secretaría Ejecutiva</v>
          </cell>
          <cell r="R45" t="str">
            <v>Secretaría Ejecutiva</v>
          </cell>
          <cell r="S45" t="str">
            <v>Subdirección de Planeación</v>
          </cell>
          <cell r="T45" t="str">
            <v xml:space="preserve">Adela del Pilar Parra González	</v>
          </cell>
          <cell r="U45" t="str">
            <v>AA-Subdirección de Planeación</v>
          </cell>
          <cell r="V45" t="str">
            <v>N/A</v>
          </cell>
          <cell r="W45" t="str">
            <v>N/A</v>
          </cell>
          <cell r="X45" t="str">
            <v>N/A</v>
          </cell>
          <cell r="Y45" t="str">
            <v>Inversión</v>
          </cell>
          <cell r="Z45">
            <v>114239980</v>
          </cell>
          <cell r="AA45" t="str">
            <v>N/A</v>
          </cell>
          <cell r="AB45" t="str">
            <v>N/A</v>
          </cell>
          <cell r="AC45">
            <v>19040000</v>
          </cell>
          <cell r="AD45" t="str">
            <v>N/A</v>
          </cell>
          <cell r="AE45">
            <v>37222</v>
          </cell>
          <cell r="AF45">
            <v>69622</v>
          </cell>
          <cell r="AG45">
            <v>2018011001091</v>
          </cell>
          <cell r="AH45">
            <v>44589</v>
          </cell>
          <cell r="AI45">
            <v>44593</v>
          </cell>
          <cell r="AJ45" t="str">
            <v>N/A</v>
          </cell>
          <cell r="AK45" t="str">
            <v>N/A</v>
          </cell>
          <cell r="AL45" t="str">
            <v>N/A</v>
          </cell>
          <cell r="AM45" t="str">
            <v>N/A</v>
          </cell>
          <cell r="AN45">
            <v>0</v>
          </cell>
          <cell r="AO45" t="str">
            <v>N/A</v>
          </cell>
          <cell r="AP45">
            <v>0</v>
          </cell>
          <cell r="AQ45" t="str">
            <v>N/A</v>
          </cell>
          <cell r="AR45">
            <v>0</v>
          </cell>
          <cell r="AS45" t="str">
            <v>N/A</v>
          </cell>
          <cell r="AT45">
            <v>0</v>
          </cell>
          <cell r="AU45" t="str">
            <v>N/A</v>
          </cell>
          <cell r="AV45">
            <v>0</v>
          </cell>
          <cell r="AW45" t="str">
            <v>N/A</v>
          </cell>
          <cell r="AX45">
            <v>0</v>
          </cell>
          <cell r="AY45" t="str">
            <v>N/A</v>
          </cell>
          <cell r="AZ45">
            <v>0</v>
          </cell>
          <cell r="BA45">
            <v>114239980</v>
          </cell>
          <cell r="BB45" t="str">
            <v>NO</v>
          </cell>
          <cell r="BC45" t="str">
            <v>N/A</v>
          </cell>
          <cell r="BD45" t="str">
            <v>N/A</v>
          </cell>
          <cell r="BE45" t="str">
            <v>N/A</v>
          </cell>
          <cell r="BF45" t="str">
            <v>N/A</v>
          </cell>
          <cell r="BG45">
            <v>44766</v>
          </cell>
          <cell r="BH45">
            <v>44766</v>
          </cell>
          <cell r="BI45">
            <v>-577</v>
          </cell>
          <cell r="BJ45" t="str">
            <v>NO</v>
          </cell>
          <cell r="BK45" t="str">
            <v>SIN FECHA</v>
          </cell>
          <cell r="BL45" t="str">
            <v>Bogotá D.C.</v>
          </cell>
          <cell r="BM45" t="str">
            <v>Cumplimiento</v>
          </cell>
          <cell r="BN45" t="str">
            <v>21-47-101017224</v>
          </cell>
          <cell r="BO45">
            <v>0</v>
          </cell>
          <cell r="BP45" t="str">
            <v>Seguros del Estado</v>
          </cell>
          <cell r="BQ45">
            <v>44589</v>
          </cell>
          <cell r="BR45" t="str">
            <v>28-01-2022 - 01-02-2023</v>
          </cell>
          <cell r="BS45">
            <v>2022</v>
          </cell>
          <cell r="BT45" t="str">
            <v>PENDIENTE</v>
          </cell>
          <cell r="BU45" t="str">
            <v>Ninguna</v>
          </cell>
          <cell r="BV45" t="str">
            <v>Terminado</v>
          </cell>
          <cell r="BW45" t="str">
            <v>Retiro</v>
          </cell>
          <cell r="BX45" t="str">
            <v>N/A</v>
          </cell>
          <cell r="BY45" t="str">
            <v>DERECHO</v>
          </cell>
          <cell r="BZ45" t="str">
            <v>N/A</v>
          </cell>
          <cell r="CA45" t="str">
            <v>FEMENINO</v>
          </cell>
        </row>
        <row r="46">
          <cell r="C46" t="str">
            <v>JEP-260-2022</v>
          </cell>
          <cell r="D46" t="str">
            <v>JEP-CSPO-260-2022</v>
          </cell>
          <cell r="E46" t="str">
            <v xml:space="preserve">Ángela Esquivel </v>
          </cell>
          <cell r="F46" t="str">
            <v>20 de enero de 2022</v>
          </cell>
          <cell r="G46" t="str">
            <v>Maria Paula Zuluaga Guzman</v>
          </cell>
          <cell r="H46" t="str">
            <v>2. Contratos o convenios que no requieren pluralidad de ofertas</v>
          </cell>
          <cell r="I46" t="str">
            <v>1. Prestación de servicios</v>
          </cell>
          <cell r="J46">
            <v>1020806744</v>
          </cell>
          <cell r="K46">
            <v>5</v>
          </cell>
          <cell r="L46" t="str">
            <v>Persona Natural</v>
          </cell>
          <cell r="M46" t="str">
            <v>N/A</v>
          </cell>
          <cell r="N46" t="str">
            <v>Prestar servicios profesionales para apoyar a la Subdirección de Planeación, en articulación con las de Fortalecimiento Institucional y Talento Humano, en la elaboración y presentación de documentos con la sistematización de información e insumos de efectos o impactos, relacionados con necesidades de las salas de justicia y alternativas, de acuerdo con el mapa de procesos.</v>
          </cell>
          <cell r="O46" t="str">
            <v>Funciones de la dependencia</v>
          </cell>
          <cell r="P46" t="str">
            <v>Harvey Danilo Suarez Morales</v>
          </cell>
          <cell r="Q46" t="str">
            <v>Secretaría Ejecutiva</v>
          </cell>
          <cell r="R46" t="str">
            <v>Secretaría Ejecutiva</v>
          </cell>
          <cell r="S46" t="str">
            <v>Subdirección de Planeación</v>
          </cell>
          <cell r="T46" t="str">
            <v xml:space="preserve">Adela del Pilar Parra González	</v>
          </cell>
          <cell r="U46" t="str">
            <v>AA-Subdirección de Planeación</v>
          </cell>
          <cell r="V46" t="str">
            <v>N/A</v>
          </cell>
          <cell r="W46" t="str">
            <v>N/A</v>
          </cell>
          <cell r="X46" t="str">
            <v>N/A</v>
          </cell>
          <cell r="Y46" t="str">
            <v>Inversión</v>
          </cell>
          <cell r="Z46">
            <v>32989249</v>
          </cell>
          <cell r="AA46" t="str">
            <v>N/A</v>
          </cell>
          <cell r="AB46" t="str">
            <v>N/A</v>
          </cell>
          <cell r="AC46" t="str">
            <v>$6.071.641</v>
          </cell>
          <cell r="AD46" t="str">
            <v>N/A</v>
          </cell>
          <cell r="AE46">
            <v>37122</v>
          </cell>
          <cell r="AF46">
            <v>51822</v>
          </cell>
          <cell r="AG46" t="str">
            <v xml:space="preserve">2018011001091	</v>
          </cell>
          <cell r="AH46">
            <v>44584</v>
          </cell>
          <cell r="AI46">
            <v>44587</v>
          </cell>
          <cell r="AJ46" t="str">
            <v>N/A</v>
          </cell>
          <cell r="AK46" t="str">
            <v>N/A</v>
          </cell>
          <cell r="AL46" t="str">
            <v>N/A</v>
          </cell>
          <cell r="AM46" t="str">
            <v>N/A</v>
          </cell>
          <cell r="AN46">
            <v>3440596</v>
          </cell>
          <cell r="AO46">
            <v>44742</v>
          </cell>
          <cell r="AP46">
            <v>0</v>
          </cell>
          <cell r="AQ46" t="str">
            <v>N/A</v>
          </cell>
          <cell r="AR46">
            <v>0</v>
          </cell>
          <cell r="AS46" t="str">
            <v>N/A</v>
          </cell>
          <cell r="AT46">
            <v>0</v>
          </cell>
          <cell r="AU46" t="str">
            <v>N/A</v>
          </cell>
          <cell r="AV46">
            <v>0</v>
          </cell>
          <cell r="AW46" t="str">
            <v>N/A</v>
          </cell>
          <cell r="AX46">
            <v>1</v>
          </cell>
          <cell r="AY46">
            <v>44742</v>
          </cell>
          <cell r="AZ46">
            <v>24</v>
          </cell>
          <cell r="BA46">
            <v>36429845</v>
          </cell>
          <cell r="BB46" t="str">
            <v>NO</v>
          </cell>
          <cell r="BC46" t="str">
            <v>N/A</v>
          </cell>
          <cell r="BD46" t="str">
            <v>N/A</v>
          </cell>
          <cell r="BE46" t="str">
            <v>N/A</v>
          </cell>
          <cell r="BF46" t="str">
            <v>N/A</v>
          </cell>
          <cell r="BG46">
            <v>44742</v>
          </cell>
          <cell r="BH46">
            <v>44766</v>
          </cell>
          <cell r="BI46">
            <v>-577</v>
          </cell>
          <cell r="BJ46" t="str">
            <v>NO</v>
          </cell>
          <cell r="BK46" t="str">
            <v>SIN FECHA</v>
          </cell>
          <cell r="BL46" t="str">
            <v>Bogotá D.C.</v>
          </cell>
          <cell r="BM46" t="str">
            <v>Cumplimiento</v>
          </cell>
          <cell r="BN46" t="str">
            <v>14-47-101014312</v>
          </cell>
          <cell r="BO46">
            <v>0</v>
          </cell>
          <cell r="BP46" t="str">
            <v xml:space="preserve">Seguros del Estado </v>
          </cell>
          <cell r="BQ46">
            <v>44585</v>
          </cell>
          <cell r="BR46" t="str">
            <v>24-01-2022 - 15-01-2023</v>
          </cell>
          <cell r="BS46">
            <v>2022</v>
          </cell>
          <cell r="BT46" t="str">
            <v>..\Carlos Giovanni Torres Peñaranda - Contractual - Onedrive\Validación pólizas CPS\.VERIFICACIÓN DE PÓLIZAS CONTRATOS 2022\verificacion poliza contrato JEP-260-2022.pdf</v>
          </cell>
          <cell r="BU46" t="str">
            <v>en fecha 30/06/2022 mediante otrosí 1. se prorroga el plazo hasta el 24/07/2022 y se adiciona $3.440.596</v>
          </cell>
          <cell r="BV46" t="str">
            <v>Terminado</v>
          </cell>
          <cell r="BW46" t="str">
            <v>Adición y Prorróga</v>
          </cell>
          <cell r="BX46" t="str">
            <v>N/A</v>
          </cell>
          <cell r="BY46" t="str">
            <v>GOBIERNO Y RELACIONES INTERNACIONALES</v>
          </cell>
          <cell r="BZ46" t="str">
            <v>N/A</v>
          </cell>
          <cell r="CA46" t="str">
            <v>FEMENINO</v>
          </cell>
        </row>
        <row r="47">
          <cell r="C47" t="str">
            <v>JEP-701-2022</v>
          </cell>
          <cell r="D47" t="str">
            <v>JEP-CSPO-677-2022</v>
          </cell>
          <cell r="E47" t="str">
            <v xml:space="preserve">Ángela Esquivel </v>
          </cell>
          <cell r="F47">
            <v>44812</v>
          </cell>
          <cell r="G47" t="str">
            <v>Diana Margarita Vivas Munar</v>
          </cell>
          <cell r="H47" t="str">
            <v>2. Contratos o convenios que no requieren pluralidad de ofertas</v>
          </cell>
          <cell r="I47" t="str">
            <v>1. Prestación de servicios</v>
          </cell>
          <cell r="J47">
            <v>52224219</v>
          </cell>
          <cell r="K47">
            <v>7</v>
          </cell>
          <cell r="L47" t="str">
            <v>Persona Natural</v>
          </cell>
          <cell r="M47" t="str">
            <v xml:space="preserve">Bogotá D.C. </v>
          </cell>
          <cell r="N47" t="str">
            <v>Prestar servicios profesionales a la Subdirección de Planeación en la fase de construcción del Plan Estratégico Cuatrienal (PEC) 2023-2026 para las definiciones estratégicas con los actores involucrados y la elaboración del documento en sus diferentes etapas.</v>
          </cell>
          <cell r="O47" t="str">
            <v>Funciones de la dependencia</v>
          </cell>
          <cell r="P47" t="str">
            <v>Harvey Danilo Suarez Morales</v>
          </cell>
          <cell r="Q47" t="str">
            <v>Secretaría Ejecutiva</v>
          </cell>
          <cell r="R47" t="str">
            <v>Secretaría Ejecutiva</v>
          </cell>
          <cell r="S47" t="str">
            <v>Subdirección de Planeación</v>
          </cell>
          <cell r="T47" t="str">
            <v xml:space="preserve">Adela del Pilar Parra González	</v>
          </cell>
          <cell r="U47" t="str">
            <v>AA-Subdirección de Planeación</v>
          </cell>
          <cell r="V47" t="str">
            <v>N/A</v>
          </cell>
          <cell r="W47" t="str">
            <v>N/A</v>
          </cell>
          <cell r="X47" t="str">
            <v>N/A</v>
          </cell>
          <cell r="Y47" t="str">
            <v>Inversión</v>
          </cell>
          <cell r="Z47">
            <v>71717318</v>
          </cell>
          <cell r="AA47" t="str">
            <v>N/A</v>
          </cell>
          <cell r="AB47" t="str">
            <v>N/A</v>
          </cell>
          <cell r="AC47">
            <v>19040000</v>
          </cell>
          <cell r="AD47">
            <v>19992000</v>
          </cell>
          <cell r="AE47">
            <v>97222</v>
          </cell>
          <cell r="AF47">
            <v>413422</v>
          </cell>
          <cell r="AG47" t="str">
            <v xml:space="preserve">	2018011001175</v>
          </cell>
          <cell r="AH47">
            <v>44819</v>
          </cell>
          <cell r="AI47">
            <v>44823</v>
          </cell>
          <cell r="AJ47" t="str">
            <v>N/A</v>
          </cell>
          <cell r="AK47" t="str">
            <v>N/A</v>
          </cell>
          <cell r="AL47" t="str">
            <v>N/A</v>
          </cell>
          <cell r="AM47" t="str">
            <v>N/A</v>
          </cell>
          <cell r="AN47">
            <v>0</v>
          </cell>
          <cell r="AO47" t="str">
            <v>N/A</v>
          </cell>
          <cell r="AP47">
            <v>0</v>
          </cell>
          <cell r="AQ47" t="str">
            <v>N/A</v>
          </cell>
          <cell r="AR47">
            <v>0</v>
          </cell>
          <cell r="AS47" t="str">
            <v>N/A</v>
          </cell>
          <cell r="AT47">
            <v>0</v>
          </cell>
          <cell r="AU47" t="str">
            <v>N/A</v>
          </cell>
          <cell r="AV47">
            <v>0</v>
          </cell>
          <cell r="AW47" t="str">
            <v>N/A</v>
          </cell>
          <cell r="AX47">
            <v>0</v>
          </cell>
          <cell r="AY47" t="str">
            <v>N/A</v>
          </cell>
          <cell r="AZ47">
            <v>54</v>
          </cell>
          <cell r="BA47">
            <v>71717318</v>
          </cell>
          <cell r="BB47" t="str">
            <v>SI</v>
          </cell>
          <cell r="BC47">
            <v>35319200</v>
          </cell>
          <cell r="BD47" t="str">
            <v>N/A</v>
          </cell>
          <cell r="BE47" t="str">
            <v>N/A</v>
          </cell>
          <cell r="BF47" t="str">
            <v>N/A</v>
          </cell>
          <cell r="BG47">
            <v>44926</v>
          </cell>
          <cell r="BH47">
            <v>44980</v>
          </cell>
          <cell r="BI47">
            <v>-363</v>
          </cell>
          <cell r="BJ47" t="str">
            <v>SI</v>
          </cell>
          <cell r="BL47" t="str">
            <v>Bogotá D.C.</v>
          </cell>
          <cell r="BM47" t="str">
            <v>Cumplimiento</v>
          </cell>
          <cell r="BN47" t="str">
            <v>21-47-101022990</v>
          </cell>
          <cell r="BO47">
            <v>0</v>
          </cell>
          <cell r="BP47" t="str">
            <v>Seguros del Estado S.A.</v>
          </cell>
          <cell r="BQ47">
            <v>44819</v>
          </cell>
          <cell r="BR47" t="str">
            <v>15/09/2022 - 30/06/2023</v>
          </cell>
          <cell r="BS47">
            <v>2022</v>
          </cell>
          <cell r="BT47" t="str">
            <v>EN APROBACIÓN</v>
          </cell>
          <cell r="BU47" t="str">
            <v>Mediate otrosí N°1 se prorroga el plazo hasta el 23/02/2023 y se adicional el valor de $35.319.200</v>
          </cell>
          <cell r="BV47" t="str">
            <v>Terminado</v>
          </cell>
          <cell r="BW47" t="str">
            <v>Adición y Prorróga</v>
          </cell>
          <cell r="BX47" t="str">
            <v>N/A</v>
          </cell>
          <cell r="BY47" t="str">
            <v>DERECHO</v>
          </cell>
          <cell r="BZ47" t="str">
            <v>N/A</v>
          </cell>
          <cell r="CA47" t="str">
            <v>FEMENINO</v>
          </cell>
        </row>
        <row r="48">
          <cell r="C48" t="str">
            <v>JEP-259-2022</v>
          </cell>
          <cell r="D48" t="str">
            <v>JEP-CSPO-259-2022</v>
          </cell>
          <cell r="E48" t="str">
            <v xml:space="preserve">Ángela Esquivel </v>
          </cell>
          <cell r="F48" t="str">
            <v>19 de enero de 2022</v>
          </cell>
          <cell r="G48" t="str">
            <v>Libia Isabel Barrera Pineda</v>
          </cell>
          <cell r="H48" t="str">
            <v>2. Contratos o convenios que no requieren pluralidad de ofertas</v>
          </cell>
          <cell r="I48" t="str">
            <v>1. Prestación de servicios</v>
          </cell>
          <cell r="J48">
            <v>53910522</v>
          </cell>
          <cell r="K48">
            <v>0</v>
          </cell>
          <cell r="L48" t="str">
            <v>Persona Natural</v>
          </cell>
          <cell r="M48" t="str">
            <v>N/A</v>
          </cell>
          <cell r="N48" t="str">
            <v>Prestación de servicios profesionales para apoyar a la Subdirección de Planeación en el proceso de direccionamiento estratégico y su seguimiento en el año 2022, con énfasis en planeación institucional, programación presupuestal, tablero de control y plan estadístico institucional</v>
          </cell>
          <cell r="O48" t="str">
            <v>Funciones de la dependencia</v>
          </cell>
          <cell r="P48" t="str">
            <v>Harvey Danilo Suarez Morales</v>
          </cell>
          <cell r="Q48" t="str">
            <v>Secretaría Ejecutiva</v>
          </cell>
          <cell r="R48" t="str">
            <v>Secretaría Ejecutiva</v>
          </cell>
          <cell r="S48" t="str">
            <v>Subdirección de Planeación</v>
          </cell>
          <cell r="T48" t="str">
            <v xml:space="preserve">Adela del Pilar Parra González	</v>
          </cell>
          <cell r="U48" t="str">
            <v>AA-Subdirección de Planeación</v>
          </cell>
          <cell r="V48" t="str">
            <v>N/A</v>
          </cell>
          <cell r="W48" t="str">
            <v>N/A</v>
          </cell>
          <cell r="X48" t="str">
            <v>N/A</v>
          </cell>
          <cell r="Y48" t="str">
            <v>Inversión</v>
          </cell>
          <cell r="Z48">
            <v>130570645</v>
          </cell>
          <cell r="AA48" t="str">
            <v>N/A</v>
          </cell>
          <cell r="AB48" t="str">
            <v>N/A</v>
          </cell>
          <cell r="AC48">
            <v>11353970</v>
          </cell>
          <cell r="AD48" t="str">
            <v>N/A</v>
          </cell>
          <cell r="AE48">
            <v>51122</v>
          </cell>
          <cell r="AF48">
            <v>48222</v>
          </cell>
          <cell r="AG48">
            <v>2018011001175</v>
          </cell>
          <cell r="AH48">
            <v>44582</v>
          </cell>
          <cell r="AI48">
            <v>44586</v>
          </cell>
          <cell r="AJ48" t="str">
            <v>N/A</v>
          </cell>
          <cell r="AK48" t="str">
            <v>N/A</v>
          </cell>
          <cell r="AL48" t="str">
            <v>N/A</v>
          </cell>
          <cell r="AM48" t="str">
            <v>N/A</v>
          </cell>
          <cell r="AN48">
            <v>0</v>
          </cell>
          <cell r="AO48" t="str">
            <v>N/A</v>
          </cell>
          <cell r="AP48">
            <v>0</v>
          </cell>
          <cell r="AQ48" t="str">
            <v>N/A</v>
          </cell>
          <cell r="AR48">
            <v>0</v>
          </cell>
          <cell r="AS48" t="str">
            <v>N/A</v>
          </cell>
          <cell r="AT48">
            <v>0</v>
          </cell>
          <cell r="AU48" t="str">
            <v>N/A</v>
          </cell>
          <cell r="AV48">
            <v>0</v>
          </cell>
          <cell r="AW48" t="str">
            <v>N/A</v>
          </cell>
          <cell r="AX48">
            <v>0</v>
          </cell>
          <cell r="AY48" t="str">
            <v>N/A</v>
          </cell>
          <cell r="AZ48">
            <v>0</v>
          </cell>
          <cell r="BA48">
            <v>130570645</v>
          </cell>
          <cell r="BB48" t="str">
            <v>NO</v>
          </cell>
          <cell r="BC48" t="str">
            <v>N/A</v>
          </cell>
          <cell r="BD48" t="str">
            <v>N/A</v>
          </cell>
          <cell r="BE48" t="str">
            <v>N/A</v>
          </cell>
          <cell r="BF48" t="str">
            <v>N/A</v>
          </cell>
          <cell r="BG48">
            <v>44926</v>
          </cell>
          <cell r="BH48">
            <v>44926</v>
          </cell>
          <cell r="BI48">
            <v>-417</v>
          </cell>
          <cell r="BJ48" t="str">
            <v>NO</v>
          </cell>
          <cell r="BK48" t="str">
            <v>N/A</v>
          </cell>
          <cell r="BL48" t="str">
            <v>Bogotá D.C.</v>
          </cell>
          <cell r="BM48" t="str">
            <v>Cumplimiento</v>
          </cell>
          <cell r="BN48" t="str">
            <v>14-47-101014206</v>
          </cell>
          <cell r="BO48">
            <v>0</v>
          </cell>
          <cell r="BP48" t="str">
            <v xml:space="preserve">Seguros del Estado </v>
          </cell>
          <cell r="BQ48">
            <v>44582</v>
          </cell>
          <cell r="BR48" t="str">
            <v>20-01-2022 - 10-07-2023</v>
          </cell>
          <cell r="BS48">
            <v>2022</v>
          </cell>
          <cell r="BT48" t="str">
            <v>..\Carlos Giovanni Torres Peñaranda - Contractual - Onedrive\Validación pólizas CPS\.VERIFICACIÓN DE PÓLIZAS CONTRATOS 2022\verificacion poliza contrato JEP-259-2022.pdf</v>
          </cell>
          <cell r="BU48" t="str">
            <v>N/A</v>
          </cell>
          <cell r="BV48" t="str">
            <v>Terminado</v>
          </cell>
          <cell r="BW48" t="str">
            <v>Retiro</v>
          </cell>
          <cell r="BX48" t="str">
            <v>N/A</v>
          </cell>
          <cell r="BY48" t="str">
            <v>ECONOMÍA</v>
          </cell>
          <cell r="BZ48" t="str">
            <v>N/A</v>
          </cell>
          <cell r="CA48" t="str">
            <v>FEMENINO</v>
          </cell>
        </row>
        <row r="49">
          <cell r="C49" t="str">
            <v>JEP-021-2022</v>
          </cell>
          <cell r="D49" t="str">
            <v>JEP-CSPO-021-2022</v>
          </cell>
          <cell r="E49" t="str">
            <v xml:space="preserve">Ángela Esquivel </v>
          </cell>
          <cell r="F49" t="str">
            <v>N/R</v>
          </cell>
          <cell r="G49" t="str">
            <v>Gynan Daniela Shaker Nieto</v>
          </cell>
          <cell r="H49" t="str">
            <v>2. Contratos o convenios que no requieren pluralidad de ofertas</v>
          </cell>
          <cell r="I49" t="str">
            <v>1. Prestación de servicios</v>
          </cell>
          <cell r="J49">
            <v>1030640659</v>
          </cell>
          <cell r="K49">
            <v>9</v>
          </cell>
          <cell r="L49" t="str">
            <v>Persona Natural</v>
          </cell>
          <cell r="M49" t="str">
            <v>N/A</v>
          </cell>
          <cell r="N49" t="str">
            <v>Prestar servicios técnicos para apoyar a la Subdirección de Planeación en el seguimiento y procesamiento de la información estadística, elaboración de informes, documentos estadísticos y la programación de actividades que hacen parte del proceso de direccionamiento estratégico.</v>
          </cell>
          <cell r="O49" t="str">
            <v>Funciones de la dependencia</v>
          </cell>
          <cell r="P49" t="str">
            <v>Harvey Danilo Suarez Morales</v>
          </cell>
          <cell r="Q49" t="str">
            <v>Secretaría Ejecutiva</v>
          </cell>
          <cell r="R49" t="str">
            <v xml:space="preserve">Subsecretaría Ejecutiva </v>
          </cell>
          <cell r="S49" t="str">
            <v>Subdirección de Planeación</v>
          </cell>
          <cell r="T49" t="str">
            <v xml:space="preserve">Adela del Pilar Parra González	</v>
          </cell>
          <cell r="U49" t="str">
            <v>AA-Subdirección de Planeación</v>
          </cell>
          <cell r="V49" t="str">
            <v>N/A</v>
          </cell>
          <cell r="W49" t="str">
            <v>N/A</v>
          </cell>
          <cell r="X49" t="str">
            <v>N/A</v>
          </cell>
          <cell r="Y49" t="str">
            <v>Inversión</v>
          </cell>
          <cell r="Z49">
            <v>42284619</v>
          </cell>
          <cell r="AA49" t="str">
            <v>N/A</v>
          </cell>
          <cell r="AB49" t="str">
            <v>N/A</v>
          </cell>
          <cell r="AC49">
            <v>3614070</v>
          </cell>
          <cell r="AD49" t="str">
            <v>N/A</v>
          </cell>
          <cell r="AE49">
            <v>34922</v>
          </cell>
          <cell r="AF49">
            <v>31222</v>
          </cell>
          <cell r="AG49">
            <v>2018011001175</v>
          </cell>
          <cell r="AH49">
            <v>44574</v>
          </cell>
          <cell r="AI49">
            <v>44575</v>
          </cell>
          <cell r="AJ49" t="str">
            <v>N/A</v>
          </cell>
          <cell r="AK49" t="str">
            <v>N/A</v>
          </cell>
          <cell r="AL49" t="str">
            <v>N/A</v>
          </cell>
          <cell r="AM49" t="str">
            <v>N/A</v>
          </cell>
          <cell r="AN49">
            <v>0</v>
          </cell>
          <cell r="AO49" t="str">
            <v>N/A</v>
          </cell>
          <cell r="AP49">
            <v>0</v>
          </cell>
          <cell r="AQ49" t="str">
            <v>N/A</v>
          </cell>
          <cell r="AR49">
            <v>0</v>
          </cell>
          <cell r="AS49" t="str">
            <v>N/A</v>
          </cell>
          <cell r="AT49">
            <v>0</v>
          </cell>
          <cell r="AU49" t="str">
            <v>N/A</v>
          </cell>
          <cell r="AV49">
            <v>0</v>
          </cell>
          <cell r="AW49" t="str">
            <v>N/A</v>
          </cell>
          <cell r="AX49">
            <v>0</v>
          </cell>
          <cell r="AY49" t="str">
            <v>N/A</v>
          </cell>
          <cell r="AZ49">
            <v>0</v>
          </cell>
          <cell r="BA49">
            <v>42284619</v>
          </cell>
          <cell r="BB49" t="str">
            <v>NO</v>
          </cell>
          <cell r="BC49" t="str">
            <v>N/A</v>
          </cell>
          <cell r="BD49" t="str">
            <v>N/A</v>
          </cell>
          <cell r="BE49" t="str">
            <v>N/A</v>
          </cell>
          <cell r="BF49" t="str">
            <v>N/A</v>
          </cell>
          <cell r="BG49">
            <v>44926</v>
          </cell>
          <cell r="BH49">
            <v>44926</v>
          </cell>
          <cell r="BI49">
            <v>-417</v>
          </cell>
          <cell r="BJ49" t="str">
            <v>NO</v>
          </cell>
          <cell r="BK49" t="str">
            <v>N/A</v>
          </cell>
          <cell r="BL49" t="str">
            <v>Bogotá D.C.</v>
          </cell>
          <cell r="BM49" t="str">
            <v>Cumplimiento</v>
          </cell>
          <cell r="BN49" t="str">
            <v>21-45-101357257</v>
          </cell>
          <cell r="BO49">
            <v>0</v>
          </cell>
          <cell r="BP49" t="str">
            <v xml:space="preserve">Seguros del Estado </v>
          </cell>
          <cell r="BQ49">
            <v>44572</v>
          </cell>
          <cell r="BR49" t="str">
            <v>11-01-2022 - 01-07-2023</v>
          </cell>
          <cell r="BS49">
            <v>2022</v>
          </cell>
          <cell r="BT49" t="str">
            <v>C:\Users\andres.prietom\JEP Colombia\Carlos Giovanni Torres Peñaranda - Contractual - Onedrive\Validación pólizas CPS\.VERIFICACIÓN DE PÓLIZAS CONTRATOS 2022\verificacion poliza contrato JEP-021-2022.pdf</v>
          </cell>
          <cell r="BU49" t="str">
            <v>N/A</v>
          </cell>
          <cell r="BV49" t="str">
            <v>Terminado</v>
          </cell>
          <cell r="BW49" t="str">
            <v>Retiro</v>
          </cell>
          <cell r="BX49" t="str">
            <v>N/A</v>
          </cell>
          <cell r="BY49" t="str">
            <v>ADMINISTRACIÓN DE EMPRESAS</v>
          </cell>
          <cell r="BZ49" t="str">
            <v>N/A</v>
          </cell>
          <cell r="CA49" t="str">
            <v>FEMENINO</v>
          </cell>
        </row>
        <row r="50">
          <cell r="C50" t="str">
            <v>JEP-072-2022</v>
          </cell>
          <cell r="D50" t="str">
            <v>JEP-CSPO-072-2022</v>
          </cell>
          <cell r="E50" t="str">
            <v xml:space="preserve">Ángela Esquivel </v>
          </cell>
          <cell r="F50" t="str">
            <v>N/R</v>
          </cell>
          <cell r="G50" t="str">
            <v>Adriana Sofia Borda Plata</v>
          </cell>
          <cell r="H50" t="str">
            <v>2. Contratos o convenios que no requieren pluralidad de ofertas</v>
          </cell>
          <cell r="I50" t="str">
            <v>1. Prestación de servicios</v>
          </cell>
          <cell r="J50">
            <v>39681453</v>
          </cell>
          <cell r="K50">
            <v>6</v>
          </cell>
          <cell r="L50" t="str">
            <v>Persona Natural</v>
          </cell>
          <cell r="M50" t="str">
            <v>N/A</v>
          </cell>
          <cell r="N50" t="str">
            <v>Prestación de servicios profesionales para apoyar a la Subdirección de Planeación en la actualización, desarrollo e implementación del Modelo de gestión de la entidad, así como en la construcción y seguimiento de instrumentos de planeación y gestión asociados.</v>
          </cell>
          <cell r="O50" t="str">
            <v>Funciones de la dependencia</v>
          </cell>
          <cell r="P50" t="str">
            <v>Harvey Danilo Suarez Morales</v>
          </cell>
          <cell r="Q50" t="str">
            <v>Secretaría Ejecutiva</v>
          </cell>
          <cell r="R50" t="str">
            <v>Secretaría Ejecutiva</v>
          </cell>
          <cell r="S50" t="str">
            <v>Subdirección de Planeación</v>
          </cell>
          <cell r="T50" t="str">
            <v xml:space="preserve">Adela del Pilar Parra González	</v>
          </cell>
          <cell r="U50" t="str">
            <v>AA-Subdirección de Planeación</v>
          </cell>
          <cell r="V50" t="str">
            <v>N/A</v>
          </cell>
          <cell r="W50" t="str">
            <v>N/A</v>
          </cell>
          <cell r="X50" t="str">
            <v>N/A</v>
          </cell>
          <cell r="Y50" t="str">
            <v>Inversión</v>
          </cell>
          <cell r="Z50">
            <v>96683642</v>
          </cell>
          <cell r="AA50" t="str">
            <v>N/A</v>
          </cell>
          <cell r="AB50" t="str">
            <v>N/A</v>
          </cell>
          <cell r="AC50" t="str">
            <v>$8.240.084</v>
          </cell>
          <cell r="AD50" t="str">
            <v>N/A</v>
          </cell>
          <cell r="AE50">
            <v>37022</v>
          </cell>
          <cell r="AF50">
            <v>29622</v>
          </cell>
          <cell r="AG50" t="str">
            <v xml:space="preserve">2018011001175	</v>
          </cell>
          <cell r="AH50">
            <v>44573</v>
          </cell>
          <cell r="AI50">
            <v>44574</v>
          </cell>
          <cell r="AJ50" t="str">
            <v>N/A</v>
          </cell>
          <cell r="AK50" t="str">
            <v>N/A</v>
          </cell>
          <cell r="AL50" t="str">
            <v>N/A</v>
          </cell>
          <cell r="AM50" t="str">
            <v>N/A</v>
          </cell>
          <cell r="AN50">
            <v>0</v>
          </cell>
          <cell r="AO50" t="str">
            <v>N/A</v>
          </cell>
          <cell r="AP50">
            <v>0</v>
          </cell>
          <cell r="AQ50" t="str">
            <v>N/A</v>
          </cell>
          <cell r="AR50">
            <v>0</v>
          </cell>
          <cell r="AS50" t="str">
            <v>N/A</v>
          </cell>
          <cell r="AT50">
            <v>0</v>
          </cell>
          <cell r="AU50" t="str">
            <v>N/A</v>
          </cell>
          <cell r="AV50">
            <v>0</v>
          </cell>
          <cell r="AW50" t="str">
            <v>N/A</v>
          </cell>
          <cell r="AX50">
            <v>0</v>
          </cell>
          <cell r="AY50" t="str">
            <v>N/A</v>
          </cell>
          <cell r="AZ50">
            <v>0</v>
          </cell>
          <cell r="BA50">
            <v>96683642</v>
          </cell>
          <cell r="BB50" t="str">
            <v>NO</v>
          </cell>
          <cell r="BC50" t="str">
            <v>N/A</v>
          </cell>
          <cell r="BD50" t="str">
            <v>N/A</v>
          </cell>
          <cell r="BE50" t="str">
            <v>N/A</v>
          </cell>
          <cell r="BF50" t="str">
            <v>N/A</v>
          </cell>
          <cell r="BG50">
            <v>44926</v>
          </cell>
          <cell r="BH50">
            <v>44926</v>
          </cell>
          <cell r="BI50">
            <v>-417</v>
          </cell>
          <cell r="BJ50" t="str">
            <v>NO</v>
          </cell>
          <cell r="BK50" t="str">
            <v>N/A</v>
          </cell>
          <cell r="BL50" t="str">
            <v>Bogotá D.C.</v>
          </cell>
          <cell r="BM50" t="str">
            <v>Cumplimiento</v>
          </cell>
          <cell r="BN50" t="str">
            <v>380-47-994000120762</v>
          </cell>
          <cell r="BO50">
            <v>0</v>
          </cell>
          <cell r="BP50" t="str">
            <v>Aseguradora Solidaria</v>
          </cell>
          <cell r="BQ50">
            <v>44572</v>
          </cell>
          <cell r="BR50" t="str">
            <v>11-01-2022 - 01-07-2023</v>
          </cell>
          <cell r="BS50">
            <v>2022</v>
          </cell>
          <cell r="BT50" t="str">
            <v>C:\Users\andres.prietom\JEP Colombia\Carlos Giovanni Torres Peñaranda - Contractual - Onedrive\Validación pólizas CPS\.VERIFICACIÓN DE PÓLIZAS CONTRATOS 2022\verificacion poliza contrato JEP-072-2022.pdf</v>
          </cell>
          <cell r="BU50" t="str">
            <v>En fecha 16/05/2022 mediante otrosí 1, se modifica el pago de aportes a pensión.
En fecha del 26 de septiembr se suspende el contrato hasta el 26 de octubre</v>
          </cell>
          <cell r="BV50" t="str">
            <v>Terminado</v>
          </cell>
          <cell r="BW50" t="str">
            <v>Suspensión</v>
          </cell>
          <cell r="BX50" t="str">
            <v>26/09/2022 - 26/10/2022</v>
          </cell>
          <cell r="BY50" t="str">
            <v>DERECHO</v>
          </cell>
          <cell r="BZ50" t="str">
            <v>N/A</v>
          </cell>
          <cell r="CA50" t="str">
            <v>FEMENINO</v>
          </cell>
        </row>
        <row r="51">
          <cell r="C51" t="str">
            <v>JEP-009-2022</v>
          </cell>
          <cell r="D51" t="str">
            <v>JEP-CSPO-009-2022</v>
          </cell>
          <cell r="E51" t="str">
            <v xml:space="preserve">Ángela Esquivel </v>
          </cell>
          <cell r="F51" t="str">
            <v>N/R</v>
          </cell>
          <cell r="G51" t="str">
            <v xml:space="preserve">Adriana Del Pilar Acosta Roa </v>
          </cell>
          <cell r="H51" t="str">
            <v>2. Contratos o convenios que no requieren pluralidad de ofertas</v>
          </cell>
          <cell r="I51" t="str">
            <v>1. Prestación de servicios</v>
          </cell>
          <cell r="J51">
            <v>52839123</v>
          </cell>
          <cell r="K51">
            <v>9</v>
          </cell>
          <cell r="L51" t="str">
            <v>Persona Natural</v>
          </cell>
          <cell r="M51" t="str">
            <v>N/A</v>
          </cell>
          <cell r="N51" t="str">
            <v>Prestar servicios profesionales para apoyar a la Subdirección de Planeación en la gestión de inversión, planeación operativa y en la implementación del banco de proyectos que se articule con el Modelo de gestión de la JEP.</v>
          </cell>
          <cell r="O51" t="str">
            <v>Funciones de la dependencia</v>
          </cell>
          <cell r="P51" t="str">
            <v>Harvey Danilo Suarez Morales</v>
          </cell>
          <cell r="Q51" t="str">
            <v>Secretaría Ejecutiva</v>
          </cell>
          <cell r="R51" t="str">
            <v>Secretaría Ejecutiva</v>
          </cell>
          <cell r="S51" t="str">
            <v>Subdirección de Planeación</v>
          </cell>
          <cell r="T51" t="str">
            <v xml:space="preserve">Adela del Pilar Parra González	</v>
          </cell>
          <cell r="U51" t="str">
            <v>AA-Subdirección de Planeación</v>
          </cell>
          <cell r="V51" t="str">
            <v>N/A</v>
          </cell>
          <cell r="W51" t="str">
            <v>N/A</v>
          </cell>
          <cell r="X51" t="str">
            <v>N/A</v>
          </cell>
          <cell r="Y51" t="str">
            <v>Inversión</v>
          </cell>
          <cell r="Z51">
            <v>113539676</v>
          </cell>
          <cell r="AA51" t="str">
            <v>N/A</v>
          </cell>
          <cell r="AB51" t="str">
            <v>N/A</v>
          </cell>
          <cell r="AC51">
            <v>9541150</v>
          </cell>
          <cell r="AD51">
            <v>10018207</v>
          </cell>
          <cell r="AE51">
            <v>23922</v>
          </cell>
          <cell r="AF51">
            <v>24722</v>
          </cell>
          <cell r="AG51">
            <v>2018011001175</v>
          </cell>
          <cell r="AH51">
            <v>44567</v>
          </cell>
          <cell r="AI51">
            <v>44567</v>
          </cell>
          <cell r="AJ51" t="str">
            <v>N/A</v>
          </cell>
          <cell r="AK51" t="str">
            <v>N/A</v>
          </cell>
          <cell r="AL51" t="str">
            <v>N/A</v>
          </cell>
          <cell r="AM51" t="str">
            <v>N/A</v>
          </cell>
          <cell r="AN51">
            <v>50091035</v>
          </cell>
          <cell r="AO51">
            <v>44925</v>
          </cell>
          <cell r="AP51">
            <v>-318038</v>
          </cell>
          <cell r="AQ51" t="str">
            <v>N/A</v>
          </cell>
          <cell r="AR51">
            <v>0</v>
          </cell>
          <cell r="AS51" t="str">
            <v>N/A</v>
          </cell>
          <cell r="AT51">
            <v>0</v>
          </cell>
          <cell r="AU51" t="str">
            <v>N/A</v>
          </cell>
          <cell r="AV51">
            <v>0</v>
          </cell>
          <cell r="AW51" t="str">
            <v>N/A</v>
          </cell>
          <cell r="AX51">
            <v>0</v>
          </cell>
          <cell r="AY51" t="str">
            <v>N/A</v>
          </cell>
          <cell r="AZ51">
            <v>151</v>
          </cell>
          <cell r="BA51">
            <v>163312673</v>
          </cell>
          <cell r="BB51" t="str">
            <v>SI</v>
          </cell>
          <cell r="BC51">
            <v>50091035</v>
          </cell>
          <cell r="BD51" t="str">
            <v>N/A</v>
          </cell>
          <cell r="BE51" t="str">
            <v>N/A</v>
          </cell>
          <cell r="BF51" t="str">
            <v>N/A</v>
          </cell>
          <cell r="BG51">
            <v>44926</v>
          </cell>
          <cell r="BH51">
            <v>45077</v>
          </cell>
          <cell r="BI51">
            <v>-266</v>
          </cell>
          <cell r="BJ51" t="str">
            <v>SI</v>
          </cell>
          <cell r="BK51" t="str">
            <v>N/A</v>
          </cell>
          <cell r="BL51" t="str">
            <v>Bogotá D.C.</v>
          </cell>
          <cell r="BM51" t="str">
            <v>Cumplimiento</v>
          </cell>
          <cell r="BN51" t="str">
            <v>33-47-101007926</v>
          </cell>
          <cell r="BO51">
            <v>0</v>
          </cell>
          <cell r="BP51" t="str">
            <v xml:space="preserve">Seguros del Estado </v>
          </cell>
          <cell r="BQ51">
            <v>44567</v>
          </cell>
          <cell r="BR51" t="str">
            <v>06-01-2022 - 10-07-2023</v>
          </cell>
          <cell r="BS51">
            <v>2022</v>
          </cell>
          <cell r="BT51" t="str">
            <v>C:\Users\andres.prietom\JEP Colombia\Carlos Giovanni Torres Peñaranda - Contractual - Onedrive\Validación pólizas CPS\.VERIFICACIÓN DE PÓLIZAS CONTRATOS 2022\verificacion poliza contrato JEP- 009-2022.pdf</v>
          </cell>
          <cell r="BU51" t="str">
            <v>Mediante otrosí N°1 se prorroga el plazo hasta el 31/05/2023 y se adiciona $50.091.035 y se reduce $318.038
Mediante otrosí N°2 se modifica la “CLÁUSULA SEXTA - VALOR DEL CONTRATO”, del contrato de prestación de servicios
profesionales JEP-009-2022, $163.312.673</v>
          </cell>
          <cell r="BV51" t="str">
            <v>Terminado</v>
          </cell>
          <cell r="BW51" t="str">
            <v>Adición y Prorróga</v>
          </cell>
          <cell r="BX51" t="str">
            <v>N/A</v>
          </cell>
          <cell r="BY51" t="str">
            <v>ECONOMÍA</v>
          </cell>
          <cell r="BZ51" t="str">
            <v>N/A</v>
          </cell>
          <cell r="CA51" t="str">
            <v>FEMENINO</v>
          </cell>
        </row>
        <row r="52">
          <cell r="C52" t="str">
            <v>JEP-231-2022</v>
          </cell>
          <cell r="D52" t="str">
            <v>JEP-CSPO-231-2022</v>
          </cell>
          <cell r="E52" t="str">
            <v xml:space="preserve">Ángela Esquivel </v>
          </cell>
          <cell r="F52" t="str">
            <v>17 de enero de 2022</v>
          </cell>
          <cell r="G52" t="str">
            <v>Isaias Hernan Contreras Nieto</v>
          </cell>
          <cell r="H52" t="str">
            <v>2. Contratos o convenios que no requieren pluralidad de ofertas</v>
          </cell>
          <cell r="I52" t="str">
            <v>1. Prestación de servicios</v>
          </cell>
          <cell r="J52">
            <v>11050296</v>
          </cell>
          <cell r="K52">
            <v>7</v>
          </cell>
          <cell r="L52" t="str">
            <v>Persona Natural</v>
          </cell>
          <cell r="M52" t="str">
            <v>N/A</v>
          </cell>
          <cell r="N52" t="str">
            <v xml:space="preserve">Prestar servicios profesionales para apoyar a la Subdirección de Planeación, en la implementación del plan de trabajo para el año 2022 sobre medidas reparadoras y restaurativas y otras necesidades presupuestales y la programación y seguimiento presupuestal. </v>
          </cell>
          <cell r="O52" t="str">
            <v>Funciones de la dependencia</v>
          </cell>
          <cell r="P52" t="str">
            <v>Harvey Danilo Suarez Morales</v>
          </cell>
          <cell r="Q52" t="str">
            <v>Secretaría Ejecutiva</v>
          </cell>
          <cell r="R52" t="str">
            <v>Secretaría Ejecutiva</v>
          </cell>
          <cell r="S52" t="str">
            <v>Subdirección de Planeación</v>
          </cell>
          <cell r="T52" t="str">
            <v xml:space="preserve">Adela del Pilar Parra González	</v>
          </cell>
          <cell r="U52" t="str">
            <v>AA-Subdirección de Planeación</v>
          </cell>
          <cell r="V52" t="str">
            <v>N/A</v>
          </cell>
          <cell r="W52" t="str">
            <v>N/A</v>
          </cell>
          <cell r="X52" t="str">
            <v>N/A</v>
          </cell>
          <cell r="Y52" t="str">
            <v>Inversión</v>
          </cell>
          <cell r="Z52">
            <v>94760959</v>
          </cell>
          <cell r="AA52" t="str">
            <v>N/A</v>
          </cell>
          <cell r="AB52" t="str">
            <v>N/A</v>
          </cell>
          <cell r="AC52">
            <v>8240084</v>
          </cell>
          <cell r="AD52" t="str">
            <v>N/A</v>
          </cell>
          <cell r="AE52">
            <v>51222</v>
          </cell>
          <cell r="AF52">
            <v>48122</v>
          </cell>
          <cell r="AG52">
            <v>2018011001175</v>
          </cell>
          <cell r="AH52">
            <v>44582</v>
          </cell>
          <cell r="AI52">
            <v>44586</v>
          </cell>
          <cell r="AJ52" t="str">
            <v>N/A</v>
          </cell>
          <cell r="AK52" t="str">
            <v>N/A</v>
          </cell>
          <cell r="AL52" t="str">
            <v>N/A</v>
          </cell>
          <cell r="AM52" t="str">
            <v>N/A</v>
          </cell>
          <cell r="AN52">
            <v>0</v>
          </cell>
          <cell r="AO52" t="str">
            <v>N/A</v>
          </cell>
          <cell r="AP52">
            <v>0</v>
          </cell>
          <cell r="AQ52" t="str">
            <v>N/A</v>
          </cell>
          <cell r="AR52">
            <v>0</v>
          </cell>
          <cell r="AS52" t="str">
            <v>N/A</v>
          </cell>
          <cell r="AT52">
            <v>0</v>
          </cell>
          <cell r="AU52" t="str">
            <v>N/A</v>
          </cell>
          <cell r="AV52">
            <v>0</v>
          </cell>
          <cell r="AW52" t="str">
            <v>N/A</v>
          </cell>
          <cell r="AX52">
            <v>0</v>
          </cell>
          <cell r="AY52" t="str">
            <v>N/A</v>
          </cell>
          <cell r="AZ52">
            <v>0</v>
          </cell>
          <cell r="BA52">
            <v>94760959</v>
          </cell>
          <cell r="BB52" t="str">
            <v>NO</v>
          </cell>
          <cell r="BC52" t="str">
            <v>N/A</v>
          </cell>
          <cell r="BD52" t="str">
            <v>N/A</v>
          </cell>
          <cell r="BE52" t="str">
            <v>N/A</v>
          </cell>
          <cell r="BF52" t="str">
            <v>N/A</v>
          </cell>
          <cell r="BG52">
            <v>44926</v>
          </cell>
          <cell r="BH52">
            <v>44926</v>
          </cell>
          <cell r="BI52">
            <v>-417</v>
          </cell>
          <cell r="BJ52" t="str">
            <v>NO</v>
          </cell>
          <cell r="BK52" t="str">
            <v>N/A</v>
          </cell>
          <cell r="BL52" t="str">
            <v>Bogotá D.C.</v>
          </cell>
          <cell r="BM52" t="str">
            <v>Cumplimiento</v>
          </cell>
          <cell r="BN52" t="str">
            <v>21-45-101358333</v>
          </cell>
          <cell r="BO52">
            <v>0</v>
          </cell>
          <cell r="BP52" t="str">
            <v>Seguros del Estado</v>
          </cell>
          <cell r="BQ52">
            <v>44582</v>
          </cell>
          <cell r="BR52" t="str">
            <v>21-01-2022 - 01-07-2023</v>
          </cell>
          <cell r="BS52">
            <v>2022</v>
          </cell>
          <cell r="BT52" t="str">
            <v>C:\Users\andres.prietom\JEP Colombia\Carlos Giovanni Torres Peñaranda - Contractual - Onedrive\Validación pólizas CPS\.VERIFICACIÓN DE PÓLIZAS CONTRATOS 2022\verificacion poliza contrato JEP-231-2022.pdf</v>
          </cell>
          <cell r="BU52" t="str">
            <v>N/A</v>
          </cell>
          <cell r="BV52" t="str">
            <v>Terminado</v>
          </cell>
          <cell r="BW52" t="str">
            <v>Retiro</v>
          </cell>
          <cell r="BX52" t="str">
            <v>N/A</v>
          </cell>
          <cell r="BY52" t="str">
            <v>ECONOMÍA</v>
          </cell>
          <cell r="BZ52" t="str">
            <v>N/A</v>
          </cell>
          <cell r="CA52" t="str">
            <v>MASCULINO</v>
          </cell>
        </row>
        <row r="53">
          <cell r="C53" t="str">
            <v>JEP-553-2022</v>
          </cell>
          <cell r="D53" t="str">
            <v>JEP-CSPO-534-2022</v>
          </cell>
          <cell r="E53" t="str">
            <v xml:space="preserve">Ángela Esquivel </v>
          </cell>
          <cell r="F53">
            <v>44749</v>
          </cell>
          <cell r="G53" t="str">
            <v>Laura Hernandez Gonzalez</v>
          </cell>
          <cell r="H53" t="str">
            <v>2. Contratos o convenios que no requieren pluralidad de ofertas</v>
          </cell>
          <cell r="I53" t="str">
            <v>1. Prestación de servicios</v>
          </cell>
          <cell r="J53">
            <v>1018461343</v>
          </cell>
          <cell r="K53">
            <v>5</v>
          </cell>
          <cell r="L53" t="str">
            <v>Persona Natural</v>
          </cell>
          <cell r="M53" t="str">
            <v xml:space="preserve">Bogotá D.C. </v>
          </cell>
          <cell r="N53" t="str">
            <v>Prestar servicios profesionales para apoyar a la Subdirección de Planeación en la planeación presupuestal y financiera y gestión de inversión en articulación con la
planeación estratégica y operativa</v>
          </cell>
          <cell r="O53" t="str">
            <v>Funciones de la dependencia</v>
          </cell>
          <cell r="P53" t="str">
            <v>Harvey Danilo Suarez Morales</v>
          </cell>
          <cell r="Q53" t="str">
            <v>Secretaría Ejecutiva</v>
          </cell>
          <cell r="R53" t="str">
            <v>Secretaría Ejecutiva</v>
          </cell>
          <cell r="S53" t="str">
            <v>Subdirección de Planeación</v>
          </cell>
          <cell r="T53" t="str">
            <v xml:space="preserve">Adela del Pilar Parra González	</v>
          </cell>
          <cell r="U53" t="str">
            <v>AA-Subdirección de Planeación</v>
          </cell>
          <cell r="V53" t="str">
            <v>N/A</v>
          </cell>
          <cell r="W53" t="str">
            <v>N/A</v>
          </cell>
          <cell r="X53" t="str">
            <v>N/A</v>
          </cell>
          <cell r="Y53" t="str">
            <v>Inversión</v>
          </cell>
          <cell r="Z53">
            <v>41200420</v>
          </cell>
          <cell r="AA53" t="str">
            <v>N/A</v>
          </cell>
          <cell r="AB53" t="str">
            <v>N/A</v>
          </cell>
          <cell r="AC53">
            <v>8240084</v>
          </cell>
          <cell r="AD53" t="str">
            <v>N/A</v>
          </cell>
          <cell r="AE53">
            <v>72422</v>
          </cell>
          <cell r="AF53">
            <v>295822</v>
          </cell>
          <cell r="AG53">
            <v>2018011001175</v>
          </cell>
          <cell r="AH53">
            <v>44743</v>
          </cell>
          <cell r="AI53">
            <v>44744</v>
          </cell>
          <cell r="AJ53" t="str">
            <v>N/A</v>
          </cell>
          <cell r="AK53" t="str">
            <v>N/A</v>
          </cell>
          <cell r="AL53" t="str">
            <v>N/A</v>
          </cell>
          <cell r="AM53" t="str">
            <v>N/A</v>
          </cell>
          <cell r="AN53">
            <v>0</v>
          </cell>
          <cell r="AO53" t="str">
            <v>N/A</v>
          </cell>
          <cell r="AP53">
            <v>0</v>
          </cell>
          <cell r="AQ53" t="str">
            <v>N/A</v>
          </cell>
          <cell r="AR53">
            <v>0</v>
          </cell>
          <cell r="AS53" t="str">
            <v>N/A</v>
          </cell>
          <cell r="AT53">
            <v>0</v>
          </cell>
          <cell r="AU53" t="str">
            <v>N/A</v>
          </cell>
          <cell r="AV53">
            <v>0</v>
          </cell>
          <cell r="AW53" t="str">
            <v>N/A</v>
          </cell>
          <cell r="AX53">
            <v>0</v>
          </cell>
          <cell r="AY53" t="str">
            <v>N/A</v>
          </cell>
          <cell r="AZ53">
            <v>0</v>
          </cell>
          <cell r="BA53">
            <v>41200420</v>
          </cell>
          <cell r="BB53" t="str">
            <v>NO</v>
          </cell>
          <cell r="BC53" t="str">
            <v>N/A</v>
          </cell>
          <cell r="BD53" t="str">
            <v>N/A</v>
          </cell>
          <cell r="BE53" t="str">
            <v>N/A</v>
          </cell>
          <cell r="BF53" t="str">
            <v>N/A</v>
          </cell>
          <cell r="BG53">
            <v>44895</v>
          </cell>
          <cell r="BH53">
            <v>44895</v>
          </cell>
          <cell r="BI53">
            <v>-448</v>
          </cell>
          <cell r="BJ53" t="str">
            <v>SI</v>
          </cell>
          <cell r="BK53" t="str">
            <v>N/A</v>
          </cell>
          <cell r="BL53" t="str">
            <v>Bogotá D.C.</v>
          </cell>
          <cell r="BM53" t="str">
            <v xml:space="preserve">Cumplimiento </v>
          </cell>
          <cell r="BN53" t="str">
            <v>21-45-101376140</v>
          </cell>
          <cell r="BO53">
            <v>0</v>
          </cell>
          <cell r="BP53" t="str">
            <v xml:space="preserve">Seguros del Estado S.A. </v>
          </cell>
          <cell r="BQ53">
            <v>44743</v>
          </cell>
          <cell r="BR53" t="str">
            <v>01/07/2022 - 01/06/2023</v>
          </cell>
          <cell r="BS53">
            <v>2022</v>
          </cell>
          <cell r="BT53" t="str">
            <v>PENDIENTE</v>
          </cell>
          <cell r="BU53" t="str">
            <v>Ninguna</v>
          </cell>
          <cell r="BV53" t="str">
            <v>Terminado</v>
          </cell>
          <cell r="BW53" t="str">
            <v>Retiro</v>
          </cell>
          <cell r="BX53" t="str">
            <v>N/A</v>
          </cell>
          <cell r="BY53" t="str">
            <v>PENDIENTE</v>
          </cell>
          <cell r="BZ53" t="str">
            <v>N/A</v>
          </cell>
          <cell r="CA53" t="str">
            <v>FEMENINO</v>
          </cell>
        </row>
        <row r="54">
          <cell r="C54" t="str">
            <v>JEP-133-2022</v>
          </cell>
          <cell r="D54" t="str">
            <v>JEP-CSPO-133-2022</v>
          </cell>
          <cell r="E54" t="str">
            <v xml:space="preserve">Vanessa Jiménez </v>
          </cell>
          <cell r="F54" t="str">
            <v>N/R</v>
          </cell>
          <cell r="G54" t="str">
            <v xml:space="preserve">Lorena Soler Niño </v>
          </cell>
          <cell r="H54" t="str">
            <v>2. Contratos o convenios que no requieren pluralidad de ofertas</v>
          </cell>
          <cell r="I54" t="str">
            <v>1. Prestación de servicios</v>
          </cell>
          <cell r="J54">
            <v>53160544</v>
          </cell>
          <cell r="K54">
            <v>3</v>
          </cell>
          <cell r="L54" t="str">
            <v>Persona Natural</v>
          </cell>
          <cell r="M54" t="str">
            <v>N/A</v>
          </cell>
          <cell r="N54" t="str">
            <v>Prestar servicios profesionales para apoyar y acompañar a la Subdirección de Cooperación Internacional  en el seguimiento de proyectos, acuerdos y acciones colaborativas que contribuyan a las decisiones judiciales de la justicia transicional restaurativa.</v>
          </cell>
          <cell r="O54" t="str">
            <v>Administrativo Transversal</v>
          </cell>
          <cell r="P54" t="str">
            <v>Harvey Danilo Suarez Morales</v>
          </cell>
          <cell r="Q54" t="str">
            <v>Secretaría Ejecutiva</v>
          </cell>
          <cell r="R54" t="str">
            <v>Secretaría Ejecutiva</v>
          </cell>
          <cell r="S54" t="str">
            <v>Subdirección de Cooperación Internacional</v>
          </cell>
          <cell r="T54" t="str">
            <v>Magda Liliana Marquez Ramirez</v>
          </cell>
          <cell r="U54" t="str">
            <v>AA-Subdirección de Cooperación Internacional</v>
          </cell>
          <cell r="V54" t="str">
            <v>N/A</v>
          </cell>
          <cell r="W54" t="str">
            <v>N/A</v>
          </cell>
          <cell r="X54" t="str">
            <v>N/A</v>
          </cell>
          <cell r="Y54" t="str">
            <v>Inversión</v>
          </cell>
          <cell r="Z54">
            <v>70633412</v>
          </cell>
          <cell r="AA54" t="str">
            <v>N/A</v>
          </cell>
          <cell r="AB54" t="str">
            <v>N/A</v>
          </cell>
          <cell r="AC54">
            <v>6071640</v>
          </cell>
          <cell r="AD54" t="str">
            <v>N/A</v>
          </cell>
          <cell r="AE54">
            <v>47922</v>
          </cell>
          <cell r="AF54">
            <v>39822</v>
          </cell>
          <cell r="AG54">
            <v>2018011001091</v>
          </cell>
          <cell r="AH54">
            <v>44580</v>
          </cell>
          <cell r="AI54">
            <v>44581</v>
          </cell>
          <cell r="AJ54" t="str">
            <v>N/A</v>
          </cell>
          <cell r="AK54" t="str">
            <v>N/A</v>
          </cell>
          <cell r="AL54" t="str">
            <v>N/A</v>
          </cell>
          <cell r="AM54" t="str">
            <v>N/A</v>
          </cell>
          <cell r="AN54">
            <v>0</v>
          </cell>
          <cell r="AO54" t="str">
            <v>N/A</v>
          </cell>
          <cell r="AP54">
            <v>0</v>
          </cell>
          <cell r="AQ54" t="str">
            <v>N/A</v>
          </cell>
          <cell r="AR54">
            <v>0</v>
          </cell>
          <cell r="AS54" t="str">
            <v>N/A</v>
          </cell>
          <cell r="AT54">
            <v>0</v>
          </cell>
          <cell r="AU54" t="str">
            <v>N/A</v>
          </cell>
          <cell r="AV54">
            <v>0</v>
          </cell>
          <cell r="AW54" t="str">
            <v>N/A</v>
          </cell>
          <cell r="AX54">
            <v>0</v>
          </cell>
          <cell r="AY54" t="str">
            <v>N/A</v>
          </cell>
          <cell r="AZ54">
            <v>0</v>
          </cell>
          <cell r="BA54">
            <v>70633412</v>
          </cell>
          <cell r="BB54" t="str">
            <v>NO</v>
          </cell>
          <cell r="BC54" t="str">
            <v>N/A</v>
          </cell>
          <cell r="BD54" t="str">
            <v>N/A</v>
          </cell>
          <cell r="BE54" t="str">
            <v>N/A</v>
          </cell>
          <cell r="BF54" t="str">
            <v>N/A</v>
          </cell>
          <cell r="BG54">
            <v>44926</v>
          </cell>
          <cell r="BH54">
            <v>44926</v>
          </cell>
          <cell r="BI54">
            <v>-417</v>
          </cell>
          <cell r="BJ54" t="str">
            <v>NO</v>
          </cell>
          <cell r="BK54" t="str">
            <v>N/A</v>
          </cell>
          <cell r="BL54" t="str">
            <v>Bogotá D.C.</v>
          </cell>
          <cell r="BM54" t="str">
            <v>Cumplimiento</v>
          </cell>
          <cell r="BN54" t="str">
            <v>62-45-101020602</v>
          </cell>
          <cell r="BO54">
            <v>0</v>
          </cell>
          <cell r="BP54" t="str">
            <v>Seguros del Estado</v>
          </cell>
          <cell r="BQ54">
            <v>44580</v>
          </cell>
          <cell r="BR54" t="str">
            <v>19-01-2022 - 30-06-2023</v>
          </cell>
          <cell r="BS54">
            <v>2022</v>
          </cell>
          <cell r="BT54" t="str">
            <v>PENDIENTE</v>
          </cell>
          <cell r="BU54" t="str">
            <v>N/A</v>
          </cell>
          <cell r="BV54" t="str">
            <v>Terminado</v>
          </cell>
          <cell r="BW54" t="str">
            <v>Retiro</v>
          </cell>
          <cell r="BX54" t="str">
            <v>N/A</v>
          </cell>
          <cell r="BY54" t="str">
            <v>RELACIONES INTERNACIONALES</v>
          </cell>
          <cell r="BZ54" t="str">
            <v>N/A</v>
          </cell>
          <cell r="CA54" t="str">
            <v>FEMENINO</v>
          </cell>
        </row>
        <row r="55">
          <cell r="C55" t="str">
            <v>JEP-297-2022</v>
          </cell>
          <cell r="D55" t="str">
            <v>JEP-CSPO-297-2022</v>
          </cell>
          <cell r="E55" t="str">
            <v xml:space="preserve">Vanessa Jiménez </v>
          </cell>
          <cell r="F55" t="str">
            <v>21 de enero de 2022</v>
          </cell>
          <cell r="G55" t="str">
            <v xml:space="preserve">Leidy Tatiana Suarez Garzon </v>
          </cell>
          <cell r="H55" t="str">
            <v>2. Contratos o convenios que no requieren pluralidad de ofertas</v>
          </cell>
          <cell r="I55" t="str">
            <v>1. Prestación de servicios</v>
          </cell>
          <cell r="J55">
            <v>26422539</v>
          </cell>
          <cell r="K55">
            <v>3</v>
          </cell>
          <cell r="L55" t="str">
            <v>Persona Natural</v>
          </cell>
          <cell r="M55" t="str">
            <v>N/A</v>
          </cell>
          <cell r="N55" t="str">
            <v>Prestar servicios profesionales para apoyar y acompañar a la subdirección de cooperación internacional en la gestión y seguimiento de proyectos, acuerdos y acciones colaborativas que contribuyan a la planeación integrada.</v>
          </cell>
          <cell r="O55" t="str">
            <v>Administrativo Transversal</v>
          </cell>
          <cell r="P55" t="str">
            <v>Harvey Danilo Suarez Morales</v>
          </cell>
          <cell r="Q55" t="str">
            <v>Secretaría Ejecutiva</v>
          </cell>
          <cell r="R55" t="str">
            <v>Secretaría Ejecutiva</v>
          </cell>
          <cell r="S55" t="str">
            <v>Subdirección de Cooperación Internacional</v>
          </cell>
          <cell r="T55" t="str">
            <v>Liliana Marquez Ramirez</v>
          </cell>
          <cell r="U55" t="str">
            <v>AA-Subdirección de Cooperación Internacional</v>
          </cell>
          <cell r="V55" t="str">
            <v>N/A</v>
          </cell>
          <cell r="W55" t="str">
            <v>N/A</v>
          </cell>
          <cell r="X55" t="str">
            <v>N/A</v>
          </cell>
          <cell r="Y55" t="str">
            <v>Inversión</v>
          </cell>
          <cell r="Z55">
            <v>69419084</v>
          </cell>
          <cell r="AA55" t="str">
            <v>N/A</v>
          </cell>
          <cell r="AB55" t="str">
            <v>N/A</v>
          </cell>
          <cell r="AC55">
            <v>6071640</v>
          </cell>
          <cell r="AD55" t="str">
            <v>N/A</v>
          </cell>
          <cell r="AE55">
            <v>58822</v>
          </cell>
          <cell r="AF55">
            <v>61922</v>
          </cell>
          <cell r="AG55">
            <v>2018011001175</v>
          </cell>
          <cell r="AH55">
            <v>44586</v>
          </cell>
          <cell r="AI55">
            <v>44590</v>
          </cell>
          <cell r="AJ55" t="str">
            <v>N/A</v>
          </cell>
          <cell r="AK55" t="str">
            <v>N/A</v>
          </cell>
          <cell r="AL55" t="str">
            <v>N/A</v>
          </cell>
          <cell r="AM55" t="str">
            <v>N/A</v>
          </cell>
          <cell r="AN55">
            <v>0</v>
          </cell>
          <cell r="AO55" t="str">
            <v>N/A</v>
          </cell>
          <cell r="AP55">
            <v>0</v>
          </cell>
          <cell r="AQ55" t="str">
            <v>N/A</v>
          </cell>
          <cell r="AR55">
            <v>0</v>
          </cell>
          <cell r="AS55" t="str">
            <v>N/A</v>
          </cell>
          <cell r="AT55">
            <v>0</v>
          </cell>
          <cell r="AU55" t="str">
            <v>N/A</v>
          </cell>
          <cell r="AV55">
            <v>0</v>
          </cell>
          <cell r="AW55" t="str">
            <v>N/A</v>
          </cell>
          <cell r="AX55">
            <v>0</v>
          </cell>
          <cell r="AY55" t="str">
            <v>N/A</v>
          </cell>
          <cell r="AZ55">
            <v>0</v>
          </cell>
          <cell r="BA55">
            <v>69419084</v>
          </cell>
          <cell r="BB55" t="str">
            <v>NO</v>
          </cell>
          <cell r="BC55" t="str">
            <v>N/A</v>
          </cell>
          <cell r="BD55" t="str">
            <v>N/A</v>
          </cell>
          <cell r="BE55" t="str">
            <v>N/A</v>
          </cell>
          <cell r="BF55" t="str">
            <v>N/A</v>
          </cell>
          <cell r="BG55">
            <v>44926</v>
          </cell>
          <cell r="BH55">
            <v>44926</v>
          </cell>
          <cell r="BI55">
            <v>-417</v>
          </cell>
          <cell r="BJ55" t="str">
            <v>NO</v>
          </cell>
          <cell r="BK55" t="str">
            <v>N/A</v>
          </cell>
          <cell r="BL55" t="str">
            <v>Bogotá D.C.</v>
          </cell>
          <cell r="BM55" t="str">
            <v xml:space="preserve">Cumplimiento </v>
          </cell>
          <cell r="BN55" t="str">
            <v>21-47-101017152</v>
          </cell>
          <cell r="BO55">
            <v>0</v>
          </cell>
          <cell r="BP55" t="str">
            <v xml:space="preserve">Seguros del Estado </v>
          </cell>
          <cell r="BQ55">
            <v>44589</v>
          </cell>
          <cell r="BR55" t="str">
            <v>25-01-2022 - 30-06-2023</v>
          </cell>
          <cell r="BS55">
            <v>2022</v>
          </cell>
          <cell r="BT55" t="str">
            <v>https://jepcolombia-my.sharepoint.com/personal/carlos_torres_jep_gov_co/Documents/Documentos/Contractual/Contractual%20-%20Onedrive/Validaci%C3%B3n%20p%C3%B3lizas%20CPS/.VERIFICACI%C3%93N%20DE%20P%C3%93LIZAS%20CONTRATOS%202022/Verificaci%C3%B3n%20de%20la%20p%C3%B3liza%20JEP%20297%202022.PNG</v>
          </cell>
          <cell r="BU55" t="str">
            <v>Ninguna</v>
          </cell>
          <cell r="BV55" t="str">
            <v>Terminado</v>
          </cell>
          <cell r="BW55" t="str">
            <v>Retiro</v>
          </cell>
          <cell r="BX55" t="str">
            <v>N/A</v>
          </cell>
          <cell r="BY55" t="str">
            <v>ADMINISTRACIÓN BANCARIA Y FINANCIERA</v>
          </cell>
          <cell r="BZ55" t="str">
            <v>N/A</v>
          </cell>
          <cell r="CA55" t="str">
            <v>FEMENINO</v>
          </cell>
        </row>
        <row r="56">
          <cell r="C56" t="str">
            <v>JEP-249-2022</v>
          </cell>
          <cell r="D56" t="str">
            <v>JEP-CSPO-249-2022</v>
          </cell>
          <cell r="E56" t="str">
            <v>John Maldonado</v>
          </cell>
          <cell r="F56" t="str">
            <v>19 de enero de 2022</v>
          </cell>
          <cell r="G56" t="str">
            <v>Policía Nacional de Colombia</v>
          </cell>
          <cell r="H56" t="str">
            <v>2. Contratos o convenios que no requieren pluralidad de ofertas</v>
          </cell>
          <cell r="I56" t="str">
            <v xml:space="preserve">5. Convenio interadministrativo </v>
          </cell>
          <cell r="J56">
            <v>800141397</v>
          </cell>
          <cell r="K56">
            <v>5</v>
          </cell>
          <cell r="L56" t="str">
            <v>Persona Jurídica</v>
          </cell>
          <cell r="N56" t="str">
            <v>La Jurisdicción Especial para la Paz y la Policía Nacional, a través de la dirección de protección y servicios especiales colaborarán mutuamente acorde con las recomendaciones que esta última imparta, con la finalidad de fortalecer la seguridad en las instalaciones de la Jurisdicción Especial para la Paz</v>
          </cell>
          <cell r="O56" t="str">
            <v>Funciones de la dependencia</v>
          </cell>
          <cell r="P56" t="str">
            <v>Ana Lucia Rosales Callejas</v>
          </cell>
          <cell r="Q56" t="str">
            <v>Dirección Administrativa y Financiera</v>
          </cell>
          <cell r="R56" t="str">
            <v>Dirección Administrativa y Financiera</v>
          </cell>
          <cell r="S56" t="str">
            <v>Oficina Asesora de Seguridad y Protección</v>
          </cell>
          <cell r="T56" t="str">
            <v>Maria Emma Caro Robles y Gabriel Amado Pardo</v>
          </cell>
          <cell r="U56" t="str">
            <v>DD-Oficina Asesora de Seguridad y Protección</v>
          </cell>
          <cell r="V56" t="str">
            <v>Ariadna Lorena Alfonso (Octubre 18 a Noviembre 8)</v>
          </cell>
          <cell r="W56" t="str">
            <v>N/A</v>
          </cell>
          <cell r="X56" t="str">
            <v>N/A</v>
          </cell>
          <cell r="Y56" t="str">
            <v>Inversión</v>
          </cell>
          <cell r="Z56">
            <v>531480000</v>
          </cell>
          <cell r="AA56" t="str">
            <v>N/A</v>
          </cell>
          <cell r="AB56" t="str">
            <v>N/A</v>
          </cell>
          <cell r="AC56">
            <v>0</v>
          </cell>
          <cell r="AD56" t="str">
            <v>N/A</v>
          </cell>
          <cell r="AE56">
            <v>44922</v>
          </cell>
          <cell r="AF56">
            <v>62722</v>
          </cell>
          <cell r="AG56">
            <v>2018011001091</v>
          </cell>
          <cell r="AH56">
            <v>44587</v>
          </cell>
          <cell r="AI56">
            <v>44588</v>
          </cell>
          <cell r="AJ56" t="str">
            <v>N/A</v>
          </cell>
          <cell r="AK56" t="str">
            <v>N/A</v>
          </cell>
          <cell r="AL56" t="str">
            <v>N/A</v>
          </cell>
          <cell r="AM56" t="str">
            <v>N/A</v>
          </cell>
          <cell r="AN56">
            <v>0</v>
          </cell>
          <cell r="AO56" t="str">
            <v>N/A</v>
          </cell>
          <cell r="AP56">
            <v>0</v>
          </cell>
          <cell r="AQ56" t="str">
            <v>N/A</v>
          </cell>
          <cell r="AR56">
            <v>0</v>
          </cell>
          <cell r="AS56" t="str">
            <v>N/A</v>
          </cell>
          <cell r="AT56">
            <v>0</v>
          </cell>
          <cell r="AU56" t="str">
            <v>N/A</v>
          </cell>
          <cell r="AV56">
            <v>0</v>
          </cell>
          <cell r="AW56" t="str">
            <v>N/A</v>
          </cell>
          <cell r="AX56">
            <v>0</v>
          </cell>
          <cell r="AY56" t="str">
            <v>N/A</v>
          </cell>
          <cell r="AZ56">
            <v>0</v>
          </cell>
          <cell r="BA56">
            <v>531480000</v>
          </cell>
          <cell r="BB56" t="str">
            <v>NO</v>
          </cell>
          <cell r="BC56" t="str">
            <v>N/A</v>
          </cell>
          <cell r="BD56" t="str">
            <v>N/A</v>
          </cell>
          <cell r="BE56" t="str">
            <v>N/A</v>
          </cell>
          <cell r="BF56" t="str">
            <v>N/A</v>
          </cell>
          <cell r="BG56">
            <v>44926</v>
          </cell>
          <cell r="BH56">
            <v>44926</v>
          </cell>
          <cell r="BI56">
            <v>-417</v>
          </cell>
          <cell r="BJ56" t="str">
            <v>SI</v>
          </cell>
          <cell r="BK56" t="str">
            <v>SIN FECHA</v>
          </cell>
          <cell r="BL56" t="str">
            <v>Bogotá D.C. - Edificio Squadra</v>
          </cell>
          <cell r="BM56" t="str">
            <v>N/A</v>
          </cell>
          <cell r="BN56" t="str">
            <v>N/A</v>
          </cell>
          <cell r="BO56" t="str">
            <v>N/A</v>
          </cell>
          <cell r="BP56" t="str">
            <v>N/A</v>
          </cell>
          <cell r="BQ56" t="str">
            <v>N/A</v>
          </cell>
          <cell r="BR56" t="str">
            <v>N/A</v>
          </cell>
          <cell r="BS56">
            <v>2022</v>
          </cell>
          <cell r="BT56" t="str">
            <v>N/A</v>
          </cell>
          <cell r="BU56" t="str">
            <v>N/A</v>
          </cell>
          <cell r="BV56" t="str">
            <v>Terminado</v>
          </cell>
          <cell r="BW56" t="str">
            <v>Retiro</v>
          </cell>
          <cell r="BX56" t="str">
            <v>N/A</v>
          </cell>
          <cell r="BY56" t="str">
            <v>PND</v>
          </cell>
          <cell r="BZ56" t="str">
            <v>N/A</v>
          </cell>
          <cell r="CA56" t="str">
            <v>N/A</v>
          </cell>
        </row>
        <row r="57">
          <cell r="C57" t="str">
            <v>JEP-225-2022</v>
          </cell>
          <cell r="D57" t="str">
            <v>JEP-CSPO-225-2022</v>
          </cell>
          <cell r="E57" t="str">
            <v xml:space="preserve">Ángela Esquivel </v>
          </cell>
          <cell r="F57" t="str">
            <v>18 de enero de 2022</v>
          </cell>
          <cell r="G57" t="str">
            <v>Leonardo Rivera Perez</v>
          </cell>
          <cell r="H57" t="str">
            <v>2. Contratos o convenios que no requieren pluralidad de ofertas</v>
          </cell>
          <cell r="I57" t="str">
            <v>1. Prestación de servicios</v>
          </cell>
          <cell r="J57">
            <v>19617609</v>
          </cell>
          <cell r="K57">
            <v>3</v>
          </cell>
          <cell r="L57" t="str">
            <v>Persona Natural</v>
          </cell>
          <cell r="M57" t="str">
            <v>N/A</v>
          </cell>
          <cell r="N57" t="str">
            <v>Prestar servicios profesionales a la Oficina Asesora de Seguridad y protección, para apoyar y acompañar la elaboración y seguimiento de los estudios de viabilidad de desplazamiento a territorio y seguridad física</v>
          </cell>
          <cell r="O57" t="str">
            <v>Administrativo Transversal</v>
          </cell>
          <cell r="P57" t="str">
            <v>Harvey Danilo Suarez Morales</v>
          </cell>
          <cell r="Q57" t="str">
            <v>Secretaría Ejecutiva</v>
          </cell>
          <cell r="R57" t="str">
            <v>Dirección Administrativa y Financiera</v>
          </cell>
          <cell r="S57" t="str">
            <v>Oficina Asesora de Seguridad y Protección</v>
          </cell>
          <cell r="T57" t="str">
            <v>Maria Emma Caro Robles</v>
          </cell>
          <cell r="U57" t="str">
            <v>DD-Oficina Asesora de Seguridad y Protección</v>
          </cell>
          <cell r="V57" t="str">
            <v>Ariadna Lorena Alfonso (Octubre 18 a Noviembre 8)</v>
          </cell>
          <cell r="W57" t="str">
            <v>N/A</v>
          </cell>
          <cell r="X57" t="str">
            <v>N/A</v>
          </cell>
          <cell r="Y57" t="str">
            <v>Inversión</v>
          </cell>
          <cell r="Z57">
            <v>60542918</v>
          </cell>
          <cell r="AA57" t="str">
            <v>N/A</v>
          </cell>
          <cell r="AB57" t="str">
            <v>N/A</v>
          </cell>
          <cell r="AC57">
            <v>5204263</v>
          </cell>
          <cell r="AD57" t="str">
            <v>N/A</v>
          </cell>
          <cell r="AE57">
            <v>44122</v>
          </cell>
          <cell r="AF57">
            <v>47722</v>
          </cell>
          <cell r="AG57">
            <v>2018011001091</v>
          </cell>
          <cell r="AH57">
            <v>44582</v>
          </cell>
          <cell r="AI57">
            <v>44586</v>
          </cell>
          <cell r="AJ57" t="str">
            <v>N/A</v>
          </cell>
          <cell r="AK57" t="str">
            <v>N/A</v>
          </cell>
          <cell r="AL57" t="str">
            <v>N/A</v>
          </cell>
          <cell r="AM57" t="str">
            <v>N/A</v>
          </cell>
          <cell r="AN57">
            <v>0</v>
          </cell>
          <cell r="AO57" t="str">
            <v>N/A</v>
          </cell>
          <cell r="AP57">
            <v>0</v>
          </cell>
          <cell r="AQ57" t="str">
            <v>N/A</v>
          </cell>
          <cell r="AR57">
            <v>0</v>
          </cell>
          <cell r="AS57" t="str">
            <v>N/A</v>
          </cell>
          <cell r="AT57">
            <v>0</v>
          </cell>
          <cell r="AU57" t="str">
            <v>N/A</v>
          </cell>
          <cell r="AV57">
            <v>0</v>
          </cell>
          <cell r="AW57" t="str">
            <v>N/A</v>
          </cell>
          <cell r="AX57">
            <v>0</v>
          </cell>
          <cell r="AY57" t="str">
            <v>N/A</v>
          </cell>
          <cell r="AZ57">
            <v>0</v>
          </cell>
          <cell r="BA57">
            <v>60542918</v>
          </cell>
          <cell r="BB57" t="str">
            <v>NO</v>
          </cell>
          <cell r="BC57" t="str">
            <v>N/A</v>
          </cell>
          <cell r="BD57" t="str">
            <v>N/A</v>
          </cell>
          <cell r="BE57" t="str">
            <v>N/A</v>
          </cell>
          <cell r="BF57" t="str">
            <v>N/A</v>
          </cell>
          <cell r="BG57">
            <v>44926</v>
          </cell>
          <cell r="BH57">
            <v>44926</v>
          </cell>
          <cell r="BI57">
            <v>-417</v>
          </cell>
          <cell r="BJ57" t="str">
            <v>NO</v>
          </cell>
          <cell r="BK57" t="str">
            <v>N/A</v>
          </cell>
          <cell r="BL57" t="str">
            <v>Bogotá D.C.</v>
          </cell>
          <cell r="BM57" t="str">
            <v>Cumplimiento</v>
          </cell>
          <cell r="BN57" t="str">
            <v>21-47-101016638</v>
          </cell>
          <cell r="BO57">
            <v>0</v>
          </cell>
          <cell r="BP57" t="str">
            <v>Seguros del Estado</v>
          </cell>
          <cell r="BQ57">
            <v>44585</v>
          </cell>
          <cell r="BR57" t="str">
            <v>24-01-2022 - 02-07-2023</v>
          </cell>
          <cell r="BS57">
            <v>2022</v>
          </cell>
          <cell r="BT57" t="str">
            <v>C:\Users\andres.prietom\JEP Colombia\Carlos Giovanni Torres Peñaranda - Contractual - Onedrive\Validación pólizas CPS\.VERIFICACIÓN DE PÓLIZAS CONTRATOS 2022\verificacion poliza contrato JEP-225-2022.pdf</v>
          </cell>
          <cell r="BU57" t="str">
            <v>N/A</v>
          </cell>
          <cell r="BV57" t="str">
            <v>Terminado</v>
          </cell>
          <cell r="BW57" t="str">
            <v>Retiro</v>
          </cell>
          <cell r="BX57" t="str">
            <v>N/A</v>
          </cell>
          <cell r="BY57" t="str">
            <v>INGENIERÍA EN TELECOMUNICACIONES</v>
          </cell>
          <cell r="BZ57" t="str">
            <v>N/A</v>
          </cell>
          <cell r="CA57" t="str">
            <v>MASCULINO</v>
          </cell>
        </row>
        <row r="58">
          <cell r="C58" t="str">
            <v>JEP-748-2022</v>
          </cell>
          <cell r="D58" t="str">
            <v>JEP-IPINF-011-2022</v>
          </cell>
          <cell r="E58" t="str">
            <v>Laura Paredes</v>
          </cell>
          <cell r="F58">
            <v>44852</v>
          </cell>
          <cell r="G58" t="str">
            <v>GRUPO LOS LAGOS SAS</v>
          </cell>
          <cell r="H58" t="str">
            <v>1. Invitación Pública inferior a 45 SMMLV</v>
          </cell>
          <cell r="I58" t="str">
            <v>3. Suministro</v>
          </cell>
          <cell r="J58">
            <v>860053274</v>
          </cell>
          <cell r="K58">
            <v>9</v>
          </cell>
          <cell r="L58" t="str">
            <v>Persona Jurídica</v>
          </cell>
          <cell r="M58" t="str">
            <v xml:space="preserve">Bogotá D.C. </v>
          </cell>
          <cell r="N58" t="str">
            <v>Adquisición de suministros para la maquina carnetizadora de la jurisdicción especial para la paz JEP.</v>
          </cell>
          <cell r="O58" t="str">
            <v>Administrativo Transversal</v>
          </cell>
          <cell r="P58" t="str">
            <v>Ariadna Lorena Alfonso Sánchez</v>
          </cell>
          <cell r="Q58" t="str">
            <v>Subdirección de Recursos Físicos e Infraestructura ("E")</v>
          </cell>
          <cell r="R58" t="str">
            <v>Dirección Administrativa y Financiera</v>
          </cell>
          <cell r="S58" t="str">
            <v>Oficina Asesora de Seguridad y Protección</v>
          </cell>
          <cell r="T58" t="str">
            <v>Maria Emma Caro Robles</v>
          </cell>
          <cell r="U58" t="str">
            <v>DD-Oficina Asesora de Seguridad y Protección</v>
          </cell>
          <cell r="V58" t="str">
            <v>N/A</v>
          </cell>
          <cell r="W58" t="str">
            <v>N/A</v>
          </cell>
          <cell r="X58" t="str">
            <v>N/A</v>
          </cell>
          <cell r="Y58" t="str">
            <v>Funcionamiento</v>
          </cell>
          <cell r="Z58">
            <v>15899999</v>
          </cell>
          <cell r="AA58" t="str">
            <v>N/A</v>
          </cell>
          <cell r="AB58" t="str">
            <v>N/A</v>
          </cell>
          <cell r="AC58" t="str">
            <v>N/A</v>
          </cell>
          <cell r="AD58" t="str">
            <v>N/A</v>
          </cell>
          <cell r="AE58">
            <v>103122</v>
          </cell>
          <cell r="AF58">
            <v>472322</v>
          </cell>
          <cell r="AG58" t="str">
            <v>N/A</v>
          </cell>
          <cell r="AH58">
            <v>44858</v>
          </cell>
          <cell r="AI58">
            <v>44860</v>
          </cell>
          <cell r="AJ58" t="str">
            <v>N/A</v>
          </cell>
          <cell r="AK58" t="str">
            <v>N/A</v>
          </cell>
          <cell r="AL58" t="str">
            <v>N/A</v>
          </cell>
          <cell r="AM58" t="str">
            <v>N/A</v>
          </cell>
          <cell r="AN58">
            <v>0</v>
          </cell>
          <cell r="AO58" t="str">
            <v>N/A</v>
          </cell>
          <cell r="AP58">
            <v>0</v>
          </cell>
          <cell r="AQ58" t="str">
            <v>N/A</v>
          </cell>
          <cell r="AR58">
            <v>0</v>
          </cell>
          <cell r="AS58" t="str">
            <v>N/A</v>
          </cell>
          <cell r="AT58">
            <v>0</v>
          </cell>
          <cell r="AU58" t="str">
            <v>N/A</v>
          </cell>
          <cell r="AV58">
            <v>0</v>
          </cell>
          <cell r="AW58" t="str">
            <v>N/A</v>
          </cell>
          <cell r="AX58">
            <v>0</v>
          </cell>
          <cell r="AY58" t="str">
            <v>N/A</v>
          </cell>
          <cell r="AZ58">
            <v>0</v>
          </cell>
          <cell r="BA58">
            <v>15899999</v>
          </cell>
          <cell r="BB58" t="str">
            <v>NO</v>
          </cell>
          <cell r="BC58" t="str">
            <v>N/A</v>
          </cell>
          <cell r="BD58" t="str">
            <v>N/A</v>
          </cell>
          <cell r="BE58" t="str">
            <v>N/A</v>
          </cell>
          <cell r="BF58" t="str">
            <v>N/A</v>
          </cell>
          <cell r="BG58">
            <v>44911</v>
          </cell>
          <cell r="BH58">
            <v>44911</v>
          </cell>
          <cell r="BI58">
            <v>-432</v>
          </cell>
          <cell r="BJ58" t="str">
            <v>SI</v>
          </cell>
          <cell r="BK58">
            <v>45057</v>
          </cell>
          <cell r="BL58" t="str">
            <v>Bogotá D.C.</v>
          </cell>
          <cell r="BM58" t="str">
            <v>Cumplimiento</v>
          </cell>
          <cell r="BN58" t="str">
            <v>33-47-101010178</v>
          </cell>
          <cell r="BO58">
            <v>0</v>
          </cell>
          <cell r="BP58" t="str">
            <v>Seguros del Estado S.A.</v>
          </cell>
          <cell r="BQ58">
            <v>44854</v>
          </cell>
          <cell r="BR58" t="str">
            <v>20/10/2022 - 16/11/2023</v>
          </cell>
          <cell r="BS58">
            <v>2022</v>
          </cell>
          <cell r="BT58" t="str">
            <v>PENDIENTE</v>
          </cell>
          <cell r="BU58" t="str">
            <v>Ninguna</v>
          </cell>
          <cell r="BV58" t="str">
            <v>Terminado</v>
          </cell>
          <cell r="BW58" t="str">
            <v>Retiro</v>
          </cell>
          <cell r="BX58" t="str">
            <v>N/A</v>
          </cell>
          <cell r="BY58" t="str">
            <v>N/A</v>
          </cell>
          <cell r="BZ58" t="str">
            <v>N/A</v>
          </cell>
          <cell r="CA58" t="str">
            <v>N/A</v>
          </cell>
        </row>
        <row r="59">
          <cell r="C59" t="str">
            <v>JEP-741-2022</v>
          </cell>
          <cell r="D59" t="str">
            <v>JEP-IPINF-012-2022</v>
          </cell>
          <cell r="E59" t="str">
            <v xml:space="preserve">Ángela Esquivel </v>
          </cell>
          <cell r="F59">
            <v>44844</v>
          </cell>
          <cell r="G59" t="str">
            <v xml:space="preserve">PROXEL COLOMBIA SAS </v>
          </cell>
          <cell r="H59" t="str">
            <v>1. Invitación Pública inferior a 45 SMMLV</v>
          </cell>
          <cell r="I59" t="str">
            <v>1. Prestación de servicios</v>
          </cell>
          <cell r="J59">
            <v>900034347</v>
          </cell>
          <cell r="K59">
            <v>1</v>
          </cell>
          <cell r="L59" t="str">
            <v>Persona Jurídica</v>
          </cell>
          <cell r="M59" t="str">
            <v xml:space="preserve">Bogotá D.C. </v>
          </cell>
          <cell r="N59" t="str">
            <v>Mantenimiento del sistema de detección de incendios del edificio de la JEP</v>
          </cell>
          <cell r="O59" t="str">
            <v>Administrativo Transversal</v>
          </cell>
          <cell r="P59" t="str">
            <v xml:space="preserve">Gabriel Amado Pardo </v>
          </cell>
          <cell r="Q59" t="str">
            <v>Subdirección de Recursos Físicos e Infraestructura</v>
          </cell>
          <cell r="R59" t="str">
            <v>Dirección Administrativa y Financiera</v>
          </cell>
          <cell r="S59" t="str">
            <v>Oficina Asesora de Seguridad y Protección</v>
          </cell>
          <cell r="T59" t="str">
            <v>Maria Emma Caro Robles</v>
          </cell>
          <cell r="U59" t="str">
            <v>DD-Oficina Asesora de Seguridad y Protección</v>
          </cell>
          <cell r="V59" t="str">
            <v>N/A</v>
          </cell>
          <cell r="W59" t="str">
            <v>N/A</v>
          </cell>
          <cell r="X59" t="str">
            <v>N/A</v>
          </cell>
          <cell r="Y59" t="str">
            <v>Funcionamiento</v>
          </cell>
          <cell r="Z59">
            <v>27499900</v>
          </cell>
          <cell r="AA59" t="str">
            <v>N/A</v>
          </cell>
          <cell r="AB59" t="str">
            <v>N/A</v>
          </cell>
          <cell r="AC59" t="str">
            <v>N/A</v>
          </cell>
          <cell r="AD59" t="str">
            <v>N/A</v>
          </cell>
          <cell r="AE59">
            <v>96622</v>
          </cell>
          <cell r="AF59">
            <v>458222</v>
          </cell>
          <cell r="AG59" t="str">
            <v>N/A</v>
          </cell>
          <cell r="AH59">
            <v>44855</v>
          </cell>
          <cell r="AI59">
            <v>44860</v>
          </cell>
          <cell r="AJ59" t="str">
            <v>N/A</v>
          </cell>
          <cell r="AK59" t="str">
            <v>N/A</v>
          </cell>
          <cell r="AL59" t="str">
            <v>N/A</v>
          </cell>
          <cell r="AM59" t="str">
            <v>N/A</v>
          </cell>
          <cell r="AN59">
            <v>0</v>
          </cell>
          <cell r="AO59" t="str">
            <v>N/A</v>
          </cell>
          <cell r="AP59">
            <v>0</v>
          </cell>
          <cell r="AQ59" t="str">
            <v>N/A</v>
          </cell>
          <cell r="AR59">
            <v>0</v>
          </cell>
          <cell r="AS59" t="str">
            <v>N/A</v>
          </cell>
          <cell r="AT59">
            <v>0</v>
          </cell>
          <cell r="AU59" t="str">
            <v>N/A</v>
          </cell>
          <cell r="AV59">
            <v>0</v>
          </cell>
          <cell r="AW59" t="str">
            <v>N/A</v>
          </cell>
          <cell r="AX59">
            <v>0</v>
          </cell>
          <cell r="AY59" t="str">
            <v>N/A</v>
          </cell>
          <cell r="AZ59">
            <v>15</v>
          </cell>
          <cell r="BA59">
            <v>27499900</v>
          </cell>
          <cell r="BB59" t="str">
            <v>NO</v>
          </cell>
          <cell r="BC59" t="str">
            <v>N/A</v>
          </cell>
          <cell r="BD59" t="str">
            <v>N/A</v>
          </cell>
          <cell r="BE59" t="str">
            <v>N/A</v>
          </cell>
          <cell r="BF59" t="str">
            <v>N/A</v>
          </cell>
          <cell r="BG59">
            <v>44880</v>
          </cell>
          <cell r="BH59">
            <v>44895</v>
          </cell>
          <cell r="BI59">
            <v>-448</v>
          </cell>
          <cell r="BJ59" t="str">
            <v>SI</v>
          </cell>
          <cell r="BK59">
            <v>45071</v>
          </cell>
          <cell r="BL59" t="str">
            <v>Bogotá D.C.</v>
          </cell>
          <cell r="BM59" t="str">
            <v>Cumplimiento
Responsabilidad Civil Extracontractual</v>
          </cell>
          <cell r="BN59" t="str">
            <v>2042246
2042250</v>
          </cell>
          <cell r="BO59" t="str">
            <v>0
0</v>
          </cell>
          <cell r="BP59" t="str">
            <v>Jmalicelli Travelers</v>
          </cell>
          <cell r="BQ59" t="str">
            <v>13/10/2022
13/10/2022</v>
          </cell>
          <cell r="BR59" t="str">
            <v>11/10/2022 - 15/11/2025
11/10/2022 - 15/11/2022</v>
          </cell>
          <cell r="BS59">
            <v>2022</v>
          </cell>
          <cell r="BT59" t="str">
            <v>PENDIENTE</v>
          </cell>
          <cell r="BU59" t="str">
            <v>JUAN GAVIRIA RESTREPO &amp; CÍA SAS</v>
          </cell>
          <cell r="BV59" t="str">
            <v>Terminado</v>
          </cell>
          <cell r="BW59" t="str">
            <v>Prorróga</v>
          </cell>
          <cell r="BX59" t="str">
            <v>N/A</v>
          </cell>
          <cell r="BY59" t="str">
            <v>N/A</v>
          </cell>
          <cell r="BZ59" t="str">
            <v>N/A</v>
          </cell>
          <cell r="CA59" t="str">
            <v>N/A</v>
          </cell>
        </row>
        <row r="60">
          <cell r="C60" t="str">
            <v>JEP-426-2022</v>
          </cell>
          <cell r="D60" t="str">
            <v xml:space="preserve">JEP-IPS-001-2022 </v>
          </cell>
          <cell r="E60" t="str">
            <v>Clara Torres</v>
          </cell>
          <cell r="F60" t="str">
            <v>N/R</v>
          </cell>
          <cell r="G60" t="str">
            <v>VIGIAS DE COLOMBIA SRL LTDA.</v>
          </cell>
          <cell r="H60" t="str">
            <v>3. Invitación Pública igual o superior a 450SMMLV</v>
          </cell>
          <cell r="I60" t="str">
            <v>1. Prestación de servicios</v>
          </cell>
          <cell r="J60">
            <v>860050247</v>
          </cell>
          <cell r="K60">
            <v>6</v>
          </cell>
          <cell r="L60" t="str">
            <v>Persona Jurídica</v>
          </cell>
          <cell r="M60" t="str">
            <v>N/A</v>
          </cell>
          <cell r="N60" t="str">
            <v>Prestar el servicio de Vigilancia y Seguridad para las Instalaciones de la sede de la Jurisdicción Especial para la Paz(JEP).(Invitación Pública igual o superior a 450SMMLV)</v>
          </cell>
          <cell r="O60" t="str">
            <v>Funciones de la dependencia</v>
          </cell>
          <cell r="P60" t="str">
            <v>Ana Lucia Rosales Callejas</v>
          </cell>
          <cell r="Q60" t="str">
            <v>Dirección Administrativa y Financiera</v>
          </cell>
          <cell r="R60" t="str">
            <v>Dirección Administrativa y Financiera</v>
          </cell>
          <cell r="S60" t="str">
            <v>Subdirección de Recursos Físicos e Infraestructura</v>
          </cell>
          <cell r="T60" t="str">
            <v xml:space="preserve">Gabriel Amado Pardo </v>
          </cell>
          <cell r="U60" t="str">
            <v>DD-Subdirección de Recursos Físicos e Infraestructura</v>
          </cell>
          <cell r="V60" t="str">
            <v>Ariadna Lorena Alfonso (Octubre 18 a Noviembre 8)</v>
          </cell>
          <cell r="W60" t="str">
            <v>N/A</v>
          </cell>
          <cell r="X60" t="str">
            <v>N/A</v>
          </cell>
          <cell r="Y60" t="str">
            <v>Funcionamiento</v>
          </cell>
          <cell r="Z60">
            <v>1083135037</v>
          </cell>
          <cell r="AA60" t="str">
            <v>N/A</v>
          </cell>
          <cell r="AB60" t="str">
            <v>N/A</v>
          </cell>
          <cell r="AC60">
            <v>0</v>
          </cell>
          <cell r="AD60" t="str">
            <v>N/A</v>
          </cell>
          <cell r="AE60">
            <v>30922</v>
          </cell>
          <cell r="AF60">
            <v>153822</v>
          </cell>
          <cell r="AG60" t="str">
            <v>N/A</v>
          </cell>
          <cell r="AH60">
            <v>44645</v>
          </cell>
          <cell r="AI60">
            <v>44645</v>
          </cell>
          <cell r="AJ60" t="str">
            <v>N/A</v>
          </cell>
          <cell r="AK60" t="str">
            <v>N/A</v>
          </cell>
          <cell r="AL60" t="str">
            <v>N/A</v>
          </cell>
          <cell r="AM60" t="str">
            <v>N/A</v>
          </cell>
          <cell r="AN60">
            <v>533776678</v>
          </cell>
          <cell r="AO60">
            <v>44869</v>
          </cell>
          <cell r="AP60">
            <v>-232850</v>
          </cell>
          <cell r="AQ60">
            <v>44986</v>
          </cell>
          <cell r="AR60">
            <v>0</v>
          </cell>
          <cell r="AS60" t="str">
            <v>N/A</v>
          </cell>
          <cell r="AT60">
            <v>0</v>
          </cell>
          <cell r="AU60" t="str">
            <v>N/A</v>
          </cell>
          <cell r="AV60">
            <v>0</v>
          </cell>
          <cell r="AW60" t="str">
            <v>N/A</v>
          </cell>
          <cell r="AX60">
            <v>2</v>
          </cell>
          <cell r="AY60" t="str">
            <v>N/A</v>
          </cell>
          <cell r="AZ60">
            <v>108</v>
          </cell>
          <cell r="BA60">
            <v>1616678865</v>
          </cell>
          <cell r="BB60" t="str">
            <v>SI</v>
          </cell>
          <cell r="BC60">
            <v>335910664</v>
          </cell>
          <cell r="BD60" t="str">
            <v>N/A</v>
          </cell>
          <cell r="BE60" t="str">
            <v>N/A</v>
          </cell>
          <cell r="BF60" t="str">
            <v>N/A</v>
          </cell>
          <cell r="BG60">
            <v>44880</v>
          </cell>
          <cell r="BH60">
            <v>44988</v>
          </cell>
          <cell r="BI60">
            <v>-355</v>
          </cell>
          <cell r="BJ60" t="str">
            <v>SI</v>
          </cell>
          <cell r="BK60">
            <v>45184</v>
          </cell>
          <cell r="BL60" t="str">
            <v>Bogotá D.C.</v>
          </cell>
          <cell r="BM60" t="str">
            <v>CUMPLIMIENTO
RESP. CIVIL EXTRACONT.
RESP. CIVIL EXTRACONT.</v>
          </cell>
          <cell r="BN60" t="str">
            <v>CBO-100013061
11-02-101003380
	CBO-100002904</v>
          </cell>
          <cell r="BO60" t="str">
            <v>0
6
0</v>
          </cell>
          <cell r="BP60" t="str">
            <v>Seguros Mundial
Seguros del Estado
Seguros Mundial</v>
          </cell>
          <cell r="BQ60" t="str">
            <v>24/03/2022
11/01/2022
24/03/2022</v>
          </cell>
          <cell r="BR60" t="str">
            <v>27/03/2022 - 16/11/2025
14/01/2022 - 14/01/2023
27/03/2022 - 16/11/2022</v>
          </cell>
          <cell r="BS60">
            <v>2022</v>
          </cell>
          <cell r="BT60" t="str">
            <v>PENDIENTE</v>
          </cell>
          <cell r="BU60" t="str">
            <v>Prorrogar el plazo de ejecución pactado en la Cláusula Cuarta, del contrato, a partir del 16 de noviembre de 2022 hasta el 8 de marzo de 2023.
Adicionar el valor del contrato en la suma de $541,567,518
Mediante otrosí N°2seaclara que el valor a adicionar para la vigencia 2022 es únicamente de $197.866.014 Y Para la vigencia 2023 $335.910.664
Mediante otrosí número 2 se Reducir del valor
del contrato la suma 232.850 y Modificar el plazo
de ejecución del contrato pactado en la Cláusula Cuarta, a partir del 16 de noviembre de 2022 hasta el 3 de marzo de 2023
eL 15/09/2023 SE PUBLICA EL ACTA Y BALANCE DE CIERRE</v>
          </cell>
          <cell r="BV60" t="str">
            <v>Terminado</v>
          </cell>
          <cell r="BW60" t="str">
            <v>Adición y Prorróga</v>
          </cell>
          <cell r="BX60" t="str">
            <v>N/A</v>
          </cell>
          <cell r="BY60" t="str">
            <v>N/A</v>
          </cell>
          <cell r="BZ60" t="str">
            <v>N/A</v>
          </cell>
          <cell r="CA60" t="str">
            <v>N/A</v>
          </cell>
        </row>
        <row r="61">
          <cell r="C61" t="str">
            <v>JEP-666-2022</v>
          </cell>
          <cell r="D61" t="str">
            <v>JEP-CSPO-643-2022</v>
          </cell>
          <cell r="E61" t="str">
            <v>John Maldonado</v>
          </cell>
          <cell r="F61">
            <v>44789</v>
          </cell>
          <cell r="G61" t="str">
            <v>Universidad de los Andes</v>
          </cell>
          <cell r="H61" t="str">
            <v>2. Contratos o convenios que no requieren pluralidad de ofertas</v>
          </cell>
          <cell r="I61" t="str">
            <v>1. Prestación de servicios</v>
          </cell>
          <cell r="J61">
            <v>860007386</v>
          </cell>
          <cell r="K61">
            <v>1</v>
          </cell>
          <cell r="L61" t="str">
            <v>Persona Jurídica</v>
          </cell>
          <cell r="M61" t="str">
            <v xml:space="preserve">Bogotá D.C. </v>
          </cell>
          <cell r="N61" t="str">
            <v>Contratar servicios académicos para la realización de los procesos de formación que faciliten la implementación del modelo de gestión del conocimiento de la JEP, en cuanto a prácticas de autocuidado, manejo del estrés, construcción de acuerdos y liderazgo, en conjunto con la implementación de mecanismos tendientes a fortalecerlas</v>
          </cell>
          <cell r="O61" t="str">
            <v>Funciones de la dependencia</v>
          </cell>
          <cell r="P61" t="str">
            <v>Angela María Mora Soto</v>
          </cell>
          <cell r="Q61" t="str">
            <v>Subsecretaría Ejecutiva (Encargada)</v>
          </cell>
          <cell r="R61" t="str">
            <v xml:space="preserve">Subsecretaría Ejecutiva </v>
          </cell>
          <cell r="S61" t="str">
            <v>Subdirección de Fortalecimiento Institucional</v>
          </cell>
          <cell r="T61" t="str">
            <v xml:space="preserve">Luz Amanda Granados Urrea	</v>
          </cell>
          <cell r="U61" t="str">
            <v>AA-Subdirección de Fortalecimiento Institucional</v>
          </cell>
          <cell r="V61" t="str">
            <v>N/A</v>
          </cell>
          <cell r="W61" t="str">
            <v>N/A</v>
          </cell>
          <cell r="X61" t="str">
            <v>N/A</v>
          </cell>
          <cell r="Y61" t="str">
            <v>Inversión</v>
          </cell>
          <cell r="Z61">
            <v>121300000</v>
          </cell>
          <cell r="AA61" t="str">
            <v>N/A</v>
          </cell>
          <cell r="AB61" t="str">
            <v>N/A</v>
          </cell>
          <cell r="AC61" t="str">
            <v>N/A</v>
          </cell>
          <cell r="AD61" t="str">
            <v>N/A</v>
          </cell>
          <cell r="AE61">
            <v>99822</v>
          </cell>
          <cell r="AF61" t="str">
            <v xml:space="preserve">	392722</v>
          </cell>
          <cell r="AG61">
            <v>2018011001175</v>
          </cell>
          <cell r="AH61">
            <v>44804</v>
          </cell>
          <cell r="AI61">
            <v>44811</v>
          </cell>
          <cell r="AJ61" t="str">
            <v>N/A</v>
          </cell>
          <cell r="AK61" t="str">
            <v>N/A</v>
          </cell>
          <cell r="AL61" t="str">
            <v>N/A</v>
          </cell>
          <cell r="AM61" t="str">
            <v>N/A</v>
          </cell>
          <cell r="AN61">
            <v>0</v>
          </cell>
          <cell r="AO61" t="str">
            <v>N/A</v>
          </cell>
          <cell r="AP61">
            <v>0</v>
          </cell>
          <cell r="AQ61" t="str">
            <v>N/A</v>
          </cell>
          <cell r="AR61">
            <v>0</v>
          </cell>
          <cell r="AS61" t="str">
            <v>N/A</v>
          </cell>
          <cell r="AT61">
            <v>0</v>
          </cell>
          <cell r="AU61" t="str">
            <v>N/A</v>
          </cell>
          <cell r="AV61">
            <v>0</v>
          </cell>
          <cell r="AW61" t="str">
            <v>N/A</v>
          </cell>
          <cell r="AX61">
            <v>0</v>
          </cell>
          <cell r="AY61" t="str">
            <v>N/A</v>
          </cell>
          <cell r="AZ61">
            <v>0</v>
          </cell>
          <cell r="BA61">
            <v>121300000</v>
          </cell>
          <cell r="BB61" t="str">
            <v>NO</v>
          </cell>
          <cell r="BC61" t="str">
            <v>N/A</v>
          </cell>
          <cell r="BD61" t="str">
            <v>N/A</v>
          </cell>
          <cell r="BE61" t="str">
            <v>N/A</v>
          </cell>
          <cell r="BF61" t="str">
            <v>N/A</v>
          </cell>
          <cell r="BG61">
            <v>44910</v>
          </cell>
          <cell r="BH61">
            <v>44910</v>
          </cell>
          <cell r="BI61">
            <v>-433</v>
          </cell>
          <cell r="BJ61" t="str">
            <v>SI</v>
          </cell>
          <cell r="BK61" t="str">
            <v>SIN FECHA</v>
          </cell>
          <cell r="BL61" t="str">
            <v>Bogotá D.C.</v>
          </cell>
          <cell r="BM61" t="str">
            <v>Cumplimiento</v>
          </cell>
          <cell r="BN61" t="str">
            <v>21-45-101383915</v>
          </cell>
          <cell r="BO61">
            <v>0</v>
          </cell>
          <cell r="BP61" t="str">
            <v>Seguros de Estado S.A.</v>
          </cell>
          <cell r="BQ61">
            <v>44810</v>
          </cell>
          <cell r="BR61" t="str">
            <v>31/08/2022 - 15/12/2025</v>
          </cell>
          <cell r="BS61">
            <v>2022</v>
          </cell>
          <cell r="BT61" t="str">
            <v>PENDIENTE</v>
          </cell>
          <cell r="BU61" t="str">
            <v>Ninguna</v>
          </cell>
          <cell r="BV61" t="str">
            <v>Terminado</v>
          </cell>
          <cell r="BW61" t="str">
            <v>Retiro</v>
          </cell>
          <cell r="BX61" t="str">
            <v>N/A</v>
          </cell>
          <cell r="BY61" t="str">
            <v>TRABAJO SOCIAL</v>
          </cell>
          <cell r="BZ61" t="str">
            <v>N/A</v>
          </cell>
          <cell r="CA61" t="str">
            <v>FEMENINO</v>
          </cell>
        </row>
        <row r="62">
          <cell r="C62" t="str">
            <v>JEP-350-2022</v>
          </cell>
          <cell r="D62" t="str">
            <v>JEP-CSPO-350-2022</v>
          </cell>
          <cell r="E62" t="str">
            <v>John Maldonado</v>
          </cell>
          <cell r="F62" t="str">
            <v>24 de enero de 2022</v>
          </cell>
          <cell r="G62" t="str">
            <v>UNION TEMPORAL PROGRAMA NACIONAL DE EDUCACION PARA LA PAZ EDUCAPAZ</v>
          </cell>
          <cell r="H62" t="str">
            <v>2. Contratos o convenios que no requieren pluralidad de ofertas</v>
          </cell>
          <cell r="I62" t="str">
            <v>7. Convenios con otras organizaciones</v>
          </cell>
          <cell r="J62">
            <v>901147032</v>
          </cell>
          <cell r="K62">
            <v>6</v>
          </cell>
          <cell r="L62" t="str">
            <v>Persona Jurídica</v>
          </cell>
          <cell r="N62" t="str">
            <v>Aunar esfuerzos financieros, técnicos y pedagógicos para el diseño, implementación y evaluación de una estrategia pedagógica en el ámbito escolar con el fin de fomentar la compresión de la justicia transicional con enfoque restaurativo.</v>
          </cell>
          <cell r="O62" t="str">
            <v>Funciones de la dependencia</v>
          </cell>
          <cell r="P62" t="str">
            <v>Ana Lucia Rosales Callejas</v>
          </cell>
          <cell r="Q62" t="str">
            <v>Dirección Administrativa y Financiera</v>
          </cell>
          <cell r="R62" t="str">
            <v>Secretaría Ejecutiva</v>
          </cell>
          <cell r="S62" t="str">
            <v>Subdirección de Fortalecimiento Institucional</v>
          </cell>
          <cell r="T62" t="str">
            <v xml:space="preserve">Luz Amanda Granados Urrea	</v>
          </cell>
          <cell r="U62" t="str">
            <v>AA-Subdirección de Fortalecimiento Institucional</v>
          </cell>
          <cell r="V62" t="str">
            <v>N/A</v>
          </cell>
          <cell r="W62" t="str">
            <v>N/A</v>
          </cell>
          <cell r="X62" t="str">
            <v>N/A</v>
          </cell>
          <cell r="Y62" t="str">
            <v>Inversión</v>
          </cell>
          <cell r="Z62">
            <v>385000000</v>
          </cell>
          <cell r="AA62" t="str">
            <v>N/A</v>
          </cell>
          <cell r="AB62" t="str">
            <v>N/A</v>
          </cell>
          <cell r="AC62">
            <v>0</v>
          </cell>
          <cell r="AD62" t="str">
            <v>N/A</v>
          </cell>
          <cell r="AE62">
            <v>59922</v>
          </cell>
          <cell r="AF62">
            <v>60922</v>
          </cell>
          <cell r="AG62" t="str">
            <v xml:space="preserve">2018011001175	</v>
          </cell>
          <cell r="AH62">
            <v>44587</v>
          </cell>
          <cell r="AI62">
            <v>44588</v>
          </cell>
          <cell r="AJ62" t="str">
            <v>N/A</v>
          </cell>
          <cell r="AK62" t="str">
            <v>N/A</v>
          </cell>
          <cell r="AL62" t="str">
            <v>N/A</v>
          </cell>
          <cell r="AM62" t="str">
            <v>N/A</v>
          </cell>
          <cell r="AN62">
            <v>0</v>
          </cell>
          <cell r="AO62" t="str">
            <v>N/A</v>
          </cell>
          <cell r="AP62">
            <v>0</v>
          </cell>
          <cell r="AQ62" t="str">
            <v>N/A</v>
          </cell>
          <cell r="AR62">
            <v>0</v>
          </cell>
          <cell r="AS62" t="str">
            <v>N/A</v>
          </cell>
          <cell r="AT62">
            <v>0</v>
          </cell>
          <cell r="AU62" t="str">
            <v>N/A</v>
          </cell>
          <cell r="AV62">
            <v>0</v>
          </cell>
          <cell r="AW62" t="str">
            <v>N/A</v>
          </cell>
          <cell r="AX62">
            <v>0</v>
          </cell>
          <cell r="AY62" t="str">
            <v>N/A</v>
          </cell>
          <cell r="AZ62">
            <v>0</v>
          </cell>
          <cell r="BA62">
            <v>385000000</v>
          </cell>
          <cell r="BB62" t="str">
            <v>NO</v>
          </cell>
          <cell r="BC62" t="str">
            <v>N/A</v>
          </cell>
          <cell r="BD62" t="str">
            <v>N/A</v>
          </cell>
          <cell r="BE62" t="str">
            <v>N/A</v>
          </cell>
          <cell r="BF62" t="str">
            <v>N/A</v>
          </cell>
          <cell r="BG62">
            <v>44926</v>
          </cell>
          <cell r="BH62">
            <v>44926</v>
          </cell>
          <cell r="BI62">
            <v>-417</v>
          </cell>
          <cell r="BJ62" t="str">
            <v>SI</v>
          </cell>
          <cell r="BK62" t="str">
            <v>SIN FECHA</v>
          </cell>
          <cell r="BL62" t="str">
            <v>Territorio Nacional</v>
          </cell>
          <cell r="BM62" t="str">
            <v>N/A</v>
          </cell>
          <cell r="BN62" t="str">
            <v>N/A</v>
          </cell>
          <cell r="BO62" t="str">
            <v>N/A</v>
          </cell>
          <cell r="BP62" t="str">
            <v>N/A</v>
          </cell>
          <cell r="BQ62" t="str">
            <v>N/A</v>
          </cell>
          <cell r="BR62" t="str">
            <v>N/A</v>
          </cell>
          <cell r="BS62">
            <v>2022</v>
          </cell>
          <cell r="BT62" t="str">
            <v>N/A</v>
          </cell>
          <cell r="BU62" t="str">
            <v>Ninguna</v>
          </cell>
          <cell r="BV62" t="str">
            <v>Terminado</v>
          </cell>
          <cell r="BW62" t="str">
            <v>Retiro</v>
          </cell>
          <cell r="BX62" t="str">
            <v>N/A</v>
          </cell>
          <cell r="BY62" t="str">
            <v>PND</v>
          </cell>
          <cell r="BZ62" t="str">
            <v>N/A</v>
          </cell>
          <cell r="CA62" t="str">
            <v>N/A</v>
          </cell>
        </row>
        <row r="63">
          <cell r="C63" t="str">
            <v>JEP-171-2022</v>
          </cell>
          <cell r="D63" t="str">
            <v>JEP-CSPO-171-2022</v>
          </cell>
          <cell r="E63" t="str">
            <v xml:space="preserve">Vanessa Jiménez </v>
          </cell>
          <cell r="F63">
            <v>44574</v>
          </cell>
          <cell r="G63" t="str">
            <v>Daniela Muñoz Morales</v>
          </cell>
          <cell r="H63" t="str">
            <v>2. Contratos o convenios que no requieren pluralidad de ofertas</v>
          </cell>
          <cell r="I63" t="str">
            <v>1. Prestación de servicios</v>
          </cell>
          <cell r="J63">
            <v>1015431377</v>
          </cell>
          <cell r="K63">
            <v>6</v>
          </cell>
          <cell r="L63" t="str">
            <v>Persona Natural</v>
          </cell>
          <cell r="M63" t="str">
            <v>N/A</v>
          </cell>
          <cell r="N63" t="str">
            <v>Prestar servicios profesionales para acompañar a la Subdirección de Fortalecimiento Institucional en la implementación del modelo de gestión del conocimiento mediante el apoyo en el diseño apropiación y evaluación de herramientas pedagógicas para el desarrollo del programa pedagógico de la JEP.</v>
          </cell>
          <cell r="O63" t="str">
            <v>Funciones de la dependencia</v>
          </cell>
          <cell r="P63" t="str">
            <v>Harvey Danilo Suarez Morales</v>
          </cell>
          <cell r="Q63" t="str">
            <v>Secretaría Ejecutiva</v>
          </cell>
          <cell r="R63" t="str">
            <v>Secretaría Ejecutiva</v>
          </cell>
          <cell r="S63" t="str">
            <v>Subdirección de Fortalecimiento Institucional</v>
          </cell>
          <cell r="T63" t="str">
            <v xml:space="preserve">Luz Amanda Granados Urrea	</v>
          </cell>
          <cell r="U63" t="str">
            <v>AA-Subdirección de Fortalecimiento Institucional</v>
          </cell>
          <cell r="V63" t="str">
            <v>N/A</v>
          </cell>
          <cell r="W63" t="str">
            <v>N/A</v>
          </cell>
          <cell r="X63" t="str">
            <v>N/A</v>
          </cell>
          <cell r="Y63" t="str">
            <v>Inversión</v>
          </cell>
          <cell r="Z63">
            <v>90640910</v>
          </cell>
          <cell r="AA63" t="str">
            <v>N/A</v>
          </cell>
          <cell r="AB63" t="str">
            <v>N/A</v>
          </cell>
          <cell r="AC63">
            <v>8240084</v>
          </cell>
          <cell r="AD63" t="str">
            <v>N/A</v>
          </cell>
          <cell r="AE63">
            <v>49222</v>
          </cell>
          <cell r="AF63">
            <v>41422</v>
          </cell>
          <cell r="AG63">
            <v>2018011001091</v>
          </cell>
          <cell r="AH63">
            <v>44581</v>
          </cell>
          <cell r="AI63">
            <v>44582</v>
          </cell>
          <cell r="AJ63" t="str">
            <v>N/A</v>
          </cell>
          <cell r="AK63" t="str">
            <v>N/A</v>
          </cell>
          <cell r="AL63" t="str">
            <v>N/A</v>
          </cell>
          <cell r="AM63" t="str">
            <v>N/A</v>
          </cell>
          <cell r="AN63">
            <v>0</v>
          </cell>
          <cell r="AO63" t="str">
            <v>N/A</v>
          </cell>
          <cell r="AP63">
            <v>0</v>
          </cell>
          <cell r="AQ63" t="str">
            <v>N/A</v>
          </cell>
          <cell r="AR63">
            <v>0</v>
          </cell>
          <cell r="AS63" t="str">
            <v>N/A</v>
          </cell>
          <cell r="AT63">
            <v>0</v>
          </cell>
          <cell r="AU63" t="str">
            <v>N/A</v>
          </cell>
          <cell r="AV63">
            <v>0</v>
          </cell>
          <cell r="AW63" t="str">
            <v>N/A</v>
          </cell>
          <cell r="AX63">
            <v>0</v>
          </cell>
          <cell r="AY63" t="str">
            <v>N/A</v>
          </cell>
          <cell r="AZ63">
            <v>0</v>
          </cell>
          <cell r="BA63">
            <v>90640910</v>
          </cell>
          <cell r="BB63" t="str">
            <v>NO</v>
          </cell>
          <cell r="BC63" t="str">
            <v>N/A</v>
          </cell>
          <cell r="BD63" t="str">
            <v>N/A</v>
          </cell>
          <cell r="BE63" t="str">
            <v>N/A</v>
          </cell>
          <cell r="BF63" t="str">
            <v>N/A</v>
          </cell>
          <cell r="BG63">
            <v>44910</v>
          </cell>
          <cell r="BH63">
            <v>44910</v>
          </cell>
          <cell r="BI63">
            <v>-433</v>
          </cell>
          <cell r="BJ63" t="str">
            <v>NO</v>
          </cell>
          <cell r="BK63" t="str">
            <v>N/A</v>
          </cell>
          <cell r="BL63" t="str">
            <v>Bogotá D.C.</v>
          </cell>
          <cell r="BM63" t="str">
            <v>Cumplimiento</v>
          </cell>
          <cell r="BN63" t="str">
            <v>21-47-101016446</v>
          </cell>
          <cell r="BO63">
            <v>0</v>
          </cell>
          <cell r="BP63" t="str">
            <v>Seguros del Estado</v>
          </cell>
          <cell r="BQ63">
            <v>44581</v>
          </cell>
          <cell r="BR63" t="str">
            <v>20-01-2022 - 25-06-2023</v>
          </cell>
          <cell r="BS63">
            <v>2022</v>
          </cell>
          <cell r="BT63" t="str">
            <v>https://jepcolombia-my.sharepoint.com/personal/carlos_torres_jep_gov_co/_layouts/15/onedrive.aspx?q=171&amp;searchScope=folder&amp;id=%2Fpersonal%2Fcarlos%5Ftorres%5Fjep%5Fgov%5Fco%2FDocuments%2FDocumentos%2FContractual%2FContractual%20%2D%20Onedrive%2FValidaci%C3%B3n%20p%C3%B3lizas%20CPS%2F%2EVERIFICACI%C3%93N%20DE%20P%C3%93LIZAS%20CONTRATOS%202022%2FVerificaci%C3%B3n%20p%C3%B3liza%20JEP%20171%202022%2EPNG&amp;parent=%2Fpersonal%2Fcarlos%5Ftorres%5Fjep%5Fgov%5Fco%2FDocuments%2FDocumentos%2FContractual%2FContractual%20%2D%20Onedrive%2FValidaci%C3%B3n%20p%C3%B3lizas%20CPS%2F%2EVERIFICACI%C3%93N%20DE%20P%C3%93LIZAS%20CONTRATOS%202022&amp;parentview=7</v>
          </cell>
          <cell r="BU63" t="str">
            <v>N/A</v>
          </cell>
          <cell r="BV63" t="str">
            <v>Terminado</v>
          </cell>
          <cell r="BW63" t="str">
            <v>Retiro</v>
          </cell>
          <cell r="BX63" t="str">
            <v>N/A</v>
          </cell>
          <cell r="BY63" t="str">
            <v>PSICOLOGÍA</v>
          </cell>
          <cell r="BZ63" t="str">
            <v>N/A</v>
          </cell>
          <cell r="CA63" t="str">
            <v>FEMENINO</v>
          </cell>
        </row>
        <row r="64">
          <cell r="C64" t="str">
            <v>JEP-212-2022</v>
          </cell>
          <cell r="D64" t="str">
            <v>JEP-CSPO-212-2022</v>
          </cell>
          <cell r="E64" t="str">
            <v xml:space="preserve">Vanessa Jiménez </v>
          </cell>
          <cell r="F64">
            <v>44575</v>
          </cell>
          <cell r="G64" t="str">
            <v xml:space="preserve">Diana Liseth Vivas Pulido </v>
          </cell>
          <cell r="H64" t="str">
            <v>2. Contratos o convenios que no requieren pluralidad de ofertas</v>
          </cell>
          <cell r="I64" t="str">
            <v>1. Prestación de servicios</v>
          </cell>
          <cell r="J64">
            <v>53051656</v>
          </cell>
          <cell r="K64">
            <v>2</v>
          </cell>
          <cell r="L64" t="str">
            <v>Persona Natural</v>
          </cell>
          <cell r="M64" t="str">
            <v>N/A</v>
          </cell>
          <cell r="N64" t="str">
            <v>Prestar servicios profesionales para apoyar y acompañar a la Subdirección de Fortalecimiento Institucional en la administración del Sistema de Gestión de calidad de la JEP.</v>
          </cell>
          <cell r="O64" t="str">
            <v>Funciones de la dependencia</v>
          </cell>
          <cell r="P64" t="str">
            <v>Harvey Danilo Suarez Morales</v>
          </cell>
          <cell r="Q64" t="str">
            <v>Secretaría Ejecutiva</v>
          </cell>
          <cell r="R64" t="str">
            <v>Secretaría Ejecutiva</v>
          </cell>
          <cell r="S64" t="str">
            <v>Subdirección de Fortalecimiento Institucional</v>
          </cell>
          <cell r="T64" t="str">
            <v xml:space="preserve">Luz Amanda Granados Urrea	</v>
          </cell>
          <cell r="U64" t="str">
            <v>AA-Subdirección de Fortalecimiento Institucional</v>
          </cell>
          <cell r="V64" t="str">
            <v>N/A</v>
          </cell>
          <cell r="W64" t="str">
            <v>N/A</v>
          </cell>
          <cell r="X64" t="str">
            <v>N/A</v>
          </cell>
          <cell r="Y64" t="str">
            <v>Inversión</v>
          </cell>
          <cell r="Z64">
            <v>90640910</v>
          </cell>
          <cell r="AA64" t="str">
            <v>N/A</v>
          </cell>
          <cell r="AB64" t="str">
            <v>N/A</v>
          </cell>
          <cell r="AC64" t="str">
            <v>$8.240.084</v>
          </cell>
          <cell r="AD64" t="str">
            <v>N/A</v>
          </cell>
          <cell r="AE64">
            <v>49422</v>
          </cell>
          <cell r="AF64">
            <v>50422</v>
          </cell>
          <cell r="AG64">
            <v>2018011001175</v>
          </cell>
          <cell r="AH64">
            <v>44584</v>
          </cell>
          <cell r="AI64">
            <v>44588</v>
          </cell>
          <cell r="AJ64" t="str">
            <v>Monica Viviana Marin Aguilar</v>
          </cell>
          <cell r="AK64">
            <v>67001394</v>
          </cell>
          <cell r="AL64">
            <v>5</v>
          </cell>
          <cell r="AM64">
            <v>44634</v>
          </cell>
          <cell r="AN64">
            <v>0</v>
          </cell>
          <cell r="AO64" t="str">
            <v>N/A</v>
          </cell>
          <cell r="AP64">
            <v>0</v>
          </cell>
          <cell r="AQ64" t="str">
            <v>N/A</v>
          </cell>
          <cell r="AR64">
            <v>0</v>
          </cell>
          <cell r="AS64" t="str">
            <v>N/A</v>
          </cell>
          <cell r="AT64">
            <v>0</v>
          </cell>
          <cell r="AU64" t="str">
            <v>N/A</v>
          </cell>
          <cell r="AV64">
            <v>0</v>
          </cell>
          <cell r="AW64" t="str">
            <v>N/A</v>
          </cell>
          <cell r="AX64">
            <v>0</v>
          </cell>
          <cell r="AY64" t="str">
            <v>N/A</v>
          </cell>
          <cell r="AZ64">
            <v>0</v>
          </cell>
          <cell r="BA64">
            <v>90640910</v>
          </cell>
          <cell r="BB64" t="str">
            <v>NO</v>
          </cell>
          <cell r="BC64" t="str">
            <v>N/A</v>
          </cell>
          <cell r="BD64" t="str">
            <v>N/A</v>
          </cell>
          <cell r="BE64" t="str">
            <v>N/A</v>
          </cell>
          <cell r="BF64" t="str">
            <v>N/A</v>
          </cell>
          <cell r="BG64">
            <v>44910</v>
          </cell>
          <cell r="BH64">
            <v>44910</v>
          </cell>
          <cell r="BI64">
            <v>-433</v>
          </cell>
          <cell r="BJ64" t="str">
            <v>NO</v>
          </cell>
          <cell r="BK64" t="str">
            <v>N/A</v>
          </cell>
          <cell r="BL64" t="str">
            <v>Bogotá D.C.</v>
          </cell>
          <cell r="BM64" t="str">
            <v xml:space="preserve">Cumplimiento </v>
          </cell>
          <cell r="BN64" t="str">
            <v xml:space="preserve">	NB-100194835
15-45-101140623
15-45-101146391</v>
          </cell>
          <cell r="BO64" t="str">
            <v>0
0
0</v>
          </cell>
          <cell r="BP64" t="str">
            <v>Seguros Mundial
Seguros del Estado S.A.
Seguros del Estado S.A.</v>
          </cell>
          <cell r="BQ64" t="str">
            <v>25/01/2022
15/03/2022
01/08/2022</v>
          </cell>
          <cell r="BR64" t="str">
            <v>23-01-2022 - 15-06-2023
15/03/2022 - 15/06/2023
01/08/2022 - 15/06/2023</v>
          </cell>
          <cell r="BS64" t="str">
            <v>27/01/2022
13/03/2022
02/08/2022</v>
          </cell>
          <cell r="BT64" t="str">
            <v>C:\Users\andres.prietom\JEP Colombia\Carlos Giovanni Torres Peñaranda - Contractual - Onedrive\Validación pólizas CPS\.VERIFICACIÓN DE PÓLIZAS CONTRATOS 2022\Verificación póliza del contrato JEP 212 2022.PNG</v>
          </cell>
          <cell r="BU64" t="str">
            <v>en fecha 14/03/2022, se suscribe cesión del contrato, y se cede el contrato en las siguientes fechas
14/03/2022
01/08/2022</v>
          </cell>
          <cell r="BV64" t="str">
            <v>Terminado</v>
          </cell>
          <cell r="BW64" t="str">
            <v>Cesión</v>
          </cell>
          <cell r="BX64" t="str">
            <v>N/A</v>
          </cell>
          <cell r="BY64" t="str">
            <v>INGENIERÍA INDUSTRIAL</v>
          </cell>
          <cell r="BZ64" t="str">
            <v>N/A</v>
          </cell>
          <cell r="CA64" t="str">
            <v>FEMENINO</v>
          </cell>
        </row>
        <row r="65">
          <cell r="C65" t="str">
            <v>JEP-150-2022</v>
          </cell>
          <cell r="D65" t="str">
            <v>JEP-CSPO-150-2022</v>
          </cell>
          <cell r="E65" t="str">
            <v xml:space="preserve">Vanessa Jiménez </v>
          </cell>
          <cell r="F65">
            <v>44574</v>
          </cell>
          <cell r="G65" t="str">
            <v>Andres Fernando Suarez</v>
          </cell>
          <cell r="H65" t="str">
            <v>2. Contratos o convenios que no requieren pluralidad de ofertas</v>
          </cell>
          <cell r="I65" t="str">
            <v>1. Prestación de servicios</v>
          </cell>
          <cell r="J65">
            <v>7702707</v>
          </cell>
          <cell r="K65">
            <v>7</v>
          </cell>
          <cell r="L65" t="str">
            <v>Persona Natural</v>
          </cell>
          <cell r="M65" t="str">
            <v>N/A</v>
          </cell>
          <cell r="N65" t="str">
            <v>Prestar servicios profesionales para apoyar a la Subdirección de Fortalecimiento Institucional en la implementación del modelo de gestión del conocimiento mediante el acompañamiento y generación de contenidos para las acciones pedagógicas de la JEP, con énfasis en los procesos de formación virtual y capacitación interna.</v>
          </cell>
          <cell r="O65" t="str">
            <v>Funciones de la dependencia</v>
          </cell>
          <cell r="P65" t="str">
            <v>Harvey Danilo Suarez Morales</v>
          </cell>
          <cell r="Q65" t="str">
            <v>Secretaría Ejecutiva</v>
          </cell>
          <cell r="R65" t="str">
            <v>Secretaría Ejecutiva</v>
          </cell>
          <cell r="S65" t="str">
            <v>Subdirección de Fortalecimiento Institucional</v>
          </cell>
          <cell r="T65" t="str">
            <v xml:space="preserve">Luz Amanda Granados Urrea	</v>
          </cell>
          <cell r="U65" t="str">
            <v>AA-Subdirección de Fortalecimiento Institucional</v>
          </cell>
          <cell r="V65" t="str">
            <v>N/A</v>
          </cell>
          <cell r="W65" t="str">
            <v>N/A</v>
          </cell>
          <cell r="X65" t="str">
            <v>N/A</v>
          </cell>
          <cell r="Y65" t="str">
            <v>Inversión</v>
          </cell>
          <cell r="Z65">
            <v>111240000</v>
          </cell>
          <cell r="AA65" t="str">
            <v>N/A</v>
          </cell>
          <cell r="AB65" t="str">
            <v>N/A</v>
          </cell>
          <cell r="AC65" t="str">
            <v>$12.360.000</v>
          </cell>
          <cell r="AD65" t="str">
            <v>N/A</v>
          </cell>
          <cell r="AE65">
            <v>49622</v>
          </cell>
          <cell r="AF65">
            <v>42522</v>
          </cell>
          <cell r="AG65" t="str">
            <v xml:space="preserve">2018011001091	</v>
          </cell>
          <cell r="AH65">
            <v>44581</v>
          </cell>
          <cell r="AI65">
            <v>44582</v>
          </cell>
          <cell r="AJ65" t="str">
            <v>N/A</v>
          </cell>
          <cell r="AK65" t="str">
            <v>N/A</v>
          </cell>
          <cell r="AL65" t="str">
            <v>N/A</v>
          </cell>
          <cell r="AM65" t="str">
            <v>N/A</v>
          </cell>
          <cell r="AN65">
            <v>16892000</v>
          </cell>
          <cell r="AO65">
            <v>44839</v>
          </cell>
          <cell r="AP65">
            <v>0</v>
          </cell>
          <cell r="AQ65" t="str">
            <v>N/A</v>
          </cell>
          <cell r="AR65">
            <v>0</v>
          </cell>
          <cell r="AS65" t="str">
            <v>N/A</v>
          </cell>
          <cell r="AT65">
            <v>0</v>
          </cell>
          <cell r="AU65" t="str">
            <v>N/A</v>
          </cell>
          <cell r="AV65">
            <v>0</v>
          </cell>
          <cell r="AW65" t="str">
            <v>N/A</v>
          </cell>
          <cell r="AX65">
            <v>0</v>
          </cell>
          <cell r="AY65" t="str">
            <v>N/A</v>
          </cell>
          <cell r="AZ65">
            <v>50</v>
          </cell>
          <cell r="BA65">
            <v>128132000</v>
          </cell>
          <cell r="BB65" t="str">
            <v>NO</v>
          </cell>
          <cell r="BC65" t="str">
            <v>N/A</v>
          </cell>
          <cell r="BD65" t="str">
            <v>N/A</v>
          </cell>
          <cell r="BE65" t="str">
            <v>N/A</v>
          </cell>
          <cell r="BF65" t="str">
            <v>N/A</v>
          </cell>
          <cell r="BG65">
            <v>44845</v>
          </cell>
          <cell r="BH65">
            <v>44895</v>
          </cell>
          <cell r="BI65">
            <v>-448</v>
          </cell>
          <cell r="BJ65" t="str">
            <v>NO</v>
          </cell>
          <cell r="BK65" t="str">
            <v>N/A</v>
          </cell>
          <cell r="BL65" t="str">
            <v>Bogotá D.C.</v>
          </cell>
          <cell r="BM65" t="str">
            <v xml:space="preserve">Cumplimiento </v>
          </cell>
          <cell r="BN65" t="str">
            <v>33-47-101008125</v>
          </cell>
          <cell r="BO65">
            <v>0</v>
          </cell>
          <cell r="BP65" t="str">
            <v>Seguros del Estado</v>
          </cell>
          <cell r="BQ65">
            <v>44581</v>
          </cell>
          <cell r="BR65" t="str">
            <v>20-01-2022 - 21-04-2023</v>
          </cell>
          <cell r="BS65">
            <v>2022</v>
          </cell>
          <cell r="BT65" t="str">
            <v>https://jepcolombia-my.sharepoint.com/personal/carlos_torres_jep_gov_co/_layouts/15/onedrive.aspx?q=150&amp;searchScope=folder&amp;id=%2Fpersonal%2Fcarlos%5Ftorres%5Fjep%5Fgov%5Fco%2FDocuments%2FDocumentos%2FContractual%2FContractual%20%2D%20Onedrive%2FValidaci%C3%B3n%20p%C3%B3lizas%20CPS%2F%2EVERIFICACI%C3%93N%20DE%20P%C3%93LIZAS%20CONTRATOS%202022%2FVerificaci%C3%B3n%20p%C3%B3liza%20JEP%20150%202022%2EPNG&amp;parent=%2Fpersonal%2Fcarlos%5Ftorres%5Fjep%5Fgov%5Fco%2FDocuments%2FDocumentos%2FContractual%2FContractual%20%2D%20Onedrive%2FValidaci%C3%B3n%20p%C3%B3lizas%20CPS%2F%2EVERIFICACI%C3%93N%20DE%20P%C3%93LIZAS%20CONTRATOS%202022&amp;parentview=7</v>
          </cell>
          <cell r="BU65" t="str">
            <v>Mediante Otrosí N° 1 del 29 de septiembre de 2022 se aprueba la Prorroga, adición y modificación de la forma del pago del contrato.</v>
          </cell>
          <cell r="BV65" t="str">
            <v>Terminado</v>
          </cell>
          <cell r="BW65" t="str">
            <v>Adición y Prorróga</v>
          </cell>
          <cell r="BX65" t="str">
            <v>N/A</v>
          </cell>
          <cell r="BY65" t="str">
            <v>SOCIOLOGÍA</v>
          </cell>
          <cell r="BZ65" t="str">
            <v>N/A</v>
          </cell>
          <cell r="CA65" t="str">
            <v>MASCULINO</v>
          </cell>
        </row>
        <row r="66">
          <cell r="C66" t="str">
            <v>JEP-189-2022</v>
          </cell>
          <cell r="D66" t="str">
            <v>JEP-CSPO-189-2022</v>
          </cell>
          <cell r="E66" t="str">
            <v xml:space="preserve">Ángela Esquivel </v>
          </cell>
          <cell r="F66" t="str">
            <v>14 de enero de 2022</v>
          </cell>
          <cell r="G66" t="str">
            <v>Nelly Quintana Jerez</v>
          </cell>
          <cell r="H66" t="str">
            <v>2. Contratos o convenios que no requieren pluralidad de ofertas</v>
          </cell>
          <cell r="I66" t="str">
            <v>1. Prestación de servicios</v>
          </cell>
          <cell r="J66">
            <v>53045693</v>
          </cell>
          <cell r="K66">
            <v>0</v>
          </cell>
          <cell r="L66" t="str">
            <v>Persona Natural</v>
          </cell>
          <cell r="M66" t="str">
            <v>N/A</v>
          </cell>
          <cell r="N66" t="str">
            <v xml:space="preserve">Prestar servicios profesionales para apoyar a la Subdirección de Fortalecimiento Institucional, en articulación con las subdirecciones de Talento Humano y de Planeación, en la identificación de las necesidades con visión prospectiva de las salas de justicia y de posibles alternativas para atenderlas </v>
          </cell>
          <cell r="O66" t="str">
            <v>Funciones de la dependencia</v>
          </cell>
          <cell r="P66" t="str">
            <v>Harvey Danilo Suarez Morales</v>
          </cell>
          <cell r="Q66" t="str">
            <v>Secretaría Ejecutiva</v>
          </cell>
          <cell r="R66" t="str">
            <v>Secretaría Ejecutiva</v>
          </cell>
          <cell r="S66" t="str">
            <v>Subdirección de Fortalecimiento Institucional</v>
          </cell>
          <cell r="T66" t="str">
            <v xml:space="preserve">Luz Amanda Granados Urrea	</v>
          </cell>
          <cell r="U66" t="str">
            <v>AA-Subdirección de Fortalecimiento Institucional</v>
          </cell>
          <cell r="V66" t="str">
            <v>N/A</v>
          </cell>
          <cell r="W66" t="str">
            <v>N/A</v>
          </cell>
          <cell r="X66" t="str">
            <v>N/A</v>
          </cell>
          <cell r="Y66" t="str">
            <v>Inversión</v>
          </cell>
          <cell r="Z66">
            <v>50539166</v>
          </cell>
          <cell r="AA66" t="str">
            <v>N/A</v>
          </cell>
          <cell r="AB66" t="str">
            <v>N/A</v>
          </cell>
          <cell r="AC66">
            <v>8240084</v>
          </cell>
          <cell r="AD66" t="str">
            <v>N/A</v>
          </cell>
          <cell r="AE66">
            <v>52822</v>
          </cell>
          <cell r="AF66">
            <v>47622</v>
          </cell>
          <cell r="AG66">
            <v>2018011001175</v>
          </cell>
          <cell r="AH66">
            <v>44582</v>
          </cell>
          <cell r="AI66">
            <v>44585</v>
          </cell>
          <cell r="AJ66" t="str">
            <v>N/A</v>
          </cell>
          <cell r="AK66" t="str">
            <v>N/A</v>
          </cell>
          <cell r="AL66" t="str">
            <v>N/A</v>
          </cell>
          <cell r="AM66" t="str">
            <v>N/A</v>
          </cell>
          <cell r="AN66">
            <v>0</v>
          </cell>
          <cell r="AO66" t="str">
            <v>N/A</v>
          </cell>
          <cell r="AP66">
            <v>0</v>
          </cell>
          <cell r="AQ66" t="str">
            <v>N/A</v>
          </cell>
          <cell r="AR66">
            <v>0</v>
          </cell>
          <cell r="AS66" t="str">
            <v>N/A</v>
          </cell>
          <cell r="AT66">
            <v>0</v>
          </cell>
          <cell r="AU66" t="str">
            <v>N/A</v>
          </cell>
          <cell r="AV66">
            <v>0</v>
          </cell>
          <cell r="AW66" t="str">
            <v>N/A</v>
          </cell>
          <cell r="AX66">
            <v>0</v>
          </cell>
          <cell r="AY66" t="str">
            <v>N/A</v>
          </cell>
          <cell r="AZ66">
            <v>0</v>
          </cell>
          <cell r="BA66">
            <v>50539166</v>
          </cell>
          <cell r="BB66" t="str">
            <v>NO</v>
          </cell>
          <cell r="BC66" t="str">
            <v>N/A</v>
          </cell>
          <cell r="BD66" t="str">
            <v>N/A</v>
          </cell>
          <cell r="BE66" t="str">
            <v>N/A</v>
          </cell>
          <cell r="BF66" t="str">
            <v>N/A</v>
          </cell>
          <cell r="BG66">
            <v>44757</v>
          </cell>
          <cell r="BH66">
            <v>44757</v>
          </cell>
          <cell r="BI66">
            <v>-586</v>
          </cell>
          <cell r="BJ66" t="str">
            <v>NO</v>
          </cell>
          <cell r="BK66" t="str">
            <v>SIN FECHA</v>
          </cell>
          <cell r="BL66" t="str">
            <v>Bogotá D.C.</v>
          </cell>
          <cell r="BM66" t="str">
            <v>Cumplimiento</v>
          </cell>
          <cell r="BN66" t="str">
            <v>390-47-994000068660</v>
          </cell>
          <cell r="BO66">
            <v>0</v>
          </cell>
          <cell r="BP66" t="str">
            <v>Aseguradora Solidaria</v>
          </cell>
          <cell r="BQ66">
            <v>44764</v>
          </cell>
          <cell r="BR66" t="str">
            <v>21-01-2022 - 25-01-2023</v>
          </cell>
          <cell r="BS66">
            <v>2022</v>
          </cell>
          <cell r="BT66" t="str">
            <v>C:\Users\andres.prietom\JEP Colombia\Carlos Giovanni Torres Peñaranda - Contractual - Onedrive\Validación pólizas CPS\.VERIFICACIÓN DE PÓLIZAS CONTRATOS 2022\verificacion poliza contrato JEP-189-2022.pdf</v>
          </cell>
          <cell r="BU66" t="str">
            <v>N/A</v>
          </cell>
          <cell r="BV66" t="str">
            <v>Terminado</v>
          </cell>
          <cell r="BW66" t="str">
            <v>Retiro</v>
          </cell>
          <cell r="BX66" t="str">
            <v>N/A</v>
          </cell>
          <cell r="BY66" t="str">
            <v>INGENIERÍA INDUSTRIAL</v>
          </cell>
          <cell r="BZ66" t="str">
            <v>N/A</v>
          </cell>
          <cell r="CA66" t="str">
            <v>FEMENINO</v>
          </cell>
        </row>
        <row r="67">
          <cell r="C67" t="str">
            <v>JEP-151-2022</v>
          </cell>
          <cell r="D67" t="str">
            <v>JEP-CSPO-151-2022</v>
          </cell>
          <cell r="E67" t="str">
            <v xml:space="preserve">Vanessa Jiménez </v>
          </cell>
          <cell r="F67">
            <v>44574</v>
          </cell>
          <cell r="G67" t="str">
            <v xml:space="preserve">Maria Andrea Rocha Solano </v>
          </cell>
          <cell r="H67" t="str">
            <v>2. Contratos o convenios que no requieren pluralidad de ofertas</v>
          </cell>
          <cell r="I67" t="str">
            <v>1. Prestación de servicios</v>
          </cell>
          <cell r="J67">
            <v>1020725841</v>
          </cell>
          <cell r="K67">
            <v>3</v>
          </cell>
          <cell r="L67" t="str">
            <v>Persona Natural</v>
          </cell>
          <cell r="M67" t="str">
            <v>N/A</v>
          </cell>
          <cell r="N67" t="str">
            <v>Prestar servicios profesionales para apoyar a la Subdirección de Fortalecimiento Institucional en la implementación del modelo de gestión del conocimiento mediante la planeación, seguimiento y evaluación de la implementación del programa pedagógico de la JEP con colegios y universidades.</v>
          </cell>
          <cell r="O67" t="str">
            <v>Funciones de la dependencia</v>
          </cell>
          <cell r="P67" t="str">
            <v>Harvey Danilo Suarez Morales</v>
          </cell>
          <cell r="Q67" t="str">
            <v>Secretaría Ejecutiva</v>
          </cell>
          <cell r="R67" t="str">
            <v>Secretaría Ejecutiva</v>
          </cell>
          <cell r="S67" t="str">
            <v>Subdirección de Fortalecimiento Institucional</v>
          </cell>
          <cell r="T67" t="str">
            <v xml:space="preserve">Luz Amanda Granados Urrea	</v>
          </cell>
          <cell r="U67" t="str">
            <v>AA-Subdirección de Fortalecimiento Institucional</v>
          </cell>
          <cell r="V67" t="str">
            <v>N/A</v>
          </cell>
          <cell r="W67" t="str">
            <v>N/A</v>
          </cell>
          <cell r="X67" t="str">
            <v>N/A</v>
          </cell>
          <cell r="Y67" t="str">
            <v>Inversión</v>
          </cell>
          <cell r="Z67">
            <v>91739586</v>
          </cell>
          <cell r="AA67" t="str">
            <v>N/A</v>
          </cell>
          <cell r="AB67" t="str">
            <v>N/A</v>
          </cell>
          <cell r="AC67">
            <v>8240084</v>
          </cell>
          <cell r="AD67" t="str">
            <v>N/A</v>
          </cell>
          <cell r="AE67">
            <v>49522</v>
          </cell>
          <cell r="AF67">
            <v>36922</v>
          </cell>
          <cell r="AG67">
            <v>2018011001091</v>
          </cell>
          <cell r="AH67">
            <v>44579</v>
          </cell>
          <cell r="AI67">
            <v>44580</v>
          </cell>
          <cell r="AJ67" t="str">
            <v>N/A</v>
          </cell>
          <cell r="AK67" t="str">
            <v>N/A</v>
          </cell>
          <cell r="AL67" t="str">
            <v>N/A</v>
          </cell>
          <cell r="AM67" t="str">
            <v>N/A</v>
          </cell>
          <cell r="AN67">
            <v>0</v>
          </cell>
          <cell r="AO67" t="str">
            <v>N/A</v>
          </cell>
          <cell r="AP67">
            <v>0</v>
          </cell>
          <cell r="AQ67" t="str">
            <v>N/A</v>
          </cell>
          <cell r="AR67">
            <v>0</v>
          </cell>
          <cell r="AS67" t="str">
            <v>N/A</v>
          </cell>
          <cell r="AT67">
            <v>0</v>
          </cell>
          <cell r="AU67" t="str">
            <v>N/A</v>
          </cell>
          <cell r="AV67">
            <v>0</v>
          </cell>
          <cell r="AW67" t="str">
            <v>N/A</v>
          </cell>
          <cell r="AX67">
            <v>0</v>
          </cell>
          <cell r="AY67" t="str">
            <v>N/A</v>
          </cell>
          <cell r="AZ67">
            <v>0</v>
          </cell>
          <cell r="BA67">
            <v>91739586</v>
          </cell>
          <cell r="BB67" t="str">
            <v>NO</v>
          </cell>
          <cell r="BC67" t="str">
            <v>N/A</v>
          </cell>
          <cell r="BD67" t="str">
            <v>N/A</v>
          </cell>
          <cell r="BE67" t="str">
            <v>N/A</v>
          </cell>
          <cell r="BF67" t="str">
            <v>N/A</v>
          </cell>
          <cell r="BG67">
            <v>44910</v>
          </cell>
          <cell r="BH67">
            <v>44910</v>
          </cell>
          <cell r="BI67">
            <v>-433</v>
          </cell>
          <cell r="BJ67" t="str">
            <v>NO</v>
          </cell>
          <cell r="BK67" t="str">
            <v>N/A</v>
          </cell>
          <cell r="BL67" t="str">
            <v>Bogotá D.C.</v>
          </cell>
          <cell r="BM67" t="str">
            <v>Cumplimiento</v>
          </cell>
          <cell r="BN67" t="str">
            <v>33-47-101008094</v>
          </cell>
          <cell r="BO67">
            <v>0</v>
          </cell>
          <cell r="BP67" t="str">
            <v>Seguros del Estado</v>
          </cell>
          <cell r="BQ67">
            <v>44579</v>
          </cell>
          <cell r="BR67" t="str">
            <v>18-01-2022 - 30-06-2023</v>
          </cell>
          <cell r="BS67">
            <v>2022</v>
          </cell>
          <cell r="BT67" t="str">
            <v>https://jepcolombia-my.sharepoint.com/personal/carlos_torres_jep_gov_co/Documents/Documentos/Contractual/Contractual%20-%20Onedrive/Validaci%C3%B3n%20p%C3%B3lizas%20CPS/.VERIFICACI%C3%93N%20DE%20P%C3%93LIZAS%20CONTRATOS%202022/verificaci%C3%B3n%20p%C3%B3liza%20contrato%20JEP%20151%202022.PNG</v>
          </cell>
          <cell r="BU67" t="str">
            <v>N/A</v>
          </cell>
          <cell r="BV67" t="str">
            <v>Terminado</v>
          </cell>
          <cell r="BW67" t="str">
            <v>Retiro</v>
          </cell>
          <cell r="BX67" t="str">
            <v>N/A</v>
          </cell>
          <cell r="BY67" t="str">
            <v>CIENCIAS POLÍTICAS</v>
          </cell>
          <cell r="BZ67" t="str">
            <v>N/A</v>
          </cell>
          <cell r="CA67" t="str">
            <v>FEMENINO</v>
          </cell>
        </row>
        <row r="68">
          <cell r="C68" t="str">
            <v>JEP-172-2022</v>
          </cell>
          <cell r="D68" t="str">
            <v>JEP-CSPO-172-2022</v>
          </cell>
          <cell r="E68" t="str">
            <v xml:space="preserve">Vanessa Jiménez </v>
          </cell>
          <cell r="F68">
            <v>44574</v>
          </cell>
          <cell r="G68" t="str">
            <v xml:space="preserve">Marcia Rojas Moreno </v>
          </cell>
          <cell r="H68" t="str">
            <v>2. Contratos o convenios que no requieren pluralidad de ofertas</v>
          </cell>
          <cell r="I68" t="str">
            <v>1. Prestación de servicios</v>
          </cell>
          <cell r="J68">
            <v>1010224989</v>
          </cell>
          <cell r="K68">
            <v>8</v>
          </cell>
          <cell r="L68" t="str">
            <v>Persona Natural</v>
          </cell>
          <cell r="M68" t="str">
            <v>N/A</v>
          </cell>
          <cell r="N68" t="str">
            <v>Prestar servicios profesionales para apoyar a la Subdirección de Fortalecimiento Institucional en la implementación del modelo de gestión del conocimiento mediante la planeación, diseño, construcción y seguimiento de los procesos de formación virtual y el monitoreo de las acciones pedagógicas con universidades.</v>
          </cell>
          <cell r="O68" t="str">
            <v>Funciones de la dependencia</v>
          </cell>
          <cell r="P68" t="str">
            <v>Harvey Danilo Suarez Morales</v>
          </cell>
          <cell r="Q68" t="str">
            <v>Secretaría Ejecutiva</v>
          </cell>
          <cell r="R68" t="str">
            <v>Secretaría Ejecutiva</v>
          </cell>
          <cell r="S68" t="str">
            <v>Subdirección de Fortalecimiento Institucional</v>
          </cell>
          <cell r="T68" t="str">
            <v xml:space="preserve">Luz Amanda Granados Urrea	</v>
          </cell>
          <cell r="U68" t="str">
            <v>AA-Subdirección de Fortalecimiento Institucional</v>
          </cell>
          <cell r="V68" t="str">
            <v>N/A</v>
          </cell>
          <cell r="W68" t="str">
            <v>N/A</v>
          </cell>
          <cell r="X68" t="str">
            <v>N/A</v>
          </cell>
          <cell r="Y68" t="str">
            <v>Inversión</v>
          </cell>
          <cell r="Z68">
            <v>90091572</v>
          </cell>
          <cell r="AA68" t="str">
            <v>N/A</v>
          </cell>
          <cell r="AB68" t="str">
            <v>N/A</v>
          </cell>
          <cell r="AC68" t="str">
            <v>$8.240.084</v>
          </cell>
          <cell r="AD68" t="str">
            <v>N/A</v>
          </cell>
          <cell r="AE68">
            <v>49122</v>
          </cell>
          <cell r="AF68">
            <v>49622</v>
          </cell>
          <cell r="AG68" t="str">
            <v xml:space="preserve">2018011001091	</v>
          </cell>
          <cell r="AH68">
            <v>44583</v>
          </cell>
          <cell r="AI68">
            <v>44585</v>
          </cell>
          <cell r="AJ68" t="str">
            <v>N/A</v>
          </cell>
          <cell r="AK68" t="str">
            <v>N/A</v>
          </cell>
          <cell r="AL68" t="str">
            <v>N/A</v>
          </cell>
          <cell r="AM68" t="str">
            <v>N/A</v>
          </cell>
          <cell r="AN68">
            <v>0</v>
          </cell>
          <cell r="AO68" t="str">
            <v>N/A</v>
          </cell>
          <cell r="AP68">
            <v>0</v>
          </cell>
          <cell r="AQ68" t="str">
            <v>N/A</v>
          </cell>
          <cell r="AR68">
            <v>0</v>
          </cell>
          <cell r="AS68" t="str">
            <v>N/A</v>
          </cell>
          <cell r="AT68">
            <v>0</v>
          </cell>
          <cell r="AU68" t="str">
            <v>N/A</v>
          </cell>
          <cell r="AV68">
            <v>0</v>
          </cell>
          <cell r="AW68" t="str">
            <v>N/A</v>
          </cell>
          <cell r="AX68">
            <v>0</v>
          </cell>
          <cell r="AY68" t="str">
            <v>N/A</v>
          </cell>
          <cell r="AZ68">
            <v>16</v>
          </cell>
          <cell r="BA68">
            <v>90091572</v>
          </cell>
          <cell r="BB68" t="str">
            <v>NO</v>
          </cell>
          <cell r="BC68" t="str">
            <v>N/A</v>
          </cell>
          <cell r="BD68" t="str">
            <v>N/A</v>
          </cell>
          <cell r="BE68" t="str">
            <v>N/A</v>
          </cell>
          <cell r="BF68" t="str">
            <v>N/A</v>
          </cell>
          <cell r="BG68">
            <v>44910</v>
          </cell>
          <cell r="BH68">
            <v>44926</v>
          </cell>
          <cell r="BI68">
            <v>-417</v>
          </cell>
          <cell r="BJ68" t="str">
            <v>NO</v>
          </cell>
          <cell r="BK68" t="str">
            <v>N/A</v>
          </cell>
          <cell r="BL68" t="str">
            <v>Bogotá D.C.</v>
          </cell>
          <cell r="BM68" t="str">
            <v>Cumplimiento</v>
          </cell>
          <cell r="BN68" t="str">
            <v>21-47-101016596
21-47-101016596</v>
          </cell>
          <cell r="BO68" t="str">
            <v>0
1</v>
          </cell>
          <cell r="BP68" t="str">
            <v xml:space="preserve">Seguros del Estado 
Seguros del Estado </v>
          </cell>
          <cell r="BQ68" t="str">
            <v>22/01/2022
16/12/2022</v>
          </cell>
          <cell r="BR68" t="str">
            <v>22-01-2022 - 20-06-2023
22/01/2022 - 01/07/2023</v>
          </cell>
          <cell r="BS68">
            <v>44914</v>
          </cell>
          <cell r="BT68" t="str">
            <v>https://jepcolombia-my.sharepoint.com/personal/carlos_torres_jep_gov_co/_layouts/15/onedrive.aspx?q=172&amp;searchScope=folder&amp;id=%2Fpersonal%2Fcarlos%5Ftorres%5Fjep%5Fgov%5Fco%2FDocuments%2FDocumentos%2FContractual%2FContractual%20%2D%20Onedrive%2FValidaci%C3%B3n%20p%C3%B3lizas%20CPS%2F%2EVERIFICACI%C3%93N%20DE%20P%C3%93LIZAS%20CONTRATOS%202022%2FVerificaci%C3%B3n%20p%C3%B3liza%20del%20contrato%20JEP%20172%202022%2EPNG&amp;parent=%2Fpersonal%2Fcarlos%5Ftorres%5Fjep%5Fgov%5Fco%2FDocuments%2FDocumentos%2FContractual%2FContractual%20%2D%20Onedrive%2FValidaci%C3%B3n%20p%C3%B3lizas%20CPS%2F%2EVERIFICACI%C3%93N%20DE%20P%C3%93LIZAS%20CONTRATOS%202022&amp;parentview=7</v>
          </cell>
          <cell r="BU68" t="str">
            <v>Mediante otrosí N°1 se Prorroga el plazo de ejecución del contrato, hasta el 31 de diciembre de 2022. y Adicionar el valor del contrato en la suma de hasta $2.746.704</v>
          </cell>
          <cell r="BV68" t="str">
            <v>Terminado</v>
          </cell>
          <cell r="BW68" t="str">
            <v>Adición y Prorróga</v>
          </cell>
          <cell r="BX68" t="str">
            <v>N/A</v>
          </cell>
          <cell r="BY68" t="str">
            <v>DERECHO</v>
          </cell>
          <cell r="BZ68" t="str">
            <v>N/A</v>
          </cell>
          <cell r="CA68" t="str">
            <v>FEMENINO</v>
          </cell>
        </row>
        <row r="69">
          <cell r="C69" t="str">
            <v>JEP-702-2022</v>
          </cell>
          <cell r="D69" t="str">
            <v>JEP-CSPO-678-2022</v>
          </cell>
          <cell r="E69" t="str">
            <v>John Maldonado</v>
          </cell>
          <cell r="F69">
            <v>44813</v>
          </cell>
          <cell r="G69" t="str">
            <v>Universidad Nacional de Colombia</v>
          </cell>
          <cell r="H69" t="str">
            <v>2. Contratos o convenios que no requieren pluralidad de ofertas</v>
          </cell>
          <cell r="I69" t="str">
            <v>7. Convenios con otras organizaciones</v>
          </cell>
          <cell r="J69">
            <v>899999063</v>
          </cell>
          <cell r="K69">
            <v>3</v>
          </cell>
          <cell r="L69" t="str">
            <v>Persona Jurídica</v>
          </cell>
          <cell r="M69" t="str">
            <v xml:space="preserve">Bogotá D.C. </v>
          </cell>
          <cell r="N69" t="str">
            <v>Aunar esfuerzos técnicos, académicos y financieros para la realización de procesos de formación tendientes al fortalecimiento de las competencias de los servidores de la JEP y para el desarrollo de actividades internas que fortalezcan los procesos de aprendizaje institucional y de gestión de conocimiento.</v>
          </cell>
          <cell r="O69" t="str">
            <v>Funciones de la dependencia</v>
          </cell>
          <cell r="P69" t="str">
            <v>Ana Lucia Rosales Callejas</v>
          </cell>
          <cell r="Q69" t="str">
            <v>Dirección Administrativa y Financiera</v>
          </cell>
          <cell r="R69" t="str">
            <v>Secretaría Ejecutiva</v>
          </cell>
          <cell r="S69" t="str">
            <v>Subdirección de Fortalecimiento Institucional</v>
          </cell>
          <cell r="T69" t="str">
            <v xml:space="preserve">Luz Amanda Granados Urrea	</v>
          </cell>
          <cell r="U69" t="str">
            <v>AA-Subdirección de Fortalecimiento Institucional</v>
          </cell>
          <cell r="V69" t="str">
            <v>N/A</v>
          </cell>
          <cell r="W69" t="str">
            <v>N/A</v>
          </cell>
          <cell r="X69" t="str">
            <v>N/A</v>
          </cell>
          <cell r="Y69" t="str">
            <v>Inversión</v>
          </cell>
          <cell r="Z69">
            <v>268705570</v>
          </cell>
          <cell r="AA69" t="str">
            <v>N/A</v>
          </cell>
          <cell r="AB69" t="str">
            <v>N/A</v>
          </cell>
          <cell r="AC69">
            <v>3508806</v>
          </cell>
          <cell r="AD69" t="str">
            <v>N/A</v>
          </cell>
          <cell r="AE69">
            <v>99922</v>
          </cell>
          <cell r="AF69">
            <v>411822</v>
          </cell>
          <cell r="AG69" t="str">
            <v xml:space="preserve">	2018011001091</v>
          </cell>
          <cell r="AH69">
            <v>44818</v>
          </cell>
          <cell r="AI69">
            <v>44818</v>
          </cell>
          <cell r="AJ69" t="str">
            <v>N/A</v>
          </cell>
          <cell r="AK69" t="str">
            <v>N/A</v>
          </cell>
          <cell r="AL69" t="str">
            <v>N/A</v>
          </cell>
          <cell r="AM69" t="str">
            <v>N/A</v>
          </cell>
          <cell r="AN69">
            <v>0</v>
          </cell>
          <cell r="AO69" t="str">
            <v>N/A</v>
          </cell>
          <cell r="AP69">
            <v>0</v>
          </cell>
          <cell r="AQ69" t="str">
            <v>N/A</v>
          </cell>
          <cell r="AR69">
            <v>0</v>
          </cell>
          <cell r="AS69" t="str">
            <v>N/A</v>
          </cell>
          <cell r="AT69">
            <v>0</v>
          </cell>
          <cell r="AU69" t="str">
            <v>N/A</v>
          </cell>
          <cell r="AV69">
            <v>0</v>
          </cell>
          <cell r="AW69" t="str">
            <v>N/A</v>
          </cell>
          <cell r="AX69">
            <v>0</v>
          </cell>
          <cell r="AY69" t="str">
            <v>N/A</v>
          </cell>
          <cell r="AZ69">
            <v>0</v>
          </cell>
          <cell r="BA69">
            <v>268705570</v>
          </cell>
          <cell r="BB69" t="str">
            <v>NO</v>
          </cell>
          <cell r="BC69" t="str">
            <v>N/A</v>
          </cell>
          <cell r="BD69" t="str">
            <v>N/A</v>
          </cell>
          <cell r="BE69" t="str">
            <v>N/A</v>
          </cell>
          <cell r="BF69" t="str">
            <v>N/A</v>
          </cell>
          <cell r="BG69">
            <v>44985</v>
          </cell>
          <cell r="BH69">
            <v>44985</v>
          </cell>
          <cell r="BI69">
            <v>-358</v>
          </cell>
          <cell r="BJ69" t="str">
            <v>SI</v>
          </cell>
          <cell r="BK69" t="str">
            <v>SIN FECHA</v>
          </cell>
          <cell r="BL69" t="str">
            <v>Bogotá D.C.</v>
          </cell>
          <cell r="BM69" t="str">
            <v>N/A</v>
          </cell>
          <cell r="BN69" t="str">
            <v>N/A</v>
          </cell>
          <cell r="BO69" t="str">
            <v>N/A</v>
          </cell>
          <cell r="BP69" t="str">
            <v>N/A</v>
          </cell>
          <cell r="BQ69" t="str">
            <v>N/A</v>
          </cell>
          <cell r="BR69" t="str">
            <v>N/A</v>
          </cell>
          <cell r="BS69">
            <v>2022</v>
          </cell>
          <cell r="BT69" t="str">
            <v>N/A</v>
          </cell>
          <cell r="BU69" t="str">
            <v>Ninguna</v>
          </cell>
          <cell r="BV69" t="str">
            <v>Terminado</v>
          </cell>
          <cell r="BW69" t="str">
            <v>Retiro</v>
          </cell>
          <cell r="BX69" t="str">
            <v>N/A</v>
          </cell>
          <cell r="BY69" t="str">
            <v>N/A</v>
          </cell>
          <cell r="BZ69" t="str">
            <v>N/A</v>
          </cell>
          <cell r="CA69" t="str">
            <v>N/A</v>
          </cell>
        </row>
        <row r="70">
          <cell r="C70" t="str">
            <v>JEP-271-2022</v>
          </cell>
          <cell r="D70" t="str">
            <v>JEP-CSPO-271-2022</v>
          </cell>
          <cell r="E70" t="str">
            <v xml:space="preserve">Vanessa Jiménez </v>
          </cell>
          <cell r="F70" t="str">
            <v>20 de enero de 2022</v>
          </cell>
          <cell r="G70" t="str">
            <v>Julieth del Carmen Barrera Caparroso</v>
          </cell>
          <cell r="H70" t="str">
            <v>2. Contratos o convenios que no requieren pluralidad de ofertas</v>
          </cell>
          <cell r="I70" t="str">
            <v>1. Prestación de servicios</v>
          </cell>
          <cell r="J70">
            <v>1143344862</v>
          </cell>
          <cell r="K70">
            <v>9</v>
          </cell>
          <cell r="L70" t="str">
            <v>Persona Natural</v>
          </cell>
          <cell r="M70" t="str">
            <v>N/A</v>
          </cell>
          <cell r="N70" t="str">
            <v>Prestar servicios profesionales para apoyar y acompañar
a la Subdirección de Fortalecimiento Institucional en la
planeación, seguimiento a la ejecución de los convenios y
contratos a cargo de la dependencia</v>
          </cell>
          <cell r="O70" t="str">
            <v>Funciones de la dependencia</v>
          </cell>
          <cell r="P70" t="str">
            <v>Harvey Danilo Suarez Morales</v>
          </cell>
          <cell r="Q70" t="str">
            <v>Secretaría Ejecutiva</v>
          </cell>
          <cell r="R70" t="str">
            <v>Secretaría Ejecutiva</v>
          </cell>
          <cell r="S70" t="str">
            <v>Subdirección de Fortalecimiento Institucional</v>
          </cell>
          <cell r="T70" t="str">
            <v xml:space="preserve">Luz Amanda Granados Urrea	</v>
          </cell>
          <cell r="U70" t="str">
            <v>AA-Subdirección de Fortalecimiento Institucional</v>
          </cell>
          <cell r="V70" t="str">
            <v>N/A</v>
          </cell>
          <cell r="W70" t="str">
            <v>N/A</v>
          </cell>
          <cell r="X70" t="str">
            <v>N/A</v>
          </cell>
          <cell r="Y70" t="str">
            <v>Inversión</v>
          </cell>
          <cell r="Z70">
            <v>90091572</v>
          </cell>
          <cell r="AA70" t="str">
            <v>N/A</v>
          </cell>
          <cell r="AB70" t="str">
            <v>N/A</v>
          </cell>
          <cell r="AC70">
            <v>8240084</v>
          </cell>
          <cell r="AD70" t="str">
            <v>N/A</v>
          </cell>
          <cell r="AE70">
            <v>49022</v>
          </cell>
          <cell r="AF70">
            <v>52522</v>
          </cell>
          <cell r="AG70">
            <v>2018011001091</v>
          </cell>
          <cell r="AH70">
            <v>44585</v>
          </cell>
          <cell r="AI70">
            <v>44587</v>
          </cell>
          <cell r="AJ70" t="str">
            <v>N/A</v>
          </cell>
          <cell r="AK70" t="str">
            <v>N/A</v>
          </cell>
          <cell r="AL70" t="str">
            <v>N/A</v>
          </cell>
          <cell r="AM70" t="str">
            <v>N/A</v>
          </cell>
          <cell r="AN70">
            <v>0</v>
          </cell>
          <cell r="AO70" t="str">
            <v>N/A</v>
          </cell>
          <cell r="AP70">
            <v>0</v>
          </cell>
          <cell r="AQ70" t="str">
            <v>N/A</v>
          </cell>
          <cell r="AR70">
            <v>0</v>
          </cell>
          <cell r="AS70" t="str">
            <v>N/A</v>
          </cell>
          <cell r="AT70">
            <v>0</v>
          </cell>
          <cell r="AU70" t="str">
            <v>N/A</v>
          </cell>
          <cell r="AV70">
            <v>0</v>
          </cell>
          <cell r="AW70" t="str">
            <v>N/A</v>
          </cell>
          <cell r="AX70">
            <v>0</v>
          </cell>
          <cell r="AY70" t="str">
            <v>N/A</v>
          </cell>
          <cell r="AZ70">
            <v>0</v>
          </cell>
          <cell r="BA70">
            <v>90091572</v>
          </cell>
          <cell r="BB70" t="str">
            <v>NO</v>
          </cell>
          <cell r="BC70" t="str">
            <v>N/A</v>
          </cell>
          <cell r="BD70" t="str">
            <v>N/A</v>
          </cell>
          <cell r="BE70" t="str">
            <v>N/A</v>
          </cell>
          <cell r="BF70" t="str">
            <v>N/A</v>
          </cell>
          <cell r="BG70">
            <v>44910</v>
          </cell>
          <cell r="BH70">
            <v>44910</v>
          </cell>
          <cell r="BI70">
            <v>-433</v>
          </cell>
          <cell r="BJ70" t="str">
            <v>NO</v>
          </cell>
          <cell r="BK70" t="str">
            <v>N/A</v>
          </cell>
          <cell r="BL70" t="str">
            <v>Bogotá D.C.</v>
          </cell>
          <cell r="BM70" t="str">
            <v xml:space="preserve">Cumplimiento </v>
          </cell>
          <cell r="BN70" t="str">
            <v>75-45-101046576</v>
          </cell>
          <cell r="BO70">
            <v>0</v>
          </cell>
          <cell r="BP70" t="str">
            <v xml:space="preserve">Seguros del Estado </v>
          </cell>
          <cell r="BQ70">
            <v>44585</v>
          </cell>
          <cell r="BR70" t="str">
            <v>24-01-2022 - 15-06-2023</v>
          </cell>
          <cell r="BS70">
            <v>2022</v>
          </cell>
          <cell r="BT70" t="str">
            <v>https://jepcolombia-my.sharepoint.com/personal/carlos_torres_jep_gov_co/Documents/Documentos/Contractual/Contractual%20-%20Onedrive/Validaci%C3%B3n%20p%C3%B3lizas%20CPS/.VERIFICACI%C3%93N%20DE%20P%C3%93LIZAS%20CONTRATOS%202022/verficiaci%C3%B3n%20p%C3%B3liza%20del%20contrato%20JEP%20271%202022.PNG</v>
          </cell>
          <cell r="BU70" t="str">
            <v>Ninguna</v>
          </cell>
          <cell r="BV70" t="str">
            <v>Terminado</v>
          </cell>
          <cell r="BW70" t="str">
            <v>Retiro</v>
          </cell>
          <cell r="BX70" t="str">
            <v>N/A</v>
          </cell>
          <cell r="BY70" t="str">
            <v>DERECHO</v>
          </cell>
          <cell r="BZ70" t="str">
            <v>N/A</v>
          </cell>
          <cell r="CA70" t="str">
            <v>FEMENINO</v>
          </cell>
        </row>
        <row r="71">
          <cell r="C71" t="str">
            <v>JEP-266-2022</v>
          </cell>
          <cell r="D71" t="str">
            <v>JEP-CSPO-266-2022</v>
          </cell>
          <cell r="E71" t="str">
            <v xml:space="preserve">Vanessa Jiménez </v>
          </cell>
          <cell r="F71" t="str">
            <v>19 de enero de 2022</v>
          </cell>
          <cell r="G71" t="str">
            <v>Felipe Andres Lozano Ortega</v>
          </cell>
          <cell r="H71" t="str">
            <v>2. Contratos o convenios que no requieren pluralidad de ofertas</v>
          </cell>
          <cell r="I71" t="str">
            <v>1. Prestación de servicios</v>
          </cell>
          <cell r="J71">
            <v>80073716</v>
          </cell>
          <cell r="K71">
            <v>9</v>
          </cell>
          <cell r="L71" t="str">
            <v>Persona Natural</v>
          </cell>
          <cell r="M71" t="str">
            <v>N/A</v>
          </cell>
          <cell r="N71" t="str">
            <v>Prestar servicios profesionales para apoyar a la Subdirección de Fortalecimiento Institucional en la implementación del modelo de gestión del conocimiento de la JEP, a través de acciones comunicativas y de divulgación que permitan fortalecer la cultura organizacional entre las áreas de la entidad y la apropiación de conocimiento</v>
          </cell>
          <cell r="O71" t="str">
            <v>Funciones de la dependencia</v>
          </cell>
          <cell r="P71" t="str">
            <v>Harvey Danilo Suarez Morales</v>
          </cell>
          <cell r="Q71" t="str">
            <v>Secretaría Ejecutiva</v>
          </cell>
          <cell r="R71" t="str">
            <v>Secretaría Ejecutiva</v>
          </cell>
          <cell r="S71" t="str">
            <v>Subdirección de Fortalecimiento Institucional</v>
          </cell>
          <cell r="T71" t="str">
            <v xml:space="preserve">Luz Amanda Granados Urrea	</v>
          </cell>
          <cell r="U71" t="str">
            <v>AA-Subdirección de Fortalecimiento Institucional</v>
          </cell>
          <cell r="V71" t="str">
            <v>N/A</v>
          </cell>
          <cell r="W71" t="str">
            <v>N/A</v>
          </cell>
          <cell r="X71" t="str">
            <v>N/A</v>
          </cell>
          <cell r="Y71" t="str">
            <v>Inversión</v>
          </cell>
          <cell r="Z71">
            <v>90640910</v>
          </cell>
          <cell r="AA71" t="str">
            <v>N/A</v>
          </cell>
          <cell r="AB71" t="str">
            <v>N/A</v>
          </cell>
          <cell r="AC71" t="str">
            <v>$8.240.084</v>
          </cell>
          <cell r="AD71" t="str">
            <v>N/A</v>
          </cell>
          <cell r="AE71">
            <v>49322</v>
          </cell>
          <cell r="AF71" t="str">
            <v xml:space="preserve">	57922</v>
          </cell>
          <cell r="AG71" t="str">
            <v xml:space="preserve">2018011001091	</v>
          </cell>
          <cell r="AH71">
            <v>44586</v>
          </cell>
          <cell r="AI71">
            <v>44588</v>
          </cell>
          <cell r="AJ71" t="str">
            <v>N/A</v>
          </cell>
          <cell r="AK71" t="str">
            <v>N/A</v>
          </cell>
          <cell r="AL71" t="str">
            <v>N/A</v>
          </cell>
          <cell r="AM71" t="str">
            <v>N/A</v>
          </cell>
          <cell r="AN71">
            <v>0</v>
          </cell>
          <cell r="AO71" t="str">
            <v>N/A</v>
          </cell>
          <cell r="AP71">
            <v>0</v>
          </cell>
          <cell r="AQ71" t="str">
            <v>N/A</v>
          </cell>
          <cell r="AR71">
            <v>0</v>
          </cell>
          <cell r="AS71" t="str">
            <v>N/A</v>
          </cell>
          <cell r="AT71">
            <v>0</v>
          </cell>
          <cell r="AU71" t="str">
            <v>N/A</v>
          </cell>
          <cell r="AV71">
            <v>0</v>
          </cell>
          <cell r="AW71" t="str">
            <v>N/A</v>
          </cell>
          <cell r="AX71">
            <v>0</v>
          </cell>
          <cell r="AY71" t="str">
            <v>N/A</v>
          </cell>
          <cell r="AZ71">
            <v>0</v>
          </cell>
          <cell r="BA71">
            <v>90640910</v>
          </cell>
          <cell r="BB71" t="str">
            <v>NO</v>
          </cell>
          <cell r="BC71" t="str">
            <v>N/A</v>
          </cell>
          <cell r="BD71" t="str">
            <v>N/A</v>
          </cell>
          <cell r="BE71" t="str">
            <v>N/A</v>
          </cell>
          <cell r="BF71" t="str">
            <v>N/A</v>
          </cell>
          <cell r="BG71">
            <v>44910</v>
          </cell>
          <cell r="BH71">
            <v>44910</v>
          </cell>
          <cell r="BI71">
            <v>-433</v>
          </cell>
          <cell r="BJ71" t="str">
            <v>NO</v>
          </cell>
          <cell r="BK71" t="str">
            <v>N/A</v>
          </cell>
          <cell r="BL71" t="str">
            <v>Bogotá D.C.</v>
          </cell>
          <cell r="BM71" t="str">
            <v xml:space="preserve">Cumplimiento </v>
          </cell>
          <cell r="BN71" t="str">
            <v>21-47-101016861</v>
          </cell>
          <cell r="BO71">
            <v>0</v>
          </cell>
          <cell r="BP71" t="str">
            <v xml:space="preserve">Seguros del Estado </v>
          </cell>
          <cell r="BQ71">
            <v>44586</v>
          </cell>
          <cell r="BR71" t="str">
            <v>25-01-2022 - 16-06-2023</v>
          </cell>
          <cell r="BS71">
            <v>2022</v>
          </cell>
          <cell r="BT71" t="str">
            <v>PENDIENTE</v>
          </cell>
          <cell r="BU71" t="str">
            <v>N/A</v>
          </cell>
          <cell r="BV71" t="str">
            <v>Terminado</v>
          </cell>
          <cell r="BW71" t="str">
            <v>Retiro</v>
          </cell>
          <cell r="BX71" t="str">
            <v>N/A</v>
          </cell>
          <cell r="BY71" t="str">
            <v>COMUNICACIÓN SOCIAL</v>
          </cell>
          <cell r="BZ71" t="str">
            <v>N/A</v>
          </cell>
          <cell r="CA71" t="str">
            <v>MASCULINO</v>
          </cell>
        </row>
        <row r="72">
          <cell r="C72" t="str">
            <v>JEP-237-2022</v>
          </cell>
          <cell r="D72" t="str">
            <v>JEP-CSPO-237-2022</v>
          </cell>
          <cell r="E72" t="str">
            <v xml:space="preserve">Vanessa Jiménez </v>
          </cell>
          <cell r="F72" t="str">
            <v>17 de enero de 2022</v>
          </cell>
          <cell r="G72" t="str">
            <v>Juliana Franco Calvo</v>
          </cell>
          <cell r="H72" t="str">
            <v>2. Contratos o convenios que no requieren pluralidad de ofertas</v>
          </cell>
          <cell r="I72" t="str">
            <v>1. Prestación de servicios</v>
          </cell>
          <cell r="J72">
            <v>1136882149</v>
          </cell>
          <cell r="K72">
            <v>7</v>
          </cell>
          <cell r="L72" t="str">
            <v>Persona Natural</v>
          </cell>
          <cell r="M72" t="str">
            <v>N/A</v>
          </cell>
          <cell r="N72" t="str">
            <v xml:space="preserve">	Prestar servicios profesionales para apoyar a la Subdirección de Fortalecimiento Institucional en la implementación del modelo de gestión del conocimiento por medio de la planeación, verificación, desarrollo, monitoreo y seguimiento de las acciones relacionadas a la sistematización de experiencias institucionales y de los procesos de formación virtual y pedagogicos</v>
          </cell>
          <cell r="O72" t="str">
            <v>Funciones de la dependencia</v>
          </cell>
          <cell r="P72" t="str">
            <v>Harvey Danilo Suarez Morales</v>
          </cell>
          <cell r="Q72" t="str">
            <v>Secretaría Ejecutiva</v>
          </cell>
          <cell r="R72" t="str">
            <v>Secretaría Ejecutiva</v>
          </cell>
          <cell r="S72" t="str">
            <v>Subdirección de Fortalecimiento Institucional</v>
          </cell>
          <cell r="T72" t="str">
            <v xml:space="preserve">Luz Amanda Granados Urrea	</v>
          </cell>
          <cell r="U72" t="str">
            <v>AA-Subdirección de Fortalecimiento Institucional</v>
          </cell>
          <cell r="V72" t="str">
            <v>N/A</v>
          </cell>
          <cell r="W72" t="str">
            <v>N/A</v>
          </cell>
          <cell r="X72" t="str">
            <v>N/A</v>
          </cell>
          <cell r="Y72" t="str">
            <v>Inversión</v>
          </cell>
          <cell r="Z72">
            <v>90091572</v>
          </cell>
          <cell r="AA72" t="str">
            <v>N/A</v>
          </cell>
          <cell r="AB72" t="str">
            <v>N/A</v>
          </cell>
          <cell r="AC72">
            <v>8240084</v>
          </cell>
          <cell r="AD72" t="str">
            <v>N/A</v>
          </cell>
          <cell r="AE72">
            <v>51322</v>
          </cell>
          <cell r="AF72">
            <v>69222</v>
          </cell>
          <cell r="AG72">
            <v>2018011001091</v>
          </cell>
          <cell r="AH72">
            <v>44589</v>
          </cell>
          <cell r="AI72">
            <v>44592</v>
          </cell>
          <cell r="AJ72" t="str">
            <v>N/A</v>
          </cell>
          <cell r="AK72" t="str">
            <v>N/A</v>
          </cell>
          <cell r="AL72" t="str">
            <v>N/A</v>
          </cell>
          <cell r="AM72" t="str">
            <v>N/A</v>
          </cell>
          <cell r="AN72">
            <v>0</v>
          </cell>
          <cell r="AO72" t="str">
            <v>N/A</v>
          </cell>
          <cell r="AP72">
            <v>0</v>
          </cell>
          <cell r="AQ72" t="str">
            <v>N/A</v>
          </cell>
          <cell r="AR72">
            <v>0</v>
          </cell>
          <cell r="AS72" t="str">
            <v>N/A</v>
          </cell>
          <cell r="AT72">
            <v>0</v>
          </cell>
          <cell r="AU72" t="str">
            <v>N/A</v>
          </cell>
          <cell r="AV72">
            <v>0</v>
          </cell>
          <cell r="AW72" t="str">
            <v>N/A</v>
          </cell>
          <cell r="AX72">
            <v>0</v>
          </cell>
          <cell r="AY72" t="str">
            <v>N/A</v>
          </cell>
          <cell r="AZ72">
            <v>-167</v>
          </cell>
          <cell r="BA72">
            <v>90091572</v>
          </cell>
          <cell r="BB72" t="str">
            <v>NO</v>
          </cell>
          <cell r="BC72" t="str">
            <v>N/A</v>
          </cell>
          <cell r="BD72" t="str">
            <v>N/A</v>
          </cell>
          <cell r="BE72" t="str">
            <v>N/A</v>
          </cell>
          <cell r="BF72" t="str">
            <v>N/A</v>
          </cell>
          <cell r="BG72">
            <v>44910</v>
          </cell>
          <cell r="BH72">
            <v>44743</v>
          </cell>
          <cell r="BI72">
            <v>-600</v>
          </cell>
          <cell r="BJ72" t="str">
            <v>SI</v>
          </cell>
          <cell r="BK72">
            <v>44743</v>
          </cell>
          <cell r="BL72" t="str">
            <v>Bogotá D.C.</v>
          </cell>
          <cell r="BM72" t="str">
            <v xml:space="preserve">Cumplimiento </v>
          </cell>
          <cell r="BN72" t="str">
            <v>380- 47- 994000124652</v>
          </cell>
          <cell r="BO72">
            <v>0</v>
          </cell>
          <cell r="BP72" t="str">
            <v>Aseguradora Solidaria</v>
          </cell>
          <cell r="BQ72">
            <v>44589</v>
          </cell>
          <cell r="BR72" t="str">
            <v>28-01-2022 - 30-06-2023</v>
          </cell>
          <cell r="BS72">
            <v>2022</v>
          </cell>
          <cell r="BT72" t="str">
            <v>C:\Users\andres.prietom\JEP Colombia\Carlos Giovanni Torres Peñaranda - Contractual - Onedrive\Validación pólizas CPS\.VERIFICACIÓN DE PÓLIZAS CONTRATOS 2022\Verificación póliza JEP 237 2022.PNG</v>
          </cell>
          <cell r="BU72" t="str">
            <v>en fecha 30/06/2022 se suscribe terminación del contrato a partir del  01/07/2022</v>
          </cell>
          <cell r="BV72" t="str">
            <v>Terminado</v>
          </cell>
          <cell r="BW72" t="str">
            <v>Terminación anticipada</v>
          </cell>
          <cell r="BX72" t="str">
            <v>N/A</v>
          </cell>
          <cell r="BY72" t="str">
            <v>DERECHO</v>
          </cell>
          <cell r="BZ72" t="str">
            <v>N/A</v>
          </cell>
          <cell r="CA72" t="str">
            <v>FEMENINO</v>
          </cell>
        </row>
        <row r="73">
          <cell r="C73" t="str">
            <v>JEP-149-2022</v>
          </cell>
          <cell r="D73" t="str">
            <v>JEP-CSPO-149-2022</v>
          </cell>
          <cell r="E73" t="str">
            <v xml:space="preserve">Vanessa Jiménez </v>
          </cell>
          <cell r="F73">
            <v>44574</v>
          </cell>
          <cell r="G73" t="str">
            <v xml:space="preserve">Fredy Leonardo Estupiñan Rincon </v>
          </cell>
          <cell r="H73" t="str">
            <v>2. Contratos o convenios que no requieren pluralidad de ofertas</v>
          </cell>
          <cell r="I73" t="str">
            <v>1. Prestación de servicios</v>
          </cell>
          <cell r="J73">
            <v>1049604163</v>
          </cell>
          <cell r="K73">
            <v>4</v>
          </cell>
          <cell r="L73" t="str">
            <v>Persona Natural</v>
          </cell>
          <cell r="M73" t="str">
            <v>N/A</v>
          </cell>
          <cell r="N73" t="str">
            <v>Prestar servicios profesionales para apoyar y acompañar a la subdirección de fortalecimiento institucional en la planeación, verificación, seguimiento y apropiación de las actividades del modelo de gestión del conocimiento.</v>
          </cell>
          <cell r="O73" t="str">
            <v>Funciones de la dependencia</v>
          </cell>
          <cell r="P73" t="str">
            <v>Harvey Danilo Suarez Morales</v>
          </cell>
          <cell r="Q73" t="str">
            <v>Secretaría Ejecutiva</v>
          </cell>
          <cell r="R73" t="str">
            <v>Secretaría Ejecutiva</v>
          </cell>
          <cell r="S73" t="str">
            <v>Subdirección de Fortalecimiento Institucional</v>
          </cell>
          <cell r="T73" t="str">
            <v xml:space="preserve">Luz Amanda Granados Urrea	</v>
          </cell>
          <cell r="U73" t="str">
            <v>AA-Subdirección de Fortalecimiento Institucional</v>
          </cell>
          <cell r="V73" t="str">
            <v>N/A</v>
          </cell>
          <cell r="W73" t="str">
            <v>N/A</v>
          </cell>
          <cell r="X73" t="str">
            <v>N/A</v>
          </cell>
          <cell r="Y73" t="str">
            <v>Inversión</v>
          </cell>
          <cell r="Z73">
            <v>91739586</v>
          </cell>
          <cell r="AA73" t="str">
            <v>N/A</v>
          </cell>
          <cell r="AB73" t="str">
            <v>N/A</v>
          </cell>
          <cell r="AC73">
            <v>8240084</v>
          </cell>
          <cell r="AD73" t="str">
            <v>N/A</v>
          </cell>
          <cell r="AE73">
            <v>49722</v>
          </cell>
          <cell r="AF73">
            <v>35822</v>
          </cell>
          <cell r="AG73">
            <v>2018011001091</v>
          </cell>
          <cell r="AH73">
            <v>44578</v>
          </cell>
          <cell r="AI73">
            <v>44581</v>
          </cell>
          <cell r="AJ73" t="str">
            <v>N/A</v>
          </cell>
          <cell r="AK73" t="str">
            <v>N/A</v>
          </cell>
          <cell r="AL73" t="str">
            <v>N/A</v>
          </cell>
          <cell r="AM73" t="str">
            <v>N/A</v>
          </cell>
          <cell r="AN73">
            <v>0</v>
          </cell>
          <cell r="AO73" t="str">
            <v>N/A</v>
          </cell>
          <cell r="AP73">
            <v>0</v>
          </cell>
          <cell r="AQ73" t="str">
            <v>N/A</v>
          </cell>
          <cell r="AR73">
            <v>0</v>
          </cell>
          <cell r="AS73" t="str">
            <v>N/A</v>
          </cell>
          <cell r="AT73">
            <v>0</v>
          </cell>
          <cell r="AU73" t="str">
            <v>N/A</v>
          </cell>
          <cell r="AV73">
            <v>0</v>
          </cell>
          <cell r="AW73" t="str">
            <v>N/A</v>
          </cell>
          <cell r="AX73">
            <v>0</v>
          </cell>
          <cell r="AY73" t="str">
            <v>N/A</v>
          </cell>
          <cell r="AZ73">
            <v>16</v>
          </cell>
          <cell r="BA73">
            <v>91739586</v>
          </cell>
          <cell r="BB73" t="str">
            <v>NO</v>
          </cell>
          <cell r="BC73" t="str">
            <v>N/A</v>
          </cell>
          <cell r="BD73" t="str">
            <v>N/A</v>
          </cell>
          <cell r="BE73" t="str">
            <v>N/A</v>
          </cell>
          <cell r="BF73" t="str">
            <v>N/A</v>
          </cell>
          <cell r="BG73">
            <v>44910</v>
          </cell>
          <cell r="BH73">
            <v>44926</v>
          </cell>
          <cell r="BI73">
            <v>-417</v>
          </cell>
          <cell r="BJ73" t="str">
            <v>NO</v>
          </cell>
          <cell r="BK73" t="str">
            <v>N/A</v>
          </cell>
          <cell r="BL73" t="str">
            <v>Bogotá D.C.</v>
          </cell>
          <cell r="BM73" t="str">
            <v>Cumplimiento</v>
          </cell>
          <cell r="BN73" t="str">
            <v>15-45-101137988</v>
          </cell>
          <cell r="BO73">
            <v>2</v>
          </cell>
          <cell r="BP73" t="str">
            <v>Seguros del Estado</v>
          </cell>
          <cell r="BQ73">
            <v>44580</v>
          </cell>
          <cell r="BR73" t="str">
            <v>17-01-2022 - 18-06-2023</v>
          </cell>
          <cell r="BS73">
            <v>2022</v>
          </cell>
          <cell r="BT73" t="str">
            <v>https://jepcolombia-my.sharepoint.com/personal/carlos_torres_jep_gov_co/Documents/Documentos/Contractual/Contractual%20-%20Onedrive/Validaci%C3%B3n%20p%C3%B3lizas%20CPS/.VERIFICACI%C3%93N%20DE%20P%C3%93LIZAS%20CONTRATOS%202022/Verificaci%C3%B3n%20p%C3%B3liza%20JEP%20149%202022.PNG</v>
          </cell>
          <cell r="BU73" t="str">
            <v>Mediante otrosí N°1 se Prorrogar el plazo de ejecución del contrato, hasta el 31 de diciembre de 2022 y Adicionar el valor del contrato en la suma 2197366</v>
          </cell>
          <cell r="BV73" t="str">
            <v>Terminado</v>
          </cell>
          <cell r="BW73" t="str">
            <v>Adición y Prorróga</v>
          </cell>
          <cell r="BX73" t="str">
            <v>N/A</v>
          </cell>
          <cell r="BY73" t="str">
            <v xml:space="preserve">INGENIERÍA INDUSTRIAL </v>
          </cell>
          <cell r="BZ73" t="str">
            <v>N/A</v>
          </cell>
          <cell r="CA73" t="str">
            <v>MASCULINO</v>
          </cell>
        </row>
        <row r="74">
          <cell r="C74" t="str">
            <v>JEP-041-2022</v>
          </cell>
          <cell r="D74" t="str">
            <v>JEP-CSPO-041-2022</v>
          </cell>
          <cell r="E74" t="str">
            <v xml:space="preserve">Vanessa Jiménez </v>
          </cell>
          <cell r="F74" t="str">
            <v>N/R</v>
          </cell>
          <cell r="G74" t="str">
            <v>Laura Johanna Ochoa Gomez</v>
          </cell>
          <cell r="H74" t="str">
            <v>2. Contratos o convenios que no requieren pluralidad de ofertas</v>
          </cell>
          <cell r="I74" t="str">
            <v>1. Prestación de servicios</v>
          </cell>
          <cell r="J74">
            <v>53012588</v>
          </cell>
          <cell r="K74">
            <v>3</v>
          </cell>
          <cell r="L74" t="str">
            <v>Persona Natural</v>
          </cell>
          <cell r="M74" t="str">
            <v>N/A</v>
          </cell>
          <cell r="N74" t="str">
            <v>Prestar servicios profesionales de apoyo a la Subdirección de Recursos Físicos e Infraestructura en las actividades requeridas para tramitar los desplazamientos de la magistratura para la implementación de la justicia transicional y restaurativa.</v>
          </cell>
          <cell r="O74" t="str">
            <v>Funciones de la dependencia</v>
          </cell>
          <cell r="P74" t="str">
            <v>Harvey Danilo Suarez Morales</v>
          </cell>
          <cell r="Q74" t="str">
            <v>Secretaría Ejecutiva</v>
          </cell>
          <cell r="R74" t="str">
            <v>Dirección Administrativa y Financiera</v>
          </cell>
          <cell r="S74" t="str">
            <v>Subdirección de Recursos Físicos e Infraestructura</v>
          </cell>
          <cell r="T74" t="str">
            <v>Gabriel Amado Pardo</v>
          </cell>
          <cell r="U74" t="str">
            <v>DD-Subdirección de Recursos Físicos e Infraestructura</v>
          </cell>
          <cell r="V74" t="str">
            <v>Ariadna Lorena Alfonso (Octubre 18 a Noviembre 8)</v>
          </cell>
          <cell r="W74" t="str">
            <v>N/A</v>
          </cell>
          <cell r="X74" t="str">
            <v>N/A</v>
          </cell>
          <cell r="Y74" t="str">
            <v>Inversión</v>
          </cell>
          <cell r="Z74">
            <v>85533023</v>
          </cell>
          <cell r="AA74" t="str">
            <v>N/A</v>
          </cell>
          <cell r="AB74" t="str">
            <v>N/A</v>
          </cell>
          <cell r="AC74">
            <v>7228143</v>
          </cell>
          <cell r="AD74" t="str">
            <v>N/A</v>
          </cell>
          <cell r="AE74">
            <v>32522</v>
          </cell>
          <cell r="AF74">
            <v>28622</v>
          </cell>
          <cell r="AG74">
            <v>2018011001091</v>
          </cell>
          <cell r="AH74">
            <v>44573</v>
          </cell>
          <cell r="AI74">
            <v>44578</v>
          </cell>
          <cell r="AJ74" t="str">
            <v>N/A</v>
          </cell>
          <cell r="AK74" t="str">
            <v>N/A</v>
          </cell>
          <cell r="AL74" t="str">
            <v>N/A</v>
          </cell>
          <cell r="AM74" t="str">
            <v>N/A</v>
          </cell>
          <cell r="AN74">
            <v>0</v>
          </cell>
          <cell r="AO74" t="str">
            <v>N/A</v>
          </cell>
          <cell r="AP74">
            <v>0</v>
          </cell>
          <cell r="AQ74" t="str">
            <v>N/A</v>
          </cell>
          <cell r="AR74">
            <v>0</v>
          </cell>
          <cell r="AS74" t="str">
            <v>N/A</v>
          </cell>
          <cell r="AT74">
            <v>0</v>
          </cell>
          <cell r="AU74" t="str">
            <v>N/A</v>
          </cell>
          <cell r="AV74">
            <v>0</v>
          </cell>
          <cell r="AW74" t="str">
            <v>N/A</v>
          </cell>
          <cell r="AX74">
            <v>0</v>
          </cell>
          <cell r="AY74" t="str">
            <v>N/A</v>
          </cell>
          <cell r="AZ74">
            <v>0</v>
          </cell>
          <cell r="BA74">
            <v>85533023</v>
          </cell>
          <cell r="BB74" t="str">
            <v>NO</v>
          </cell>
          <cell r="BC74" t="str">
            <v>N/A</v>
          </cell>
          <cell r="BD74" t="str">
            <v>N/A</v>
          </cell>
          <cell r="BE74" t="str">
            <v>N/A</v>
          </cell>
          <cell r="BF74" t="str">
            <v>N/A</v>
          </cell>
          <cell r="BG74">
            <v>44926</v>
          </cell>
          <cell r="BH74">
            <v>44926</v>
          </cell>
          <cell r="BI74">
            <v>-417</v>
          </cell>
          <cell r="BJ74" t="str">
            <v>NO</v>
          </cell>
          <cell r="BK74" t="str">
            <v>N/A</v>
          </cell>
          <cell r="BL74" t="str">
            <v>Bogotá D.C.</v>
          </cell>
          <cell r="BM74" t="str">
            <v>Cumplimiento</v>
          </cell>
          <cell r="BN74" t="str">
            <v>14-47-101013844</v>
          </cell>
          <cell r="BO74">
            <v>0</v>
          </cell>
          <cell r="BP74" t="str">
            <v xml:space="preserve">Seguros del Estado </v>
          </cell>
          <cell r="BQ74">
            <v>44573</v>
          </cell>
          <cell r="BR74" t="str">
            <v>12-01-2022 - 03-07-2023</v>
          </cell>
          <cell r="BS74">
            <v>2022</v>
          </cell>
          <cell r="BT74" t="str">
            <v>https://jepcolombia-my.sharepoint.com/personal/carlos_torres_jep_gov_co/_layouts/15/onedrive.aspx?q=041&amp;searchScope=folder&amp;id=%2Fpersonal%2Fcarlos%5Ftorres%5Fjep%5Fgov%5Fco%2FDocuments%2FDocumentos%2FContractual%2FContractual%20%2D%20Onedrive%2FValidaci%C3%B3n%20p%C3%B3lizas%20CPS%2F%2EVERIFICACI%C3%93N%20DE%20P%C3%93LIZAS%20CONTRATOS%202022%2FVerificaci%C3%B3n%20p%C3%B3liza%20contrato%20JEP%20041%202022%2EPNG&amp;parent=%2Fpersonal%2Fcarlos%5Ftorres%5Fjep%5Fgov%5Fco%2FDocuments%2FDocumentos%2FContractual%2FContractual%20%2D%20Onedrive%2FValidaci%C3%B3n%20p%C3%B3lizas%20CPS%2F%2EVERIFICACI%C3%93N%20DE%20P%C3%93LIZAS%20CONTRATOS%202022&amp;parentview=7</v>
          </cell>
          <cell r="BU74" t="str">
            <v>N/A</v>
          </cell>
          <cell r="BV74" t="str">
            <v>Terminado</v>
          </cell>
          <cell r="BW74" t="str">
            <v>Retiro</v>
          </cell>
          <cell r="BX74" t="str">
            <v>N/A</v>
          </cell>
          <cell r="BY74" t="str">
            <v>CONTADURÍA PÚBLICA</v>
          </cell>
          <cell r="BZ74" t="str">
            <v>N/A</v>
          </cell>
          <cell r="CA74" t="str">
            <v>FEMENINO</v>
          </cell>
        </row>
        <row r="75">
          <cell r="C75" t="str">
            <v>JEP-102-2022</v>
          </cell>
          <cell r="D75" t="str">
            <v>JEP-CSPO-102-2022</v>
          </cell>
          <cell r="E75" t="str">
            <v xml:space="preserve">Vanessa Jiménez </v>
          </cell>
          <cell r="F75" t="str">
            <v>N/R</v>
          </cell>
          <cell r="G75" t="str">
            <v>Judy Paola Gil Silva</v>
          </cell>
          <cell r="H75" t="str">
            <v>2. Contratos o convenios que no requieren pluralidad de ofertas</v>
          </cell>
          <cell r="I75" t="str">
            <v>1. Prestación de servicios</v>
          </cell>
          <cell r="J75" t="str">
            <v>1010 170767</v>
          </cell>
          <cell r="K75">
            <v>6</v>
          </cell>
          <cell r="L75" t="str">
            <v>Persona Natural</v>
          </cell>
          <cell r="M75" t="str">
            <v>N/A</v>
          </cell>
          <cell r="N75" t="str">
            <v>Prestar servicios profesionales para apoyar a la subdirección de recursos físicos e infraestructura en el seguimiento y organización de la operación del almacén, así como en la actualización y migración de información al módulo de inventarios, para el seguimiento y control de los bienes e insumos para los grupos territoriales y la sede principal de la JEP</v>
          </cell>
          <cell r="O75" t="str">
            <v>Funciones de la dependencia</v>
          </cell>
          <cell r="P75" t="str">
            <v>Harvey Danilo Suarez Morales</v>
          </cell>
          <cell r="Q75" t="str">
            <v>Secretaría Ejecutiva</v>
          </cell>
          <cell r="R75" t="str">
            <v>Dirección Administrativa y Financiera</v>
          </cell>
          <cell r="S75" t="str">
            <v>Subdirección de Recursos Físicos e Infraestructura</v>
          </cell>
          <cell r="T75" t="str">
            <v>Gabriel Amado Pardo</v>
          </cell>
          <cell r="U75" t="str">
            <v>DD-Subdirección de Recursos Físicos e Infraestructura</v>
          </cell>
          <cell r="V75" t="str">
            <v>Ariadna Lorena Alfonso (Octubre 18 a Noviembre 8)</v>
          </cell>
          <cell r="W75" t="str">
            <v>N/A</v>
          </cell>
          <cell r="X75" t="str">
            <v>N/A</v>
          </cell>
          <cell r="Y75" t="str">
            <v>Inversión</v>
          </cell>
          <cell r="Z75">
            <v>84569271</v>
          </cell>
          <cell r="AA75" t="str">
            <v>N/A</v>
          </cell>
          <cell r="AB75" t="str">
            <v>N/A</v>
          </cell>
          <cell r="AC75" t="str">
            <v>$ 7.228.143</v>
          </cell>
          <cell r="AD75" t="str">
            <v>N/A</v>
          </cell>
          <cell r="AE75">
            <v>43922</v>
          </cell>
          <cell r="AF75">
            <v>41522</v>
          </cell>
          <cell r="AG75" t="str">
            <v xml:space="preserve">2018011001091	</v>
          </cell>
          <cell r="AH75">
            <v>44581</v>
          </cell>
          <cell r="AI75">
            <v>44585</v>
          </cell>
          <cell r="AJ75" t="str">
            <v>N/A</v>
          </cell>
          <cell r="AK75" t="str">
            <v>N/A</v>
          </cell>
          <cell r="AL75" t="str">
            <v>N/A</v>
          </cell>
          <cell r="AM75" t="str">
            <v>N/A</v>
          </cell>
          <cell r="AN75">
            <v>0</v>
          </cell>
          <cell r="AO75" t="str">
            <v>N/A</v>
          </cell>
          <cell r="AP75">
            <v>0</v>
          </cell>
          <cell r="AQ75" t="str">
            <v>N/A</v>
          </cell>
          <cell r="AR75">
            <v>0</v>
          </cell>
          <cell r="AS75" t="str">
            <v>N/A</v>
          </cell>
          <cell r="AT75">
            <v>0</v>
          </cell>
          <cell r="AU75" t="str">
            <v>N/A</v>
          </cell>
          <cell r="AV75">
            <v>0</v>
          </cell>
          <cell r="AW75" t="str">
            <v>N/A</v>
          </cell>
          <cell r="AX75">
            <v>0</v>
          </cell>
          <cell r="AY75" t="str">
            <v>N/A</v>
          </cell>
          <cell r="AZ75">
            <v>0</v>
          </cell>
          <cell r="BA75">
            <v>84569271</v>
          </cell>
          <cell r="BB75" t="str">
            <v>NO</v>
          </cell>
          <cell r="BC75" t="str">
            <v>N/A</v>
          </cell>
          <cell r="BD75" t="str">
            <v>N/A</v>
          </cell>
          <cell r="BE75" t="str">
            <v>N/A</v>
          </cell>
          <cell r="BF75" t="str">
            <v>N/A</v>
          </cell>
          <cell r="BG75">
            <v>44926</v>
          </cell>
          <cell r="BH75">
            <v>44926</v>
          </cell>
          <cell r="BI75">
            <v>-417</v>
          </cell>
          <cell r="BJ75" t="str">
            <v>NO</v>
          </cell>
          <cell r="BK75" t="str">
            <v>N/A</v>
          </cell>
          <cell r="BL75" t="str">
            <v>Bogotá D.C.</v>
          </cell>
          <cell r="BM75" t="str">
            <v>Cumplimiento</v>
          </cell>
          <cell r="BN75" t="str">
            <v>63-47-101000781</v>
          </cell>
          <cell r="BO75">
            <v>0</v>
          </cell>
          <cell r="BP75" t="str">
            <v>Seguros del Estado</v>
          </cell>
          <cell r="BQ75">
            <v>44581</v>
          </cell>
          <cell r="BR75" t="str">
            <v>20-01-2022 - 30-06-2023</v>
          </cell>
          <cell r="BS75">
            <v>2022</v>
          </cell>
          <cell r="BT75" t="str">
            <v>C:\Users\andres.prietom\JEP Colombia\Carlos Giovanni Torres Peñaranda - Contractual - Onedrive\Validación pólizas CPS\.VERIFICACIÓN DE PÓLIZAS CONTRATOS 2022\Verificación póliza contrato JEP 102 2022.PNG</v>
          </cell>
          <cell r="BU75" t="str">
            <v>N/A</v>
          </cell>
          <cell r="BV75" t="str">
            <v>Terminado</v>
          </cell>
          <cell r="BW75" t="str">
            <v>Retiro</v>
          </cell>
          <cell r="BX75" t="str">
            <v>N/A</v>
          </cell>
          <cell r="BY75" t="str">
            <v>ADMINISTRACIÓN DE EMPRESAS</v>
          </cell>
          <cell r="BZ75" t="str">
            <v>N/A</v>
          </cell>
          <cell r="CA75" t="str">
            <v>FEMENINO</v>
          </cell>
        </row>
        <row r="76">
          <cell r="C76" t="str">
            <v>JEP-105-2022</v>
          </cell>
          <cell r="D76" t="str">
            <v>JEP-CSPO-105-2022</v>
          </cell>
          <cell r="E76" t="str">
            <v xml:space="preserve">Vanessa Jiménez </v>
          </cell>
          <cell r="F76" t="str">
            <v>N/R</v>
          </cell>
          <cell r="G76" t="str">
            <v>Elkin Javier Mondragon Vargas</v>
          </cell>
          <cell r="H76" t="str">
            <v>2. Contratos o convenios que no requieren pluralidad de ofertas</v>
          </cell>
          <cell r="I76" t="str">
            <v>1. Prestación de servicios</v>
          </cell>
          <cell r="J76">
            <v>80122895</v>
          </cell>
          <cell r="K76">
            <v>1</v>
          </cell>
          <cell r="L76" t="str">
            <v>Persona Natural</v>
          </cell>
          <cell r="M76" t="str">
            <v>N/A</v>
          </cell>
          <cell r="N76" t="str">
            <v>Prestación de servicios para apoyar a la subdirección de recursos físicos e infraestructura en las actividades administrativas, logísticas del grupo de almacén e inventarios necesarias para el desarrollo de las operaciones de actualización de inventarios individuales y asignación de bienes en los grupos territoriales y la sede principal de la JEP.</v>
          </cell>
          <cell r="O76" t="str">
            <v>Funciones de la dependencia</v>
          </cell>
          <cell r="P76" t="str">
            <v>Harvey Danilo Suarez Morales</v>
          </cell>
          <cell r="Q76" t="str">
            <v>Secretaría Ejecutiva</v>
          </cell>
          <cell r="R76" t="str">
            <v>Dirección Administrativa y Financiera</v>
          </cell>
          <cell r="S76" t="str">
            <v>Subdirección de Recursos Físicos e Infraestructura</v>
          </cell>
          <cell r="T76" t="str">
            <v>Gabriel Amado Pardo</v>
          </cell>
          <cell r="U76" t="str">
            <v>DD-Subdirección de Recursos Físicos e Infraestructura</v>
          </cell>
          <cell r="V76" t="str">
            <v>Ariadna Lorena Alfonso (Octubre 18 a Noviembre 8)</v>
          </cell>
          <cell r="W76" t="str">
            <v>N/A</v>
          </cell>
          <cell r="X76" t="str">
            <v>N/A</v>
          </cell>
          <cell r="Y76" t="str">
            <v>Inversión</v>
          </cell>
          <cell r="Z76">
            <v>42284619</v>
          </cell>
          <cell r="AA76" t="str">
            <v>N/A</v>
          </cell>
          <cell r="AB76" t="str">
            <v>N/A</v>
          </cell>
          <cell r="AC76">
            <v>3614070</v>
          </cell>
          <cell r="AD76" t="str">
            <v>N/A</v>
          </cell>
          <cell r="AE76">
            <v>43722</v>
          </cell>
          <cell r="AF76">
            <v>33822</v>
          </cell>
          <cell r="AG76">
            <v>2018011001091</v>
          </cell>
          <cell r="AH76">
            <v>44576</v>
          </cell>
          <cell r="AI76">
            <v>44579</v>
          </cell>
          <cell r="AJ76" t="str">
            <v>N/A</v>
          </cell>
          <cell r="AK76" t="str">
            <v>N/A</v>
          </cell>
          <cell r="AL76" t="str">
            <v>N/A</v>
          </cell>
          <cell r="AM76" t="str">
            <v>N/A</v>
          </cell>
          <cell r="AN76">
            <v>0</v>
          </cell>
          <cell r="AO76" t="str">
            <v>N/A</v>
          </cell>
          <cell r="AP76">
            <v>0</v>
          </cell>
          <cell r="AQ76" t="str">
            <v>N/A</v>
          </cell>
          <cell r="AR76">
            <v>0</v>
          </cell>
          <cell r="AS76" t="str">
            <v>N/A</v>
          </cell>
          <cell r="AT76">
            <v>0</v>
          </cell>
          <cell r="AU76" t="str">
            <v>N/A</v>
          </cell>
          <cell r="AV76">
            <v>0</v>
          </cell>
          <cell r="AW76" t="str">
            <v>N/A</v>
          </cell>
          <cell r="AX76">
            <v>0</v>
          </cell>
          <cell r="AY76" t="str">
            <v>N/A</v>
          </cell>
          <cell r="AZ76">
            <v>0</v>
          </cell>
          <cell r="BA76">
            <v>42284619</v>
          </cell>
          <cell r="BB76" t="str">
            <v>NO</v>
          </cell>
          <cell r="BC76" t="str">
            <v>N/A</v>
          </cell>
          <cell r="BD76" t="str">
            <v>N/A</v>
          </cell>
          <cell r="BE76" t="str">
            <v>N/A</v>
          </cell>
          <cell r="BF76" t="str">
            <v>N/A</v>
          </cell>
          <cell r="BG76">
            <v>44926</v>
          </cell>
          <cell r="BH76">
            <v>44926</v>
          </cell>
          <cell r="BI76">
            <v>-417</v>
          </cell>
          <cell r="BJ76" t="str">
            <v>NO</v>
          </cell>
          <cell r="BK76" t="str">
            <v>N/A</v>
          </cell>
          <cell r="BL76" t="str">
            <v>Bogotá D.C.</v>
          </cell>
          <cell r="BM76" t="str">
            <v>Cumplimiento</v>
          </cell>
          <cell r="BN76" t="str">
            <v>63-47-101000762</v>
          </cell>
          <cell r="BO76">
            <v>0</v>
          </cell>
          <cell r="BP76" t="str">
            <v>Seguros del Estado</v>
          </cell>
          <cell r="BQ76">
            <v>44578</v>
          </cell>
          <cell r="BR76" t="str">
            <v>15-01-2022 - 30-06-2023</v>
          </cell>
          <cell r="BS76">
            <v>2022</v>
          </cell>
          <cell r="BT76" t="str">
            <v>https://jepcolombia-my.sharepoint.com/personal/carlos_torres_jep_gov_co/_layouts/15/onedrive.aspx?q=105&amp;searchScope=folder&amp;id=%2Fpersonal%2Fcarlos%5Ftorres%5Fjep%5Fgov%5Fco%2FDocuments%2FDocumentos%2FContractual%2FContractual%20%2D%20Onedrive%2FValidaci%C3%B3n%20p%C3%B3lizas%20CPS%2F%2EVERIFICACI%C3%93N%20DE%20P%C3%93LIZAS%20CONTRATOS%202022%2FVerificaci%C3%B3n%20p%C3%B3liza%20contrato%20JEP%20105%202022%2EPNG&amp;parent=%2Fpersonal%2Fcarlos%5Ftorres%5Fjep%5Fgov%5Fco%2FDocuments%2FDocumentos%2FContractual%2FContractual%20%2D%20Onedrive%2FValidaci%C3%B3n%20p%C3%B3lizas%20CPS%2F%2EVERIFICACI%C3%93N%20DE%20P%C3%93LIZAS%20CONTRATOS%202022&amp;parentview=7</v>
          </cell>
          <cell r="BU76" t="str">
            <v>N/A</v>
          </cell>
          <cell r="BV76" t="str">
            <v>Terminado</v>
          </cell>
          <cell r="BW76" t="str">
            <v>Retiro</v>
          </cell>
          <cell r="BX76" t="str">
            <v>N/A</v>
          </cell>
          <cell r="BY76" t="str">
            <v>ALMACENISTA</v>
          </cell>
          <cell r="BZ76" t="str">
            <v>N/A</v>
          </cell>
          <cell r="CA76" t="str">
            <v>MASCULINO</v>
          </cell>
        </row>
        <row r="77">
          <cell r="C77" t="str">
            <v>JEP-717-2022</v>
          </cell>
          <cell r="D77" t="str">
            <v>JEP-SB-006-2022</v>
          </cell>
          <cell r="E77" t="str">
            <v>Paola Casas</v>
          </cell>
          <cell r="F77">
            <v>44832</v>
          </cell>
          <cell r="G77" t="str">
            <v>SOLUCIONES INTEGRALES DE OFICINA S.A.S</v>
          </cell>
          <cell r="H77" t="str">
            <v>5. Subasta a la baja</v>
          </cell>
          <cell r="I77" t="str">
            <v>3. Suministro</v>
          </cell>
          <cell r="J77">
            <v>830080652</v>
          </cell>
          <cell r="K77">
            <v>5</v>
          </cell>
          <cell r="L77" t="str">
            <v>Persona Jurídica</v>
          </cell>
          <cell r="M77" t="str">
            <v xml:space="preserve">Bogotá D.C. </v>
          </cell>
          <cell r="N77" t="str">
            <v xml:space="preserve">Suministro e instalación de bienes para el funcionamiento de las oficinas de la Jurisdicción Especial para la Paz.  </v>
          </cell>
          <cell r="O77" t="str">
            <v>Funciones de la dependencia</v>
          </cell>
          <cell r="P77" t="str">
            <v>Yuris Rosa Tovar Medina</v>
          </cell>
          <cell r="Q77" t="str">
            <v>Dirección Administrativa y Financiera</v>
          </cell>
          <cell r="R77" t="str">
            <v>Dirección Administrativa y Financiera</v>
          </cell>
          <cell r="S77" t="str">
            <v>Subdirección de Recursos Físicos e Infraestructura</v>
          </cell>
          <cell r="T77" t="str">
            <v>Gabriel Amado Pardo</v>
          </cell>
          <cell r="U77" t="str">
            <v>DD-Subdirección de Recursos Físicos e Infraestructura</v>
          </cell>
          <cell r="V77" t="str">
            <v>Ariadna Lorena Alfonso (Octubre 18 a Noviembre 8)</v>
          </cell>
          <cell r="W77" t="str">
            <v>N/A</v>
          </cell>
          <cell r="X77" t="str">
            <v>N/A</v>
          </cell>
          <cell r="Y77" t="str">
            <v>Inversión</v>
          </cell>
          <cell r="Z77">
            <v>55070661</v>
          </cell>
          <cell r="AA77" t="str">
            <v>N/A</v>
          </cell>
          <cell r="AB77" t="str">
            <v>N/A</v>
          </cell>
          <cell r="AC77" t="str">
            <v>N/A</v>
          </cell>
          <cell r="AD77" t="str">
            <v>N/A</v>
          </cell>
          <cell r="AE77">
            <v>96522</v>
          </cell>
          <cell r="AF77">
            <v>441322</v>
          </cell>
          <cell r="AG77">
            <v>2018011000833</v>
          </cell>
          <cell r="AH77">
            <v>44848</v>
          </cell>
          <cell r="AI77">
            <v>44858</v>
          </cell>
          <cell r="AJ77" t="str">
            <v>N/A</v>
          </cell>
          <cell r="AK77" t="str">
            <v>N/A</v>
          </cell>
          <cell r="AL77" t="str">
            <v>N/A</v>
          </cell>
          <cell r="AM77" t="str">
            <v>N/A</v>
          </cell>
          <cell r="AN77">
            <v>0</v>
          </cell>
          <cell r="AO77" t="str">
            <v>N/A</v>
          </cell>
          <cell r="AP77">
            <v>0</v>
          </cell>
          <cell r="AQ77" t="str">
            <v>N/A</v>
          </cell>
          <cell r="AR77">
            <v>0</v>
          </cell>
          <cell r="AS77" t="str">
            <v>N/A</v>
          </cell>
          <cell r="AT77">
            <v>0</v>
          </cell>
          <cell r="AU77" t="str">
            <v>N/A</v>
          </cell>
          <cell r="AV77">
            <v>0</v>
          </cell>
          <cell r="AW77" t="str">
            <v>N/A</v>
          </cell>
          <cell r="AX77">
            <v>0</v>
          </cell>
          <cell r="AY77" t="str">
            <v>N/A</v>
          </cell>
          <cell r="AZ77">
            <v>14</v>
          </cell>
          <cell r="BA77">
            <v>55070661</v>
          </cell>
          <cell r="BB77" t="str">
            <v>NO</v>
          </cell>
          <cell r="BC77" t="str">
            <v>N/A</v>
          </cell>
          <cell r="BD77" t="str">
            <v>N/A</v>
          </cell>
          <cell r="BE77" t="str">
            <v>N/A</v>
          </cell>
          <cell r="BF77" t="str">
            <v>N/A</v>
          </cell>
          <cell r="BG77">
            <v>44890</v>
          </cell>
          <cell r="BH77">
            <v>44904</v>
          </cell>
          <cell r="BI77">
            <v>-439</v>
          </cell>
          <cell r="BJ77" t="str">
            <v>SI</v>
          </cell>
          <cell r="BK77">
            <v>45105</v>
          </cell>
          <cell r="BL77" t="str">
            <v xml:space="preserve">MEDELLINANTIOQUIA
FLORENCIA -CAQUETA
VILLAVICENCIO- META
CUCUTA - NORTE
SANTANDER
SEDE CENTRAL
BOGOTA
</v>
          </cell>
          <cell r="BM77" t="str">
            <v>Cumplimiento</v>
          </cell>
          <cell r="BN77" t="str">
            <v>18-40-101061892</v>
          </cell>
          <cell r="BO77">
            <v>2</v>
          </cell>
          <cell r="BP77" t="str">
            <v>Seguros del Estado S.A.</v>
          </cell>
          <cell r="BQ77">
            <v>44841</v>
          </cell>
          <cell r="BR77" t="str">
            <v>03/10/2022 - 19/11/2022</v>
          </cell>
          <cell r="BS77">
            <v>2022</v>
          </cell>
          <cell r="BT77" t="str">
            <v>PENDIENTE</v>
          </cell>
          <cell r="BU77" t="str">
            <v>Prorrogar el plazo de ejecución pactado en la cláusula quinta del contrato, hasta el nueve (9) de diciembre de dos mil veintidós (2022).
28-06-2023,se publicó él acta de balance y cierre del contrato JEP-717-2022 SOLUCIONES INTEGRALES DE OFICINA SAS</v>
          </cell>
          <cell r="BV77" t="str">
            <v>Terminado</v>
          </cell>
          <cell r="BW77" t="str">
            <v>Prorróga</v>
          </cell>
          <cell r="BX77" t="str">
            <v>N/A</v>
          </cell>
          <cell r="BY77" t="str">
            <v>N/A</v>
          </cell>
          <cell r="BZ77" t="str">
            <v>N/A</v>
          </cell>
          <cell r="CA77" t="str">
            <v>N/A</v>
          </cell>
        </row>
        <row r="78">
          <cell r="C78" t="str">
            <v>JEP-153-2022</v>
          </cell>
          <cell r="D78" t="str">
            <v>JEP-CSPO-153-2022</v>
          </cell>
          <cell r="E78" t="str">
            <v xml:space="preserve">Vanessa Jiménez </v>
          </cell>
          <cell r="F78">
            <v>44574</v>
          </cell>
          <cell r="G78" t="str">
            <v>Reyes Eduardo Sanchez Salamanca</v>
          </cell>
          <cell r="H78" t="str">
            <v>2. Contratos o convenios que no requieren pluralidad de ofertas</v>
          </cell>
          <cell r="I78" t="str">
            <v>1. Prestación de servicios</v>
          </cell>
          <cell r="J78">
            <v>80418166</v>
          </cell>
          <cell r="K78">
            <v>0</v>
          </cell>
          <cell r="L78" t="str">
            <v>Persona Natural</v>
          </cell>
          <cell r="M78" t="str">
            <v>N/A</v>
          </cell>
          <cell r="N78" t="str">
            <v>Prestar servicios profesionales para apoyar y acompañar a la subdirección de recursos físicos e infraestructura en los proyectos relacionados con el seguimiento, mejoramiento y dotación en las instalaciones físicas de los grupos territoriales, así como de la sede principal de la JEP en Bogotá.</v>
          </cell>
          <cell r="O78" t="str">
            <v>Funciones de la dependencia</v>
          </cell>
          <cell r="P78" t="str">
            <v>Harvey Danilo Suarez Morales</v>
          </cell>
          <cell r="Q78" t="str">
            <v>Secretaría Ejecutiva</v>
          </cell>
          <cell r="R78" t="str">
            <v>Dirección Administrativa y Financiera</v>
          </cell>
          <cell r="S78" t="str">
            <v>Subdirección de Recursos Físicos e Infraestructura</v>
          </cell>
          <cell r="T78" t="str">
            <v>Gabriel Amado Pardo</v>
          </cell>
          <cell r="U78" t="str">
            <v>DD-Subdirección de Recursos Físicos e Infraestructura</v>
          </cell>
          <cell r="V78" t="str">
            <v>Ariadna Lorena Alfonso (Octubre 18 a Noviembre 8)</v>
          </cell>
          <cell r="W78" t="str">
            <v>N/A</v>
          </cell>
          <cell r="X78" t="str">
            <v>N/A</v>
          </cell>
          <cell r="Y78" t="str">
            <v>Inversión</v>
          </cell>
          <cell r="Z78">
            <v>110995372</v>
          </cell>
          <cell r="AA78" t="str">
            <v>N/A</v>
          </cell>
          <cell r="AB78" t="str">
            <v>N/A</v>
          </cell>
          <cell r="AC78">
            <v>9541150</v>
          </cell>
          <cell r="AD78" t="str">
            <v>N/A</v>
          </cell>
          <cell r="AE78">
            <v>52622</v>
          </cell>
          <cell r="AF78" t="str">
            <v xml:space="preserve">	48822</v>
          </cell>
          <cell r="AG78">
            <v>2018011001091</v>
          </cell>
          <cell r="AH78">
            <v>44583</v>
          </cell>
          <cell r="AI78">
            <v>44585</v>
          </cell>
          <cell r="AJ78" t="str">
            <v>N/A</v>
          </cell>
          <cell r="AK78" t="str">
            <v>N/A</v>
          </cell>
          <cell r="AL78" t="str">
            <v>N/A</v>
          </cell>
          <cell r="AM78" t="str">
            <v>N/A</v>
          </cell>
          <cell r="AN78">
            <v>0</v>
          </cell>
          <cell r="AO78" t="str">
            <v>N/A</v>
          </cell>
          <cell r="AP78">
            <v>0</v>
          </cell>
          <cell r="AQ78" t="str">
            <v>N/A</v>
          </cell>
          <cell r="AR78">
            <v>0</v>
          </cell>
          <cell r="AS78" t="str">
            <v>N/A</v>
          </cell>
          <cell r="AT78">
            <v>0</v>
          </cell>
          <cell r="AU78" t="str">
            <v>N/A</v>
          </cell>
          <cell r="AV78">
            <v>0</v>
          </cell>
          <cell r="AW78" t="str">
            <v>N/A</v>
          </cell>
          <cell r="AX78">
            <v>0</v>
          </cell>
          <cell r="AY78" t="str">
            <v>N/A</v>
          </cell>
          <cell r="AZ78">
            <v>0</v>
          </cell>
          <cell r="BA78">
            <v>110995372</v>
          </cell>
          <cell r="BB78" t="str">
            <v>NO</v>
          </cell>
          <cell r="BC78" t="str">
            <v>N/A</v>
          </cell>
          <cell r="BD78" t="str">
            <v>N/A</v>
          </cell>
          <cell r="BE78" t="str">
            <v>N/A</v>
          </cell>
          <cell r="BF78" t="str">
            <v>N/A</v>
          </cell>
          <cell r="BG78">
            <v>44926</v>
          </cell>
          <cell r="BH78">
            <v>44926</v>
          </cell>
          <cell r="BI78">
            <v>-417</v>
          </cell>
          <cell r="BJ78" t="str">
            <v>NO</v>
          </cell>
          <cell r="BK78" t="str">
            <v>N/A</v>
          </cell>
          <cell r="BL78" t="str">
            <v>Bogotá D.C.</v>
          </cell>
          <cell r="BM78" t="str">
            <v>Cumplimiento</v>
          </cell>
          <cell r="BN78" t="str">
            <v>63-47-101000797</v>
          </cell>
          <cell r="BO78">
            <v>0</v>
          </cell>
          <cell r="BP78" t="str">
            <v>Seguros del Estado</v>
          </cell>
          <cell r="BQ78">
            <v>44583</v>
          </cell>
          <cell r="BR78" t="str">
            <v>22-01-2022 - 30-06-2023</v>
          </cell>
          <cell r="BS78">
            <v>2022</v>
          </cell>
          <cell r="BT78" t="str">
            <v>C:\Users\andres.prietom\JEP Colombia\Carlos Giovanni Torres Peñaranda - Contractual - Onedrive\Validación pólizas CPS\.VERIFICACIÓN DE PÓLIZAS CONTRATOS 2022\Verificación póliza JEP 153 2022.PNG</v>
          </cell>
          <cell r="BU78" t="str">
            <v>N/A</v>
          </cell>
          <cell r="BV78" t="str">
            <v>Terminado</v>
          </cell>
          <cell r="BW78" t="str">
            <v>Retiro</v>
          </cell>
          <cell r="BX78" t="str">
            <v>N/A</v>
          </cell>
          <cell r="BY78" t="str">
            <v>ARQUITECTURA</v>
          </cell>
          <cell r="BZ78" t="str">
            <v>N/A</v>
          </cell>
          <cell r="CA78" t="str">
            <v>MASCULINO</v>
          </cell>
        </row>
        <row r="79">
          <cell r="C79" t="str">
            <v>JEP-040-2022</v>
          </cell>
          <cell r="D79" t="str">
            <v>JEP-CSPO-040-2022</v>
          </cell>
          <cell r="E79" t="str">
            <v xml:space="preserve">Vanessa Jiménez </v>
          </cell>
          <cell r="F79" t="str">
            <v>N/R</v>
          </cell>
          <cell r="G79" t="str">
            <v>Johanna Andrea Rodriguez Esquivia</v>
          </cell>
          <cell r="H79" t="str">
            <v>2. Contratos o convenios que no requieren pluralidad de ofertas</v>
          </cell>
          <cell r="I79" t="str">
            <v>1. Prestación de servicios</v>
          </cell>
          <cell r="J79">
            <v>1016023392</v>
          </cell>
          <cell r="K79">
            <v>0</v>
          </cell>
          <cell r="L79" t="str">
            <v>Persona Natural</v>
          </cell>
          <cell r="M79" t="str">
            <v>N/A</v>
          </cell>
          <cell r="N79" t="str">
            <v>Prestar servicios profesionales de soporte para acompañar a la subdirección de recursos físicos e infraestructura en las actividades que se deben adelantar con relación al manejo y alistamiento del auditorio y las salas de audiencia de la jurisdicción especial para la paz.</v>
          </cell>
          <cell r="O79" t="str">
            <v>Funciones de la dependencia</v>
          </cell>
          <cell r="P79" t="str">
            <v>Harvey Danilo Suarez Morales</v>
          </cell>
          <cell r="Q79" t="str">
            <v>Secretaría Ejecutiva</v>
          </cell>
          <cell r="R79" t="str">
            <v>Dirección Administrativa y Financiera</v>
          </cell>
          <cell r="S79" t="str">
            <v>Subdirección de Recursos Físicos e Infraestructura</v>
          </cell>
          <cell r="T79" t="str">
            <v>Gabriel Amado Pardo</v>
          </cell>
          <cell r="U79" t="str">
            <v>DD-Subdirección de Recursos Físicos e Infraestructura</v>
          </cell>
          <cell r="V79" t="str">
            <v>Ariadna Lorena Alfonso (Octubre 18 a Noviembre 8)</v>
          </cell>
          <cell r="W79" t="str">
            <v>N/A</v>
          </cell>
          <cell r="X79" t="str">
            <v>N/A</v>
          </cell>
          <cell r="Y79" t="str">
            <v>Inversión</v>
          </cell>
          <cell r="Z79">
            <v>60632196</v>
          </cell>
          <cell r="AA79" t="str">
            <v>N/A</v>
          </cell>
          <cell r="AB79" t="str">
            <v>N/A</v>
          </cell>
          <cell r="AC79" t="str">
            <v>$5.052.683</v>
          </cell>
          <cell r="AD79" t="str">
            <v>N/A</v>
          </cell>
          <cell r="AE79">
            <v>32222</v>
          </cell>
          <cell r="AF79">
            <v>25822</v>
          </cell>
          <cell r="AG79">
            <v>2018011001091</v>
          </cell>
          <cell r="AH79">
            <v>44568</v>
          </cell>
          <cell r="AI79">
            <v>44574</v>
          </cell>
          <cell r="AJ79" t="str">
            <v>N/A</v>
          </cell>
          <cell r="AK79" t="str">
            <v>N/A</v>
          </cell>
          <cell r="AL79" t="str">
            <v>N/A</v>
          </cell>
          <cell r="AM79" t="str">
            <v>N/A</v>
          </cell>
          <cell r="AN79">
            <v>0</v>
          </cell>
          <cell r="AO79" t="str">
            <v>N/A</v>
          </cell>
          <cell r="AP79">
            <v>0</v>
          </cell>
          <cell r="AQ79" t="str">
            <v>N/A</v>
          </cell>
          <cell r="AR79">
            <v>0</v>
          </cell>
          <cell r="AS79" t="str">
            <v>N/A</v>
          </cell>
          <cell r="AT79">
            <v>0</v>
          </cell>
          <cell r="AU79" t="str">
            <v>N/A</v>
          </cell>
          <cell r="AV79">
            <v>0</v>
          </cell>
          <cell r="AW79" t="str">
            <v>N/A</v>
          </cell>
          <cell r="AX79">
            <v>0</v>
          </cell>
          <cell r="AY79" t="str">
            <v>N/A</v>
          </cell>
          <cell r="AZ79">
            <v>0</v>
          </cell>
          <cell r="BA79">
            <v>60632196</v>
          </cell>
          <cell r="BB79" t="str">
            <v>NO</v>
          </cell>
          <cell r="BC79" t="str">
            <v>N/A</v>
          </cell>
          <cell r="BD79" t="str">
            <v>N/A</v>
          </cell>
          <cell r="BE79" t="str">
            <v>N/A</v>
          </cell>
          <cell r="BF79" t="str">
            <v>N/A</v>
          </cell>
          <cell r="BG79">
            <v>44926</v>
          </cell>
          <cell r="BH79">
            <v>44926</v>
          </cell>
          <cell r="BI79">
            <v>-417</v>
          </cell>
          <cell r="BJ79" t="str">
            <v>NO</v>
          </cell>
          <cell r="BK79" t="str">
            <v>N/A</v>
          </cell>
          <cell r="BL79" t="str">
            <v>Bogotá D.C.</v>
          </cell>
          <cell r="BM79" t="str">
            <v>Cumplimiento</v>
          </cell>
          <cell r="BN79" t="str">
            <v>36-45-101037589_x000D_</v>
          </cell>
          <cell r="BO79">
            <v>0</v>
          </cell>
          <cell r="BP79" t="str">
            <v xml:space="preserve">Seguros del Estado </v>
          </cell>
          <cell r="BQ79">
            <v>44573</v>
          </cell>
          <cell r="BR79" t="str">
            <v>07-01-2022 - 05-07-2023</v>
          </cell>
          <cell r="BS79">
            <v>2022</v>
          </cell>
          <cell r="BT79" t="str">
            <v>https://jepcolombia-my.sharepoint.com/personal/carlos_torres_jep_gov_co/_layouts/15/onedrive.aspx?q=040&amp;searchScope=folder&amp;id=%2Fpersonal%2Fcarlos%5Ftorres%5Fjep%5Fgov%5Fco%2FDocuments%2FDocumentos%2FContractual%2FContractual%20%2D%20Onedrive%2FValidaci%C3%B3n%20p%C3%B3lizas%20CPS%2F%2EVERIFICACI%C3%93N%20DE%20P%C3%93LIZAS%20CONTRATOS%202022%2FVerificaci%C3%B3n%20p%C3%B3liza%20contrato%20JEP%20040%202022%2EPNG&amp;parent=%2Fpersonal%2Fcarlos%5Ftorres%5Fjep%5Fgov%5Fco%2FDocuments%2FDocumentos%2FContractual%2FContractual%20%2D%20Onedrive%2FValidaci%C3%B3n%20p%C3%B3lizas%20CPS%2F%2EVERIFICACI%C3%93N%20DE%20P%C3%93LIZAS%20CONTRATOS%202022&amp;parentview=7</v>
          </cell>
          <cell r="BU79" t="str">
            <v>N/A</v>
          </cell>
          <cell r="BV79" t="str">
            <v>Terminado</v>
          </cell>
          <cell r="BW79" t="str">
            <v>Retiro</v>
          </cell>
          <cell r="BX79" t="str">
            <v>N/A</v>
          </cell>
          <cell r="BY79" t="str">
            <v>INGENIERÍA LECTRÓNICA</v>
          </cell>
          <cell r="BZ79" t="str">
            <v>INGENIERÍA CIVIL</v>
          </cell>
          <cell r="CA79" t="str">
            <v>FEMENINO</v>
          </cell>
        </row>
        <row r="80">
          <cell r="C80" t="str">
            <v>JEP-101-2022</v>
          </cell>
          <cell r="D80" t="str">
            <v>JEP-CSPO-101-2022</v>
          </cell>
          <cell r="E80" t="str">
            <v xml:space="preserve">Vanessa Jiménez </v>
          </cell>
          <cell r="F80" t="str">
            <v>N/R</v>
          </cell>
          <cell r="G80" t="str">
            <v xml:space="preserve">Yazmin Liliana Moreno Cruz </v>
          </cell>
          <cell r="H80" t="str">
            <v>2. Contratos o convenios que no requieren pluralidad de ofertas</v>
          </cell>
          <cell r="I80" t="str">
            <v>1. Prestación de servicios</v>
          </cell>
          <cell r="J80">
            <v>52100858</v>
          </cell>
          <cell r="K80">
            <v>0</v>
          </cell>
          <cell r="L80" t="str">
            <v>Persona Natural</v>
          </cell>
          <cell r="M80" t="str">
            <v>N/A</v>
          </cell>
          <cell r="N80" t="str">
            <v>Prestar servicios de apoyo a la subdirección de recursos físicos e infraestructura en las actividades requeridas para tramitar los desplazamientos de la UIA para la implementación de la justicia transicional y restaurativa.</v>
          </cell>
          <cell r="O80" t="str">
            <v>Funciones de la dependencia</v>
          </cell>
          <cell r="P80" t="str">
            <v>Harvey Danilo Suarez Morales</v>
          </cell>
          <cell r="Q80" t="str">
            <v>Secretaría Ejecutiva</v>
          </cell>
          <cell r="R80" t="str">
            <v>Dirección Administrativa y Financiera</v>
          </cell>
          <cell r="S80" t="str">
            <v>Subdirección de Recursos Físicos e Infraestructura</v>
          </cell>
          <cell r="T80" t="str">
            <v>Gabriel Amado Pardo</v>
          </cell>
          <cell r="U80" t="str">
            <v>DD-Subdirección de Recursos Físicos e Infraestructura</v>
          </cell>
          <cell r="V80" t="str">
            <v>Ariadna Lorena Alfonso (Octubre 18 a Noviembre 8)</v>
          </cell>
          <cell r="W80" t="str">
            <v>N/A</v>
          </cell>
          <cell r="X80" t="str">
            <v>N/A</v>
          </cell>
          <cell r="Y80" t="str">
            <v>Inversión</v>
          </cell>
          <cell r="Z80">
            <v>42284619</v>
          </cell>
          <cell r="AA80" t="str">
            <v>N/A</v>
          </cell>
          <cell r="AB80" t="str">
            <v>N/A</v>
          </cell>
          <cell r="AC80">
            <v>3614070</v>
          </cell>
          <cell r="AD80" t="str">
            <v>N/A</v>
          </cell>
          <cell r="AE80">
            <v>44022</v>
          </cell>
          <cell r="AF80">
            <v>31322</v>
          </cell>
          <cell r="AG80">
            <v>2018011001091</v>
          </cell>
          <cell r="AH80">
            <v>44574</v>
          </cell>
          <cell r="AI80">
            <v>44578</v>
          </cell>
          <cell r="AJ80" t="str">
            <v>N/A</v>
          </cell>
          <cell r="AK80" t="str">
            <v>N/A</v>
          </cell>
          <cell r="AL80" t="str">
            <v>N/A</v>
          </cell>
          <cell r="AM80" t="str">
            <v>N/A</v>
          </cell>
          <cell r="AN80">
            <v>0</v>
          </cell>
          <cell r="AO80" t="str">
            <v>N/A</v>
          </cell>
          <cell r="AP80">
            <v>0</v>
          </cell>
          <cell r="AQ80" t="str">
            <v>N/A</v>
          </cell>
          <cell r="AR80">
            <v>0</v>
          </cell>
          <cell r="AS80" t="str">
            <v>N/A</v>
          </cell>
          <cell r="AT80">
            <v>0</v>
          </cell>
          <cell r="AU80" t="str">
            <v>N/A</v>
          </cell>
          <cell r="AV80">
            <v>0</v>
          </cell>
          <cell r="AW80" t="str">
            <v>N/A</v>
          </cell>
          <cell r="AX80">
            <v>0</v>
          </cell>
          <cell r="AY80" t="str">
            <v>N/A</v>
          </cell>
          <cell r="AZ80">
            <v>0</v>
          </cell>
          <cell r="BA80">
            <v>42284619</v>
          </cell>
          <cell r="BB80" t="str">
            <v>NO</v>
          </cell>
          <cell r="BC80" t="str">
            <v>N/A</v>
          </cell>
          <cell r="BD80" t="str">
            <v>N/A</v>
          </cell>
          <cell r="BE80" t="str">
            <v>N/A</v>
          </cell>
          <cell r="BF80" t="str">
            <v>N/A</v>
          </cell>
          <cell r="BG80">
            <v>44926</v>
          </cell>
          <cell r="BH80">
            <v>44926</v>
          </cell>
          <cell r="BI80">
            <v>-417</v>
          </cell>
          <cell r="BJ80" t="str">
            <v>NO</v>
          </cell>
          <cell r="BK80" t="str">
            <v>N/A</v>
          </cell>
          <cell r="BL80" t="str">
            <v>Bogotá D.C.</v>
          </cell>
          <cell r="BM80" t="str">
            <v>Cumplimiento</v>
          </cell>
          <cell r="BN80" t="str">
            <v>63-47-101000758</v>
          </cell>
          <cell r="BO80">
            <v>0</v>
          </cell>
          <cell r="BP80" t="str">
            <v>Seguros del Estado</v>
          </cell>
          <cell r="BQ80">
            <v>44574</v>
          </cell>
          <cell r="BR80" t="str">
            <v>13-01-2022 - 30-06-2023</v>
          </cell>
          <cell r="BS80">
            <v>2022</v>
          </cell>
          <cell r="BT80" t="str">
            <v>https://jepcolombia-my.sharepoint.com/personal/carlos_torres_jep_gov_co/_layouts/15/onedrive.aspx?q=101&amp;searchScope=folder&amp;id=%2Fpersonal%2Fcarlos%5Ftorres%5Fjep%5Fgov%5Fco%2FDocuments%2FDocumentos%2FContractual%2FContractual%20%2D%20Onedrive%2FValidaci%C3%B3n%20p%C3%B3lizas%20CPS%2F%2EVERIFICACI%C3%93N%20DE%20P%C3%93LIZAS%20CONTRATOS%202022%2FVerificaci%C3%B3n%20de%20p%C3%B3liza%20contrato%20JEP%20101%202022%2EPNG&amp;parent=%2Fpersonal%2Fcarlos%5Ftorres%5Fjep%5Fgov%5Fco%2FDocuments%2FDocumentos%2FContractual%2FContractual%20%2D%20Onedrive%2FValidaci%C3%B3n%20p%C3%B3lizas%20CPS%2F%2EVERIFICACI%C3%93N%20DE%20P%C3%93LIZAS%20CONTRATOS%202022&amp;parentview=7</v>
          </cell>
          <cell r="BU80" t="str">
            <v>N/A</v>
          </cell>
          <cell r="BV80" t="str">
            <v>Terminado</v>
          </cell>
          <cell r="BW80" t="str">
            <v>Retiro</v>
          </cell>
          <cell r="BX80" t="str">
            <v>N/A</v>
          </cell>
          <cell r="BY80" t="str">
            <v>AUXILIAR BANCARIO</v>
          </cell>
          <cell r="BZ80" t="str">
            <v>N/A</v>
          </cell>
          <cell r="CA80" t="str">
            <v>FEMENINO</v>
          </cell>
        </row>
        <row r="81">
          <cell r="C81" t="str">
            <v>JEP-615-2022</v>
          </cell>
          <cell r="D81" t="str">
            <v>JEP-CSPO-596-2022</v>
          </cell>
          <cell r="E81" t="str">
            <v>Norma Bonilla</v>
          </cell>
          <cell r="F81">
            <v>44755</v>
          </cell>
          <cell r="G81" t="str">
            <v>Jorge Enrique Ochoa Gomez</v>
          </cell>
          <cell r="H81" t="str">
            <v>2. Contratos o convenios que no requieren pluralidad de ofertas</v>
          </cell>
          <cell r="I81" t="str">
            <v>1. Prestación de servicios</v>
          </cell>
          <cell r="J81">
            <v>79704591</v>
          </cell>
          <cell r="K81">
            <v>0</v>
          </cell>
          <cell r="L81" t="str">
            <v>Persona Natural</v>
          </cell>
          <cell r="M81" t="str">
            <v xml:space="preserve">Bogotá D.C. </v>
          </cell>
          <cell r="N81" t="str">
            <v>Prestar servicios profesionales para el apoyo y acompañamiento a la Subdirección de Recursos Físicos e Infraestructura en el recibo, trámite y organización  de las autorizaciones de desplazamiento de la JEP requeridas para la implementación del enfoque territorial y diferencial de la JEP</v>
          </cell>
          <cell r="O81" t="str">
            <v>Funciones de la dependencia</v>
          </cell>
          <cell r="P81" t="str">
            <v>Harvey Danilo Suarez Morales</v>
          </cell>
          <cell r="Q81" t="str">
            <v>Secretaría Ejecutiva</v>
          </cell>
          <cell r="R81" t="str">
            <v>Dirección de Asuntos Jurídicos</v>
          </cell>
          <cell r="S81" t="str">
            <v>Subdirección de Recursos Físicos e Infraestructura</v>
          </cell>
          <cell r="T81" t="str">
            <v>Gabriel Amado Pardo</v>
          </cell>
          <cell r="U81" t="str">
            <v>DD-Subdirección de Recursos Físicos e Infraestructura</v>
          </cell>
          <cell r="V81" t="str">
            <v>Ariadna Lorena Alfonso (Octubre 18 a Noviembre 8)</v>
          </cell>
          <cell r="W81" t="str">
            <v>N/A</v>
          </cell>
          <cell r="X81" t="str">
            <v>N/A</v>
          </cell>
          <cell r="Y81" t="str">
            <v>Inversión</v>
          </cell>
          <cell r="Z81">
            <v>36140715</v>
          </cell>
          <cell r="AA81" t="str">
            <v>N/A</v>
          </cell>
          <cell r="AB81" t="str">
            <v>N/A</v>
          </cell>
          <cell r="AC81">
            <v>7228143</v>
          </cell>
          <cell r="AD81" t="str">
            <v>N/A</v>
          </cell>
          <cell r="AE81">
            <v>92022</v>
          </cell>
          <cell r="AF81">
            <v>326222</v>
          </cell>
          <cell r="AG81">
            <v>2018011001091</v>
          </cell>
          <cell r="AH81">
            <v>44757</v>
          </cell>
          <cell r="AI81">
            <v>44760</v>
          </cell>
          <cell r="AJ81" t="str">
            <v>N/A</v>
          </cell>
          <cell r="AK81" t="str">
            <v>N/A</v>
          </cell>
          <cell r="AL81" t="str">
            <v>N/A</v>
          </cell>
          <cell r="AM81" t="str">
            <v>N/A</v>
          </cell>
          <cell r="AN81">
            <v>0</v>
          </cell>
          <cell r="AO81" t="str">
            <v>N/A</v>
          </cell>
          <cell r="AP81">
            <v>0</v>
          </cell>
          <cell r="AQ81" t="str">
            <v>N/A</v>
          </cell>
          <cell r="AR81">
            <v>0</v>
          </cell>
          <cell r="AS81" t="str">
            <v>N/A</v>
          </cell>
          <cell r="AT81">
            <v>0</v>
          </cell>
          <cell r="AU81" t="str">
            <v>N/A</v>
          </cell>
          <cell r="AV81">
            <v>0</v>
          </cell>
          <cell r="AW81" t="str">
            <v>N/A</v>
          </cell>
          <cell r="AX81">
            <v>0</v>
          </cell>
          <cell r="AY81" t="str">
            <v>N/A</v>
          </cell>
          <cell r="AZ81">
            <v>0</v>
          </cell>
          <cell r="BA81">
            <v>36140715</v>
          </cell>
          <cell r="BB81" t="str">
            <v>NO</v>
          </cell>
          <cell r="BC81" t="str">
            <v>N/A</v>
          </cell>
          <cell r="BD81" t="str">
            <v>N/A</v>
          </cell>
          <cell r="BE81" t="str">
            <v>N/A</v>
          </cell>
          <cell r="BF81" t="str">
            <v>N/A</v>
          </cell>
          <cell r="BG81">
            <v>44895</v>
          </cell>
          <cell r="BH81">
            <v>44895</v>
          </cell>
          <cell r="BI81">
            <v>-448</v>
          </cell>
          <cell r="BJ81" t="str">
            <v>SI</v>
          </cell>
          <cell r="BK81" t="str">
            <v>N/A</v>
          </cell>
          <cell r="BL81" t="str">
            <v>Bogotá D.C.</v>
          </cell>
          <cell r="BM81" t="str">
            <v>Cumplimiento</v>
          </cell>
          <cell r="BN81" t="str">
            <v xml:space="preserve">14-47-101018228 </v>
          </cell>
          <cell r="BO81">
            <v>0</v>
          </cell>
          <cell r="BP81" t="str">
            <v>Seguros del Estado S.A.</v>
          </cell>
          <cell r="BQ81">
            <v>44759</v>
          </cell>
          <cell r="BR81" t="str">
            <v>15/07/2022 - 01/06/2023</v>
          </cell>
          <cell r="BS81">
            <v>2022</v>
          </cell>
          <cell r="BT81" t="str">
            <v>PENDIENTE</v>
          </cell>
          <cell r="BU81" t="str">
            <v>Ninguna</v>
          </cell>
          <cell r="BV81" t="str">
            <v>Terminado</v>
          </cell>
          <cell r="BW81" t="str">
            <v>Retiro</v>
          </cell>
          <cell r="BX81" t="str">
            <v>N/A</v>
          </cell>
          <cell r="BY81" t="str">
            <v>PENDIENTE</v>
          </cell>
          <cell r="BZ81" t="str">
            <v>N/A</v>
          </cell>
          <cell r="CA81" t="str">
            <v>MASCULINO</v>
          </cell>
        </row>
        <row r="82">
          <cell r="C82" t="str">
            <v>JEP-103-2022</v>
          </cell>
          <cell r="D82" t="str">
            <v>JEP-CSPO-103-2022</v>
          </cell>
          <cell r="E82" t="str">
            <v xml:space="preserve">Vanessa Jiménez </v>
          </cell>
          <cell r="F82" t="str">
            <v>N/R</v>
          </cell>
          <cell r="G82" t="str">
            <v>Maria del Pilar Indaburo Peñuela</v>
          </cell>
          <cell r="H82" t="str">
            <v>2. Contratos o convenios que no requieren pluralidad de ofertas</v>
          </cell>
          <cell r="I82" t="str">
            <v>1. Prestación de servicios</v>
          </cell>
          <cell r="J82">
            <v>53076752</v>
          </cell>
          <cell r="K82">
            <v>1</v>
          </cell>
          <cell r="L82" t="str">
            <v>Persona Natural</v>
          </cell>
          <cell r="M82" t="str">
            <v>N/A</v>
          </cell>
          <cell r="N82" t="str">
            <v>Prestar servicios profesionales para apoyar y acompañar a la subdirección de recursos físicos e infraestructura en la verificación y tramite de desplazamientos requeridos para la implementación de la justicia transicional y restaurativa.</v>
          </cell>
          <cell r="O82" t="str">
            <v>Funciones de la dependencia</v>
          </cell>
          <cell r="P82" t="str">
            <v>Harvey Danilo Suarez Morales</v>
          </cell>
          <cell r="Q82" t="str">
            <v>Secretaría Ejecutiva</v>
          </cell>
          <cell r="R82" t="str">
            <v>Dirección Administrativa y Financiera</v>
          </cell>
          <cell r="S82" t="str">
            <v>Subdirección de Recursos Físicos e Infraestructura</v>
          </cell>
          <cell r="T82" t="str">
            <v>Gabriel Amado Pardo</v>
          </cell>
          <cell r="U82" t="str">
            <v>DD-Subdirección de Recursos Físicos e Infraestructura</v>
          </cell>
          <cell r="V82" t="str">
            <v>Ariadna Lorena Alfonso (Octubre 18 a Noviembre 8)</v>
          </cell>
          <cell r="W82" t="str">
            <v>N/A</v>
          </cell>
          <cell r="X82" t="str">
            <v>N/A</v>
          </cell>
          <cell r="Y82" t="str">
            <v>Inversión</v>
          </cell>
          <cell r="Z82">
            <v>106557293</v>
          </cell>
          <cell r="AA82" t="str">
            <v>N/A</v>
          </cell>
          <cell r="AB82" t="str">
            <v>N/A</v>
          </cell>
          <cell r="AC82">
            <v>9107461</v>
          </cell>
          <cell r="AD82" t="str">
            <v>N/A</v>
          </cell>
          <cell r="AE82">
            <v>43622</v>
          </cell>
          <cell r="AF82">
            <v>33722</v>
          </cell>
          <cell r="AG82">
            <v>2018011001091</v>
          </cell>
          <cell r="AH82">
            <v>44576</v>
          </cell>
          <cell r="AI82">
            <v>44579</v>
          </cell>
          <cell r="AJ82" t="str">
            <v>N/A</v>
          </cell>
          <cell r="AK82" t="str">
            <v>N/A</v>
          </cell>
          <cell r="AL82" t="str">
            <v>N/A</v>
          </cell>
          <cell r="AM82" t="str">
            <v>N/A</v>
          </cell>
          <cell r="AN82">
            <v>0</v>
          </cell>
          <cell r="AO82" t="str">
            <v>N/A</v>
          </cell>
          <cell r="AP82">
            <v>0</v>
          </cell>
          <cell r="AQ82" t="str">
            <v>N/A</v>
          </cell>
          <cell r="AR82">
            <v>0</v>
          </cell>
          <cell r="AS82" t="str">
            <v>N/A</v>
          </cell>
          <cell r="AT82">
            <v>0</v>
          </cell>
          <cell r="AU82" t="str">
            <v>N/A</v>
          </cell>
          <cell r="AV82">
            <v>0</v>
          </cell>
          <cell r="AW82" t="str">
            <v>N/A</v>
          </cell>
          <cell r="AX82">
            <v>0</v>
          </cell>
          <cell r="AY82" t="str">
            <v>N/A</v>
          </cell>
          <cell r="AZ82">
            <v>-122</v>
          </cell>
          <cell r="BA82">
            <v>106557293</v>
          </cell>
          <cell r="BB82" t="str">
            <v>NO</v>
          </cell>
          <cell r="BC82" t="str">
            <v>N/A</v>
          </cell>
          <cell r="BD82" t="str">
            <v>N/A</v>
          </cell>
          <cell r="BE82" t="str">
            <v>N/A</v>
          </cell>
          <cell r="BF82" t="str">
            <v>N/A</v>
          </cell>
          <cell r="BG82">
            <v>44926</v>
          </cell>
          <cell r="BH82">
            <v>44804</v>
          </cell>
          <cell r="BI82">
            <v>-539</v>
          </cell>
          <cell r="BJ82" t="str">
            <v>SI</v>
          </cell>
          <cell r="BK82">
            <v>44804</v>
          </cell>
          <cell r="BL82" t="str">
            <v>Bogotá D.C.</v>
          </cell>
          <cell r="BM82" t="str">
            <v>Cumplimiento</v>
          </cell>
          <cell r="BN82" t="str">
            <v>63-47-101000760</v>
          </cell>
          <cell r="BO82">
            <v>0</v>
          </cell>
          <cell r="BP82" t="str">
            <v>Seguros del Estado</v>
          </cell>
          <cell r="BQ82">
            <v>44578</v>
          </cell>
          <cell r="BR82" t="str">
            <v>15-01-2022 - 30-06-2023</v>
          </cell>
          <cell r="BS82">
            <v>2022</v>
          </cell>
          <cell r="BT82" t="str">
            <v>https://jepcolombia-my.sharepoint.com/personal/carlos_torres_jep_gov_co/_layouts/15/onedrive.aspx?q=103&amp;searchScope=folder&amp;id=%2Fpersonal%2Fcarlos%5Ftorres%5Fjep%5Fgov%5Fco%2FDocuments%2FDocumentos%2FContractual%2FContractual%20%2D%20Onedrive%2FValidaci%C3%B3n%20p%C3%B3lizas%20CPS%2F%2EVERIFICACI%C3%93N%20DE%20P%C3%93LIZAS%20CONTRATOS%202022%2FVerifcaci%C3%B3n%20p%C3%B3liza%20contrato%20JEP%20103%202022%2EPNG&amp;parent=%2Fpersonal%2Fcarlos%5Ftorres%5Fjep%5Fgov%5Fco%2FDocuments%2FDocumentos%2FContractual%2FContractual%20%2D%20Onedrive%2FValidaci%C3%B3n%20p%C3%B3lizas%20CPS%2F%2EVERIFICACI%C3%93N%20DE%20P%C3%93LIZAS%20CONTRATOS%202022&amp;parentview=7</v>
          </cell>
          <cell r="BU82" t="str">
            <v>En fecha del 31/08/2022 se publica terminación del contrato JEP 103 2022</v>
          </cell>
          <cell r="BV82" t="str">
            <v>Terminado</v>
          </cell>
          <cell r="BW82" t="str">
            <v>Terminación anticipada</v>
          </cell>
          <cell r="BX82" t="str">
            <v>N/A</v>
          </cell>
          <cell r="BY82" t="str">
            <v>ADMINISTRACIÓN DE EMPRESAS</v>
          </cell>
          <cell r="BZ82" t="str">
            <v>N/A</v>
          </cell>
          <cell r="CA82" t="str">
            <v>FEMENINO</v>
          </cell>
        </row>
        <row r="83">
          <cell r="C83" t="str">
            <v>JEP-614-2022</v>
          </cell>
          <cell r="D83" t="str">
            <v>JEP-CSPO-595-2022</v>
          </cell>
          <cell r="E83" t="str">
            <v>Norma Bonilla</v>
          </cell>
          <cell r="F83">
            <v>44755</v>
          </cell>
          <cell r="G83" t="str">
            <v>Giannina Melissa Martinez Herrera</v>
          </cell>
          <cell r="H83" t="str">
            <v>2. Contratos o convenios que no requieren pluralidad de ofertas</v>
          </cell>
          <cell r="I83" t="str">
            <v>1. Prestación de servicios</v>
          </cell>
          <cell r="J83">
            <v>55314185</v>
          </cell>
          <cell r="K83">
            <v>2</v>
          </cell>
          <cell r="L83" t="str">
            <v>Persona Natural</v>
          </cell>
          <cell r="M83" t="str">
            <v xml:space="preserve">Bogotá D.C. </v>
          </cell>
          <cell r="N83" t="str">
            <v>Prestar servicios profesionales para apoyar y acompañar la Subdirección de Recursos Físicos e Infraestructura en las actividades que se deben adelantar para tramitar los desplazamientos requeridos para la implementación del enfoque territorial y diferencial de la JEP</v>
          </cell>
          <cell r="O83" t="str">
            <v>Funciones de la dependencia</v>
          </cell>
          <cell r="P83" t="str">
            <v>Harvey Danilo Suarez Morales</v>
          </cell>
          <cell r="Q83" t="str">
            <v>Secretaría Ejecutiva</v>
          </cell>
          <cell r="R83" t="str">
            <v>Dirección de Asuntos Jurídicos</v>
          </cell>
          <cell r="S83" t="str">
            <v>Subdirección de Recursos Físicos e Infraestructura</v>
          </cell>
          <cell r="T83" t="str">
            <v>Gabriel Amado Pardo</v>
          </cell>
          <cell r="U83" t="str">
            <v>DD-Subdirección de Recursos Físicos e Infraestructura</v>
          </cell>
          <cell r="V83" t="str">
            <v>Ariadna Lorena Alfonso (Octubre 18 a Noviembre 8)</v>
          </cell>
          <cell r="W83" t="str">
            <v>N/A</v>
          </cell>
          <cell r="X83" t="str">
            <v>N/A</v>
          </cell>
          <cell r="Y83" t="str">
            <v>Inversión</v>
          </cell>
          <cell r="Z83">
            <v>36140715</v>
          </cell>
          <cell r="AA83" t="str">
            <v>N/A</v>
          </cell>
          <cell r="AB83" t="str">
            <v>N/A</v>
          </cell>
          <cell r="AC83">
            <v>7228143</v>
          </cell>
          <cell r="AD83" t="str">
            <v>N/A</v>
          </cell>
          <cell r="AE83">
            <v>92122</v>
          </cell>
          <cell r="AF83">
            <v>326122</v>
          </cell>
          <cell r="AG83">
            <v>2018011001091</v>
          </cell>
          <cell r="AH83">
            <v>44757</v>
          </cell>
          <cell r="AI83">
            <v>44761</v>
          </cell>
          <cell r="AJ83" t="str">
            <v>N/A</v>
          </cell>
          <cell r="AK83" t="str">
            <v>N/A</v>
          </cell>
          <cell r="AL83" t="str">
            <v>N/A</v>
          </cell>
          <cell r="AM83" t="str">
            <v>N/A</v>
          </cell>
          <cell r="AN83">
            <v>0</v>
          </cell>
          <cell r="AO83" t="str">
            <v>N/A</v>
          </cell>
          <cell r="AP83">
            <v>0</v>
          </cell>
          <cell r="AQ83" t="str">
            <v>N/A</v>
          </cell>
          <cell r="AR83">
            <v>0</v>
          </cell>
          <cell r="AS83" t="str">
            <v>N/A</v>
          </cell>
          <cell r="AT83">
            <v>0</v>
          </cell>
          <cell r="AU83" t="str">
            <v>N/A</v>
          </cell>
          <cell r="AV83">
            <v>0</v>
          </cell>
          <cell r="AW83" t="str">
            <v>N/A</v>
          </cell>
          <cell r="AX83">
            <v>0</v>
          </cell>
          <cell r="AY83" t="str">
            <v>N/A</v>
          </cell>
          <cell r="AZ83">
            <v>0</v>
          </cell>
          <cell r="BA83">
            <v>36140715</v>
          </cell>
          <cell r="BB83" t="str">
            <v>NO</v>
          </cell>
          <cell r="BC83" t="str">
            <v>N/A</v>
          </cell>
          <cell r="BD83" t="str">
            <v>N/A</v>
          </cell>
          <cell r="BE83" t="str">
            <v>N/A</v>
          </cell>
          <cell r="BF83" t="str">
            <v>N/A</v>
          </cell>
          <cell r="BG83">
            <v>44895</v>
          </cell>
          <cell r="BH83">
            <v>44895</v>
          </cell>
          <cell r="BI83">
            <v>-448</v>
          </cell>
          <cell r="BJ83" t="str">
            <v>SI</v>
          </cell>
          <cell r="BK83" t="str">
            <v>N/A</v>
          </cell>
          <cell r="BL83" t="str">
            <v>Bogotá D.C.</v>
          </cell>
          <cell r="BM83" t="str">
            <v>Cumplimiento</v>
          </cell>
          <cell r="BN83" t="str">
            <v>63-45-101038395</v>
          </cell>
          <cell r="BO83">
            <v>1</v>
          </cell>
          <cell r="BP83" t="str">
            <v>Seguros del Estado S.A.</v>
          </cell>
          <cell r="BQ83">
            <v>44760</v>
          </cell>
          <cell r="BR83" t="str">
            <v>05/07/2022 - 31/05/2023</v>
          </cell>
          <cell r="BS83">
            <v>2022</v>
          </cell>
          <cell r="BT83" t="str">
            <v>PENDIENTE</v>
          </cell>
          <cell r="BU83" t="str">
            <v>Ninguna</v>
          </cell>
          <cell r="BV83" t="str">
            <v>Terminado</v>
          </cell>
          <cell r="BW83" t="str">
            <v>Retiro</v>
          </cell>
          <cell r="BX83" t="str">
            <v>N/A</v>
          </cell>
          <cell r="BY83" t="str">
            <v>PENDIENTE</v>
          </cell>
          <cell r="BZ83" t="str">
            <v>N/A</v>
          </cell>
          <cell r="CA83" t="str">
            <v>FEMENINO</v>
          </cell>
        </row>
        <row r="84">
          <cell r="C84" t="str">
            <v>JEP-288-2022</v>
          </cell>
          <cell r="D84" t="str">
            <v>JEP-CSPO-288-2022</v>
          </cell>
          <cell r="E84" t="str">
            <v xml:space="preserve">Vanessa Jiménez </v>
          </cell>
          <cell r="F84" t="str">
            <v>19 de enero de 2022</v>
          </cell>
          <cell r="G84" t="str">
            <v>Wendy Dayanna Sanchez Quintero</v>
          </cell>
          <cell r="H84" t="str">
            <v>2. Contratos o convenios que no requieren pluralidad de ofertas</v>
          </cell>
          <cell r="I84" t="str">
            <v>1. Prestación de servicios</v>
          </cell>
          <cell r="J84">
            <v>1005248995</v>
          </cell>
          <cell r="K84">
            <v>8</v>
          </cell>
          <cell r="L84" t="str">
            <v>Persona Natural</v>
          </cell>
          <cell r="M84" t="str">
            <v>N/A</v>
          </cell>
          <cell r="N84" t="str">
            <v>Prestación de servicios de apoyo a la gestión del grupo de almacén e Inventarios de la Sudirección de recursos
Físicos e Infraestructura</v>
          </cell>
          <cell r="O84" t="str">
            <v>Funciones de la dependencia</v>
          </cell>
          <cell r="P84" t="str">
            <v>Harvey Danilo Suarez Morales</v>
          </cell>
          <cell r="Q84" t="str">
            <v>Secretaría Ejecutiva</v>
          </cell>
          <cell r="R84" t="str">
            <v>Dirección Administrativa y Financiera</v>
          </cell>
          <cell r="S84" t="str">
            <v>Subdirección de Recursos Físicos e Infraestructura</v>
          </cell>
          <cell r="T84" t="str">
            <v>Gabriel Amado Pardo</v>
          </cell>
          <cell r="U84" t="str">
            <v>DD-Subdirección de Recursos Físicos e Infraestructura</v>
          </cell>
          <cell r="V84" t="str">
            <v>Ariadna Lorena Alfonso (Octubre 18 a Noviembre 8)</v>
          </cell>
          <cell r="W84" t="str">
            <v>N/A</v>
          </cell>
          <cell r="X84" t="str">
            <v>N/A</v>
          </cell>
          <cell r="Y84" t="str">
            <v>Funcionamiento</v>
          </cell>
          <cell r="Z84">
            <v>41561805</v>
          </cell>
          <cell r="AA84" t="str">
            <v>N/A</v>
          </cell>
          <cell r="AB84" t="str">
            <v>N/A</v>
          </cell>
          <cell r="AC84" t="str">
            <v>$3.614.070</v>
          </cell>
          <cell r="AD84" t="str">
            <v>N/A</v>
          </cell>
          <cell r="AE84">
            <v>32722</v>
          </cell>
          <cell r="AF84">
            <v>61622</v>
          </cell>
          <cell r="AG84" t="str">
            <v>N/A</v>
          </cell>
          <cell r="AH84">
            <v>44586</v>
          </cell>
          <cell r="AI84">
            <v>44589</v>
          </cell>
          <cell r="AJ84" t="str">
            <v xml:space="preserve">Joao Nasser Campos Pinzón </v>
          </cell>
          <cell r="AK84">
            <v>79914639</v>
          </cell>
          <cell r="AL84">
            <v>6</v>
          </cell>
          <cell r="AM84">
            <v>44811</v>
          </cell>
          <cell r="AN84">
            <v>0</v>
          </cell>
          <cell r="AO84" t="str">
            <v>N/A</v>
          </cell>
          <cell r="AP84">
            <v>0</v>
          </cell>
          <cell r="AQ84" t="str">
            <v>N/A</v>
          </cell>
          <cell r="AR84">
            <v>0</v>
          </cell>
          <cell r="AS84" t="str">
            <v>N/A</v>
          </cell>
          <cell r="AT84">
            <v>0</v>
          </cell>
          <cell r="AU84" t="str">
            <v>N/A</v>
          </cell>
          <cell r="AV84">
            <v>0</v>
          </cell>
          <cell r="AW84" t="str">
            <v>N/A</v>
          </cell>
          <cell r="AX84">
            <v>0</v>
          </cell>
          <cell r="AY84" t="str">
            <v>N/A</v>
          </cell>
          <cell r="AZ84">
            <v>0</v>
          </cell>
          <cell r="BA84">
            <v>41561805</v>
          </cell>
          <cell r="BB84" t="str">
            <v>NO</v>
          </cell>
          <cell r="BC84" t="str">
            <v>N/A</v>
          </cell>
          <cell r="BD84" t="str">
            <v>N/A</v>
          </cell>
          <cell r="BE84" t="str">
            <v>N/A</v>
          </cell>
          <cell r="BF84" t="str">
            <v>N/A</v>
          </cell>
          <cell r="BG84">
            <v>44926</v>
          </cell>
          <cell r="BH84">
            <v>44926</v>
          </cell>
          <cell r="BI84">
            <v>-417</v>
          </cell>
          <cell r="BJ84" t="str">
            <v>NO</v>
          </cell>
          <cell r="BK84" t="str">
            <v>N/A</v>
          </cell>
          <cell r="BL84" t="str">
            <v>Bogotá D.C.</v>
          </cell>
          <cell r="BM84" t="str">
            <v xml:space="preserve">Cumplimiento </v>
          </cell>
          <cell r="BN84" t="str">
            <v>63-47-101000820
63-45-101039255</v>
          </cell>
          <cell r="BO84" t="str">
            <v>0
0</v>
          </cell>
          <cell r="BP84" t="str">
            <v>Seguros del Estado S.A.
Seguros del Estado S.A.</v>
          </cell>
          <cell r="BQ84" t="str">
            <v>26/01/2022
07/09/2022</v>
          </cell>
          <cell r="BR84" t="str">
            <v>25-01-2022 - 30-06-2023
07/09/2022 - 30/06/2023</v>
          </cell>
          <cell r="BS84" t="str">
            <v>26/01/2022
08/09/2022</v>
          </cell>
          <cell r="BT84" t="str">
            <v>PENDIENTE</v>
          </cell>
          <cell r="BU84" t="str">
            <v>En fecha del 6 de septiembre de 2022 se publica cesión del contrato</v>
          </cell>
          <cell r="BV84" t="str">
            <v>Terminado</v>
          </cell>
          <cell r="BW84" t="str">
            <v>Cesión</v>
          </cell>
          <cell r="BX84" t="str">
            <v>N/A</v>
          </cell>
          <cell r="BY84" t="str">
            <v>TECNOLOGÍA EN GESTIÓN EMPRESARIAL</v>
          </cell>
          <cell r="BZ84" t="str">
            <v>N/A</v>
          </cell>
          <cell r="CA84" t="str">
            <v>FEMENINO</v>
          </cell>
        </row>
        <row r="85">
          <cell r="C85" t="str">
            <v>JEP-152-2022</v>
          </cell>
          <cell r="D85" t="str">
            <v>JEP-CSPO-152-2022</v>
          </cell>
          <cell r="E85" t="str">
            <v xml:space="preserve">Vanessa Jiménez </v>
          </cell>
          <cell r="F85">
            <v>44574</v>
          </cell>
          <cell r="G85" t="str">
            <v>Yamile Rodríguez</v>
          </cell>
          <cell r="H85" t="str">
            <v>2. Contratos o convenios que no requieren pluralidad de ofertas</v>
          </cell>
          <cell r="I85" t="str">
            <v>1. Prestación de servicios</v>
          </cell>
          <cell r="J85">
            <v>39654064</v>
          </cell>
          <cell r="K85">
            <v>1</v>
          </cell>
          <cell r="L85" t="str">
            <v>Persona Natural</v>
          </cell>
          <cell r="M85" t="str">
            <v>N/A</v>
          </cell>
          <cell r="N85" t="str">
            <v>Prestar servicios profesionales para apoyar y acompañar a la subdirección de recursos físicos e infraestructura  en las actividades de sensibilización, socialización y de concientización  requerida para el cumplimiento del plan de gestión ambiental (piga) como parte del proceso de fortalecimiento institucional de la JEP.</v>
          </cell>
          <cell r="O85" t="str">
            <v>Funciones de la dependencia</v>
          </cell>
          <cell r="P85" t="str">
            <v>Harvey Danilo Suarez Morales</v>
          </cell>
          <cell r="Q85" t="str">
            <v>Secretaría Ejecutiva</v>
          </cell>
          <cell r="R85" t="str">
            <v>Dirección Administrativa y Financiera</v>
          </cell>
          <cell r="S85" t="str">
            <v>Subdirección de Recursos Físicos e Infraestructura</v>
          </cell>
          <cell r="T85" t="str">
            <v xml:space="preserve">Gabriel Amado Pardo </v>
          </cell>
          <cell r="U85" t="str">
            <v>DD-Subdirección de Recursos Físicos e Infraestructura</v>
          </cell>
          <cell r="V85" t="str">
            <v>Ariadna Lorena Alfonso (Octubre 18 a Noviembre 8)</v>
          </cell>
          <cell r="W85" t="str">
            <v>N/A</v>
          </cell>
          <cell r="X85" t="str">
            <v>N/A</v>
          </cell>
          <cell r="Y85" t="str">
            <v>Inversión</v>
          </cell>
          <cell r="Z85">
            <v>73290000</v>
          </cell>
          <cell r="AA85" t="str">
            <v>N/A</v>
          </cell>
          <cell r="AB85" t="str">
            <v>N/A</v>
          </cell>
          <cell r="AC85" t="str">
            <v>$6.300.000</v>
          </cell>
          <cell r="AD85" t="str">
            <v>N/A</v>
          </cell>
          <cell r="AE85">
            <v>52722</v>
          </cell>
          <cell r="AF85">
            <v>48722</v>
          </cell>
          <cell r="AG85">
            <v>2018011001091</v>
          </cell>
          <cell r="AH85">
            <v>44583</v>
          </cell>
          <cell r="AI85">
            <v>44585</v>
          </cell>
          <cell r="AJ85" t="str">
            <v>N/A</v>
          </cell>
          <cell r="AK85" t="str">
            <v>N/A</v>
          </cell>
          <cell r="AL85" t="str">
            <v>N/A</v>
          </cell>
          <cell r="AM85" t="str">
            <v>N/A</v>
          </cell>
          <cell r="AN85">
            <v>0</v>
          </cell>
          <cell r="AO85" t="str">
            <v>N/A</v>
          </cell>
          <cell r="AP85">
            <v>0</v>
          </cell>
          <cell r="AQ85" t="str">
            <v>N/A</v>
          </cell>
          <cell r="AR85">
            <v>0</v>
          </cell>
          <cell r="AS85" t="str">
            <v>N/A</v>
          </cell>
          <cell r="AT85">
            <v>0</v>
          </cell>
          <cell r="AU85" t="str">
            <v>N/A</v>
          </cell>
          <cell r="AV85">
            <v>0</v>
          </cell>
          <cell r="AW85" t="str">
            <v>N/A</v>
          </cell>
          <cell r="AX85">
            <v>0</v>
          </cell>
          <cell r="AY85" t="str">
            <v>N/A</v>
          </cell>
          <cell r="AZ85">
            <v>0</v>
          </cell>
          <cell r="BA85">
            <v>73290000</v>
          </cell>
          <cell r="BB85" t="str">
            <v>NO</v>
          </cell>
          <cell r="BC85" t="str">
            <v>N/A</v>
          </cell>
          <cell r="BD85" t="str">
            <v>N/A</v>
          </cell>
          <cell r="BE85" t="str">
            <v>N/A</v>
          </cell>
          <cell r="BF85" t="str">
            <v>N/A</v>
          </cell>
          <cell r="BG85">
            <v>44926</v>
          </cell>
          <cell r="BH85">
            <v>44926</v>
          </cell>
          <cell r="BI85">
            <v>-417</v>
          </cell>
          <cell r="BJ85" t="str">
            <v>NO</v>
          </cell>
          <cell r="BK85" t="str">
            <v>N/A</v>
          </cell>
          <cell r="BL85" t="str">
            <v>Bogotá D.C.</v>
          </cell>
          <cell r="BM85" t="str">
            <v>Cumplimiento</v>
          </cell>
          <cell r="BN85" t="str">
            <v>63-47-101000796</v>
          </cell>
          <cell r="BO85">
            <v>0</v>
          </cell>
          <cell r="BP85" t="str">
            <v xml:space="preserve">Seguros del Estado </v>
          </cell>
          <cell r="BQ85">
            <v>44583</v>
          </cell>
          <cell r="BR85" t="str">
            <v>22-01-2022 - 30-06-2023</v>
          </cell>
          <cell r="BS85">
            <v>2022</v>
          </cell>
          <cell r="BT85" t="str">
            <v>https://jepcolombia-my.sharepoint.com/personal/carlos_torres_jep_gov_co/_layouts/15/onedrive.aspx?q=152&amp;searchScope=folder&amp;id=%2Fpersonal%2Fcarlos%5Ftorres%5Fjep%5Fgov%5Fco%2FDocuments%2FDocumentos%2FContractual%2FContractual%20%2D%20Onedrive%2FValidaci%C3%B3n%20p%C3%B3lizas%20CPS%2F%2EVERIFICACI%C3%93N%20DE%20P%C3%93LIZAS%20CONTRATOS%202022%2FVerificaci%C3%B3n%20p%C3%B3liza%20del%20contrato%20JEP%20152%202022%2EPNG&amp;parent=%2Fpersonal%2Fcarlos%5Ftorres%5Fjep%5Fgov%5Fco%2FDocuments%2FDocumentos%2FContractual%2FContractual%20%2D%20Onedrive%2FValidaci%C3%B3n%20p%C3%B3lizas%20CPS%2F%2EVERIFICACI%C3%93N%20DE%20P%C3%93LIZAS%20CONTRATOS%202022&amp;parentview=7</v>
          </cell>
          <cell r="BU85" t="str">
            <v>N/A</v>
          </cell>
          <cell r="BV85" t="str">
            <v>Terminado</v>
          </cell>
          <cell r="BW85" t="str">
            <v>Retiro</v>
          </cell>
          <cell r="BX85" t="str">
            <v>N/A</v>
          </cell>
          <cell r="BY85" t="str">
            <v>LICENCIADO PARA LA EDUCACIÓN BÁSICA
EN CIENCIAS NATURALES Y EDUCACIÓN AMBIENTAL</v>
          </cell>
          <cell r="BZ85" t="str">
            <v>N/A</v>
          </cell>
          <cell r="CA85" t="str">
            <v>FEMENINO</v>
          </cell>
        </row>
        <row r="86">
          <cell r="C86" t="str">
            <v>JEP-238-2022</v>
          </cell>
          <cell r="D86" t="str">
            <v>JEP-CSPO-238-2022</v>
          </cell>
          <cell r="E86" t="str">
            <v xml:space="preserve">Vanessa Jiménez </v>
          </cell>
          <cell r="F86" t="str">
            <v>17 de enero de 2022</v>
          </cell>
          <cell r="G86" t="str">
            <v>Oscar Orlando Torres Luque</v>
          </cell>
          <cell r="H86" t="str">
            <v>2. Contratos o convenios que no requieren pluralidad de ofertas</v>
          </cell>
          <cell r="I86" t="str">
            <v>1. Prestación de servicios</v>
          </cell>
          <cell r="J86">
            <v>79782376</v>
          </cell>
          <cell r="K86">
            <v>6</v>
          </cell>
          <cell r="L86" t="str">
            <v>Persona Natural</v>
          </cell>
          <cell r="M86" t="str">
            <v>N/A</v>
          </cell>
          <cell r="N86" t="str">
            <v>Prestar servicios profesionales para apoyar y acompañar a la Subdirección de Recursos Físicos e Infraestructura en las actividades que se deben adelantar con relación al cumplimiento del Plan Institucional de Gestión Ambiental (PIGA), sus modificaciones y la coordinación con la Secretaria Distrital de Ambiente, como parte del proceso de fortalecimiento institucional de la JEP.</v>
          </cell>
          <cell r="O86" t="str">
            <v>Funciones de la dependencia</v>
          </cell>
          <cell r="P86" t="str">
            <v>Harvey Danilo Suarez Morales</v>
          </cell>
          <cell r="Q86" t="str">
            <v>Secretaría Ejecutiva</v>
          </cell>
          <cell r="R86" t="str">
            <v>Dirección Administrativa y Financiera</v>
          </cell>
          <cell r="S86" t="str">
            <v>Subdirección de Recursos Físicos e Infraestructura</v>
          </cell>
          <cell r="T86" t="str">
            <v>Gabriel Amado Pardo</v>
          </cell>
          <cell r="U86" t="str">
            <v>DD-Subdirección de Recursos Físicos e Infraestructura</v>
          </cell>
          <cell r="V86" t="str">
            <v>Ariadna Lorena Alfonso (Octubre 18 a Noviembre 8)</v>
          </cell>
          <cell r="W86" t="str">
            <v>N/A</v>
          </cell>
          <cell r="X86" t="str">
            <v>N/A</v>
          </cell>
          <cell r="Y86" t="str">
            <v>Inversión</v>
          </cell>
          <cell r="Z86">
            <v>47248036</v>
          </cell>
          <cell r="AA86" t="str">
            <v>N/A</v>
          </cell>
          <cell r="AB86" t="str">
            <v>N/A</v>
          </cell>
          <cell r="AC86" t="str">
            <v>$ 4.108.526</v>
          </cell>
          <cell r="AD86" t="str">
            <v>N/A</v>
          </cell>
          <cell r="AE86">
            <v>54222</v>
          </cell>
          <cell r="AF86">
            <v>55422</v>
          </cell>
          <cell r="AG86" t="str">
            <v xml:space="preserve">2018011001091	</v>
          </cell>
          <cell r="AH86">
            <v>44586</v>
          </cell>
          <cell r="AI86">
            <v>44588</v>
          </cell>
          <cell r="AJ86" t="str">
            <v>N/A</v>
          </cell>
          <cell r="AK86" t="str">
            <v>N/A</v>
          </cell>
          <cell r="AL86" t="str">
            <v>N/A</v>
          </cell>
          <cell r="AM86" t="str">
            <v>N/A</v>
          </cell>
          <cell r="AN86">
            <v>0</v>
          </cell>
          <cell r="AO86" t="str">
            <v>N/A</v>
          </cell>
          <cell r="AP86">
            <v>0</v>
          </cell>
          <cell r="AQ86" t="str">
            <v>N/A</v>
          </cell>
          <cell r="AR86">
            <v>0</v>
          </cell>
          <cell r="AS86" t="str">
            <v>N/A</v>
          </cell>
          <cell r="AT86">
            <v>0</v>
          </cell>
          <cell r="AU86" t="str">
            <v>N/A</v>
          </cell>
          <cell r="AV86">
            <v>0</v>
          </cell>
          <cell r="AW86" t="str">
            <v>N/A</v>
          </cell>
          <cell r="AX86">
            <v>0</v>
          </cell>
          <cell r="AY86" t="str">
            <v>N/A</v>
          </cell>
          <cell r="AZ86">
            <v>0</v>
          </cell>
          <cell r="BA86">
            <v>47248036</v>
          </cell>
          <cell r="BB86" t="str">
            <v>NO</v>
          </cell>
          <cell r="BC86" t="str">
            <v>N/A</v>
          </cell>
          <cell r="BD86" t="str">
            <v>N/A</v>
          </cell>
          <cell r="BE86" t="str">
            <v>N/A</v>
          </cell>
          <cell r="BF86" t="str">
            <v>N/A</v>
          </cell>
          <cell r="BG86">
            <v>44926</v>
          </cell>
          <cell r="BH86">
            <v>44926</v>
          </cell>
          <cell r="BI86">
            <v>-417</v>
          </cell>
          <cell r="BJ86" t="str">
            <v>NO</v>
          </cell>
          <cell r="BK86" t="str">
            <v>N/A</v>
          </cell>
          <cell r="BL86" t="str">
            <v>Bogotá D.C.</v>
          </cell>
          <cell r="BM86" t="str">
            <v>Cumplimiento</v>
          </cell>
          <cell r="BN86" t="str">
            <v>21-45-101358674</v>
          </cell>
          <cell r="BO86">
            <v>0</v>
          </cell>
          <cell r="BP86" t="str">
            <v xml:space="preserve">Seguros del Estado </v>
          </cell>
          <cell r="BQ86">
            <v>44586</v>
          </cell>
          <cell r="BR86" t="str">
            <v>25/01/2022 - 05/07/2023</v>
          </cell>
          <cell r="BS86">
            <v>2022</v>
          </cell>
          <cell r="BT86" t="str">
            <v>C:\Users\andres.prietom\JEP Colombia\Carlos Giovanni Torres Peñaranda - Contractual - Onedrive\Validación pólizas CPS\.VERIFICACIÓN DE PÓLIZAS CONTRATOS 2022\Verificación póliza del contrato JEP 238 2022.PNG</v>
          </cell>
          <cell r="BU86" t="str">
            <v>N/A</v>
          </cell>
          <cell r="BV86" t="str">
            <v>Terminado</v>
          </cell>
          <cell r="BW86" t="str">
            <v>Retiro</v>
          </cell>
          <cell r="BX86" t="str">
            <v>N/A</v>
          </cell>
          <cell r="BY86" t="str">
            <v>INGENIERÍA AMBIENTAL</v>
          </cell>
          <cell r="BZ86" t="str">
            <v>N/A</v>
          </cell>
          <cell r="CA86" t="str">
            <v>MASCULINO</v>
          </cell>
        </row>
        <row r="87">
          <cell r="C87" t="str">
            <v>JEP-255-2022</v>
          </cell>
          <cell r="D87" t="str">
            <v>JEP-CSPO-255-2022</v>
          </cell>
          <cell r="E87" t="str">
            <v xml:space="preserve">Vanessa Jiménez </v>
          </cell>
          <cell r="F87" t="str">
            <v>19 de enero de 2022</v>
          </cell>
          <cell r="G87" t="str">
            <v xml:space="preserve">Ana Maria Mancipe Montenegro </v>
          </cell>
          <cell r="H87" t="str">
            <v>2. Contratos o convenios que no requieren pluralidad de ofertas</v>
          </cell>
          <cell r="I87" t="str">
            <v>1. Prestación de servicios</v>
          </cell>
          <cell r="J87">
            <v>1019081258</v>
          </cell>
          <cell r="K87">
            <v>1</v>
          </cell>
          <cell r="L87" t="str">
            <v>Persona Natural</v>
          </cell>
          <cell r="M87" t="str">
            <v>N/A</v>
          </cell>
          <cell r="N87" t="str">
            <v>Prestar servicios profesionales para apoyar jurídicamente a la Subdirección de Recursos Físicos e Infraestructura en el análisis de la información y revisión de documentos expedidos por la dependencia, así como en el acompañamiento a los tramites de competencia de la misma relacionados con los grupos territoriales para la implementación del enfoque territorial y diferencial de la JEP</v>
          </cell>
          <cell r="O87" t="str">
            <v>Funciones de la dependencia</v>
          </cell>
          <cell r="P87" t="str">
            <v>Harvey Danilo Suarez Morales</v>
          </cell>
          <cell r="Q87" t="str">
            <v>Secretaría Ejecutiva</v>
          </cell>
          <cell r="R87" t="str">
            <v>Dirección Administrativa y Financiera</v>
          </cell>
          <cell r="S87" t="str">
            <v>Subdirección de Recursos Físicos e Infraestructura</v>
          </cell>
          <cell r="T87" t="str">
            <v>Gabriel Amado Pardo</v>
          </cell>
          <cell r="U87" t="str">
            <v>DD-Subdirección de Recursos Físicos e Infraestructura</v>
          </cell>
          <cell r="V87" t="str">
            <v>Ariadna Lorena Alfonso (Octubre 18 a Noviembre 8)</v>
          </cell>
          <cell r="W87" t="str">
            <v>N/A</v>
          </cell>
          <cell r="X87" t="str">
            <v>N/A</v>
          </cell>
          <cell r="Y87" t="str">
            <v>Inversión</v>
          </cell>
          <cell r="Z87">
            <v>67790162</v>
          </cell>
          <cell r="AA87" t="str">
            <v>N/A</v>
          </cell>
          <cell r="AB87" t="str">
            <v>N/A</v>
          </cell>
          <cell r="AC87">
            <v>5894797</v>
          </cell>
          <cell r="AD87" t="str">
            <v>N/A</v>
          </cell>
          <cell r="AE87">
            <v>58922</v>
          </cell>
          <cell r="AF87">
            <v>50322</v>
          </cell>
          <cell r="AG87">
            <v>2018011001091</v>
          </cell>
          <cell r="AH87">
            <v>44584</v>
          </cell>
          <cell r="AI87">
            <v>44585</v>
          </cell>
          <cell r="AJ87" t="str">
            <v>N/A</v>
          </cell>
          <cell r="AK87" t="str">
            <v>N/A</v>
          </cell>
          <cell r="AL87" t="str">
            <v>N/A</v>
          </cell>
          <cell r="AM87" t="str">
            <v>N/A</v>
          </cell>
          <cell r="AN87">
            <v>0</v>
          </cell>
          <cell r="AO87" t="str">
            <v>N/A</v>
          </cell>
          <cell r="AP87">
            <v>0</v>
          </cell>
          <cell r="AQ87" t="str">
            <v>N/A</v>
          </cell>
          <cell r="AR87">
            <v>0</v>
          </cell>
          <cell r="AS87" t="str">
            <v>N/A</v>
          </cell>
          <cell r="AT87">
            <v>0</v>
          </cell>
          <cell r="AU87" t="str">
            <v>N/A</v>
          </cell>
          <cell r="AV87">
            <v>0</v>
          </cell>
          <cell r="AW87" t="str">
            <v>N/A</v>
          </cell>
          <cell r="AX87">
            <v>0</v>
          </cell>
          <cell r="AY87" t="str">
            <v>N/A</v>
          </cell>
          <cell r="AZ87">
            <v>0</v>
          </cell>
          <cell r="BA87">
            <v>67790162</v>
          </cell>
          <cell r="BB87" t="str">
            <v>NO</v>
          </cell>
          <cell r="BC87" t="str">
            <v>N/A</v>
          </cell>
          <cell r="BD87" t="str">
            <v>N/A</v>
          </cell>
          <cell r="BE87" t="str">
            <v>N/A</v>
          </cell>
          <cell r="BF87" t="str">
            <v>N/A</v>
          </cell>
          <cell r="BG87">
            <v>44926</v>
          </cell>
          <cell r="BH87">
            <v>44926</v>
          </cell>
          <cell r="BI87">
            <v>-417</v>
          </cell>
          <cell r="BJ87" t="str">
            <v>NO</v>
          </cell>
          <cell r="BK87" t="str">
            <v>N/A</v>
          </cell>
          <cell r="BL87" t="str">
            <v>Bogotá D.C.</v>
          </cell>
          <cell r="BM87" t="str">
            <v>Cumplimiento</v>
          </cell>
          <cell r="BN87" t="str">
            <v>63-47-101000798</v>
          </cell>
          <cell r="BO87">
            <v>0</v>
          </cell>
          <cell r="BP87" t="str">
            <v xml:space="preserve">Seguros del Estado </v>
          </cell>
          <cell r="BQ87">
            <v>44584</v>
          </cell>
          <cell r="BR87" t="str">
            <v>23-01-2022 - 30-06-2023</v>
          </cell>
          <cell r="BS87">
            <v>2022</v>
          </cell>
          <cell r="BT87" t="str">
            <v>https://jepcolombia-my.sharepoint.com/personal/carlos_torres_jep_gov_co/Documents/Documentos/Contractual/Contractual%20-%20Onedrive/Validaci%C3%B3n%20p%C3%B3lizas%20CPS/.VERIFICACI%C3%93N%20DE%20P%C3%93LIZAS%20CONTRATOS%202022/Verificaci%C3%B3n%20p%C3%B3liza%20contrato%20JEP%20255%202022.PNG</v>
          </cell>
          <cell r="BU87" t="str">
            <v>N/A</v>
          </cell>
          <cell r="BV87" t="str">
            <v>Terminado</v>
          </cell>
          <cell r="BW87" t="str">
            <v>Retiro</v>
          </cell>
          <cell r="BX87" t="str">
            <v>N/A</v>
          </cell>
          <cell r="BY87" t="str">
            <v>DERECHO</v>
          </cell>
          <cell r="BZ87" t="str">
            <v>N/A</v>
          </cell>
          <cell r="CA87" t="str">
            <v>FEMENINO</v>
          </cell>
        </row>
        <row r="88">
          <cell r="C88" t="str">
            <v>JEP-807-2022</v>
          </cell>
          <cell r="D88" t="str">
            <v>JEP-CSPO-778-2022
P-CSPO-778-2022</v>
          </cell>
          <cell r="E88" t="str">
            <v>Clara Torres</v>
          </cell>
          <cell r="F88">
            <v>44893</v>
          </cell>
          <cell r="G88" t="str">
            <v>JUAN GAVIRIA RESTREPO &amp; CÍA SAS</v>
          </cell>
          <cell r="H88" t="str">
            <v>2. Contratos o convenios que no requieren pluralidad de ofertas</v>
          </cell>
          <cell r="I88" t="str">
            <v>9. Arrendamiento</v>
          </cell>
          <cell r="J88">
            <v>860516847</v>
          </cell>
          <cell r="K88">
            <v>7</v>
          </cell>
          <cell r="L88" t="str">
            <v>Persona Jurídica</v>
          </cell>
          <cell r="M88" t="str">
            <v xml:space="preserve">Bogotá D.C. </v>
          </cell>
          <cell r="N88" t="str">
            <v>Arrendamiento del Edificio Torre Squadra ubicado en la avenida carrera 7ª no. 63-44 de la ciudad de Bogotá para el uso exclusivo y funcionamiento de la Jurisdicción Especial para la Paz.</v>
          </cell>
          <cell r="O88" t="str">
            <v>Funciones de la dependencia</v>
          </cell>
          <cell r="P88" t="str">
            <v>Ana Lucia Rosales Callejas</v>
          </cell>
          <cell r="Q88" t="str">
            <v>Dirección Administrativa y Financiera</v>
          </cell>
          <cell r="R88" t="str">
            <v>Dirección Administrativa y Financiera</v>
          </cell>
          <cell r="S88" t="str">
            <v>Subdirección de Recursos Físicos e Infraestructura</v>
          </cell>
          <cell r="T88" t="str">
            <v>Martha Cristina Useche Rodriguez</v>
          </cell>
          <cell r="U88" t="str">
            <v>DD-Subdirección de Recursos Físicos e Infraestructura</v>
          </cell>
          <cell r="V88" t="str">
            <v>N/A</v>
          </cell>
          <cell r="W88" t="str">
            <v>N/A</v>
          </cell>
          <cell r="X88" t="str">
            <v>N/A</v>
          </cell>
          <cell r="Y88" t="str">
            <v>Funcionamiento</v>
          </cell>
          <cell r="Z88">
            <v>70201346600</v>
          </cell>
          <cell r="AA88" t="str">
            <v>N/A</v>
          </cell>
          <cell r="AB88" t="str">
            <v>N/A</v>
          </cell>
          <cell r="AC88" t="str">
            <v>N/A</v>
          </cell>
          <cell r="AD88" t="str">
            <v>N/A</v>
          </cell>
          <cell r="AE88">
            <v>101522</v>
          </cell>
          <cell r="AF88">
            <v>552222</v>
          </cell>
          <cell r="AG88" t="str">
            <v>N/A</v>
          </cell>
          <cell r="AH88">
            <v>44895</v>
          </cell>
          <cell r="AI88">
            <v>44896</v>
          </cell>
          <cell r="AJ88" t="str">
            <v>N/A</v>
          </cell>
          <cell r="AK88" t="str">
            <v>N/A</v>
          </cell>
          <cell r="AL88" t="str">
            <v>N/A</v>
          </cell>
          <cell r="AM88" t="str">
            <v>N/A</v>
          </cell>
          <cell r="AN88">
            <v>77585200</v>
          </cell>
          <cell r="AO88">
            <v>45267</v>
          </cell>
          <cell r="AP88">
            <v>1784459600</v>
          </cell>
          <cell r="AQ88">
            <v>45306</v>
          </cell>
          <cell r="AR88">
            <v>0</v>
          </cell>
          <cell r="AS88" t="str">
            <v>N/A</v>
          </cell>
          <cell r="AT88">
            <v>0</v>
          </cell>
          <cell r="AU88" t="str">
            <v>N/A</v>
          </cell>
          <cell r="AV88">
            <v>0</v>
          </cell>
          <cell r="AW88" t="str">
            <v>N/A</v>
          </cell>
          <cell r="AX88">
            <v>2</v>
          </cell>
          <cell r="AY88" t="str">
            <v>N/A</v>
          </cell>
          <cell r="AZ88">
            <v>0</v>
          </cell>
          <cell r="BA88">
            <v>72063391400</v>
          </cell>
          <cell r="BB88" t="str">
            <v>SI</v>
          </cell>
          <cell r="BC88">
            <v>18421503100</v>
          </cell>
          <cell r="BD88">
            <v>77585200</v>
          </cell>
          <cell r="BE88">
            <v>19543524000</v>
          </cell>
          <cell r="BF88">
            <v>11727669800</v>
          </cell>
          <cell r="BG88">
            <v>46234</v>
          </cell>
          <cell r="BH88">
            <v>46234</v>
          </cell>
          <cell r="BI88">
            <v>891</v>
          </cell>
          <cell r="BJ88" t="str">
            <v>SI</v>
          </cell>
          <cell r="BK88" t="str">
            <v>SIN FECHA</v>
          </cell>
          <cell r="BL88" t="str">
            <v>Bogotá D.C.</v>
          </cell>
          <cell r="BM88" t="str">
            <v>N/A</v>
          </cell>
          <cell r="BN88" t="str">
            <v>N/A</v>
          </cell>
          <cell r="BO88" t="str">
            <v>N/A</v>
          </cell>
          <cell r="BP88" t="str">
            <v>N/A</v>
          </cell>
          <cell r="BQ88" t="str">
            <v>N/A</v>
          </cell>
          <cell r="BR88" t="str">
            <v>N/A</v>
          </cell>
          <cell r="BS88">
            <v>2022</v>
          </cell>
          <cell r="BT88" t="str">
            <v>N/A</v>
          </cell>
          <cell r="BU88" t="str">
            <v>No aplica póliza en desarrollo del programa de seguros de la JEP, se contempla la expedición de una Póliza de Responsabilidad Civil Extracontractual que es objeto de renovación anual a partir de su vencimiento y que ampara los perjuicios patrimoniales y extrapatrimoniales que cause la Entidad a Terceros.
Mediante otrosí N°1  del 7/12/2023 se publicó en SECOP II, Otro si 1 al contrato JEP-807-2022 Adición IPC al Contrato de arriendo JEP
EL 15/01/2024 se publicó hoy Otro si 2 Contrato JEP-807-2022, adición arrendamiento edificio JEP</v>
          </cell>
          <cell r="BV88" t="str">
            <v>En ejecución</v>
          </cell>
          <cell r="BW88" t="str">
            <v>Adición o reducción</v>
          </cell>
          <cell r="BX88" t="str">
            <v>N/A</v>
          </cell>
          <cell r="BY88" t="str">
            <v>N/A</v>
          </cell>
          <cell r="BZ88" t="str">
            <v>N/A</v>
          </cell>
          <cell r="CA88" t="str">
            <v>N/A</v>
          </cell>
        </row>
        <row r="89">
          <cell r="C89" t="str">
            <v>OC-85533-2022</v>
          </cell>
          <cell r="D89" t="str">
            <v>JEP-TVEC-001-2022</v>
          </cell>
          <cell r="E89" t="str">
            <v xml:space="preserve">Vanessa Jiménez </v>
          </cell>
          <cell r="F89" t="str">
            <v>N/R</v>
          </cell>
          <cell r="G89" t="str">
            <v>SERVICIOS DE ASEO, CAFETERÍA Y MANTENIMIENTO INSTITUCIONAL OUTSOURCING SEASING LIMITADA</v>
          </cell>
          <cell r="H89" t="str">
            <v>6. Orden de compra</v>
          </cell>
          <cell r="I89" t="str">
            <v>1. Prestación de servicios</v>
          </cell>
          <cell r="J89">
            <v>900229503</v>
          </cell>
          <cell r="K89">
            <v>2</v>
          </cell>
          <cell r="L89" t="str">
            <v>Persona Jurídica</v>
          </cell>
          <cell r="M89" t="str">
            <v>N/A</v>
          </cell>
          <cell r="N89" t="str">
            <v>Prestar el servicio integral de aseo y cafetería incluido suministro de insumos, elementos, materiales y equipos requeridos para las instalaciones de la Jurisdicción Especial para la Paz.</v>
          </cell>
          <cell r="O89" t="str">
            <v>Funciones de la dependencia</v>
          </cell>
          <cell r="P89" t="str">
            <v>Ana Lucia Rosales Callejas</v>
          </cell>
          <cell r="Q89" t="str">
            <v>Dirección Administrativa y Financiera</v>
          </cell>
          <cell r="R89" t="str">
            <v>Dirección Administrativa y Financiera</v>
          </cell>
          <cell r="S89" t="str">
            <v>Subdirección de Recursos Físicos e Infraestructura</v>
          </cell>
          <cell r="T89" t="str">
            <v xml:space="preserve">Gabriel Amado Pardo </v>
          </cell>
          <cell r="U89" t="str">
            <v>DD-Subdirección de Recursos Físicos e Infraestructura</v>
          </cell>
          <cell r="V89" t="str">
            <v>Ariadna Lorena Alfonso (Octubre 18 a Noviembre 8)</v>
          </cell>
          <cell r="W89" t="str">
            <v>N/A</v>
          </cell>
          <cell r="X89" t="str">
            <v>N/A</v>
          </cell>
          <cell r="Y89" t="str">
            <v>Funcionamiento</v>
          </cell>
          <cell r="Z89">
            <v>725408442.50999999</v>
          </cell>
          <cell r="AA89" t="str">
            <v>N/A</v>
          </cell>
          <cell r="AB89" t="str">
            <v>N/A</v>
          </cell>
          <cell r="AC89">
            <v>0</v>
          </cell>
          <cell r="AD89" t="str">
            <v>N/A</v>
          </cell>
          <cell r="AE89">
            <v>67722</v>
          </cell>
          <cell r="AF89">
            <v>94822</v>
          </cell>
          <cell r="AG89" t="str">
            <v>N/A</v>
          </cell>
          <cell r="AH89">
            <v>44611</v>
          </cell>
          <cell r="AI89">
            <v>44611</v>
          </cell>
          <cell r="AJ89" t="str">
            <v>N/A</v>
          </cell>
          <cell r="AK89" t="str">
            <v>N/A</v>
          </cell>
          <cell r="AL89" t="str">
            <v>N/A</v>
          </cell>
          <cell r="AM89" t="str">
            <v>N/A</v>
          </cell>
          <cell r="AN89">
            <v>0</v>
          </cell>
          <cell r="AO89" t="str">
            <v>N/A</v>
          </cell>
          <cell r="AP89">
            <v>0</v>
          </cell>
          <cell r="AQ89" t="str">
            <v>N/A</v>
          </cell>
          <cell r="AR89">
            <v>0</v>
          </cell>
          <cell r="AS89" t="str">
            <v>N/A</v>
          </cell>
          <cell r="AT89">
            <v>0</v>
          </cell>
          <cell r="AU89" t="str">
            <v>N/A</v>
          </cell>
          <cell r="AV89">
            <v>0</v>
          </cell>
          <cell r="AW89" t="str">
            <v>N/A</v>
          </cell>
          <cell r="AX89">
            <v>0</v>
          </cell>
          <cell r="AY89" t="str">
            <v>N/A</v>
          </cell>
          <cell r="AZ89">
            <v>0</v>
          </cell>
          <cell r="BA89">
            <v>725408442.50999999</v>
          </cell>
          <cell r="BB89" t="str">
            <v>NO</v>
          </cell>
          <cell r="BC89" t="str">
            <v>N/A</v>
          </cell>
          <cell r="BD89" t="str">
            <v>N/A</v>
          </cell>
          <cell r="BE89" t="str">
            <v>N/A</v>
          </cell>
          <cell r="BF89" t="str">
            <v>N/A</v>
          </cell>
          <cell r="BG89">
            <v>44895</v>
          </cell>
          <cell r="BH89">
            <v>44895</v>
          </cell>
          <cell r="BI89">
            <v>-448</v>
          </cell>
          <cell r="BJ89" t="str">
            <v>SI</v>
          </cell>
          <cell r="BK89" t="str">
            <v>SIN FECHA</v>
          </cell>
          <cell r="BL89" t="str">
            <v>Bogotá D.C.</v>
          </cell>
          <cell r="BM89" t="str">
            <v>CUMPLIMIENTO
RESP. CIVIL EXTRACONT.</v>
          </cell>
          <cell r="BN89" t="str">
            <v>21-44-101377070
 21-40-101182936</v>
          </cell>
          <cell r="BO89">
            <v>0</v>
          </cell>
          <cell r="BP89" t="str">
            <v>Seguros del Estado</v>
          </cell>
          <cell r="BQ89">
            <v>44617</v>
          </cell>
          <cell r="BR89" t="str">
            <v>19/02/2022 - 30/11/2022</v>
          </cell>
          <cell r="BS89">
            <v>2022</v>
          </cell>
          <cell r="BU89" t="str">
            <v>N/A</v>
          </cell>
          <cell r="BV89" t="str">
            <v>Terminado</v>
          </cell>
          <cell r="BW89" t="str">
            <v>Retiro</v>
          </cell>
          <cell r="BX89" t="str">
            <v>N/A</v>
          </cell>
          <cell r="BY89" t="str">
            <v>N/A</v>
          </cell>
          <cell r="BZ89" t="str">
            <v>N/A</v>
          </cell>
          <cell r="CA89" t="str">
            <v>N/A</v>
          </cell>
        </row>
        <row r="90">
          <cell r="C90" t="str">
            <v>JEP-100-2022</v>
          </cell>
          <cell r="D90" t="str">
            <v>JEP-CSPO-100-2022</v>
          </cell>
          <cell r="E90" t="str">
            <v xml:space="preserve">Vanessa Jiménez </v>
          </cell>
          <cell r="F90" t="str">
            <v>N/R</v>
          </cell>
          <cell r="G90" t="str">
            <v>Jose Alejandro Montaño Rodriguez</v>
          </cell>
          <cell r="H90" t="str">
            <v>2. Contratos o convenios que no requieren pluralidad de ofertas</v>
          </cell>
          <cell r="I90" t="str">
            <v>1. Prestación de servicios</v>
          </cell>
          <cell r="J90">
            <v>19460742</v>
          </cell>
          <cell r="K90">
            <v>9</v>
          </cell>
          <cell r="L90" t="str">
            <v>Persona Natural</v>
          </cell>
          <cell r="M90" t="str">
            <v>N/A</v>
          </cell>
          <cell r="N90" t="str">
            <v>Prestar servicios de apoyo a la subdirección de recursos físicos e infraestructura en la gestión de los documentos que se generen en el grupo de almacén e inventarios.</v>
          </cell>
          <cell r="O90" t="str">
            <v>Funciones de la dependencia</v>
          </cell>
          <cell r="P90" t="str">
            <v>Harvey Danilo Suarez Morales</v>
          </cell>
          <cell r="Q90" t="str">
            <v>Secretaría Ejecutiva</v>
          </cell>
          <cell r="R90" t="str">
            <v>Dirección Administrativa y Financiera</v>
          </cell>
          <cell r="S90" t="str">
            <v>Subdirección de Recursos Físicos e Infraestructura</v>
          </cell>
          <cell r="T90" t="str">
            <v>Gabriel Amado Pardo</v>
          </cell>
          <cell r="U90" t="str">
            <v>DD-Subdirección de Recursos Físicos e Infraestructura</v>
          </cell>
          <cell r="V90" t="str">
            <v>Ariadna Lorena Alfonso (Octubre 18 a Noviembre 8)</v>
          </cell>
          <cell r="W90" t="str">
            <v>N/A</v>
          </cell>
          <cell r="X90" t="str">
            <v>N/A</v>
          </cell>
          <cell r="Y90" t="str">
            <v>Funcionamiento</v>
          </cell>
          <cell r="Z90">
            <v>23679371</v>
          </cell>
          <cell r="AA90" t="str">
            <v>N/A</v>
          </cell>
          <cell r="AB90" t="str">
            <v>N/A</v>
          </cell>
          <cell r="AC90" t="str">
            <v>$2.023.879</v>
          </cell>
          <cell r="AD90" t="str">
            <v>N/A</v>
          </cell>
          <cell r="AE90">
            <v>31122</v>
          </cell>
          <cell r="AF90">
            <v>58122</v>
          </cell>
          <cell r="AG90" t="str">
            <v>N/A</v>
          </cell>
          <cell r="AH90">
            <v>44586</v>
          </cell>
          <cell r="AI90">
            <v>44588</v>
          </cell>
          <cell r="AJ90" t="str">
            <v>N/A</v>
          </cell>
          <cell r="AK90" t="str">
            <v>N/A</v>
          </cell>
          <cell r="AL90" t="str">
            <v>N/A</v>
          </cell>
          <cell r="AM90" t="str">
            <v>N/A</v>
          </cell>
          <cell r="AN90">
            <v>0</v>
          </cell>
          <cell r="AO90" t="str">
            <v>N/A</v>
          </cell>
          <cell r="AP90">
            <v>0</v>
          </cell>
          <cell r="AQ90" t="str">
            <v>N/A</v>
          </cell>
          <cell r="AR90">
            <v>0</v>
          </cell>
          <cell r="AS90" t="str">
            <v>N/A</v>
          </cell>
          <cell r="AT90">
            <v>0</v>
          </cell>
          <cell r="AU90" t="str">
            <v>N/A</v>
          </cell>
          <cell r="AV90">
            <v>0</v>
          </cell>
          <cell r="AW90" t="str">
            <v>N/A</v>
          </cell>
          <cell r="AX90">
            <v>0</v>
          </cell>
          <cell r="AY90" t="str">
            <v>N/A</v>
          </cell>
          <cell r="AZ90">
            <v>0</v>
          </cell>
          <cell r="BA90">
            <v>23679371</v>
          </cell>
          <cell r="BB90" t="str">
            <v>NO</v>
          </cell>
          <cell r="BC90" t="str">
            <v>N/A</v>
          </cell>
          <cell r="BD90" t="str">
            <v>N/A</v>
          </cell>
          <cell r="BE90" t="str">
            <v>N/A</v>
          </cell>
          <cell r="BF90" t="str">
            <v>N/A</v>
          </cell>
          <cell r="BG90">
            <v>44926</v>
          </cell>
          <cell r="BH90">
            <v>44926</v>
          </cell>
          <cell r="BI90">
            <v>-417</v>
          </cell>
          <cell r="BJ90" t="str">
            <v>NO</v>
          </cell>
          <cell r="BK90" t="str">
            <v>N/A</v>
          </cell>
          <cell r="BL90" t="str">
            <v>Bogotá D.C.</v>
          </cell>
          <cell r="BM90" t="str">
            <v>Cumplimiento</v>
          </cell>
          <cell r="BN90" t="str">
            <v>63-47-101000823</v>
          </cell>
          <cell r="BO90">
            <v>0</v>
          </cell>
          <cell r="BP90" t="str">
            <v>Seguros del Estado</v>
          </cell>
          <cell r="BQ90">
            <v>44587</v>
          </cell>
          <cell r="BR90" t="str">
            <v>25/01/2022 - 30/06/2023</v>
          </cell>
          <cell r="BS90">
            <v>2022</v>
          </cell>
          <cell r="BT90" t="str">
            <v>C:\Users\andres.prietom\JEP Colombia\Carlos Giovanni Torres Peñaranda - Contractual - Onedrive\Validación pólizas CPS\.VERIFICACIÓN DE PÓLIZAS CONTRATOS 2022\Verificación póliza JEP 100 2022.PNG</v>
          </cell>
          <cell r="BU90" t="str">
            <v>N/A</v>
          </cell>
          <cell r="BV90" t="str">
            <v>Terminado</v>
          </cell>
          <cell r="BW90" t="str">
            <v>Retiro</v>
          </cell>
          <cell r="BX90" t="str">
            <v>N/A</v>
          </cell>
          <cell r="BY90" t="str">
            <v>N/A</v>
          </cell>
          <cell r="BZ90" t="str">
            <v>N/A</v>
          </cell>
          <cell r="CA90" t="str">
            <v>MASCULINO</v>
          </cell>
        </row>
        <row r="91">
          <cell r="C91" t="str">
            <v>JEP-433-2022</v>
          </cell>
          <cell r="D91" t="str">
            <v>JEP-IPINF-002-2022</v>
          </cell>
          <cell r="E91" t="str">
            <v>Johanna Duarte</v>
          </cell>
          <cell r="F91" t="str">
            <v>N/R</v>
          </cell>
          <cell r="G91" t="str">
            <v>GPS ELECTRONICS LTDA</v>
          </cell>
          <cell r="H91" t="str">
            <v>1. Invitación Pública inferior a 45 SMMLV</v>
          </cell>
          <cell r="I91" t="str">
            <v>1. Prestación de servicios</v>
          </cell>
          <cell r="J91">
            <v>900092491</v>
          </cell>
          <cell r="K91">
            <v>1</v>
          </cell>
          <cell r="L91" t="str">
            <v>Persona Jurídica</v>
          </cell>
          <cell r="M91" t="str">
            <v>N/A</v>
          </cell>
          <cell r="N91" t="str">
            <v>Prestar el servicio de mantenimiento preventivo, correctivo y soporte para los sistemas ininterrumpidos de potencia (ups) que operan en las instalaciones de la Jurisdicción Especial para la Paz – JEP.</v>
          </cell>
          <cell r="O91" t="str">
            <v>Funciones de la dependencia</v>
          </cell>
          <cell r="P91" t="str">
            <v>Luis Felipe Rivera García</v>
          </cell>
          <cell r="Q91" t="str">
            <v>Dirección de Tecnologías de la Información</v>
          </cell>
          <cell r="R91" t="str">
            <v>Dirección Administrativa y Financiera</v>
          </cell>
          <cell r="S91" t="str">
            <v>Subdirección de Recursos Físicos e Infraestructura</v>
          </cell>
          <cell r="T91" t="str">
            <v>Gabriel Amado Pardo
Nestor Julio Corredor Niampira</v>
          </cell>
          <cell r="U91" t="str">
            <v>DD-Subdirección de Recursos Físicos e Infraestructura</v>
          </cell>
          <cell r="V91" t="str">
            <v>N/A</v>
          </cell>
          <cell r="W91" t="str">
            <v>N/A</v>
          </cell>
          <cell r="X91" t="str">
            <v>N/A</v>
          </cell>
          <cell r="Y91" t="str">
            <v>Funcionamiento</v>
          </cell>
          <cell r="Z91">
            <v>14924255</v>
          </cell>
          <cell r="AA91" t="str">
            <v>N/A</v>
          </cell>
          <cell r="AB91" t="str">
            <v>N/A</v>
          </cell>
          <cell r="AC91">
            <v>0</v>
          </cell>
          <cell r="AD91" t="str">
            <v>N/A</v>
          </cell>
          <cell r="AE91">
            <v>69122</v>
          </cell>
          <cell r="AF91">
            <v>218422</v>
          </cell>
          <cell r="AG91" t="str">
            <v>N/A</v>
          </cell>
          <cell r="AH91">
            <v>44684</v>
          </cell>
          <cell r="AI91">
            <v>44700</v>
          </cell>
          <cell r="AJ91" t="str">
            <v>N/A</v>
          </cell>
          <cell r="AK91" t="str">
            <v>N/A</v>
          </cell>
          <cell r="AL91" t="str">
            <v>N/A</v>
          </cell>
          <cell r="AM91" t="str">
            <v>N/A</v>
          </cell>
          <cell r="AN91">
            <v>0</v>
          </cell>
          <cell r="AO91" t="str">
            <v>N/A</v>
          </cell>
          <cell r="AP91">
            <v>0</v>
          </cell>
          <cell r="AQ91" t="str">
            <v>N/A</v>
          </cell>
          <cell r="AR91">
            <v>0</v>
          </cell>
          <cell r="AS91" t="str">
            <v>N/A</v>
          </cell>
          <cell r="AT91">
            <v>0</v>
          </cell>
          <cell r="AU91" t="str">
            <v>N/A</v>
          </cell>
          <cell r="AV91">
            <v>0</v>
          </cell>
          <cell r="AW91" t="str">
            <v>N/A</v>
          </cell>
          <cell r="AX91">
            <v>0</v>
          </cell>
          <cell r="AY91" t="str">
            <v>N/A</v>
          </cell>
          <cell r="AZ91">
            <v>0</v>
          </cell>
          <cell r="BA91">
            <v>14924255</v>
          </cell>
          <cell r="BB91" t="str">
            <v>NO</v>
          </cell>
          <cell r="BC91" t="str">
            <v>N/A</v>
          </cell>
          <cell r="BD91" t="str">
            <v>N/A</v>
          </cell>
          <cell r="BE91" t="str">
            <v>N/A</v>
          </cell>
          <cell r="BF91" t="str">
            <v>N/A</v>
          </cell>
          <cell r="BG91">
            <v>44926</v>
          </cell>
          <cell r="BH91">
            <v>44926</v>
          </cell>
          <cell r="BI91">
            <v>-417</v>
          </cell>
          <cell r="BJ91" t="str">
            <v>SI</v>
          </cell>
          <cell r="BK91">
            <v>45040</v>
          </cell>
          <cell r="BL91" t="str">
            <v>Bogotá D.C.</v>
          </cell>
          <cell r="BM91" t="str">
            <v>Cumplimiento</v>
          </cell>
          <cell r="BN91" t="str">
            <v>21-45-101369205</v>
          </cell>
          <cell r="BO91">
            <v>1</v>
          </cell>
          <cell r="BP91" t="str">
            <v>Seguros del Estado</v>
          </cell>
          <cell r="BQ91">
            <v>44687</v>
          </cell>
          <cell r="BR91" t="str">
            <v>02/05/2022 - 31/12/2023</v>
          </cell>
          <cell r="BS91">
            <v>2022</v>
          </cell>
          <cell r="BT91" t="str">
            <v>PENDIENTE</v>
          </cell>
          <cell r="BU91" t="str">
            <v xml:space="preserve"> En fecha 17/05/2022 se suscribe otrisí 1 por medio del cual se modifica la forma de pago.
Em fecha del 24/05/2023 se publicó el balance y cierre del Contrato JEP-433-2022 suscrito con GPS ELECTRONICS LTDA</v>
          </cell>
          <cell r="BV91" t="str">
            <v>Terminado</v>
          </cell>
          <cell r="BW91" t="str">
            <v>Retiro</v>
          </cell>
          <cell r="BX91" t="str">
            <v>N/A</v>
          </cell>
          <cell r="BY91" t="str">
            <v>N/A</v>
          </cell>
          <cell r="BZ91" t="str">
            <v>N/A</v>
          </cell>
          <cell r="CA91" t="str">
            <v>N/A</v>
          </cell>
        </row>
        <row r="92">
          <cell r="C92" t="str">
            <v>JEP-427-2022</v>
          </cell>
          <cell r="D92" t="str">
            <v>JEP-IPS-002-2022</v>
          </cell>
          <cell r="E92" t="str">
            <v>Clara Torres</v>
          </cell>
          <cell r="F92" t="str">
            <v>N/R</v>
          </cell>
          <cell r="G92" t="str">
            <v>LA PREVISORA S.A COMPAÑIA DE SEGUROS</v>
          </cell>
          <cell r="H92" t="str">
            <v>3. Invitación Pública igual o superior a 450SMMLV</v>
          </cell>
          <cell r="I92" t="str">
            <v>8. Seguros</v>
          </cell>
          <cell r="J92">
            <v>860002400</v>
          </cell>
          <cell r="K92">
            <v>2</v>
          </cell>
          <cell r="L92" t="str">
            <v>Persona Jurídica</v>
          </cell>
          <cell r="M92" t="str">
            <v>N/A</v>
          </cell>
          <cell r="N92" t="str">
            <v xml:space="preserve">Adquirir las pólizas que conforman el programa de seguros de la Jurisdicción Especial para la Paz JEP. (seguro de vida grupo ley 16 de 1988 - UIA, Magistratura; todo riesgo, DRONES) </v>
          </cell>
          <cell r="O92" t="str">
            <v>Funciones de la dependencia</v>
          </cell>
          <cell r="P92" t="str">
            <v>Ana Lucia Rosales Callejas</v>
          </cell>
          <cell r="Q92" t="str">
            <v>Dirección Administrativa y Financiera</v>
          </cell>
          <cell r="R92" t="str">
            <v>Dirección Administrativa y Financiera</v>
          </cell>
          <cell r="S92" t="str">
            <v>Subdirección de Recursos Físicos e Infraestructura</v>
          </cell>
          <cell r="T92" t="str">
            <v xml:space="preserve">Gabriel Amado Pardo </v>
          </cell>
          <cell r="U92" t="str">
            <v>DD-Subdirección de Recursos Físicos e Infraestructura</v>
          </cell>
          <cell r="V92" t="str">
            <v>Ariadna Lorena Alfonso (Octubre 18 a Noviembre 8)</v>
          </cell>
          <cell r="W92" t="str">
            <v>N/A</v>
          </cell>
          <cell r="X92" t="str">
            <v>N/A</v>
          </cell>
          <cell r="Y92" t="str">
            <v>Funcionamiento</v>
          </cell>
          <cell r="Z92">
            <v>1112188444</v>
          </cell>
          <cell r="AA92" t="str">
            <v>N/A</v>
          </cell>
          <cell r="AB92" t="str">
            <v>N/A</v>
          </cell>
          <cell r="AC92">
            <v>0</v>
          </cell>
          <cell r="AD92" t="str">
            <v>N/A</v>
          </cell>
          <cell r="AE92">
            <v>68522</v>
          </cell>
          <cell r="AF92">
            <v>153922</v>
          </cell>
          <cell r="AG92" t="str">
            <v>N/A</v>
          </cell>
          <cell r="AH92">
            <v>44645</v>
          </cell>
          <cell r="AI92">
            <v>44651</v>
          </cell>
          <cell r="AJ92" t="str">
            <v>N/A</v>
          </cell>
          <cell r="AK92" t="str">
            <v>N/A</v>
          </cell>
          <cell r="AL92" t="str">
            <v>N/A</v>
          </cell>
          <cell r="AM92" t="str">
            <v>N/A</v>
          </cell>
          <cell r="AN92">
            <v>0</v>
          </cell>
          <cell r="AO92" t="str">
            <v>N/A</v>
          </cell>
          <cell r="AP92">
            <v>0</v>
          </cell>
          <cell r="AQ92" t="str">
            <v>N/A</v>
          </cell>
          <cell r="AR92">
            <v>0</v>
          </cell>
          <cell r="AS92" t="str">
            <v>N/A</v>
          </cell>
          <cell r="AT92">
            <v>0</v>
          </cell>
          <cell r="AU92" t="str">
            <v>N/A</v>
          </cell>
          <cell r="AV92">
            <v>0</v>
          </cell>
          <cell r="AW92" t="str">
            <v>N/A</v>
          </cell>
          <cell r="AX92">
            <v>0</v>
          </cell>
          <cell r="AY92" t="str">
            <v>N/A</v>
          </cell>
          <cell r="AZ92">
            <v>0</v>
          </cell>
          <cell r="BA92">
            <v>1112188444</v>
          </cell>
          <cell r="BB92" t="str">
            <v>NO</v>
          </cell>
          <cell r="BC92" t="str">
            <v>N/A</v>
          </cell>
          <cell r="BD92" t="str">
            <v>N/A</v>
          </cell>
          <cell r="BE92" t="str">
            <v>N/A</v>
          </cell>
          <cell r="BF92" t="str">
            <v>N/A</v>
          </cell>
          <cell r="BG92">
            <v>45011</v>
          </cell>
          <cell r="BH92">
            <v>45011</v>
          </cell>
          <cell r="BI92">
            <v>-332</v>
          </cell>
          <cell r="BJ92" t="str">
            <v>SI</v>
          </cell>
          <cell r="BK92" t="str">
            <v>SIN FECHA</v>
          </cell>
          <cell r="BL92" t="str">
            <v>Territorio Nacional</v>
          </cell>
          <cell r="BM92" t="str">
            <v>N/A</v>
          </cell>
          <cell r="BN92" t="str">
            <v>N/A</v>
          </cell>
          <cell r="BO92" t="str">
            <v>N/A</v>
          </cell>
          <cell r="BP92" t="str">
            <v>N/A</v>
          </cell>
          <cell r="BQ92" t="str">
            <v>N/A</v>
          </cell>
          <cell r="BR92" t="str">
            <v>N/A</v>
          </cell>
          <cell r="BS92">
            <v>2022</v>
          </cell>
          <cell r="BT92" t="str">
            <v>N/A</v>
          </cell>
          <cell r="BU92" t="str">
            <v>en fecha del 22/09/2022 Aprobada inclusión 1 en contrato 427 de 2022  la Previsora: Inclusión a póliza No. 1003685 - Contrato JEP – 427 de 2022 amparar el incremento del valor por la compra de unos equipos
eléctricos y electrónicos
El 15 de diciembre se raliza una : Inclusión a póliza No. 1003685 - Contrato JEP – 427 de 2022 con el fin de amparar el incremento del valor por la compra de unos equipos eléctricos y electrónicos - equipo médico y científico, muebles y enseres, incluidas mejoras locativas</v>
          </cell>
          <cell r="BV92" t="str">
            <v>Terminado</v>
          </cell>
          <cell r="BW92" t="str">
            <v>Retiro</v>
          </cell>
          <cell r="BX92" t="str">
            <v>N/A</v>
          </cell>
          <cell r="BY92" t="str">
            <v>N/A</v>
          </cell>
          <cell r="BZ92" t="str">
            <v>N/A</v>
          </cell>
          <cell r="CA92" t="str">
            <v>N/A</v>
          </cell>
        </row>
        <row r="93">
          <cell r="C93" t="str">
            <v>JEP-428-2022</v>
          </cell>
          <cell r="D93" t="str">
            <v>JEP-IPS-002-2022</v>
          </cell>
          <cell r="E93" t="str">
            <v>Clara Torres</v>
          </cell>
          <cell r="F93" t="str">
            <v>N/R</v>
          </cell>
          <cell r="G93" t="str">
            <v>COMPAÑÍA MUNDIAL DE SEGUROS S.A.</v>
          </cell>
          <cell r="H93" t="str">
            <v>3. Invitación Pública igual o superior a 450SMMLV</v>
          </cell>
          <cell r="I93" t="str">
            <v>8. Seguros</v>
          </cell>
          <cell r="J93">
            <v>860037013</v>
          </cell>
          <cell r="K93">
            <v>6</v>
          </cell>
          <cell r="L93" t="str">
            <v>Persona Jurídica</v>
          </cell>
          <cell r="M93" t="str">
            <v>N/A</v>
          </cell>
          <cell r="N93" t="str">
            <v xml:space="preserve">Adquirir las pólizas que conforman el programa de seguros de la Jurisdicción Especial para la Paz JEP. (seguro de vida grupo ley 16 de 1988 - UIA, Magistratura; todo riesgo, DRONES) </v>
          </cell>
          <cell r="O93" t="str">
            <v>Funciones de la dependencia</v>
          </cell>
          <cell r="P93" t="str">
            <v>Ana Lucia Rosales Callejas</v>
          </cell>
          <cell r="Q93" t="str">
            <v>Dirección Administrativa y Financiera</v>
          </cell>
          <cell r="R93" t="str">
            <v>Dirección Administrativa y Financiera</v>
          </cell>
          <cell r="S93" t="str">
            <v>Subdirección de Recursos Físicos e Infraestructura</v>
          </cell>
          <cell r="T93" t="str">
            <v xml:space="preserve">Gabriel Amado Pardo </v>
          </cell>
          <cell r="U93" t="str">
            <v>DD-Subdirección de Recursos Físicos e Infraestructura</v>
          </cell>
          <cell r="V93" t="str">
            <v>Ariadna Lorena Alfonso (Octubre 18 a Noviembre 8)</v>
          </cell>
          <cell r="W93" t="str">
            <v>N/A</v>
          </cell>
          <cell r="X93" t="str">
            <v>N/A</v>
          </cell>
          <cell r="Y93" t="str">
            <v>Inversión</v>
          </cell>
          <cell r="Z93">
            <v>149380000</v>
          </cell>
          <cell r="AA93" t="str">
            <v>N/A</v>
          </cell>
          <cell r="AB93" t="str">
            <v>N/A</v>
          </cell>
          <cell r="AC93">
            <v>0</v>
          </cell>
          <cell r="AD93" t="str">
            <v>N/A</v>
          </cell>
          <cell r="AE93">
            <v>68522</v>
          </cell>
          <cell r="AF93">
            <v>154022</v>
          </cell>
          <cell r="AG93">
            <v>2018011001091</v>
          </cell>
          <cell r="AH93">
            <v>44645</v>
          </cell>
          <cell r="AI93">
            <v>44646</v>
          </cell>
          <cell r="AJ93" t="str">
            <v>N/A</v>
          </cell>
          <cell r="AK93" t="str">
            <v>N/A</v>
          </cell>
          <cell r="AL93" t="str">
            <v>N/A</v>
          </cell>
          <cell r="AM93" t="str">
            <v>N/A</v>
          </cell>
          <cell r="AN93">
            <v>0</v>
          </cell>
          <cell r="AO93" t="str">
            <v>N/A</v>
          </cell>
          <cell r="AP93">
            <v>0</v>
          </cell>
          <cell r="AQ93" t="str">
            <v>N/A</v>
          </cell>
          <cell r="AR93">
            <v>0</v>
          </cell>
          <cell r="AS93" t="str">
            <v>N/A</v>
          </cell>
          <cell r="AT93">
            <v>0</v>
          </cell>
          <cell r="AU93" t="str">
            <v>N/A</v>
          </cell>
          <cell r="AV93">
            <v>0</v>
          </cell>
          <cell r="AW93" t="str">
            <v>N/A</v>
          </cell>
          <cell r="AX93">
            <v>0</v>
          </cell>
          <cell r="AY93" t="str">
            <v>N/A</v>
          </cell>
          <cell r="AZ93">
            <v>0</v>
          </cell>
          <cell r="BA93">
            <v>149380000</v>
          </cell>
          <cell r="BB93" t="str">
            <v>NO</v>
          </cell>
          <cell r="BC93" t="str">
            <v>N/A</v>
          </cell>
          <cell r="BD93" t="str">
            <v>N/A</v>
          </cell>
          <cell r="BE93" t="str">
            <v>N/A</v>
          </cell>
          <cell r="BF93" t="str">
            <v>N/A</v>
          </cell>
          <cell r="BG93">
            <v>45011</v>
          </cell>
          <cell r="BH93">
            <v>45011</v>
          </cell>
          <cell r="BI93">
            <v>-332</v>
          </cell>
          <cell r="BJ93" t="str">
            <v>SI</v>
          </cell>
          <cell r="BK93">
            <v>45150</v>
          </cell>
          <cell r="BL93" t="str">
            <v>Territorio Nacional</v>
          </cell>
          <cell r="BM93" t="str">
            <v>N/A</v>
          </cell>
          <cell r="BN93" t="str">
            <v>N/A</v>
          </cell>
          <cell r="BO93" t="str">
            <v>N/A</v>
          </cell>
          <cell r="BP93" t="str">
            <v>N/A</v>
          </cell>
          <cell r="BQ93" t="str">
            <v>N/A</v>
          </cell>
          <cell r="BR93" t="str">
            <v>N/A</v>
          </cell>
          <cell r="BS93">
            <v>2022</v>
          </cell>
          <cell r="BT93" t="str">
            <v>N/A</v>
          </cell>
          <cell r="BU93" t="str">
            <v>el día 12 de agosto de 2023 se publico  ACTA DE BALANCE FINAL Y CIERRE DEL CONTRATO JEP-428-2022</v>
          </cell>
          <cell r="BV93" t="str">
            <v>Terminado</v>
          </cell>
          <cell r="BW93" t="str">
            <v>Retiro</v>
          </cell>
          <cell r="BX93" t="str">
            <v>N/A</v>
          </cell>
          <cell r="BY93" t="str">
            <v>N/A</v>
          </cell>
          <cell r="BZ93" t="str">
            <v>N/A</v>
          </cell>
          <cell r="CA93" t="str">
            <v>N/A</v>
          </cell>
        </row>
        <row r="94">
          <cell r="C94" t="str">
            <v>JEP-424-2022</v>
          </cell>
          <cell r="D94" t="str">
            <v>JEP-IPINF-001-2022</v>
          </cell>
          <cell r="E94" t="str">
            <v>Clara Torres</v>
          </cell>
          <cell r="F94" t="str">
            <v>N/R</v>
          </cell>
          <cell r="G94" t="str">
            <v>ZURICH COLOMBIA SEGUROS S.A.</v>
          </cell>
          <cell r="H94" t="str">
            <v>1. Invitación Pública inferior a 45 SMMLV</v>
          </cell>
          <cell r="I94" t="str">
            <v>8. Seguros</v>
          </cell>
          <cell r="J94">
            <v>860002534</v>
          </cell>
          <cell r="K94">
            <v>0</v>
          </cell>
          <cell r="L94" t="str">
            <v>Persona Jurídica</v>
          </cell>
          <cell r="M94" t="str">
            <v>N/A</v>
          </cell>
          <cell r="N94" t="str">
            <v>Adquisición de póliza para dos (2) drones de propiedad de la Jurisdicción Especial para la Paz.(Invitación Pública inferior a 45 SMMLV)</v>
          </cell>
          <cell r="O94" t="str">
            <v>Funciones de la dependencia</v>
          </cell>
          <cell r="P94" t="str">
            <v xml:space="preserve">Gabriel Amado Pardo </v>
          </cell>
          <cell r="Q94" t="str">
            <v>Subdirección de Recursos Físicos e Infraestructura</v>
          </cell>
          <cell r="R94" t="str">
            <v>Dirección Administrativa y Financiera</v>
          </cell>
          <cell r="S94" t="str">
            <v>Subdirección de Recursos Físicos e Infraestructura</v>
          </cell>
          <cell r="T94" t="str">
            <v xml:space="preserve">Gabriel Amado Pardo </v>
          </cell>
          <cell r="U94" t="str">
            <v>DD-Subdirección de Recursos Físicos e Infraestructura</v>
          </cell>
          <cell r="V94" t="str">
            <v>Ariadna Lorena Alfonso (Octubre 18 a Noviembre 8)</v>
          </cell>
          <cell r="W94" t="str">
            <v>N/A</v>
          </cell>
          <cell r="X94" t="str">
            <v>N/A</v>
          </cell>
          <cell r="Y94" t="str">
            <v>Funcionamiento</v>
          </cell>
          <cell r="Z94">
            <v>9797656</v>
          </cell>
          <cell r="AA94" t="str">
            <v>N/A</v>
          </cell>
          <cell r="AB94" t="str">
            <v>N/A</v>
          </cell>
          <cell r="AC94">
            <v>0</v>
          </cell>
          <cell r="AD94" t="str">
            <v>N/A</v>
          </cell>
          <cell r="AE94">
            <v>61822</v>
          </cell>
          <cell r="AF94">
            <v>89322</v>
          </cell>
          <cell r="AG94" t="str">
            <v>N/A</v>
          </cell>
          <cell r="AH94">
            <v>44607</v>
          </cell>
          <cell r="AI94">
            <v>44609</v>
          </cell>
          <cell r="AJ94" t="str">
            <v>N/A</v>
          </cell>
          <cell r="AK94" t="str">
            <v>N/A</v>
          </cell>
          <cell r="AL94" t="str">
            <v>N/A</v>
          </cell>
          <cell r="AM94" t="str">
            <v>N/A</v>
          </cell>
          <cell r="AN94">
            <v>0</v>
          </cell>
          <cell r="AO94" t="str">
            <v>N/A</v>
          </cell>
          <cell r="AP94">
            <v>0</v>
          </cell>
          <cell r="AQ94" t="str">
            <v>N/A</v>
          </cell>
          <cell r="AR94">
            <v>0</v>
          </cell>
          <cell r="AS94" t="str">
            <v>N/A</v>
          </cell>
          <cell r="AT94">
            <v>0</v>
          </cell>
          <cell r="AU94" t="str">
            <v>N/A</v>
          </cell>
          <cell r="AV94">
            <v>0</v>
          </cell>
          <cell r="AW94" t="str">
            <v>N/A</v>
          </cell>
          <cell r="AX94">
            <v>0</v>
          </cell>
          <cell r="AY94" t="str">
            <v>N/A</v>
          </cell>
          <cell r="AZ94">
            <v>0</v>
          </cell>
          <cell r="BA94">
            <v>9797656</v>
          </cell>
          <cell r="BB94" t="str">
            <v>NO</v>
          </cell>
          <cell r="BC94" t="str">
            <v>N/A</v>
          </cell>
          <cell r="BD94" t="str">
            <v>N/A</v>
          </cell>
          <cell r="BE94" t="str">
            <v>N/A</v>
          </cell>
          <cell r="BF94" t="str">
            <v>N/A</v>
          </cell>
          <cell r="BG94">
            <v>44804</v>
          </cell>
          <cell r="BH94">
            <v>44804</v>
          </cell>
          <cell r="BI94">
            <v>-539</v>
          </cell>
          <cell r="BJ94" t="str">
            <v>SI</v>
          </cell>
          <cell r="BK94" t="str">
            <v>SIN FECHA</v>
          </cell>
          <cell r="BL94" t="str">
            <v>Territorio Nacional</v>
          </cell>
          <cell r="BM94" t="str">
            <v>N/A</v>
          </cell>
          <cell r="BN94" t="str">
            <v>N/A</v>
          </cell>
          <cell r="BO94" t="str">
            <v>N/A</v>
          </cell>
          <cell r="BP94" t="str">
            <v>N/A</v>
          </cell>
          <cell r="BQ94" t="str">
            <v>N/A</v>
          </cell>
          <cell r="BR94" t="str">
            <v>N/A</v>
          </cell>
          <cell r="BS94">
            <v>2022</v>
          </cell>
          <cell r="BT94" t="str">
            <v>N/A</v>
          </cell>
          <cell r="BU94" t="str">
            <v>único pago</v>
          </cell>
          <cell r="BV94" t="str">
            <v>Terminado</v>
          </cell>
          <cell r="BW94" t="str">
            <v>Retiro</v>
          </cell>
          <cell r="BX94" t="str">
            <v>N/A</v>
          </cell>
          <cell r="BY94" t="str">
            <v>N/A</v>
          </cell>
          <cell r="BZ94" t="str">
            <v>N/A</v>
          </cell>
          <cell r="CA94" t="str">
            <v>N/A</v>
          </cell>
        </row>
        <row r="95">
          <cell r="C95" t="str">
            <v>JEP-441-2022</v>
          </cell>
          <cell r="D95" t="str">
            <v>JEP-IPI-002-2022</v>
          </cell>
          <cell r="E95" t="str">
            <v xml:space="preserve">Vanessa Jiménez </v>
          </cell>
          <cell r="F95" t="str">
            <v>Revisado el 10/07/2022</v>
          </cell>
          <cell r="G95" t="str">
            <v>BRAND CENTER SAS.</v>
          </cell>
          <cell r="H95" t="str">
            <v>4. Invitación Pública inferior a 450SMMLV</v>
          </cell>
          <cell r="I95" t="str">
            <v>3. Suministro</v>
          </cell>
          <cell r="J95">
            <v>830109420</v>
          </cell>
          <cell r="K95">
            <v>1</v>
          </cell>
          <cell r="L95" t="str">
            <v>Persona Jurídica</v>
          </cell>
          <cell r="M95" t="str">
            <v>N/A</v>
          </cell>
          <cell r="N95" t="str">
            <v>Suministro a monto agotable de insumos y elementos de ferretería para la Jurisdicción Especial para la Paz.</v>
          </cell>
          <cell r="O95" t="str">
            <v>Funciones de la dependencia</v>
          </cell>
          <cell r="P95" t="str">
            <v>Ana Lucia Rosales Callejas</v>
          </cell>
          <cell r="Q95" t="str">
            <v>Dirección Administrativa y Financiera</v>
          </cell>
          <cell r="R95" t="str">
            <v>Dirección Administrativa y Financiera</v>
          </cell>
          <cell r="S95" t="str">
            <v>Subdirección de Recursos Físicos e Infraestructura</v>
          </cell>
          <cell r="T95" t="str">
            <v>Gabriel Amado Pardo</v>
          </cell>
          <cell r="U95" t="str">
            <v>DD-Subdirección de Recursos Físicos e Infraestructura</v>
          </cell>
          <cell r="V95" t="str">
            <v>Ariadna Lorena Alfonso (Octubre 18 a Noviembre 8)</v>
          </cell>
          <cell r="W95" t="str">
            <v>N/A</v>
          </cell>
          <cell r="X95" t="str">
            <v>N/A</v>
          </cell>
          <cell r="Y95" t="str">
            <v>Funcionamiento</v>
          </cell>
          <cell r="Z95">
            <v>80000000</v>
          </cell>
          <cell r="AA95" t="str">
            <v>N/A</v>
          </cell>
          <cell r="AB95" t="str">
            <v>N/A</v>
          </cell>
          <cell r="AC95" t="str">
            <v>N/A</v>
          </cell>
          <cell r="AD95" t="str">
            <v>N/A</v>
          </cell>
          <cell r="AE95">
            <v>68022</v>
          </cell>
          <cell r="AF95">
            <v>275422</v>
          </cell>
          <cell r="AG95" t="str">
            <v>N/A</v>
          </cell>
          <cell r="AH95">
            <v>44729</v>
          </cell>
          <cell r="AI95">
            <v>44741</v>
          </cell>
          <cell r="AJ95" t="str">
            <v>N/A</v>
          </cell>
          <cell r="AK95" t="str">
            <v>N/A</v>
          </cell>
          <cell r="AL95" t="str">
            <v>N/A</v>
          </cell>
          <cell r="AM95" t="str">
            <v>N/A</v>
          </cell>
          <cell r="AN95">
            <v>0</v>
          </cell>
          <cell r="AO95" t="str">
            <v>N/A</v>
          </cell>
          <cell r="AP95">
            <v>0</v>
          </cell>
          <cell r="AQ95" t="str">
            <v>N/A</v>
          </cell>
          <cell r="AR95">
            <v>0</v>
          </cell>
          <cell r="AS95" t="str">
            <v>N/A</v>
          </cell>
          <cell r="AT95">
            <v>0</v>
          </cell>
          <cell r="AU95" t="str">
            <v>N/A</v>
          </cell>
          <cell r="AV95">
            <v>0</v>
          </cell>
          <cell r="AW95" t="str">
            <v>N/A</v>
          </cell>
          <cell r="AX95">
            <v>0</v>
          </cell>
          <cell r="AY95" t="str">
            <v>N/A</v>
          </cell>
          <cell r="AZ95">
            <v>0</v>
          </cell>
          <cell r="BA95">
            <v>80000000</v>
          </cell>
          <cell r="BB95" t="str">
            <v>NO</v>
          </cell>
          <cell r="BC95" t="str">
            <v>N/A</v>
          </cell>
          <cell r="BD95" t="str">
            <v>N/A</v>
          </cell>
          <cell r="BE95" t="str">
            <v>N/A</v>
          </cell>
          <cell r="BF95" t="str">
            <v>N/A</v>
          </cell>
          <cell r="BG95">
            <v>44880</v>
          </cell>
          <cell r="BH95">
            <v>44880</v>
          </cell>
          <cell r="BI95">
            <v>-463</v>
          </cell>
          <cell r="BJ95" t="str">
            <v>SI</v>
          </cell>
          <cell r="BK95">
            <v>45062</v>
          </cell>
          <cell r="BL95" t="str">
            <v>Bogotá D.C. - Edificio Squadra</v>
          </cell>
          <cell r="BM95" t="str">
            <v>Cumplimiento</v>
          </cell>
          <cell r="BN95">
            <v>1505002963101</v>
          </cell>
          <cell r="BO95">
            <v>0</v>
          </cell>
          <cell r="BP95" t="str">
            <v>SEGUROS COMERCIALES BOLIVAR</v>
          </cell>
          <cell r="BQ95">
            <v>44729</v>
          </cell>
          <cell r="BR95" t="str">
            <v>21/06/2022 - 16/11/2025</v>
          </cell>
          <cell r="BS95">
            <v>2022</v>
          </cell>
          <cell r="BT95" t="str">
            <v>PENDIENTE</v>
          </cell>
          <cell r="BU95" t="str">
            <v>Ninguna</v>
          </cell>
          <cell r="BV95" t="str">
            <v>Terminado</v>
          </cell>
          <cell r="BW95" t="str">
            <v>Retiro</v>
          </cell>
          <cell r="BX95" t="str">
            <v>N/A</v>
          </cell>
          <cell r="BY95" t="str">
            <v>N/A</v>
          </cell>
          <cell r="BZ95" t="str">
            <v>N/A</v>
          </cell>
          <cell r="CA95" t="str">
            <v>N/A</v>
          </cell>
        </row>
        <row r="96">
          <cell r="C96" t="str">
            <v>JEP-438-2022</v>
          </cell>
          <cell r="D96" t="str">
            <v>JEP-IPINF-008-2022</v>
          </cell>
          <cell r="E96" t="str">
            <v xml:space="preserve">Vanessa Jiménez </v>
          </cell>
          <cell r="F96" t="str">
            <v>N/R</v>
          </cell>
          <cell r="G96" t="str">
            <v xml:space="preserve">PROVEINSUMOS SAS </v>
          </cell>
          <cell r="H96" t="str">
            <v>1. Invitación Pública inferior a 45 SMMLV</v>
          </cell>
          <cell r="I96" t="str">
            <v xml:space="preserve">2. Compraventa </v>
          </cell>
          <cell r="J96">
            <v>900632517</v>
          </cell>
          <cell r="K96">
            <v>2</v>
          </cell>
          <cell r="L96" t="str">
            <v>Persona Jurídica</v>
          </cell>
          <cell r="M96" t="str">
            <v>N/A</v>
          </cell>
          <cell r="N96" t="str">
            <v>Adquisición de útiles de escritorio, oficina y papelería, requeridos para las áreas y puestos de trabajo de la Jurisdicción Especial para la Paz.</v>
          </cell>
          <cell r="O96" t="str">
            <v>Funciones de la dependencia</v>
          </cell>
          <cell r="P96" t="str">
            <v xml:space="preserve">Gabriel Amado Pardo </v>
          </cell>
          <cell r="Q96" t="str">
            <v>Subdirección de Recursos Físicos e Infraestructura</v>
          </cell>
          <cell r="R96" t="str">
            <v>Dirección Administrativa y Financiera</v>
          </cell>
          <cell r="S96" t="str">
            <v>Subdirección de Recursos Físicos e Infraestructura</v>
          </cell>
          <cell r="T96" t="str">
            <v>Gabriel Amado Pardo</v>
          </cell>
          <cell r="U96" t="str">
            <v>DD-Subdirección de Recursos Físicos e Infraestructura</v>
          </cell>
          <cell r="V96" t="str">
            <v>Ariadna Lorena Alfonso (Octubre 18 a Noviembre 8)</v>
          </cell>
          <cell r="W96" t="str">
            <v>N/A</v>
          </cell>
          <cell r="X96" t="str">
            <v>N/A</v>
          </cell>
          <cell r="Y96" t="str">
            <v>Funcionamiento</v>
          </cell>
          <cell r="Z96">
            <v>44930000</v>
          </cell>
          <cell r="AA96" t="str">
            <v>N/A</v>
          </cell>
          <cell r="AB96" t="str">
            <v>N/A</v>
          </cell>
          <cell r="AC96" t="str">
            <v>N/A</v>
          </cell>
          <cell r="AD96" t="str">
            <v>N/A</v>
          </cell>
          <cell r="AE96">
            <v>70522</v>
          </cell>
          <cell r="AF96">
            <v>266822</v>
          </cell>
          <cell r="AG96" t="str">
            <v>N/A</v>
          </cell>
          <cell r="AH96">
            <v>44725</v>
          </cell>
          <cell r="AI96">
            <v>44747</v>
          </cell>
          <cell r="AJ96" t="str">
            <v>N/A</v>
          </cell>
          <cell r="AK96" t="str">
            <v>N/A</v>
          </cell>
          <cell r="AL96" t="str">
            <v>N/A</v>
          </cell>
          <cell r="AM96" t="str">
            <v>N/A</v>
          </cell>
          <cell r="AN96">
            <v>0</v>
          </cell>
          <cell r="AO96" t="str">
            <v>N/A</v>
          </cell>
          <cell r="AP96">
            <v>0</v>
          </cell>
          <cell r="AQ96" t="str">
            <v>N/A</v>
          </cell>
          <cell r="AR96">
            <v>0</v>
          </cell>
          <cell r="AS96" t="str">
            <v>N/A</v>
          </cell>
          <cell r="AT96">
            <v>0</v>
          </cell>
          <cell r="AU96" t="str">
            <v>N/A</v>
          </cell>
          <cell r="AV96">
            <v>0</v>
          </cell>
          <cell r="AW96" t="str">
            <v>N/A</v>
          </cell>
          <cell r="AX96">
            <v>1</v>
          </cell>
          <cell r="AY96">
            <v>44775</v>
          </cell>
          <cell r="AZ96">
            <v>28</v>
          </cell>
          <cell r="BA96">
            <v>44930000</v>
          </cell>
          <cell r="BB96" t="str">
            <v>NO</v>
          </cell>
          <cell r="BC96" t="str">
            <v>N/A</v>
          </cell>
          <cell r="BD96" t="str">
            <v>N/A</v>
          </cell>
          <cell r="BE96" t="str">
            <v>N/A</v>
          </cell>
          <cell r="BF96" t="str">
            <v>N/A</v>
          </cell>
          <cell r="BG96">
            <v>44776</v>
          </cell>
          <cell r="BH96">
            <v>44804</v>
          </cell>
          <cell r="BI96">
            <v>-539</v>
          </cell>
          <cell r="BJ96" t="str">
            <v>SI</v>
          </cell>
          <cell r="BK96">
            <v>45034</v>
          </cell>
          <cell r="BL96" t="str">
            <v>Bogotá D.C. - Edificio Squadra</v>
          </cell>
          <cell r="BM96" t="str">
            <v>Cumplimiento</v>
          </cell>
          <cell r="BN96" t="str">
            <v>11-45-101114301</v>
          </cell>
          <cell r="BO96">
            <v>0</v>
          </cell>
          <cell r="BP96" t="str">
            <v>Seguros del Estado</v>
          </cell>
          <cell r="BQ96">
            <v>44726</v>
          </cell>
          <cell r="BR96" t="str">
            <v>13/06/2022 - 10/08/2023</v>
          </cell>
          <cell r="BS96">
            <v>2022</v>
          </cell>
          <cell r="BT96" t="str">
            <v>PENDIENTE</v>
          </cell>
          <cell r="BU96" t="str">
            <v>Que la supervisión del contrato mediante solicitud de modificación del 02 de agosto de 2022
requiere prorrogar el plazo de ejecución del contrato hasta el 31 de agosto de 2022
Balance el 28/11/2022</v>
          </cell>
          <cell r="BV96" t="str">
            <v>Terminado</v>
          </cell>
          <cell r="BW96" t="str">
            <v>Prorróga</v>
          </cell>
          <cell r="BX96" t="str">
            <v>N/A</v>
          </cell>
          <cell r="BY96" t="str">
            <v>N/A</v>
          </cell>
          <cell r="BZ96" t="str">
            <v>N/A</v>
          </cell>
          <cell r="CA96" t="str">
            <v>N/A</v>
          </cell>
        </row>
        <row r="97">
          <cell r="C97" t="str">
            <v>JEP-779-2022</v>
          </cell>
          <cell r="D97" t="str">
            <v>JEP-IPS-007-2022</v>
          </cell>
          <cell r="E97" t="str">
            <v xml:space="preserve">Vanessa Jiménez </v>
          </cell>
          <cell r="F97">
            <v>44873</v>
          </cell>
          <cell r="G97" t="str">
            <v>NOVATOURS LTDA</v>
          </cell>
          <cell r="H97" t="str">
            <v>3. Invitación Pública igual o superior a 450SMMLV</v>
          </cell>
          <cell r="I97" t="str">
            <v xml:space="preserve">2. Compraventa </v>
          </cell>
          <cell r="J97">
            <v>800003442</v>
          </cell>
          <cell r="K97">
            <v>8</v>
          </cell>
          <cell r="L97" t="str">
            <v>Persona Jurídica</v>
          </cell>
          <cell r="M97" t="str">
            <v xml:space="preserve">Bogotá D.C. </v>
          </cell>
          <cell r="N97" t="str">
            <v>Adquisición de tiquetes aéreos nacionales e internacionales para el desplazamiento de los servidores públicos y contratistas de la JEP</v>
          </cell>
          <cell r="O97" t="str">
            <v>Funciones de la dependencia</v>
          </cell>
          <cell r="P97" t="str">
            <v>Ana Lucia Rosales Callejas</v>
          </cell>
          <cell r="Q97" t="str">
            <v>Dirección Administrativa y Financiera</v>
          </cell>
          <cell r="R97" t="str">
            <v>Dirección Administrativa y Financiera</v>
          </cell>
          <cell r="S97" t="str">
            <v>Subdirección de Recursos Físicos e Infraestructura</v>
          </cell>
          <cell r="T97" t="str">
            <v>Gabriel Amado Pardo</v>
          </cell>
          <cell r="U97" t="str">
            <v>DD-Subdirección de Recursos Físicos e Infraestructura</v>
          </cell>
          <cell r="V97" t="str">
            <v>N/A</v>
          </cell>
          <cell r="W97" t="str">
            <v>N/A</v>
          </cell>
          <cell r="X97" t="str">
            <v>N/A</v>
          </cell>
          <cell r="Y97" t="str">
            <v>Funcionamiento</v>
          </cell>
          <cell r="Z97">
            <v>1346721794</v>
          </cell>
          <cell r="AA97" t="str">
            <v>N/A</v>
          </cell>
          <cell r="AB97" t="str">
            <v>N/A</v>
          </cell>
          <cell r="AC97" t="str">
            <v>N/A</v>
          </cell>
          <cell r="AD97" t="str">
            <v>N/A</v>
          </cell>
          <cell r="AE97">
            <v>100022</v>
          </cell>
          <cell r="AF97">
            <v>498422</v>
          </cell>
          <cell r="AG97" t="str">
            <v>N/A</v>
          </cell>
          <cell r="AH97">
            <v>44876</v>
          </cell>
          <cell r="AI97">
            <v>44880</v>
          </cell>
          <cell r="AJ97" t="str">
            <v>N/A</v>
          </cell>
          <cell r="AK97" t="str">
            <v>N/A</v>
          </cell>
          <cell r="AL97" t="str">
            <v>N/A</v>
          </cell>
          <cell r="AM97" t="str">
            <v>N/A</v>
          </cell>
          <cell r="AN97">
            <v>100000000</v>
          </cell>
          <cell r="AO97">
            <v>44900</v>
          </cell>
          <cell r="AP97">
            <v>570000000</v>
          </cell>
          <cell r="AQ97">
            <v>45098</v>
          </cell>
          <cell r="AR97">
            <v>0</v>
          </cell>
          <cell r="AS97" t="str">
            <v>N/A</v>
          </cell>
          <cell r="AT97">
            <v>0</v>
          </cell>
          <cell r="AU97" t="str">
            <v>N/A</v>
          </cell>
          <cell r="AV97">
            <v>0</v>
          </cell>
          <cell r="AW97" t="str">
            <v>N/A</v>
          </cell>
          <cell r="AX97">
            <v>2</v>
          </cell>
          <cell r="AY97" t="str">
            <v>N/A</v>
          </cell>
          <cell r="AZ97">
            <v>-78</v>
          </cell>
          <cell r="BA97">
            <v>2016721794</v>
          </cell>
          <cell r="BB97" t="str">
            <v>SI</v>
          </cell>
          <cell r="BC97">
            <v>1173013773</v>
          </cell>
          <cell r="BD97" t="str">
            <v>N/A</v>
          </cell>
          <cell r="BE97" t="str">
            <v>N/A</v>
          </cell>
          <cell r="BF97" t="str">
            <v>N/A</v>
          </cell>
          <cell r="BG97">
            <v>45260</v>
          </cell>
          <cell r="BH97">
            <v>45182</v>
          </cell>
          <cell r="BI97">
            <v>-161</v>
          </cell>
          <cell r="BJ97" t="str">
            <v>SI</v>
          </cell>
          <cell r="BK97">
            <v>45182</v>
          </cell>
          <cell r="BL97" t="str">
            <v>Bogotá D.C.</v>
          </cell>
          <cell r="BM97" t="str">
            <v>Cumplimiento
Responsabilidad Civil Extracontractual</v>
          </cell>
          <cell r="BN97" t="str">
            <v>18-45-101153619
18-40-101062539</v>
          </cell>
          <cell r="BO97" t="str">
            <v>0
0</v>
          </cell>
          <cell r="BP97" t="str">
            <v xml:space="preserve">Seguros del Estado S.A. 
Seguros del Estado S.A. </v>
          </cell>
          <cell r="BQ97" t="str">
            <v>10/11/2022
10/11/2022</v>
          </cell>
          <cell r="BR97" t="str">
            <v>09/11/2022 - 30/11/2026
09/11/2022 - 30/11/2023</v>
          </cell>
          <cell r="BS97">
            <v>2022</v>
          </cell>
          <cell r="BT97" t="str">
            <v>PENDIENTE</v>
          </cell>
          <cell r="BU97" t="str">
            <v xml:space="preserve">Mediante Otrosí N°1 se adicionan ($100.000.000), incluidos impuestos y demás gastos y costos
necesarios para la ejecución del contrato
Mediante Otrosí N°2 se adiciono el valor de $570000000 el 21 de junio de 2023
El 13/09/2023 se publicó la terminacion anticipada del contrato JEP-779-2022 Novatours </v>
          </cell>
          <cell r="BV97" t="str">
            <v>Terminado</v>
          </cell>
          <cell r="BW97" t="str">
            <v>Adición y Terminación Anticipada</v>
          </cell>
          <cell r="BX97" t="str">
            <v>N/A</v>
          </cell>
          <cell r="BY97" t="str">
            <v>N/A</v>
          </cell>
          <cell r="BZ97" t="str">
            <v>N/A</v>
          </cell>
          <cell r="CA97" t="str">
            <v>N/A</v>
          </cell>
        </row>
        <row r="98">
          <cell r="C98" t="str">
            <v>JEP-434-2022</v>
          </cell>
          <cell r="D98" t="str">
            <v>JEP-IPINF-006-2022</v>
          </cell>
          <cell r="E98" t="str">
            <v>Jairo Cuellar</v>
          </cell>
          <cell r="F98" t="str">
            <v>N/R</v>
          </cell>
          <cell r="G98" t="str">
            <v>James Riveros Tellez</v>
          </cell>
          <cell r="H98" t="str">
            <v>1. Invitación Pública inferior a 45 SMMLV</v>
          </cell>
          <cell r="I98" t="str">
            <v>1. Prestación de servicios</v>
          </cell>
          <cell r="J98">
            <v>19323429</v>
          </cell>
          <cell r="K98">
            <v>0</v>
          </cell>
          <cell r="L98" t="str">
            <v>Persona Natural /INVITACIÓN</v>
          </cell>
          <cell r="M98" t="str">
            <v>N/A</v>
          </cell>
          <cell r="N98" t="str">
            <v>Prestar el servicio de mantenimiento preventivo, correctivo y de soporte para los equipos de aire acondicionado instalados en los pisos 2 y 3 de las instalaciones de la jurisdicción especial para la paz – JEP.</v>
          </cell>
          <cell r="O98" t="str">
            <v>Funciones de la dependencia</v>
          </cell>
          <cell r="P98" t="str">
            <v xml:space="preserve">Gabriel Amado Pardo </v>
          </cell>
          <cell r="Q98" t="str">
            <v>Subdirección de Recursos Físicos e Infraestructura</v>
          </cell>
          <cell r="R98" t="str">
            <v>Dirección Administrativa y Financiera</v>
          </cell>
          <cell r="S98" t="str">
            <v>Subdirección de Recursos Físicos e Infraestructura</v>
          </cell>
          <cell r="T98" t="str">
            <v>Martha Cristina Useche Rodríguez</v>
          </cell>
          <cell r="U98" t="str">
            <v>DD-Subdirección de Recursos Físicos e Infraestructura</v>
          </cell>
          <cell r="V98" t="str">
            <v>N/A</v>
          </cell>
          <cell r="W98" t="str">
            <v>N/A</v>
          </cell>
          <cell r="X98" t="str">
            <v>N/A</v>
          </cell>
          <cell r="Y98" t="str">
            <v>Funcionamiento</v>
          </cell>
          <cell r="Z98">
            <v>6467619</v>
          </cell>
          <cell r="AA98" t="str">
            <v>N/A</v>
          </cell>
          <cell r="AB98" t="str">
            <v>N/A</v>
          </cell>
          <cell r="AC98" t="str">
            <v>ND</v>
          </cell>
          <cell r="AD98" t="str">
            <v>N/A</v>
          </cell>
          <cell r="AE98">
            <v>70322</v>
          </cell>
          <cell r="AF98">
            <v>254920</v>
          </cell>
          <cell r="AG98" t="str">
            <v>N/A</v>
          </cell>
          <cell r="AH98">
            <v>44713</v>
          </cell>
          <cell r="AI98">
            <v>44718</v>
          </cell>
          <cell r="AJ98" t="str">
            <v>N/A</v>
          </cell>
          <cell r="AK98" t="str">
            <v>N/A</v>
          </cell>
          <cell r="AL98" t="str">
            <v>N/A</v>
          </cell>
          <cell r="AM98" t="str">
            <v>N/A</v>
          </cell>
          <cell r="AN98">
            <v>0</v>
          </cell>
          <cell r="AO98" t="str">
            <v>N/A</v>
          </cell>
          <cell r="AP98">
            <v>0</v>
          </cell>
          <cell r="AQ98" t="str">
            <v>N/A</v>
          </cell>
          <cell r="AR98">
            <v>0</v>
          </cell>
          <cell r="AS98" t="str">
            <v>N/A</v>
          </cell>
          <cell r="AT98">
            <v>0</v>
          </cell>
          <cell r="AU98" t="str">
            <v>N/A</v>
          </cell>
          <cell r="AV98">
            <v>0</v>
          </cell>
          <cell r="AW98" t="str">
            <v>N/A</v>
          </cell>
          <cell r="AX98">
            <v>0</v>
          </cell>
          <cell r="AY98" t="str">
            <v>N/A</v>
          </cell>
          <cell r="AZ98">
            <v>0</v>
          </cell>
          <cell r="BA98">
            <v>6467619</v>
          </cell>
          <cell r="BB98" t="str">
            <v>NO</v>
          </cell>
          <cell r="BC98" t="str">
            <v>N/A</v>
          </cell>
          <cell r="BD98" t="str">
            <v>N/A</v>
          </cell>
          <cell r="BE98" t="str">
            <v>N/A</v>
          </cell>
          <cell r="BF98" t="str">
            <v>N/A</v>
          </cell>
          <cell r="BG98">
            <v>44926</v>
          </cell>
          <cell r="BH98">
            <v>44926</v>
          </cell>
          <cell r="BI98">
            <v>-417</v>
          </cell>
          <cell r="BJ98" t="str">
            <v>SI</v>
          </cell>
          <cell r="BK98">
            <v>45001</v>
          </cell>
          <cell r="BL98" t="str">
            <v>Bogotá D.C. - Edificio Squadra</v>
          </cell>
          <cell r="BM98" t="str">
            <v>Cumplimiento
Responsabilidad Civil Extracontractual</v>
          </cell>
          <cell r="BN98" t="str">
            <v>NB100209554</v>
          </cell>
          <cell r="BO98">
            <v>0</v>
          </cell>
          <cell r="BP98" t="str">
            <v>Seguros Mundial</v>
          </cell>
          <cell r="BQ98">
            <v>44712</v>
          </cell>
          <cell r="BR98" t="str">
            <v>31/05/2022 - 31/12/2022
31/05/2022 - 31/12/2023</v>
          </cell>
          <cell r="BS98">
            <v>2022</v>
          </cell>
          <cell r="BT98" t="str">
            <v>PENDIENTE</v>
          </cell>
          <cell r="BU98" t="str">
            <v xml:space="preserve"> 16-03-2023 quedó publicada él acta de balance y cierre del contrato JEP-434-2022 JAMES RIVEROS (Aires acondicionados Sub. De recursos físicos e Infraestructura)</v>
          </cell>
          <cell r="BV98" t="str">
            <v>Terminado</v>
          </cell>
          <cell r="BW98" t="str">
            <v>Retiro</v>
          </cell>
          <cell r="BX98" t="str">
            <v>N/A</v>
          </cell>
          <cell r="BY98" t="str">
            <v>N/A</v>
          </cell>
          <cell r="BZ98" t="str">
            <v>N/A</v>
          </cell>
          <cell r="CA98" t="str">
            <v>N/A</v>
          </cell>
        </row>
        <row r="99">
          <cell r="C99" t="str">
            <v>JEP-104-2022</v>
          </cell>
          <cell r="D99" t="str">
            <v>JEP-CSPO-104-2022</v>
          </cell>
          <cell r="E99" t="str">
            <v xml:space="preserve">Vanessa Jiménez </v>
          </cell>
          <cell r="F99" t="str">
            <v>N/R</v>
          </cell>
          <cell r="G99" t="str">
            <v>Luis Pablo Varon Ramirez</v>
          </cell>
          <cell r="H99" t="str">
            <v>2. Contratos o convenios que no requieren pluralidad de ofertas</v>
          </cell>
          <cell r="I99" t="str">
            <v>1. Prestación de servicios</v>
          </cell>
          <cell r="J99">
            <v>93239252</v>
          </cell>
          <cell r="K99">
            <v>5</v>
          </cell>
          <cell r="L99" t="str">
            <v>Persona Natural</v>
          </cell>
          <cell r="M99" t="str">
            <v>N/A</v>
          </cell>
          <cell r="N99" t="str">
            <v>Prestación de servicios a la subdirección de recursos físicos e infraestructura para realizar mantenimiento preventivo y locativo que requiera la JEP.</v>
          </cell>
          <cell r="O99" t="str">
            <v>Funciones de la dependencia</v>
          </cell>
          <cell r="P99" t="str">
            <v>Harvey Danilo Suarez Morales</v>
          </cell>
          <cell r="Q99" t="str">
            <v>Secretaría Ejecutiva</v>
          </cell>
          <cell r="R99" t="str">
            <v>Dirección Administrativa y Financiera</v>
          </cell>
          <cell r="S99" t="str">
            <v>Subdirección de Recursos Físicos e Infraestructura</v>
          </cell>
          <cell r="T99" t="str">
            <v>Gabriel Amado Pardo</v>
          </cell>
          <cell r="U99" t="str">
            <v>DD-Subdirección de Recursos Físicos e Infraestructura</v>
          </cell>
          <cell r="V99" t="str">
            <v>Ariadna Lorena Alfonso (Octubre 18 a Noviembre 8)</v>
          </cell>
          <cell r="W99" t="str">
            <v>N/A</v>
          </cell>
          <cell r="X99" t="str">
            <v>N/A</v>
          </cell>
          <cell r="Y99" t="str">
            <v>Funcionamiento</v>
          </cell>
          <cell r="Z99">
            <v>42284619</v>
          </cell>
          <cell r="AA99" t="str">
            <v>N/A</v>
          </cell>
          <cell r="AB99" t="str">
            <v>N/A</v>
          </cell>
          <cell r="AC99" t="str">
            <v>$3.614.070</v>
          </cell>
          <cell r="AD99" t="str">
            <v>N/A</v>
          </cell>
          <cell r="AE99">
            <v>43822</v>
          </cell>
          <cell r="AF99">
            <v>47522</v>
          </cell>
          <cell r="AG99" t="str">
            <v>N/A</v>
          </cell>
          <cell r="AH99">
            <v>44582</v>
          </cell>
          <cell r="AI99">
            <v>44586</v>
          </cell>
          <cell r="AJ99" t="str">
            <v>N/A</v>
          </cell>
          <cell r="AK99" t="str">
            <v>N/A</v>
          </cell>
          <cell r="AL99" t="str">
            <v>N/A</v>
          </cell>
          <cell r="AM99" t="str">
            <v>N/A</v>
          </cell>
          <cell r="AN99">
            <v>0</v>
          </cell>
          <cell r="AO99" t="str">
            <v>N/A</v>
          </cell>
          <cell r="AP99">
            <v>0</v>
          </cell>
          <cell r="AQ99" t="str">
            <v>N/A</v>
          </cell>
          <cell r="AR99">
            <v>0</v>
          </cell>
          <cell r="AS99" t="str">
            <v>N/A</v>
          </cell>
          <cell r="AT99">
            <v>0</v>
          </cell>
          <cell r="AU99" t="str">
            <v>N/A</v>
          </cell>
          <cell r="AV99">
            <v>0</v>
          </cell>
          <cell r="AW99" t="str">
            <v>N/A</v>
          </cell>
          <cell r="AX99">
            <v>0</v>
          </cell>
          <cell r="AY99" t="str">
            <v>N/A</v>
          </cell>
          <cell r="AZ99">
            <v>0</v>
          </cell>
          <cell r="BA99">
            <v>42284619</v>
          </cell>
          <cell r="BB99" t="str">
            <v>NO</v>
          </cell>
          <cell r="BC99" t="str">
            <v>N/A</v>
          </cell>
          <cell r="BD99" t="str">
            <v>N/A</v>
          </cell>
          <cell r="BE99" t="str">
            <v>N/A</v>
          </cell>
          <cell r="BF99" t="str">
            <v>N/A</v>
          </cell>
          <cell r="BG99">
            <v>44926</v>
          </cell>
          <cell r="BH99">
            <v>44926</v>
          </cell>
          <cell r="BI99">
            <v>-417</v>
          </cell>
          <cell r="BJ99" t="str">
            <v>NO</v>
          </cell>
          <cell r="BK99" t="str">
            <v>N/A</v>
          </cell>
          <cell r="BL99" t="str">
            <v>Bogotá D.C.</v>
          </cell>
          <cell r="BM99" t="str">
            <v>Cumplimiento</v>
          </cell>
          <cell r="BN99" t="str">
            <v>63-47-101000799</v>
          </cell>
          <cell r="BO99">
            <v>0</v>
          </cell>
          <cell r="BP99" t="str">
            <v>Seguros del Estado</v>
          </cell>
          <cell r="BQ99">
            <v>44585</v>
          </cell>
          <cell r="BR99" t="str">
            <v>21-01-2022 - 30-06-2023</v>
          </cell>
          <cell r="BS99">
            <v>2022</v>
          </cell>
          <cell r="BT99" t="str">
            <v>C:\Users\andres.prietom\JEP Colombia\Carlos Giovanni Torres Peñaranda - Contractual - Onedrive\Validación pólizas CPS\.VERIFICACIÓN DE PÓLIZAS CONTRATOS 2022\Verificación póliza JEP 104 2022.PNG</v>
          </cell>
          <cell r="BU99" t="str">
            <v>N/A</v>
          </cell>
          <cell r="BV99" t="str">
            <v>Terminado</v>
          </cell>
          <cell r="BW99" t="str">
            <v>Retiro</v>
          </cell>
          <cell r="BX99" t="str">
            <v>N/A</v>
          </cell>
          <cell r="BY99" t="str">
            <v>TÉCNICO EN ELECTRICIDAD</v>
          </cell>
          <cell r="BZ99" t="str">
            <v>TÉCNICO EN ELECTRÓNICA Y MICROPROCESADORES</v>
          </cell>
          <cell r="CA99" t="str">
            <v>MASCULINO</v>
          </cell>
        </row>
        <row r="100">
          <cell r="C100" t="str">
            <v>JEP-045-2022</v>
          </cell>
          <cell r="D100" t="str">
            <v>JEP-CSPO-045-2022</v>
          </cell>
          <cell r="E100" t="str">
            <v xml:space="preserve">Vanessa Jiménez </v>
          </cell>
          <cell r="F100" t="str">
            <v>N/R</v>
          </cell>
          <cell r="G100" t="str">
            <v>John Alexander Calixto Novoa </v>
          </cell>
          <cell r="H100" t="str">
            <v>2. Contratos o convenios que no requieren pluralidad de ofertas</v>
          </cell>
          <cell r="I100" t="str">
            <v>1. Prestación de servicios</v>
          </cell>
          <cell r="J100">
            <v>80010211</v>
          </cell>
          <cell r="K100">
            <v>1</v>
          </cell>
          <cell r="L100" t="str">
            <v>Persona Natural</v>
          </cell>
          <cell r="M100" t="str">
            <v>N/A</v>
          </cell>
          <cell r="N100" t="str">
            <v>Prestación de servicios de apoyo a la Subdirección de Recursos Físicos e Infraestructura en la actualización de inventarios individuales y en la asignación de bienes e insumos en la sede principal de la JEP.</v>
          </cell>
          <cell r="O100" t="str">
            <v>Funciones de la dependencia</v>
          </cell>
          <cell r="P100" t="str">
            <v>Harvey Danilo Suarez Morales</v>
          </cell>
          <cell r="Q100" t="str">
            <v>Secretaría Ejecutiva</v>
          </cell>
          <cell r="R100" t="str">
            <v>Dirección Administrativa y Financiera</v>
          </cell>
          <cell r="S100" t="str">
            <v>Subdirección de Recursos Físicos e Infraestructura</v>
          </cell>
          <cell r="T100" t="str">
            <v>Gabriel Amado Pardo</v>
          </cell>
          <cell r="U100" t="str">
            <v>DD-Subdirección de Recursos Físicos e Infraestructura</v>
          </cell>
          <cell r="V100" t="str">
            <v>Ariadna Lorena Alfonso (Octubre 18 a Noviembre 8)</v>
          </cell>
          <cell r="W100" t="str">
            <v>N/A</v>
          </cell>
          <cell r="X100" t="str">
            <v>N/A</v>
          </cell>
          <cell r="Y100" t="str">
            <v>Inversión</v>
          </cell>
          <cell r="Z100">
            <v>43368840</v>
          </cell>
          <cell r="AA100" t="str">
            <v>N/A</v>
          </cell>
          <cell r="AB100" t="str">
            <v>N/A</v>
          </cell>
          <cell r="AC100">
            <v>3614070</v>
          </cell>
          <cell r="AD100" t="str">
            <v>N/A</v>
          </cell>
          <cell r="AE100">
            <v>32322</v>
          </cell>
          <cell r="AF100">
            <v>25922</v>
          </cell>
          <cell r="AG100">
            <v>2018011001091</v>
          </cell>
          <cell r="AH100">
            <v>44569</v>
          </cell>
          <cell r="AI100">
            <v>44578</v>
          </cell>
          <cell r="AJ100" t="str">
            <v>N/A</v>
          </cell>
          <cell r="AK100" t="str">
            <v>N/A</v>
          </cell>
          <cell r="AL100" t="str">
            <v>N/A</v>
          </cell>
          <cell r="AM100" t="str">
            <v>N/A</v>
          </cell>
          <cell r="AN100">
            <v>0</v>
          </cell>
          <cell r="AO100" t="str">
            <v>N/A</v>
          </cell>
          <cell r="AP100">
            <v>0</v>
          </cell>
          <cell r="AQ100" t="str">
            <v>N/A</v>
          </cell>
          <cell r="AR100">
            <v>0</v>
          </cell>
          <cell r="AS100" t="str">
            <v>N/A</v>
          </cell>
          <cell r="AT100">
            <v>0</v>
          </cell>
          <cell r="AU100" t="str">
            <v>N/A</v>
          </cell>
          <cell r="AV100">
            <v>0</v>
          </cell>
          <cell r="AW100" t="str">
            <v>N/A</v>
          </cell>
          <cell r="AX100">
            <v>0</v>
          </cell>
          <cell r="AY100" t="str">
            <v>N/A</v>
          </cell>
          <cell r="AZ100">
            <v>0</v>
          </cell>
          <cell r="BA100">
            <v>43368840</v>
          </cell>
          <cell r="BB100" t="str">
            <v>NO</v>
          </cell>
          <cell r="BC100" t="str">
            <v>N/A</v>
          </cell>
          <cell r="BD100" t="str">
            <v>N/A</v>
          </cell>
          <cell r="BE100" t="str">
            <v>N/A</v>
          </cell>
          <cell r="BF100" t="str">
            <v>N/A</v>
          </cell>
          <cell r="BG100">
            <v>44926</v>
          </cell>
          <cell r="BH100">
            <v>44926</v>
          </cell>
          <cell r="BI100">
            <v>-417</v>
          </cell>
          <cell r="BJ100" t="str">
            <v>NO</v>
          </cell>
          <cell r="BK100" t="str">
            <v>N/A</v>
          </cell>
          <cell r="BL100" t="str">
            <v>Bogotá D.C.</v>
          </cell>
          <cell r="BM100" t="str">
            <v>Cumplimiento</v>
          </cell>
          <cell r="BN100" t="str">
            <v>63-47-101000749</v>
          </cell>
          <cell r="BO100">
            <v>0</v>
          </cell>
          <cell r="BP100" t="str">
            <v xml:space="preserve">Seguros del Estado </v>
          </cell>
          <cell r="BQ100">
            <v>44572</v>
          </cell>
          <cell r="BR100" t="str">
            <v>11-01-2022 - 30-06-2023</v>
          </cell>
          <cell r="BS100">
            <v>2022</v>
          </cell>
          <cell r="BT100" t="str">
            <v>https://jepcolombia-my.sharepoint.com/personal/carlos_torres_jep_gov_co/_layouts/15/onedrive.aspx?q=045&amp;searchScope=folder&amp;id=%2Fpersonal%2Fcarlos%5Ftorres%5Fjep%5Fgov%5Fco%2FDocuments%2FDocumentos%2FContractual%2FContractual%20%2D%20Onedrive%2FValidaci%C3%B3n%20p%C3%B3lizas%20CPS%2F%2EVERIFICACI%C3%93N%20DE%20P%C3%93LIZAS%20CONTRATOS%202022%2FVerificaci%C3%B3n%20p%C3%B3liza%20JEP%20045%202022%2EPNG&amp;parent=%2Fpersonal%2Fcarlos%5Ftorres%5Fjep%5Fgov%5Fco%2FDocuments%2FDocumentos%2FContractual%2FContractual%20%2D%20Onedrive%2FValidaci%C3%B3n%20p%C3%B3lizas%20CPS%2F%2EVERIFICACI%C3%93N%20DE%20P%C3%93LIZAS%20CONTRATOS%202022&amp;parentview=7</v>
          </cell>
          <cell r="BU100" t="str">
            <v>N/A</v>
          </cell>
          <cell r="BV100" t="str">
            <v>Terminado</v>
          </cell>
          <cell r="BW100" t="str">
            <v>Retiro</v>
          </cell>
          <cell r="BX100" t="str">
            <v>N/A</v>
          </cell>
          <cell r="BY100" t="str">
            <v xml:space="preserve">TÉCNICO EN MANTENIMIENTO DE COMPUTADORES
</v>
          </cell>
          <cell r="BZ100" t="str">
            <v>N/A</v>
          </cell>
          <cell r="CA100" t="str">
            <v>MASCULINO</v>
          </cell>
        </row>
        <row r="101">
          <cell r="C101" t="str">
            <v>JEP-417-2022</v>
          </cell>
          <cell r="D101" t="str">
            <v>JEP-CSPO-417-2022</v>
          </cell>
          <cell r="E101" t="str">
            <v>Clara Torres</v>
          </cell>
          <cell r="F101" t="str">
            <v>N/R</v>
          </cell>
          <cell r="G101" t="str">
            <v>SOFTWARE COLOMBIA SERVICIOS INFORMATICOS SAS</v>
          </cell>
          <cell r="H101" t="str">
            <v>2. Contratos o convenios que no requieren pluralidad de ofertas</v>
          </cell>
          <cell r="I101" t="str">
            <v>1. Prestación de servicios</v>
          </cell>
          <cell r="J101">
            <v>900364710</v>
          </cell>
          <cell r="K101">
            <v>8</v>
          </cell>
          <cell r="L101" t="str">
            <v>Persona Jurídica</v>
          </cell>
          <cell r="M101" t="str">
            <v>N/A</v>
          </cell>
          <cell r="N101" t="str">
            <v>Prestación de servicios a través de una plataforma tecnológica para la realización de subastas electrónicas, dentro de los procesos de contratación que se adelanten para el desarrollo de la misionalidad de la entidad y la correcta actividad judicial.</v>
          </cell>
          <cell r="O101" t="str">
            <v>Funciones de la dependencia</v>
          </cell>
          <cell r="P101" t="str">
            <v>Luis Felipe Rivera García</v>
          </cell>
          <cell r="Q101" t="str">
            <v>Dirección de Tecnologías de la Información</v>
          </cell>
          <cell r="R101" t="str">
            <v>Dirección de Asuntos Jurídicos</v>
          </cell>
          <cell r="S101" t="str">
            <v>Subdirección de Contratación</v>
          </cell>
          <cell r="T101" t="str">
            <v>Fabio Leonardo Muñoz Sarmiento</v>
          </cell>
          <cell r="U101" t="str">
            <v>EE-Subdirección de Contratación</v>
          </cell>
          <cell r="V101" t="str">
            <v>N/A</v>
          </cell>
          <cell r="W101" t="str">
            <v>N/A</v>
          </cell>
          <cell r="X101" t="str">
            <v>N/A</v>
          </cell>
          <cell r="Y101" t="str">
            <v>Inversión</v>
          </cell>
          <cell r="Z101">
            <v>10472700</v>
          </cell>
          <cell r="AA101" t="str">
            <v>N/A</v>
          </cell>
          <cell r="AB101" t="str">
            <v>N/A</v>
          </cell>
          <cell r="AC101">
            <v>1496100</v>
          </cell>
          <cell r="AD101" t="str">
            <v>N/A</v>
          </cell>
          <cell r="AE101">
            <v>67822</v>
          </cell>
          <cell r="AF101">
            <v>71322</v>
          </cell>
          <cell r="AG101">
            <v>2018011001175</v>
          </cell>
          <cell r="AH101">
            <v>44589</v>
          </cell>
          <cell r="AI101">
            <v>44596</v>
          </cell>
          <cell r="AJ101" t="str">
            <v>N/A</v>
          </cell>
          <cell r="AK101" t="str">
            <v>N/A</v>
          </cell>
          <cell r="AL101" t="str">
            <v>N/A</v>
          </cell>
          <cell r="AM101" t="str">
            <v>N/A</v>
          </cell>
          <cell r="AN101">
            <v>0</v>
          </cell>
          <cell r="AO101" t="str">
            <v>N/A</v>
          </cell>
          <cell r="AP101">
            <v>0</v>
          </cell>
          <cell r="AQ101" t="str">
            <v>N/A</v>
          </cell>
          <cell r="AR101">
            <v>0</v>
          </cell>
          <cell r="AS101" t="str">
            <v>N/A</v>
          </cell>
          <cell r="AT101">
            <v>0</v>
          </cell>
          <cell r="AU101" t="str">
            <v>N/A</v>
          </cell>
          <cell r="AV101">
            <v>0</v>
          </cell>
          <cell r="AW101" t="str">
            <v>N/A</v>
          </cell>
          <cell r="AX101">
            <v>0</v>
          </cell>
          <cell r="AY101" t="str">
            <v>N/A</v>
          </cell>
          <cell r="AZ101">
            <v>0</v>
          </cell>
          <cell r="BA101">
            <v>10472700</v>
          </cell>
          <cell r="BB101" t="str">
            <v>NO</v>
          </cell>
          <cell r="BC101" t="str">
            <v>N/A</v>
          </cell>
          <cell r="BD101" t="str">
            <v>N/A</v>
          </cell>
          <cell r="BE101" t="str">
            <v>N/A</v>
          </cell>
          <cell r="BF101" t="str">
            <v>N/A</v>
          </cell>
          <cell r="BG101">
            <v>44926</v>
          </cell>
          <cell r="BH101">
            <v>44926</v>
          </cell>
          <cell r="BI101">
            <v>-417</v>
          </cell>
          <cell r="BJ101" t="str">
            <v>SI</v>
          </cell>
          <cell r="BK101">
            <v>45040</v>
          </cell>
          <cell r="BL101" t="str">
            <v>Bogotá D.C.</v>
          </cell>
          <cell r="BM101" t="str">
            <v>Cumplimiento</v>
          </cell>
          <cell r="BN101" t="str">
            <v>55169-1</v>
          </cell>
          <cell r="BO101">
            <v>0</v>
          </cell>
          <cell r="BP101" t="str">
            <v>Berkley Colombia Seguros</v>
          </cell>
          <cell r="BQ101">
            <v>44595</v>
          </cell>
          <cell r="BR101" t="str">
            <v>28-01-2022 - 31-12-2025</v>
          </cell>
          <cell r="BS101">
            <v>2022</v>
          </cell>
          <cell r="BT101" t="str">
            <v>PENDIENTE</v>
          </cell>
          <cell r="BU101" t="str">
            <v>El 24/04/2023 se publicó el balance y cierre del Contrato JEP-417-2022 suscrito con SOFTWARE COLOMBIA - Subastas Electrónicas</v>
          </cell>
          <cell r="BV101" t="str">
            <v>Terminado</v>
          </cell>
          <cell r="BW101" t="str">
            <v>Retiro</v>
          </cell>
          <cell r="BX101" t="str">
            <v>N/A</v>
          </cell>
          <cell r="BY101" t="str">
            <v>N/A</v>
          </cell>
          <cell r="BZ101" t="str">
            <v>N/A</v>
          </cell>
          <cell r="CA101" t="str">
            <v>N/A</v>
          </cell>
        </row>
        <row r="102">
          <cell r="C102" t="str">
            <v>JEP-005-2022</v>
          </cell>
          <cell r="D102" t="str">
            <v>JEP-CSPO-005-2022</v>
          </cell>
          <cell r="E102" t="str">
            <v>Carlos Torres</v>
          </cell>
          <cell r="F102" t="str">
            <v>N/R</v>
          </cell>
          <cell r="G102" t="str">
            <v>Andres Felipe Prieto Méndez</v>
          </cell>
          <cell r="H102" t="str">
            <v>2. Contratos o convenios que no requieren pluralidad de ofertas</v>
          </cell>
          <cell r="I102" t="str">
            <v>1. Prestación de servicios</v>
          </cell>
          <cell r="J102">
            <v>80904608</v>
          </cell>
          <cell r="K102">
            <v>9</v>
          </cell>
          <cell r="L102" t="str">
            <v>Persona Natural</v>
          </cell>
          <cell r="M102" t="str">
            <v>N/A</v>
          </cell>
          <cell r="N102" t="str">
            <v>Prestar servicios profesionales para acompañar a la subdirección de contratación de la JEP, en la elaboración de informes, reportes y demás requerimientos relacionados con la gestión contractual de la Entidad</v>
          </cell>
          <cell r="O102" t="str">
            <v>Funciones de la dependencia</v>
          </cell>
          <cell r="P102" t="str">
            <v>Harvey Danilo Suarez Morales</v>
          </cell>
          <cell r="Q102" t="str">
            <v>Secretaría Ejecutiva</v>
          </cell>
          <cell r="R102" t="str">
            <v>Dirección de Asuntos Jurídicos</v>
          </cell>
          <cell r="S102" t="str">
            <v>Subdirección de Contratación</v>
          </cell>
          <cell r="T102" t="str">
            <v>Fabio Leonardo Muñoz Sarmiento</v>
          </cell>
          <cell r="U102" t="str">
            <v>EE-Subdirección de Contratación</v>
          </cell>
          <cell r="V102" t="str">
            <v>N/A</v>
          </cell>
          <cell r="W102" t="str">
            <v>N/A</v>
          </cell>
          <cell r="X102" t="str">
            <v>N/A</v>
          </cell>
          <cell r="Y102" t="str">
            <v>Inversión</v>
          </cell>
          <cell r="Z102">
            <v>54000000</v>
          </cell>
          <cell r="AA102" t="str">
            <v>N/A</v>
          </cell>
          <cell r="AB102" t="str">
            <v>N/A</v>
          </cell>
          <cell r="AC102">
            <v>4500000</v>
          </cell>
          <cell r="AD102" t="str">
            <v>N/A</v>
          </cell>
          <cell r="AE102">
            <v>30722</v>
          </cell>
          <cell r="AF102">
            <v>38322</v>
          </cell>
          <cell r="AG102">
            <v>2018011001175</v>
          </cell>
          <cell r="AH102">
            <v>44579</v>
          </cell>
          <cell r="AI102">
            <v>44580</v>
          </cell>
          <cell r="AJ102" t="str">
            <v>Ana Maria Angel Gordillo</v>
          </cell>
          <cell r="AK102">
            <v>1014189865</v>
          </cell>
          <cell r="AL102">
            <v>8</v>
          </cell>
          <cell r="AM102">
            <v>44742</v>
          </cell>
          <cell r="AN102">
            <v>0</v>
          </cell>
          <cell r="AO102" t="str">
            <v>N/A</v>
          </cell>
          <cell r="AP102">
            <v>0</v>
          </cell>
          <cell r="AQ102" t="str">
            <v>N/A</v>
          </cell>
          <cell r="AR102">
            <v>0</v>
          </cell>
          <cell r="AS102" t="str">
            <v>N/A</v>
          </cell>
          <cell r="AT102">
            <v>0</v>
          </cell>
          <cell r="AU102" t="str">
            <v>N/A</v>
          </cell>
          <cell r="AV102">
            <v>0</v>
          </cell>
          <cell r="AW102" t="str">
            <v>N/A</v>
          </cell>
          <cell r="AX102">
            <v>0</v>
          </cell>
          <cell r="AY102" t="str">
            <v>N/A</v>
          </cell>
          <cell r="AZ102">
            <v>0</v>
          </cell>
          <cell r="BA102">
            <v>54000000</v>
          </cell>
          <cell r="BB102" t="str">
            <v>NO</v>
          </cell>
          <cell r="BC102" t="str">
            <v>N/A</v>
          </cell>
          <cell r="BD102" t="str">
            <v>N/A</v>
          </cell>
          <cell r="BE102" t="str">
            <v>N/A</v>
          </cell>
          <cell r="BF102" t="str">
            <v>N/A</v>
          </cell>
          <cell r="BG102">
            <v>44926</v>
          </cell>
          <cell r="BH102">
            <v>44926</v>
          </cell>
          <cell r="BI102">
            <v>-417</v>
          </cell>
          <cell r="BJ102" t="str">
            <v>NO</v>
          </cell>
          <cell r="BK102" t="str">
            <v>N/A</v>
          </cell>
          <cell r="BL102" t="str">
            <v>Bogotá D.C.</v>
          </cell>
          <cell r="BM102" t="str">
            <v>Cumplimiento</v>
          </cell>
          <cell r="BN102" t="str">
            <v>21-45-101357935
14-47-101017928</v>
          </cell>
          <cell r="BO102" t="str">
            <v>0
0</v>
          </cell>
          <cell r="BP102" t="str">
            <v>Seguros del Estado S.A. 
Seguros del Estado S.A.</v>
          </cell>
          <cell r="BQ102" t="str">
            <v>18/01/2022
30/06/2022</v>
          </cell>
          <cell r="BR102" t="str">
            <v>18/01/2022 - 01/07/2023
01/07/2022 - 01/07/2023</v>
          </cell>
          <cell r="BS102" t="str">
            <v>19/01/2022
1/07/2022</v>
          </cell>
          <cell r="BT102"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o%CC%81n%20po%CC%81liza%20contrato%20JEP%2D005%2D2022%2Epdf&amp;parent=%2Fpersonal%2Fcarlos%5Ftorres%5Fjep%5Fgov%5Fco%2FDocuments%2FDocumentos%2FContractual%2FContractual%20%2D%20Onedrive%2FValidaci%C3%B3n%20p%C3%B3lizas%20CPS%2F%2EVERIFICACI%C3%93N%20DE%20P%C3%93LIZAS%20CONTRATOS%202022</v>
          </cell>
          <cell r="BU102" t="str">
            <v>En fecha 30/06/2022 se suscribe cesión del contrato</v>
          </cell>
          <cell r="BV102" t="str">
            <v>Terminado</v>
          </cell>
          <cell r="BW102" t="str">
            <v>Cesión</v>
          </cell>
          <cell r="BX102" t="str">
            <v>N/A</v>
          </cell>
          <cell r="BY102" t="str">
            <v>ADMINISTRACIÓN DE NEGOCIOS INTERNACIONALES</v>
          </cell>
          <cell r="BZ102" t="str">
            <v>N/A</v>
          </cell>
          <cell r="CA102" t="str">
            <v>MASCULINO</v>
          </cell>
        </row>
        <row r="103">
          <cell r="C103" t="str">
            <v>JEP-003-2022</v>
          </cell>
          <cell r="D103" t="str">
            <v>JEP-CSPO-003-2022</v>
          </cell>
          <cell r="E103" t="str">
            <v>Carlos Torres</v>
          </cell>
          <cell r="F103" t="str">
            <v>N/R</v>
          </cell>
          <cell r="G103" t="str">
            <v>Linda Selene Ramos Fuentes</v>
          </cell>
          <cell r="H103" t="str">
            <v>2. Contratos o convenios que no requieren pluralidad de ofertas</v>
          </cell>
          <cell r="I103" t="str">
            <v>1. Prestación de servicios</v>
          </cell>
          <cell r="J103">
            <v>1122647365</v>
          </cell>
          <cell r="K103">
            <v>4</v>
          </cell>
          <cell r="L103" t="str">
            <v>Persona Natural</v>
          </cell>
          <cell r="M103" t="str">
            <v>N/A</v>
          </cell>
          <cell r="N103" t="str">
            <v>Prestar servicios profesionales a la Dirección de Asuntos Jurídicos en el desarrollo de las actividades de seguimiento y reportes relacionados con la gestión estratégica de planeación de la dependencia para el fortalecimiento institucional de la Jurisdicción Especial para la Paz</v>
          </cell>
          <cell r="O103" t="str">
            <v>Funciones de la dependencia</v>
          </cell>
          <cell r="P103" t="str">
            <v>Harvey Danilo Suarez Morales</v>
          </cell>
          <cell r="Q103" t="str">
            <v>Secretaría Ejecutiva</v>
          </cell>
          <cell r="R103" t="str">
            <v>Dirección de Asuntos Jurídicos</v>
          </cell>
          <cell r="S103" t="str">
            <v>Subdirección de Contratación</v>
          </cell>
          <cell r="T103" t="str">
            <v>Fabio Leonardo Muñoz Sarmiento</v>
          </cell>
          <cell r="U103" t="str">
            <v>EE-Subdirección de Contratación</v>
          </cell>
          <cell r="V103" t="str">
            <v>N/A</v>
          </cell>
          <cell r="W103" t="str">
            <v>N/A</v>
          </cell>
          <cell r="X103" t="str">
            <v>N/A</v>
          </cell>
          <cell r="Y103" t="str">
            <v>Inversión</v>
          </cell>
          <cell r="Z103">
            <v>67200000</v>
          </cell>
          <cell r="AA103" t="str">
            <v>N/A</v>
          </cell>
          <cell r="AB103" t="str">
            <v>N/A</v>
          </cell>
          <cell r="AC103" t="str">
            <v>$5.600.000</v>
          </cell>
          <cell r="AD103" t="str">
            <v>N/A</v>
          </cell>
          <cell r="AE103">
            <v>30522</v>
          </cell>
          <cell r="AF103">
            <v>24522</v>
          </cell>
          <cell r="AG103">
            <v>2018011001175</v>
          </cell>
          <cell r="AH103">
            <v>44566</v>
          </cell>
          <cell r="AI103">
            <v>44566</v>
          </cell>
          <cell r="AJ103" t="str">
            <v>N/A</v>
          </cell>
          <cell r="AK103" t="str">
            <v>N/A</v>
          </cell>
          <cell r="AL103" t="str">
            <v>N/A</v>
          </cell>
          <cell r="AM103" t="str">
            <v>N/A</v>
          </cell>
          <cell r="AN103">
            <v>0</v>
          </cell>
          <cell r="AO103" t="str">
            <v>N/A</v>
          </cell>
          <cell r="AP103">
            <v>0</v>
          </cell>
          <cell r="AQ103" t="str">
            <v>N/A</v>
          </cell>
          <cell r="AR103">
            <v>0</v>
          </cell>
          <cell r="AS103" t="str">
            <v>N/A</v>
          </cell>
          <cell r="AT103">
            <v>0</v>
          </cell>
          <cell r="AU103" t="str">
            <v>N/A</v>
          </cell>
          <cell r="AV103">
            <v>0</v>
          </cell>
          <cell r="AW103" t="str">
            <v>N/A</v>
          </cell>
          <cell r="AX103">
            <v>0</v>
          </cell>
          <cell r="AY103" t="str">
            <v>N/A</v>
          </cell>
          <cell r="AZ103">
            <v>0</v>
          </cell>
          <cell r="BA103">
            <v>67200000</v>
          </cell>
          <cell r="BB103" t="str">
            <v>NO</v>
          </cell>
          <cell r="BC103" t="str">
            <v>N/A</v>
          </cell>
          <cell r="BD103" t="str">
            <v>N/A</v>
          </cell>
          <cell r="BE103" t="str">
            <v>N/A</v>
          </cell>
          <cell r="BF103" t="str">
            <v>N/A</v>
          </cell>
          <cell r="BG103">
            <v>44926</v>
          </cell>
          <cell r="BH103">
            <v>44926</v>
          </cell>
          <cell r="BI103">
            <v>-417</v>
          </cell>
          <cell r="BJ103" t="str">
            <v>NO</v>
          </cell>
          <cell r="BK103" t="str">
            <v>N/A</v>
          </cell>
          <cell r="BL103" t="str">
            <v>Bogotá D.C.</v>
          </cell>
          <cell r="BM103" t="str">
            <v>Cumplimiento</v>
          </cell>
          <cell r="BN103" t="str">
            <v>21-45-101356855</v>
          </cell>
          <cell r="BO103">
            <v>0</v>
          </cell>
          <cell r="BP103" t="str">
            <v xml:space="preserve">Seguros del Estado </v>
          </cell>
          <cell r="BQ103">
            <v>44566</v>
          </cell>
          <cell r="BR103" t="str">
            <v>05-01-2022 - 01-07-2023</v>
          </cell>
          <cell r="BS103">
            <v>2022</v>
          </cell>
          <cell r="BT103" t="str">
            <v>https://jepcolombia-my.sharepoint.com/personal/carlos_torres_jep_gov_co/_layouts/15/onedrive.aspx?ct=1642598655799&amp;or=OWA%2DNT&amp;cid=87b3df0b%2Da8fd%2Da84e%2Db3f6%2Dda4d6bfbbaa3&amp;id=%2Fpersonal%2Fcarlos%5Ftorres%5Fjep%5Fgov%5Fco%2FDocuments%2FDocumentos%2FContractual%2FContractual%20%2D%20Onedrive%2FValidaci%C3%B3n%20p%C3%B3lizas%20CPS%2F%2EVERIFICACI%C3%93N%20DE%20P%C3%93LIZAS%20CONTRATOS%202022%2FVerificacio%CC%81n%20po%CC%81liza%20contrato%20JEP%2D003%2D2022%2Epdf&amp;parent=%2Fpersonal%2Fcarlos%5Ftorres%5Fjep%5Fgov%5Fco%2FDocuments%2FDocumentos%2FContractual%2FContractual%20%2D%20Onedrive%2FValidaci%C3%B3n%20p%C3%B3lizas%20CPS%2F%2EVERIFICACI%C3%93N%20DE%20P%C3%93LIZAS%20CONTRATOS%202022</v>
          </cell>
          <cell r="BU103" t="str">
            <v>N/A</v>
          </cell>
          <cell r="BV103" t="str">
            <v>Terminado</v>
          </cell>
          <cell r="BW103" t="str">
            <v>Retiro</v>
          </cell>
          <cell r="BX103" t="str">
            <v>N/A</v>
          </cell>
          <cell r="BY103" t="str">
            <v>ADMINISTRACIÓN PÚBLICA</v>
          </cell>
          <cell r="BZ103" t="str">
            <v>N/A</v>
          </cell>
          <cell r="CA103" t="str">
            <v>FEMENINO</v>
          </cell>
        </row>
        <row r="104">
          <cell r="C104" t="str">
            <v>JEP-001-2022</v>
          </cell>
          <cell r="D104" t="str">
            <v>JEP-CSPO-001-2022</v>
          </cell>
          <cell r="E104" t="str">
            <v>Carlos Torres</v>
          </cell>
          <cell r="F104" t="str">
            <v>N/R</v>
          </cell>
          <cell r="G104" t="str">
            <v xml:space="preserve">Paola Andrea Casas Rodriguez </v>
          </cell>
          <cell r="H104" t="str">
            <v>2. Contratos o convenios que no requieren pluralidad de ofertas</v>
          </cell>
          <cell r="I104" t="str">
            <v>1. Prestación de servicios</v>
          </cell>
          <cell r="J104">
            <v>1018444989</v>
          </cell>
          <cell r="K104">
            <v>0</v>
          </cell>
          <cell r="L104" t="str">
            <v>Persona Natural</v>
          </cell>
          <cell r="M104" t="str">
            <v>N/A</v>
          </cell>
          <cell r="N104" t="str">
            <v>Prestar servicios profesionales para apoyar la gestión jurídica de la subdirección de contratación en los diferentes procesos y trámites que le sean asignados.</v>
          </cell>
          <cell r="O104" t="str">
            <v>Funciones de la dependencia</v>
          </cell>
          <cell r="P104" t="str">
            <v>Harvey Danilo Suarez Morales</v>
          </cell>
          <cell r="Q104" t="str">
            <v>Secretaría Ejecutiva</v>
          </cell>
          <cell r="R104" t="str">
            <v>Dirección de Asuntos Jurídicos</v>
          </cell>
          <cell r="S104" t="str">
            <v>Subdirección de Contratación</v>
          </cell>
          <cell r="T104" t="str">
            <v>Fabio Leonardo Muñoz Sarmiento</v>
          </cell>
          <cell r="U104" t="str">
            <v>EE-Subdirección de Contratación</v>
          </cell>
          <cell r="V104" t="str">
            <v>N/A</v>
          </cell>
          <cell r="W104" t="str">
            <v>N/A</v>
          </cell>
          <cell r="X104" t="str">
            <v>N/A</v>
          </cell>
          <cell r="Y104" t="str">
            <v>Inversión</v>
          </cell>
          <cell r="Z104">
            <v>102000000</v>
          </cell>
          <cell r="AA104" t="str">
            <v>N/A</v>
          </cell>
          <cell r="AB104" t="str">
            <v>N/A</v>
          </cell>
          <cell r="AC104">
            <v>8500000</v>
          </cell>
          <cell r="AD104" t="str">
            <v>N/A</v>
          </cell>
          <cell r="AE104">
            <v>30422</v>
          </cell>
          <cell r="AF104">
            <v>24422</v>
          </cell>
          <cell r="AG104">
            <v>2018011001175</v>
          </cell>
          <cell r="AH104">
            <v>44566</v>
          </cell>
          <cell r="AI104">
            <v>44566</v>
          </cell>
          <cell r="AJ104" t="str">
            <v>N/A</v>
          </cell>
          <cell r="AK104" t="str">
            <v>N/A</v>
          </cell>
          <cell r="AL104" t="str">
            <v>N/A</v>
          </cell>
          <cell r="AM104" t="str">
            <v>N/A</v>
          </cell>
          <cell r="AN104">
            <v>-850009</v>
          </cell>
          <cell r="AO104" t="str">
            <v>N/A</v>
          </cell>
          <cell r="AP104">
            <v>0</v>
          </cell>
          <cell r="AQ104" t="str">
            <v>N/A</v>
          </cell>
          <cell r="AR104">
            <v>0</v>
          </cell>
          <cell r="AS104" t="str">
            <v>N/A</v>
          </cell>
          <cell r="AT104">
            <v>0</v>
          </cell>
          <cell r="AU104" t="str">
            <v>N/A</v>
          </cell>
          <cell r="AV104">
            <v>0</v>
          </cell>
          <cell r="AW104" t="str">
            <v>N/A</v>
          </cell>
          <cell r="AX104">
            <v>0</v>
          </cell>
          <cell r="AY104" t="str">
            <v>N/A</v>
          </cell>
          <cell r="AZ104">
            <v>0</v>
          </cell>
          <cell r="BA104">
            <v>101149991</v>
          </cell>
          <cell r="BB104" t="str">
            <v>NO</v>
          </cell>
          <cell r="BC104" t="str">
            <v>N/A</v>
          </cell>
          <cell r="BD104" t="str">
            <v>N/A</v>
          </cell>
          <cell r="BE104" t="str">
            <v>N/A</v>
          </cell>
          <cell r="BF104" t="str">
            <v>N/A</v>
          </cell>
          <cell r="BG104">
            <v>44926</v>
          </cell>
          <cell r="BH104">
            <v>44926</v>
          </cell>
          <cell r="BI104">
            <v>-417</v>
          </cell>
          <cell r="BJ104" t="str">
            <v>NO</v>
          </cell>
          <cell r="BK104" t="str">
            <v>N/A</v>
          </cell>
          <cell r="BL104" t="str">
            <v>Bogotá D.C.</v>
          </cell>
          <cell r="BM104" t="str">
            <v>Cumplimiento</v>
          </cell>
          <cell r="BN104" t="str">
            <v>21-45-101356841</v>
          </cell>
          <cell r="BO104">
            <v>0</v>
          </cell>
          <cell r="BP104" t="str">
            <v xml:space="preserve">Seguros del Estado </v>
          </cell>
          <cell r="BQ104">
            <v>44566</v>
          </cell>
          <cell r="BR104" t="str">
            <v>05-01-2022 - 01-07-2023</v>
          </cell>
          <cell r="BS104">
            <v>2022</v>
          </cell>
          <cell r="BT104" t="str">
            <v>https://jepcolombia-my.sharepoint.com/:b:/r/personal/carlos_torres_jep_gov_co/Documents/Documentos/Contractual/Contractual%20-%20Onedrive/Validaci%C3%B3n%20p%C3%B3lizas%20CPS/.VERIFICACI%C3%93N%20DE%20P%C3%93LIZAS%20CONTRATOS%202022/Verificacio%CC%81n%20po%CC%81liza%20contrato%20JEP-001-2022.pdf?csf=1&amp;web=1&amp;e=TEXK4L</v>
          </cell>
          <cell r="BU104" t="str">
            <v>El contrato se registra en secop y en la minuta con un valor de 102,000 pero de acuerdo al tiempo de ejecución se hace una liberación de saldos por -850009</v>
          </cell>
          <cell r="BV104" t="str">
            <v>Terminado</v>
          </cell>
          <cell r="BW104" t="str">
            <v>Retiro</v>
          </cell>
          <cell r="BX104" t="str">
            <v>N/A</v>
          </cell>
          <cell r="BY104" t="str">
            <v>DERECHO</v>
          </cell>
          <cell r="BZ104" t="str">
            <v>N/A</v>
          </cell>
          <cell r="CA104" t="str">
            <v>FEMENINO</v>
          </cell>
        </row>
        <row r="105">
          <cell r="C105" t="str">
            <v>JEP-002-2022</v>
          </cell>
          <cell r="D105" t="str">
            <v>JEP-CSPO-002-2022</v>
          </cell>
          <cell r="E105" t="str">
            <v>Carlos Torres</v>
          </cell>
          <cell r="F105" t="str">
            <v>N/R</v>
          </cell>
          <cell r="G105" t="str">
            <v>Johanna Elizabeth Duarte Garcia</v>
          </cell>
          <cell r="H105" t="str">
            <v>2. Contratos o convenios que no requieren pluralidad de ofertas</v>
          </cell>
          <cell r="I105" t="str">
            <v>1. Prestación de servicios</v>
          </cell>
          <cell r="J105">
            <v>52513699</v>
          </cell>
          <cell r="K105">
            <v>9</v>
          </cell>
          <cell r="L105" t="str">
            <v>Persona Natural</v>
          </cell>
          <cell r="M105" t="str">
            <v>N/A</v>
          </cell>
          <cell r="N105" t="str">
            <v>Prestar servicios profesionales para apoyar y acompañar la gestión jurídica de la subdirección de contratación en los diferentes procesos, trámites y gestiones que le sean asignados</v>
          </cell>
          <cell r="O105" t="str">
            <v>Funciones de la dependencia</v>
          </cell>
          <cell r="P105" t="str">
            <v>Harvey Danilo Suarez Morales</v>
          </cell>
          <cell r="Q105" t="str">
            <v>Secretaría Ejecutiva</v>
          </cell>
          <cell r="R105" t="str">
            <v>Dirección de Asuntos Jurídicos</v>
          </cell>
          <cell r="S105" t="str">
            <v>Subdirección de Contratación</v>
          </cell>
          <cell r="T105" t="str">
            <v>Fabio Leonardo Muñoz Sarmiento</v>
          </cell>
          <cell r="U105" t="str">
            <v>EE-Subdirección de Contratación</v>
          </cell>
          <cell r="V105" t="str">
            <v>N/A</v>
          </cell>
          <cell r="W105" t="str">
            <v>N/A</v>
          </cell>
          <cell r="X105" t="str">
            <v>N/A</v>
          </cell>
          <cell r="Y105" t="str">
            <v>Inversión</v>
          </cell>
          <cell r="Z105">
            <v>108000000</v>
          </cell>
          <cell r="AA105" t="str">
            <v>N/A</v>
          </cell>
          <cell r="AB105" t="str">
            <v>N/A</v>
          </cell>
          <cell r="AC105" t="str">
            <v>$9.000.000,00</v>
          </cell>
          <cell r="AD105" t="str">
            <v>N/A</v>
          </cell>
          <cell r="AE105">
            <v>30622</v>
          </cell>
          <cell r="AF105">
            <v>25022</v>
          </cell>
          <cell r="AG105">
            <v>2018011001175</v>
          </cell>
          <cell r="AH105">
            <v>44567</v>
          </cell>
          <cell r="AI105">
            <v>44568</v>
          </cell>
          <cell r="AJ105" t="str">
            <v>Camila Méndez Quimbayo</v>
          </cell>
          <cell r="AK105">
            <v>52997066</v>
          </cell>
          <cell r="AL105">
            <v>3</v>
          </cell>
          <cell r="AM105">
            <v>44841</v>
          </cell>
          <cell r="AN105">
            <v>0</v>
          </cell>
          <cell r="AO105" t="str">
            <v>N/A</v>
          </cell>
          <cell r="AP105">
            <v>0</v>
          </cell>
          <cell r="AQ105" t="str">
            <v>N/A</v>
          </cell>
          <cell r="AR105">
            <v>0</v>
          </cell>
          <cell r="AS105" t="str">
            <v>N/A</v>
          </cell>
          <cell r="AT105">
            <v>0</v>
          </cell>
          <cell r="AU105" t="str">
            <v>N/A</v>
          </cell>
          <cell r="AV105">
            <v>0</v>
          </cell>
          <cell r="AW105" t="str">
            <v>N/A</v>
          </cell>
          <cell r="AX105">
            <v>0</v>
          </cell>
          <cell r="AY105" t="str">
            <v>N/A</v>
          </cell>
          <cell r="AZ105">
            <v>0</v>
          </cell>
          <cell r="BA105">
            <v>108000000</v>
          </cell>
          <cell r="BB105" t="str">
            <v>NO</v>
          </cell>
          <cell r="BC105" t="str">
            <v>N/A</v>
          </cell>
          <cell r="BD105" t="str">
            <v>N/A</v>
          </cell>
          <cell r="BE105" t="str">
            <v>N/A</v>
          </cell>
          <cell r="BF105" t="str">
            <v>N/A</v>
          </cell>
          <cell r="BG105">
            <v>44926</v>
          </cell>
          <cell r="BH105">
            <v>44926</v>
          </cell>
          <cell r="BI105">
            <v>-417</v>
          </cell>
          <cell r="BJ105" t="str">
            <v>NO</v>
          </cell>
          <cell r="BK105" t="str">
            <v>N/A</v>
          </cell>
          <cell r="BL105" t="str">
            <v>Bogotá D.C.</v>
          </cell>
          <cell r="BM105" t="str">
            <v>Cumplimiento</v>
          </cell>
          <cell r="BN105" t="str">
            <v>21-45-101356918
	14-45-101086850</v>
          </cell>
          <cell r="BO105" t="str">
            <v>0
0</v>
          </cell>
          <cell r="BP105" t="str">
            <v>Seguros del Estado S.A. 
Seguros del Estado S.A.</v>
          </cell>
          <cell r="BQ105" t="str">
            <v>6/01/2022
11/10/2022</v>
          </cell>
          <cell r="BR105" t="str">
            <v>06-01-2022 - 01-07-2023
11/10/2022 - 30/06/2023</v>
          </cell>
          <cell r="BS105" t="str">
            <v>06/01/022
11/10/2022</v>
          </cell>
          <cell r="BT105" t="str">
            <v>https://jepcolombia-my.sharepoint.com/personal/carlos_torres_jep_gov_co/_layouts/15/onedrive.aspx?q=002&amp;searchScope=folder&amp;id=%2Fpersonal%2Fcarlos%5Ftorres%5Fjep%5Fgov%5Fco%2FDocuments%2FDocumentos%2FContractual%2FContractual%20%2D%20Onedrive%2FValidaci%C3%B3n%20p%C3%B3lizas%20CPS%2F%2EVERIFICACI%C3%93N%20DE%20P%C3%93LIZAS%20CONTRATOS%202022%2FVerificacio%CC%81n%20po%CC%81liza%20contrato%20JEP%2D002%2D2022%2Epdf&amp;parent=%2Fpersonal%2Fcarlos%5Ftorres%5Fjep%5Fgov%5Fco%2FDocuments%2FDocumentos%2FContractual%2FContractual%20%2D%20Onedrive%2FValidaci%C3%B3n%20p%C3%B3lizas%20CPS%2F%2EVERIFICACI%C3%93N%20DE%20P%C3%93LIZAS%20CONTRATOS%202022&amp;parentview=7</v>
          </cell>
          <cell r="BU105" t="str">
            <v>En fehca del 7/10/2022 se aprobó la cesi+on del contrato</v>
          </cell>
          <cell r="BV105" t="str">
            <v>Terminado</v>
          </cell>
          <cell r="BW105" t="str">
            <v>Cesión</v>
          </cell>
          <cell r="BX105" t="str">
            <v>N/A</v>
          </cell>
          <cell r="BY105" t="str">
            <v>DERECHO</v>
          </cell>
          <cell r="BZ105" t="str">
            <v>N/A</v>
          </cell>
          <cell r="CA105" t="str">
            <v>FEMENINO</v>
          </cell>
        </row>
        <row r="106">
          <cell r="C106" t="str">
            <v>JEP-446-2022</v>
          </cell>
          <cell r="D106" t="str">
            <v>JEP-CSPO-429-2022</v>
          </cell>
          <cell r="E106" t="str">
            <v>Clara Torres</v>
          </cell>
          <cell r="F106" t="str">
            <v>Revisado 08/07/2022</v>
          </cell>
          <cell r="G106" t="str">
            <v>Gisela Katherine Velasquez Franco</v>
          </cell>
          <cell r="H106" t="str">
            <v>2. Contratos o convenios que no requieren pluralidad de ofertas</v>
          </cell>
          <cell r="I106" t="str">
            <v>1. Prestación de servicios</v>
          </cell>
          <cell r="J106">
            <v>52938647</v>
          </cell>
          <cell r="K106">
            <v>0</v>
          </cell>
          <cell r="L106" t="str">
            <v>Persona Natural</v>
          </cell>
          <cell r="M106" t="str">
            <v>N/A</v>
          </cell>
          <cell r="N106" t="str">
            <v>Prestar servicios de apoyo y acompañamiento a la subdirección de contratación en la organización, digitalización, archivo y seguimiento de los documentos físicos y electrónicos a cargo de la dependencia en articulación con el departamento de gestión documental garantizando el control y actualización del inventario. (Contratos o convenio que no requieren pluralidad de ofertas)</v>
          </cell>
          <cell r="O106" t="str">
            <v>Funciones de la dependencia</v>
          </cell>
          <cell r="P106" t="str">
            <v>Harvey Danilo Suarez Morales</v>
          </cell>
          <cell r="Q106" t="str">
            <v>Secretaría Ejecutiva</v>
          </cell>
          <cell r="R106" t="str">
            <v>Dirección de Asuntos Jurídicos</v>
          </cell>
          <cell r="S106" t="str">
            <v>Subdirección de Contratación</v>
          </cell>
          <cell r="T106" t="str">
            <v>Fabio Leonardo Muñoz Sarmiento</v>
          </cell>
          <cell r="U106" t="str">
            <v>EE-Subdirección de Contratación</v>
          </cell>
          <cell r="V106" t="str">
            <v>N/A</v>
          </cell>
          <cell r="W106" t="str">
            <v>N/A</v>
          </cell>
          <cell r="X106" t="str">
            <v>N/A</v>
          </cell>
          <cell r="Y106" t="str">
            <v>Inversión</v>
          </cell>
          <cell r="Z106">
            <v>15612780</v>
          </cell>
          <cell r="AA106" t="str">
            <v>N/A</v>
          </cell>
          <cell r="AB106" t="str">
            <v>N/A</v>
          </cell>
          <cell r="AC106">
            <v>2602130</v>
          </cell>
          <cell r="AD106" t="str">
            <v>N/A</v>
          </cell>
          <cell r="AE106">
            <v>84622</v>
          </cell>
          <cell r="AF106">
            <v>292522</v>
          </cell>
          <cell r="AG106">
            <v>2018011001175</v>
          </cell>
          <cell r="AH106">
            <v>44742</v>
          </cell>
          <cell r="AI106">
            <v>44743</v>
          </cell>
          <cell r="AJ106" t="str">
            <v>N/A</v>
          </cell>
          <cell r="AK106" t="str">
            <v>N/A</v>
          </cell>
          <cell r="AL106" t="str">
            <v>N/A</v>
          </cell>
          <cell r="AM106" t="str">
            <v>N/A</v>
          </cell>
          <cell r="AN106">
            <v>0</v>
          </cell>
          <cell r="AO106" t="str">
            <v>N/A</v>
          </cell>
          <cell r="AP106">
            <v>0</v>
          </cell>
          <cell r="AQ106" t="str">
            <v>N/A</v>
          </cell>
          <cell r="AR106">
            <v>0</v>
          </cell>
          <cell r="AS106" t="str">
            <v>N/A</v>
          </cell>
          <cell r="AT106">
            <v>0</v>
          </cell>
          <cell r="AU106" t="str">
            <v>N/A</v>
          </cell>
          <cell r="AV106">
            <v>0</v>
          </cell>
          <cell r="AW106" t="str">
            <v>N/A</v>
          </cell>
          <cell r="AX106">
            <v>0</v>
          </cell>
          <cell r="AY106" t="str">
            <v>N/A</v>
          </cell>
          <cell r="AZ106">
            <v>0</v>
          </cell>
          <cell r="BA106">
            <v>15612780</v>
          </cell>
          <cell r="BB106" t="str">
            <v>NO</v>
          </cell>
          <cell r="BC106" t="str">
            <v>N/A</v>
          </cell>
          <cell r="BD106" t="str">
            <v>N/A</v>
          </cell>
          <cell r="BE106" t="str">
            <v>N/A</v>
          </cell>
          <cell r="BF106" t="str">
            <v>N/A</v>
          </cell>
          <cell r="BG106">
            <v>44926</v>
          </cell>
          <cell r="BH106">
            <v>44926</v>
          </cell>
          <cell r="BI106">
            <v>-417</v>
          </cell>
          <cell r="BJ106" t="str">
            <v>SI</v>
          </cell>
          <cell r="BK106" t="str">
            <v>N/A</v>
          </cell>
          <cell r="BL106" t="str">
            <v>Bogotá D.C.</v>
          </cell>
          <cell r="BM106" t="str">
            <v>Cumplimiento</v>
          </cell>
          <cell r="BN106" t="str">
            <v>33-45-101110464</v>
          </cell>
          <cell r="BO106">
            <v>0</v>
          </cell>
          <cell r="BP106" t="str">
            <v>Seguros de Estado S.A.</v>
          </cell>
          <cell r="BQ106">
            <v>44742</v>
          </cell>
          <cell r="BR106" t="str">
            <v>01/07/2022 - 30/06/2023</v>
          </cell>
          <cell r="BS106">
            <v>2022</v>
          </cell>
          <cell r="BT106" t="str">
            <v>PENDIENTE</v>
          </cell>
          <cell r="BU106" t="str">
            <v>Ninguna</v>
          </cell>
          <cell r="BV106" t="str">
            <v>Terminado</v>
          </cell>
          <cell r="BW106" t="str">
            <v>Retiro</v>
          </cell>
          <cell r="BX106" t="str">
            <v>N/A</v>
          </cell>
          <cell r="BY106" t="str">
            <v>TECNICO EN ADMINISTRACIÓN DOCUMENTAL</v>
          </cell>
          <cell r="BZ106" t="str">
            <v>N/A</v>
          </cell>
          <cell r="CA106" t="str">
            <v>FEMENINO</v>
          </cell>
        </row>
        <row r="107">
          <cell r="C107" t="str">
            <v>JEP-467-2022</v>
          </cell>
          <cell r="D107" t="str">
            <v>JEP-CSPO-449-2022</v>
          </cell>
          <cell r="E107" t="str">
            <v>Paola Casas</v>
          </cell>
          <cell r="F107" t="str">
            <v>Revisado el 13/07/2022</v>
          </cell>
          <cell r="G107" t="str">
            <v>Jesus Hernando Amado Abril</v>
          </cell>
          <cell r="H107" t="str">
            <v>2. Contratos o convenios que no requieren pluralidad de ofertas</v>
          </cell>
          <cell r="I107" t="str">
            <v>1. Prestación de servicios</v>
          </cell>
          <cell r="J107">
            <v>79267280</v>
          </cell>
          <cell r="K107">
            <v>1</v>
          </cell>
          <cell r="L107" t="str">
            <v>Persona Natural</v>
          </cell>
          <cell r="M107" t="str">
            <v>N/A</v>
          </cell>
          <cell r="N107" t="str">
            <v>Prestar servicios profesionales especializados para brindar apoyo a la Subdirección de Contratación en la asesoría y acompañamiento de los temas  jurídicos y contractuales que le sean asignados</v>
          </cell>
          <cell r="O107" t="str">
            <v>Funciones de la dependencia</v>
          </cell>
          <cell r="P107" t="str">
            <v>Harvey Danilo Suarez Morales</v>
          </cell>
          <cell r="Q107" t="str">
            <v>Secretaría Ejecutiva</v>
          </cell>
          <cell r="R107" t="str">
            <v>Dirección de Asuntos Jurídicos</v>
          </cell>
          <cell r="S107" t="str">
            <v>Subdirección de Contratación</v>
          </cell>
          <cell r="T107" t="str">
            <v>Fabio Leonardo Muñoz Sarmiento</v>
          </cell>
          <cell r="U107" t="str">
            <v>EE-Subdirección de Contratación</v>
          </cell>
          <cell r="V107" t="str">
            <v>N/A</v>
          </cell>
          <cell r="W107" t="str">
            <v>N/A</v>
          </cell>
          <cell r="X107" t="str">
            <v>N/A</v>
          </cell>
          <cell r="Y107" t="str">
            <v>Inversión</v>
          </cell>
          <cell r="Z107">
            <v>52765455</v>
          </cell>
          <cell r="AA107" t="str">
            <v>N/A</v>
          </cell>
          <cell r="AB107" t="str">
            <v>N/A</v>
          </cell>
          <cell r="AC107">
            <v>10553091</v>
          </cell>
          <cell r="AD107" t="str">
            <v>N/A</v>
          </cell>
          <cell r="AE107">
            <v>86522</v>
          </cell>
          <cell r="AF107">
            <v>294622</v>
          </cell>
          <cell r="AG107">
            <v>2018011001175</v>
          </cell>
          <cell r="AH107">
            <v>44743</v>
          </cell>
          <cell r="AI107">
            <v>44743</v>
          </cell>
          <cell r="AJ107" t="str">
            <v>N/A</v>
          </cell>
          <cell r="AK107" t="str">
            <v>N/A</v>
          </cell>
          <cell r="AL107" t="str">
            <v>N/A</v>
          </cell>
          <cell r="AM107" t="str">
            <v>N/A</v>
          </cell>
          <cell r="AN107">
            <v>0</v>
          </cell>
          <cell r="AO107" t="str">
            <v>N/A</v>
          </cell>
          <cell r="AP107">
            <v>0</v>
          </cell>
          <cell r="AQ107" t="str">
            <v>N/A</v>
          </cell>
          <cell r="AR107">
            <v>0</v>
          </cell>
          <cell r="AS107" t="str">
            <v>N/A</v>
          </cell>
          <cell r="AT107">
            <v>0</v>
          </cell>
          <cell r="AU107" t="str">
            <v>N/A</v>
          </cell>
          <cell r="AV107">
            <v>0</v>
          </cell>
          <cell r="AW107" t="str">
            <v>N/A</v>
          </cell>
          <cell r="AX107">
            <v>0</v>
          </cell>
          <cell r="AY107" t="str">
            <v>N/A</v>
          </cell>
          <cell r="AZ107">
            <v>-91</v>
          </cell>
          <cell r="BA107">
            <v>52765455</v>
          </cell>
          <cell r="BB107" t="str">
            <v>NO</v>
          </cell>
          <cell r="BC107" t="str">
            <v>N/A</v>
          </cell>
          <cell r="BD107" t="str">
            <v>N/A</v>
          </cell>
          <cell r="BE107" t="str">
            <v>N/A</v>
          </cell>
          <cell r="BF107" t="str">
            <v>N/A</v>
          </cell>
          <cell r="BG107">
            <v>44895</v>
          </cell>
          <cell r="BH107">
            <v>44804</v>
          </cell>
          <cell r="BI107">
            <v>-539</v>
          </cell>
          <cell r="BJ107" t="str">
            <v>SI</v>
          </cell>
          <cell r="BK107">
            <v>44804</v>
          </cell>
          <cell r="BL107" t="str">
            <v>Bogotá D.C.</v>
          </cell>
          <cell r="BM107" t="str">
            <v>Cumplimiento</v>
          </cell>
          <cell r="BN107" t="str">
            <v>21-45-101376166</v>
          </cell>
          <cell r="BO107">
            <v>0</v>
          </cell>
          <cell r="BP107" t="str">
            <v xml:space="preserve">Seguros del Estado S.A. </v>
          </cell>
          <cell r="BQ107">
            <v>44743</v>
          </cell>
          <cell r="BR107" t="str">
            <v>01/07/2022 - 01/06/2023</v>
          </cell>
          <cell r="BS107">
            <v>2022</v>
          </cell>
          <cell r="BT107" t="str">
            <v>PENDIENTE</v>
          </cell>
          <cell r="BU107" t="str">
            <v>En fecha del 31/08/2022 Se publica la terminación anticipada del contrato JEP-467-2022 JESUS AMADO</v>
          </cell>
          <cell r="BV107" t="str">
            <v>Terminado</v>
          </cell>
          <cell r="BW107" t="str">
            <v>Terminación anticipada</v>
          </cell>
          <cell r="BX107" t="str">
            <v>N/A</v>
          </cell>
          <cell r="BY107" t="str">
            <v>DERECHO</v>
          </cell>
          <cell r="BZ107" t="str">
            <v>N/A</v>
          </cell>
          <cell r="CA107" t="str">
            <v>MASCULINO</v>
          </cell>
        </row>
        <row r="108">
          <cell r="C108" t="str">
            <v>JEP-011-2022</v>
          </cell>
          <cell r="D108" t="str">
            <v>JEP-CSPO-011-2022</v>
          </cell>
          <cell r="E108" t="str">
            <v>Clara Torres</v>
          </cell>
          <cell r="F108" t="str">
            <v>N/R</v>
          </cell>
          <cell r="G108" t="str">
            <v>Mateo Marchan Duque</v>
          </cell>
          <cell r="H108" t="str">
            <v>2. Contratos o convenios que no requieren pluralidad de ofertas</v>
          </cell>
          <cell r="I108" t="str">
            <v>1. Prestación de servicios</v>
          </cell>
          <cell r="J108">
            <v>1018493636</v>
          </cell>
          <cell r="K108">
            <v>5</v>
          </cell>
          <cell r="L108" t="str">
            <v>Persona Natural</v>
          </cell>
          <cell r="M108" t="str">
            <v>N/A</v>
          </cell>
          <cell r="N108" t="str">
            <v>Prestación de servicios profesionales para el apoyo en la implementación de las directrices de las salas y secciones de la JEP en materia de monitoreo, verificación y aplicación de sanciones, y apropiación de los fallos.</v>
          </cell>
          <cell r="O108" t="str">
            <v>Administrativo Transversal</v>
          </cell>
          <cell r="P108" t="str">
            <v>Harvey Danilo Suarez Morales</v>
          </cell>
          <cell r="Q108" t="str">
            <v>Secretaría Ejecutiva</v>
          </cell>
          <cell r="R108" t="str">
            <v xml:space="preserve">Subsecretaría Ejecutiva </v>
          </cell>
          <cell r="S108" t="str">
            <v xml:space="preserve">Subsecretaría Ejecutiva </v>
          </cell>
          <cell r="T108" t="str">
            <v>Angela María Mora Soto</v>
          </cell>
          <cell r="U108" t="str">
            <v xml:space="preserve">B -Subsecretaría Ejecutiva </v>
          </cell>
          <cell r="V108" t="str">
            <v>N/A</v>
          </cell>
          <cell r="W108" t="str">
            <v>N/A</v>
          </cell>
          <cell r="X108" t="str">
            <v>N/A</v>
          </cell>
          <cell r="Y108" t="str">
            <v>Inversión</v>
          </cell>
          <cell r="Z108">
            <v>65391557</v>
          </cell>
          <cell r="AA108" t="str">
            <v>N/A</v>
          </cell>
          <cell r="AB108" t="str">
            <v>N/A</v>
          </cell>
          <cell r="AC108">
            <v>5464476</v>
          </cell>
          <cell r="AD108" t="str">
            <v>N/A</v>
          </cell>
          <cell r="AE108">
            <v>27622</v>
          </cell>
          <cell r="AF108">
            <v>25522</v>
          </cell>
          <cell r="AG108">
            <v>2018011001091</v>
          </cell>
          <cell r="AH108">
            <v>44568</v>
          </cell>
          <cell r="AI108">
            <v>44568</v>
          </cell>
          <cell r="AJ108" t="str">
            <v>N/A</v>
          </cell>
          <cell r="AK108" t="str">
            <v>N/A</v>
          </cell>
          <cell r="AL108" t="str">
            <v>N/A</v>
          </cell>
          <cell r="AM108" t="str">
            <v>N/A</v>
          </cell>
          <cell r="AN108">
            <v>0</v>
          </cell>
          <cell r="AO108" t="str">
            <v>N/A</v>
          </cell>
          <cell r="AP108">
            <v>0</v>
          </cell>
          <cell r="AQ108" t="str">
            <v>N/A</v>
          </cell>
          <cell r="AR108">
            <v>0</v>
          </cell>
          <cell r="AS108" t="str">
            <v>N/A</v>
          </cell>
          <cell r="AT108">
            <v>0</v>
          </cell>
          <cell r="AU108" t="str">
            <v>N/A</v>
          </cell>
          <cell r="AV108">
            <v>0</v>
          </cell>
          <cell r="AW108" t="str">
            <v>N/A</v>
          </cell>
          <cell r="AX108">
            <v>0</v>
          </cell>
          <cell r="AY108" t="str">
            <v>N/A</v>
          </cell>
          <cell r="AZ108">
            <v>0</v>
          </cell>
          <cell r="BA108">
            <v>65391557</v>
          </cell>
          <cell r="BB108" t="str">
            <v>NO</v>
          </cell>
          <cell r="BC108" t="str">
            <v>N/A</v>
          </cell>
          <cell r="BD108" t="str">
            <v>N/A</v>
          </cell>
          <cell r="BE108" t="str">
            <v>N/A</v>
          </cell>
          <cell r="BF108" t="str">
            <v>N/A</v>
          </cell>
          <cell r="BG108">
            <v>44926</v>
          </cell>
          <cell r="BH108">
            <v>44926</v>
          </cell>
          <cell r="BI108">
            <v>-417</v>
          </cell>
          <cell r="BJ108" t="str">
            <v>NO</v>
          </cell>
          <cell r="BK108" t="str">
            <v>N/A</v>
          </cell>
          <cell r="BL108" t="str">
            <v>Bogotá D.C.</v>
          </cell>
          <cell r="BM108" t="str">
            <v>Cumplimiento</v>
          </cell>
          <cell r="BN108" t="str">
            <v>21-45-101356996</v>
          </cell>
          <cell r="BO108">
            <v>0</v>
          </cell>
          <cell r="BP108" t="str">
            <v xml:space="preserve">Seguros del Estado </v>
          </cell>
          <cell r="BQ108">
            <v>44568</v>
          </cell>
          <cell r="BR108" t="str">
            <v>07-01-22 - 01-07-2023</v>
          </cell>
          <cell r="BS108">
            <v>2022</v>
          </cell>
          <cell r="BT108"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C3%B3n%20p%C3%B3liza%20contrato%20JEP%2D011%2D2022%2Epdf&amp;parent=%2Fpersonal%2Fcarlos%5Ftorres%5Fjep%5Fgov%5Fco%2FDocuments%2FDocumentos%2FContractual%2FContractual%20%2D%20Onedrive%2FValidaci%C3%B3n%20p%C3%B3lizas%20CPS%2F%2EVERIFICACI%C3%93N%20DE%20P%C3%93LIZAS%20CONTRATOS%202022</v>
          </cell>
          <cell r="BU108" t="str">
            <v>N/A</v>
          </cell>
          <cell r="BV108" t="str">
            <v>Terminado</v>
          </cell>
          <cell r="BW108" t="str">
            <v>Retiro</v>
          </cell>
          <cell r="BX108" t="str">
            <v>N/A</v>
          </cell>
          <cell r="BY108" t="str">
            <v>DERECHO</v>
          </cell>
          <cell r="BZ108" t="str">
            <v>N/A</v>
          </cell>
          <cell r="CA108" t="str">
            <v>MASCULINO</v>
          </cell>
        </row>
        <row r="109">
          <cell r="C109" t="str">
            <v>JEP-250-2022</v>
          </cell>
          <cell r="D109" t="str">
            <v>JEP-CSPO-250-2022</v>
          </cell>
          <cell r="E109" t="str">
            <v xml:space="preserve">Vanessa Jiménez </v>
          </cell>
          <cell r="F109" t="str">
            <v>19 de enero de 2022</v>
          </cell>
          <cell r="G109" t="str">
            <v>Juan Pablo Monge Castañeda</v>
          </cell>
          <cell r="H109" t="str">
            <v>2. Contratos o convenios que no requieren pluralidad de ofertas</v>
          </cell>
          <cell r="I109" t="str">
            <v>1. Prestación de servicios</v>
          </cell>
          <cell r="J109">
            <v>80074464</v>
          </cell>
          <cell r="K109">
            <v>2</v>
          </cell>
          <cell r="L109" t="str">
            <v>Persona Natural</v>
          </cell>
          <cell r="M109" t="str">
            <v>N/A</v>
          </cell>
          <cell r="N109" t="str">
            <v>Prestación de servicios profesionales especializados para el seguimiento de los planes y actividades propias de la subsecretaria, así como al proyecto de inversión a cargo de la subsecretaria y la articulación con los departamentos que la componen.</v>
          </cell>
          <cell r="O109" t="str">
            <v>Administrativo Transversal</v>
          </cell>
          <cell r="P109" t="str">
            <v>Harvey Danilo Suarez Morales</v>
          </cell>
          <cell r="Q109" t="str">
            <v>Secretaría Ejecutiva</v>
          </cell>
          <cell r="R109" t="str">
            <v xml:space="preserve">Subsecretaría Ejecutiva </v>
          </cell>
          <cell r="S109" t="str">
            <v xml:space="preserve">Subsecretaría Ejecutiva </v>
          </cell>
          <cell r="T109" t="str">
            <v>Angela María Mora Soto</v>
          </cell>
          <cell r="U109" t="str">
            <v xml:space="preserve">B -Subsecretaría Ejecutiva </v>
          </cell>
          <cell r="V109" t="str">
            <v>N/A</v>
          </cell>
          <cell r="W109" t="str">
            <v>N/A</v>
          </cell>
          <cell r="X109" t="str">
            <v>N/A</v>
          </cell>
          <cell r="Y109" t="str">
            <v>Inversión</v>
          </cell>
          <cell r="Z109">
            <v>144822212</v>
          </cell>
          <cell r="AA109" t="str">
            <v>N/A</v>
          </cell>
          <cell r="AB109" t="str">
            <v>N/A</v>
          </cell>
          <cell r="AC109" t="str">
            <v>$12.666.666</v>
          </cell>
          <cell r="AD109" t="str">
            <v>N/A</v>
          </cell>
          <cell r="AE109">
            <v>35422</v>
          </cell>
          <cell r="AF109">
            <v>44622</v>
          </cell>
          <cell r="AG109">
            <v>2018011001091</v>
          </cell>
          <cell r="AH109">
            <v>44581</v>
          </cell>
          <cell r="AI109">
            <v>44582</v>
          </cell>
          <cell r="AJ109" t="str">
            <v>N/A</v>
          </cell>
          <cell r="AK109" t="str">
            <v>N/A</v>
          </cell>
          <cell r="AL109" t="str">
            <v>N/A</v>
          </cell>
          <cell r="AM109" t="str">
            <v>N/A</v>
          </cell>
          <cell r="AN109">
            <v>0</v>
          </cell>
          <cell r="AO109" t="str">
            <v>N/A</v>
          </cell>
          <cell r="AP109">
            <v>0</v>
          </cell>
          <cell r="AQ109" t="str">
            <v>N/A</v>
          </cell>
          <cell r="AR109">
            <v>0</v>
          </cell>
          <cell r="AS109" t="str">
            <v>N/A</v>
          </cell>
          <cell r="AT109">
            <v>0</v>
          </cell>
          <cell r="AU109" t="str">
            <v>N/A</v>
          </cell>
          <cell r="AV109">
            <v>0</v>
          </cell>
          <cell r="AW109" t="str">
            <v>N/A</v>
          </cell>
          <cell r="AX109">
            <v>0</v>
          </cell>
          <cell r="AY109" t="str">
            <v>N/A</v>
          </cell>
          <cell r="AZ109">
            <v>0</v>
          </cell>
          <cell r="BA109">
            <v>144822212</v>
          </cell>
          <cell r="BB109" t="str">
            <v>NO</v>
          </cell>
          <cell r="BC109" t="str">
            <v>N/A</v>
          </cell>
          <cell r="BD109" t="str">
            <v>N/A</v>
          </cell>
          <cell r="BE109" t="str">
            <v>N/A</v>
          </cell>
          <cell r="BF109" t="str">
            <v>N/A</v>
          </cell>
          <cell r="BG109">
            <v>44926</v>
          </cell>
          <cell r="BH109">
            <v>44926</v>
          </cell>
          <cell r="BI109">
            <v>-417</v>
          </cell>
          <cell r="BJ109" t="str">
            <v>NO</v>
          </cell>
          <cell r="BK109" t="str">
            <v>N/A</v>
          </cell>
          <cell r="BL109" t="str">
            <v>Bogotá D.C.</v>
          </cell>
          <cell r="BM109" t="str">
            <v>Cumplimiento</v>
          </cell>
          <cell r="BN109" t="str">
            <v>21-47-101016496</v>
          </cell>
          <cell r="BO109">
            <v>0</v>
          </cell>
          <cell r="BP109" t="str">
            <v xml:space="preserve">Seguros del Estado </v>
          </cell>
          <cell r="BQ109">
            <v>44581</v>
          </cell>
          <cell r="BR109" t="str">
            <v>20-01-2022 - 02-07-2023</v>
          </cell>
          <cell r="BS109">
            <v>2022</v>
          </cell>
          <cell r="BT109" t="str">
            <v>https://jepcolombia-my.sharepoint.com/personal/carlos_torres_jep_gov_co/_layouts/15/onedrive.aspx?q=250&amp;searchScope=folder&amp;id=%2Fpersonal%2Fcarlos%5Ftorres%5Fjep%5Fgov%5Fco%2FDocuments%2FDocumentos%2FContractual%2FContractual%20%2D%20Onedrive%2FValidaci%C3%B3n%20p%C3%B3lizas%20CPS%2F%2EVERIFICACI%C3%93N%20DE%20P%C3%93LIZAS%20CONTRATOS%202022%2FVerificaci%C3%B3n%20p%C3%B3liza%20contrato%20JEP%20250%202022%2E%2EPNG&amp;parent=%2Fpersonal%2Fcarlos%5Ftorres%5Fjep%5Fgov%5Fco%2FDocuments%2FDocumentos%2FContractual%2FContractual%20%2D%20Onedrive%2FValidaci%C3%B3n%20p%C3%B3lizas%20CPS%2F%2EVERIFICACI%C3%93N%20DE%20P%C3%93LIZAS%20CONTRATOS%202022&amp;parentview=7</v>
          </cell>
          <cell r="BU109" t="str">
            <v>N/A</v>
          </cell>
          <cell r="BV109" t="str">
            <v>Terminado</v>
          </cell>
          <cell r="BW109" t="str">
            <v>Retiro</v>
          </cell>
          <cell r="BX109" t="str">
            <v>N/A</v>
          </cell>
          <cell r="BY109" t="str">
            <v>GOBIERNO Y RELACIONES INTERNACIONALES</v>
          </cell>
          <cell r="BZ109" t="str">
            <v>N/A</v>
          </cell>
          <cell r="CA109" t="str">
            <v>MASCULINO</v>
          </cell>
        </row>
        <row r="110">
          <cell r="C110" t="str">
            <v>JEP-313-2022</v>
          </cell>
          <cell r="D110" t="str">
            <v>JEP-CSPO-313-2022</v>
          </cell>
          <cell r="E110" t="str">
            <v>Jairo Cuellar</v>
          </cell>
          <cell r="F110" t="str">
            <v>21 de enero de 2022</v>
          </cell>
          <cell r="G110" t="str">
            <v>Julieth Milena Perea Meneses</v>
          </cell>
          <cell r="H110" t="str">
            <v>2. Contratos o convenios que no requieren pluralidad de ofertas</v>
          </cell>
          <cell r="I110" t="str">
            <v>1. Prestación de servicios</v>
          </cell>
          <cell r="J110">
            <v>1144149195</v>
          </cell>
          <cell r="K110">
            <v>2</v>
          </cell>
          <cell r="L110" t="str">
            <v>Persona Natural</v>
          </cell>
          <cell r="M110" t="str">
            <v>N/A</v>
          </cell>
          <cell r="N110" t="str">
            <v>Prestación de servicios profesionales para apoyar y acompañar a la Subsecretaría Ejecutiva en la identificación, formulación y sistematización de los criterios y elementos técnicos, operativos y jurídicos esenciales para la adaptación  del modelo de monitoreo a comparecientes.</v>
          </cell>
          <cell r="O110" t="str">
            <v>Misional</v>
          </cell>
          <cell r="P110" t="str">
            <v>Harvey Danilo Suarez Morales</v>
          </cell>
          <cell r="Q110" t="str">
            <v>Secretaría Ejecutiva</v>
          </cell>
          <cell r="R110" t="str">
            <v xml:space="preserve">Subsecretaría Ejecutiva </v>
          </cell>
          <cell r="S110" t="str">
            <v>Departamento SAAD - Comparecientes</v>
          </cell>
          <cell r="T110" t="str">
            <v>Jorge Alirio Mancera Cortés</v>
          </cell>
          <cell r="U110" t="str">
            <v>BB-Departamento SAAD - Comparecientes</v>
          </cell>
          <cell r="V110" t="str">
            <v>N/A</v>
          </cell>
          <cell r="W110" t="str">
            <v>N/A</v>
          </cell>
          <cell r="X110" t="str">
            <v>N/A</v>
          </cell>
          <cell r="Y110" t="str">
            <v>Inversión</v>
          </cell>
          <cell r="Z110">
            <v>106605000</v>
          </cell>
          <cell r="AA110" t="str">
            <v>N/A</v>
          </cell>
          <cell r="AB110" t="str">
            <v>N/A</v>
          </cell>
          <cell r="AC110">
            <v>9270000</v>
          </cell>
          <cell r="AD110" t="str">
            <v>N/A</v>
          </cell>
          <cell r="AE110">
            <v>47122</v>
          </cell>
          <cell r="AF110">
            <v>64122</v>
          </cell>
          <cell r="AG110">
            <v>18011001091</v>
          </cell>
          <cell r="AH110">
            <v>44586</v>
          </cell>
          <cell r="AI110">
            <v>44589</v>
          </cell>
          <cell r="AJ110" t="str">
            <v>Leonardo Narvaez Ballesteros</v>
          </cell>
          <cell r="AK110">
            <v>17348522</v>
          </cell>
          <cell r="AL110">
            <v>1</v>
          </cell>
          <cell r="AM110">
            <v>44623</v>
          </cell>
          <cell r="AN110">
            <v>0</v>
          </cell>
          <cell r="AO110" t="str">
            <v>N/A</v>
          </cell>
          <cell r="AP110">
            <v>0</v>
          </cell>
          <cell r="AQ110" t="str">
            <v>N/A</v>
          </cell>
          <cell r="AR110">
            <v>0</v>
          </cell>
          <cell r="AS110" t="str">
            <v>N/A</v>
          </cell>
          <cell r="AT110">
            <v>0</v>
          </cell>
          <cell r="AU110" t="str">
            <v>N/A</v>
          </cell>
          <cell r="AV110">
            <v>0</v>
          </cell>
          <cell r="AW110" t="str">
            <v>N/A</v>
          </cell>
          <cell r="AX110">
            <v>0</v>
          </cell>
          <cell r="AY110" t="str">
            <v>N/A</v>
          </cell>
          <cell r="AZ110">
            <v>-85</v>
          </cell>
          <cell r="BA110">
            <v>106605000</v>
          </cell>
          <cell r="BB110" t="str">
            <v>NO</v>
          </cell>
          <cell r="BC110" t="str">
            <v>N/A</v>
          </cell>
          <cell r="BD110" t="str">
            <v>N/A</v>
          </cell>
          <cell r="BE110" t="str">
            <v>N/A</v>
          </cell>
          <cell r="BF110" t="str">
            <v>N/A</v>
          </cell>
          <cell r="BG110">
            <v>44926</v>
          </cell>
          <cell r="BH110">
            <v>44841</v>
          </cell>
          <cell r="BI110">
            <v>-502</v>
          </cell>
          <cell r="BJ110" t="str">
            <v>SI</v>
          </cell>
          <cell r="BK110">
            <v>44841</v>
          </cell>
          <cell r="BL110" t="str">
            <v>Bogotá D.C.</v>
          </cell>
          <cell r="BM110" t="str">
            <v xml:space="preserve">Cumplimiento </v>
          </cell>
          <cell r="BN110" t="str">
            <v xml:space="preserve">25-47-101002453
21-47-101018386
</v>
          </cell>
          <cell r="BO110" t="str">
            <v>0
0</v>
          </cell>
          <cell r="BP110" t="str">
            <v>Seguros del Estado S.A.
Seguros del Estado S.A.</v>
          </cell>
          <cell r="BQ110" t="str">
            <v>26/01/2022
03/03/2022</v>
          </cell>
          <cell r="BR110" t="str">
            <v>25-01-2022 - 05-07-2023
03/03/2022 - 05/07/2023</v>
          </cell>
          <cell r="BS110" t="str">
            <v>28/01/2022
03/03/2022</v>
          </cell>
          <cell r="BT110" t="str">
            <v>PENDIENTE</v>
          </cell>
          <cell r="BU110" t="str">
            <v>en fecha 03/03/2022 se suscribió Seción del contrato.
En fecha del 7/10/2022 se aprueba la terminación anticipada del contrato</v>
          </cell>
          <cell r="BV110" t="str">
            <v>Terminado</v>
          </cell>
          <cell r="BW110" t="str">
            <v>Terminación anticipada</v>
          </cell>
          <cell r="BX110" t="str">
            <v>N/A</v>
          </cell>
          <cell r="BY110" t="str">
            <v>ECONOMÍA</v>
          </cell>
          <cell r="BZ110" t="str">
            <v>N/A</v>
          </cell>
          <cell r="CA110" t="str">
            <v>MASCULINO</v>
          </cell>
        </row>
        <row r="111">
          <cell r="C111" t="str">
            <v>JEP-087-2022</v>
          </cell>
          <cell r="D111" t="str">
            <v>JEP-CSPO-087-2022</v>
          </cell>
          <cell r="E111" t="str">
            <v>Mateo Ávila</v>
          </cell>
          <cell r="F111" t="str">
            <v>N/R</v>
          </cell>
          <cell r="G111" t="str">
            <v>Andrea Carolina Triviño Sandoval</v>
          </cell>
          <cell r="H111" t="str">
            <v>2. Contratos o convenios que no requieren pluralidad de ofertas</v>
          </cell>
          <cell r="I111" t="str">
            <v>1. Prestación de servicios</v>
          </cell>
          <cell r="J111">
            <v>1015399064</v>
          </cell>
          <cell r="K111">
            <v>1</v>
          </cell>
          <cell r="L111" t="str">
            <v>Persona Natural</v>
          </cell>
          <cell r="M111" t="str">
            <v>N/A</v>
          </cell>
          <cell r="N111" t="str">
            <v>Prestar servicios profesionales especializados para apoyar y acompañar a la Secretaría Ejecutiva en la articulación y seguimiento de las actividades relacionadas con el despliegue territorial de la secretaría ejecutiva, teniendo en cuenta los enfoques diferencial, territorial y de género.</v>
          </cell>
          <cell r="O111" t="str">
            <v>Administrativo Transversal</v>
          </cell>
          <cell r="P111" t="str">
            <v>Harvey Danilo Suarez Morales</v>
          </cell>
          <cell r="Q111" t="str">
            <v>Secretaría Ejecutiva</v>
          </cell>
          <cell r="R111" t="str">
            <v xml:space="preserve">Subsecretaría Ejecutiva </v>
          </cell>
          <cell r="S111" t="str">
            <v xml:space="preserve">Subsecretaría Ejecutiva </v>
          </cell>
          <cell r="T111" t="str">
            <v>Angela María Mora Soto</v>
          </cell>
          <cell r="U111" t="str">
            <v xml:space="preserve">B -Subsecretaría Ejecutiva </v>
          </cell>
          <cell r="V111" t="str">
            <v>N/A</v>
          </cell>
          <cell r="W111" t="str">
            <v>N/A</v>
          </cell>
          <cell r="X111" t="str">
            <v>N/A</v>
          </cell>
          <cell r="Y111" t="str">
            <v>Inversión</v>
          </cell>
          <cell r="Z111">
            <v>126637092</v>
          </cell>
          <cell r="AA111" t="str">
            <v>N/A</v>
          </cell>
          <cell r="AB111" t="str">
            <v>N/A</v>
          </cell>
          <cell r="AC111">
            <v>10553091</v>
          </cell>
          <cell r="AD111" t="str">
            <v>N/A</v>
          </cell>
          <cell r="AE111">
            <v>32422</v>
          </cell>
          <cell r="AF111">
            <v>29222</v>
          </cell>
          <cell r="AG111">
            <v>2018011001091</v>
          </cell>
          <cell r="AH111">
            <v>44573</v>
          </cell>
          <cell r="AI111">
            <v>44574</v>
          </cell>
          <cell r="AJ111" t="str">
            <v>N/A</v>
          </cell>
          <cell r="AK111" t="str">
            <v>N/A</v>
          </cell>
          <cell r="AL111" t="str">
            <v>N/A</v>
          </cell>
          <cell r="AM111" t="str">
            <v>N/A</v>
          </cell>
          <cell r="AN111">
            <v>0</v>
          </cell>
          <cell r="AO111" t="str">
            <v>N/A</v>
          </cell>
          <cell r="AP111">
            <v>0</v>
          </cell>
          <cell r="AQ111" t="str">
            <v>N/A</v>
          </cell>
          <cell r="AR111">
            <v>0</v>
          </cell>
          <cell r="AS111" t="str">
            <v>N/A</v>
          </cell>
          <cell r="AT111">
            <v>0</v>
          </cell>
          <cell r="AU111" t="str">
            <v>N/A</v>
          </cell>
          <cell r="AV111">
            <v>0</v>
          </cell>
          <cell r="AW111" t="str">
            <v>N/A</v>
          </cell>
          <cell r="AX111">
            <v>0</v>
          </cell>
          <cell r="AY111" t="str">
            <v>N/A</v>
          </cell>
          <cell r="AZ111">
            <v>0</v>
          </cell>
          <cell r="BA111">
            <v>126637092</v>
          </cell>
          <cell r="BB111" t="str">
            <v>NO</v>
          </cell>
          <cell r="BC111" t="str">
            <v>N/A</v>
          </cell>
          <cell r="BD111" t="str">
            <v>N/A</v>
          </cell>
          <cell r="BE111" t="str">
            <v>N/A</v>
          </cell>
          <cell r="BF111" t="str">
            <v>N/A</v>
          </cell>
          <cell r="BG111">
            <v>44926</v>
          </cell>
          <cell r="BH111">
            <v>44926</v>
          </cell>
          <cell r="BI111">
            <v>-417</v>
          </cell>
          <cell r="BJ111" t="str">
            <v>NO</v>
          </cell>
          <cell r="BK111" t="str">
            <v>N/A</v>
          </cell>
          <cell r="BL111" t="str">
            <v>Bogotá D.C.</v>
          </cell>
          <cell r="BM111" t="str">
            <v>Cumplimiento</v>
          </cell>
          <cell r="BN111" t="str">
            <v>63-47-101000753</v>
          </cell>
          <cell r="BO111">
            <v>0</v>
          </cell>
          <cell r="BP111" t="str">
            <v>Seguros del Estado</v>
          </cell>
          <cell r="BQ111">
            <v>44573</v>
          </cell>
          <cell r="BR111" t="str">
            <v>12-01-2022 - 30-06-2023</v>
          </cell>
          <cell r="BS111">
            <v>2022</v>
          </cell>
          <cell r="BT111" t="str">
            <v>PENDIENTE</v>
          </cell>
          <cell r="BU111" t="str">
            <v>N/A</v>
          </cell>
          <cell r="BV111" t="str">
            <v>Terminado</v>
          </cell>
          <cell r="BW111" t="str">
            <v>Retiro</v>
          </cell>
          <cell r="BX111" t="str">
            <v>N/A</v>
          </cell>
          <cell r="BY111" t="str">
            <v>GOBIERNO Y RELACIONES INTERNACIONALES</v>
          </cell>
          <cell r="BZ111" t="str">
            <v>N/A</v>
          </cell>
          <cell r="CA111" t="str">
            <v>FEMENINO</v>
          </cell>
        </row>
        <row r="112">
          <cell r="C112" t="str">
            <v>JEP-602-2022</v>
          </cell>
          <cell r="D112" t="str">
            <v>JEP-CSPO-583-2022</v>
          </cell>
          <cell r="E112" t="str">
            <v>Laura Paredes</v>
          </cell>
          <cell r="F112">
            <v>44752</v>
          </cell>
          <cell r="G112" t="str">
            <v>María del Pilar Robles Molano</v>
          </cell>
          <cell r="H112" t="str">
            <v>2. Contratos o convenios que no requieren pluralidad de ofertas</v>
          </cell>
          <cell r="I112" t="str">
            <v>1. Prestación de servicios</v>
          </cell>
          <cell r="J112">
            <v>52177528</v>
          </cell>
          <cell r="K112">
            <v>6</v>
          </cell>
          <cell r="L112" t="str">
            <v>Persona Natural</v>
          </cell>
          <cell r="M112" t="str">
            <v xml:space="preserve">Bogotá D.C. </v>
          </cell>
          <cell r="N112" t="str">
            <v>Prestación de servicios  para acompañar y apoyar a la Subsecretaría Ejecutiva en los procesos administrativos que se deriven en el cumplimiento de tareas y compromisos al interior del despacho de la Subsecretaría Ejecutiva.</v>
          </cell>
          <cell r="O112" t="str">
            <v>Funciones de la dependencia</v>
          </cell>
          <cell r="P112" t="str">
            <v>Harvey Danilo Suarez Morales</v>
          </cell>
          <cell r="Q112" t="str">
            <v>Secretaría Ejecutiva</v>
          </cell>
          <cell r="R112" t="str">
            <v xml:space="preserve">Subsecretaría Ejecutiva </v>
          </cell>
          <cell r="S112" t="str">
            <v xml:space="preserve">Subsecretaría Ejecutiva </v>
          </cell>
          <cell r="T112" t="str">
            <v>N/A</v>
          </cell>
          <cell r="U112" t="str">
            <v xml:space="preserve">B -Subsecretaría Ejecutiva </v>
          </cell>
          <cell r="V112" t="str">
            <v>N/A</v>
          </cell>
          <cell r="W112" t="str">
            <v>N/A</v>
          </cell>
          <cell r="X112" t="str">
            <v>N/A</v>
          </cell>
          <cell r="Y112" t="str">
            <v>Inversión</v>
          </cell>
          <cell r="Z112">
            <v>21684420</v>
          </cell>
          <cell r="AA112" t="str">
            <v>N/A</v>
          </cell>
          <cell r="AB112" t="str">
            <v>N/A</v>
          </cell>
          <cell r="AC112">
            <v>3614070</v>
          </cell>
          <cell r="AD112" t="str">
            <v>N/A</v>
          </cell>
          <cell r="AE112">
            <v>90122</v>
          </cell>
          <cell r="AF112">
            <v>300622</v>
          </cell>
          <cell r="AG112">
            <v>2018011001091</v>
          </cell>
          <cell r="AH112">
            <v>44747</v>
          </cell>
          <cell r="AI112">
            <v>44747</v>
          </cell>
          <cell r="AJ112" t="str">
            <v>N/A</v>
          </cell>
          <cell r="AK112" t="str">
            <v>N/A</v>
          </cell>
          <cell r="AL112" t="str">
            <v>N/A</v>
          </cell>
          <cell r="AM112" t="str">
            <v>N/A</v>
          </cell>
          <cell r="AN112">
            <v>0</v>
          </cell>
          <cell r="AO112" t="str">
            <v>N/A</v>
          </cell>
          <cell r="AP112">
            <v>0</v>
          </cell>
          <cell r="AQ112" t="str">
            <v>N/A</v>
          </cell>
          <cell r="AR112">
            <v>0</v>
          </cell>
          <cell r="AS112" t="str">
            <v>N/A</v>
          </cell>
          <cell r="AT112">
            <v>0</v>
          </cell>
          <cell r="AU112" t="str">
            <v>N/A</v>
          </cell>
          <cell r="AV112">
            <v>0</v>
          </cell>
          <cell r="AW112" t="str">
            <v>N/A</v>
          </cell>
          <cell r="AX112">
            <v>0</v>
          </cell>
          <cell r="AY112" t="str">
            <v>N/A</v>
          </cell>
          <cell r="AZ112">
            <v>0</v>
          </cell>
          <cell r="BA112">
            <v>21684420</v>
          </cell>
          <cell r="BB112" t="str">
            <v>NO</v>
          </cell>
          <cell r="BC112" t="str">
            <v>N/A</v>
          </cell>
          <cell r="BD112" t="str">
            <v>N/A</v>
          </cell>
          <cell r="BE112" t="str">
            <v>N/A</v>
          </cell>
          <cell r="BF112" t="str">
            <v>N/A</v>
          </cell>
          <cell r="BG112">
            <v>44926</v>
          </cell>
          <cell r="BH112">
            <v>44926</v>
          </cell>
          <cell r="BI112">
            <v>-417</v>
          </cell>
          <cell r="BJ112" t="str">
            <v>SI</v>
          </cell>
          <cell r="BK112" t="str">
            <v>N/A</v>
          </cell>
          <cell r="BL112" t="str">
            <v>Bogotá D.C.</v>
          </cell>
          <cell r="BM112" t="str">
            <v>Cumplimiento</v>
          </cell>
          <cell r="BN112" t="str">
            <v>21-45-101376410</v>
          </cell>
          <cell r="BO112">
            <v>0</v>
          </cell>
          <cell r="BP112" t="str">
            <v>Seguros del Estado S.A.</v>
          </cell>
          <cell r="BQ112">
            <v>44747</v>
          </cell>
          <cell r="BR112" t="str">
            <v>05/07/2022 - 01/07/2023</v>
          </cell>
          <cell r="BS112">
            <v>2022</v>
          </cell>
          <cell r="BT112" t="str">
            <v>PENDIENTE</v>
          </cell>
          <cell r="BU112" t="str">
            <v xml:space="preserve">En fecha del 1 de agosto de 2022 la supervisora del contrato solicitó la modificación del numeral
2 de la Cláusula Segunda, - OBLIGACIONES DE LA CONTRATISTA. Especificas número 2
</v>
          </cell>
          <cell r="BV112" t="str">
            <v>Terminado</v>
          </cell>
          <cell r="BW112" t="str">
            <v>Retiro</v>
          </cell>
          <cell r="BX112" t="str">
            <v>N/A</v>
          </cell>
          <cell r="BY112" t="str">
            <v>ECONOMÍA</v>
          </cell>
          <cell r="BZ112" t="str">
            <v>N/A</v>
          </cell>
          <cell r="CA112" t="str">
            <v>FEMENINO</v>
          </cell>
        </row>
        <row r="113">
          <cell r="C113" t="str">
            <v>JEP-311-2022</v>
          </cell>
          <cell r="D113" t="str">
            <v>JEP-CSPO-311-2022</v>
          </cell>
          <cell r="E113" t="str">
            <v>Clara Torres</v>
          </cell>
          <cell r="F113" t="str">
            <v>21 de enero de 2022</v>
          </cell>
          <cell r="G113" t="str">
            <v>Ramon Jose Mendoza Espinosa</v>
          </cell>
          <cell r="H113" t="str">
            <v>2. Contratos o convenios que no requieren pluralidad de ofertas</v>
          </cell>
          <cell r="I113" t="str">
            <v>1. Prestación de servicios</v>
          </cell>
          <cell r="J113">
            <v>73213909</v>
          </cell>
          <cell r="K113">
            <v>1</v>
          </cell>
          <cell r="L113" t="str">
            <v>Persona Natural</v>
          </cell>
          <cell r="M113" t="str">
            <v>N/A</v>
          </cell>
          <cell r="N113" t="str">
            <v xml:space="preserve">Prestar servicios profesionales especializados para acompañar al despacho de la Subsecretaría Ejecutiva en la articulación y seguimiento de la formulación y ejecución de los servicios requeridos para el cumplimiento de las obligaciones misionales asigandas a la dependencia. </v>
          </cell>
          <cell r="O113" t="str">
            <v>Administrativo Transversal</v>
          </cell>
          <cell r="P113" t="str">
            <v>Harvey Danilo Suarez Morales</v>
          </cell>
          <cell r="Q113" t="str">
            <v>Secretaría Ejecutiva</v>
          </cell>
          <cell r="R113" t="str">
            <v xml:space="preserve">Subsecretaría Ejecutiva </v>
          </cell>
          <cell r="S113" t="str">
            <v xml:space="preserve">Subsecretaría Ejecutiva </v>
          </cell>
          <cell r="T113" t="str">
            <v>Angela María Mora Soto</v>
          </cell>
          <cell r="U113" t="str">
            <v xml:space="preserve">B -Subsecretaría Ejecutiva </v>
          </cell>
          <cell r="V113" t="str">
            <v>N/A</v>
          </cell>
          <cell r="W113" t="str">
            <v>N/A</v>
          </cell>
          <cell r="X113" t="str">
            <v>N/A</v>
          </cell>
          <cell r="Y113" t="str">
            <v>Inversión</v>
          </cell>
          <cell r="Z113">
            <v>152645996</v>
          </cell>
          <cell r="AA113" t="str">
            <v>N/A</v>
          </cell>
          <cell r="AB113" t="str">
            <v>N/A</v>
          </cell>
          <cell r="AC113">
            <v>13390000</v>
          </cell>
          <cell r="AD113" t="str">
            <v>N/A</v>
          </cell>
          <cell r="AE113">
            <v>63322</v>
          </cell>
          <cell r="AF113">
            <v>58322</v>
          </cell>
          <cell r="AG113">
            <v>2018011001091</v>
          </cell>
          <cell r="AH113">
            <v>44586</v>
          </cell>
          <cell r="AI113">
            <v>44589</v>
          </cell>
          <cell r="AJ113" t="str">
            <v>N/A</v>
          </cell>
          <cell r="AK113" t="str">
            <v>N/A</v>
          </cell>
          <cell r="AL113" t="str">
            <v>N/A</v>
          </cell>
          <cell r="AM113" t="str">
            <v>N/A</v>
          </cell>
          <cell r="AN113">
            <v>0</v>
          </cell>
          <cell r="AO113" t="str">
            <v>N/A</v>
          </cell>
          <cell r="AP113">
            <v>0</v>
          </cell>
          <cell r="AQ113" t="str">
            <v>N/A</v>
          </cell>
          <cell r="AR113">
            <v>0</v>
          </cell>
          <cell r="AS113" t="str">
            <v>N/A</v>
          </cell>
          <cell r="AT113">
            <v>0</v>
          </cell>
          <cell r="AU113" t="str">
            <v>N/A</v>
          </cell>
          <cell r="AV113">
            <v>0</v>
          </cell>
          <cell r="AW113" t="str">
            <v>N/A</v>
          </cell>
          <cell r="AX113">
            <v>0</v>
          </cell>
          <cell r="AY113" t="str">
            <v>N/A</v>
          </cell>
          <cell r="AZ113">
            <v>0</v>
          </cell>
          <cell r="BA113">
            <v>152645996</v>
          </cell>
          <cell r="BB113" t="str">
            <v>NO</v>
          </cell>
          <cell r="BC113" t="str">
            <v>N/A</v>
          </cell>
          <cell r="BD113" t="str">
            <v>N/A</v>
          </cell>
          <cell r="BE113" t="str">
            <v>N/A</v>
          </cell>
          <cell r="BF113" t="str">
            <v>N/A</v>
          </cell>
          <cell r="BG113">
            <v>44926</v>
          </cell>
          <cell r="BH113">
            <v>44926</v>
          </cell>
          <cell r="BI113">
            <v>-417</v>
          </cell>
          <cell r="BJ113" t="str">
            <v>NO</v>
          </cell>
          <cell r="BK113" t="str">
            <v>N/A</v>
          </cell>
          <cell r="BL113" t="str">
            <v>Bogotá D.C.</v>
          </cell>
          <cell r="BM113" t="str">
            <v xml:space="preserve">Cumplimiento </v>
          </cell>
          <cell r="BN113" t="str">
            <v>3257763-6</v>
          </cell>
          <cell r="BO113">
            <v>0</v>
          </cell>
          <cell r="BP113" t="str">
            <v>Suramericana</v>
          </cell>
          <cell r="BQ113">
            <v>44587</v>
          </cell>
          <cell r="BR113" t="str">
            <v>26-01-2022 - 07-07-2023</v>
          </cell>
          <cell r="BS113">
            <v>2022</v>
          </cell>
          <cell r="BT113" t="str">
            <v>PENDIENTE</v>
          </cell>
          <cell r="BU113" t="str">
            <v>Ninguna</v>
          </cell>
          <cell r="BV113" t="str">
            <v>Terminado</v>
          </cell>
          <cell r="BW113" t="str">
            <v>Retiro</v>
          </cell>
          <cell r="BX113" t="str">
            <v>N/A</v>
          </cell>
          <cell r="BY113" t="str">
            <v>DERECHO</v>
          </cell>
          <cell r="BZ113" t="str">
            <v>N/A</v>
          </cell>
          <cell r="CA113" t="str">
            <v>MASCULINO</v>
          </cell>
        </row>
        <row r="114">
          <cell r="C114" t="str">
            <v>JEP-043-2022</v>
          </cell>
          <cell r="D114" t="str">
            <v>JEP-CSPO-043-2022</v>
          </cell>
          <cell r="E114" t="str">
            <v>Mateo Ávila</v>
          </cell>
          <cell r="F114" t="str">
            <v>N/R</v>
          </cell>
          <cell r="G114" t="str">
            <v>Tania Esperanza Guzman Pardo</v>
          </cell>
          <cell r="H114" t="str">
            <v>2. Contratos o convenios que no requieren pluralidad de ofertas</v>
          </cell>
          <cell r="I114" t="str">
            <v>1. Prestación de servicios</v>
          </cell>
          <cell r="J114">
            <v>52009798</v>
          </cell>
          <cell r="K114">
            <v>9</v>
          </cell>
          <cell r="L114" t="str">
            <v>Persona Natural</v>
          </cell>
          <cell r="M114" t="str">
            <v>N/A</v>
          </cell>
          <cell r="N114" t="str">
            <v>Prestar servicios profesionales especializados para acompañar y apoyar a la Subsecretaría Ejecutiva en la orientación estratégica y seguimiento del proceso de certificación de trabajos, obras y actividades (TOAR), con contenido reparador, seguimiento al régimen de condicionalidad y sanciones propias.</v>
          </cell>
          <cell r="O114" t="str">
            <v>Administrativo Transversal</v>
          </cell>
          <cell r="P114" t="str">
            <v>Harvey Danilo Suarez Morales</v>
          </cell>
          <cell r="Q114" t="str">
            <v>Secretaría Ejecutiva</v>
          </cell>
          <cell r="R114" t="str">
            <v xml:space="preserve">Subsecretaría Ejecutiva </v>
          </cell>
          <cell r="S114" t="str">
            <v xml:space="preserve">Subsecretaría Ejecutiva </v>
          </cell>
          <cell r="T114" t="str">
            <v>Angela María Mora Soto</v>
          </cell>
          <cell r="U114" t="str">
            <v xml:space="preserve">B -Subsecretaría Ejecutiva </v>
          </cell>
          <cell r="V114" t="str">
            <v>N/A</v>
          </cell>
          <cell r="W114" t="str">
            <v>N/A</v>
          </cell>
          <cell r="X114" t="str">
            <v>N/A</v>
          </cell>
          <cell r="Y114" t="str">
            <v>Inversión</v>
          </cell>
          <cell r="Z114">
            <v>222480000</v>
          </cell>
          <cell r="AA114" t="str">
            <v>N/A</v>
          </cell>
          <cell r="AB114" t="str">
            <v>N/A</v>
          </cell>
          <cell r="AC114">
            <v>18540000</v>
          </cell>
          <cell r="AD114" t="str">
            <v>N/A</v>
          </cell>
          <cell r="AE114">
            <v>27822</v>
          </cell>
          <cell r="AF114">
            <v>29322</v>
          </cell>
          <cell r="AG114">
            <v>2018011001091</v>
          </cell>
          <cell r="AH114">
            <v>44573</v>
          </cell>
          <cell r="AI114">
            <v>44578</v>
          </cell>
          <cell r="AJ114" t="str">
            <v>N/A</v>
          </cell>
          <cell r="AK114" t="str">
            <v>N/A</v>
          </cell>
          <cell r="AL114" t="str">
            <v>N/A</v>
          </cell>
          <cell r="AM114" t="str">
            <v>N/A</v>
          </cell>
          <cell r="AN114">
            <v>0</v>
          </cell>
          <cell r="AO114" t="str">
            <v>N/A</v>
          </cell>
          <cell r="AP114">
            <v>0</v>
          </cell>
          <cell r="AQ114" t="str">
            <v>N/A</v>
          </cell>
          <cell r="AR114">
            <v>0</v>
          </cell>
          <cell r="AS114" t="str">
            <v>N/A</v>
          </cell>
          <cell r="AT114">
            <v>0</v>
          </cell>
          <cell r="AU114" t="str">
            <v>N/A</v>
          </cell>
          <cell r="AV114">
            <v>0</v>
          </cell>
          <cell r="AW114" t="str">
            <v>N/A</v>
          </cell>
          <cell r="AX114">
            <v>0</v>
          </cell>
          <cell r="AY114" t="str">
            <v>N/A</v>
          </cell>
          <cell r="AZ114">
            <v>-78</v>
          </cell>
          <cell r="BA114">
            <v>222480000</v>
          </cell>
          <cell r="BB114" t="str">
            <v>NO</v>
          </cell>
          <cell r="BC114" t="str">
            <v>N/A</v>
          </cell>
          <cell r="BD114" t="str">
            <v>N/A</v>
          </cell>
          <cell r="BE114" t="str">
            <v>N/A</v>
          </cell>
          <cell r="BF114" t="str">
            <v>N/A</v>
          </cell>
          <cell r="BG114">
            <v>44926</v>
          </cell>
          <cell r="BH114">
            <v>44848</v>
          </cell>
          <cell r="BI114">
            <v>-495</v>
          </cell>
          <cell r="BJ114" t="str">
            <v>SI</v>
          </cell>
          <cell r="BK114">
            <v>44848</v>
          </cell>
          <cell r="BL114" t="str">
            <v>Bogotá D.C.</v>
          </cell>
          <cell r="BM114" t="str">
            <v>Cumplimiento</v>
          </cell>
          <cell r="BN114" t="str">
            <v>21-47-101016177</v>
          </cell>
          <cell r="BO114">
            <v>0</v>
          </cell>
          <cell r="BP114" t="str">
            <v xml:space="preserve">Seguros del Estado </v>
          </cell>
          <cell r="BQ114">
            <v>44574</v>
          </cell>
          <cell r="BR114" t="str">
            <v>12-01-2022 - 30-07-2023</v>
          </cell>
          <cell r="BS114">
            <v>2022</v>
          </cell>
          <cell r="BT114" t="str">
            <v>PENDIENTE</v>
          </cell>
          <cell r="BU114" t="str">
            <v>Terminación de común acuerdo a partir del 14 de octubre</v>
          </cell>
          <cell r="BV114" t="str">
            <v>Terminado</v>
          </cell>
          <cell r="BW114" t="str">
            <v>Terminación anticipada</v>
          </cell>
          <cell r="BX114" t="str">
            <v>N/A</v>
          </cell>
          <cell r="BY114" t="str">
            <v>DERECHO</v>
          </cell>
          <cell r="BZ114" t="str">
            <v>N/A</v>
          </cell>
          <cell r="CA114" t="str">
            <v>FEMENINO</v>
          </cell>
        </row>
        <row r="115">
          <cell r="C115" t="str">
            <v>JEP-272-2022</v>
          </cell>
          <cell r="D115" t="str">
            <v>JEP-CSPO-272-2022</v>
          </cell>
          <cell r="E115" t="str">
            <v>Clara Torres</v>
          </cell>
          <cell r="F115" t="str">
            <v>20 de enero de 2022</v>
          </cell>
          <cell r="G115" t="str">
            <v xml:space="preserve">Alejando Barreiro Jaramillo </v>
          </cell>
          <cell r="H115" t="str">
            <v>2. Contratos o convenios que no requieren pluralidad de ofertas</v>
          </cell>
          <cell r="I115" t="str">
            <v>1. Prestación de servicios</v>
          </cell>
          <cell r="J115">
            <v>1018499109</v>
          </cell>
          <cell r="K115">
            <v>2</v>
          </cell>
          <cell r="L115" t="str">
            <v>Persona Natural</v>
          </cell>
          <cell r="M115" t="str">
            <v>N/A</v>
          </cell>
          <cell r="N115" t="str">
            <v xml:space="preserve">Prestar servicios a la Subsecretaría Ejecutiva en el apoyo a la certificación de trabajos, obras y actividades con contenido reparador – restaurador (TOAR), con énfasis en la revisión y análisis de documentos técnicos y jurídicos y en la proyección de respuestas a requerimientos de otras dependencias de la JEP o de entidades externas. </v>
          </cell>
          <cell r="O115" t="str">
            <v>Administrativo Transversal</v>
          </cell>
          <cell r="P115" t="str">
            <v>Harvey Danilo Suarez Morales</v>
          </cell>
          <cell r="Q115" t="str">
            <v>Secretaría Ejecutiva</v>
          </cell>
          <cell r="R115" t="str">
            <v xml:space="preserve">Subsecretaría Ejecutiva </v>
          </cell>
          <cell r="S115" t="str">
            <v xml:space="preserve">Subsecretaría Ejecutiva </v>
          </cell>
          <cell r="T115" t="str">
            <v>Angela María Mora Soto</v>
          </cell>
          <cell r="U115" t="str">
            <v xml:space="preserve">B -Subsecretaría Ejecutiva </v>
          </cell>
          <cell r="V115" t="str">
            <v>N/A</v>
          </cell>
          <cell r="W115" t="str">
            <v>N/A</v>
          </cell>
          <cell r="X115" t="str">
            <v>N/A</v>
          </cell>
          <cell r="Y115" t="str">
            <v>Inversión</v>
          </cell>
          <cell r="Z115">
            <v>41561805</v>
          </cell>
          <cell r="AA115" t="str">
            <v>N/A</v>
          </cell>
          <cell r="AB115" t="str">
            <v>N/A</v>
          </cell>
          <cell r="AC115" t="str">
            <v>$3.614.070</v>
          </cell>
          <cell r="AD115" t="str">
            <v>N/A</v>
          </cell>
          <cell r="AE115">
            <v>54122</v>
          </cell>
          <cell r="AF115">
            <v>58222</v>
          </cell>
          <cell r="AG115" t="str">
            <v xml:space="preserve">2018011001091	</v>
          </cell>
          <cell r="AH115">
            <v>44586</v>
          </cell>
          <cell r="AI115">
            <v>44588</v>
          </cell>
          <cell r="AJ115" t="str">
            <v>N/A</v>
          </cell>
          <cell r="AK115" t="str">
            <v>N/A</v>
          </cell>
          <cell r="AL115" t="str">
            <v>N/A</v>
          </cell>
          <cell r="AM115" t="str">
            <v>N/A</v>
          </cell>
          <cell r="AN115">
            <v>0</v>
          </cell>
          <cell r="AO115" t="str">
            <v>N/A</v>
          </cell>
          <cell r="AP115">
            <v>0</v>
          </cell>
          <cell r="AQ115" t="str">
            <v>N/A</v>
          </cell>
          <cell r="AR115">
            <v>0</v>
          </cell>
          <cell r="AS115" t="str">
            <v>N/A</v>
          </cell>
          <cell r="AT115">
            <v>0</v>
          </cell>
          <cell r="AU115" t="str">
            <v>N/A</v>
          </cell>
          <cell r="AV115">
            <v>0</v>
          </cell>
          <cell r="AW115" t="str">
            <v>N/A</v>
          </cell>
          <cell r="AX115">
            <v>0</v>
          </cell>
          <cell r="AY115" t="str">
            <v>N/A</v>
          </cell>
          <cell r="AZ115">
            <v>-176</v>
          </cell>
          <cell r="BA115">
            <v>41561805</v>
          </cell>
          <cell r="BB115" t="str">
            <v>NO</v>
          </cell>
          <cell r="BC115" t="str">
            <v>N/A</v>
          </cell>
          <cell r="BD115" t="str">
            <v>N/A</v>
          </cell>
          <cell r="BE115" t="str">
            <v>N/A</v>
          </cell>
          <cell r="BF115" t="str">
            <v>N/A</v>
          </cell>
          <cell r="BG115">
            <v>44926</v>
          </cell>
          <cell r="BH115">
            <v>44750</v>
          </cell>
          <cell r="BI115">
            <v>-593</v>
          </cell>
          <cell r="BJ115" t="str">
            <v>SI</v>
          </cell>
          <cell r="BK115">
            <v>44750</v>
          </cell>
          <cell r="BL115" t="str">
            <v>Bogotá D.C.</v>
          </cell>
          <cell r="BM115" t="str">
            <v xml:space="preserve">Cumplimiento </v>
          </cell>
          <cell r="BN115">
            <v>390479940000694</v>
          </cell>
          <cell r="BO115">
            <v>0</v>
          </cell>
          <cell r="BP115" t="str">
            <v xml:space="preserve">Aseguradora Solidaria </v>
          </cell>
          <cell r="BQ115">
            <v>44587</v>
          </cell>
          <cell r="BR115" t="str">
            <v>25-01-2022 - 10-07-2023</v>
          </cell>
          <cell r="BS115">
            <v>2022</v>
          </cell>
          <cell r="BT115" t="str">
            <v>PENDIENTE</v>
          </cell>
          <cell r="BU115" t="str">
            <v>El día 5 de agosto de 2022, quedo publicada el acta de terminación anticipada del contrato No. JEP-272-2022, a partir del 8 de agosto.</v>
          </cell>
          <cell r="BV115" t="str">
            <v>Terminado</v>
          </cell>
          <cell r="BW115" t="str">
            <v>Terminación anticipada</v>
          </cell>
          <cell r="BX115" t="str">
            <v>N/A</v>
          </cell>
          <cell r="BY115" t="str">
            <v>DERECHO</v>
          </cell>
          <cell r="BZ115" t="str">
            <v>N/A</v>
          </cell>
          <cell r="CA115" t="str">
            <v>MASCULINO</v>
          </cell>
        </row>
        <row r="116">
          <cell r="C116" t="str">
            <v>JEP-405-2022</v>
          </cell>
          <cell r="D116" t="str">
            <v>JEP-CSPO-405-2022</v>
          </cell>
          <cell r="E116" t="str">
            <v>Laura Paredes</v>
          </cell>
          <cell r="F116" t="str">
            <v>25 de enero de 2022</v>
          </cell>
          <cell r="G116" t="str">
            <v>Paula Andrea Ruiz Alvarez</v>
          </cell>
          <cell r="H116" t="str">
            <v>2. Contratos o convenios que no requieren pluralidad de ofertas</v>
          </cell>
          <cell r="I116" t="str">
            <v>1. Prestación de servicios</v>
          </cell>
          <cell r="J116">
            <v>700098388</v>
          </cell>
          <cell r="K116">
            <v>2</v>
          </cell>
          <cell r="L116" t="str">
            <v>Persona Natural</v>
          </cell>
          <cell r="M116" t="str">
            <v>N/A</v>
          </cell>
          <cell r="N116" t="str">
            <v>Prestar servicios profesionales a la subsecretaría ejecutiva en el apoyo a la certificación de trabajos, obras y actividades (toar), con contenido reparador, seguimiento al régimen de condicionalidad y sanciones propias con énfasis en el acompañamiento psicosocial y metodológico a sujetos procesales y poblaciones objetivo de la JEP.</v>
          </cell>
          <cell r="O116" t="str">
            <v>Administrativo Transversal</v>
          </cell>
          <cell r="P116" t="str">
            <v>Harvey Danilo Suarez Morales</v>
          </cell>
          <cell r="Q116" t="str">
            <v>Secretaría Ejecutiva</v>
          </cell>
          <cell r="R116" t="str">
            <v xml:space="preserve">Subsecretaría Ejecutiva </v>
          </cell>
          <cell r="S116" t="str">
            <v xml:space="preserve">Subsecretaría Ejecutiva </v>
          </cell>
          <cell r="T116" t="str">
            <v>Angela María Mora Soto</v>
          </cell>
          <cell r="U116" t="str">
            <v xml:space="preserve">B -Subsecretaría Ejecutiva </v>
          </cell>
          <cell r="V116" t="str">
            <v>N/A</v>
          </cell>
          <cell r="W116" t="str">
            <v>N/A</v>
          </cell>
          <cell r="X116" t="str">
            <v>N/A</v>
          </cell>
          <cell r="Y116" t="str">
            <v>Inversión</v>
          </cell>
          <cell r="Z116">
            <v>39532546</v>
          </cell>
          <cell r="AA116" t="str">
            <v>N/A</v>
          </cell>
          <cell r="AB116" t="str">
            <v>N/A</v>
          </cell>
          <cell r="AC116">
            <v>3508806</v>
          </cell>
          <cell r="AD116" t="str">
            <v>N/A</v>
          </cell>
          <cell r="AE116">
            <v>54022</v>
          </cell>
          <cell r="AF116">
            <v>71122</v>
          </cell>
          <cell r="AG116">
            <v>2018011001091</v>
          </cell>
          <cell r="AH116">
            <v>44589</v>
          </cell>
          <cell r="AI116">
            <v>44592</v>
          </cell>
          <cell r="AJ116" t="str">
            <v>N/A</v>
          </cell>
          <cell r="AK116" t="str">
            <v>N/A</v>
          </cell>
          <cell r="AL116" t="str">
            <v>N/A</v>
          </cell>
          <cell r="AM116" t="str">
            <v>N/A</v>
          </cell>
          <cell r="AN116">
            <v>0</v>
          </cell>
          <cell r="AO116" t="str">
            <v>N/A</v>
          </cell>
          <cell r="AP116">
            <v>0</v>
          </cell>
          <cell r="AQ116" t="str">
            <v>N/A</v>
          </cell>
          <cell r="AR116">
            <v>0</v>
          </cell>
          <cell r="AS116" t="str">
            <v>N/A</v>
          </cell>
          <cell r="AT116">
            <v>0</v>
          </cell>
          <cell r="AU116" t="str">
            <v>N/A</v>
          </cell>
          <cell r="AV116">
            <v>0</v>
          </cell>
          <cell r="AW116" t="str">
            <v>N/A</v>
          </cell>
          <cell r="AX116">
            <v>0</v>
          </cell>
          <cell r="AY116" t="str">
            <v>N/A</v>
          </cell>
          <cell r="AZ116">
            <v>0</v>
          </cell>
          <cell r="BA116">
            <v>39532546</v>
          </cell>
          <cell r="BB116" t="str">
            <v>NO</v>
          </cell>
          <cell r="BC116" t="str">
            <v>N/A</v>
          </cell>
          <cell r="BD116" t="str">
            <v>N/A</v>
          </cell>
          <cell r="BE116" t="str">
            <v>N/A</v>
          </cell>
          <cell r="BF116" t="str">
            <v>N/A</v>
          </cell>
          <cell r="BG116">
            <v>44926</v>
          </cell>
          <cell r="BH116">
            <v>44926</v>
          </cell>
          <cell r="BI116">
            <v>-417</v>
          </cell>
          <cell r="BJ116" t="str">
            <v>NO</v>
          </cell>
          <cell r="BK116" t="str">
            <v>N/A</v>
          </cell>
          <cell r="BL116" t="str">
            <v>Bogotá D.C.</v>
          </cell>
          <cell r="BM116" t="str">
            <v>Cumplimiento</v>
          </cell>
          <cell r="BN116" t="str">
            <v>21-45-101359151</v>
          </cell>
          <cell r="BO116">
            <v>0</v>
          </cell>
          <cell r="BP116" t="str">
            <v>Seguros del Estado</v>
          </cell>
          <cell r="BQ116">
            <v>44589</v>
          </cell>
          <cell r="BR116" t="str">
            <v>28-01-2022 - 30-06-2023</v>
          </cell>
          <cell r="BS116">
            <v>2022</v>
          </cell>
          <cell r="BT116" t="str">
            <v>PENDIENTE</v>
          </cell>
          <cell r="BU116" t="str">
            <v>Ninguna</v>
          </cell>
          <cell r="BV116" t="str">
            <v>Terminado</v>
          </cell>
          <cell r="BW116" t="str">
            <v>Retiro</v>
          </cell>
          <cell r="BX116" t="str">
            <v>N/A</v>
          </cell>
          <cell r="BY116" t="str">
            <v>PSICOLOGÍA</v>
          </cell>
          <cell r="BZ116" t="str">
            <v>N/A</v>
          </cell>
          <cell r="CA116" t="str">
            <v>FEMENINO</v>
          </cell>
        </row>
        <row r="117">
          <cell r="C117" t="str">
            <v>JEP-340-2022</v>
          </cell>
          <cell r="D117" t="str">
            <v>JEP-CSPO-340-2022</v>
          </cell>
          <cell r="E117" t="str">
            <v>Laura Paredes</v>
          </cell>
          <cell r="F117" t="str">
            <v>20 de enero de 2022</v>
          </cell>
          <cell r="G117" t="str">
            <v>Claudia Esperanza Pardo Torres</v>
          </cell>
          <cell r="H117" t="str">
            <v>2. Contratos o convenios que no requieren pluralidad de ofertas</v>
          </cell>
          <cell r="I117" t="str">
            <v>1. Prestación de servicios</v>
          </cell>
          <cell r="J117">
            <v>53073545</v>
          </cell>
          <cell r="K117">
            <v>8</v>
          </cell>
          <cell r="L117" t="str">
            <v>Persona Natural</v>
          </cell>
          <cell r="M117" t="str">
            <v>N/A</v>
          </cell>
          <cell r="N117" t="str">
            <v>Prestar servicios profesionales especializados para acompañar y apoyar a la subsecretaría ejecutiva en la certificación de trabajos, obras y actividades (TOAR), con contenido reparador, seguimiento al régimen de condicionalidad y sanciones propias con énfasis en rutas sancionatorias y no sancionatorias aplicables a miembros de la fuerza pública comparecientes ante la JEP</v>
          </cell>
          <cell r="O117" t="str">
            <v>Administrativo Transversal</v>
          </cell>
          <cell r="P117" t="str">
            <v>Harvey Danilo Suarez Morales</v>
          </cell>
          <cell r="Q117" t="str">
            <v>Secretaría Ejecutiva</v>
          </cell>
          <cell r="R117" t="str">
            <v xml:space="preserve">Subsecretaría Ejecutiva </v>
          </cell>
          <cell r="S117" t="str">
            <v xml:space="preserve">Subsecretaría Ejecutiva </v>
          </cell>
          <cell r="T117" t="str">
            <v>Angela María Mora Soto</v>
          </cell>
          <cell r="U117" t="str">
            <v xml:space="preserve">B -Subsecretaría Ejecutiva </v>
          </cell>
          <cell r="V117" t="str">
            <v>N/A</v>
          </cell>
          <cell r="W117" t="str">
            <v>N/A</v>
          </cell>
          <cell r="X117" t="str">
            <v>N/A</v>
          </cell>
          <cell r="Y117" t="str">
            <v>Inversión</v>
          </cell>
          <cell r="Z117">
            <v>121360536</v>
          </cell>
          <cell r="AA117" t="str">
            <v>N/A</v>
          </cell>
          <cell r="AB117" t="str">
            <v>N/A</v>
          </cell>
          <cell r="AC117" t="str">
            <v>$10.553.091</v>
          </cell>
          <cell r="AD117" t="str">
            <v>N/A</v>
          </cell>
          <cell r="AE117">
            <v>53922</v>
          </cell>
          <cell r="AF117">
            <v>69422</v>
          </cell>
          <cell r="AG117" t="str">
            <v xml:space="preserve">2018011001091	</v>
          </cell>
          <cell r="AH117">
            <v>44589</v>
          </cell>
          <cell r="AI117">
            <v>44592</v>
          </cell>
          <cell r="AJ117" t="str">
            <v>N/A</v>
          </cell>
          <cell r="AK117" t="str">
            <v>N/A</v>
          </cell>
          <cell r="AL117" t="str">
            <v>N/A</v>
          </cell>
          <cell r="AM117" t="str">
            <v>N/A</v>
          </cell>
          <cell r="AN117">
            <v>0</v>
          </cell>
          <cell r="AO117" t="str">
            <v>N/A</v>
          </cell>
          <cell r="AP117">
            <v>0</v>
          </cell>
          <cell r="AQ117" t="str">
            <v>N/A</v>
          </cell>
          <cell r="AR117">
            <v>0</v>
          </cell>
          <cell r="AS117" t="str">
            <v>N/A</v>
          </cell>
          <cell r="AT117">
            <v>0</v>
          </cell>
          <cell r="AU117" t="str">
            <v>N/A</v>
          </cell>
          <cell r="AV117">
            <v>0</v>
          </cell>
          <cell r="AW117" t="str">
            <v>N/A</v>
          </cell>
          <cell r="AX117">
            <v>0</v>
          </cell>
          <cell r="AY117" t="str">
            <v>N/A</v>
          </cell>
          <cell r="AZ117">
            <v>0</v>
          </cell>
          <cell r="BA117">
            <v>121360536</v>
          </cell>
          <cell r="BB117" t="str">
            <v>NO</v>
          </cell>
          <cell r="BC117" t="str">
            <v>N/A</v>
          </cell>
          <cell r="BD117" t="str">
            <v>N/A</v>
          </cell>
          <cell r="BE117" t="str">
            <v>N/A</v>
          </cell>
          <cell r="BF117" t="str">
            <v>N/A</v>
          </cell>
          <cell r="BG117">
            <v>44926</v>
          </cell>
          <cell r="BH117">
            <v>44926</v>
          </cell>
          <cell r="BI117">
            <v>-417</v>
          </cell>
          <cell r="BJ117" t="str">
            <v>NO</v>
          </cell>
          <cell r="BK117" t="str">
            <v>N/A</v>
          </cell>
          <cell r="BL117" t="str">
            <v>Bogotá D.C.</v>
          </cell>
          <cell r="BM117" t="str">
            <v xml:space="preserve">Cumplimiento </v>
          </cell>
          <cell r="BN117" t="str">
            <v>21-47-101017109</v>
          </cell>
          <cell r="BO117">
            <v>0</v>
          </cell>
          <cell r="BP117" t="str">
            <v xml:space="preserve">Seguros del Estado </v>
          </cell>
          <cell r="BQ117">
            <v>44589</v>
          </cell>
          <cell r="BR117" t="str">
            <v>28-01-2022 - 30-06-2023</v>
          </cell>
          <cell r="BS117">
            <v>2022</v>
          </cell>
          <cell r="BT117" t="str">
            <v>PENDIENTE</v>
          </cell>
          <cell r="BU117" t="str">
            <v>Ninguna</v>
          </cell>
          <cell r="BV117" t="str">
            <v>Terminado</v>
          </cell>
          <cell r="BW117" t="str">
            <v>Retiro</v>
          </cell>
          <cell r="BX117" t="str">
            <v>N/A</v>
          </cell>
          <cell r="BY117" t="str">
            <v>INGENIERÍA CATASTRAL Y GEODESTA</v>
          </cell>
          <cell r="BZ117" t="str">
            <v>N/A</v>
          </cell>
          <cell r="CA117" t="str">
            <v>FEMENINO</v>
          </cell>
        </row>
        <row r="118">
          <cell r="C118" t="str">
            <v>JEP-356-2022</v>
          </cell>
          <cell r="D118" t="str">
            <v>JEP-CSPO-356-2022</v>
          </cell>
          <cell r="E118" t="str">
            <v>Laura Paredes</v>
          </cell>
          <cell r="F118" t="str">
            <v>20 de enero de 2022</v>
          </cell>
          <cell r="G118" t="str">
            <v>Judy Marcela Martinez Reyes</v>
          </cell>
          <cell r="H118" t="str">
            <v>2. Contratos o convenios que no requieren pluralidad de ofertas</v>
          </cell>
          <cell r="I118" t="str">
            <v>1. Prestación de servicios</v>
          </cell>
          <cell r="J118" t="str">
            <v>1098647926_x000D_</v>
          </cell>
          <cell r="K118">
            <v>1</v>
          </cell>
          <cell r="L118" t="str">
            <v>Persona Natural</v>
          </cell>
          <cell r="M118" t="str">
            <v>N/A</v>
          </cell>
          <cell r="N118" t="str">
            <v>Prestar servicios profesionales a la subsecretaría ejecutiva en el apoyo a la certificación de trabajos, obras y actividades (TOAR), con contenido reparador, seguimiento al régimen de condicionalidad y sanciones propias, con énfasis en los procesos y procedimientos jurídicos relacionados con la garantía de los derechos de las víctimas y del debido proceso a los comparecientes y con la implementación de políticas públicas de atención a las víctimas e implementación del acuerdo de paz.</v>
          </cell>
          <cell r="O118" t="str">
            <v>Administrativo Transversal</v>
          </cell>
          <cell r="P118" t="str">
            <v>Harvey Danilo Suarez Morales</v>
          </cell>
          <cell r="Q118" t="str">
            <v>Secretaría Ejecutiva</v>
          </cell>
          <cell r="R118" t="str">
            <v xml:space="preserve">Subsecretaría Ejecutiva </v>
          </cell>
          <cell r="S118" t="str">
            <v xml:space="preserve">Subsecretaría Ejecutiva </v>
          </cell>
          <cell r="T118" t="str">
            <v>Angela María Mora Soto</v>
          </cell>
          <cell r="U118" t="str">
            <v xml:space="preserve">B -Subsecretaría Ejecutiva </v>
          </cell>
          <cell r="V118" t="str">
            <v>N/A</v>
          </cell>
          <cell r="W118" t="str">
            <v>N/A</v>
          </cell>
          <cell r="X118" t="str">
            <v>N/A</v>
          </cell>
          <cell r="Y118" t="str">
            <v>Inversión</v>
          </cell>
          <cell r="Z118">
            <v>121360536</v>
          </cell>
          <cell r="AA118" t="str">
            <v>N/A</v>
          </cell>
          <cell r="AB118" t="str">
            <v>N/A</v>
          </cell>
          <cell r="AC118" t="str">
            <v>$10.553.091</v>
          </cell>
          <cell r="AD118" t="str">
            <v>N/A</v>
          </cell>
          <cell r="AE118">
            <v>53822</v>
          </cell>
          <cell r="AF118">
            <v>71822</v>
          </cell>
          <cell r="AG118" t="str">
            <v xml:space="preserve">2018011001091	</v>
          </cell>
          <cell r="AH118">
            <v>44589</v>
          </cell>
          <cell r="AI118">
            <v>44592</v>
          </cell>
          <cell r="AJ118" t="str">
            <v>N/A</v>
          </cell>
          <cell r="AK118" t="str">
            <v>N/A</v>
          </cell>
          <cell r="AL118" t="str">
            <v>N/A</v>
          </cell>
          <cell r="AM118" t="str">
            <v>N/A</v>
          </cell>
          <cell r="AN118">
            <v>0</v>
          </cell>
          <cell r="AO118" t="str">
            <v>N/A</v>
          </cell>
          <cell r="AP118">
            <v>0</v>
          </cell>
          <cell r="AQ118" t="str">
            <v>N/A</v>
          </cell>
          <cell r="AR118">
            <v>0</v>
          </cell>
          <cell r="AS118" t="str">
            <v>N/A</v>
          </cell>
          <cell r="AT118">
            <v>0</v>
          </cell>
          <cell r="AU118" t="str">
            <v>N/A</v>
          </cell>
          <cell r="AV118">
            <v>0</v>
          </cell>
          <cell r="AW118" t="str">
            <v>N/A</v>
          </cell>
          <cell r="AX118">
            <v>0</v>
          </cell>
          <cell r="AY118" t="str">
            <v>N/A</v>
          </cell>
          <cell r="AZ118">
            <v>0</v>
          </cell>
          <cell r="BA118">
            <v>121360536</v>
          </cell>
          <cell r="BB118" t="str">
            <v>NO</v>
          </cell>
          <cell r="BC118" t="str">
            <v>N/A</v>
          </cell>
          <cell r="BD118" t="str">
            <v>N/A</v>
          </cell>
          <cell r="BE118" t="str">
            <v>N/A</v>
          </cell>
          <cell r="BF118" t="str">
            <v>N/A</v>
          </cell>
          <cell r="BG118">
            <v>44926</v>
          </cell>
          <cell r="BH118">
            <v>44926</v>
          </cell>
          <cell r="BI118">
            <v>-417</v>
          </cell>
          <cell r="BJ118" t="str">
            <v>NO</v>
          </cell>
          <cell r="BK118" t="str">
            <v>N/A</v>
          </cell>
          <cell r="BL118" t="str">
            <v>Bogotá D.C.</v>
          </cell>
          <cell r="BM118" t="str">
            <v>Cumplimiento</v>
          </cell>
          <cell r="BN118" t="str">
            <v xml:space="preserve">	14-47-101014824</v>
          </cell>
          <cell r="BO118">
            <v>0</v>
          </cell>
          <cell r="BP118" t="str">
            <v>Seguros del Estado</v>
          </cell>
          <cell r="BQ118">
            <v>44589</v>
          </cell>
          <cell r="BR118" t="str">
            <v>28-01-2022 - 30-06-2023</v>
          </cell>
          <cell r="BS118">
            <v>2022</v>
          </cell>
          <cell r="BT118" t="str">
            <v>PENDIENTE</v>
          </cell>
          <cell r="BU118" t="str">
            <v>Ninguna</v>
          </cell>
          <cell r="BV118" t="str">
            <v>Terminado</v>
          </cell>
          <cell r="BW118" t="str">
            <v>Retiro</v>
          </cell>
          <cell r="BX118" t="str">
            <v>N/A</v>
          </cell>
          <cell r="BY118" t="str">
            <v>DERECHO</v>
          </cell>
          <cell r="BZ118" t="str">
            <v>N/A</v>
          </cell>
          <cell r="CA118" t="str">
            <v>FEMENINO</v>
          </cell>
        </row>
        <row r="119">
          <cell r="C119" t="str">
            <v>JEP-398-2022</v>
          </cell>
          <cell r="D119" t="str">
            <v>JEP-CSPO-398-2022</v>
          </cell>
          <cell r="E119" t="str">
            <v>Laura Paredes</v>
          </cell>
          <cell r="F119" t="str">
            <v>25 de enero de 2022</v>
          </cell>
          <cell r="G119" t="str">
            <v xml:space="preserve">Carmen Andrea Becerra Becerra	</v>
          </cell>
          <cell r="H119" t="str">
            <v>2. Contratos o convenios que no requieren pluralidad de ofertas</v>
          </cell>
          <cell r="I119" t="str">
            <v>1. Prestación de servicios</v>
          </cell>
          <cell r="J119">
            <v>52275706</v>
          </cell>
          <cell r="K119">
            <v>0</v>
          </cell>
          <cell r="L119" t="str">
            <v>Persona Natural</v>
          </cell>
          <cell r="M119" t="str">
            <v>N/A</v>
          </cell>
          <cell r="N119" t="str">
            <v>Prestar servicios profesionales para apoyar y acompañar a la subsecretaría ejecutiva en la certificación de trabajos, obras y actividades (toar), con contenido reparador, seguimiento al régimen de condicionalidad y sanciones propias con énfasis en el análisis o la implementación de políticas públicas en materia de reparación a víctimas, reincorporación y justicia transicional.</v>
          </cell>
          <cell r="O119" t="str">
            <v>Administrativo Transversal</v>
          </cell>
          <cell r="P119" t="str">
            <v>Harvey Danilo Suarez Morales</v>
          </cell>
          <cell r="Q119" t="str">
            <v>Secretaría Ejecutiva</v>
          </cell>
          <cell r="R119" t="str">
            <v xml:space="preserve">Subsecretaría Ejecutiva </v>
          </cell>
          <cell r="S119" t="str">
            <v xml:space="preserve">Subsecretaría Ejecutiva </v>
          </cell>
          <cell r="T119" t="str">
            <v>Angela María Mora Soto</v>
          </cell>
          <cell r="U119" t="str">
            <v xml:space="preserve">B -Subsecretaría Ejecutiva </v>
          </cell>
          <cell r="V119" t="str">
            <v>N/A</v>
          </cell>
          <cell r="W119" t="str">
            <v>N/A</v>
          </cell>
          <cell r="X119" t="str">
            <v>N/A</v>
          </cell>
          <cell r="Y119" t="str">
            <v>Inversión</v>
          </cell>
          <cell r="Z119">
            <v>118898153</v>
          </cell>
          <cell r="AA119" t="str">
            <v>N/A</v>
          </cell>
          <cell r="AB119" t="str">
            <v>N/A</v>
          </cell>
          <cell r="AC119" t="str">
            <v>$10.553.091</v>
          </cell>
          <cell r="AD119" t="str">
            <v>N/A</v>
          </cell>
          <cell r="AE119">
            <v>63222</v>
          </cell>
          <cell r="AF119">
            <v>72022</v>
          </cell>
          <cell r="AG119">
            <v>2018011001091</v>
          </cell>
          <cell r="AH119">
            <v>44589</v>
          </cell>
          <cell r="AI119">
            <v>44593</v>
          </cell>
          <cell r="AJ119" t="str">
            <v>N/A</v>
          </cell>
          <cell r="AK119" t="str">
            <v>N/A</v>
          </cell>
          <cell r="AL119" t="str">
            <v>N/A</v>
          </cell>
          <cell r="AM119" t="str">
            <v>N/A</v>
          </cell>
          <cell r="AN119">
            <v>0</v>
          </cell>
          <cell r="AO119" t="str">
            <v>N/A</v>
          </cell>
          <cell r="AP119">
            <v>0</v>
          </cell>
          <cell r="AQ119" t="str">
            <v>N/A</v>
          </cell>
          <cell r="AR119">
            <v>0</v>
          </cell>
          <cell r="AS119" t="str">
            <v>N/A</v>
          </cell>
          <cell r="AT119">
            <v>0</v>
          </cell>
          <cell r="AU119" t="str">
            <v>N/A</v>
          </cell>
          <cell r="AV119">
            <v>0</v>
          </cell>
          <cell r="AW119" t="str">
            <v>N/A</v>
          </cell>
          <cell r="AX119">
            <v>0</v>
          </cell>
          <cell r="AY119" t="str">
            <v>N/A</v>
          </cell>
          <cell r="AZ119">
            <v>-61</v>
          </cell>
          <cell r="BA119">
            <v>118898153</v>
          </cell>
          <cell r="BB119" t="str">
            <v>NO</v>
          </cell>
          <cell r="BC119" t="str">
            <v>N/A</v>
          </cell>
          <cell r="BD119" t="str">
            <v>N/A</v>
          </cell>
          <cell r="BE119" t="str">
            <v>N/A</v>
          </cell>
          <cell r="BF119" t="str">
            <v>N/A</v>
          </cell>
          <cell r="BG119">
            <v>44926</v>
          </cell>
          <cell r="BH119">
            <v>44865</v>
          </cell>
          <cell r="BI119">
            <v>-478</v>
          </cell>
          <cell r="BJ119" t="str">
            <v>SI</v>
          </cell>
          <cell r="BK119">
            <v>44865</v>
          </cell>
          <cell r="BL119" t="str">
            <v>Bogotá D.C.</v>
          </cell>
          <cell r="BM119" t="str">
            <v xml:space="preserve">Cumplimiento </v>
          </cell>
          <cell r="BN119" t="str">
            <v>3262871-3</v>
          </cell>
          <cell r="BO119">
            <v>0</v>
          </cell>
          <cell r="BP119" t="str">
            <v>Suramericana</v>
          </cell>
          <cell r="BQ119">
            <v>44589</v>
          </cell>
          <cell r="BR119" t="str">
            <v>02/01/2022 - 01/07/2023</v>
          </cell>
          <cell r="BS119">
            <v>2022</v>
          </cell>
          <cell r="BT119" t="str">
            <v>PENDIENTE</v>
          </cell>
          <cell r="BU119" t="str">
            <v>EN fecha del 31 de octubre se realiza terminación anticipad adel contrato</v>
          </cell>
          <cell r="BV119" t="str">
            <v>Terminado</v>
          </cell>
          <cell r="BW119" t="str">
            <v>Terminación anticipada</v>
          </cell>
          <cell r="BX119" t="str">
            <v>N/A</v>
          </cell>
          <cell r="BY119" t="str">
            <v>DERECHO</v>
          </cell>
          <cell r="BZ119" t="str">
            <v>N/A</v>
          </cell>
          <cell r="CA119" t="str">
            <v>FEMENINO</v>
          </cell>
        </row>
        <row r="120">
          <cell r="C120" t="str">
            <v>JEP-605-2022</v>
          </cell>
          <cell r="D120" t="str">
            <v>JEP-CSPO-586-2022</v>
          </cell>
          <cell r="E120" t="str">
            <v>Laura Paredes</v>
          </cell>
          <cell r="F120">
            <v>44755</v>
          </cell>
          <cell r="G120" t="str">
            <v>Edison Javier Méndez Tovar</v>
          </cell>
          <cell r="H120" t="str">
            <v>2. Contratos o convenios que no requieren pluralidad de ofertas</v>
          </cell>
          <cell r="I120" t="str">
            <v>1. Prestación de servicios</v>
          </cell>
          <cell r="J120">
            <v>5821266</v>
          </cell>
          <cell r="K120">
            <v>3</v>
          </cell>
          <cell r="L120" t="str">
            <v>Persona Natural</v>
          </cell>
          <cell r="M120" t="str">
            <v xml:space="preserve">Ibagué </v>
          </cell>
          <cell r="N120" t="str">
            <v>Prestar servicios profesionales a la Subsecretaria Ejecutiva en el apoyo a la certificación de trabajos, obras y actividades (TOAR), con contenido reparador, seguimiento al régimen de condicionalidad y sanciones propias; con énfasis en el diseño, ejecución o acompañamiento a proyectos restaurativos de nivel nacional o territorial</v>
          </cell>
          <cell r="O120" t="str">
            <v>Administrativo Transversal</v>
          </cell>
          <cell r="P120" t="str">
            <v>Harvey Danilo Suarez Morales</v>
          </cell>
          <cell r="Q120" t="str">
            <v>Secretaría Ejecutiva</v>
          </cell>
          <cell r="R120" t="str">
            <v xml:space="preserve">Subsecretaría Ejecutiva </v>
          </cell>
          <cell r="S120" t="str">
            <v xml:space="preserve">Subsecretaría Ejecutiva </v>
          </cell>
          <cell r="T120" t="str">
            <v>Angela María Mora Soto</v>
          </cell>
          <cell r="U120" t="str">
            <v xml:space="preserve">B -Subsecretaría Ejecutiva </v>
          </cell>
          <cell r="V120" t="str">
            <v>N/A</v>
          </cell>
          <cell r="W120" t="str">
            <v>N/A</v>
          </cell>
          <cell r="X120" t="str">
            <v>N/A</v>
          </cell>
          <cell r="Y120" t="str">
            <v>Inversión</v>
          </cell>
          <cell r="Z120">
            <v>36140715</v>
          </cell>
          <cell r="AA120" t="str">
            <v>N/A</v>
          </cell>
          <cell r="AB120" t="str">
            <v>N/A</v>
          </cell>
          <cell r="AC120">
            <v>7228143</v>
          </cell>
          <cell r="AD120" t="str">
            <v>N/A</v>
          </cell>
          <cell r="AE120">
            <v>93522</v>
          </cell>
          <cell r="AF120">
            <v>328022</v>
          </cell>
          <cell r="AG120">
            <v>2018011001091</v>
          </cell>
          <cell r="AH120">
            <v>44761</v>
          </cell>
          <cell r="AI120">
            <v>44763</v>
          </cell>
          <cell r="AJ120" t="str">
            <v>N/A</v>
          </cell>
          <cell r="AK120" t="str">
            <v>N/A</v>
          </cell>
          <cell r="AL120" t="str">
            <v>N/A</v>
          </cell>
          <cell r="AM120" t="str">
            <v>N/A</v>
          </cell>
          <cell r="AN120">
            <v>0</v>
          </cell>
          <cell r="AO120" t="str">
            <v>N/A</v>
          </cell>
          <cell r="AP120">
            <v>0</v>
          </cell>
          <cell r="AQ120" t="str">
            <v>N/A</v>
          </cell>
          <cell r="AR120">
            <v>0</v>
          </cell>
          <cell r="AS120" t="str">
            <v>N/A</v>
          </cell>
          <cell r="AT120">
            <v>0</v>
          </cell>
          <cell r="AU120" t="str">
            <v>N/A</v>
          </cell>
          <cell r="AV120">
            <v>0</v>
          </cell>
          <cell r="AW120" t="str">
            <v>N/A</v>
          </cell>
          <cell r="AX120">
            <v>0</v>
          </cell>
          <cell r="AY120" t="str">
            <v>N/A</v>
          </cell>
          <cell r="AZ120">
            <v>0</v>
          </cell>
          <cell r="BA120">
            <v>36140715</v>
          </cell>
          <cell r="BB120" t="str">
            <v>NO</v>
          </cell>
          <cell r="BC120" t="str">
            <v>N/A</v>
          </cell>
          <cell r="BD120" t="str">
            <v>N/A</v>
          </cell>
          <cell r="BE120" t="str">
            <v>N/A</v>
          </cell>
          <cell r="BF120" t="str">
            <v>N/A</v>
          </cell>
          <cell r="BG120">
            <v>44895</v>
          </cell>
          <cell r="BH120">
            <v>44895</v>
          </cell>
          <cell r="BI120">
            <v>-448</v>
          </cell>
          <cell r="BJ120" t="str">
            <v>SI</v>
          </cell>
          <cell r="BK120" t="str">
            <v>N/A</v>
          </cell>
          <cell r="BL120" t="str">
            <v>Bogotá D.C.</v>
          </cell>
          <cell r="BM120" t="str">
            <v>Cumplimiento</v>
          </cell>
          <cell r="BN120" t="str">
            <v>3387386–1</v>
          </cell>
          <cell r="BO120" t="str">
            <v>N/D</v>
          </cell>
          <cell r="BP120" t="str">
            <v>Suramericana</v>
          </cell>
          <cell r="BQ120">
            <v>44761</v>
          </cell>
          <cell r="BR120" t="str">
            <v>19/07/2022 - 30/05/2023</v>
          </cell>
          <cell r="BS120">
            <v>2022</v>
          </cell>
          <cell r="BT120" t="str">
            <v>PENDIENTE</v>
          </cell>
          <cell r="BU120" t="str">
            <v>Ninguna</v>
          </cell>
          <cell r="BV120" t="str">
            <v>Terminado</v>
          </cell>
          <cell r="BW120" t="str">
            <v>Retiro</v>
          </cell>
          <cell r="BX120" t="str">
            <v>N/A</v>
          </cell>
          <cell r="BY120" t="str">
            <v>PENDIENTE</v>
          </cell>
          <cell r="BZ120" t="str">
            <v>N/A</v>
          </cell>
          <cell r="CA120" t="str">
            <v>MASCULINO</v>
          </cell>
        </row>
        <row r="121">
          <cell r="C121" t="str">
            <v>JEP-399-2022</v>
          </cell>
          <cell r="D121" t="str">
            <v>JEP-CSPO-399-2022</v>
          </cell>
          <cell r="E121" t="str">
            <v>Laura Paredes</v>
          </cell>
          <cell r="F121" t="str">
            <v>25 de enero de 2022</v>
          </cell>
          <cell r="G121" t="str">
            <v>Leonard Javier Delgado Rangel</v>
          </cell>
          <cell r="H121" t="str">
            <v>2. Contratos o convenios que no requieren pluralidad de ofertas</v>
          </cell>
          <cell r="I121" t="str">
            <v>1. Prestación de servicios</v>
          </cell>
          <cell r="J121">
            <v>79873281</v>
          </cell>
          <cell r="K121">
            <v>6</v>
          </cell>
          <cell r="L121" t="str">
            <v>Persona Natural</v>
          </cell>
          <cell r="M121" t="str">
            <v>N/A</v>
          </cell>
          <cell r="N121" t="str">
            <v>Prestar servicios profesionales a la Subsecretaría Ejecutiva en el apoyo a la certificación de trabajos, obras y actividades (toar), con contenido reparador, seguimiento al régimen de condicionalidad y sanciones propias con énfasis en la definición e implementación del sistema de gestión de información y conocimiento del proceso de seguimiento en los temas antes mencionados.</v>
          </cell>
          <cell r="O121" t="str">
            <v>Administrativo Transversal</v>
          </cell>
          <cell r="P121" t="str">
            <v>Harvey Danilo Suarez Morales</v>
          </cell>
          <cell r="Q121" t="str">
            <v>Secretaría Ejecutiva</v>
          </cell>
          <cell r="R121" t="str">
            <v xml:space="preserve">Subsecretaría Ejecutiva </v>
          </cell>
          <cell r="S121" t="str">
            <v xml:space="preserve">Subsecretaría Ejecutiva </v>
          </cell>
          <cell r="T121" t="str">
            <v>Angela María Mora Soto</v>
          </cell>
          <cell r="U121" t="str">
            <v xml:space="preserve">B -Subsecretaría Ejecutiva </v>
          </cell>
          <cell r="V121" t="str">
            <v>N/A</v>
          </cell>
          <cell r="W121" t="str">
            <v>N/A</v>
          </cell>
          <cell r="X121" t="str">
            <v>N/A</v>
          </cell>
          <cell r="Y121" t="str">
            <v>Inversión</v>
          </cell>
          <cell r="Z121">
            <v>115435112</v>
          </cell>
          <cell r="AA121" t="str">
            <v>N/A</v>
          </cell>
          <cell r="AB121" t="str">
            <v>N/A</v>
          </cell>
          <cell r="AC121">
            <v>10245720</v>
          </cell>
          <cell r="AD121" t="str">
            <v>N/A</v>
          </cell>
          <cell r="AE121">
            <v>63822</v>
          </cell>
          <cell r="AF121">
            <v>72122</v>
          </cell>
          <cell r="AG121">
            <v>2018011001091</v>
          </cell>
          <cell r="AH121">
            <v>44589</v>
          </cell>
          <cell r="AI121">
            <v>44592</v>
          </cell>
          <cell r="AJ121" t="str">
            <v>N/A</v>
          </cell>
          <cell r="AK121" t="str">
            <v>N/A</v>
          </cell>
          <cell r="AL121" t="str">
            <v>N/A</v>
          </cell>
          <cell r="AM121" t="str">
            <v>N/A</v>
          </cell>
          <cell r="AN121">
            <v>0</v>
          </cell>
          <cell r="AO121" t="str">
            <v>N/A</v>
          </cell>
          <cell r="AP121">
            <v>0</v>
          </cell>
          <cell r="AQ121" t="str">
            <v>N/A</v>
          </cell>
          <cell r="AR121">
            <v>0</v>
          </cell>
          <cell r="AS121" t="str">
            <v>N/A</v>
          </cell>
          <cell r="AT121">
            <v>0</v>
          </cell>
          <cell r="AU121" t="str">
            <v>N/A</v>
          </cell>
          <cell r="AV121">
            <v>0</v>
          </cell>
          <cell r="AW121" t="str">
            <v>N/A</v>
          </cell>
          <cell r="AX121">
            <v>0</v>
          </cell>
          <cell r="AY121" t="str">
            <v>N/A</v>
          </cell>
          <cell r="AZ121">
            <v>0</v>
          </cell>
          <cell r="BA121">
            <v>115435112</v>
          </cell>
          <cell r="BB121" t="str">
            <v>NO</v>
          </cell>
          <cell r="BC121" t="str">
            <v>N/A</v>
          </cell>
          <cell r="BD121" t="str">
            <v>N/A</v>
          </cell>
          <cell r="BE121" t="str">
            <v>N/A</v>
          </cell>
          <cell r="BF121" t="str">
            <v>N/A</v>
          </cell>
          <cell r="BG121">
            <v>44926</v>
          </cell>
          <cell r="BH121">
            <v>44926</v>
          </cell>
          <cell r="BI121">
            <v>-417</v>
          </cell>
          <cell r="BJ121" t="str">
            <v>NO</v>
          </cell>
          <cell r="BK121" t="str">
            <v>N/A</v>
          </cell>
          <cell r="BL121" t="str">
            <v>Bogotá D.C.</v>
          </cell>
          <cell r="BM121" t="str">
            <v>Cumplimiento</v>
          </cell>
          <cell r="BN121" t="str">
            <v>14-47-101014936</v>
          </cell>
          <cell r="BO121">
            <v>0</v>
          </cell>
          <cell r="BP121" t="str">
            <v>Seguros del Estado</v>
          </cell>
          <cell r="BQ121">
            <v>44589</v>
          </cell>
          <cell r="BR121" t="str">
            <v>28-01-2022 - 30-06-2023</v>
          </cell>
          <cell r="BS121">
            <v>2022</v>
          </cell>
          <cell r="BT121" t="str">
            <v>PENDIENTE</v>
          </cell>
          <cell r="BU121" t="str">
            <v>en fecha 25/02/2022, con otrosí No. 1, se corrige número de cédula</v>
          </cell>
          <cell r="BV121" t="str">
            <v>Terminado</v>
          </cell>
          <cell r="BW121" t="str">
            <v>Retiro</v>
          </cell>
          <cell r="BX121" t="str">
            <v>N/A</v>
          </cell>
          <cell r="BY121" t="str">
            <v xml:space="preserve">INGENIERÍA DE SISTEMAS </v>
          </cell>
          <cell r="BZ121" t="str">
            <v>N/A</v>
          </cell>
          <cell r="CA121" t="str">
            <v>MASCULINO</v>
          </cell>
        </row>
        <row r="122">
          <cell r="C122" t="str">
            <v>JEP-332-2022</v>
          </cell>
          <cell r="D122" t="str">
            <v>JEP-CSPO-332-2022</v>
          </cell>
          <cell r="E122" t="str">
            <v>Laura Paredes</v>
          </cell>
          <cell r="F122" t="str">
            <v>19 de enero de 2022</v>
          </cell>
          <cell r="G122" t="str">
            <v>Josefina Garces Velasco</v>
          </cell>
          <cell r="H122" t="str">
            <v>2. Contratos o convenios que no requieren pluralidad de ofertas</v>
          </cell>
          <cell r="I122" t="str">
            <v>1. Prestación de servicios</v>
          </cell>
          <cell r="J122">
            <v>51910412</v>
          </cell>
          <cell r="K122">
            <v>1</v>
          </cell>
          <cell r="L122" t="str">
            <v>Persona Natural</v>
          </cell>
          <cell r="M122" t="str">
            <v>N/A</v>
          </cell>
          <cell r="N122" t="str">
            <v xml:space="preserve">Prestar servicios profesionales especializados para acompañar y apoyar a la subsecretaría ejecutiva en la certificación de trabajos, obras y actividades (TOAR), con contenido reparador, seguimiento al régimen de condicionalidad y sanciones propias con énfasis en metodologías de relacionamiento psicosocial con víctimas y comparecientes y de articulación con instituciones del SIP y entidades públicas, nacionales y territoriales. </v>
          </cell>
          <cell r="O122" t="str">
            <v>Administrativo Transversal</v>
          </cell>
          <cell r="P122" t="str">
            <v>Harvey Danilo Suarez Morales</v>
          </cell>
          <cell r="Q122" t="str">
            <v>Secretaría Ejecutiva</v>
          </cell>
          <cell r="R122" t="str">
            <v xml:space="preserve">Subsecretaría Ejecutiva </v>
          </cell>
          <cell r="S122" t="str">
            <v xml:space="preserve">Subsecretaría Ejecutiva </v>
          </cell>
          <cell r="T122" t="str">
            <v>Angela María Mora Soto</v>
          </cell>
          <cell r="U122" t="str">
            <v xml:space="preserve">B -Subsecretaría Ejecutiva </v>
          </cell>
          <cell r="V122" t="str">
            <v>N/A</v>
          </cell>
          <cell r="W122" t="str">
            <v>N/A</v>
          </cell>
          <cell r="X122" t="str">
            <v>N/A</v>
          </cell>
          <cell r="Y122" t="str">
            <v>Inversión</v>
          </cell>
          <cell r="Z122">
            <v>184001885</v>
          </cell>
          <cell r="AA122" t="str">
            <v>N/A</v>
          </cell>
          <cell r="AB122" t="str">
            <v>N/A</v>
          </cell>
          <cell r="AC122" t="str">
            <v>$16.000.165</v>
          </cell>
          <cell r="AD122" t="str">
            <v>N/A</v>
          </cell>
          <cell r="AE122">
            <v>53722</v>
          </cell>
          <cell r="AF122">
            <v>69522</v>
          </cell>
          <cell r="AG122" t="str">
            <v xml:space="preserve">2018011001091	</v>
          </cell>
          <cell r="AH122">
            <v>44589</v>
          </cell>
          <cell r="AI122">
            <v>44592</v>
          </cell>
          <cell r="AJ122" t="str">
            <v>N/A</v>
          </cell>
          <cell r="AK122" t="str">
            <v>N/A</v>
          </cell>
          <cell r="AL122" t="str">
            <v>N/A</v>
          </cell>
          <cell r="AM122" t="str">
            <v>N/A</v>
          </cell>
          <cell r="AN122">
            <v>0</v>
          </cell>
          <cell r="AO122" t="str">
            <v>N/A</v>
          </cell>
          <cell r="AP122">
            <v>0</v>
          </cell>
          <cell r="AQ122" t="str">
            <v>N/A</v>
          </cell>
          <cell r="AR122">
            <v>0</v>
          </cell>
          <cell r="AS122" t="str">
            <v>N/A</v>
          </cell>
          <cell r="AT122">
            <v>0</v>
          </cell>
          <cell r="AU122" t="str">
            <v>N/A</v>
          </cell>
          <cell r="AV122">
            <v>0</v>
          </cell>
          <cell r="AW122" t="str">
            <v>N/A</v>
          </cell>
          <cell r="AX122">
            <v>0</v>
          </cell>
          <cell r="AY122" t="str">
            <v>N/A</v>
          </cell>
          <cell r="AZ122">
            <v>0</v>
          </cell>
          <cell r="BA122">
            <v>184001885</v>
          </cell>
          <cell r="BB122" t="str">
            <v>NO</v>
          </cell>
          <cell r="BC122" t="str">
            <v>N/A</v>
          </cell>
          <cell r="BD122" t="str">
            <v>N/A</v>
          </cell>
          <cell r="BE122" t="str">
            <v>N/A</v>
          </cell>
          <cell r="BF122" t="str">
            <v>N/A</v>
          </cell>
          <cell r="BG122">
            <v>44926</v>
          </cell>
          <cell r="BH122">
            <v>44926</v>
          </cell>
          <cell r="BI122">
            <v>-417</v>
          </cell>
          <cell r="BJ122" t="str">
            <v>NO</v>
          </cell>
          <cell r="BK122" t="str">
            <v>N/A</v>
          </cell>
          <cell r="BL122" t="str">
            <v>Bogotá D.C.</v>
          </cell>
          <cell r="BM122" t="str">
            <v>Cumplimiento</v>
          </cell>
          <cell r="BN122" t="str">
            <v xml:space="preserve">	21-47-101017107</v>
          </cell>
          <cell r="BO122">
            <v>0</v>
          </cell>
          <cell r="BP122" t="str">
            <v>Seguros del Estado</v>
          </cell>
          <cell r="BQ122">
            <v>44589</v>
          </cell>
          <cell r="BR122" t="str">
            <v>28-01-2022 - 10-07-2023</v>
          </cell>
          <cell r="BS122">
            <v>2022</v>
          </cell>
          <cell r="BT122" t="str">
            <v>PENDIENTE</v>
          </cell>
          <cell r="BU122" t="str">
            <v>Ninguna</v>
          </cell>
          <cell r="BV122" t="str">
            <v>Terminado</v>
          </cell>
          <cell r="BW122" t="str">
            <v>Retiro</v>
          </cell>
          <cell r="BX122" t="str">
            <v>N/A</v>
          </cell>
          <cell r="BY122" t="str">
            <v>PSICOLOGÍA</v>
          </cell>
          <cell r="BZ122" t="str">
            <v>N/A</v>
          </cell>
          <cell r="CA122" t="str">
            <v>FEMENINO</v>
          </cell>
        </row>
        <row r="123">
          <cell r="C123" t="str">
            <v>JEP-338-2022</v>
          </cell>
          <cell r="D123" t="str">
            <v>JEP-CSPO-338-2022</v>
          </cell>
          <cell r="E123" t="str">
            <v>Laura Paredes</v>
          </cell>
          <cell r="F123" t="str">
            <v>19 de enero de 2022</v>
          </cell>
          <cell r="G123" t="str">
            <v>Jhon Alexander Riaño Martinez</v>
          </cell>
          <cell r="H123" t="str">
            <v>2. Contratos o convenios que no requieren pluralidad de ofertas</v>
          </cell>
          <cell r="I123" t="str">
            <v>1. Prestación de servicios</v>
          </cell>
          <cell r="J123">
            <v>1057581440</v>
          </cell>
          <cell r="K123">
            <v>8</v>
          </cell>
          <cell r="L123" t="str">
            <v>Persona Natural</v>
          </cell>
          <cell r="M123" t="str">
            <v>N/A</v>
          </cell>
          <cell r="N123" t="str">
            <v xml:space="preserve">Prestar servicios profesionales especializados para acompañar y apoyar a la subsecretaría ejecutiva en la certificación de trabajos, obras y actividades (TOAR), con contenido reparador, seguimiento al régimen de condicionalidad y sanciones propias con énfasis en metodologías de relacionamiento psicosocial con víctimas y comparecientes y de articulación con instituciones del SIP y entidades públicas, nacionales y territoriales. </v>
          </cell>
          <cell r="O123" t="str">
            <v>Administrativo Transversal</v>
          </cell>
          <cell r="P123" t="str">
            <v>Harvey Danilo Suarez Morales</v>
          </cell>
          <cell r="Q123" t="str">
            <v>Secretaría Ejecutiva</v>
          </cell>
          <cell r="R123" t="str">
            <v xml:space="preserve">Subsecretaría Ejecutiva </v>
          </cell>
          <cell r="S123" t="str">
            <v xml:space="preserve">Subsecretaría Ejecutiva </v>
          </cell>
          <cell r="T123" t="str">
            <v>Angela María Mora Soto</v>
          </cell>
          <cell r="U123" t="str">
            <v xml:space="preserve">B -Subsecretaría Ejecutiva </v>
          </cell>
          <cell r="V123" t="str">
            <v>N/A</v>
          </cell>
          <cell r="W123" t="str">
            <v>N/A</v>
          </cell>
          <cell r="X123" t="str">
            <v>N/A</v>
          </cell>
          <cell r="Y123" t="str">
            <v>Inversión</v>
          </cell>
          <cell r="Z123">
            <v>121360536</v>
          </cell>
          <cell r="AA123" t="str">
            <v>N/A</v>
          </cell>
          <cell r="AB123" t="str">
            <v>N/A</v>
          </cell>
          <cell r="AC123" t="str">
            <v>$10.553.091</v>
          </cell>
          <cell r="AD123" t="str">
            <v>N/A</v>
          </cell>
          <cell r="AE123">
            <v>53622</v>
          </cell>
          <cell r="AF123">
            <v>71622</v>
          </cell>
          <cell r="AG123" t="str">
            <v xml:space="preserve">2018011001091	</v>
          </cell>
          <cell r="AH123">
            <v>44588</v>
          </cell>
          <cell r="AI123">
            <v>44592</v>
          </cell>
          <cell r="AJ123" t="str">
            <v>N/A</v>
          </cell>
          <cell r="AK123" t="str">
            <v>N/A</v>
          </cell>
          <cell r="AL123" t="str">
            <v>N/A</v>
          </cell>
          <cell r="AM123" t="str">
            <v>N/A</v>
          </cell>
          <cell r="AN123">
            <v>0</v>
          </cell>
          <cell r="AO123" t="str">
            <v>N/A</v>
          </cell>
          <cell r="AP123">
            <v>0</v>
          </cell>
          <cell r="AQ123" t="str">
            <v>N/A</v>
          </cell>
          <cell r="AR123">
            <v>0</v>
          </cell>
          <cell r="AS123" t="str">
            <v>N/A</v>
          </cell>
          <cell r="AT123">
            <v>0</v>
          </cell>
          <cell r="AU123" t="str">
            <v>N/A</v>
          </cell>
          <cell r="AV123">
            <v>0</v>
          </cell>
          <cell r="AW123" t="str">
            <v>N/A</v>
          </cell>
          <cell r="AX123">
            <v>0</v>
          </cell>
          <cell r="AY123" t="str">
            <v>N/A</v>
          </cell>
          <cell r="AZ123">
            <v>-71</v>
          </cell>
          <cell r="BA123">
            <v>121360536</v>
          </cell>
          <cell r="BB123" t="str">
            <v>NO</v>
          </cell>
          <cell r="BC123" t="str">
            <v>N/A</v>
          </cell>
          <cell r="BD123" t="str">
            <v>N/A</v>
          </cell>
          <cell r="BE123" t="str">
            <v>N/A</v>
          </cell>
          <cell r="BF123" t="str">
            <v>N/A</v>
          </cell>
          <cell r="BG123">
            <v>44926</v>
          </cell>
          <cell r="BH123">
            <v>44855</v>
          </cell>
          <cell r="BI123">
            <v>-488</v>
          </cell>
          <cell r="BJ123" t="str">
            <v>SI</v>
          </cell>
          <cell r="BK123">
            <v>44855</v>
          </cell>
          <cell r="BL123" t="str">
            <v>Bogotá D.C.</v>
          </cell>
          <cell r="BM123" t="str">
            <v xml:space="preserve">Cumplimiento </v>
          </cell>
          <cell r="BN123" t="str">
            <v>21-45-101359066</v>
          </cell>
          <cell r="BO123">
            <v>0</v>
          </cell>
          <cell r="BP123" t="str">
            <v xml:space="preserve">Seguros del Estado </v>
          </cell>
          <cell r="BQ123">
            <v>44588</v>
          </cell>
          <cell r="BR123" t="str">
            <v>27-01-2022 - 30-06-2023</v>
          </cell>
          <cell r="BS123">
            <v>2022</v>
          </cell>
          <cell r="BT123" t="str">
            <v>PENDIENTE</v>
          </cell>
          <cell r="BU123" t="str">
            <v>En fecha del 21 de octubre de 2022 se aprueb la terminación anticipada del contrato</v>
          </cell>
          <cell r="BV123" t="str">
            <v>Terminado</v>
          </cell>
          <cell r="BW123" t="str">
            <v>Terminación anticipada</v>
          </cell>
          <cell r="BX123" t="str">
            <v>N/A</v>
          </cell>
          <cell r="BY123" t="str">
            <v>ECONOMÍA</v>
          </cell>
          <cell r="BZ123" t="str">
            <v>N/A</v>
          </cell>
          <cell r="CA123" t="str">
            <v>MASCULINO</v>
          </cell>
        </row>
        <row r="124">
          <cell r="C124" t="str">
            <v>JEP-343-2022</v>
          </cell>
          <cell r="D124" t="str">
            <v>JEP-CSPO-343-2022</v>
          </cell>
          <cell r="E124" t="str">
            <v>Laura Paredes</v>
          </cell>
          <cell r="F124" t="str">
            <v>20 de enero de 2022</v>
          </cell>
          <cell r="G124" t="str">
            <v>Lenin Jhonathan Davila Pardo</v>
          </cell>
          <cell r="H124" t="str">
            <v>2. Contratos o convenios que no requieren pluralidad de ofertas</v>
          </cell>
          <cell r="I124" t="str">
            <v>1. Prestación de servicios</v>
          </cell>
          <cell r="J124">
            <v>79958221</v>
          </cell>
          <cell r="K124">
            <v>0</v>
          </cell>
          <cell r="L124" t="str">
            <v>Persona Natural</v>
          </cell>
          <cell r="M124" t="str">
            <v>N/A</v>
          </cell>
          <cell r="N124" t="str">
            <v xml:space="preserve">Prestar servicios profesionales a la subsecretaria ejecutiva en el apoyo a la certificación de trabajos, obras y actividades (TOAR), con contenido reparador, seguimiento al régimen de condicionalidad y sanciones propias, con énfasis en el levantamiento y análisis de información cualitativa y etnográfica, para la elaboración de documentos, en el marco del procedimiento de certificación de toar, de seguimiento del régimen de condicionalidad y de apoyo a la generación de escenarios para el cumplimiento de sanciones propias. </v>
          </cell>
          <cell r="O124" t="str">
            <v>Administrativo Transversal</v>
          </cell>
          <cell r="P124" t="str">
            <v>Harvey Danilo Suarez Morales</v>
          </cell>
          <cell r="Q124" t="str">
            <v>Secretaría Ejecutiva</v>
          </cell>
          <cell r="R124" t="str">
            <v xml:space="preserve">Subsecretaría Ejecutiva </v>
          </cell>
          <cell r="S124" t="str">
            <v xml:space="preserve">Subsecretaría Ejecutiva </v>
          </cell>
          <cell r="T124" t="str">
            <v>Angela María Mora Soto</v>
          </cell>
          <cell r="U124" t="str">
            <v xml:space="preserve">B -Subsecretaría Ejecutiva </v>
          </cell>
          <cell r="V124" t="str">
            <v>N/A</v>
          </cell>
          <cell r="W124" t="str">
            <v>N/A</v>
          </cell>
          <cell r="X124" t="str">
            <v>N/A</v>
          </cell>
          <cell r="Y124" t="str">
            <v>Inversión</v>
          </cell>
          <cell r="Z124">
            <v>62641338</v>
          </cell>
          <cell r="AA124" t="str">
            <v>N/A</v>
          </cell>
          <cell r="AB124" t="str">
            <v>N/A</v>
          </cell>
          <cell r="AC124">
            <v>5447073</v>
          </cell>
          <cell r="AD124" t="str">
            <v>N/A</v>
          </cell>
          <cell r="AE124">
            <v>53522</v>
          </cell>
          <cell r="AF124">
            <v>71422</v>
          </cell>
          <cell r="AG124">
            <v>2018011001091</v>
          </cell>
          <cell r="AH124">
            <v>44589</v>
          </cell>
          <cell r="AI124">
            <v>44593</v>
          </cell>
          <cell r="AJ124" t="str">
            <v>N/A</v>
          </cell>
          <cell r="AK124" t="str">
            <v>N/A</v>
          </cell>
          <cell r="AL124" t="str">
            <v>N/A</v>
          </cell>
          <cell r="AM124" t="str">
            <v>N/A</v>
          </cell>
          <cell r="AN124">
            <v>0</v>
          </cell>
          <cell r="AO124" t="str">
            <v>N/A</v>
          </cell>
          <cell r="AP124">
            <v>0</v>
          </cell>
          <cell r="AQ124" t="str">
            <v>N/A</v>
          </cell>
          <cell r="AR124">
            <v>0</v>
          </cell>
          <cell r="AS124" t="str">
            <v>N/A</v>
          </cell>
          <cell r="AT124">
            <v>0</v>
          </cell>
          <cell r="AU124" t="str">
            <v>N/A</v>
          </cell>
          <cell r="AV124">
            <v>0</v>
          </cell>
          <cell r="AW124" t="str">
            <v>N/A</v>
          </cell>
          <cell r="AX124">
            <v>0</v>
          </cell>
          <cell r="AY124" t="str">
            <v>N/A</v>
          </cell>
          <cell r="AZ124">
            <v>0</v>
          </cell>
          <cell r="BA124">
            <v>62641338</v>
          </cell>
          <cell r="BB124" t="str">
            <v>NO</v>
          </cell>
          <cell r="BC124" t="str">
            <v>N/A</v>
          </cell>
          <cell r="BD124" t="str">
            <v>N/A</v>
          </cell>
          <cell r="BE124" t="str">
            <v>N/A</v>
          </cell>
          <cell r="BF124" t="str">
            <v>N/A</v>
          </cell>
          <cell r="BG124">
            <v>44926</v>
          </cell>
          <cell r="BH124">
            <v>44926</v>
          </cell>
          <cell r="BI124">
            <v>-417</v>
          </cell>
          <cell r="BJ124" t="str">
            <v>NO</v>
          </cell>
          <cell r="BK124" t="str">
            <v>N/A</v>
          </cell>
          <cell r="BL124" t="str">
            <v>Bogotá D.C.</v>
          </cell>
          <cell r="BM124" t="str">
            <v xml:space="preserve">Cumplimiento </v>
          </cell>
          <cell r="BN124" t="str">
            <v>3262836-5</v>
          </cell>
          <cell r="BO124">
            <v>0</v>
          </cell>
          <cell r="BP124" t="str">
            <v>Suramericana</v>
          </cell>
          <cell r="BQ124">
            <v>44589</v>
          </cell>
          <cell r="BR124" t="str">
            <v>28-01-2022 - 01-07-2023</v>
          </cell>
          <cell r="BS124">
            <v>2022</v>
          </cell>
          <cell r="BT124" t="str">
            <v>PENDIENTE</v>
          </cell>
          <cell r="BU124" t="str">
            <v>Ninguna</v>
          </cell>
          <cell r="BV124" t="str">
            <v>Terminado</v>
          </cell>
          <cell r="BW124" t="str">
            <v>Retiro</v>
          </cell>
          <cell r="BX124" t="str">
            <v>N/A</v>
          </cell>
          <cell r="BY124" t="str">
            <v>ANTROPOLOGÍA</v>
          </cell>
          <cell r="BZ124" t="str">
            <v>N/A</v>
          </cell>
          <cell r="CA124" t="str">
            <v>MASCULINO</v>
          </cell>
        </row>
        <row r="125">
          <cell r="C125" t="str">
            <v>JEP-339-2022</v>
          </cell>
          <cell r="D125" t="str">
            <v>JEP-CSPO-339-2022</v>
          </cell>
          <cell r="E125" t="str">
            <v>Laura Paredes</v>
          </cell>
          <cell r="F125" t="str">
            <v>19 de enero de 2022</v>
          </cell>
          <cell r="G125" t="str">
            <v>Camilo Julio Castillo Beltran</v>
          </cell>
          <cell r="H125" t="str">
            <v>2. Contratos o convenios que no requieren pluralidad de ofertas</v>
          </cell>
          <cell r="I125" t="str">
            <v>1. Prestación de servicios</v>
          </cell>
          <cell r="J125">
            <v>354485</v>
          </cell>
          <cell r="K125">
            <v>8</v>
          </cell>
          <cell r="L125" t="str">
            <v>Persona Natural</v>
          </cell>
          <cell r="M125" t="str">
            <v>N/A</v>
          </cell>
          <cell r="N125" t="str">
            <v>Prestar servicios profesionales especializados para acompañar y apoyar a la subsecretaría ejecutiva en la certificación de trabajos, obras y actividades (TOAR), con contenido reparador, seguimiento al régimen de condicionalidad y sanciones propias con énfasis en rutas sancionatorias y no sancionatorias aplicables a miembros de la fuerza pública comparecientes ante la JEP</v>
          </cell>
          <cell r="O125" t="str">
            <v>Administrativo Transversal</v>
          </cell>
          <cell r="P125" t="str">
            <v>Harvey Danilo Suarez Morales</v>
          </cell>
          <cell r="Q125" t="str">
            <v>Secretaría Ejecutiva</v>
          </cell>
          <cell r="R125" t="str">
            <v xml:space="preserve">Subsecretaría Ejecutiva </v>
          </cell>
          <cell r="S125" t="str">
            <v xml:space="preserve">Subsecretaría Ejecutiva </v>
          </cell>
          <cell r="T125" t="str">
            <v>Angela María Mora Soto</v>
          </cell>
          <cell r="U125" t="str">
            <v xml:space="preserve">B -Subsecretaría Ejecutiva </v>
          </cell>
          <cell r="V125" t="str">
            <v>N/A</v>
          </cell>
          <cell r="W125" t="str">
            <v>N/A</v>
          </cell>
          <cell r="X125" t="str">
            <v>N/A</v>
          </cell>
          <cell r="Y125" t="str">
            <v>Inversión</v>
          </cell>
          <cell r="Z125">
            <v>184001885</v>
          </cell>
          <cell r="AA125" t="str">
            <v>N/A</v>
          </cell>
          <cell r="AB125" t="str">
            <v>N/A</v>
          </cell>
          <cell r="AC125">
            <v>16000165</v>
          </cell>
          <cell r="AD125" t="str">
            <v>N/A</v>
          </cell>
          <cell r="AE125">
            <v>53422</v>
          </cell>
          <cell r="AF125">
            <v>65922</v>
          </cell>
          <cell r="AG125" t="str">
            <v xml:space="preserve">	
2018011001091</v>
          </cell>
          <cell r="AH125">
            <v>44588</v>
          </cell>
          <cell r="AI125">
            <v>44592</v>
          </cell>
          <cell r="AJ125" t="str">
            <v>N/A</v>
          </cell>
          <cell r="AK125" t="str">
            <v>N/A</v>
          </cell>
          <cell r="AL125" t="str">
            <v>N/A</v>
          </cell>
          <cell r="AM125" t="str">
            <v>N/A</v>
          </cell>
          <cell r="AN125">
            <v>0</v>
          </cell>
          <cell r="AO125" t="str">
            <v>N/A</v>
          </cell>
          <cell r="AP125">
            <v>0</v>
          </cell>
          <cell r="AQ125" t="str">
            <v>N/A</v>
          </cell>
          <cell r="AR125">
            <v>0</v>
          </cell>
          <cell r="AS125" t="str">
            <v>N/A</v>
          </cell>
          <cell r="AT125">
            <v>0</v>
          </cell>
          <cell r="AU125" t="str">
            <v>N/A</v>
          </cell>
          <cell r="AV125">
            <v>0</v>
          </cell>
          <cell r="AW125" t="str">
            <v>N/A</v>
          </cell>
          <cell r="AX125">
            <v>0</v>
          </cell>
          <cell r="AY125" t="str">
            <v>N/A</v>
          </cell>
          <cell r="AZ125">
            <v>0</v>
          </cell>
          <cell r="BA125">
            <v>184001885</v>
          </cell>
          <cell r="BB125" t="str">
            <v>NO</v>
          </cell>
          <cell r="BC125" t="str">
            <v>N/A</v>
          </cell>
          <cell r="BD125" t="str">
            <v>N/A</v>
          </cell>
          <cell r="BE125" t="str">
            <v>N/A</v>
          </cell>
          <cell r="BF125" t="str">
            <v>N/A</v>
          </cell>
          <cell r="BG125">
            <v>44926</v>
          </cell>
          <cell r="BH125">
            <v>44926</v>
          </cell>
          <cell r="BI125">
            <v>-417</v>
          </cell>
          <cell r="BJ125" t="str">
            <v>NO</v>
          </cell>
          <cell r="BK125" t="str">
            <v>N/A</v>
          </cell>
          <cell r="BL125" t="str">
            <v>Bogotá D.C.</v>
          </cell>
          <cell r="BM125" t="str">
            <v xml:space="preserve">Cumplimiento </v>
          </cell>
          <cell r="BN125" t="str">
            <v>21-47-101017040</v>
          </cell>
          <cell r="BO125">
            <v>0</v>
          </cell>
          <cell r="BP125" t="str">
            <v xml:space="preserve">Seguros del Estado </v>
          </cell>
          <cell r="BQ125">
            <v>44588</v>
          </cell>
          <cell r="BR125" t="str">
            <v>27-01-2022 - 30-06-2023</v>
          </cell>
          <cell r="BS125">
            <v>2022</v>
          </cell>
          <cell r="BT125" t="str">
            <v>PENDIENTE</v>
          </cell>
          <cell r="BU125" t="str">
            <v>Ninguna</v>
          </cell>
          <cell r="BV125" t="str">
            <v>Terminado</v>
          </cell>
          <cell r="BW125" t="str">
            <v>Retiro</v>
          </cell>
          <cell r="BX125" t="str">
            <v>N/A</v>
          </cell>
          <cell r="BY125" t="str">
            <v>DERECHO</v>
          </cell>
          <cell r="BZ125" t="str">
            <v>N/A</v>
          </cell>
          <cell r="CA125" t="str">
            <v>MASCULINO</v>
          </cell>
        </row>
        <row r="126">
          <cell r="C126" t="str">
            <v>JEP-403-2022</v>
          </cell>
          <cell r="D126" t="str">
            <v>JEP-CSPO-403-2022</v>
          </cell>
          <cell r="E126" t="str">
            <v>Laura Paredes</v>
          </cell>
          <cell r="F126" t="str">
            <v>25 de enero de 2022</v>
          </cell>
          <cell r="G126" t="str">
            <v>Nidia esmeralda Duque Yara</v>
          </cell>
          <cell r="H126" t="str">
            <v>2. Contratos o convenios que no requieren pluralidad de ofertas</v>
          </cell>
          <cell r="I126" t="str">
            <v>1. Prestación de servicios</v>
          </cell>
          <cell r="J126">
            <v>52315249</v>
          </cell>
          <cell r="K126">
            <v>9</v>
          </cell>
          <cell r="L126" t="str">
            <v>Persona Natural</v>
          </cell>
          <cell r="M126" t="str">
            <v>N/A</v>
          </cell>
          <cell r="N126" t="str">
            <v>Prestar servicios profesionales para apoyar a la subsecretaria ejecutiva en la certificación de trabajos, obras y actividades (toar), con contenido reparador, seguimiento al régimen de condicionalidad y sanciones propias, con énfasis en el seguimiento del régimen de reparación estricta y del cumplimiento efectivo de las sanciones propias por parte de los comparecientes ante la JEP.</v>
          </cell>
          <cell r="O126" t="str">
            <v>Administrativo Transversal</v>
          </cell>
          <cell r="P126" t="str">
            <v>Harvey Danilo Suarez Morales</v>
          </cell>
          <cell r="Q126" t="str">
            <v>Secretaría Ejecutiva</v>
          </cell>
          <cell r="R126" t="str">
            <v xml:space="preserve">Subsecretaría Ejecutiva </v>
          </cell>
          <cell r="S126" t="str">
            <v xml:space="preserve">Subsecretaría Ejecutiva </v>
          </cell>
          <cell r="T126" t="str">
            <v>Angela María Mora Soto</v>
          </cell>
          <cell r="U126" t="str">
            <v xml:space="preserve">B -Subsecretaría Ejecutiva </v>
          </cell>
          <cell r="V126" t="str">
            <v>N/A</v>
          </cell>
          <cell r="W126" t="str">
            <v>N/A</v>
          </cell>
          <cell r="X126" t="str">
            <v>N/A</v>
          </cell>
          <cell r="Y126" t="str">
            <v>Inversión</v>
          </cell>
          <cell r="Z126">
            <v>118898153</v>
          </cell>
          <cell r="AA126" t="str">
            <v>N/A</v>
          </cell>
          <cell r="AB126" t="str">
            <v>N/A</v>
          </cell>
          <cell r="AC126">
            <v>10553091</v>
          </cell>
          <cell r="AD126" t="str">
            <v>N/A</v>
          </cell>
          <cell r="AE126">
            <v>63622</v>
          </cell>
          <cell r="AF126">
            <v>72322</v>
          </cell>
          <cell r="AG126">
            <v>2018011001091</v>
          </cell>
          <cell r="AH126">
            <v>44589</v>
          </cell>
          <cell r="AI126">
            <v>44592</v>
          </cell>
          <cell r="AJ126" t="str">
            <v>N/A</v>
          </cell>
          <cell r="AK126" t="str">
            <v>N/A</v>
          </cell>
          <cell r="AL126" t="str">
            <v>N/A</v>
          </cell>
          <cell r="AM126" t="str">
            <v>N/A</v>
          </cell>
          <cell r="AN126">
            <v>0</v>
          </cell>
          <cell r="AO126" t="str">
            <v>N/A</v>
          </cell>
          <cell r="AP126">
            <v>0</v>
          </cell>
          <cell r="AQ126" t="str">
            <v>N/A</v>
          </cell>
          <cell r="AR126">
            <v>0</v>
          </cell>
          <cell r="AS126" t="str">
            <v>N/A</v>
          </cell>
          <cell r="AT126">
            <v>0</v>
          </cell>
          <cell r="AU126" t="str">
            <v>N/A</v>
          </cell>
          <cell r="AV126">
            <v>0</v>
          </cell>
          <cell r="AW126" t="str">
            <v>N/A</v>
          </cell>
          <cell r="AX126">
            <v>0</v>
          </cell>
          <cell r="AY126" t="str">
            <v>N/A</v>
          </cell>
          <cell r="AZ126">
            <v>0</v>
          </cell>
          <cell r="BA126">
            <v>118898153</v>
          </cell>
          <cell r="BB126" t="str">
            <v>NO</v>
          </cell>
          <cell r="BC126" t="str">
            <v>N/A</v>
          </cell>
          <cell r="BD126" t="str">
            <v>N/A</v>
          </cell>
          <cell r="BE126" t="str">
            <v>N/A</v>
          </cell>
          <cell r="BF126" t="str">
            <v>N/A</v>
          </cell>
          <cell r="BG126">
            <v>44926</v>
          </cell>
          <cell r="BH126">
            <v>44926</v>
          </cell>
          <cell r="BI126">
            <v>-417</v>
          </cell>
          <cell r="BJ126" t="str">
            <v>NO</v>
          </cell>
          <cell r="BK126" t="str">
            <v>N/A</v>
          </cell>
          <cell r="BL126" t="str">
            <v>Bogotá D.C.</v>
          </cell>
          <cell r="BM126" t="str">
            <v>Cumplimiento</v>
          </cell>
          <cell r="BN126" t="str">
            <v>21-47-101017284</v>
          </cell>
          <cell r="BO126">
            <v>0</v>
          </cell>
          <cell r="BP126" t="str">
            <v>Seguros del Estado</v>
          </cell>
          <cell r="BQ126">
            <v>44592</v>
          </cell>
          <cell r="BR126" t="str">
            <v>28-01-2022 - 10-07-2023</v>
          </cell>
          <cell r="BS126">
            <v>2022</v>
          </cell>
          <cell r="BT126" t="str">
            <v>PENDIENTE</v>
          </cell>
          <cell r="BU126" t="str">
            <v>Ninguna</v>
          </cell>
          <cell r="BV126" t="str">
            <v>Terminado</v>
          </cell>
          <cell r="BW126" t="str">
            <v>Retiro</v>
          </cell>
          <cell r="BX126" t="str">
            <v>N/A</v>
          </cell>
          <cell r="BY126" t="str">
            <v>DERECHO</v>
          </cell>
          <cell r="BZ126" t="str">
            <v>N/A</v>
          </cell>
          <cell r="CA126" t="str">
            <v>FEMENINO</v>
          </cell>
        </row>
        <row r="127">
          <cell r="C127" t="str">
            <v>JEP-402-2022</v>
          </cell>
          <cell r="D127" t="str">
            <v>JEP-CSPO-402-2022</v>
          </cell>
          <cell r="E127" t="str">
            <v>Laura Paredes</v>
          </cell>
          <cell r="F127" t="str">
            <v>25 de enero de 2022</v>
          </cell>
          <cell r="G127" t="str">
            <v>Cesar Nicolas Peña Aragon</v>
          </cell>
          <cell r="H127" t="str">
            <v>2. Contratos o convenios que no requieren pluralidad de ofertas</v>
          </cell>
          <cell r="I127" t="str">
            <v>1. Prestación de servicios</v>
          </cell>
          <cell r="J127">
            <v>1019024361</v>
          </cell>
          <cell r="K127">
            <v>8</v>
          </cell>
          <cell r="L127" t="str">
            <v>Persona Natural</v>
          </cell>
          <cell r="M127" t="str">
            <v>N/A</v>
          </cell>
          <cell r="N127" t="str">
            <v>Prestar servicios profesionales para apoyar a la subsecretaria ejecutiva en la certificación de trabajos, obras y actividades (toar), con contenido reparador, seguimiento al régimen de condicionalidad y sanciones propias, con énfasis en gestión y análisis de información cualitativa y cuantitativa, estadística y big data</v>
          </cell>
          <cell r="O127" t="str">
            <v>Administrativo Transversal</v>
          </cell>
          <cell r="P127" t="str">
            <v>Harvey Danilo Suarez Morales</v>
          </cell>
          <cell r="Q127" t="str">
            <v>Secretaría Ejecutiva</v>
          </cell>
          <cell r="R127" t="str">
            <v xml:space="preserve">Subsecretaría Ejecutiva </v>
          </cell>
          <cell r="S127" t="str">
            <v xml:space="preserve">Subsecretaría Ejecutiva </v>
          </cell>
          <cell r="T127" t="str">
            <v>Angela María Mora Soto</v>
          </cell>
          <cell r="U127" t="str">
            <v xml:space="preserve">B -Subsecretaría Ejecutiva </v>
          </cell>
          <cell r="V127" t="str">
            <v>N/A</v>
          </cell>
          <cell r="W127" t="str">
            <v>N/A</v>
          </cell>
          <cell r="X127" t="str">
            <v>N/A</v>
          </cell>
          <cell r="Y127" t="str">
            <v>Inversión</v>
          </cell>
          <cell r="Z127">
            <v>81437077</v>
          </cell>
          <cell r="AA127" t="str">
            <v>N/A</v>
          </cell>
          <cell r="AB127" t="str">
            <v>N/A</v>
          </cell>
          <cell r="AC127" t="str">
            <v>$7.228.143</v>
          </cell>
          <cell r="AD127" t="str">
            <v>N/A</v>
          </cell>
          <cell r="AE127">
            <v>63422</v>
          </cell>
          <cell r="AF127">
            <v>72222</v>
          </cell>
          <cell r="AG127" t="str">
            <v xml:space="preserve">2018011001091	</v>
          </cell>
          <cell r="AH127">
            <v>44589</v>
          </cell>
          <cell r="AI127">
            <v>44592</v>
          </cell>
          <cell r="AJ127" t="str">
            <v>N/A</v>
          </cell>
          <cell r="AK127" t="str">
            <v>N/A</v>
          </cell>
          <cell r="AL127" t="str">
            <v>N/A</v>
          </cell>
          <cell r="AM127" t="str">
            <v>N/A</v>
          </cell>
          <cell r="AN127">
            <v>0</v>
          </cell>
          <cell r="AO127" t="str">
            <v>N/A</v>
          </cell>
          <cell r="AP127">
            <v>0</v>
          </cell>
          <cell r="AQ127" t="str">
            <v>N/A</v>
          </cell>
          <cell r="AR127">
            <v>0</v>
          </cell>
          <cell r="AS127" t="str">
            <v>N/A</v>
          </cell>
          <cell r="AT127">
            <v>0</v>
          </cell>
          <cell r="AU127" t="str">
            <v>N/A</v>
          </cell>
          <cell r="AV127">
            <v>0</v>
          </cell>
          <cell r="AW127" t="str">
            <v>N/A</v>
          </cell>
          <cell r="AX127">
            <v>0</v>
          </cell>
          <cell r="AY127" t="str">
            <v>N/A</v>
          </cell>
          <cell r="AZ127">
            <v>0</v>
          </cell>
          <cell r="BA127">
            <v>81437077</v>
          </cell>
          <cell r="BB127" t="str">
            <v>NO</v>
          </cell>
          <cell r="BC127" t="str">
            <v>N/A</v>
          </cell>
          <cell r="BD127" t="str">
            <v>N/A</v>
          </cell>
          <cell r="BE127" t="str">
            <v>N/A</v>
          </cell>
          <cell r="BF127" t="str">
            <v>N/A</v>
          </cell>
          <cell r="BG127">
            <v>44926</v>
          </cell>
          <cell r="BH127">
            <v>44926</v>
          </cell>
          <cell r="BI127">
            <v>-417</v>
          </cell>
          <cell r="BJ127" t="str">
            <v>NO</v>
          </cell>
          <cell r="BK127" t="str">
            <v>N/A</v>
          </cell>
          <cell r="BL127" t="str">
            <v>Bogotá D.C.</v>
          </cell>
          <cell r="BM127" t="str">
            <v>Cumplimiento</v>
          </cell>
          <cell r="BN127" t="str">
            <v>15-45-101138437</v>
          </cell>
          <cell r="BO127">
            <v>0</v>
          </cell>
          <cell r="BP127" t="str">
            <v>Seguros del Estado</v>
          </cell>
          <cell r="BQ127">
            <v>44589</v>
          </cell>
          <cell r="BR127" t="str">
            <v>28-01-2022 - 30-06-2023</v>
          </cell>
          <cell r="BS127">
            <v>2022</v>
          </cell>
          <cell r="BT127" t="str">
            <v>PENDIENTE</v>
          </cell>
          <cell r="BU127" t="str">
            <v>Ninguna</v>
          </cell>
          <cell r="BV127" t="str">
            <v>Terminado</v>
          </cell>
          <cell r="BW127" t="str">
            <v>Retiro</v>
          </cell>
          <cell r="BX127" t="str">
            <v>N/A</v>
          </cell>
          <cell r="BY127" t="str">
            <v>CIENCIAS POLÍTICAS</v>
          </cell>
          <cell r="BZ127" t="str">
            <v>N/A</v>
          </cell>
          <cell r="CA127" t="str">
            <v>MASCULINO</v>
          </cell>
        </row>
        <row r="128">
          <cell r="C128" t="str">
            <v>JEP-400-2022</v>
          </cell>
          <cell r="D128" t="str">
            <v>JEP-CSPO-400-2022</v>
          </cell>
          <cell r="E128" t="str">
            <v>Laura Paredes</v>
          </cell>
          <cell r="F128" t="str">
            <v>25 de enero de 2022</v>
          </cell>
          <cell r="G128" t="str">
            <v xml:space="preserve">Mariana Rios Ortegon	</v>
          </cell>
          <cell r="H128" t="str">
            <v>2. Contratos o convenios que no requieren pluralidad de ofertas</v>
          </cell>
          <cell r="I128" t="str">
            <v>1. Prestación de servicios</v>
          </cell>
          <cell r="J128" t="str">
            <v>52816649_x000D_</v>
          </cell>
          <cell r="K128">
            <v>1</v>
          </cell>
          <cell r="L128" t="str">
            <v>Persona Natural</v>
          </cell>
          <cell r="M128" t="str">
            <v>N/A</v>
          </cell>
          <cell r="N128" t="str">
            <v>Prestar servicios profesionales para apoyar a la subsecretaria ejecutiva en la certificación de trabajos, obras y actividades (toar), con contenido reparador, seguimiento al régimen de condicionalidad y sanciones propias, con énfasis en análisis de información cualitativa y cuantitativa, estadística y big data.</v>
          </cell>
          <cell r="O128" t="str">
            <v>Administrativo Transversal</v>
          </cell>
          <cell r="P128" t="str">
            <v>Harvey Danilo Suarez Morales</v>
          </cell>
          <cell r="Q128" t="str">
            <v>Secretaría Ejecutiva</v>
          </cell>
          <cell r="R128" t="str">
            <v xml:space="preserve">Subsecretaría Ejecutiva </v>
          </cell>
          <cell r="S128" t="str">
            <v xml:space="preserve">Subsecretaría Ejecutiva </v>
          </cell>
          <cell r="T128" t="str">
            <v>Angela María Mora Soto</v>
          </cell>
          <cell r="U128" t="str">
            <v xml:space="preserve">B -Subsecretaría Ejecutiva </v>
          </cell>
          <cell r="V128" t="str">
            <v>N/A</v>
          </cell>
          <cell r="W128" t="str">
            <v>N/A</v>
          </cell>
          <cell r="X128" t="str">
            <v>N/A</v>
          </cell>
          <cell r="Y128" t="str">
            <v>Inversión</v>
          </cell>
          <cell r="Z128" t="str">
            <v>$82.400.829</v>
          </cell>
          <cell r="AA128" t="str">
            <v>N/A</v>
          </cell>
          <cell r="AB128" t="str">
            <v>N/A</v>
          </cell>
          <cell r="AC128" t="str">
            <v>$7.228.143</v>
          </cell>
          <cell r="AD128" t="str">
            <v>N/A</v>
          </cell>
          <cell r="AE128">
            <v>63522</v>
          </cell>
          <cell r="AF128">
            <v>71222</v>
          </cell>
          <cell r="AG128" t="str">
            <v xml:space="preserve">2018011001091	</v>
          </cell>
          <cell r="AH128">
            <v>44589</v>
          </cell>
          <cell r="AI128">
            <v>44593</v>
          </cell>
          <cell r="AJ128" t="str">
            <v>N/A</v>
          </cell>
          <cell r="AK128" t="str">
            <v>N/A</v>
          </cell>
          <cell r="AL128" t="str">
            <v>N/A</v>
          </cell>
          <cell r="AM128" t="str">
            <v>N/A</v>
          </cell>
          <cell r="AN128">
            <v>0</v>
          </cell>
          <cell r="AO128" t="str">
            <v>N/A</v>
          </cell>
          <cell r="AP128">
            <v>0</v>
          </cell>
          <cell r="AQ128" t="str">
            <v>N/A</v>
          </cell>
          <cell r="AR128">
            <v>0</v>
          </cell>
          <cell r="AS128" t="str">
            <v>N/A</v>
          </cell>
          <cell r="AT128">
            <v>0</v>
          </cell>
          <cell r="AU128" t="str">
            <v>N/A</v>
          </cell>
          <cell r="AV128">
            <v>0</v>
          </cell>
          <cell r="AW128" t="str">
            <v>N/A</v>
          </cell>
          <cell r="AX128">
            <v>0</v>
          </cell>
          <cell r="AY128" t="str">
            <v>N/A</v>
          </cell>
          <cell r="AZ128">
            <v>0</v>
          </cell>
          <cell r="BA128">
            <v>82400829</v>
          </cell>
          <cell r="BB128" t="str">
            <v>NO</v>
          </cell>
          <cell r="BC128" t="str">
            <v>N/A</v>
          </cell>
          <cell r="BD128" t="str">
            <v>N/A</v>
          </cell>
          <cell r="BE128" t="str">
            <v>N/A</v>
          </cell>
          <cell r="BF128" t="str">
            <v>N/A</v>
          </cell>
          <cell r="BG128">
            <v>44926</v>
          </cell>
          <cell r="BH128">
            <v>44926</v>
          </cell>
          <cell r="BI128">
            <v>-417</v>
          </cell>
          <cell r="BJ128" t="str">
            <v>NO</v>
          </cell>
          <cell r="BK128" t="str">
            <v>N/A</v>
          </cell>
          <cell r="BL128" t="str">
            <v>Bogotá D.C.</v>
          </cell>
          <cell r="BM128" t="str">
            <v>Cumplimiento</v>
          </cell>
          <cell r="BN128" t="str">
            <v>14-45-101075222</v>
          </cell>
          <cell r="BO128">
            <v>0</v>
          </cell>
          <cell r="BP128" t="str">
            <v>Seguros del Estado</v>
          </cell>
          <cell r="BQ128">
            <v>44593</v>
          </cell>
          <cell r="BR128" t="str">
            <v>28-01-2022 - 30-06-2023</v>
          </cell>
          <cell r="BS128">
            <v>2022</v>
          </cell>
          <cell r="BT128" t="str">
            <v>PENDIENTE</v>
          </cell>
          <cell r="BU128" t="str">
            <v>Ninguna</v>
          </cell>
          <cell r="BV128" t="str">
            <v>Terminado</v>
          </cell>
          <cell r="BW128" t="str">
            <v>Retiro</v>
          </cell>
          <cell r="BX128" t="str">
            <v>N/A</v>
          </cell>
          <cell r="BY128" t="str">
            <v>ESTADISTICA</v>
          </cell>
          <cell r="BZ128" t="str">
            <v>N/A</v>
          </cell>
          <cell r="CA128" t="str">
            <v>FEMENINO</v>
          </cell>
        </row>
        <row r="129">
          <cell r="C129" t="str">
            <v>JEP-173-2022</v>
          </cell>
          <cell r="D129" t="str">
            <v>JEP-CSPO-173-2022</v>
          </cell>
          <cell r="E129" t="str">
            <v>Mateo Ávila</v>
          </cell>
          <cell r="F129">
            <v>44574</v>
          </cell>
          <cell r="G129" t="str">
            <v>Bruce David Ochoa Ochoa</v>
          </cell>
          <cell r="H129" t="str">
            <v>2. Contratos o convenios que no requieren pluralidad de ofertas</v>
          </cell>
          <cell r="I129" t="str">
            <v>1. Prestación de servicios</v>
          </cell>
          <cell r="J129">
            <v>80213071</v>
          </cell>
          <cell r="K129">
            <v>9</v>
          </cell>
          <cell r="L129" t="str">
            <v>Persona Natural</v>
          </cell>
          <cell r="M129" t="str">
            <v>N/A</v>
          </cell>
          <cell r="N129" t="str">
            <v>Prestar servicios profesionales para apoyar y acompañar a la Subsecretaría Ejecutiva en la certificación de trabajos, obras y actividades (TOAR), con contenido reparador, seguimiento al régimen de condicionalidad y sanciones propias con énfasis en la consolidación y análisis de indicadores, en la elaboración de informes técnicos y en la aplicación de sistemas de calidad para apoyar las actividades de certificación de TOAR.</v>
          </cell>
          <cell r="O129" t="str">
            <v>Funciones de la dependencia</v>
          </cell>
          <cell r="P129" t="str">
            <v>Harvey Danilo Suarez Morales</v>
          </cell>
          <cell r="Q129" t="str">
            <v>Secretaría Ejecutiva</v>
          </cell>
          <cell r="R129" t="str">
            <v xml:space="preserve">Subsecretaría Ejecutiva </v>
          </cell>
          <cell r="S129" t="str">
            <v xml:space="preserve">Subsecretaría Ejecutiva </v>
          </cell>
          <cell r="T129" t="str">
            <v>Angela María Mora Soto</v>
          </cell>
          <cell r="U129" t="str">
            <v xml:space="preserve">B -Subsecretaría Ejecutiva </v>
          </cell>
          <cell r="V129" t="str">
            <v>N/A</v>
          </cell>
          <cell r="W129" t="str">
            <v>N/A</v>
          </cell>
          <cell r="X129" t="str">
            <v>N/A</v>
          </cell>
          <cell r="Y129" t="str">
            <v>Inversión</v>
          </cell>
          <cell r="Z129">
            <v>126637092</v>
          </cell>
          <cell r="AA129" t="str">
            <v>N/A</v>
          </cell>
          <cell r="AB129" t="str">
            <v>N/A</v>
          </cell>
          <cell r="AC129">
            <v>10553091</v>
          </cell>
          <cell r="AD129" t="str">
            <v>N/A</v>
          </cell>
          <cell r="AE129">
            <v>35622</v>
          </cell>
          <cell r="AF129">
            <v>37822</v>
          </cell>
          <cell r="AG129">
            <v>2018011001091</v>
          </cell>
          <cell r="AH129">
            <v>44579</v>
          </cell>
          <cell r="AI129">
            <v>44580</v>
          </cell>
          <cell r="AJ129" t="str">
            <v>N/A</v>
          </cell>
          <cell r="AK129" t="str">
            <v>N/A</v>
          </cell>
          <cell r="AL129" t="str">
            <v>N/A</v>
          </cell>
          <cell r="AM129" t="str">
            <v>N/A</v>
          </cell>
          <cell r="AN129">
            <v>0</v>
          </cell>
          <cell r="AO129" t="str">
            <v>N/A</v>
          </cell>
          <cell r="AP129">
            <v>0</v>
          </cell>
          <cell r="AQ129" t="str">
            <v>N/A</v>
          </cell>
          <cell r="AR129">
            <v>0</v>
          </cell>
          <cell r="AS129" t="str">
            <v>N/A</v>
          </cell>
          <cell r="AT129">
            <v>0</v>
          </cell>
          <cell r="AU129" t="str">
            <v>N/A</v>
          </cell>
          <cell r="AV129">
            <v>0</v>
          </cell>
          <cell r="AW129" t="str">
            <v>N/A</v>
          </cell>
          <cell r="AX129">
            <v>0</v>
          </cell>
          <cell r="AY129" t="str">
            <v>N/A</v>
          </cell>
          <cell r="AZ129">
            <v>-71</v>
          </cell>
          <cell r="BA129">
            <v>126637092</v>
          </cell>
          <cell r="BB129" t="str">
            <v>NO</v>
          </cell>
          <cell r="BC129" t="str">
            <v>N/A</v>
          </cell>
          <cell r="BD129" t="str">
            <v>N/A</v>
          </cell>
          <cell r="BE129" t="str">
            <v>N/A</v>
          </cell>
          <cell r="BF129" t="str">
            <v>N/A</v>
          </cell>
          <cell r="BG129">
            <v>44926</v>
          </cell>
          <cell r="BH129">
            <v>44855</v>
          </cell>
          <cell r="BI129">
            <v>-488</v>
          </cell>
          <cell r="BJ129" t="str">
            <v>SI</v>
          </cell>
          <cell r="BK129">
            <v>44855</v>
          </cell>
          <cell r="BL129" t="str">
            <v>Bogotá D.C.</v>
          </cell>
          <cell r="BM129" t="str">
            <v>Cumplimiento</v>
          </cell>
          <cell r="BN129" t="str">
            <v>380 47 994000122736</v>
          </cell>
          <cell r="BO129">
            <v>0</v>
          </cell>
          <cell r="BP129" t="str">
            <v>Aseguradora Solidaria</v>
          </cell>
          <cell r="BQ129">
            <v>44580</v>
          </cell>
          <cell r="BR129" t="str">
            <v>19-01-2022 - 03-07-2023</v>
          </cell>
          <cell r="BS129">
            <v>2022</v>
          </cell>
          <cell r="BT129" t="str">
            <v>PENDIENTE</v>
          </cell>
          <cell r="BU129" t="str">
            <v>En fecha 26/04/2022 se suscribe otrosí No. 1- cambió de régimen tributario y forma de pago
En fecha del 21/10/2022 se aprueba terminación anticipada del contrato</v>
          </cell>
          <cell r="BV129" t="str">
            <v>Terminado</v>
          </cell>
          <cell r="BW129" t="str">
            <v>Terminación anticipada</v>
          </cell>
          <cell r="BX129" t="str">
            <v>N/A</v>
          </cell>
          <cell r="BY129" t="str">
            <v>CIENCIAS POLÍTICAS</v>
          </cell>
          <cell r="BZ129" t="str">
            <v>N/A</v>
          </cell>
          <cell r="CA129" t="str">
            <v>MASCULINO</v>
          </cell>
        </row>
        <row r="130">
          <cell r="C130" t="str">
            <v>JEP-270-2022</v>
          </cell>
          <cell r="D130" t="str">
            <v>JEP-CSPO-270-2022</v>
          </cell>
          <cell r="E130" t="str">
            <v>Clara Torres</v>
          </cell>
          <cell r="F130" t="str">
            <v>20 de enero de 2022</v>
          </cell>
          <cell r="G130" t="str">
            <v>Manuel Eduardo Osorio Lozano</v>
          </cell>
          <cell r="H130" t="str">
            <v>2. Contratos o convenios que no requieren pluralidad de ofertas</v>
          </cell>
          <cell r="I130" t="str">
            <v>1. Prestación de servicios</v>
          </cell>
          <cell r="J130" t="str">
            <v>79341487_x000D_</v>
          </cell>
          <cell r="K130">
            <v>3</v>
          </cell>
          <cell r="L130" t="str">
            <v>Persona Natural</v>
          </cell>
          <cell r="M130" t="str">
            <v>N/A</v>
          </cell>
          <cell r="N130" t="str">
            <v>Prestar servicios profesionales para apoyar a la subsecretaria ejecutiva en la identificación, apoyo a la gestión e impulso de trabajos, obras y actividades (toar), con contenido reparador, seguimiento al régimen de condicionalidad y sanciones propias a través de la implementación de acciones de articulación interinstitucional con la alcaldía del municipio de medellín (antioquia) para la promoción de escenarios de realización de toar y sanciones propias.</v>
          </cell>
          <cell r="O130" t="str">
            <v>Administrativo Transversal</v>
          </cell>
          <cell r="P130" t="str">
            <v>Harvey Danilo Suarez Morales</v>
          </cell>
          <cell r="Q130" t="str">
            <v>Secretaría Ejecutiva</v>
          </cell>
          <cell r="R130" t="str">
            <v xml:space="preserve">Subsecretaría Ejecutiva </v>
          </cell>
          <cell r="S130" t="str">
            <v xml:space="preserve">Subsecretaría Ejecutiva </v>
          </cell>
          <cell r="T130" t="str">
            <v>Angela María Mora Soto</v>
          </cell>
          <cell r="U130" t="str">
            <v xml:space="preserve">B -Subsecretaría Ejecutiva </v>
          </cell>
          <cell r="V130" t="str">
            <v>N/A</v>
          </cell>
          <cell r="W130" t="str">
            <v>N/A</v>
          </cell>
          <cell r="X130" t="str">
            <v>N/A</v>
          </cell>
          <cell r="Y130" t="str">
            <v>Inversión</v>
          </cell>
          <cell r="Z130">
            <v>211433250</v>
          </cell>
          <cell r="AA130" t="str">
            <v>N/A</v>
          </cell>
          <cell r="AB130" t="str">
            <v>N/A</v>
          </cell>
          <cell r="AC130" t="str">
            <v>$18.385.500</v>
          </cell>
          <cell r="AD130" t="str">
            <v>N/A</v>
          </cell>
          <cell r="AE130">
            <v>53322</v>
          </cell>
          <cell r="AF130">
            <v>54922</v>
          </cell>
          <cell r="AG130" t="str">
            <v xml:space="preserve">2018011001091	</v>
          </cell>
          <cell r="AH130">
            <v>44585</v>
          </cell>
          <cell r="AI130">
            <v>44588</v>
          </cell>
          <cell r="AJ130" t="str">
            <v>N/A</v>
          </cell>
          <cell r="AK130" t="str">
            <v>N/A</v>
          </cell>
          <cell r="AL130" t="str">
            <v>N/A</v>
          </cell>
          <cell r="AM130" t="str">
            <v>N/A</v>
          </cell>
          <cell r="AN130">
            <v>0</v>
          </cell>
          <cell r="AO130" t="str">
            <v>N/A</v>
          </cell>
          <cell r="AP130">
            <v>0</v>
          </cell>
          <cell r="AQ130" t="str">
            <v>N/A</v>
          </cell>
          <cell r="AR130">
            <v>0</v>
          </cell>
          <cell r="AS130" t="str">
            <v>N/A</v>
          </cell>
          <cell r="AT130">
            <v>0</v>
          </cell>
          <cell r="AU130" t="str">
            <v>N/A</v>
          </cell>
          <cell r="AV130">
            <v>0</v>
          </cell>
          <cell r="AW130" t="str">
            <v>N/A</v>
          </cell>
          <cell r="AX130">
            <v>0</v>
          </cell>
          <cell r="AY130" t="str">
            <v>N/A</v>
          </cell>
          <cell r="AZ130">
            <v>0</v>
          </cell>
          <cell r="BA130">
            <v>211433250</v>
          </cell>
          <cell r="BB130" t="str">
            <v>NO</v>
          </cell>
          <cell r="BC130" t="str">
            <v>N/A</v>
          </cell>
          <cell r="BD130" t="str">
            <v>N/A</v>
          </cell>
          <cell r="BE130" t="str">
            <v>N/A</v>
          </cell>
          <cell r="BF130" t="str">
            <v>N/A</v>
          </cell>
          <cell r="BG130">
            <v>44926</v>
          </cell>
          <cell r="BH130">
            <v>44926</v>
          </cell>
          <cell r="BI130">
            <v>-417</v>
          </cell>
          <cell r="BJ130" t="str">
            <v>NO</v>
          </cell>
          <cell r="BK130" t="str">
            <v>N/A</v>
          </cell>
          <cell r="BL130" t="str">
            <v>Medellín</v>
          </cell>
          <cell r="BM130" t="str">
            <v xml:space="preserve">Cumplimiento </v>
          </cell>
          <cell r="BN130" t="str">
            <v>380-47-994000123864</v>
          </cell>
          <cell r="BO130">
            <v>0</v>
          </cell>
          <cell r="BP130" t="str">
            <v xml:space="preserve">Aseguradora Solidaria </v>
          </cell>
          <cell r="BQ130">
            <v>44586</v>
          </cell>
          <cell r="BR130" t="str">
            <v>25-01-2022 - 03-07-2023</v>
          </cell>
          <cell r="BS130">
            <v>2022</v>
          </cell>
          <cell r="BT130" t="str">
            <v>PENDIENTE</v>
          </cell>
          <cell r="BU130" t="str">
            <v>Ninguna</v>
          </cell>
          <cell r="BV130" t="str">
            <v>Terminado</v>
          </cell>
          <cell r="BW130" t="str">
            <v>Retiro</v>
          </cell>
          <cell r="BX130" t="str">
            <v>N/A</v>
          </cell>
          <cell r="BY130" t="str">
            <v>DERECHO</v>
          </cell>
          <cell r="BZ130" t="str">
            <v>N/A</v>
          </cell>
          <cell r="CA130" t="str">
            <v>MASCULINO</v>
          </cell>
        </row>
        <row r="131">
          <cell r="C131" t="str">
            <v>JEP-616-2022</v>
          </cell>
          <cell r="D131" t="str">
            <v>JEP-CSPO-597-2022</v>
          </cell>
          <cell r="E131" t="str">
            <v>Laura Paredes</v>
          </cell>
          <cell r="F131">
            <v>44755</v>
          </cell>
          <cell r="G131" t="str">
            <v>Luis Gabriel Soto Hernández</v>
          </cell>
          <cell r="H131" t="str">
            <v>2. Contratos o convenios que no requieren pluralidad de ofertas</v>
          </cell>
          <cell r="I131" t="str">
            <v>1. Prestación de servicios</v>
          </cell>
          <cell r="J131">
            <v>1015427462</v>
          </cell>
          <cell r="K131">
            <v>9</v>
          </cell>
          <cell r="L131" t="str">
            <v>Persona Natural</v>
          </cell>
          <cell r="M131" t="str">
            <v xml:space="preserve">Bogotá D.C. </v>
          </cell>
          <cell r="N131" t="str">
            <v>Prestar servicios profesionales para apoyar a la Subsecretaria Ejecutiva en la certificación de trabajos, obras y actividades (TOAR), con contenido reparador, seguimiento al régimen de condicionalidad y sanciones propias, con énfasis en análisis de información cualitativa y cuantitativa, estadística y big data</v>
          </cell>
          <cell r="O131" t="str">
            <v>Administrativo Transversal</v>
          </cell>
          <cell r="P131" t="str">
            <v>Harvey Danilo Suarez Morales</v>
          </cell>
          <cell r="Q131" t="str">
            <v>Secretaría Ejecutiva</v>
          </cell>
          <cell r="R131" t="str">
            <v xml:space="preserve">Subsecretaría Ejecutiva </v>
          </cell>
          <cell r="S131" t="str">
            <v xml:space="preserve">Subsecretaría Ejecutiva </v>
          </cell>
          <cell r="T131" t="str">
            <v>Angela María Mora Soto</v>
          </cell>
          <cell r="U131" t="str">
            <v xml:space="preserve">B -Subsecretaría Ejecutiva </v>
          </cell>
          <cell r="V131" t="str">
            <v>N/A</v>
          </cell>
          <cell r="W131" t="str">
            <v>N/A</v>
          </cell>
          <cell r="X131" t="str">
            <v>N/A</v>
          </cell>
          <cell r="Y131" t="str">
            <v>Inversión</v>
          </cell>
          <cell r="Z131">
            <v>31225578</v>
          </cell>
          <cell r="AA131" t="str">
            <v>N/A</v>
          </cell>
          <cell r="AB131" t="str">
            <v>N/A</v>
          </cell>
          <cell r="AC131">
            <v>5204263</v>
          </cell>
          <cell r="AD131" t="str">
            <v>N/A</v>
          </cell>
          <cell r="AE131">
            <v>93422</v>
          </cell>
          <cell r="AF131">
            <v>336222</v>
          </cell>
          <cell r="AG131">
            <v>2018011001091</v>
          </cell>
          <cell r="AH131">
            <v>44767</v>
          </cell>
          <cell r="AI131">
            <v>44768</v>
          </cell>
          <cell r="AJ131" t="str">
            <v>N/A</v>
          </cell>
          <cell r="AK131" t="str">
            <v>N/A</v>
          </cell>
          <cell r="AL131" t="str">
            <v>N/A</v>
          </cell>
          <cell r="AM131" t="str">
            <v>N/A</v>
          </cell>
          <cell r="AN131">
            <v>0</v>
          </cell>
          <cell r="AO131" t="str">
            <v>N/A</v>
          </cell>
          <cell r="AP131">
            <v>0</v>
          </cell>
          <cell r="AQ131" t="str">
            <v>N/A</v>
          </cell>
          <cell r="AR131">
            <v>0</v>
          </cell>
          <cell r="AS131" t="str">
            <v>N/A</v>
          </cell>
          <cell r="AT131">
            <v>0</v>
          </cell>
          <cell r="AU131" t="str">
            <v>N/A</v>
          </cell>
          <cell r="AV131">
            <v>0</v>
          </cell>
          <cell r="AW131" t="str">
            <v>N/A</v>
          </cell>
          <cell r="AX131">
            <v>0</v>
          </cell>
          <cell r="AY131" t="str">
            <v>N/A</v>
          </cell>
          <cell r="AZ131">
            <v>0</v>
          </cell>
          <cell r="BA131">
            <v>31225578</v>
          </cell>
          <cell r="BB131" t="str">
            <v>NO</v>
          </cell>
          <cell r="BC131" t="str">
            <v>N/A</v>
          </cell>
          <cell r="BD131" t="str">
            <v>N/A</v>
          </cell>
          <cell r="BE131" t="str">
            <v>N/A</v>
          </cell>
          <cell r="BF131" t="str">
            <v>N/A</v>
          </cell>
          <cell r="BG131">
            <v>44926</v>
          </cell>
          <cell r="BH131">
            <v>44926</v>
          </cell>
          <cell r="BI131">
            <v>-417</v>
          </cell>
          <cell r="BJ131" t="str">
            <v>SI</v>
          </cell>
          <cell r="BK131" t="str">
            <v>N/A</v>
          </cell>
          <cell r="BL131" t="str">
            <v>Bogotá D.C.</v>
          </cell>
          <cell r="BM131" t="str">
            <v>Cumplimiento</v>
          </cell>
          <cell r="BN131" t="str">
            <v>3392424-1</v>
          </cell>
          <cell r="BO131" t="str">
            <v>N/D</v>
          </cell>
          <cell r="BP131" t="str">
            <v>Suramericana</v>
          </cell>
          <cell r="BQ131">
            <v>44768</v>
          </cell>
          <cell r="BR131" t="str">
            <v>26/07/2022 - 30/06/2023</v>
          </cell>
          <cell r="BS131">
            <v>2022</v>
          </cell>
          <cell r="BT131" t="str">
            <v>PENDIENTE</v>
          </cell>
          <cell r="BU131" t="str">
            <v>Ninguna</v>
          </cell>
          <cell r="BV131" t="str">
            <v>Terminado</v>
          </cell>
          <cell r="BW131" t="str">
            <v>Retiro</v>
          </cell>
          <cell r="BX131" t="str">
            <v>N/A</v>
          </cell>
          <cell r="BY131" t="str">
            <v>PENDIENTE</v>
          </cell>
          <cell r="BZ131" t="str">
            <v>N/A</v>
          </cell>
          <cell r="CA131" t="str">
            <v>MASCULINO</v>
          </cell>
        </row>
        <row r="132">
          <cell r="C132" t="str">
            <v>JEP-603-2022</v>
          </cell>
          <cell r="D132" t="str">
            <v>JEP-CSPO-584-2022</v>
          </cell>
          <cell r="E132" t="str">
            <v>Laura Paredes</v>
          </cell>
          <cell r="F132">
            <v>44754</v>
          </cell>
          <cell r="G132" t="str">
            <v>Suzy Sierra Ruiz</v>
          </cell>
          <cell r="H132" t="str">
            <v>2. Contratos o convenios que no requieren pluralidad de ofertas</v>
          </cell>
          <cell r="I132" t="str">
            <v>1. Prestación de servicios</v>
          </cell>
          <cell r="J132">
            <v>52184673</v>
          </cell>
          <cell r="K132">
            <v>5</v>
          </cell>
          <cell r="L132" t="str">
            <v>Persona Natural</v>
          </cell>
          <cell r="M132" t="str">
            <v xml:space="preserve">Bogotá D.C. </v>
          </cell>
          <cell r="N132" t="str">
            <v xml:space="preserve">
Prestar servicios profesionales especializados para acompañar y apoyar a la Secretaría Ejecutiva en la orientación estratégica y seguimiento de los sistemas misionales de información de comparecientes, abogados y victimas, incluyendo la gestión de monitoreo.</v>
          </cell>
          <cell r="O132" t="str">
            <v>Administrativo Transversal</v>
          </cell>
          <cell r="P132" t="str">
            <v>Harvey Danilo Suarez Morales</v>
          </cell>
          <cell r="Q132" t="str">
            <v>Secretaría Ejecutiva</v>
          </cell>
          <cell r="R132" t="str">
            <v xml:space="preserve">Subsecretaría Ejecutiva </v>
          </cell>
          <cell r="S132" t="str">
            <v xml:space="preserve">Subsecretaría Ejecutiva </v>
          </cell>
          <cell r="T132" t="str">
            <v>Angela María Mora Soto</v>
          </cell>
          <cell r="U132" t="str">
            <v xml:space="preserve">B -Subsecretaría Ejecutiva </v>
          </cell>
          <cell r="V132" t="str">
            <v>N/A</v>
          </cell>
          <cell r="W132" t="str">
            <v>N/A</v>
          </cell>
          <cell r="X132" t="str">
            <v>N/A</v>
          </cell>
          <cell r="Y132" t="str">
            <v>Inversión</v>
          </cell>
          <cell r="Z132">
            <v>113622390</v>
          </cell>
          <cell r="AA132" t="str">
            <v>N/A</v>
          </cell>
          <cell r="AB132" t="str">
            <v>N/A</v>
          </cell>
          <cell r="AC132">
            <v>22724478</v>
          </cell>
          <cell r="AD132" t="str">
            <v>N/A</v>
          </cell>
          <cell r="AE132">
            <v>90022</v>
          </cell>
          <cell r="AF132">
            <v>311422</v>
          </cell>
          <cell r="AG132">
            <v>2018011001091</v>
          </cell>
          <cell r="AH132">
            <v>44752</v>
          </cell>
          <cell r="AI132">
            <v>44753</v>
          </cell>
          <cell r="AJ132" t="str">
            <v>N/A</v>
          </cell>
          <cell r="AK132" t="str">
            <v>N/A</v>
          </cell>
          <cell r="AL132" t="str">
            <v>N/A</v>
          </cell>
          <cell r="AM132" t="str">
            <v>N/A</v>
          </cell>
          <cell r="AN132">
            <v>0</v>
          </cell>
          <cell r="AO132" t="str">
            <v>N/A</v>
          </cell>
          <cell r="AP132">
            <v>0</v>
          </cell>
          <cell r="AQ132" t="str">
            <v>N/A</v>
          </cell>
          <cell r="AR132">
            <v>0</v>
          </cell>
          <cell r="AS132" t="str">
            <v>N/A</v>
          </cell>
          <cell r="AT132">
            <v>0</v>
          </cell>
          <cell r="AU132" t="str">
            <v>N/A</v>
          </cell>
          <cell r="AV132">
            <v>0</v>
          </cell>
          <cell r="AW132" t="str">
            <v>N/A</v>
          </cell>
          <cell r="AX132">
            <v>0</v>
          </cell>
          <cell r="AY132" t="str">
            <v>N/A</v>
          </cell>
          <cell r="AZ132">
            <v>0</v>
          </cell>
          <cell r="BA132">
            <v>113622390</v>
          </cell>
          <cell r="BB132" t="str">
            <v>NO</v>
          </cell>
          <cell r="BC132" t="str">
            <v>N/A</v>
          </cell>
          <cell r="BD132" t="str">
            <v>N/A</v>
          </cell>
          <cell r="BE132" t="str">
            <v>N/A</v>
          </cell>
          <cell r="BF132" t="str">
            <v>N/A</v>
          </cell>
          <cell r="BG132">
            <v>44895</v>
          </cell>
          <cell r="BH132">
            <v>44895</v>
          </cell>
          <cell r="BI132">
            <v>-448</v>
          </cell>
          <cell r="BJ132" t="str">
            <v>SI</v>
          </cell>
          <cell r="BK132" t="str">
            <v>N/A</v>
          </cell>
          <cell r="BL132" t="str">
            <v>Bogotá D.C.</v>
          </cell>
          <cell r="BM132" t="str">
            <v>Cumplimiento</v>
          </cell>
          <cell r="BN132" t="str">
            <v>21-45-101377088</v>
          </cell>
          <cell r="BO132">
            <v>0</v>
          </cell>
          <cell r="BP132" t="str">
            <v xml:space="preserve">Seguros del Estado S.A. </v>
          </cell>
          <cell r="BQ132">
            <v>44753</v>
          </cell>
          <cell r="BR132" t="str">
            <v>10/07/2022 - 01/06/2023</v>
          </cell>
          <cell r="BS132">
            <v>2022</v>
          </cell>
          <cell r="BT132" t="str">
            <v>PENDIENTE</v>
          </cell>
          <cell r="BU132" t="str">
            <v>Ninguna</v>
          </cell>
          <cell r="BV132" t="str">
            <v>Terminado</v>
          </cell>
          <cell r="BW132" t="str">
            <v>Retiro</v>
          </cell>
          <cell r="BX132" t="str">
            <v>N/A</v>
          </cell>
          <cell r="BY132" t="str">
            <v>DERECHO</v>
          </cell>
          <cell r="BZ132" t="str">
            <v>N/A</v>
          </cell>
          <cell r="CA132" t="str">
            <v>FEMENINO</v>
          </cell>
        </row>
        <row r="133">
          <cell r="C133" t="str">
            <v>JEP-554-2022</v>
          </cell>
          <cell r="D133" t="str">
            <v>JEP-CSPO-535-2022</v>
          </cell>
          <cell r="E133" t="str">
            <v>Laura Paredes</v>
          </cell>
          <cell r="F133" t="str">
            <v>Revisado 22/07/2022</v>
          </cell>
          <cell r="G133" t="str">
            <v>Robert Fuentes Roa</v>
          </cell>
          <cell r="H133" t="str">
            <v>2. Contratos o convenios que no requieren pluralidad de ofertas</v>
          </cell>
          <cell r="I133" t="str">
            <v>25. Licenciamiento</v>
          </cell>
          <cell r="J133">
            <v>80420018</v>
          </cell>
          <cell r="K133">
            <v>5</v>
          </cell>
          <cell r="L133" t="str">
            <v>Persona Natural</v>
          </cell>
          <cell r="M133" t="str">
            <v xml:space="preserve">Bogotá D.C. </v>
          </cell>
          <cell r="N133" t="str">
            <v>148.Prestar servicios profesionales a la Subsecretaria Ejecutiva en el apoyo y acompañamiento a la ejecución de los servicios contratados en cumplimiento de las obligaciones misionales de la Subsecretaria Ejecutiva.(Contratos o convenio que no requieren pluralidad de ofertas)</v>
          </cell>
          <cell r="O133" t="str">
            <v>Administrativo Transversal</v>
          </cell>
          <cell r="P133" t="str">
            <v>Harvey Danilo Suarez Morales</v>
          </cell>
          <cell r="Q133" t="str">
            <v>Secretaría Ejecutiva</v>
          </cell>
          <cell r="R133" t="str">
            <v xml:space="preserve">Subsecretaría Ejecutiva </v>
          </cell>
          <cell r="S133" t="str">
            <v xml:space="preserve">Subsecretaría Ejecutiva </v>
          </cell>
          <cell r="T133" t="str">
            <v>Angela María Mora Soto</v>
          </cell>
          <cell r="U133" t="str">
            <v xml:space="preserve">B -Subsecretaría Ejecutiva </v>
          </cell>
          <cell r="V133" t="str">
            <v>N/A</v>
          </cell>
          <cell r="W133" t="str">
            <v>N/A</v>
          </cell>
          <cell r="X133" t="str">
            <v>N/A</v>
          </cell>
          <cell r="Y133" t="str">
            <v>Inversión</v>
          </cell>
          <cell r="Z133">
            <v>20961615</v>
          </cell>
          <cell r="AA133" t="str">
            <v>N/A</v>
          </cell>
          <cell r="AB133" t="str">
            <v>N/A</v>
          </cell>
          <cell r="AC133">
            <v>4192323</v>
          </cell>
          <cell r="AD133" t="str">
            <v>N/A</v>
          </cell>
          <cell r="AE133">
            <v>85222</v>
          </cell>
          <cell r="AF133">
            <v>308922</v>
          </cell>
          <cell r="AG133">
            <v>2018011001091</v>
          </cell>
          <cell r="AH133">
            <v>44750</v>
          </cell>
          <cell r="AI133">
            <v>44753</v>
          </cell>
          <cell r="AJ133" t="str">
            <v>N/A</v>
          </cell>
          <cell r="AK133" t="str">
            <v>N/A</v>
          </cell>
          <cell r="AL133" t="str">
            <v>N/A</v>
          </cell>
          <cell r="AM133" t="str">
            <v>N/A</v>
          </cell>
          <cell r="AN133">
            <v>0</v>
          </cell>
          <cell r="AO133" t="str">
            <v>N/A</v>
          </cell>
          <cell r="AP133">
            <v>0</v>
          </cell>
          <cell r="AQ133" t="str">
            <v>N/A</v>
          </cell>
          <cell r="AR133">
            <v>0</v>
          </cell>
          <cell r="AS133" t="str">
            <v>N/A</v>
          </cell>
          <cell r="AT133">
            <v>0</v>
          </cell>
          <cell r="AU133" t="str">
            <v>N/A</v>
          </cell>
          <cell r="AV133">
            <v>0</v>
          </cell>
          <cell r="AW133" t="str">
            <v>N/A</v>
          </cell>
          <cell r="AX133">
            <v>0</v>
          </cell>
          <cell r="AY133" t="str">
            <v>N/A</v>
          </cell>
          <cell r="AZ133">
            <v>0</v>
          </cell>
          <cell r="BA133">
            <v>20961615</v>
          </cell>
          <cell r="BB133" t="str">
            <v>NO</v>
          </cell>
          <cell r="BC133" t="str">
            <v>N/A</v>
          </cell>
          <cell r="BD133" t="str">
            <v>N/A</v>
          </cell>
          <cell r="BE133" t="str">
            <v>N/A</v>
          </cell>
          <cell r="BF133" t="str">
            <v>N/A</v>
          </cell>
          <cell r="BG133">
            <v>44895</v>
          </cell>
          <cell r="BH133">
            <v>44895</v>
          </cell>
          <cell r="BI133">
            <v>-448</v>
          </cell>
          <cell r="BJ133" t="str">
            <v>SI</v>
          </cell>
          <cell r="BK133" t="str">
            <v>N/A</v>
          </cell>
          <cell r="BL133" t="str">
            <v>Bogotá D.C.</v>
          </cell>
          <cell r="BM133" t="str">
            <v xml:space="preserve">Cumplimiento </v>
          </cell>
          <cell r="BN133" t="str">
            <v>21-47-101021368</v>
          </cell>
          <cell r="BO133">
            <v>0</v>
          </cell>
          <cell r="BP133" t="str">
            <v xml:space="preserve">Seguros del Estado S.A. </v>
          </cell>
          <cell r="BQ133">
            <v>44750</v>
          </cell>
          <cell r="BR133" t="str">
            <v>08/07/2022 - 31/05/2023</v>
          </cell>
          <cell r="BS133">
            <v>2022</v>
          </cell>
          <cell r="BT133" t="str">
            <v>PENDIENTE</v>
          </cell>
          <cell r="BU133" t="str">
            <v>Ninguna</v>
          </cell>
          <cell r="BV133" t="str">
            <v>Terminado</v>
          </cell>
          <cell r="BW133" t="str">
            <v>Retiro</v>
          </cell>
          <cell r="BX133" t="str">
            <v>N/A</v>
          </cell>
          <cell r="BY133" t="str">
            <v>CONTADURÍA PÚBLICA</v>
          </cell>
          <cell r="BZ133" t="str">
            <v>N/A</v>
          </cell>
          <cell r="CA133" t="str">
            <v>MASCULINO</v>
          </cell>
        </row>
        <row r="134">
          <cell r="C134" t="str">
            <v>JEP-042-2022</v>
          </cell>
          <cell r="D134" t="str">
            <v>JEP-CSPO-042-2022</v>
          </cell>
          <cell r="E134" t="str">
            <v>Mateo Ávila</v>
          </cell>
          <cell r="F134" t="str">
            <v>N/R</v>
          </cell>
          <cell r="G134" t="str">
            <v>Yeinson Javier Ospina Villamil</v>
          </cell>
          <cell r="H134" t="str">
            <v>2. Contratos o convenios que no requieren pluralidad de ofertas</v>
          </cell>
          <cell r="I134" t="str">
            <v>1. Prestación de servicios</v>
          </cell>
          <cell r="J134">
            <v>79976774</v>
          </cell>
          <cell r="K134">
            <v>8</v>
          </cell>
          <cell r="L134" t="str">
            <v>Persona Natural</v>
          </cell>
          <cell r="M134" t="str">
            <v>N/A</v>
          </cell>
          <cell r="N134" t="str">
            <v>Prestar servicios profesionales para apoyar a la Subsecretaria Ejecutiva en los ejercicios de planeación, articulación, fortalecimiento y seguimiento a las actividades misionales y estratégicas de la misma y sus departamentos</v>
          </cell>
          <cell r="O134" t="str">
            <v>Administrativo Transversal</v>
          </cell>
          <cell r="P134" t="str">
            <v>Harvey Danilo Suarez Morales</v>
          </cell>
          <cell r="Q134" t="str">
            <v>Secretaría Ejecutiva</v>
          </cell>
          <cell r="R134" t="str">
            <v xml:space="preserve">Subsecretaría Ejecutiva </v>
          </cell>
          <cell r="S134" t="str">
            <v xml:space="preserve">Subsecretaría Ejecutiva </v>
          </cell>
          <cell r="T134" t="str">
            <v>Angela María Mora Soto</v>
          </cell>
          <cell r="U134" t="str">
            <v xml:space="preserve">B -Subsecretaría Ejecutiva </v>
          </cell>
          <cell r="V134" t="str">
            <v>N/A</v>
          </cell>
          <cell r="W134" t="str">
            <v>N/A</v>
          </cell>
          <cell r="X134" t="str">
            <v>N/A</v>
          </cell>
          <cell r="Y134" t="str">
            <v>Inversión</v>
          </cell>
          <cell r="Z134">
            <v>86737716</v>
          </cell>
          <cell r="AA134" t="str">
            <v>N/A</v>
          </cell>
          <cell r="AB134" t="str">
            <v>N/A</v>
          </cell>
          <cell r="AC134" t="str">
            <v>$7.228.143</v>
          </cell>
          <cell r="AD134" t="str">
            <v>N/A</v>
          </cell>
          <cell r="AE134">
            <v>27922</v>
          </cell>
          <cell r="AF134">
            <v>26422</v>
          </cell>
          <cell r="AG134" t="str">
            <v xml:space="preserve">2018011001091	</v>
          </cell>
          <cell r="AH134">
            <v>44568</v>
          </cell>
          <cell r="AI134">
            <v>44572</v>
          </cell>
          <cell r="AJ134" t="str">
            <v>N/A</v>
          </cell>
          <cell r="AK134" t="str">
            <v>N/A</v>
          </cell>
          <cell r="AL134" t="str">
            <v>N/A</v>
          </cell>
          <cell r="AM134" t="str">
            <v>N/A</v>
          </cell>
          <cell r="AN134">
            <v>0</v>
          </cell>
          <cell r="AO134" t="str">
            <v>N/A</v>
          </cell>
          <cell r="AP134">
            <v>0</v>
          </cell>
          <cell r="AQ134" t="str">
            <v>N/A</v>
          </cell>
          <cell r="AR134">
            <v>0</v>
          </cell>
          <cell r="AS134" t="str">
            <v>N/A</v>
          </cell>
          <cell r="AT134">
            <v>0</v>
          </cell>
          <cell r="AU134" t="str">
            <v>N/A</v>
          </cell>
          <cell r="AV134">
            <v>0</v>
          </cell>
          <cell r="AW134" t="str">
            <v>N/A</v>
          </cell>
          <cell r="AX134">
            <v>0</v>
          </cell>
          <cell r="AY134" t="str">
            <v>N/A</v>
          </cell>
          <cell r="AZ134">
            <v>-348</v>
          </cell>
          <cell r="BA134">
            <v>86737716</v>
          </cell>
          <cell r="BB134" t="str">
            <v>NO</v>
          </cell>
          <cell r="BC134" t="str">
            <v>N/A</v>
          </cell>
          <cell r="BD134" t="str">
            <v>N/A</v>
          </cell>
          <cell r="BE134" t="str">
            <v>N/A</v>
          </cell>
          <cell r="BF134" t="str">
            <v>N/A</v>
          </cell>
          <cell r="BG134">
            <v>44926</v>
          </cell>
          <cell r="BH134">
            <v>44578</v>
          </cell>
          <cell r="BI134">
            <v>-765</v>
          </cell>
          <cell r="BJ134" t="str">
            <v>SI</v>
          </cell>
          <cell r="BK134">
            <v>44578</v>
          </cell>
          <cell r="BL134" t="str">
            <v>Bogotá D.C.</v>
          </cell>
          <cell r="BM134" t="str">
            <v>Cumplimiento</v>
          </cell>
          <cell r="BN134" t="str">
            <v>21-45-101357014_x000D_</v>
          </cell>
          <cell r="BO134">
            <v>0</v>
          </cell>
          <cell r="BP134" t="str">
            <v xml:space="preserve">Seguros del Estado </v>
          </cell>
          <cell r="BQ134">
            <v>44568</v>
          </cell>
          <cell r="BR134" t="str">
            <v>07-01-2022 - 01-07-2023</v>
          </cell>
          <cell r="BS134">
            <v>2022</v>
          </cell>
          <cell r="BT134" t="str">
            <v>PENDIENTE</v>
          </cell>
          <cell r="BU134" t="str">
            <v>Terminación anticipada, el día 17 de enero de 2022</v>
          </cell>
          <cell r="BV134" t="str">
            <v>Terminado</v>
          </cell>
          <cell r="BW134" t="str">
            <v>Terminación anticipada</v>
          </cell>
          <cell r="BX134" t="str">
            <v>N/A</v>
          </cell>
          <cell r="BY134" t="str">
            <v>ADMINISTRACIÓN DE EMPRESAS</v>
          </cell>
          <cell r="BZ134" t="str">
            <v>N/A</v>
          </cell>
          <cell r="CA134" t="str">
            <v>MASCULINO</v>
          </cell>
        </row>
        <row r="135">
          <cell r="C135" t="str">
            <v>JEP-555-2022</v>
          </cell>
          <cell r="D135" t="str">
            <v>JEP-CSPO-536-2022</v>
          </cell>
          <cell r="E135" t="str">
            <v>Laura Paredes</v>
          </cell>
          <cell r="F135">
            <v>44749</v>
          </cell>
          <cell r="G135" t="str">
            <v>Christian Kamilo Lopez Patiño</v>
          </cell>
          <cell r="H135" t="str">
            <v>2. Contratos o convenios que no requieren pluralidad de ofertas</v>
          </cell>
          <cell r="I135" t="str">
            <v>1. Prestación de servicios</v>
          </cell>
          <cell r="J135">
            <v>1020713527</v>
          </cell>
          <cell r="K135">
            <v>3</v>
          </cell>
          <cell r="L135" t="str">
            <v>Persona Natural</v>
          </cell>
          <cell r="M135" t="str">
            <v xml:space="preserve">Bogotá D.C. </v>
          </cell>
          <cell r="N135" t="str">
            <v>150.Prestar servicios profesionales especializados, para acompañar y apoyar en la elaboración, revisión y control de documentos que se adelanten al interior de la subsecretaría ejecutiva de la JEP, así como en el seguimiento jurídico misional de los procesos contractuales sujetos a aprobación de la Subsecretaría Ejecutiva. (Contratos o convenio que no requieren pluralidad de ofertas)</v>
          </cell>
          <cell r="O135" t="str">
            <v>Administrativo Transversal</v>
          </cell>
          <cell r="P135" t="str">
            <v>Harvey Danilo Suarez Morales</v>
          </cell>
          <cell r="Q135" t="str">
            <v>Secretaría Ejecutiva</v>
          </cell>
          <cell r="R135" t="str">
            <v xml:space="preserve">Subsecretaría Ejecutiva </v>
          </cell>
          <cell r="S135" t="str">
            <v xml:space="preserve">Subsecretaría Ejecutiva </v>
          </cell>
          <cell r="T135" t="str">
            <v>Angela María Mora Soto</v>
          </cell>
          <cell r="U135" t="str">
            <v xml:space="preserve">B -Subsecretaría Ejecutiva </v>
          </cell>
          <cell r="V135" t="str">
            <v>N/A</v>
          </cell>
          <cell r="W135" t="str">
            <v>N/A</v>
          </cell>
          <cell r="X135" t="str">
            <v>N/A</v>
          </cell>
          <cell r="Y135" t="str">
            <v>Inversión</v>
          </cell>
          <cell r="Z135">
            <v>52765455</v>
          </cell>
          <cell r="AA135" t="str">
            <v>N/A</v>
          </cell>
          <cell r="AB135" t="str">
            <v>N/A</v>
          </cell>
          <cell r="AC135">
            <v>10553091</v>
          </cell>
          <cell r="AD135" t="str">
            <v>N/A</v>
          </cell>
          <cell r="AE135">
            <v>86922</v>
          </cell>
          <cell r="AF135">
            <v>301722</v>
          </cell>
          <cell r="AG135">
            <v>2018011001091</v>
          </cell>
          <cell r="AH135">
            <v>44747</v>
          </cell>
          <cell r="AI135">
            <v>44748</v>
          </cell>
          <cell r="AJ135" t="str">
            <v>N/A</v>
          </cell>
          <cell r="AK135" t="str">
            <v>N/A</v>
          </cell>
          <cell r="AL135" t="str">
            <v>N/A</v>
          </cell>
          <cell r="AM135" t="str">
            <v>N/A</v>
          </cell>
          <cell r="AN135">
            <v>0</v>
          </cell>
          <cell r="AO135" t="str">
            <v>N/A</v>
          </cell>
          <cell r="AP135">
            <v>0</v>
          </cell>
          <cell r="AQ135" t="str">
            <v>N/A</v>
          </cell>
          <cell r="AR135">
            <v>0</v>
          </cell>
          <cell r="AS135" t="str">
            <v>N/A</v>
          </cell>
          <cell r="AT135">
            <v>0</v>
          </cell>
          <cell r="AU135" t="str">
            <v>N/A</v>
          </cell>
          <cell r="AV135">
            <v>0</v>
          </cell>
          <cell r="AW135" t="str">
            <v>N/A</v>
          </cell>
          <cell r="AX135">
            <v>0</v>
          </cell>
          <cell r="AY135" t="str">
            <v>N/A</v>
          </cell>
          <cell r="AZ135">
            <v>0</v>
          </cell>
          <cell r="BA135">
            <v>52765455</v>
          </cell>
          <cell r="BB135" t="str">
            <v>NO</v>
          </cell>
          <cell r="BC135" t="str">
            <v>N/A</v>
          </cell>
          <cell r="BD135" t="str">
            <v>N/A</v>
          </cell>
          <cell r="BE135" t="str">
            <v>N/A</v>
          </cell>
          <cell r="BF135" t="str">
            <v>N/A</v>
          </cell>
          <cell r="BG135">
            <v>44895</v>
          </cell>
          <cell r="BH135">
            <v>44895</v>
          </cell>
          <cell r="BI135">
            <v>-448</v>
          </cell>
          <cell r="BJ135" t="str">
            <v>SI</v>
          </cell>
          <cell r="BK135" t="str">
            <v>N/A</v>
          </cell>
          <cell r="BL135" t="str">
            <v>Bogotá D.C.</v>
          </cell>
          <cell r="BM135" t="str">
            <v xml:space="preserve">Cumplimiento </v>
          </cell>
          <cell r="BN135" t="str">
            <v>21-45-101376519</v>
          </cell>
          <cell r="BO135">
            <v>0</v>
          </cell>
          <cell r="BP135" t="str">
            <v xml:space="preserve">Seguros del Estado S.A. </v>
          </cell>
          <cell r="BQ135">
            <v>44748</v>
          </cell>
          <cell r="BR135" t="str">
            <v>05/07/2022 - 01/06/2023</v>
          </cell>
          <cell r="BS135">
            <v>2022</v>
          </cell>
          <cell r="BT135" t="str">
            <v>PENDIENTE</v>
          </cell>
          <cell r="BU135" t="str">
            <v>Ninguna</v>
          </cell>
          <cell r="BV135" t="str">
            <v>Terminado</v>
          </cell>
          <cell r="BW135" t="str">
            <v>Retiro</v>
          </cell>
          <cell r="BX135" t="str">
            <v>N/A</v>
          </cell>
          <cell r="BY135" t="str">
            <v>PENDIENTE</v>
          </cell>
          <cell r="BZ135" t="str">
            <v>N/A</v>
          </cell>
          <cell r="CA135" t="str">
            <v>MASCULINO</v>
          </cell>
        </row>
        <row r="136">
          <cell r="C136" t="str">
            <v>JEP-023-2022</v>
          </cell>
          <cell r="D136" t="str">
            <v>JEP-CSPO-023-2022</v>
          </cell>
          <cell r="E136" t="str">
            <v>Clara Torres</v>
          </cell>
          <cell r="F136" t="str">
            <v>N/R</v>
          </cell>
          <cell r="G136" t="str">
            <v xml:space="preserve">Jose Nicolas Chavez Patiño </v>
          </cell>
          <cell r="H136" t="str">
            <v>2. Contratos o convenios que no requieren pluralidad de ofertas</v>
          </cell>
          <cell r="I136" t="str">
            <v>1. Prestación de servicios</v>
          </cell>
          <cell r="J136">
            <v>1098744743</v>
          </cell>
          <cell r="K136">
            <v>4</v>
          </cell>
          <cell r="L136" t="str">
            <v>Persona Natural</v>
          </cell>
          <cell r="M136" t="str">
            <v>N/A</v>
          </cell>
          <cell r="N136" t="str">
            <v>Prestar servicios profesionales a la Subsecretaria Ejecutiva en el apoyo y acompañamiento a la ejecución de los servicios contratados en cumplimiento de las obligaciones misionales de la Subsecretaria Ejecutiva.</v>
          </cell>
          <cell r="O136" t="str">
            <v>Administrativo Transversal</v>
          </cell>
          <cell r="P136" t="str">
            <v>Harvey Danilo Suarez Morales</v>
          </cell>
          <cell r="Q136" t="str">
            <v>Secretaría Ejecutiva</v>
          </cell>
          <cell r="R136" t="str">
            <v xml:space="preserve">Subsecretaría Ejecutiva </v>
          </cell>
          <cell r="S136" t="str">
            <v xml:space="preserve">Subsecretaría Ejecutiva </v>
          </cell>
          <cell r="T136" t="str">
            <v>Angela María Mora Soto</v>
          </cell>
          <cell r="U136" t="str">
            <v xml:space="preserve">B -Subsecretaría Ejecutiva </v>
          </cell>
          <cell r="V136" t="str">
            <v>N/A</v>
          </cell>
          <cell r="W136" t="str">
            <v>N/A</v>
          </cell>
          <cell r="X136" t="str">
            <v>N/A</v>
          </cell>
          <cell r="Y136" t="str">
            <v>Inversión</v>
          </cell>
          <cell r="Z136">
            <v>50168129</v>
          </cell>
          <cell r="AA136" t="str">
            <v>N/A</v>
          </cell>
          <cell r="AB136" t="str">
            <v>N/A</v>
          </cell>
          <cell r="AC136">
            <v>4192323</v>
          </cell>
          <cell r="AD136" t="str">
            <v>N/A</v>
          </cell>
          <cell r="AE136">
            <v>28022</v>
          </cell>
          <cell r="AF136">
            <v>25722</v>
          </cell>
          <cell r="AG136">
            <v>2018011001091</v>
          </cell>
          <cell r="AH136">
            <v>44568</v>
          </cell>
          <cell r="AI136">
            <v>44574</v>
          </cell>
          <cell r="AJ136" t="str">
            <v>N/A</v>
          </cell>
          <cell r="AK136" t="str">
            <v>N/A</v>
          </cell>
          <cell r="AL136" t="str">
            <v>N/A</v>
          </cell>
          <cell r="AM136" t="str">
            <v>N/A</v>
          </cell>
          <cell r="AN136">
            <v>0</v>
          </cell>
          <cell r="AO136" t="str">
            <v>N/A</v>
          </cell>
          <cell r="AP136">
            <v>0</v>
          </cell>
          <cell r="AQ136" t="str">
            <v>N/A</v>
          </cell>
          <cell r="AR136">
            <v>0</v>
          </cell>
          <cell r="AS136" t="str">
            <v>N/A</v>
          </cell>
          <cell r="AT136">
            <v>0</v>
          </cell>
          <cell r="AU136" t="str">
            <v>N/A</v>
          </cell>
          <cell r="AV136">
            <v>0</v>
          </cell>
          <cell r="AW136" t="str">
            <v>N/A</v>
          </cell>
          <cell r="AX136">
            <v>0</v>
          </cell>
          <cell r="AY136" t="str">
            <v>N/A</v>
          </cell>
          <cell r="AZ136">
            <v>0</v>
          </cell>
          <cell r="BA136">
            <v>50168129</v>
          </cell>
          <cell r="BB136" t="str">
            <v>NO</v>
          </cell>
          <cell r="BC136" t="str">
            <v>N/A</v>
          </cell>
          <cell r="BD136" t="str">
            <v>N/A</v>
          </cell>
          <cell r="BE136" t="str">
            <v>N/A</v>
          </cell>
          <cell r="BF136" t="str">
            <v>N/A</v>
          </cell>
          <cell r="BG136">
            <v>44926</v>
          </cell>
          <cell r="BH136">
            <v>44926</v>
          </cell>
          <cell r="BI136">
            <v>-417</v>
          </cell>
          <cell r="BJ136" t="str">
            <v>NO</v>
          </cell>
          <cell r="BK136" t="str">
            <v>N/A</v>
          </cell>
          <cell r="BL136" t="str">
            <v>Bogotá D.C.</v>
          </cell>
          <cell r="BM136" t="str">
            <v>Cumplimiento</v>
          </cell>
          <cell r="BN136" t="str">
            <v>730 47 994000014752</v>
          </cell>
          <cell r="BO136">
            <v>0</v>
          </cell>
          <cell r="BP136" t="str">
            <v>Aseguradora Solidaria</v>
          </cell>
          <cell r="BQ136">
            <v>44573</v>
          </cell>
          <cell r="BR136" t="str">
            <v>07-01-2022 - 30-06-2023</v>
          </cell>
          <cell r="BS136">
            <v>2022</v>
          </cell>
          <cell r="BT136"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C3%B3n%20p%C3%B3liza%20contrato%20JEP%2D023%2D2022%2Epdf&amp;parent=%2Fpersonal%2Fcarlos%5Ftorres%5Fjep%5Fgov%5Fco%2FDocuments%2FDocumentos%2FContractual%2FContractual%20%2D%20Onedrive%2FValidaci%C3%B3n%20p%C3%B3lizas%20CPS%2F%2EVERIFICACI%C3%93N%20DE%20P%C3%93LIZAS%20CONTRATOS%202022</v>
          </cell>
          <cell r="BU136" t="str">
            <v>N/A</v>
          </cell>
          <cell r="BV136" t="str">
            <v>Terminado</v>
          </cell>
          <cell r="BW136" t="str">
            <v>Retiro</v>
          </cell>
          <cell r="BX136" t="str">
            <v>N/A</v>
          </cell>
          <cell r="BY136" t="str">
            <v>ADMINISTRACIÓN DE EMPRESAS</v>
          </cell>
          <cell r="BZ136" t="str">
            <v>N/A</v>
          </cell>
          <cell r="CA136" t="str">
            <v>MASCULINO</v>
          </cell>
        </row>
        <row r="137">
          <cell r="C137" t="str">
            <v>JEP-556-2022</v>
          </cell>
          <cell r="D137" t="str">
            <v>JEP-CSPO-537-2022</v>
          </cell>
          <cell r="E137" t="str">
            <v>Laura Paredes</v>
          </cell>
          <cell r="F137" t="str">
            <v>Revisado 22/07/2022</v>
          </cell>
          <cell r="G137" t="str">
            <v>Andrea Pelaez Ovalle</v>
          </cell>
          <cell r="H137" t="str">
            <v>2. Contratos o convenios que no requieren pluralidad de ofertas</v>
          </cell>
          <cell r="I137" t="str">
            <v>1. Prestación de servicios</v>
          </cell>
          <cell r="J137">
            <v>52865608</v>
          </cell>
          <cell r="K137">
            <v>9</v>
          </cell>
          <cell r="L137" t="str">
            <v>Persona Natural</v>
          </cell>
          <cell r="M137" t="str">
            <v xml:space="preserve">Bogotá D.C. </v>
          </cell>
          <cell r="N137" t="str">
            <v>Prestar servicios profesionales para apoyar y acompañar la construcción y ajuste de documentos técnicos en atención a la misión de la Subsecretaría Ejecutiva, así como en la elaboración de respuestas técnicas a solicitudes de información interna y externa y en los procesos de seguimiento, evaluación y rendición de cuentas internos y externos.</v>
          </cell>
          <cell r="O137" t="str">
            <v>Administrativo Transversal</v>
          </cell>
          <cell r="P137" t="str">
            <v>Harvey Danilo Suarez Morales</v>
          </cell>
          <cell r="Q137" t="str">
            <v>Secretaría Ejecutiva</v>
          </cell>
          <cell r="R137" t="str">
            <v xml:space="preserve">Subsecretaría Ejecutiva </v>
          </cell>
          <cell r="S137" t="str">
            <v xml:space="preserve">Subsecretaría Ejecutiva </v>
          </cell>
          <cell r="T137" t="str">
            <v>Angela María Mora Soto</v>
          </cell>
          <cell r="U137" t="str">
            <v xml:space="preserve">B -Subsecretaría Ejecutiva </v>
          </cell>
          <cell r="V137" t="str">
            <v>N/A</v>
          </cell>
          <cell r="W137" t="str">
            <v>N/A</v>
          </cell>
          <cell r="X137" t="str">
            <v>N/A</v>
          </cell>
          <cell r="Y137" t="str">
            <v>Inversión</v>
          </cell>
          <cell r="Z137">
            <v>52765455</v>
          </cell>
          <cell r="AA137" t="str">
            <v>N/A</v>
          </cell>
          <cell r="AB137" t="str">
            <v>N/A</v>
          </cell>
          <cell r="AC137">
            <v>10553091</v>
          </cell>
          <cell r="AD137" t="str">
            <v>N/A</v>
          </cell>
          <cell r="AE137">
            <v>87522</v>
          </cell>
          <cell r="AF137" t="str">
            <v xml:space="preserve">	309022</v>
          </cell>
          <cell r="AG137">
            <v>2018011001091</v>
          </cell>
          <cell r="AH137">
            <v>44750</v>
          </cell>
          <cell r="AI137">
            <v>44750</v>
          </cell>
          <cell r="AJ137" t="str">
            <v>N/A</v>
          </cell>
          <cell r="AK137" t="str">
            <v>N/A</v>
          </cell>
          <cell r="AL137" t="str">
            <v>N/A</v>
          </cell>
          <cell r="AM137" t="str">
            <v>N/A</v>
          </cell>
          <cell r="AN137">
            <v>0</v>
          </cell>
          <cell r="AO137" t="str">
            <v>N/A</v>
          </cell>
          <cell r="AP137">
            <v>0</v>
          </cell>
          <cell r="AQ137" t="str">
            <v>N/A</v>
          </cell>
          <cell r="AR137">
            <v>0</v>
          </cell>
          <cell r="AS137" t="str">
            <v>N/A</v>
          </cell>
          <cell r="AT137">
            <v>0</v>
          </cell>
          <cell r="AU137" t="str">
            <v>N/A</v>
          </cell>
          <cell r="AV137">
            <v>0</v>
          </cell>
          <cell r="AW137" t="str">
            <v>N/A</v>
          </cell>
          <cell r="AX137">
            <v>0</v>
          </cell>
          <cell r="AY137" t="str">
            <v>N/A</v>
          </cell>
          <cell r="AZ137">
            <v>0</v>
          </cell>
          <cell r="BA137">
            <v>52765455</v>
          </cell>
          <cell r="BB137" t="str">
            <v>NO</v>
          </cell>
          <cell r="BC137" t="str">
            <v>N/A</v>
          </cell>
          <cell r="BD137" t="str">
            <v>N/A</v>
          </cell>
          <cell r="BE137" t="str">
            <v>N/A</v>
          </cell>
          <cell r="BF137" t="str">
            <v>N/A</v>
          </cell>
          <cell r="BG137">
            <v>44895</v>
          </cell>
          <cell r="BH137">
            <v>44895</v>
          </cell>
          <cell r="BI137">
            <v>-448</v>
          </cell>
          <cell r="BJ137" t="str">
            <v>SI</v>
          </cell>
          <cell r="BK137" t="str">
            <v>N/A</v>
          </cell>
          <cell r="BL137" t="str">
            <v>Bogotá D.C.</v>
          </cell>
          <cell r="BM137" t="str">
            <v xml:space="preserve">Cumplimiento </v>
          </cell>
          <cell r="BN137" t="str">
            <v>21-45-101376877</v>
          </cell>
          <cell r="BO137">
            <v>0</v>
          </cell>
          <cell r="BP137" t="str">
            <v xml:space="preserve">Seguros del Estado S.A. </v>
          </cell>
          <cell r="BQ137">
            <v>44750</v>
          </cell>
          <cell r="BR137" t="str">
            <v>08/07/2022 - 1/06/2023</v>
          </cell>
          <cell r="BS137">
            <v>2022</v>
          </cell>
          <cell r="BT137" t="str">
            <v>PENDIENTE</v>
          </cell>
          <cell r="BU137" t="str">
            <v>Ninguna</v>
          </cell>
          <cell r="BV137" t="str">
            <v>Terminado</v>
          </cell>
          <cell r="BW137" t="str">
            <v>Retiro</v>
          </cell>
          <cell r="BX137" t="str">
            <v>N/A</v>
          </cell>
          <cell r="BY137" t="str">
            <v>RELACIONES INTERNACIONALES</v>
          </cell>
          <cell r="BZ137" t="str">
            <v>N/A</v>
          </cell>
          <cell r="CA137" t="str">
            <v>FEMENINO</v>
          </cell>
        </row>
        <row r="138">
          <cell r="C138" t="str">
            <v>JEP-342-2022</v>
          </cell>
          <cell r="D138" t="str">
            <v>JEP-CSPO-342-2022</v>
          </cell>
          <cell r="E138" t="str">
            <v>Laura Paredes</v>
          </cell>
          <cell r="F138" t="str">
            <v>20 de enero de 2022</v>
          </cell>
          <cell r="G138" t="str">
            <v>Ernesto Pineda Guevara</v>
          </cell>
          <cell r="H138" t="str">
            <v>2. Contratos o convenios que no requieren pluralidad de ofertas</v>
          </cell>
          <cell r="I138" t="str">
            <v>1. Prestación de servicios</v>
          </cell>
          <cell r="J138">
            <v>79389654</v>
          </cell>
          <cell r="K138">
            <v>4</v>
          </cell>
          <cell r="L138" t="str">
            <v>Persona Natural</v>
          </cell>
          <cell r="M138" t="str">
            <v>N/A</v>
          </cell>
          <cell r="N138" t="str">
            <v>Prestar servicios profesionales especializados para acompañar y apoyar a la subsecretaría ejecutiva en la certificación de trabajos, obras y actividades (TOAR), con contenido reparador, seguimiento al régimen de condicionalidad y sanciones propias con énfasis en rutas sancionatorias y no sancionatorias aplicables a miembros de la fuerza pública comparecientes ante la JEP</v>
          </cell>
          <cell r="O138" t="str">
            <v>Administrativo Transversal</v>
          </cell>
          <cell r="P138" t="str">
            <v>Harvey Danilo Suarez Morales</v>
          </cell>
          <cell r="Q138" t="str">
            <v>Secretaría Ejecutiva</v>
          </cell>
          <cell r="R138" t="str">
            <v xml:space="preserve">Subsecretaría Ejecutiva </v>
          </cell>
          <cell r="S138" t="str">
            <v xml:space="preserve">Subsecretaría Ejecutiva </v>
          </cell>
          <cell r="T138" t="str">
            <v>Angela María Mora Soto</v>
          </cell>
          <cell r="U138" t="str">
            <v xml:space="preserve">B -Subsecretaría Ejecutiva </v>
          </cell>
          <cell r="V138" t="str">
            <v>N/A</v>
          </cell>
          <cell r="W138" t="str">
            <v>N/A</v>
          </cell>
          <cell r="X138" t="str">
            <v>N/A</v>
          </cell>
          <cell r="Y138" t="str">
            <v>Inversión</v>
          </cell>
          <cell r="Z138">
            <v>121360536</v>
          </cell>
          <cell r="AA138" t="str">
            <v>N/A</v>
          </cell>
          <cell r="AB138" t="str">
            <v>N/A</v>
          </cell>
          <cell r="AC138" t="str">
            <v>$10.553.091</v>
          </cell>
          <cell r="AD138" t="str">
            <v>N/A</v>
          </cell>
          <cell r="AE138">
            <v>53222</v>
          </cell>
          <cell r="AF138">
            <v>67222</v>
          </cell>
          <cell r="AG138">
            <v>2018011001091</v>
          </cell>
          <cell r="AH138">
            <v>44588</v>
          </cell>
          <cell r="AI138">
            <v>44593</v>
          </cell>
          <cell r="AJ138" t="str">
            <v>N/A</v>
          </cell>
          <cell r="AK138" t="str">
            <v>N/A</v>
          </cell>
          <cell r="AL138" t="str">
            <v>N/A</v>
          </cell>
          <cell r="AM138" t="str">
            <v>N/A</v>
          </cell>
          <cell r="AN138">
            <v>0</v>
          </cell>
          <cell r="AO138" t="str">
            <v>N/A</v>
          </cell>
          <cell r="AP138">
            <v>0</v>
          </cell>
          <cell r="AQ138" t="str">
            <v>N/A</v>
          </cell>
          <cell r="AR138">
            <v>0</v>
          </cell>
          <cell r="AS138" t="str">
            <v>N/A</v>
          </cell>
          <cell r="AT138">
            <v>0</v>
          </cell>
          <cell r="AU138" t="str">
            <v>N/A</v>
          </cell>
          <cell r="AV138">
            <v>0</v>
          </cell>
          <cell r="AW138" t="str">
            <v>N/A</v>
          </cell>
          <cell r="AX138">
            <v>0</v>
          </cell>
          <cell r="AY138" t="str">
            <v>N/A</v>
          </cell>
          <cell r="AZ138">
            <v>-184</v>
          </cell>
          <cell r="BA138">
            <v>121360536</v>
          </cell>
          <cell r="BB138" t="str">
            <v>NO</v>
          </cell>
          <cell r="BC138" t="str">
            <v>N/A</v>
          </cell>
          <cell r="BD138" t="str">
            <v>N/A</v>
          </cell>
          <cell r="BE138" t="str">
            <v>N/A</v>
          </cell>
          <cell r="BF138" t="str">
            <v>N/A</v>
          </cell>
          <cell r="BG138">
            <v>44926</v>
          </cell>
          <cell r="BH138">
            <v>44742</v>
          </cell>
          <cell r="BI138">
            <v>-601</v>
          </cell>
          <cell r="BJ138" t="str">
            <v>SI</v>
          </cell>
          <cell r="BK138">
            <v>44742</v>
          </cell>
          <cell r="BL138" t="str">
            <v>Bogotá D.C.</v>
          </cell>
          <cell r="BM138" t="str">
            <v xml:space="preserve">Cumplimiento </v>
          </cell>
          <cell r="BN138" t="str">
            <v>17-47-101003372</v>
          </cell>
          <cell r="BO138">
            <v>0</v>
          </cell>
          <cell r="BP138" t="str">
            <v xml:space="preserve">Seguros del Estado </v>
          </cell>
          <cell r="BQ138">
            <v>44592</v>
          </cell>
          <cell r="BR138" t="str">
            <v>27-01-2022 - 15-07-2023</v>
          </cell>
          <cell r="BS138">
            <v>2022</v>
          </cell>
          <cell r="BT138" t="str">
            <v>PENDIENTE</v>
          </cell>
          <cell r="BU138" t="str">
            <v>En fecha 30/06/2022 se suscribe terminación anticipada del contrato.</v>
          </cell>
          <cell r="BV138" t="str">
            <v>Terminado</v>
          </cell>
          <cell r="BW138" t="str">
            <v>Terminación anticipada</v>
          </cell>
          <cell r="BX138" t="str">
            <v>N/A</v>
          </cell>
          <cell r="BY138" t="str">
            <v>DERECHO</v>
          </cell>
          <cell r="BZ138" t="str">
            <v>N/A</v>
          </cell>
          <cell r="CA138" t="str">
            <v>MASCULINO</v>
          </cell>
        </row>
        <row r="139">
          <cell r="C139" t="str">
            <v>JEP-012-2022</v>
          </cell>
          <cell r="D139" t="str">
            <v>JEP-CSPO-012-2022</v>
          </cell>
          <cell r="E139" t="str">
            <v>Clara Torres</v>
          </cell>
          <cell r="F139" t="str">
            <v>N/R</v>
          </cell>
          <cell r="G139" t="str">
            <v>Erika Liliana Perdomo Rojas</v>
          </cell>
          <cell r="H139" t="str">
            <v>2. Contratos o convenios que no requieren pluralidad de ofertas</v>
          </cell>
          <cell r="I139" t="str">
            <v>1. Prestación de servicios</v>
          </cell>
          <cell r="J139">
            <v>52178385</v>
          </cell>
          <cell r="K139">
            <v>4</v>
          </cell>
          <cell r="L139" t="str">
            <v>Persona Natural</v>
          </cell>
          <cell r="M139" t="str">
            <v>N/A</v>
          </cell>
          <cell r="N139" t="str">
            <v>Prestar servicios profesionales a la Subsecretaria Ejecutiva en el apoyo y acompañamiento a la ejecución de los servicios contratados en cumplimiento de las obligaciones misionales de la subsecretaria ejecutiva.</v>
          </cell>
          <cell r="O139" t="str">
            <v>Administrativo Transversal</v>
          </cell>
          <cell r="P139" t="str">
            <v>Harvey Danilo Suarez Morales</v>
          </cell>
          <cell r="Q139" t="str">
            <v>Secretaría Ejecutiva</v>
          </cell>
          <cell r="R139" t="str">
            <v xml:space="preserve">Subsecretaría Ejecutiva </v>
          </cell>
          <cell r="S139" t="str">
            <v xml:space="preserve">Subsecretaría Ejecutiva </v>
          </cell>
          <cell r="T139" t="str">
            <v>Angela María Mora Soto</v>
          </cell>
          <cell r="U139" t="str">
            <v xml:space="preserve">B -Subsecretaría Ejecutiva </v>
          </cell>
          <cell r="V139" t="str">
            <v>N/A</v>
          </cell>
          <cell r="W139" t="str">
            <v>N/A</v>
          </cell>
          <cell r="X139" t="str">
            <v>N/A</v>
          </cell>
          <cell r="Y139" t="str">
            <v>Inversión</v>
          </cell>
          <cell r="Z139">
            <v>50168129</v>
          </cell>
          <cell r="AA139" t="str">
            <v>N/A</v>
          </cell>
          <cell r="AB139" t="str">
            <v>N/A</v>
          </cell>
          <cell r="AC139" t="str">
            <v>$4.192.323,00</v>
          </cell>
          <cell r="AD139" t="str">
            <v>N/A</v>
          </cell>
          <cell r="AE139">
            <v>28122</v>
          </cell>
          <cell r="AF139">
            <v>26122</v>
          </cell>
          <cell r="AG139">
            <v>2018011001091</v>
          </cell>
          <cell r="AH139">
            <v>44569</v>
          </cell>
          <cell r="AI139">
            <v>44573</v>
          </cell>
          <cell r="AJ139" t="str">
            <v>N/A</v>
          </cell>
          <cell r="AK139" t="str">
            <v>N/A</v>
          </cell>
          <cell r="AL139" t="str">
            <v>N/A</v>
          </cell>
          <cell r="AM139" t="str">
            <v>N/A</v>
          </cell>
          <cell r="AN139">
            <v>0</v>
          </cell>
          <cell r="AO139" t="str">
            <v>N/A</v>
          </cell>
          <cell r="AP139">
            <v>0</v>
          </cell>
          <cell r="AQ139" t="str">
            <v>N/A</v>
          </cell>
          <cell r="AR139">
            <v>0</v>
          </cell>
          <cell r="AS139" t="str">
            <v>N/A</v>
          </cell>
          <cell r="AT139">
            <v>0</v>
          </cell>
          <cell r="AU139" t="str">
            <v>N/A</v>
          </cell>
          <cell r="AV139">
            <v>0</v>
          </cell>
          <cell r="AW139" t="str">
            <v>N/A</v>
          </cell>
          <cell r="AX139">
            <v>0</v>
          </cell>
          <cell r="AY139" t="str">
            <v>N/A</v>
          </cell>
          <cell r="AZ139">
            <v>0</v>
          </cell>
          <cell r="BA139">
            <v>50168129</v>
          </cell>
          <cell r="BB139" t="str">
            <v>NO</v>
          </cell>
          <cell r="BC139" t="str">
            <v>N/A</v>
          </cell>
          <cell r="BD139" t="str">
            <v>N/A</v>
          </cell>
          <cell r="BE139" t="str">
            <v>N/A</v>
          </cell>
          <cell r="BF139" t="str">
            <v>N/A</v>
          </cell>
          <cell r="BG139">
            <v>44926</v>
          </cell>
          <cell r="BH139">
            <v>44926</v>
          </cell>
          <cell r="BI139">
            <v>-417</v>
          </cell>
          <cell r="BJ139" t="str">
            <v>NO</v>
          </cell>
          <cell r="BK139" t="str">
            <v>N/A</v>
          </cell>
          <cell r="BL139" t="str">
            <v>Bogotá D.C.</v>
          </cell>
          <cell r="BM139" t="str">
            <v>Cumplimiento</v>
          </cell>
          <cell r="BN139" t="str">
            <v>21-45-101357185</v>
          </cell>
          <cell r="BO139">
            <v>0</v>
          </cell>
          <cell r="BP139" t="str">
            <v xml:space="preserve">Seguros del Estado </v>
          </cell>
          <cell r="BQ139">
            <v>44572</v>
          </cell>
          <cell r="BR139" t="str">
            <v>11-01-2022 - 30-06-2023</v>
          </cell>
          <cell r="BS139">
            <v>2022</v>
          </cell>
          <cell r="BT139" t="str">
            <v>https://jepcolombia-my.sharepoint.com/personal/carlos_torres_jep_gov_co/_layouts/15/onedrive.aspx?q=012&amp;searchScope=folder&amp;id=%2Fpersonal%2Fcarlos%5Ftorres%5Fjep%5Fgov%5Fco%2FDocuments%2FDocumentos%2FContractual%2FContractual%20%2D%20Onedrive%2FValidaci%C3%B3n%20p%C3%B3lizas%20CPS%2F%2EVERIFICACI%C3%93N%20DE%20P%C3%93LIZAS%20CONTRATOS%202022%2FVerificaci%C3%B3n%20p%C3%B3liza%20contrato%20JEP%2D012%2D2022%2Epdf&amp;parent=%2Fpersonal%2Fcarlos%5Ftorres%5Fjep%5Fgov%5Fco%2FDocuments%2FDocumentos%2FContractual%2FContractual%20%2D%20Onedrive%2FValidaci%C3%B3n%20p%C3%B3lizas%20CPS%2F%2EVERIFICACI%C3%93N%20DE%20P%C3%93LIZAS%20CONTRATOS%202022&amp;parentview=7</v>
          </cell>
          <cell r="BU139" t="str">
            <v>N/A</v>
          </cell>
          <cell r="BV139" t="str">
            <v>Terminado</v>
          </cell>
          <cell r="BW139" t="str">
            <v>Retiro</v>
          </cell>
          <cell r="BX139" t="str">
            <v>N/A</v>
          </cell>
          <cell r="BY139" t="str">
            <v>CONTADURÍA PÚBLICA</v>
          </cell>
          <cell r="BZ139" t="str">
            <v>N/A</v>
          </cell>
          <cell r="CA139" t="str">
            <v>FEMENINO</v>
          </cell>
        </row>
        <row r="140">
          <cell r="C140" t="str">
            <v>JEP-088-2022</v>
          </cell>
          <cell r="D140" t="str">
            <v>JEP-CSPO-088-2022</v>
          </cell>
          <cell r="E140" t="str">
            <v>Mateo Ávila</v>
          </cell>
          <cell r="F140" t="str">
            <v>N/R</v>
          </cell>
          <cell r="G140" t="str">
            <v>Juan Pablo Ospina Becerra</v>
          </cell>
          <cell r="H140" t="str">
            <v>2. Contratos o convenios que no requieren pluralidad de ofertas</v>
          </cell>
          <cell r="I140" t="str">
            <v>1. Prestación de servicios</v>
          </cell>
          <cell r="J140">
            <v>1032487369</v>
          </cell>
          <cell r="K140">
            <v>1</v>
          </cell>
          <cell r="L140" t="str">
            <v>Persona Natural</v>
          </cell>
          <cell r="M140" t="str">
            <v>N/A</v>
          </cell>
          <cell r="N140" t="str">
            <v>Prestar servicios profesionales para apoyar a la Subsecretaria Ejecutiva en el seguimiento, registro, análisis de indicadores, elaboración de informes técnicos, y sistemas de calidad y apoyo a la supervisión de los proyectos a cargo del despacho.</v>
          </cell>
          <cell r="O140" t="str">
            <v>Administrativo Transversal</v>
          </cell>
          <cell r="P140" t="str">
            <v>Harvey Danilo Suarez Morales</v>
          </cell>
          <cell r="Q140" t="str">
            <v>Secretaría Ejecutiva</v>
          </cell>
          <cell r="R140" t="str">
            <v xml:space="preserve">Subsecretaría Ejecutiva </v>
          </cell>
          <cell r="S140" t="str">
            <v xml:space="preserve">Subsecretaría Ejecutiva </v>
          </cell>
          <cell r="T140" t="str">
            <v>Angela María Mora Soto</v>
          </cell>
          <cell r="U140" t="str">
            <v xml:space="preserve">B -Subsecretaría Ejecutiva </v>
          </cell>
          <cell r="V140" t="str">
            <v>N/A</v>
          </cell>
          <cell r="W140" t="str">
            <v>N/A</v>
          </cell>
          <cell r="X140" t="str">
            <v>N/A</v>
          </cell>
          <cell r="Y140" t="str">
            <v>Inversión</v>
          </cell>
          <cell r="Z140">
            <v>25153938</v>
          </cell>
          <cell r="AA140" t="str">
            <v>N/A</v>
          </cell>
          <cell r="AB140" t="str">
            <v>N/A</v>
          </cell>
          <cell r="AC140" t="str">
            <v>$4.192.323</v>
          </cell>
          <cell r="AD140" t="str">
            <v>N/A</v>
          </cell>
          <cell r="AE140">
            <v>24822</v>
          </cell>
          <cell r="AF140">
            <v>45322</v>
          </cell>
          <cell r="AG140">
            <v>2018011001091</v>
          </cell>
          <cell r="AH140">
            <v>44581</v>
          </cell>
          <cell r="AI140">
            <v>44585</v>
          </cell>
          <cell r="AJ140" t="str">
            <v>Paula Nataly Vargas Pulido</v>
          </cell>
          <cell r="AK140">
            <v>1030603018</v>
          </cell>
          <cell r="AL140">
            <v>0</v>
          </cell>
          <cell r="AM140">
            <v>44614</v>
          </cell>
          <cell r="AN140">
            <v>0</v>
          </cell>
          <cell r="AO140" t="str">
            <v>N/A</v>
          </cell>
          <cell r="AP140">
            <v>0</v>
          </cell>
          <cell r="AQ140" t="str">
            <v>N/A</v>
          </cell>
          <cell r="AR140">
            <v>0</v>
          </cell>
          <cell r="AS140" t="str">
            <v>N/A</v>
          </cell>
          <cell r="AT140">
            <v>0</v>
          </cell>
          <cell r="AU140" t="str">
            <v>N/A</v>
          </cell>
          <cell r="AV140">
            <v>0</v>
          </cell>
          <cell r="AW140" t="str">
            <v>N/A</v>
          </cell>
          <cell r="AX140">
            <v>0</v>
          </cell>
          <cell r="AY140" t="str">
            <v>N/A</v>
          </cell>
          <cell r="AZ140">
            <v>0</v>
          </cell>
          <cell r="BA140">
            <v>25153938</v>
          </cell>
          <cell r="BB140" t="str">
            <v>NO</v>
          </cell>
          <cell r="BC140" t="str">
            <v>N/A</v>
          </cell>
          <cell r="BD140" t="str">
            <v>N/A</v>
          </cell>
          <cell r="BE140" t="str">
            <v>N/A</v>
          </cell>
          <cell r="BF140" t="str">
            <v>N/A</v>
          </cell>
          <cell r="BG140">
            <v>44742</v>
          </cell>
          <cell r="BH140">
            <v>44742</v>
          </cell>
          <cell r="BI140">
            <v>-601</v>
          </cell>
          <cell r="BJ140" t="str">
            <v>NO</v>
          </cell>
          <cell r="BK140" t="str">
            <v>SIN FECHA</v>
          </cell>
          <cell r="BL140" t="str">
            <v>Bogotá D.C.</v>
          </cell>
          <cell r="BM140" t="str">
            <v>Cumplimiento</v>
          </cell>
          <cell r="BN140" t="str">
            <v>21-45-101358335
11-47-101011615</v>
          </cell>
          <cell r="BO140" t="str">
            <v>0
0</v>
          </cell>
          <cell r="BP140" t="str">
            <v>Seguros del Estado S.A. 
Seguros del Estado S.A.</v>
          </cell>
          <cell r="BQ140" t="str">
            <v>21/01/2022
23/02/2022</v>
          </cell>
          <cell r="BR140" t="str">
            <v>21-01-2022 - 01-01-2023
22/02/2022 - 20/01/2023</v>
          </cell>
          <cell r="BS140" t="str">
            <v>21/01/2022
28/02/2022</v>
          </cell>
          <cell r="BT140" t="str">
            <v>PENDIENTE</v>
          </cell>
          <cell r="BU140" t="str">
            <v>En fecha 22/02/2022 se suscribe cesión del contrato</v>
          </cell>
          <cell r="BV140" t="str">
            <v>Terminado</v>
          </cell>
          <cell r="BW140" t="str">
            <v>Cesión</v>
          </cell>
          <cell r="BX140" t="str">
            <v>N/A</v>
          </cell>
          <cell r="BY140" t="str">
            <v>ADMINISTRACIÓN DE EMPRESAS</v>
          </cell>
          <cell r="BZ140" t="str">
            <v>N/A</v>
          </cell>
          <cell r="CA140" t="str">
            <v>FEMENINO</v>
          </cell>
        </row>
        <row r="141">
          <cell r="C141" t="str">
            <v>JEP-383-2022</v>
          </cell>
          <cell r="D141" t="str">
            <v>JEP-CSPO-383-2022</v>
          </cell>
          <cell r="E141" t="str">
            <v>Laura Paredes</v>
          </cell>
          <cell r="F141" t="str">
            <v>24 de enero de 2022</v>
          </cell>
          <cell r="G141" t="str">
            <v>Miguel Eliecer Hernandez Cruz</v>
          </cell>
          <cell r="H141" t="str">
            <v>2. Contratos o convenios que no requieren pluralidad de ofertas</v>
          </cell>
          <cell r="I141" t="str">
            <v>1. Prestación de servicios</v>
          </cell>
          <cell r="J141">
            <v>79222643</v>
          </cell>
          <cell r="K141">
            <v>6</v>
          </cell>
          <cell r="L141" t="str">
            <v>Persona Natural</v>
          </cell>
          <cell r="M141" t="str">
            <v>N/A</v>
          </cell>
          <cell r="N141" t="str">
            <v>Prestación de servicios para acompañar y apoyar a la subsecretaría ejecutiva en la gestión administrativa y operativa relacionadas con las funciones del despacho del subsecretario y en el seguimiento presupuestal y financiero de la ejecución del contrato de operación logística, que sean requeridos para la mejora continua de la prestación de los servicios de la JEP</v>
          </cell>
          <cell r="O141" t="str">
            <v>Administrativo Transversal</v>
          </cell>
          <cell r="P141" t="str">
            <v>Harvey Danilo Suarez Morales</v>
          </cell>
          <cell r="Q141" t="str">
            <v>Secretaría Ejecutiva</v>
          </cell>
          <cell r="R141" t="str">
            <v xml:space="preserve">Subsecretaría Ejecutiva </v>
          </cell>
          <cell r="S141" t="str">
            <v xml:space="preserve">Subsecretaría Ejecutiva </v>
          </cell>
          <cell r="T141" t="str">
            <v>Angela María Mora Soto</v>
          </cell>
          <cell r="U141" t="str">
            <v xml:space="preserve">B -Subsecretaría Ejecutiva </v>
          </cell>
          <cell r="V141" t="str">
            <v>N/A</v>
          </cell>
          <cell r="W141" t="str">
            <v>N/A</v>
          </cell>
          <cell r="X141" t="str">
            <v>N/A</v>
          </cell>
          <cell r="Y141" t="str">
            <v>Inversión</v>
          </cell>
          <cell r="Z141">
            <v>19034102</v>
          </cell>
          <cell r="AA141" t="str">
            <v>N/A</v>
          </cell>
          <cell r="AB141" t="str">
            <v>N/A</v>
          </cell>
          <cell r="AC141">
            <v>3614070</v>
          </cell>
          <cell r="AD141" t="str">
            <v>N/A</v>
          </cell>
          <cell r="AE141">
            <v>61622</v>
          </cell>
          <cell r="AF141">
            <v>65822</v>
          </cell>
          <cell r="AG141">
            <v>2018011001091</v>
          </cell>
          <cell r="AH141">
            <v>44587</v>
          </cell>
          <cell r="AI141">
            <v>44592</v>
          </cell>
          <cell r="AJ141" t="str">
            <v xml:space="preserve">William Hernando Gonzalez Vargas </v>
          </cell>
          <cell r="AK141">
            <v>1018435364</v>
          </cell>
          <cell r="AL141">
            <v>1</v>
          </cell>
          <cell r="AM141">
            <v>44636</v>
          </cell>
          <cell r="AN141">
            <v>0</v>
          </cell>
          <cell r="AO141" t="str">
            <v>N/A</v>
          </cell>
          <cell r="AP141">
            <v>0</v>
          </cell>
          <cell r="AQ141" t="str">
            <v>N/A</v>
          </cell>
          <cell r="AR141">
            <v>0</v>
          </cell>
          <cell r="AS141" t="str">
            <v>N/A</v>
          </cell>
          <cell r="AT141">
            <v>0</v>
          </cell>
          <cell r="AU141" t="str">
            <v>N/A</v>
          </cell>
          <cell r="AV141">
            <v>0</v>
          </cell>
          <cell r="AW141" t="str">
            <v>N/A</v>
          </cell>
          <cell r="AX141">
            <v>0</v>
          </cell>
          <cell r="AY141" t="str">
            <v>N/A</v>
          </cell>
          <cell r="AZ141">
            <v>0</v>
          </cell>
          <cell r="BA141">
            <v>19034102</v>
          </cell>
          <cell r="BB141" t="str">
            <v>NO</v>
          </cell>
          <cell r="BC141" t="str">
            <v>N/A</v>
          </cell>
          <cell r="BD141" t="str">
            <v>N/A</v>
          </cell>
          <cell r="BE141" t="str">
            <v>N/A</v>
          </cell>
          <cell r="BF141" t="str">
            <v>N/A</v>
          </cell>
          <cell r="BG141">
            <v>44742</v>
          </cell>
          <cell r="BH141">
            <v>44742</v>
          </cell>
          <cell r="BI141">
            <v>-601</v>
          </cell>
          <cell r="BJ141" t="str">
            <v>NO</v>
          </cell>
          <cell r="BK141" t="str">
            <v>SIN FECHA</v>
          </cell>
          <cell r="BL141" t="str">
            <v>Bogotá D.C.</v>
          </cell>
          <cell r="BM141" t="str">
            <v>Cumplimiento</v>
          </cell>
          <cell r="BN141" t="str">
            <v xml:space="preserve">33-47-101008405
21-45-101364736
</v>
          </cell>
          <cell r="BO141" t="str">
            <v>0
0</v>
          </cell>
          <cell r="BP141" t="str">
            <v>Seguros del Estado S.A.
Seguros del Estado S.A.</v>
          </cell>
          <cell r="BQ141" t="str">
            <v>27/01/2022
17/03/2022</v>
          </cell>
          <cell r="BR141" t="str">
            <v>26/01/2022 - 31-12-2022
16/03/2022 - 01/01/2023</v>
          </cell>
          <cell r="BS141" t="str">
            <v>29/01/2022
25/03/2022</v>
          </cell>
          <cell r="BT141" t="str">
            <v>PENDIENTE</v>
          </cell>
          <cell r="BU141" t="str">
            <v>En fecha 16/03/2022 se suscribe cesión del contrato</v>
          </cell>
          <cell r="BV141" t="str">
            <v>Terminado</v>
          </cell>
          <cell r="BW141" t="str">
            <v>Cesión</v>
          </cell>
          <cell r="BX141" t="str">
            <v>N/A</v>
          </cell>
          <cell r="BY141" t="str">
            <v>ADMINISTRACIÓN DE EMPRESAS</v>
          </cell>
          <cell r="BZ141" t="str">
            <v>N/A</v>
          </cell>
          <cell r="CA141" t="str">
            <v>MASCULINO</v>
          </cell>
        </row>
        <row r="142">
          <cell r="C142" t="str">
            <v>JEP-604-2022</v>
          </cell>
          <cell r="D142" t="str">
            <v>JEP-CSPO-585-2022</v>
          </cell>
          <cell r="E142" t="str">
            <v>Laura Paredes</v>
          </cell>
          <cell r="F142">
            <v>44754</v>
          </cell>
          <cell r="G142" t="str">
            <v xml:space="preserve">William Hernando González </v>
          </cell>
          <cell r="H142" t="str">
            <v>2. Contratos o convenios que no requieren pluralidad de ofertas</v>
          </cell>
          <cell r="I142" t="str">
            <v>1. Prestación de servicios</v>
          </cell>
          <cell r="J142">
            <v>1018435364</v>
          </cell>
          <cell r="K142">
            <v>1</v>
          </cell>
          <cell r="L142" t="str">
            <v>Persona Natural</v>
          </cell>
          <cell r="M142" t="str">
            <v xml:space="preserve">Bogotá D.C. </v>
          </cell>
          <cell r="N142" t="str">
            <v>Prestación de servicios  para acompañar y apoyar a la Subsecretaría Ejecutiva en la gestión administrativa y operativa relacionadas con las funciones del despacho del Subsecretario y en el seguimiento presupuestal y financiero de la ejecución del contrato de operación logística, que sean requeridos para la mejora continua de la prestación de los servicios de la JEP.</v>
          </cell>
          <cell r="O142" t="str">
            <v>Administrativo Transversal</v>
          </cell>
          <cell r="P142" t="str">
            <v>Harvey Danilo Suarez Morales</v>
          </cell>
          <cell r="Q142" t="str">
            <v>Secretaría Ejecutiva</v>
          </cell>
          <cell r="R142" t="str">
            <v xml:space="preserve">Subsecretaría Ejecutiva </v>
          </cell>
          <cell r="S142" t="str">
            <v xml:space="preserve">Subsecretaría Ejecutiva </v>
          </cell>
          <cell r="T142" t="str">
            <v>Angela María Mora Soto</v>
          </cell>
          <cell r="U142" t="str">
            <v xml:space="preserve">B -Subsecretaría Ejecutiva </v>
          </cell>
          <cell r="V142" t="str">
            <v>N/A</v>
          </cell>
          <cell r="W142" t="str">
            <v>N/A</v>
          </cell>
          <cell r="X142" t="str">
            <v>N/A</v>
          </cell>
          <cell r="Y142" t="str">
            <v>Inversión</v>
          </cell>
          <cell r="Z142">
            <v>21684420</v>
          </cell>
          <cell r="AA142" t="str">
            <v>N/A</v>
          </cell>
          <cell r="AB142" t="str">
            <v>N/A</v>
          </cell>
          <cell r="AC142">
            <v>3614070</v>
          </cell>
          <cell r="AD142" t="str">
            <v>N/A</v>
          </cell>
          <cell r="AE142">
            <v>90222</v>
          </cell>
          <cell r="AF142">
            <v>326522</v>
          </cell>
          <cell r="AG142">
            <v>2018011001091</v>
          </cell>
          <cell r="AH142">
            <v>44757</v>
          </cell>
          <cell r="AI142">
            <v>44761</v>
          </cell>
          <cell r="AJ142" t="str">
            <v>N/A</v>
          </cell>
          <cell r="AK142" t="str">
            <v>N/A</v>
          </cell>
          <cell r="AL142" t="str">
            <v>N/A</v>
          </cell>
          <cell r="AM142" t="str">
            <v>N/A</v>
          </cell>
          <cell r="AN142">
            <v>0</v>
          </cell>
          <cell r="AO142" t="str">
            <v>N/A</v>
          </cell>
          <cell r="AP142">
            <v>0</v>
          </cell>
          <cell r="AQ142" t="str">
            <v>N/A</v>
          </cell>
          <cell r="AR142">
            <v>0</v>
          </cell>
          <cell r="AS142" t="str">
            <v>N/A</v>
          </cell>
          <cell r="AT142">
            <v>0</v>
          </cell>
          <cell r="AU142" t="str">
            <v>N/A</v>
          </cell>
          <cell r="AV142">
            <v>0</v>
          </cell>
          <cell r="AW142" t="str">
            <v>N/A</v>
          </cell>
          <cell r="AX142">
            <v>0</v>
          </cell>
          <cell r="AY142" t="str">
            <v>N/A</v>
          </cell>
          <cell r="AZ142">
            <v>0</v>
          </cell>
          <cell r="BA142">
            <v>21684420</v>
          </cell>
          <cell r="BB142" t="str">
            <v>NO</v>
          </cell>
          <cell r="BC142" t="str">
            <v>N/A</v>
          </cell>
          <cell r="BD142" t="str">
            <v>N/A</v>
          </cell>
          <cell r="BE142" t="str">
            <v>N/A</v>
          </cell>
          <cell r="BF142" t="str">
            <v>N/A</v>
          </cell>
          <cell r="BG142">
            <v>44926</v>
          </cell>
          <cell r="BH142">
            <v>44926</v>
          </cell>
          <cell r="BI142">
            <v>-417</v>
          </cell>
          <cell r="BJ142" t="str">
            <v>SI</v>
          </cell>
          <cell r="BK142" t="str">
            <v>N/A</v>
          </cell>
          <cell r="BL142" t="str">
            <v>Bogotá D.C.</v>
          </cell>
          <cell r="BM142" t="str">
            <v>Cumplimiento</v>
          </cell>
          <cell r="BN142" t="str">
            <v>21-45-101377968</v>
          </cell>
          <cell r="BO142">
            <v>0</v>
          </cell>
          <cell r="BP142" t="str">
            <v>Seguros del Estado S.A.</v>
          </cell>
          <cell r="BQ142">
            <v>44760</v>
          </cell>
          <cell r="BR142" t="str">
            <v>15/07/2022 - 01/07/2023</v>
          </cell>
          <cell r="BS142">
            <v>2022</v>
          </cell>
          <cell r="BT142" t="str">
            <v>PENDIENTE</v>
          </cell>
          <cell r="BU142" t="str">
            <v>Ninguna</v>
          </cell>
          <cell r="BV142" t="str">
            <v>Terminado</v>
          </cell>
          <cell r="BW142" t="str">
            <v>Retiro</v>
          </cell>
          <cell r="BX142" t="str">
            <v>N/A</v>
          </cell>
          <cell r="BY142" t="str">
            <v>PENDIENTE</v>
          </cell>
          <cell r="BZ142" t="str">
            <v>N/A</v>
          </cell>
          <cell r="CA142" t="str">
            <v>MASCULINO</v>
          </cell>
        </row>
        <row r="143">
          <cell r="C143" t="str">
            <v>JEP-360-2022</v>
          </cell>
          <cell r="D143" t="str">
            <v>JEP-CSPO-360-2022</v>
          </cell>
          <cell r="E143" t="str">
            <v>Clara Torres</v>
          </cell>
          <cell r="F143" t="str">
            <v>24 de enero de 2022</v>
          </cell>
          <cell r="G143" t="str">
            <v>Jose Luis Noguera Perez</v>
          </cell>
          <cell r="H143" t="str">
            <v>2. Contratos o convenios que no requieren pluralidad de ofertas</v>
          </cell>
          <cell r="I143" t="str">
            <v>1. Prestación de servicios</v>
          </cell>
          <cell r="J143" t="str">
            <v>79653211_x000D_</v>
          </cell>
          <cell r="K143">
            <v>7</v>
          </cell>
          <cell r="L143" t="str">
            <v>Persona Natural</v>
          </cell>
          <cell r="M143" t="str">
            <v>N/A</v>
          </cell>
          <cell r="N143" t="str">
            <v>Prestar servicios profesionales para apoyar a la subsecretaría ejecutiva en el seguimiento de PQRSDF, así como en la respuesta y revisión de documentos e informes requeridos por el despacho para la aprobación de la secretaría ejecutiva y en el relacionamiento con las demás dependencias para el cumplimiento de las obligaciones misionales de la JEP</v>
          </cell>
          <cell r="O143" t="str">
            <v>Administrativo Transversal</v>
          </cell>
          <cell r="P143" t="str">
            <v>Harvey Danilo Suarez Morales</v>
          </cell>
          <cell r="Q143" t="str">
            <v>Secretaría Ejecutiva</v>
          </cell>
          <cell r="R143" t="str">
            <v xml:space="preserve">Subsecretaría Ejecutiva </v>
          </cell>
          <cell r="S143" t="str">
            <v xml:space="preserve">Subsecretaría Ejecutiva </v>
          </cell>
          <cell r="T143" t="str">
            <v>Angela María Mora Soto</v>
          </cell>
          <cell r="U143" t="str">
            <v xml:space="preserve">B -Subsecretaría Ejecutiva </v>
          </cell>
          <cell r="V143" t="str">
            <v>N/A</v>
          </cell>
          <cell r="W143" t="str">
            <v>N/A</v>
          </cell>
          <cell r="X143" t="str">
            <v>N/A</v>
          </cell>
          <cell r="Y143" t="str">
            <v>Inversión</v>
          </cell>
          <cell r="Z143">
            <v>82400829</v>
          </cell>
          <cell r="AA143" t="str">
            <v>N/A</v>
          </cell>
          <cell r="AB143" t="str">
            <v>N/A</v>
          </cell>
          <cell r="AC143" t="str">
            <v>$7.228.143</v>
          </cell>
          <cell r="AD143" t="str">
            <v>N/A</v>
          </cell>
          <cell r="AE143">
            <v>63722</v>
          </cell>
          <cell r="AF143">
            <v>63422</v>
          </cell>
          <cell r="AG143" t="str">
            <v xml:space="preserve">2018011001091	</v>
          </cell>
          <cell r="AH143">
            <v>44587</v>
          </cell>
          <cell r="AI143">
            <v>44593</v>
          </cell>
          <cell r="AJ143" t="str">
            <v>N/A</v>
          </cell>
          <cell r="AK143" t="str">
            <v>N/A</v>
          </cell>
          <cell r="AL143" t="str">
            <v>N/A</v>
          </cell>
          <cell r="AM143" t="str">
            <v>N/A</v>
          </cell>
          <cell r="AN143">
            <v>0</v>
          </cell>
          <cell r="AO143" t="str">
            <v>N/A</v>
          </cell>
          <cell r="AP143">
            <v>0</v>
          </cell>
          <cell r="AQ143" t="str">
            <v>N/A</v>
          </cell>
          <cell r="AR143">
            <v>0</v>
          </cell>
          <cell r="AS143" t="str">
            <v>N/A</v>
          </cell>
          <cell r="AT143">
            <v>0</v>
          </cell>
          <cell r="AU143" t="str">
            <v>N/A</v>
          </cell>
          <cell r="AV143">
            <v>0</v>
          </cell>
          <cell r="AW143" t="str">
            <v>N/A</v>
          </cell>
          <cell r="AX143">
            <v>0</v>
          </cell>
          <cell r="AY143" t="str">
            <v>N/A</v>
          </cell>
          <cell r="AZ143">
            <v>0</v>
          </cell>
          <cell r="BA143">
            <v>82400829</v>
          </cell>
          <cell r="BB143" t="str">
            <v>NO</v>
          </cell>
          <cell r="BC143" t="str">
            <v>N/A</v>
          </cell>
          <cell r="BD143" t="str">
            <v>N/A</v>
          </cell>
          <cell r="BE143" t="str">
            <v>N/A</v>
          </cell>
          <cell r="BF143" t="str">
            <v>N/A</v>
          </cell>
          <cell r="BG143">
            <v>44926</v>
          </cell>
          <cell r="BH143">
            <v>44926</v>
          </cell>
          <cell r="BI143">
            <v>-417</v>
          </cell>
          <cell r="BJ143" t="str">
            <v>NO</v>
          </cell>
          <cell r="BK143" t="str">
            <v>N/A</v>
          </cell>
          <cell r="BL143" t="str">
            <v>Bogotá D.C.</v>
          </cell>
          <cell r="BM143" t="str">
            <v>Cumplimiento</v>
          </cell>
          <cell r="BN143" t="str">
            <v>18-47-101003793</v>
          </cell>
          <cell r="BO143">
            <v>0</v>
          </cell>
          <cell r="BP143" t="str">
            <v>Seguros del Estado</v>
          </cell>
          <cell r="BQ143">
            <v>44589</v>
          </cell>
          <cell r="BR143" t="str">
            <v>27-01-2022 - 05-07-2023</v>
          </cell>
          <cell r="BS143">
            <v>2022</v>
          </cell>
          <cell r="BT143" t="str">
            <v>PENDIENTE</v>
          </cell>
          <cell r="BU143" t="str">
            <v>Ninguna</v>
          </cell>
          <cell r="BV143" t="str">
            <v>Terminado</v>
          </cell>
          <cell r="BW143" t="str">
            <v>Retiro</v>
          </cell>
          <cell r="BX143" t="str">
            <v>N/A</v>
          </cell>
          <cell r="BY143" t="str">
            <v>DERECHO</v>
          </cell>
          <cell r="BZ143" t="str">
            <v>N/A</v>
          </cell>
          <cell r="CA143" t="str">
            <v>MASCULINO</v>
          </cell>
        </row>
        <row r="144">
          <cell r="C144" t="str">
            <v>JEP-557-2022</v>
          </cell>
          <cell r="D144" t="str">
            <v>JEP-CSPO-538-2022</v>
          </cell>
          <cell r="E144" t="str">
            <v>Laura Paredes</v>
          </cell>
          <cell r="F144">
            <v>44749</v>
          </cell>
          <cell r="G144" t="str">
            <v>Andres Eduardo Sierra Izquierdo</v>
          </cell>
          <cell r="H144" t="str">
            <v>2. Contratos o convenios que no requieren pluralidad de ofertas</v>
          </cell>
          <cell r="I144" t="str">
            <v>1. Prestación de servicios</v>
          </cell>
          <cell r="J144">
            <v>1026267738</v>
          </cell>
          <cell r="K144">
            <v>9</v>
          </cell>
          <cell r="L144" t="str">
            <v>Persona Natural</v>
          </cell>
          <cell r="M144" t="str">
            <v xml:space="preserve">Bogotá D.C. </v>
          </cell>
          <cell r="N144" t="str">
            <v>160.Prestar servicios profesionales a la Subsecretaría Ejecutiva para apoyar en la elaboración, consolidación, clasificación, sistematización y análisis de la información, relacionada con el seguimiento presupuestal del proyecto de inversión a cargo de la Subsecretaría Ejecutiva y todas las aquellas actividades que de allí se deriven, asi como en los  ejercicios de planeación de las activiadades misionales de la dependencia.(Contratos o convenio que no requieren pluralidad de ofertas)</v>
          </cell>
          <cell r="O144" t="str">
            <v>Administrativo Transversal</v>
          </cell>
          <cell r="P144" t="str">
            <v>Harvey Danilo Suarez Morales</v>
          </cell>
          <cell r="Q144" t="str">
            <v>Secretaría Ejecutiva</v>
          </cell>
          <cell r="R144" t="str">
            <v xml:space="preserve">Subsecretaría Ejecutiva </v>
          </cell>
          <cell r="S144" t="str">
            <v xml:space="preserve">Subsecretaría Ejecutiva </v>
          </cell>
          <cell r="T144" t="str">
            <v>Angela María Mora Soto</v>
          </cell>
          <cell r="U144" t="str">
            <v xml:space="preserve">B -Subsecretaría Ejecutiva </v>
          </cell>
          <cell r="V144" t="str">
            <v>N/A</v>
          </cell>
          <cell r="W144" t="str">
            <v>N/A</v>
          </cell>
          <cell r="X144" t="str">
            <v>N/A</v>
          </cell>
          <cell r="Y144" t="str">
            <v>Inversión</v>
          </cell>
          <cell r="Z144">
            <v>23130050</v>
          </cell>
          <cell r="AA144" t="str">
            <v>N/A</v>
          </cell>
          <cell r="AB144" t="str">
            <v>N/A</v>
          </cell>
          <cell r="AC144">
            <v>4626010</v>
          </cell>
          <cell r="AD144" t="str">
            <v>N/A</v>
          </cell>
          <cell r="AE144">
            <v>85422</v>
          </cell>
          <cell r="AF144">
            <v>311322</v>
          </cell>
          <cell r="AG144">
            <v>2018011001091</v>
          </cell>
          <cell r="AH144">
            <v>44752</v>
          </cell>
          <cell r="AI144">
            <v>44754</v>
          </cell>
          <cell r="AJ144" t="str">
            <v>N/A</v>
          </cell>
          <cell r="AK144" t="str">
            <v>N/A</v>
          </cell>
          <cell r="AL144" t="str">
            <v>N/A</v>
          </cell>
          <cell r="AM144" t="str">
            <v>N/A</v>
          </cell>
          <cell r="AN144">
            <v>0</v>
          </cell>
          <cell r="AO144" t="str">
            <v>N/A</v>
          </cell>
          <cell r="AP144">
            <v>0</v>
          </cell>
          <cell r="AQ144" t="str">
            <v>N/A</v>
          </cell>
          <cell r="AR144">
            <v>0</v>
          </cell>
          <cell r="AS144" t="str">
            <v>N/A</v>
          </cell>
          <cell r="AT144">
            <v>0</v>
          </cell>
          <cell r="AU144" t="str">
            <v>N/A</v>
          </cell>
          <cell r="AV144">
            <v>0</v>
          </cell>
          <cell r="AW144" t="str">
            <v>N/A</v>
          </cell>
          <cell r="AX144">
            <v>0</v>
          </cell>
          <cell r="AY144" t="str">
            <v>N/A</v>
          </cell>
          <cell r="AZ144">
            <v>0</v>
          </cell>
          <cell r="BA144">
            <v>23130050</v>
          </cell>
          <cell r="BB144" t="str">
            <v>NO</v>
          </cell>
          <cell r="BC144" t="str">
            <v>N/A</v>
          </cell>
          <cell r="BD144" t="str">
            <v>N/A</v>
          </cell>
          <cell r="BE144" t="str">
            <v>N/A</v>
          </cell>
          <cell r="BF144" t="str">
            <v>N/A</v>
          </cell>
          <cell r="BG144">
            <v>44895</v>
          </cell>
          <cell r="BH144">
            <v>44895</v>
          </cell>
          <cell r="BI144">
            <v>-448</v>
          </cell>
          <cell r="BJ144" t="str">
            <v>SI</v>
          </cell>
          <cell r="BK144" t="str">
            <v>N/A</v>
          </cell>
          <cell r="BL144" t="str">
            <v>Bogotá D.C.</v>
          </cell>
          <cell r="BM144" t="str">
            <v xml:space="preserve">Cumplimiento </v>
          </cell>
          <cell r="BN144" t="str">
            <v>63-47-101001085</v>
          </cell>
          <cell r="BO144">
            <v>0</v>
          </cell>
          <cell r="BP144" t="str">
            <v xml:space="preserve">Seguros del Estado S.A. </v>
          </cell>
          <cell r="BQ144">
            <v>44750</v>
          </cell>
          <cell r="BR144" t="str">
            <v>08/07/2022 - 31/05/2023</v>
          </cell>
          <cell r="BS144">
            <v>2022</v>
          </cell>
          <cell r="BT144" t="str">
            <v>PENDIENTE</v>
          </cell>
          <cell r="BU144" t="str">
            <v>Ninguna</v>
          </cell>
          <cell r="BV144" t="str">
            <v>Terminado</v>
          </cell>
          <cell r="BW144" t="str">
            <v>Retiro</v>
          </cell>
          <cell r="BX144" t="str">
            <v>N/A</v>
          </cell>
          <cell r="BY144" t="str">
            <v>ECONOMISTA</v>
          </cell>
          <cell r="BZ144" t="str">
            <v>N/A</v>
          </cell>
          <cell r="CA144" t="str">
            <v>MASCULINO</v>
          </cell>
        </row>
        <row r="145">
          <cell r="C145" t="str">
            <v>JEP-357-2022</v>
          </cell>
          <cell r="D145" t="str">
            <v>JEP-CSPO-357-2022</v>
          </cell>
          <cell r="E145" t="str">
            <v>Clara Torres</v>
          </cell>
          <cell r="F145" t="str">
            <v>24 de enero de 2022</v>
          </cell>
          <cell r="G145" t="str">
            <v>Rodrigo Pinzon Marin</v>
          </cell>
          <cell r="H145" t="str">
            <v>2. Contratos o convenios que no requieren pluralidad de ofertas</v>
          </cell>
          <cell r="I145" t="str">
            <v>1. Prestación de servicios</v>
          </cell>
          <cell r="J145">
            <v>79747867</v>
          </cell>
          <cell r="K145">
            <v>2</v>
          </cell>
          <cell r="L145" t="str">
            <v>Persona Natural</v>
          </cell>
          <cell r="M145" t="str">
            <v>N/A</v>
          </cell>
          <cell r="N145" t="str">
            <v>Prestación de servicios profesionales para acompañar a la Subsecretaría Ejecutiva en las actividades de índole económico y financiero que requiera el desarrollo del proceso de selección cuyo objeto es la prestación del servicio integral de monitoreo a través de diferentes mecanismos, para comparecientes sometidos a la Jurisdicción Especial para la Paz.</v>
          </cell>
          <cell r="O145" t="str">
            <v>Administrativo Transversal</v>
          </cell>
          <cell r="P145" t="str">
            <v>Harvey Danilo Suarez Morales</v>
          </cell>
          <cell r="Q145" t="str">
            <v>Secretaría Ejecutiva</v>
          </cell>
          <cell r="R145" t="str">
            <v xml:space="preserve">Subsecretaría Ejecutiva </v>
          </cell>
          <cell r="S145" t="str">
            <v xml:space="preserve">Subsecretaría Ejecutiva </v>
          </cell>
          <cell r="T145" t="str">
            <v>Angela María Mora Soto</v>
          </cell>
          <cell r="U145" t="str">
            <v xml:space="preserve">B -Subsecretaría Ejecutiva </v>
          </cell>
          <cell r="V145" t="str">
            <v>N/A</v>
          </cell>
          <cell r="W145" t="str">
            <v>N/A</v>
          </cell>
          <cell r="X145" t="str">
            <v>N/A</v>
          </cell>
          <cell r="Y145" t="str">
            <v>Inversión</v>
          </cell>
          <cell r="Z145">
            <v>24720252</v>
          </cell>
          <cell r="AA145" t="str">
            <v>N/A</v>
          </cell>
          <cell r="AB145" t="str">
            <v>N/A</v>
          </cell>
          <cell r="AC145">
            <v>8240084</v>
          </cell>
          <cell r="AD145" t="str">
            <v>N/A</v>
          </cell>
          <cell r="AE145">
            <v>63122</v>
          </cell>
          <cell r="AF145">
            <v>71922</v>
          </cell>
          <cell r="AG145">
            <v>2018011001091</v>
          </cell>
          <cell r="AH145">
            <v>44587</v>
          </cell>
          <cell r="AI145">
            <v>44606</v>
          </cell>
          <cell r="AJ145" t="str">
            <v>Wiliam Fabian Calderon Aguirre</v>
          </cell>
          <cell r="AK145">
            <v>93393340</v>
          </cell>
          <cell r="AL145">
            <v>3</v>
          </cell>
          <cell r="AM145">
            <v>44637</v>
          </cell>
          <cell r="AN145">
            <v>-14</v>
          </cell>
          <cell r="AO145">
            <v>44670</v>
          </cell>
          <cell r="AP145">
            <v>12085450</v>
          </cell>
          <cell r="AQ145">
            <v>44694</v>
          </cell>
          <cell r="AR145">
            <v>0</v>
          </cell>
          <cell r="AS145" t="str">
            <v>N/A</v>
          </cell>
          <cell r="AT145">
            <v>0</v>
          </cell>
          <cell r="AU145" t="str">
            <v>N/A</v>
          </cell>
          <cell r="AV145">
            <v>0</v>
          </cell>
          <cell r="AW145" t="str">
            <v>N/A</v>
          </cell>
          <cell r="AX145">
            <v>1</v>
          </cell>
          <cell r="AY145">
            <v>44694</v>
          </cell>
          <cell r="AZ145">
            <v>60</v>
          </cell>
          <cell r="BA145">
            <v>36805688</v>
          </cell>
          <cell r="BB145" t="str">
            <v>NO</v>
          </cell>
          <cell r="BC145" t="str">
            <v>N/A</v>
          </cell>
          <cell r="BD145" t="str">
            <v>N/A</v>
          </cell>
          <cell r="BE145" t="str">
            <v>N/A</v>
          </cell>
          <cell r="BF145" t="str">
            <v>N/A</v>
          </cell>
          <cell r="BG145">
            <v>44681</v>
          </cell>
          <cell r="BH145">
            <v>44741</v>
          </cell>
          <cell r="BI145">
            <v>-602</v>
          </cell>
          <cell r="BJ145" t="str">
            <v>NO</v>
          </cell>
          <cell r="BK145" t="str">
            <v>SIN FECHA</v>
          </cell>
          <cell r="BL145" t="str">
            <v>Bogotá D.C.</v>
          </cell>
          <cell r="BM145" t="str">
            <v>Cumplimiento</v>
          </cell>
          <cell r="BN145" t="str">
            <v xml:space="preserve">96-47-101001440
63-47-101000935
63-47-101000935
63-47-101000935
</v>
          </cell>
          <cell r="BO145" t="str">
            <v>0
0
1
2</v>
          </cell>
          <cell r="BP145" t="str">
            <v>Seguros del Estado S.A.
Seguros del Estado S.A.
Seguros del Estado S.A.
Seguros del Estado S.A.</v>
          </cell>
          <cell r="BQ145" t="str">
            <v>26/01/2022
17/03/2022
28/04/2022
13/05/2022</v>
          </cell>
          <cell r="BR145" t="str">
            <v xml:space="preserve">26-01-2022 - 31-10-2022
17/03/2022 - 31/10/2022
17/03/2022 - 31/11/2022
17/03/2022 - 20/01/2023
</v>
          </cell>
          <cell r="BS145" t="str">
            <v xml:space="preserve">27/01/2022
26/04/2022
29/04/2022
16/05/2022
</v>
          </cell>
          <cell r="BT145" t="str">
            <v>PENDIENTE</v>
          </cell>
          <cell r="BU145" t="str">
            <v>En fecha 17/03/2022, se suscribe cesión del contrato, en fecha 18/04/2022 se suscribe prorroga hasta el 15/05/2022 y se modifica el valor y forma de pago. En fecha 10/05/2022 se prorroga el plazo hasta el 29/06/2022 y se adicionan $12.085.450</v>
          </cell>
          <cell r="BV145" t="str">
            <v>Terminado</v>
          </cell>
          <cell r="BW145" t="str">
            <v>Cesión, adición y prórroga</v>
          </cell>
          <cell r="BX145" t="str">
            <v>N/A</v>
          </cell>
          <cell r="BY145" t="str">
            <v>ECONOMÍA</v>
          </cell>
          <cell r="BZ145" t="str">
            <v>N/A</v>
          </cell>
          <cell r="CA145" t="str">
            <v>MASCULINO</v>
          </cell>
        </row>
        <row r="146">
          <cell r="C146" t="str">
            <v>JEP-359-2022</v>
          </cell>
          <cell r="D146" t="str">
            <v>JEP-CSPO-359-2022</v>
          </cell>
          <cell r="E146" t="str">
            <v>Clara Torres</v>
          </cell>
          <cell r="F146" t="str">
            <v>24 de enero de 2022</v>
          </cell>
          <cell r="G146" t="str">
            <v>Maria Catalina Florez Salazar</v>
          </cell>
          <cell r="H146" t="str">
            <v>2. Contratos o convenios que no requieren pluralidad de ofertas</v>
          </cell>
          <cell r="I146" t="str">
            <v>1. Prestación de servicios</v>
          </cell>
          <cell r="J146">
            <v>52706089</v>
          </cell>
          <cell r="K146">
            <v>5</v>
          </cell>
          <cell r="L146" t="str">
            <v>Persona Natural</v>
          </cell>
          <cell r="M146" t="str">
            <v>N/A</v>
          </cell>
          <cell r="N146" t="str">
            <v>Prestar servicios profesionales especializados para apoyar y acompañar a la subsecretaría ejecutiva de la JEP, en las definiciones de índole jurídico contractuales que corresponda adoptar, en las etapas del proceso de gestión contractual, para la implementación del monitoreo al que refieren los numerales 11 y 12 del artículo 111 de la ley 1957</v>
          </cell>
          <cell r="O146" t="str">
            <v>Administrativo Transversal</v>
          </cell>
          <cell r="P146" t="str">
            <v>Harvey Danilo Suarez Morales</v>
          </cell>
          <cell r="Q146" t="str">
            <v>Secretaría Ejecutiva</v>
          </cell>
          <cell r="R146" t="str">
            <v xml:space="preserve">Subsecretaría Ejecutiva </v>
          </cell>
          <cell r="S146" t="str">
            <v xml:space="preserve">Subsecretaría Ejecutiva </v>
          </cell>
          <cell r="T146" t="str">
            <v>Angela María Mora Soto</v>
          </cell>
          <cell r="U146" t="str">
            <v xml:space="preserve">B -Subsecretaría Ejecutiva </v>
          </cell>
          <cell r="V146" t="str">
            <v>N/A</v>
          </cell>
          <cell r="W146" t="str">
            <v>N/A</v>
          </cell>
          <cell r="X146" t="str">
            <v>N/A</v>
          </cell>
          <cell r="Y146" t="str">
            <v>Inversión</v>
          </cell>
          <cell r="Z146">
            <v>24720252</v>
          </cell>
          <cell r="AA146" t="str">
            <v>N/A</v>
          </cell>
          <cell r="AB146" t="str">
            <v>N/A</v>
          </cell>
          <cell r="AC146">
            <v>8240084</v>
          </cell>
          <cell r="AD146" t="str">
            <v>N/A</v>
          </cell>
          <cell r="AE146">
            <v>61422</v>
          </cell>
          <cell r="AF146">
            <v>63322</v>
          </cell>
          <cell r="AG146">
            <v>18011001091</v>
          </cell>
          <cell r="AH146">
            <v>44587</v>
          </cell>
          <cell r="AI146">
            <v>44606</v>
          </cell>
          <cell r="AJ146" t="str">
            <v>Sandra Milena Gomez Tovar</v>
          </cell>
          <cell r="AK146">
            <v>52817478</v>
          </cell>
          <cell r="AL146">
            <v>3</v>
          </cell>
          <cell r="AM146">
            <v>44631</v>
          </cell>
          <cell r="AN146">
            <v>-14</v>
          </cell>
          <cell r="AO146">
            <v>44650</v>
          </cell>
          <cell r="AP146">
            <v>12085450</v>
          </cell>
          <cell r="AQ146">
            <v>44694</v>
          </cell>
          <cell r="AR146">
            <v>0</v>
          </cell>
          <cell r="AS146" t="str">
            <v>N/A</v>
          </cell>
          <cell r="AT146">
            <v>0</v>
          </cell>
          <cell r="AU146" t="str">
            <v>N/A</v>
          </cell>
          <cell r="AV146">
            <v>0</v>
          </cell>
          <cell r="AW146" t="str">
            <v>N/A</v>
          </cell>
          <cell r="AX146">
            <v>1</v>
          </cell>
          <cell r="AY146">
            <v>44694</v>
          </cell>
          <cell r="AZ146">
            <v>60</v>
          </cell>
          <cell r="BA146">
            <v>36805688</v>
          </cell>
          <cell r="BB146" t="str">
            <v>NO</v>
          </cell>
          <cell r="BC146" t="str">
            <v>N/A</v>
          </cell>
          <cell r="BD146" t="str">
            <v>N/A</v>
          </cell>
          <cell r="BE146" t="str">
            <v>N/A</v>
          </cell>
          <cell r="BF146" t="str">
            <v>N/A</v>
          </cell>
          <cell r="BG146">
            <v>44681</v>
          </cell>
          <cell r="BH146">
            <v>44741</v>
          </cell>
          <cell r="BI146">
            <v>-602</v>
          </cell>
          <cell r="BJ146" t="str">
            <v>NO</v>
          </cell>
          <cell r="BK146" t="str">
            <v>SIN FECHA</v>
          </cell>
          <cell r="BL146" t="str">
            <v>Bogotá D.C.</v>
          </cell>
          <cell r="BM146" t="str">
            <v>Cumplimiento</v>
          </cell>
          <cell r="BN146" t="str">
            <v xml:space="preserve">15-45-101138266
21-45-101364192
21-45-101364192
21-45-101364192
</v>
          </cell>
          <cell r="BO146" t="str">
            <v>0
0
1
3</v>
          </cell>
          <cell r="BP146" t="str">
            <v>Seguros del Estado S.A.
Seguros del Estado S.A.
Seguros del Estado S.A.
Seguros del Estado S.A.</v>
          </cell>
          <cell r="BQ146" t="str">
            <v>26/01/2022
14/03/2022
31/03/2022
03/05/2022</v>
          </cell>
          <cell r="BR146" t="str">
            <v xml:space="preserve">26-01-2022 - 31-10-2022
11/03/2022 - 10/10/2022
11/03/2022 - 16/11/2022
11/03/2022 - 30/12/2022
</v>
          </cell>
          <cell r="BS146" t="str">
            <v xml:space="preserve">21/01/2022
15/03/2022
01/04/2022
16/05/2022
</v>
          </cell>
          <cell r="BT146" t="str">
            <v>PENDIENTE</v>
          </cell>
          <cell r="BU146" t="str">
            <v>En fecha 11/03/2022, se suscribe cesión del contrato.
En fecha 30/03/2022 se suscribe otrosí No. 1 por el cual se prorroga el plazo y se modifica el valor y forma de pago. En fecha 13/05/2022 se suscribe otrosí 2 por medio del cual se prorroga el plazo al 29/06/2022 y se adicionan $12.085.450</v>
          </cell>
          <cell r="BV146" t="str">
            <v>Terminado</v>
          </cell>
          <cell r="BW146" t="str">
            <v>Cesión, adición y prórroga</v>
          </cell>
          <cell r="BX146" t="str">
            <v>N/A</v>
          </cell>
          <cell r="BY146" t="str">
            <v>DERECHO</v>
          </cell>
          <cell r="BZ146" t="str">
            <v>N/A</v>
          </cell>
          <cell r="CA146" t="str">
            <v>FEMENINO</v>
          </cell>
        </row>
        <row r="147">
          <cell r="C147" t="str">
            <v>JEP-681-2022</v>
          </cell>
          <cell r="D147" t="str">
            <v>JEP-CSPO-657-2022</v>
          </cell>
          <cell r="E147" t="str">
            <v>Clara Torres</v>
          </cell>
          <cell r="F147">
            <v>44798</v>
          </cell>
          <cell r="G147" t="str">
            <v>William Fábian Calderon Aguirre</v>
          </cell>
          <cell r="H147" t="str">
            <v>2. Contratos o convenios que no requieren pluralidad de ofertas</v>
          </cell>
          <cell r="I147" t="str">
            <v>1. Prestación de servicios</v>
          </cell>
          <cell r="J147">
            <v>93393340</v>
          </cell>
          <cell r="K147">
            <v>3</v>
          </cell>
          <cell r="L147" t="str">
            <v>Persona Natural</v>
          </cell>
          <cell r="M147" t="str">
            <v xml:space="preserve">Bogotá D.C. </v>
          </cell>
          <cell r="N147" t="str">
            <v>Prestar servicios profesionales para apoyar y acompañar a la Subsecretaría Ejecutiva en la revisión y análisis de documentos técnicos y estadísticos sobre el proceso de monitoreo de la JEP</v>
          </cell>
          <cell r="O147" t="str">
            <v>Administrativo Transversal</v>
          </cell>
          <cell r="P147" t="str">
            <v>Harvey Danilo Suarez Morales</v>
          </cell>
          <cell r="Q147" t="str">
            <v>Secretaría Ejecutiva</v>
          </cell>
          <cell r="R147" t="str">
            <v xml:space="preserve">Subsecretaría Ejecutiva </v>
          </cell>
          <cell r="S147" t="str">
            <v xml:space="preserve">Subsecretaría Ejecutiva </v>
          </cell>
          <cell r="T147" t="str">
            <v>Angela María Mora Soto</v>
          </cell>
          <cell r="U147" t="str">
            <v xml:space="preserve">B -Subsecretaría Ejecutiva </v>
          </cell>
          <cell r="V147" t="str">
            <v>N/A</v>
          </cell>
          <cell r="W147" t="str">
            <v>N/A</v>
          </cell>
          <cell r="X147" t="str">
            <v>N/A</v>
          </cell>
          <cell r="Y147" t="str">
            <v>Inversión</v>
          </cell>
          <cell r="Z147">
            <v>30599138</v>
          </cell>
          <cell r="AA147" t="str">
            <v>N/A</v>
          </cell>
          <cell r="AB147" t="str">
            <v>N/A</v>
          </cell>
          <cell r="AC147">
            <v>7228143</v>
          </cell>
          <cell r="AD147" t="str">
            <v>N/A</v>
          </cell>
          <cell r="AE147">
            <v>101622</v>
          </cell>
          <cell r="AF147">
            <v>388122</v>
          </cell>
          <cell r="AG147">
            <v>2018011001175</v>
          </cell>
          <cell r="AH147">
            <v>44799</v>
          </cell>
          <cell r="AI147">
            <v>44805</v>
          </cell>
          <cell r="AJ147" t="str">
            <v>N/A</v>
          </cell>
          <cell r="AK147" t="str">
            <v>N/A</v>
          </cell>
          <cell r="AL147" t="str">
            <v>N/A</v>
          </cell>
          <cell r="AM147" t="str">
            <v>N/A</v>
          </cell>
          <cell r="AN147">
            <v>0</v>
          </cell>
          <cell r="AO147" t="str">
            <v>N/A</v>
          </cell>
          <cell r="AP147">
            <v>0</v>
          </cell>
          <cell r="AQ147" t="str">
            <v>N/A</v>
          </cell>
          <cell r="AR147">
            <v>0</v>
          </cell>
          <cell r="AS147" t="str">
            <v>N/A</v>
          </cell>
          <cell r="AT147">
            <v>0</v>
          </cell>
          <cell r="AU147" t="str">
            <v>N/A</v>
          </cell>
          <cell r="AV147">
            <v>0</v>
          </cell>
          <cell r="AW147" t="str">
            <v>N/A</v>
          </cell>
          <cell r="AX147">
            <v>0</v>
          </cell>
          <cell r="AY147" t="str">
            <v>N/A</v>
          </cell>
          <cell r="AZ147">
            <v>0</v>
          </cell>
          <cell r="BA147">
            <v>30599138</v>
          </cell>
          <cell r="BB147" t="str">
            <v>NO</v>
          </cell>
          <cell r="BC147" t="str">
            <v>N/A</v>
          </cell>
          <cell r="BD147" t="str">
            <v>N/A</v>
          </cell>
          <cell r="BE147" t="str">
            <v>N/A</v>
          </cell>
          <cell r="BF147" t="str">
            <v>N/A</v>
          </cell>
          <cell r="BG147">
            <v>44926</v>
          </cell>
          <cell r="BH147">
            <v>44926</v>
          </cell>
          <cell r="BI147">
            <v>-417</v>
          </cell>
          <cell r="BJ147" t="str">
            <v>SI</v>
          </cell>
          <cell r="BK147" t="str">
            <v>N/A</v>
          </cell>
          <cell r="BL147" t="str">
            <v>Bogotá D.C.</v>
          </cell>
          <cell r="BM147" t="str">
            <v>Cumplimiento</v>
          </cell>
          <cell r="BN147" t="str">
            <v>390-45-994000013841</v>
          </cell>
          <cell r="BO147">
            <v>0</v>
          </cell>
          <cell r="BP147" t="str">
            <v>Aseguradora Solidaria de Colombia</v>
          </cell>
          <cell r="BQ147">
            <v>44800</v>
          </cell>
          <cell r="BR147" t="str">
            <v>26/08/2022 - 06/07/2023</v>
          </cell>
          <cell r="BS147">
            <v>2022</v>
          </cell>
          <cell r="BT147" t="str">
            <v>PENDIENTE</v>
          </cell>
          <cell r="BV147" t="str">
            <v>Terminado</v>
          </cell>
          <cell r="BW147" t="str">
            <v>Retiro</v>
          </cell>
          <cell r="BX147" t="str">
            <v>N/A</v>
          </cell>
          <cell r="BY147" t="str">
            <v>ECONOMÍA</v>
          </cell>
          <cell r="BZ147" t="str">
            <v>N/A</v>
          </cell>
          <cell r="CA147" t="str">
            <v>MASCULINO</v>
          </cell>
        </row>
        <row r="148">
          <cell r="C148" t="str">
            <v>JEP-379-2022</v>
          </cell>
          <cell r="D148" t="str">
            <v>JEP-CSPO-379-2022</v>
          </cell>
          <cell r="E148" t="str">
            <v>Clara Torres</v>
          </cell>
          <cell r="F148" t="str">
            <v>25 de enero de 2022</v>
          </cell>
          <cell r="G148" t="str">
            <v>Claudia Stela Nuñez Duarte</v>
          </cell>
          <cell r="H148" t="str">
            <v>2. Contratos o convenios que no requieren pluralidad de ofertas</v>
          </cell>
          <cell r="I148" t="str">
            <v>1. Prestación de servicios</v>
          </cell>
          <cell r="J148">
            <v>52644489</v>
          </cell>
          <cell r="K148">
            <v>0</v>
          </cell>
          <cell r="L148" t="str">
            <v>Persona Natural</v>
          </cell>
          <cell r="M148" t="str">
            <v>N/A</v>
          </cell>
          <cell r="N148" t="str">
            <v>Prestar servicios profesionales especializados a la subsecretaria ejecutiva en la articulación y relacionamiento interinstitucional de las entidades que componen el SIVJRNR, así como en el seguimiento de los procesos y proyectos que se desarrollan de manera conjunta. </v>
          </cell>
          <cell r="O148" t="str">
            <v>Administrativo Transversal</v>
          </cell>
          <cell r="P148" t="str">
            <v>Harvey Danilo Suarez Morales</v>
          </cell>
          <cell r="Q148" t="str">
            <v>Secretaría Ejecutiva</v>
          </cell>
          <cell r="R148" t="str">
            <v xml:space="preserve">Subsecretaría Ejecutiva </v>
          </cell>
          <cell r="S148" t="str">
            <v xml:space="preserve">Subsecretaría Ejecutiva </v>
          </cell>
          <cell r="T148" t="str">
            <v>Angela María Mora Soto</v>
          </cell>
          <cell r="U148" t="str">
            <v xml:space="preserve">B -Subsecretaría Ejecutiva </v>
          </cell>
          <cell r="V148" t="str">
            <v>N/A</v>
          </cell>
          <cell r="W148" t="str">
            <v>N/A</v>
          </cell>
          <cell r="X148" t="str">
            <v>N/A</v>
          </cell>
          <cell r="Y148" t="str">
            <v>Inversión</v>
          </cell>
          <cell r="Z148">
            <v>115435112</v>
          </cell>
          <cell r="AA148" t="str">
            <v>N/A</v>
          </cell>
          <cell r="AB148" t="str">
            <v>N/A</v>
          </cell>
          <cell r="AC148">
            <v>10245720</v>
          </cell>
          <cell r="AD148" t="str">
            <v>N/A</v>
          </cell>
          <cell r="AE148">
            <v>61522</v>
          </cell>
          <cell r="AF148">
            <v>65322</v>
          </cell>
          <cell r="AG148">
            <v>2018011001091</v>
          </cell>
          <cell r="AH148">
            <v>44588</v>
          </cell>
          <cell r="AI148">
            <v>44589</v>
          </cell>
          <cell r="AJ148" t="str">
            <v>N/A</v>
          </cell>
          <cell r="AK148" t="str">
            <v>N/A</v>
          </cell>
          <cell r="AL148" t="str">
            <v>N/A</v>
          </cell>
          <cell r="AM148" t="str">
            <v>N/A</v>
          </cell>
          <cell r="AN148">
            <v>0</v>
          </cell>
          <cell r="AO148" t="str">
            <v>N/A</v>
          </cell>
          <cell r="AP148">
            <v>0</v>
          </cell>
          <cell r="AQ148" t="str">
            <v>N/A</v>
          </cell>
          <cell r="AR148">
            <v>0</v>
          </cell>
          <cell r="AS148" t="str">
            <v>N/A</v>
          </cell>
          <cell r="AT148">
            <v>0</v>
          </cell>
          <cell r="AU148" t="str">
            <v>N/A</v>
          </cell>
          <cell r="AV148">
            <v>0</v>
          </cell>
          <cell r="AW148" t="str">
            <v>N/A</v>
          </cell>
          <cell r="AX148">
            <v>0</v>
          </cell>
          <cell r="AY148" t="str">
            <v>N/A</v>
          </cell>
          <cell r="AZ148">
            <v>0</v>
          </cell>
          <cell r="BA148">
            <v>115435112</v>
          </cell>
          <cell r="BB148" t="str">
            <v>NO</v>
          </cell>
          <cell r="BC148" t="str">
            <v>N/A</v>
          </cell>
          <cell r="BD148" t="str">
            <v>N/A</v>
          </cell>
          <cell r="BE148" t="str">
            <v>N/A</v>
          </cell>
          <cell r="BF148" t="str">
            <v>N/A</v>
          </cell>
          <cell r="BG148">
            <v>44926</v>
          </cell>
          <cell r="BH148">
            <v>44926</v>
          </cell>
          <cell r="BI148">
            <v>-417</v>
          </cell>
          <cell r="BJ148" t="str">
            <v>NO</v>
          </cell>
          <cell r="BK148" t="str">
            <v>N/A</v>
          </cell>
          <cell r="BL148" t="str">
            <v>Bogotá D.C.</v>
          </cell>
          <cell r="BM148" t="str">
            <v xml:space="preserve">Cumplimiento </v>
          </cell>
          <cell r="BN148" t="str">
            <v>21-45-101359150</v>
          </cell>
          <cell r="BO148">
            <v>0</v>
          </cell>
          <cell r="BP148" t="str">
            <v xml:space="preserve">Seguros del Estado </v>
          </cell>
          <cell r="BQ148">
            <v>44589</v>
          </cell>
          <cell r="BR148" t="str">
            <v>27-01-2022 - 01-07-2023</v>
          </cell>
          <cell r="BS148">
            <v>2022</v>
          </cell>
          <cell r="BT148" t="str">
            <v>PENDIENTE</v>
          </cell>
          <cell r="BU148" t="str">
            <v>Ninguna</v>
          </cell>
          <cell r="BV148" t="str">
            <v>Terminado</v>
          </cell>
          <cell r="BW148" t="str">
            <v>Retiro</v>
          </cell>
          <cell r="BX148" t="str">
            <v>N/A</v>
          </cell>
          <cell r="BY148" t="str">
            <v>DERECHO</v>
          </cell>
          <cell r="BZ148" t="str">
            <v>N/A</v>
          </cell>
          <cell r="CA148" t="str">
            <v>FEMENINO</v>
          </cell>
        </row>
        <row r="149">
          <cell r="C149" t="str">
            <v>JEP-380-2022</v>
          </cell>
          <cell r="D149" t="str">
            <v>JEP-CSPO-380-2022</v>
          </cell>
          <cell r="E149" t="str">
            <v>Clara Torres</v>
          </cell>
          <cell r="F149" t="str">
            <v>25 de enero de 2022</v>
          </cell>
          <cell r="G149" t="str">
            <v>Fabian Steven Vanegas Ruiz</v>
          </cell>
          <cell r="H149" t="str">
            <v>2. Contratos o convenios que no requieren pluralidad de ofertas</v>
          </cell>
          <cell r="I149" t="str">
            <v>1. Prestación de servicios</v>
          </cell>
          <cell r="J149">
            <v>1030638566</v>
          </cell>
          <cell r="K149">
            <v>6</v>
          </cell>
          <cell r="L149" t="str">
            <v>Persona Natural</v>
          </cell>
          <cell r="M149" t="str">
            <v>N/A</v>
          </cell>
          <cell r="N149" t="str">
            <v>Prestar servicios profesionales para apoyar a la subsecretaria ejecutiva en los ejercicios de planeación, articulación, fortalecimiento y seguimiento a las actividades misionales y estratégicas de la misma y sus departamentos. </v>
          </cell>
          <cell r="O149" t="str">
            <v>Administrativo Transversal</v>
          </cell>
          <cell r="P149" t="str">
            <v>Harvey Danilo Suarez Morales</v>
          </cell>
          <cell r="Q149" t="str">
            <v>Secretaría Ejecutiva</v>
          </cell>
          <cell r="R149" t="str">
            <v xml:space="preserve">Subsecretaría Ejecutiva </v>
          </cell>
          <cell r="S149" t="str">
            <v xml:space="preserve">Subsecretaría Ejecutiva </v>
          </cell>
          <cell r="T149" t="str">
            <v>Angela María Mora Soto</v>
          </cell>
          <cell r="U149" t="str">
            <v xml:space="preserve">B -Subsecretaría Ejecutiva </v>
          </cell>
          <cell r="V149" t="str">
            <v>N/A</v>
          </cell>
          <cell r="W149" t="str">
            <v>N/A</v>
          </cell>
          <cell r="X149" t="str">
            <v>N/A</v>
          </cell>
          <cell r="Y149" t="str">
            <v>Inversión</v>
          </cell>
          <cell r="Z149">
            <v>81437077</v>
          </cell>
          <cell r="AA149" t="str">
            <v>N/A</v>
          </cell>
          <cell r="AB149" t="str">
            <v>N/A</v>
          </cell>
          <cell r="AC149" t="str">
            <v>$7.228.143</v>
          </cell>
          <cell r="AD149" t="str">
            <v>N/A</v>
          </cell>
          <cell r="AE149">
            <v>67322</v>
          </cell>
          <cell r="AF149">
            <v>63222</v>
          </cell>
          <cell r="AG149" t="str">
            <v xml:space="preserve">2018011001091	</v>
          </cell>
          <cell r="AH149">
            <v>44587</v>
          </cell>
          <cell r="AI149">
            <v>44589</v>
          </cell>
          <cell r="AJ149" t="str">
            <v>Vanessa Arango Cano
Daniela León Nisperuza</v>
          </cell>
          <cell r="AK149" t="str">
            <v>1022359295
1.010.199.208</v>
          </cell>
          <cell r="AL149" t="str">
            <v>9
1</v>
          </cell>
          <cell r="AM149" t="str">
            <v>29/03/2022
22/09/2022</v>
          </cell>
          <cell r="AN149">
            <v>0</v>
          </cell>
          <cell r="AO149" t="str">
            <v>N/A</v>
          </cell>
          <cell r="AP149">
            <v>0</v>
          </cell>
          <cell r="AQ149" t="str">
            <v>N/A</v>
          </cell>
          <cell r="AR149">
            <v>0</v>
          </cell>
          <cell r="AS149" t="str">
            <v>N/A</v>
          </cell>
          <cell r="AT149">
            <v>0</v>
          </cell>
          <cell r="AU149" t="str">
            <v>N/A</v>
          </cell>
          <cell r="AV149">
            <v>0</v>
          </cell>
          <cell r="AW149" t="str">
            <v>N/A</v>
          </cell>
          <cell r="AX149">
            <v>0</v>
          </cell>
          <cell r="AY149" t="str">
            <v>N/A</v>
          </cell>
          <cell r="AZ149">
            <v>0</v>
          </cell>
          <cell r="BA149">
            <v>81437077</v>
          </cell>
          <cell r="BB149" t="str">
            <v>NO</v>
          </cell>
          <cell r="BC149" t="str">
            <v>N/A</v>
          </cell>
          <cell r="BD149" t="str">
            <v>N/A</v>
          </cell>
          <cell r="BE149" t="str">
            <v>N/A</v>
          </cell>
          <cell r="BF149" t="str">
            <v>N/A</v>
          </cell>
          <cell r="BG149">
            <v>44926</v>
          </cell>
          <cell r="BH149">
            <v>44926</v>
          </cell>
          <cell r="BI149">
            <v>-417</v>
          </cell>
          <cell r="BJ149" t="str">
            <v>NO</v>
          </cell>
          <cell r="BK149" t="str">
            <v>N/A</v>
          </cell>
          <cell r="BL149" t="str">
            <v>Bogotá D.C.</v>
          </cell>
          <cell r="BM149" t="str">
            <v xml:space="preserve">Cumplimiento </v>
          </cell>
          <cell r="BN149" t="str">
            <v xml:space="preserve">33-47-101008332
63-47-101000945
380 47 994000127856
</v>
          </cell>
          <cell r="BO149" t="str">
            <v>0
0
0</v>
          </cell>
          <cell r="BP149" t="str">
            <v>Seguros del Estado S.A.
Seguros del Estado S.A.
Aseguradora Solidaria de Colombia</v>
          </cell>
          <cell r="BQ149" t="str">
            <v>26/01/2022
29/03/2022
22/09/2022</v>
          </cell>
          <cell r="BR149" t="str">
            <v>27-01-2022 - 10-07-2023
29/03/2022 - 30/06/2023
22/09/2022 - 03/07/2023</v>
          </cell>
          <cell r="BS149" t="str">
            <v xml:space="preserve">28/01/2022
29/03/2022
22/09/2022
</v>
          </cell>
          <cell r="BT149" t="str">
            <v>PENDIENTE</v>
          </cell>
          <cell r="BU149" t="str">
            <v>en fecha 29/03/2022 se suscribe cesión del contrato
En fecha del 22 de septiembre de 2022 se realiza la Cesión del contrato</v>
          </cell>
          <cell r="BV149" t="str">
            <v>Terminado</v>
          </cell>
          <cell r="BW149" t="str">
            <v>Cesión</v>
          </cell>
          <cell r="BX149" t="str">
            <v>N/A</v>
          </cell>
          <cell r="BY149" t="str">
            <v>INGENIERÍA ELECTRÓNICA Y TELECOMUNICACIONES</v>
          </cell>
          <cell r="BZ149" t="str">
            <v>N/A</v>
          </cell>
          <cell r="CA149" t="str">
            <v>FEMENINO</v>
          </cell>
        </row>
        <row r="150">
          <cell r="C150" t="str">
            <v>JEP-431-2022</v>
          </cell>
          <cell r="D150" t="str">
            <v>JEP-IPS-004-2022</v>
          </cell>
          <cell r="E150" t="str">
            <v>Norma Bonilla</v>
          </cell>
          <cell r="F150" t="str">
            <v>N/R</v>
          </cell>
          <cell r="G150" t="str">
            <v>INMOV S.A.S</v>
          </cell>
          <cell r="H150" t="str">
            <v>3. Invitación Pública igual o superior a 450SMMLV</v>
          </cell>
          <cell r="I150" t="str">
            <v>1. Prestación de servicios</v>
          </cell>
          <cell r="J150">
            <v>802013501</v>
          </cell>
          <cell r="K150">
            <v>4</v>
          </cell>
          <cell r="L150" t="str">
            <v>Persona Jurídica</v>
          </cell>
          <cell r="M150" t="str">
            <v>N/A</v>
          </cell>
          <cell r="N150" t="str">
            <v>Prestar servicios logísticos para la organización y ejecución de actividades programadas por la Jurisdicción Especial para la Paz, para el cumplimiento de sus obligaciones misionales.</v>
          </cell>
          <cell r="O150" t="str">
            <v>Administrativo Transversal</v>
          </cell>
          <cell r="P150" t="str">
            <v>Angela María Mora Soto</v>
          </cell>
          <cell r="Q150" t="str">
            <v>Subsecretaría Ejecutiva</v>
          </cell>
          <cell r="R150" t="str">
            <v xml:space="preserve">Subsecretaría Ejecutiva </v>
          </cell>
          <cell r="S150" t="str">
            <v xml:space="preserve">Subsecretaría Ejecutiva </v>
          </cell>
          <cell r="T150" t="str">
            <v>Angela María Mora Soto</v>
          </cell>
          <cell r="U150" t="str">
            <v xml:space="preserve">B -Subsecretaría Ejecutiva </v>
          </cell>
          <cell r="V150" t="str">
            <v>N/A</v>
          </cell>
          <cell r="W150" t="str">
            <v>N/A</v>
          </cell>
          <cell r="X150" t="str">
            <v>N/A</v>
          </cell>
          <cell r="Y150" t="str">
            <v>Inversión</v>
          </cell>
          <cell r="Z150">
            <v>5595944960</v>
          </cell>
          <cell r="AA150" t="str">
            <v>N/A</v>
          </cell>
          <cell r="AB150" t="str">
            <v>N/A</v>
          </cell>
          <cell r="AC150" t="str">
            <v>N/A</v>
          </cell>
          <cell r="AD150" t="str">
            <v>N/A</v>
          </cell>
          <cell r="AE150">
            <v>69322</v>
          </cell>
          <cell r="AF150">
            <v>217222</v>
          </cell>
          <cell r="AG150">
            <v>2018011001091</v>
          </cell>
          <cell r="AH150">
            <v>44685</v>
          </cell>
          <cell r="AI150">
            <v>44687</v>
          </cell>
          <cell r="AJ150" t="str">
            <v>N/A</v>
          </cell>
          <cell r="AK150" t="str">
            <v>N/A</v>
          </cell>
          <cell r="AL150" t="str">
            <v>N/A</v>
          </cell>
          <cell r="AM150" t="str">
            <v>N/A</v>
          </cell>
          <cell r="AN150">
            <v>697000000</v>
          </cell>
          <cell r="AO150">
            <v>44874</v>
          </cell>
          <cell r="AP150">
            <v>1804285764</v>
          </cell>
          <cell r="AQ150">
            <v>44922</v>
          </cell>
          <cell r="AR150">
            <v>344155000</v>
          </cell>
          <cell r="AS150">
            <v>44966</v>
          </cell>
          <cell r="AT150">
            <v>0</v>
          </cell>
          <cell r="AU150" t="str">
            <v>N/A</v>
          </cell>
          <cell r="AV150">
            <v>0</v>
          </cell>
          <cell r="AW150" t="str">
            <v>N/A</v>
          </cell>
          <cell r="AX150">
            <v>0</v>
          </cell>
          <cell r="AY150" t="str">
            <v>N/A</v>
          </cell>
          <cell r="AZ150">
            <v>134</v>
          </cell>
          <cell r="BA150">
            <v>8441385724</v>
          </cell>
          <cell r="BB150" t="str">
            <v>SI</v>
          </cell>
          <cell r="BC150">
            <v>1804285764</v>
          </cell>
          <cell r="BD150" t="str">
            <v>N/A</v>
          </cell>
          <cell r="BE150" t="str">
            <v>N/A</v>
          </cell>
          <cell r="BF150" t="str">
            <v>N/A</v>
          </cell>
          <cell r="BG150">
            <v>44926</v>
          </cell>
          <cell r="BH150">
            <v>45060</v>
          </cell>
          <cell r="BI150">
            <v>-283</v>
          </cell>
          <cell r="BJ150" t="str">
            <v>SI</v>
          </cell>
          <cell r="BK150">
            <v>45060</v>
          </cell>
          <cell r="BL150" t="str">
            <v>Bogotá D.C.</v>
          </cell>
          <cell r="BM150" t="str">
            <v>Cumplimiento</v>
          </cell>
          <cell r="BN150" t="str">
            <v>21-45-101369223</v>
          </cell>
          <cell r="BO150">
            <v>0</v>
          </cell>
          <cell r="BP150" t="str">
            <v>Seguros del Estado</v>
          </cell>
          <cell r="BQ150">
            <v>44684</v>
          </cell>
          <cell r="BR150" t="str">
            <v>02/05/2022 - 31/12/2025</v>
          </cell>
          <cell r="BS150">
            <v>2022</v>
          </cell>
          <cell r="BT150" t="str">
            <v>PENDIENTE</v>
          </cell>
          <cell r="BU150" t="str">
            <v xml:space="preserve">Que el día 09 de noviembre de 2022, se suscribió Otrosí No. 1, por medio de cual se adicionó
el valor del contrato en la suma de ($657.000.000), Docuento aclaratorio por 697.000.000
Mediante otrosí número 2 se aprueba : Prorrogar el plazo de ejecución del contrato hasta el 14
de mayo de 2023 y adición por un valor de $1.804.285.764 Para la vigencia 2023 el contrato se encuentra respaldado con autorización de vigencias
futuras / Oficio 2-2022-055247 del 25-11-2022 
A partie del 09 de febrero se realiza una adición a través del otrosí N°3 de $344.155.000
El 12/04/2023 se suscribió la terminación anticipada del contrato JEP-431-2022	INMOV S.A.S
</v>
          </cell>
          <cell r="BV150" t="str">
            <v>Terminado</v>
          </cell>
          <cell r="BW150" t="str">
            <v>Terminación anticipada</v>
          </cell>
          <cell r="BX150" t="str">
            <v>N/A</v>
          </cell>
          <cell r="BY150" t="str">
            <v>N/A</v>
          </cell>
          <cell r="BZ150" t="str">
            <v>N/A</v>
          </cell>
          <cell r="CA150" t="str">
            <v>N/A</v>
          </cell>
        </row>
        <row r="151">
          <cell r="C151" t="str">
            <v>JEP-016-2022</v>
          </cell>
          <cell r="D151" t="str">
            <v>JEP-CSPO-016-2022</v>
          </cell>
          <cell r="E151" t="str">
            <v xml:space="preserve">Ángela Esquivel </v>
          </cell>
          <cell r="F151" t="str">
            <v>N/R</v>
          </cell>
          <cell r="G151" t="str">
            <v>Yuly Maritza Gomez Garzon </v>
          </cell>
          <cell r="H151" t="str">
            <v>2. Contratos o convenios que no requieren pluralidad de ofertas</v>
          </cell>
          <cell r="I151" t="str">
            <v>1. Prestación de servicios</v>
          </cell>
          <cell r="J151" t="str">
            <v>52961468_x000D_</v>
          </cell>
          <cell r="K151">
            <v>5</v>
          </cell>
          <cell r="L151" t="str">
            <v>Persona Natural</v>
          </cell>
          <cell r="M151" t="str">
            <v>N/A</v>
          </cell>
          <cell r="N151" t="str">
            <v>Prestar servicios técnicos para apoyar al Departamento de Atención a Víctimas en las gestiones operativas, técnicas, administrativas y apoyo material a víctimas requeridas para su adecuado funcionamiento</v>
          </cell>
          <cell r="O151" t="str">
            <v>Administrativo Transversal</v>
          </cell>
          <cell r="P151" t="str">
            <v>Harvey Danilo Suarez Morales</v>
          </cell>
          <cell r="Q151" t="str">
            <v>Secretaría Ejecutiva</v>
          </cell>
          <cell r="R151" t="str">
            <v xml:space="preserve">Subsecretaría Ejecutiva </v>
          </cell>
          <cell r="S151" t="str">
            <v>Departamento de Atención a Víctimas</v>
          </cell>
          <cell r="T151" t="str">
            <v>Claudia Viviana Ferro Buitrago</v>
          </cell>
          <cell r="U151" t="str">
            <v>BB-Departamento de Atención a Víctimas</v>
          </cell>
          <cell r="V151" t="str">
            <v>N/A</v>
          </cell>
          <cell r="W151" t="str">
            <v>N/A</v>
          </cell>
          <cell r="X151" t="str">
            <v>N/A</v>
          </cell>
          <cell r="Y151" t="str">
            <v>Inversión</v>
          </cell>
          <cell r="Z151">
            <v>43007433</v>
          </cell>
          <cell r="AA151" t="str">
            <v>N/A</v>
          </cell>
          <cell r="AB151" t="str">
            <v>N/A</v>
          </cell>
          <cell r="AC151" t="str">
            <v>$3.614.070,00</v>
          </cell>
          <cell r="AD151" t="str">
            <v>N/A</v>
          </cell>
          <cell r="AE151">
            <v>26822</v>
          </cell>
          <cell r="AF151">
            <v>25322</v>
          </cell>
          <cell r="AG151">
            <v>2018011001091</v>
          </cell>
          <cell r="AH151">
            <v>44567</v>
          </cell>
          <cell r="AI151">
            <v>44569</v>
          </cell>
          <cell r="AJ151" t="str">
            <v>N/A</v>
          </cell>
          <cell r="AK151" t="str">
            <v>N/A</v>
          </cell>
          <cell r="AL151" t="str">
            <v>N/A</v>
          </cell>
          <cell r="AM151" t="str">
            <v>N/A</v>
          </cell>
          <cell r="AN151">
            <v>0</v>
          </cell>
          <cell r="AO151" t="str">
            <v>N/A</v>
          </cell>
          <cell r="AP151">
            <v>0</v>
          </cell>
          <cell r="AQ151" t="str">
            <v>N/A</v>
          </cell>
          <cell r="AR151">
            <v>0</v>
          </cell>
          <cell r="AS151" t="str">
            <v>N/A</v>
          </cell>
          <cell r="AT151">
            <v>0</v>
          </cell>
          <cell r="AU151" t="str">
            <v>N/A</v>
          </cell>
          <cell r="AV151">
            <v>0</v>
          </cell>
          <cell r="AW151" t="str">
            <v>N/A</v>
          </cell>
          <cell r="AX151">
            <v>0</v>
          </cell>
          <cell r="AY151" t="str">
            <v>N/A</v>
          </cell>
          <cell r="AZ151">
            <v>0</v>
          </cell>
          <cell r="BA151">
            <v>43007433</v>
          </cell>
          <cell r="BB151" t="str">
            <v>NO</v>
          </cell>
          <cell r="BC151" t="str">
            <v>N/A</v>
          </cell>
          <cell r="BD151" t="str">
            <v>N/A</v>
          </cell>
          <cell r="BE151" t="str">
            <v>N/A</v>
          </cell>
          <cell r="BF151" t="str">
            <v>N/A</v>
          </cell>
          <cell r="BG151">
            <v>44926</v>
          </cell>
          <cell r="BH151">
            <v>44926</v>
          </cell>
          <cell r="BI151">
            <v>-417</v>
          </cell>
          <cell r="BJ151" t="str">
            <v>NO</v>
          </cell>
          <cell r="BK151" t="str">
            <v>N/A</v>
          </cell>
          <cell r="BL151" t="str">
            <v>Bogotá D.C.</v>
          </cell>
          <cell r="BM151" t="str">
            <v>Cumplimiento</v>
          </cell>
          <cell r="BN151" t="str">
            <v>65-47-101006449</v>
          </cell>
          <cell r="BO151">
            <v>0</v>
          </cell>
          <cell r="BP151" t="str">
            <v xml:space="preserve">Seguros del Estado </v>
          </cell>
          <cell r="BQ151">
            <v>44568</v>
          </cell>
          <cell r="BR151" t="str">
            <v>06-01-2022 - 01-07-2023</v>
          </cell>
          <cell r="BS151">
            <v>2022</v>
          </cell>
          <cell r="BT151" t="str">
            <v>C:\Users\andres.prietom\JEP Colombia\Carlos Giovanni Torres Peñaranda - Contractual - Onedrive\Validación pólizas CPS\.VERIFICACIÓN DE PÓLIZAS CONTRATOS 2022\verificacion poliza contrato JEP-016-2022.pdf</v>
          </cell>
          <cell r="BU151" t="str">
            <v>N/A</v>
          </cell>
          <cell r="BV151" t="str">
            <v>Terminado</v>
          </cell>
          <cell r="BW151" t="str">
            <v>Retiro</v>
          </cell>
          <cell r="BX151" t="str">
            <v>N/A</v>
          </cell>
          <cell r="BY151" t="str">
            <v>ADMINISTRACIÓN DE EMPRESAS</v>
          </cell>
          <cell r="BZ151" t="str">
            <v>N/A</v>
          </cell>
          <cell r="CA151" t="str">
            <v>FEMENINO</v>
          </cell>
        </row>
        <row r="152">
          <cell r="C152" t="str">
            <v>JEP-015-2022</v>
          </cell>
          <cell r="D152" t="str">
            <v>JEP-CSPO-015-2022</v>
          </cell>
          <cell r="E152" t="str">
            <v xml:space="preserve">Ángela Esquivel </v>
          </cell>
          <cell r="F152" t="str">
            <v>N/R</v>
          </cell>
          <cell r="G152" t="str">
            <v>Ingrid Katherine Cely Torres </v>
          </cell>
          <cell r="H152" t="str">
            <v>2. Contratos o convenios que no requieren pluralidad de ofertas</v>
          </cell>
          <cell r="I152" t="str">
            <v>1. Prestación de servicios</v>
          </cell>
          <cell r="J152">
            <v>1018415347</v>
          </cell>
          <cell r="K152">
            <v>9</v>
          </cell>
          <cell r="L152" t="str">
            <v>Persona Natural</v>
          </cell>
          <cell r="M152" t="str">
            <v>N/A</v>
          </cell>
          <cell r="N152" t="str">
            <v>Prestar servicios profesionales al Departamento de Atención a Víctimas para apoyar y acompañar en monitoreo, seguimiento, evaluación y reporte de los procesos y actividades que se desarrollen en instancias judiciales y no judiciales atendiendo los enfoques diferenciales.</v>
          </cell>
          <cell r="O152" t="str">
            <v>Administrativo Transversal</v>
          </cell>
          <cell r="P152" t="str">
            <v>Harvey Danilo Suarez Morales</v>
          </cell>
          <cell r="Q152" t="str">
            <v>Secretaría Ejecutiva</v>
          </cell>
          <cell r="R152" t="str">
            <v xml:space="preserve">Subsecretaría Ejecutiva </v>
          </cell>
          <cell r="S152" t="str">
            <v>Departamento de Atención a Víctimas</v>
          </cell>
          <cell r="T152" t="str">
            <v>Claudia Viviana Ferro Buitrago</v>
          </cell>
          <cell r="U152" t="str">
            <v>BB-Departamento de Atención a Víctimas</v>
          </cell>
          <cell r="V152" t="str">
            <v>N/A</v>
          </cell>
          <cell r="W152" t="str">
            <v>N/A</v>
          </cell>
          <cell r="X152" t="str">
            <v>N/A</v>
          </cell>
          <cell r="Y152" t="str">
            <v>Inversión</v>
          </cell>
          <cell r="Z152">
            <v>113539676</v>
          </cell>
          <cell r="AA152" t="str">
            <v>N/A</v>
          </cell>
          <cell r="AB152" t="str">
            <v>N/A</v>
          </cell>
          <cell r="AC152">
            <v>9541150</v>
          </cell>
          <cell r="AD152" t="str">
            <v>N/A</v>
          </cell>
          <cell r="AE152">
            <v>26922</v>
          </cell>
          <cell r="AF152">
            <v>25122</v>
          </cell>
          <cell r="AG152">
            <v>2018011001091</v>
          </cell>
          <cell r="AH152">
            <v>44567</v>
          </cell>
          <cell r="AI152">
            <v>44569</v>
          </cell>
          <cell r="AJ152" t="str">
            <v>N/A</v>
          </cell>
          <cell r="AK152" t="str">
            <v>N/A</v>
          </cell>
          <cell r="AL152" t="str">
            <v>N/A</v>
          </cell>
          <cell r="AM152" t="str">
            <v>N/A</v>
          </cell>
          <cell r="AN152">
            <v>0</v>
          </cell>
          <cell r="AO152" t="str">
            <v>N/A</v>
          </cell>
          <cell r="AP152">
            <v>0</v>
          </cell>
          <cell r="AQ152" t="str">
            <v>N/A</v>
          </cell>
          <cell r="AR152">
            <v>0</v>
          </cell>
          <cell r="AS152" t="str">
            <v>N/A</v>
          </cell>
          <cell r="AT152">
            <v>0</v>
          </cell>
          <cell r="AU152" t="str">
            <v>N/A</v>
          </cell>
          <cell r="AV152">
            <v>0</v>
          </cell>
          <cell r="AW152" t="str">
            <v>N/A</v>
          </cell>
          <cell r="AX152">
            <v>0</v>
          </cell>
          <cell r="AY152" t="str">
            <v>N/A</v>
          </cell>
          <cell r="AZ152">
            <v>0</v>
          </cell>
          <cell r="BA152">
            <v>113539676</v>
          </cell>
          <cell r="BB152" t="str">
            <v>NO</v>
          </cell>
          <cell r="BC152" t="str">
            <v>N/A</v>
          </cell>
          <cell r="BD152" t="str">
            <v>N/A</v>
          </cell>
          <cell r="BE152" t="str">
            <v>N/A</v>
          </cell>
          <cell r="BF152" t="str">
            <v>N/A</v>
          </cell>
          <cell r="BG152">
            <v>44926</v>
          </cell>
          <cell r="BH152">
            <v>44926</v>
          </cell>
          <cell r="BI152">
            <v>-417</v>
          </cell>
          <cell r="BJ152" t="str">
            <v>NO</v>
          </cell>
          <cell r="BK152" t="str">
            <v>N/A</v>
          </cell>
          <cell r="BL152" t="str">
            <v>Territorio Nacional</v>
          </cell>
          <cell r="BM152" t="str">
            <v>Cumplimiento</v>
          </cell>
          <cell r="BN152" t="str">
            <v>65-47-101006450</v>
          </cell>
          <cell r="BO152">
            <v>0</v>
          </cell>
          <cell r="BP152" t="str">
            <v xml:space="preserve">Seguros del Estado </v>
          </cell>
          <cell r="BQ152">
            <v>44568</v>
          </cell>
          <cell r="BR152" t="str">
            <v>06-01-2022 - 01-07-2023</v>
          </cell>
          <cell r="BS152">
            <v>2022</v>
          </cell>
          <cell r="BT152" t="str">
            <v>C:\Users\andres.prietom\JEP Colombia\Carlos Giovanni Torres Peñaranda - Contractual - Onedrive\Validación pólizas CPS\.VERIFICACIÓN DE PÓLIZAS CONTRATOS 2022\verificacion poliza contrato JEP-015-2022.pdf</v>
          </cell>
          <cell r="BU152" t="str">
            <v>N/A</v>
          </cell>
          <cell r="BV152" t="str">
            <v>Terminado</v>
          </cell>
          <cell r="BW152" t="str">
            <v>Retiro</v>
          </cell>
          <cell r="BX152" t="str">
            <v>N/A</v>
          </cell>
          <cell r="BY152" t="str">
            <v>RELACIONES INTERNACIONALES</v>
          </cell>
          <cell r="BZ152" t="str">
            <v>CIENCIAS POLÍTICAS</v>
          </cell>
          <cell r="CA152" t="str">
            <v>FEMENINO</v>
          </cell>
        </row>
        <row r="153">
          <cell r="C153" t="str">
            <v>JEP-020-2022</v>
          </cell>
          <cell r="D153" t="str">
            <v>JEP-CSPO-020-2022</v>
          </cell>
          <cell r="E153" t="str">
            <v xml:space="preserve">Ángela Esquivel </v>
          </cell>
          <cell r="F153" t="str">
            <v>N/R</v>
          </cell>
          <cell r="G153" t="str">
            <v>Sandra Helena Narvaez Ramirez </v>
          </cell>
          <cell r="H153" t="str">
            <v>2. Contratos o convenios que no requieren pluralidad de ofertas</v>
          </cell>
          <cell r="I153" t="str">
            <v>1. Prestación de servicios</v>
          </cell>
          <cell r="J153" t="str">
            <v>51859703_x000D_</v>
          </cell>
          <cell r="K153">
            <v>2</v>
          </cell>
          <cell r="L153" t="str">
            <v>Persona Natural</v>
          </cell>
          <cell r="M153" t="str">
            <v>N/A</v>
          </cell>
          <cell r="N153" t="str">
            <v>Prestar servicios profesionales al Departamento de Atención a Víctimas para apoyar y acompañar la implementación de lineamientos de los enfoques diferenciales, que permita y garanticen la participación de las víctimas en instancias judiciales y no judiciales</v>
          </cell>
          <cell r="O153" t="str">
            <v>Administrativo Transversal</v>
          </cell>
          <cell r="P153" t="str">
            <v>Harvey Danilo Suarez Morales</v>
          </cell>
          <cell r="Q153" t="str">
            <v>Secretaría Ejecutiva</v>
          </cell>
          <cell r="R153" t="str">
            <v xml:space="preserve">Subsecretaría Ejecutiva </v>
          </cell>
          <cell r="S153" t="str">
            <v>Departamento de Atención a Víctimas</v>
          </cell>
          <cell r="T153" t="str">
            <v>Claudia Viviana Ferro Buitrago</v>
          </cell>
          <cell r="U153" t="str">
            <v>BB-Departamento de Atención a Víctimas</v>
          </cell>
          <cell r="V153" t="str">
            <v>N/A</v>
          </cell>
          <cell r="W153" t="str">
            <v>N/A</v>
          </cell>
          <cell r="X153" t="str">
            <v>N/A</v>
          </cell>
          <cell r="Y153" t="str">
            <v>Inversión</v>
          </cell>
          <cell r="Z153">
            <v>108378785</v>
          </cell>
          <cell r="AA153" t="str">
            <v>N/A</v>
          </cell>
          <cell r="AB153" t="str">
            <v>N/A</v>
          </cell>
          <cell r="AC153" t="str">
            <v>$9.107.461,00</v>
          </cell>
          <cell r="AD153" t="str">
            <v>N/A</v>
          </cell>
          <cell r="AE153">
            <v>27022</v>
          </cell>
          <cell r="AF153">
            <v>26022</v>
          </cell>
          <cell r="AG153">
            <v>2018011001091</v>
          </cell>
          <cell r="AH153">
            <v>44569</v>
          </cell>
          <cell r="AI153">
            <v>44573</v>
          </cell>
          <cell r="AJ153" t="str">
            <v>N/A</v>
          </cell>
          <cell r="AK153" t="str">
            <v>N/A</v>
          </cell>
          <cell r="AL153" t="str">
            <v>N/A</v>
          </cell>
          <cell r="AM153" t="str">
            <v>N/A</v>
          </cell>
          <cell r="AN153">
            <v>0</v>
          </cell>
          <cell r="AO153" t="str">
            <v>N/A</v>
          </cell>
          <cell r="AP153">
            <v>0</v>
          </cell>
          <cell r="AQ153" t="str">
            <v>N/A</v>
          </cell>
          <cell r="AR153">
            <v>0</v>
          </cell>
          <cell r="AS153" t="str">
            <v>N/A</v>
          </cell>
          <cell r="AT153">
            <v>0</v>
          </cell>
          <cell r="AU153" t="str">
            <v>N/A</v>
          </cell>
          <cell r="AV153">
            <v>0</v>
          </cell>
          <cell r="AW153" t="str">
            <v>N/A</v>
          </cell>
          <cell r="AX153">
            <v>0</v>
          </cell>
          <cell r="AY153" t="str">
            <v>N/A</v>
          </cell>
          <cell r="AZ153">
            <v>0</v>
          </cell>
          <cell r="BA153">
            <v>108378785</v>
          </cell>
          <cell r="BB153" t="str">
            <v>NO</v>
          </cell>
          <cell r="BC153" t="str">
            <v>N/A</v>
          </cell>
          <cell r="BD153" t="str">
            <v>N/A</v>
          </cell>
          <cell r="BE153" t="str">
            <v>N/A</v>
          </cell>
          <cell r="BF153" t="str">
            <v>N/A</v>
          </cell>
          <cell r="BG153">
            <v>44926</v>
          </cell>
          <cell r="BH153">
            <v>44926</v>
          </cell>
          <cell r="BI153">
            <v>-417</v>
          </cell>
          <cell r="BJ153" t="str">
            <v>NO</v>
          </cell>
          <cell r="BK153" t="str">
            <v>N/A</v>
          </cell>
          <cell r="BL153" t="str">
            <v>Territorio Nacional</v>
          </cell>
          <cell r="BM153" t="str">
            <v>Cumplimiento</v>
          </cell>
          <cell r="BN153" t="str">
            <v>65-47-101006466</v>
          </cell>
          <cell r="BO153">
            <v>0</v>
          </cell>
          <cell r="BP153" t="str">
            <v xml:space="preserve">Seguros del Estado </v>
          </cell>
          <cell r="BQ153">
            <v>44568</v>
          </cell>
          <cell r="BR153" t="str">
            <v>07-01-2022 - 01-07-2023</v>
          </cell>
          <cell r="BS153">
            <v>2022</v>
          </cell>
          <cell r="BT153" t="str">
            <v>C:\Users\andres.prietom\JEP Colombia\Carlos Giovanni Torres Peñaranda - Contractual - Onedrive\Validación pólizas CPS\.VERIFICACIÓN DE PÓLIZAS CONTRATOS 2022\verificacion poliza contrato JEP-020-2022.pdf</v>
          </cell>
          <cell r="BU153" t="str">
            <v>N/A</v>
          </cell>
          <cell r="BV153" t="str">
            <v>Terminado</v>
          </cell>
          <cell r="BW153" t="str">
            <v>Retiro</v>
          </cell>
          <cell r="BX153" t="str">
            <v>N/A</v>
          </cell>
          <cell r="BY153" t="str">
            <v>CIENCIAS SOCIALES</v>
          </cell>
          <cell r="BZ153" t="str">
            <v>N/A</v>
          </cell>
          <cell r="CA153" t="str">
            <v>FEMENINO</v>
          </cell>
        </row>
        <row r="154">
          <cell r="C154" t="str">
            <v>JEP-124-2022</v>
          </cell>
          <cell r="D154" t="str">
            <v>JEP-CSPO-124-2022</v>
          </cell>
          <cell r="E154" t="str">
            <v xml:space="preserve">Ángela Esquivel </v>
          </cell>
          <cell r="F154" t="str">
            <v>N/R</v>
          </cell>
          <cell r="G154" t="str">
            <v>Zully Johana Laverde Morales</v>
          </cell>
          <cell r="H154" t="str">
            <v>2. Contratos o convenios que no requieren pluralidad de ofertas</v>
          </cell>
          <cell r="I154" t="str">
            <v>1. Prestación de servicios</v>
          </cell>
          <cell r="J154">
            <v>52738318</v>
          </cell>
          <cell r="K154">
            <v>4</v>
          </cell>
          <cell r="L154" t="str">
            <v>Persona Natural</v>
          </cell>
          <cell r="M154" t="str">
            <v>N/A</v>
          </cell>
          <cell r="N154" t="str">
            <v>Prestar servicios profesionales especializados para acompañar y apoyar al Departamento de Atención a Víctimas en los procesos y actividades de orientación, fortalecimiento y facilitación para la participación en instancias judiciales y no judiciales, de las víctimas del conflicto que se encuentran en el exterior, retornadas y/o en zonas de frontera, sus organizaciones y actores estratégicos, garantizando los enfoques diferenciales</v>
          </cell>
          <cell r="O154" t="str">
            <v>Administrativo Transversal</v>
          </cell>
          <cell r="P154" t="str">
            <v>Harvey Danilo Suarez Morales</v>
          </cell>
          <cell r="Q154" t="str">
            <v>Secretaría Ejecutiva</v>
          </cell>
          <cell r="R154" t="str">
            <v xml:space="preserve">Subsecretaría Ejecutiva </v>
          </cell>
          <cell r="S154" t="str">
            <v>Departamento de Atención a Víctimas</v>
          </cell>
          <cell r="T154" t="str">
            <v>Claudia Viviana Ferro Buitrago</v>
          </cell>
          <cell r="U154" t="str">
            <v>BB-Departamento de Atención a Víctimas</v>
          </cell>
          <cell r="V154" t="str">
            <v>N/A</v>
          </cell>
          <cell r="W154" t="str">
            <v>N/A</v>
          </cell>
          <cell r="X154" t="str">
            <v>N/A</v>
          </cell>
          <cell r="Y154" t="str">
            <v>Inversión</v>
          </cell>
          <cell r="Z154">
            <v>123119381</v>
          </cell>
          <cell r="AA154" t="str">
            <v>N/A</v>
          </cell>
          <cell r="AB154" t="str">
            <v>N/A</v>
          </cell>
          <cell r="AC154" t="str">
            <v>$10.553.091</v>
          </cell>
          <cell r="AD154" t="str">
            <v>N/A</v>
          </cell>
          <cell r="AE154">
            <v>39922</v>
          </cell>
          <cell r="AF154">
            <v>35622</v>
          </cell>
          <cell r="AG154">
            <v>2018011001091</v>
          </cell>
          <cell r="AH154">
            <v>44578</v>
          </cell>
          <cell r="AI154">
            <v>44580</v>
          </cell>
          <cell r="AJ154" t="str">
            <v>N/A</v>
          </cell>
          <cell r="AK154" t="str">
            <v>N/A</v>
          </cell>
          <cell r="AL154" t="str">
            <v>N/A</v>
          </cell>
          <cell r="AM154" t="str">
            <v>N/A</v>
          </cell>
          <cell r="AN154">
            <v>0</v>
          </cell>
          <cell r="AO154" t="str">
            <v>N/A</v>
          </cell>
          <cell r="AP154">
            <v>0</v>
          </cell>
          <cell r="AQ154" t="str">
            <v>N/A</v>
          </cell>
          <cell r="AR154">
            <v>0</v>
          </cell>
          <cell r="AS154" t="str">
            <v>N/A</v>
          </cell>
          <cell r="AT154">
            <v>0</v>
          </cell>
          <cell r="AU154" t="str">
            <v>N/A</v>
          </cell>
          <cell r="AV154">
            <v>0</v>
          </cell>
          <cell r="AW154" t="str">
            <v>N/A</v>
          </cell>
          <cell r="AX154">
            <v>0</v>
          </cell>
          <cell r="AY154" t="str">
            <v>N/A</v>
          </cell>
          <cell r="AZ154">
            <v>0</v>
          </cell>
          <cell r="BA154">
            <v>123119381</v>
          </cell>
          <cell r="BB154" t="str">
            <v>NO</v>
          </cell>
          <cell r="BC154" t="str">
            <v>N/A</v>
          </cell>
          <cell r="BD154" t="str">
            <v>N/A</v>
          </cell>
          <cell r="BE154" t="str">
            <v>N/A</v>
          </cell>
          <cell r="BF154" t="str">
            <v>N/A</v>
          </cell>
          <cell r="BG154">
            <v>44926</v>
          </cell>
          <cell r="BH154">
            <v>44926</v>
          </cell>
          <cell r="BI154">
            <v>-417</v>
          </cell>
          <cell r="BJ154" t="str">
            <v>NO</v>
          </cell>
          <cell r="BK154" t="str">
            <v>N/A</v>
          </cell>
          <cell r="BL154" t="str">
            <v xml:space="preserve">Nacional e internacional
</v>
          </cell>
          <cell r="BM154" t="str">
            <v>Cumplimiento</v>
          </cell>
          <cell r="BN154" t="str">
            <v>11-47-101010749</v>
          </cell>
          <cell r="BO154">
            <v>1</v>
          </cell>
          <cell r="BP154" t="str">
            <v>Seguros del Estado</v>
          </cell>
          <cell r="BQ154">
            <v>44574</v>
          </cell>
          <cell r="BR154" t="str">
            <v>12-01-2022 - 10-07-2023</v>
          </cell>
          <cell r="BS154">
            <v>2022</v>
          </cell>
          <cell r="BT154" t="str">
            <v>C:\Users\andres.prietom\JEP Colombia\Carlos Giovanni Torres Peñaranda - Contractual - Onedrive\Validación pólizas CPS\.VERIFICACIÓN DE PÓLIZAS CONTRATOS 2022\verificacion poliza contrato JEP-124-2022.pdf</v>
          </cell>
          <cell r="BU154" t="str">
            <v>N/A</v>
          </cell>
          <cell r="BV154" t="str">
            <v>Terminado</v>
          </cell>
          <cell r="BW154" t="str">
            <v>Retiro</v>
          </cell>
          <cell r="BX154" t="str">
            <v>N/A</v>
          </cell>
          <cell r="BY154" t="str">
            <v>GOBIERNO Y RELACIONES INTERNACIONALES</v>
          </cell>
          <cell r="BZ154" t="str">
            <v>N/A</v>
          </cell>
          <cell r="CA154" t="str">
            <v>FEMENINO</v>
          </cell>
        </row>
        <row r="155">
          <cell r="C155" t="str">
            <v>JEP-017-2022</v>
          </cell>
          <cell r="D155" t="str">
            <v>JEP-CSPO-017-2022</v>
          </cell>
          <cell r="E155" t="str">
            <v xml:space="preserve">Ángela Esquivel </v>
          </cell>
          <cell r="F155" t="str">
            <v>N/R</v>
          </cell>
          <cell r="G155" t="str">
            <v>Mateo Andres Balanta Chaparro </v>
          </cell>
          <cell r="H155" t="str">
            <v>2. Contratos o convenios que no requieren pluralidad de ofertas</v>
          </cell>
          <cell r="I155" t="str">
            <v>1. Prestación de servicios</v>
          </cell>
          <cell r="J155">
            <v>1018479514</v>
          </cell>
          <cell r="K155">
            <v>7</v>
          </cell>
          <cell r="L155" t="str">
            <v>Persona Natural</v>
          </cell>
          <cell r="M155" t="str">
            <v>N/A</v>
          </cell>
          <cell r="N155" t="str">
            <v>Prestar servicios profesionales para apoyar al Departamento de Atención a Víctimas en el monitoreo y seguimiento a la implementación de lineamiento y estrategias de difusión, participación, orientación, asesoría y acompañamiento psicosocial en instancias judiciales y no judiciales atendiendo los enfoques diferenciales</v>
          </cell>
          <cell r="O155" t="str">
            <v>Administrativo Transversal</v>
          </cell>
          <cell r="P155" t="str">
            <v>Harvey Danilo Suarez Morales</v>
          </cell>
          <cell r="Q155" t="str">
            <v>Secretaría Ejecutiva</v>
          </cell>
          <cell r="R155" t="str">
            <v xml:space="preserve">Subsecretaría Ejecutiva </v>
          </cell>
          <cell r="S155" t="str">
            <v>Departamento de Atención a Víctimas</v>
          </cell>
          <cell r="T155" t="str">
            <v>Claudia Viviana Ferro Buitrago</v>
          </cell>
          <cell r="U155" t="str">
            <v>BB-Departamento de Atención a Víctimas</v>
          </cell>
          <cell r="V155" t="str">
            <v>N/A</v>
          </cell>
          <cell r="W155" t="str">
            <v>N/A</v>
          </cell>
          <cell r="X155" t="str">
            <v>N/A</v>
          </cell>
          <cell r="Y155" t="str">
            <v>Inversión</v>
          </cell>
          <cell r="Z155">
            <v>49888641</v>
          </cell>
          <cell r="AA155" t="str">
            <v>N/A</v>
          </cell>
          <cell r="AB155" t="str">
            <v>N/A</v>
          </cell>
          <cell r="AC155">
            <v>4192323</v>
          </cell>
          <cell r="AD155" t="str">
            <v>N/A</v>
          </cell>
          <cell r="AE155">
            <v>27122</v>
          </cell>
          <cell r="AF155">
            <v>31922</v>
          </cell>
          <cell r="AG155">
            <v>2018011001091</v>
          </cell>
          <cell r="AH155">
            <v>44575</v>
          </cell>
          <cell r="AI155">
            <v>44575</v>
          </cell>
          <cell r="AJ155" t="str">
            <v>N/A</v>
          </cell>
          <cell r="AK155" t="str">
            <v>N/A</v>
          </cell>
          <cell r="AL155" t="str">
            <v>N/A</v>
          </cell>
          <cell r="AM155" t="str">
            <v>N/A</v>
          </cell>
          <cell r="AN155">
            <v>0</v>
          </cell>
          <cell r="AO155" t="str">
            <v>N/A</v>
          </cell>
          <cell r="AP155">
            <v>0</v>
          </cell>
          <cell r="AQ155" t="str">
            <v>N/A</v>
          </cell>
          <cell r="AR155">
            <v>0</v>
          </cell>
          <cell r="AS155" t="str">
            <v>N/A</v>
          </cell>
          <cell r="AT155">
            <v>0</v>
          </cell>
          <cell r="AU155" t="str">
            <v>N/A</v>
          </cell>
          <cell r="AV155">
            <v>0</v>
          </cell>
          <cell r="AW155" t="str">
            <v>N/A</v>
          </cell>
          <cell r="AX155">
            <v>0</v>
          </cell>
          <cell r="AY155" t="str">
            <v>N/A</v>
          </cell>
          <cell r="AZ155">
            <v>0</v>
          </cell>
          <cell r="BA155">
            <v>49888641</v>
          </cell>
          <cell r="BB155" t="str">
            <v>NO</v>
          </cell>
          <cell r="BC155" t="str">
            <v>N/A</v>
          </cell>
          <cell r="BD155" t="str">
            <v>N/A</v>
          </cell>
          <cell r="BE155" t="str">
            <v>N/A</v>
          </cell>
          <cell r="BF155" t="str">
            <v>N/A</v>
          </cell>
          <cell r="BG155">
            <v>44926</v>
          </cell>
          <cell r="BH155">
            <v>44926</v>
          </cell>
          <cell r="BI155">
            <v>-417</v>
          </cell>
          <cell r="BJ155" t="str">
            <v>NO</v>
          </cell>
          <cell r="BK155" t="str">
            <v>N/A</v>
          </cell>
          <cell r="BL155" t="str">
            <v>Territorio Nacional</v>
          </cell>
          <cell r="BM155" t="str">
            <v>Cumplimiento</v>
          </cell>
          <cell r="BN155" t="str">
            <v>36-45-101037578</v>
          </cell>
          <cell r="BO155">
            <v>0</v>
          </cell>
          <cell r="BP155" t="str">
            <v xml:space="preserve">Seguros del Estado </v>
          </cell>
          <cell r="BQ155">
            <v>44568</v>
          </cell>
          <cell r="BR155" t="str">
            <v>06-01-2022 - 02-07-2023</v>
          </cell>
          <cell r="BS155">
            <v>2022</v>
          </cell>
          <cell r="BT155" t="str">
            <v>C:\Users\andres.prietom\JEP Colombia\Carlos Giovanni Torres Peñaranda - Contractual - Onedrive\Validación pólizas CPS\.VERIFICACIÓN DE PÓLIZAS CONTRATOS 2022\verificacion poliza contrato JEP-017-2022.pdf</v>
          </cell>
          <cell r="BU155" t="str">
            <v>N/A</v>
          </cell>
          <cell r="BV155" t="str">
            <v>Terminado</v>
          </cell>
          <cell r="BW155" t="str">
            <v>Retiro</v>
          </cell>
          <cell r="BX155" t="str">
            <v>N/A</v>
          </cell>
          <cell r="BY155" t="str">
            <v>SOCIOLOGÍA</v>
          </cell>
          <cell r="BZ155" t="str">
            <v>N/A</v>
          </cell>
          <cell r="CA155" t="str">
            <v>MASCULINO</v>
          </cell>
        </row>
        <row r="156">
          <cell r="C156" t="str">
            <v>JEP-022-2022</v>
          </cell>
          <cell r="D156" t="str">
            <v>JEP-CSPO-022-2022</v>
          </cell>
          <cell r="E156" t="str">
            <v xml:space="preserve">Ángela Esquivel </v>
          </cell>
          <cell r="F156" t="str">
            <v>N/R</v>
          </cell>
          <cell r="G156" t="str">
            <v>Johan Steve Varon Gomez</v>
          </cell>
          <cell r="H156" t="str">
            <v>2. Contratos o convenios que no requieren pluralidad de ofertas</v>
          </cell>
          <cell r="I156" t="str">
            <v>1. Prestación de servicios</v>
          </cell>
          <cell r="J156">
            <v>1022422027</v>
          </cell>
          <cell r="K156">
            <v>0</v>
          </cell>
          <cell r="L156" t="str">
            <v>Persona Natural</v>
          </cell>
          <cell r="M156" t="str">
            <v>N/A</v>
          </cell>
          <cell r="N156" t="str">
            <v>Prestar servicios profesionales para apoyar y acompañar al Departamento de Atención a Víctimas en la gestión, actualización y mantenimiento de las bases de datos que registren las actividades de implementación, difusión, orientación, asesoría, acompañamiento psicosocial y participación en instancias judiciales y no judiciales atendiendo los enfoques diferenciales</v>
          </cell>
          <cell r="O156" t="str">
            <v>Administrativo Transversal</v>
          </cell>
          <cell r="P156" t="str">
            <v>Harvey Danilo Suarez Morales</v>
          </cell>
          <cell r="Q156" t="str">
            <v>Secretaría Ejecutiva</v>
          </cell>
          <cell r="R156" t="str">
            <v xml:space="preserve">Subsecretaría Ejecutiva </v>
          </cell>
          <cell r="S156" t="str">
            <v>Departamento de Atención a Víctimas</v>
          </cell>
          <cell r="T156" t="str">
            <v>Claudia Viviana Ferro Buitrago</v>
          </cell>
          <cell r="U156" t="str">
            <v>BB-Departamento de Atención a Víctimas</v>
          </cell>
          <cell r="V156" t="str">
            <v>N/A</v>
          </cell>
          <cell r="W156" t="str">
            <v>N/A</v>
          </cell>
          <cell r="X156" t="str">
            <v>N/A</v>
          </cell>
          <cell r="Y156" t="str">
            <v>Inversión</v>
          </cell>
          <cell r="Z156">
            <v>49888641</v>
          </cell>
          <cell r="AA156" t="str">
            <v>N/A</v>
          </cell>
          <cell r="AB156" t="str">
            <v>N/A</v>
          </cell>
          <cell r="AC156" t="str">
            <v>$4.192.323</v>
          </cell>
          <cell r="AD156" t="str">
            <v>N/A</v>
          </cell>
          <cell r="AE156">
            <v>27222</v>
          </cell>
          <cell r="AF156">
            <v>27822</v>
          </cell>
          <cell r="AG156">
            <v>2018011001091</v>
          </cell>
          <cell r="AH156">
            <v>44572</v>
          </cell>
          <cell r="AI156">
            <v>44574</v>
          </cell>
          <cell r="AJ156" t="str">
            <v>N/A</v>
          </cell>
          <cell r="AK156" t="str">
            <v>N/A</v>
          </cell>
          <cell r="AL156" t="str">
            <v>N/A</v>
          </cell>
          <cell r="AM156" t="str">
            <v>N/A</v>
          </cell>
          <cell r="AN156">
            <v>0</v>
          </cell>
          <cell r="AO156" t="str">
            <v>N/A</v>
          </cell>
          <cell r="AP156">
            <v>0</v>
          </cell>
          <cell r="AQ156" t="str">
            <v>N/A</v>
          </cell>
          <cell r="AR156">
            <v>0</v>
          </cell>
          <cell r="AS156" t="str">
            <v>N/A</v>
          </cell>
          <cell r="AT156">
            <v>0</v>
          </cell>
          <cell r="AU156" t="str">
            <v>N/A</v>
          </cell>
          <cell r="AV156">
            <v>0</v>
          </cell>
          <cell r="AW156" t="str">
            <v>N/A</v>
          </cell>
          <cell r="AX156">
            <v>0</v>
          </cell>
          <cell r="AY156" t="str">
            <v>N/A</v>
          </cell>
          <cell r="AZ156">
            <v>0</v>
          </cell>
          <cell r="BA156">
            <v>49888641</v>
          </cell>
          <cell r="BB156" t="str">
            <v>NO</v>
          </cell>
          <cell r="BC156" t="str">
            <v>N/A</v>
          </cell>
          <cell r="BD156" t="str">
            <v>N/A</v>
          </cell>
          <cell r="BE156" t="str">
            <v>N/A</v>
          </cell>
          <cell r="BF156" t="str">
            <v>N/A</v>
          </cell>
          <cell r="BG156">
            <v>44926</v>
          </cell>
          <cell r="BH156">
            <v>44926</v>
          </cell>
          <cell r="BI156">
            <v>-417</v>
          </cell>
          <cell r="BJ156" t="str">
            <v>NO</v>
          </cell>
          <cell r="BK156" t="str">
            <v>N/A</v>
          </cell>
          <cell r="BL156" t="str">
            <v>Territorio Nacional</v>
          </cell>
          <cell r="BM156" t="str">
            <v>Cumplimiento</v>
          </cell>
          <cell r="BN156" t="str">
            <v>14-46-101060301</v>
          </cell>
          <cell r="BO156">
            <v>0</v>
          </cell>
          <cell r="BP156" t="str">
            <v xml:space="preserve">Seguros del Estado </v>
          </cell>
          <cell r="BQ156">
            <v>44568</v>
          </cell>
          <cell r="BR156" t="str">
            <v>06-01-2022 - 30-06-2023</v>
          </cell>
          <cell r="BS156">
            <v>2022</v>
          </cell>
          <cell r="BT156" t="str">
            <v>C:\Users\andres.prietom\JEP Colombia\Carlos Giovanni Torres Peñaranda - Contractual - Onedrive\Validación pólizas CPS\.VERIFICACIÓN DE PÓLIZAS CONTRATOS 2022\verificacion poliza contrato JEP-022-2022.pdf</v>
          </cell>
          <cell r="BU156" t="str">
            <v>N/A</v>
          </cell>
          <cell r="BV156" t="str">
            <v>Terminado</v>
          </cell>
          <cell r="BW156" t="str">
            <v>Retiro</v>
          </cell>
          <cell r="BX156" t="str">
            <v>N/A</v>
          </cell>
          <cell r="BY156" t="str">
            <v>RELACIONES INTERNACIONALES</v>
          </cell>
          <cell r="BZ156" t="str">
            <v>N/A</v>
          </cell>
          <cell r="CA156" t="str">
            <v>MASCULINO</v>
          </cell>
        </row>
        <row r="157">
          <cell r="C157" t="str">
            <v>JEP-123-2022</v>
          </cell>
          <cell r="D157" t="str">
            <v>JEP-CSPO-123-2022</v>
          </cell>
          <cell r="E157" t="str">
            <v xml:space="preserve">Ángela Esquivel </v>
          </cell>
          <cell r="F157" t="str">
            <v>N/R</v>
          </cell>
          <cell r="G157" t="str">
            <v>Adriana Amaya Grimaldos</v>
          </cell>
          <cell r="H157" t="str">
            <v>2. Contratos o convenios que no requieren pluralidad de ofertas</v>
          </cell>
          <cell r="I157" t="str">
            <v>1. Prestación de servicios</v>
          </cell>
          <cell r="J157">
            <v>52550685</v>
          </cell>
          <cell r="K157">
            <v>3</v>
          </cell>
          <cell r="L157" t="str">
            <v>Persona Natural</v>
          </cell>
          <cell r="M157" t="str">
            <v>N/A</v>
          </cell>
          <cell r="N157" t="str">
            <v>Prestar servicios técnicos para apoyar y acompañar al Departamento de Atención a Víctimas para fortalecer a través de estrategias de comunicación, planificación y diseño de materiales, la participación de las víctimas y actores estratégicos en instancias judiciales y no judiciales atendiendo los enfoques diferenciales.</v>
          </cell>
          <cell r="O157" t="str">
            <v>Administrativo Transversal</v>
          </cell>
          <cell r="P157" t="str">
            <v>Harvey Danilo Suarez Morales</v>
          </cell>
          <cell r="Q157" t="str">
            <v>Secretaría Ejecutiva</v>
          </cell>
          <cell r="R157" t="str">
            <v xml:space="preserve">Subsecretaría Ejecutiva </v>
          </cell>
          <cell r="S157" t="str">
            <v>Departamento de Atención a Víctimas</v>
          </cell>
          <cell r="T157" t="str">
            <v>Claudia Viviana Ferro Buitrago</v>
          </cell>
          <cell r="U157" t="str">
            <v>BB-Departamento de Atención a Víctimas</v>
          </cell>
          <cell r="V157" t="str">
            <v>N/A</v>
          </cell>
          <cell r="W157" t="str">
            <v>N/A</v>
          </cell>
          <cell r="X157" t="str">
            <v>N/A</v>
          </cell>
          <cell r="Y157" t="str">
            <v>Inversión</v>
          </cell>
          <cell r="Z157">
            <v>42164150</v>
          </cell>
          <cell r="AA157" t="str">
            <v>N/A</v>
          </cell>
          <cell r="AB157" t="str">
            <v>N/A</v>
          </cell>
          <cell r="AC157">
            <v>3614070</v>
          </cell>
          <cell r="AD157" t="str">
            <v>N/A</v>
          </cell>
          <cell r="AE157">
            <v>40722</v>
          </cell>
          <cell r="AF157">
            <v>37122</v>
          </cell>
          <cell r="AG157">
            <v>2018011001091</v>
          </cell>
          <cell r="AH157">
            <v>44579</v>
          </cell>
          <cell r="AI157">
            <v>44582</v>
          </cell>
          <cell r="AJ157" t="str">
            <v>N/A</v>
          </cell>
          <cell r="AK157" t="str">
            <v>N/A</v>
          </cell>
          <cell r="AL157" t="str">
            <v>N/A</v>
          </cell>
          <cell r="AM157" t="str">
            <v>N/A</v>
          </cell>
          <cell r="AN157">
            <v>0</v>
          </cell>
          <cell r="AO157" t="str">
            <v>N/A</v>
          </cell>
          <cell r="AP157">
            <v>0</v>
          </cell>
          <cell r="AQ157" t="str">
            <v>N/A</v>
          </cell>
          <cell r="AR157">
            <v>0</v>
          </cell>
          <cell r="AS157" t="str">
            <v>N/A</v>
          </cell>
          <cell r="AT157">
            <v>0</v>
          </cell>
          <cell r="AU157" t="str">
            <v>N/A</v>
          </cell>
          <cell r="AV157">
            <v>0</v>
          </cell>
          <cell r="AW157" t="str">
            <v>N/A</v>
          </cell>
          <cell r="AX157">
            <v>0</v>
          </cell>
          <cell r="AY157" t="str">
            <v>N/A</v>
          </cell>
          <cell r="AZ157">
            <v>0</v>
          </cell>
          <cell r="BA157">
            <v>42164150</v>
          </cell>
          <cell r="BB157" t="str">
            <v>NO</v>
          </cell>
          <cell r="BC157" t="str">
            <v>N/A</v>
          </cell>
          <cell r="BD157" t="str">
            <v>N/A</v>
          </cell>
          <cell r="BE157" t="str">
            <v>N/A</v>
          </cell>
          <cell r="BF157" t="str">
            <v>N/A</v>
          </cell>
          <cell r="BG157">
            <v>44926</v>
          </cell>
          <cell r="BH157">
            <v>44926</v>
          </cell>
          <cell r="BI157">
            <v>-417</v>
          </cell>
          <cell r="BJ157" t="str">
            <v>NO</v>
          </cell>
          <cell r="BK157" t="str">
            <v>N/A</v>
          </cell>
          <cell r="BL157" t="str">
            <v>Bogotá D.C.</v>
          </cell>
          <cell r="BM157" t="str">
            <v>Cumplimiento</v>
          </cell>
          <cell r="BN157" t="str">
            <v>11-47-101010776</v>
          </cell>
          <cell r="BO157">
            <v>2</v>
          </cell>
          <cell r="BP157" t="str">
            <v>Seguros del Estado</v>
          </cell>
          <cell r="BQ157">
            <v>44581</v>
          </cell>
          <cell r="BR157" t="str">
            <v>18-01-2022 - 06-07-2023</v>
          </cell>
          <cell r="BS157">
            <v>2022</v>
          </cell>
          <cell r="BT157" t="str">
            <v>C:\Users\andres.prietom\JEP Colombia\Carlos Giovanni Torres Peñaranda - Contractual - Onedrive\Validación pólizas CPS\.VERIFICACIÓN DE PÓLIZAS CONTRATOS 2022\verificacion poliza contrato JEP-123-2022.pdf</v>
          </cell>
          <cell r="BU157" t="str">
            <v>N/A</v>
          </cell>
          <cell r="BV157" t="str">
            <v>Terminado</v>
          </cell>
          <cell r="BW157" t="str">
            <v>Retiro</v>
          </cell>
          <cell r="BX157" t="str">
            <v>N/A</v>
          </cell>
          <cell r="BY157" t="str">
            <v>TECNOLOGÍA EN DISEÑO PUBLICITARIO</v>
          </cell>
          <cell r="BZ157" t="str">
            <v>N/A</v>
          </cell>
          <cell r="CA157" t="str">
            <v>FEMENINO</v>
          </cell>
        </row>
        <row r="158">
          <cell r="C158" t="str">
            <v>JEP-218-2022</v>
          </cell>
          <cell r="D158" t="str">
            <v>JEP-CSPO-218-2022</v>
          </cell>
          <cell r="E158" t="str">
            <v xml:space="preserve">Ángela Esquivel </v>
          </cell>
          <cell r="F158">
            <v>44578</v>
          </cell>
          <cell r="G158" t="str">
            <v>Claudia Ivette Galvis Vela</v>
          </cell>
          <cell r="H158" t="str">
            <v>2. Contratos o convenios que no requieren pluralidad de ofertas</v>
          </cell>
          <cell r="I158" t="str">
            <v>1. Prestación de servicios</v>
          </cell>
          <cell r="J158">
            <v>51784171</v>
          </cell>
          <cell r="K158">
            <v>0</v>
          </cell>
          <cell r="L158" t="str">
            <v>Persona Natural</v>
          </cell>
          <cell r="M158" t="str">
            <v>N/A</v>
          </cell>
          <cell r="N158" t="str">
            <v>Prestar servicios profesionales para apoyar al Departamento de Atención a Víctimas a nivel nacional en acompañamiento psicosocial, orientación psicosocial y difusión a las víctimas en instancias judiciales y no judiciales, atendiendo los enfoques diferenciales y psicosocial.</v>
          </cell>
          <cell r="O158" t="str">
            <v>Administrativo Transversal</v>
          </cell>
          <cell r="P158" t="str">
            <v>Harvey Danilo Suarez Morales</v>
          </cell>
          <cell r="Q158" t="str">
            <v>Secretaría Ejecutiva</v>
          </cell>
          <cell r="R158" t="str">
            <v xml:space="preserve">Subsecretaría Ejecutiva </v>
          </cell>
          <cell r="S158" t="str">
            <v>Departamento de Atención a Víctimas</v>
          </cell>
          <cell r="T158" t="str">
            <v>Claudia Viviana Ferro Buitrago</v>
          </cell>
          <cell r="U158" t="str">
            <v>BB-Departamento de Atención a Víctimas</v>
          </cell>
          <cell r="V158" t="str">
            <v>N/A</v>
          </cell>
          <cell r="W158" t="str">
            <v>N/A</v>
          </cell>
          <cell r="X158" t="str">
            <v>N/A</v>
          </cell>
          <cell r="Y158" t="str">
            <v>Inversión</v>
          </cell>
          <cell r="Z158">
            <v>94211621</v>
          </cell>
          <cell r="AA158" t="str">
            <v>N/A</v>
          </cell>
          <cell r="AB158" t="str">
            <v>N/A</v>
          </cell>
          <cell r="AC158" t="str">
            <v>$8.240.084</v>
          </cell>
          <cell r="AD158" t="str">
            <v>N/A</v>
          </cell>
          <cell r="AE158">
            <v>51422</v>
          </cell>
          <cell r="AF158">
            <v>49822</v>
          </cell>
          <cell r="AG158" t="str">
            <v xml:space="preserve">2018011001091	</v>
          </cell>
          <cell r="AH158">
            <v>44584</v>
          </cell>
          <cell r="AI158">
            <v>44586</v>
          </cell>
          <cell r="AJ158" t="str">
            <v>N/A</v>
          </cell>
          <cell r="AK158" t="str">
            <v>N/A</v>
          </cell>
          <cell r="AL158" t="str">
            <v>N/A</v>
          </cell>
          <cell r="AM158" t="str">
            <v>N/A</v>
          </cell>
          <cell r="AN158">
            <v>0</v>
          </cell>
          <cell r="AO158" t="str">
            <v>N/A</v>
          </cell>
          <cell r="AP158">
            <v>0</v>
          </cell>
          <cell r="AQ158" t="str">
            <v>N/A</v>
          </cell>
          <cell r="AR158">
            <v>0</v>
          </cell>
          <cell r="AS158" t="str">
            <v>N/A</v>
          </cell>
          <cell r="AT158">
            <v>0</v>
          </cell>
          <cell r="AU158" t="str">
            <v>N/A</v>
          </cell>
          <cell r="AV158">
            <v>0</v>
          </cell>
          <cell r="AW158" t="str">
            <v>N/A</v>
          </cell>
          <cell r="AX158">
            <v>0</v>
          </cell>
          <cell r="AY158" t="str">
            <v>N/A</v>
          </cell>
          <cell r="AZ158">
            <v>0</v>
          </cell>
          <cell r="BA158">
            <v>94211621</v>
          </cell>
          <cell r="BB158" t="str">
            <v>NO</v>
          </cell>
          <cell r="BC158" t="str">
            <v>N/A</v>
          </cell>
          <cell r="BD158" t="str">
            <v>N/A</v>
          </cell>
          <cell r="BE158" t="str">
            <v>N/A</v>
          </cell>
          <cell r="BF158" t="str">
            <v>N/A</v>
          </cell>
          <cell r="BG158">
            <v>44926</v>
          </cell>
          <cell r="BH158">
            <v>44926</v>
          </cell>
          <cell r="BI158">
            <v>-417</v>
          </cell>
          <cell r="BJ158" t="str">
            <v>NO</v>
          </cell>
          <cell r="BK158" t="str">
            <v>N/A</v>
          </cell>
          <cell r="BL158" t="str">
            <v>Territorio Nacional</v>
          </cell>
          <cell r="BM158" t="str">
            <v xml:space="preserve">Cumplimiento </v>
          </cell>
          <cell r="BN158" t="str">
            <v>14-45-101074798_x000D_</v>
          </cell>
          <cell r="BO158">
            <v>0</v>
          </cell>
          <cell r="BP158" t="str">
            <v>Seguros del Estado</v>
          </cell>
          <cell r="BQ158">
            <v>44585</v>
          </cell>
          <cell r="BR158" t="str">
            <v>24-01-2022 - 24-07-2023</v>
          </cell>
          <cell r="BS158">
            <v>2022</v>
          </cell>
          <cell r="BT158" t="str">
            <v>C:\Users\andres.prietom\JEP Colombia\Carlos Giovanni Torres Peñaranda - Contractual - Onedrive\Validación pólizas CPS\.VERIFICACIÓN DE PÓLIZAS CONTRATOS 2022\verificacion poliza contrato JEP-218-2022.pdf</v>
          </cell>
          <cell r="BU158" t="str">
            <v>N/A</v>
          </cell>
          <cell r="BV158" t="str">
            <v>Terminado</v>
          </cell>
          <cell r="BW158" t="str">
            <v>Retiro</v>
          </cell>
          <cell r="BX158" t="str">
            <v>N/A</v>
          </cell>
          <cell r="BY158" t="str">
            <v xml:space="preserve">PSICOLOGÍA </v>
          </cell>
          <cell r="BZ158" t="str">
            <v>N/A</v>
          </cell>
          <cell r="CA158" t="str">
            <v>FEMENINO</v>
          </cell>
        </row>
        <row r="159">
          <cell r="C159" t="str">
            <v>JEP-018-2022</v>
          </cell>
          <cell r="D159" t="str">
            <v>JEP-CSPO-018-2022</v>
          </cell>
          <cell r="E159" t="str">
            <v xml:space="preserve">Ángela Esquivel </v>
          </cell>
          <cell r="F159" t="str">
            <v>N/R</v>
          </cell>
          <cell r="G159" t="str">
            <v>Raul Vidales Bohorquez </v>
          </cell>
          <cell r="H159" t="str">
            <v>2. Contratos o convenios que no requieren pluralidad de ofertas</v>
          </cell>
          <cell r="I159" t="str">
            <v>1. Prestación de servicios</v>
          </cell>
          <cell r="J159">
            <v>79956103</v>
          </cell>
          <cell r="K159">
            <v>0</v>
          </cell>
          <cell r="L159" t="str">
            <v>Persona Natural</v>
          </cell>
          <cell r="M159" t="str">
            <v>N/A</v>
          </cell>
          <cell r="N159" t="str">
            <v>Prestar servicios profesionales para apoyar al Departamento de Atención a Víctimas a nivel nacional en acompañamiento psicosocial, orientación psicosocial y difusión a las víctimas en instancias judiciales y no judiciales, atendiendo los enfoques diferenciales y psicosocial.</v>
          </cell>
          <cell r="O159" t="str">
            <v>Administrativo Transversal</v>
          </cell>
          <cell r="P159" t="str">
            <v>Harvey Danilo Suarez Morales</v>
          </cell>
          <cell r="Q159" t="str">
            <v>Secretaría Ejecutiva</v>
          </cell>
          <cell r="R159" t="str">
            <v xml:space="preserve">Subsecretaría Ejecutiva </v>
          </cell>
          <cell r="S159" t="str">
            <v>Departamento de Atención a Víctimas</v>
          </cell>
          <cell r="T159" t="str">
            <v>Claudia Viviana Ferro Buitrago</v>
          </cell>
          <cell r="U159" t="str">
            <v>BB-Departamento de Atención a Víctimas</v>
          </cell>
          <cell r="V159" t="str">
            <v>N/A</v>
          </cell>
          <cell r="W159" t="str">
            <v>N/A</v>
          </cell>
          <cell r="X159" t="str">
            <v>N/A</v>
          </cell>
          <cell r="Y159" t="str">
            <v>Inversión</v>
          </cell>
          <cell r="Z159">
            <v>98056987</v>
          </cell>
          <cell r="AA159" t="str">
            <v>N/A</v>
          </cell>
          <cell r="AB159" t="str">
            <v>N/A</v>
          </cell>
          <cell r="AC159" t="str">
            <v>$8.240.084,00</v>
          </cell>
          <cell r="AD159" t="str">
            <v>N/A</v>
          </cell>
          <cell r="AE159">
            <v>27322</v>
          </cell>
          <cell r="AF159">
            <v>29422</v>
          </cell>
          <cell r="AG159">
            <v>2018011001091</v>
          </cell>
          <cell r="AH159">
            <v>44573</v>
          </cell>
          <cell r="AI159">
            <v>44580</v>
          </cell>
          <cell r="AJ159" t="str">
            <v>N/A</v>
          </cell>
          <cell r="AK159" t="str">
            <v>N/A</v>
          </cell>
          <cell r="AL159" t="str">
            <v>N/A</v>
          </cell>
          <cell r="AM159" t="str">
            <v>N/A</v>
          </cell>
          <cell r="AN159">
            <v>0</v>
          </cell>
          <cell r="AO159" t="str">
            <v>N/A</v>
          </cell>
          <cell r="AP159">
            <v>0</v>
          </cell>
          <cell r="AQ159" t="str">
            <v>N/A</v>
          </cell>
          <cell r="AR159">
            <v>0</v>
          </cell>
          <cell r="AS159" t="str">
            <v>N/A</v>
          </cell>
          <cell r="AT159">
            <v>0</v>
          </cell>
          <cell r="AU159" t="str">
            <v>N/A</v>
          </cell>
          <cell r="AV159">
            <v>0</v>
          </cell>
          <cell r="AW159" t="str">
            <v>N/A</v>
          </cell>
          <cell r="AX159">
            <v>0</v>
          </cell>
          <cell r="AY159" t="str">
            <v>N/A</v>
          </cell>
          <cell r="AZ159">
            <v>0</v>
          </cell>
          <cell r="BA159">
            <v>98056987</v>
          </cell>
          <cell r="BB159" t="str">
            <v>NO</v>
          </cell>
          <cell r="BC159" t="str">
            <v>N/A</v>
          </cell>
          <cell r="BD159" t="str">
            <v>N/A</v>
          </cell>
          <cell r="BE159" t="str">
            <v>N/A</v>
          </cell>
          <cell r="BF159" t="str">
            <v>N/A</v>
          </cell>
          <cell r="BG159">
            <v>44926</v>
          </cell>
          <cell r="BH159">
            <v>44926</v>
          </cell>
          <cell r="BI159">
            <v>-417</v>
          </cell>
          <cell r="BJ159" t="str">
            <v>NO</v>
          </cell>
          <cell r="BK159" t="str">
            <v>N/A</v>
          </cell>
          <cell r="BL159" t="str">
            <v>Territorio Nacional</v>
          </cell>
          <cell r="BM159" t="str">
            <v>Cumplimiento</v>
          </cell>
          <cell r="BN159" t="str">
            <v>14-44-101143536</v>
          </cell>
          <cell r="BO159">
            <v>1</v>
          </cell>
          <cell r="BP159" t="str">
            <v xml:space="preserve">Seguros del Estado </v>
          </cell>
          <cell r="BQ159">
            <v>44575</v>
          </cell>
          <cell r="BR159" t="str">
            <v>07-01-2022 - 30-06-2023</v>
          </cell>
          <cell r="BS159">
            <v>2022</v>
          </cell>
          <cell r="BT159" t="str">
            <v>C:\Users\andres.prietom\JEP Colombia\Carlos Giovanni Torres Peñaranda - Contractual - Onedrive\Validación pólizas CPS\.VERIFICACIÓN DE PÓLIZAS CONTRATOS 2022\verificacion poliza contrato JEP-018-2022.pdf</v>
          </cell>
          <cell r="BU159" t="str">
            <v>N/A</v>
          </cell>
          <cell r="BV159" t="str">
            <v>Terminado</v>
          </cell>
          <cell r="BW159" t="str">
            <v>Retiro</v>
          </cell>
          <cell r="BX159" t="str">
            <v>N/A</v>
          </cell>
          <cell r="BY159" t="str">
            <v>PSICOLOGÍA</v>
          </cell>
          <cell r="BZ159" t="str">
            <v>N/A</v>
          </cell>
          <cell r="CA159" t="str">
            <v>MASCULINO</v>
          </cell>
        </row>
        <row r="160">
          <cell r="C160" t="str">
            <v>JEP-129-2022</v>
          </cell>
          <cell r="D160" t="str">
            <v>JEP-CSPO-129-2022</v>
          </cell>
          <cell r="E160" t="str">
            <v>Carlos Torres</v>
          </cell>
          <cell r="F160" t="str">
            <v>N/R</v>
          </cell>
          <cell r="G160" t="str">
            <v>Carolina Gomez Garcia</v>
          </cell>
          <cell r="H160" t="str">
            <v>2. Contratos o convenios que no requieren pluralidad de ofertas</v>
          </cell>
          <cell r="I160" t="str">
            <v>1. Prestación de servicios</v>
          </cell>
          <cell r="J160">
            <v>32105576</v>
          </cell>
          <cell r="K160">
            <v>9</v>
          </cell>
          <cell r="L160" t="str">
            <v>Persona Natural</v>
          </cell>
          <cell r="M160" t="str">
            <v>N/A</v>
          </cell>
          <cell r="N160" t="str">
            <v>Prestar servicios profesionales para apoyar al Departamento de Atención a Víctimas en la región de Antioquia, para adelantar acciones de difusión, acompañamiento y orientación psicosocial a las víctimas en instancias judiciales y no judiciales, atendiendo los enfoques diferenciales y psicosocial.</v>
          </cell>
          <cell r="O160" t="str">
            <v>Administrativo Transversal</v>
          </cell>
          <cell r="P160" t="str">
            <v>Harvey Danilo Suarez Morales</v>
          </cell>
          <cell r="Q160" t="str">
            <v>Secretaría Ejecutiva</v>
          </cell>
          <cell r="R160" t="str">
            <v xml:space="preserve">Subsecretaría Ejecutiva </v>
          </cell>
          <cell r="S160" t="str">
            <v>Departamento de Atención a Víctimas</v>
          </cell>
          <cell r="T160" t="str">
            <v>Claudia Viviana Ferro Buitrago</v>
          </cell>
          <cell r="U160" t="str">
            <v>BB-Departamento de Atención a Víctimas</v>
          </cell>
          <cell r="V160" t="str">
            <v>N/A</v>
          </cell>
          <cell r="W160" t="str">
            <v>N/A</v>
          </cell>
          <cell r="X160" t="str">
            <v>N/A</v>
          </cell>
          <cell r="Y160" t="str">
            <v>Inversión</v>
          </cell>
          <cell r="Z160">
            <v>84328333</v>
          </cell>
          <cell r="AA160" t="str">
            <v>N/A</v>
          </cell>
          <cell r="AB160" t="str">
            <v>N/A</v>
          </cell>
          <cell r="AC160">
            <v>7228143</v>
          </cell>
          <cell r="AD160" t="str">
            <v>N/A</v>
          </cell>
          <cell r="AE160">
            <v>40822</v>
          </cell>
          <cell r="AF160">
            <v>41922</v>
          </cell>
          <cell r="AG160">
            <v>2018011001091</v>
          </cell>
          <cell r="AH160">
            <v>44580</v>
          </cell>
          <cell r="AI160">
            <v>44582</v>
          </cell>
          <cell r="AJ160" t="str">
            <v>N/A</v>
          </cell>
          <cell r="AK160" t="str">
            <v>N/A</v>
          </cell>
          <cell r="AL160" t="str">
            <v>N/A</v>
          </cell>
          <cell r="AM160" t="str">
            <v>N/A</v>
          </cell>
          <cell r="AN160">
            <v>0</v>
          </cell>
          <cell r="AO160" t="str">
            <v>N/A</v>
          </cell>
          <cell r="AP160">
            <v>0</v>
          </cell>
          <cell r="AQ160" t="str">
            <v>N/A</v>
          </cell>
          <cell r="AR160">
            <v>0</v>
          </cell>
          <cell r="AS160" t="str">
            <v>N/A</v>
          </cell>
          <cell r="AT160">
            <v>0</v>
          </cell>
          <cell r="AU160" t="str">
            <v>N/A</v>
          </cell>
          <cell r="AV160">
            <v>0</v>
          </cell>
          <cell r="AW160" t="str">
            <v>N/A</v>
          </cell>
          <cell r="AX160">
            <v>0</v>
          </cell>
          <cell r="AY160" t="str">
            <v>N/A</v>
          </cell>
          <cell r="AZ160">
            <v>0</v>
          </cell>
          <cell r="BA160">
            <v>84328333</v>
          </cell>
          <cell r="BB160" t="str">
            <v>NO</v>
          </cell>
          <cell r="BC160" t="str">
            <v>N/A</v>
          </cell>
          <cell r="BD160" t="str">
            <v>N/A</v>
          </cell>
          <cell r="BE160" t="str">
            <v>N/A</v>
          </cell>
          <cell r="BF160" t="str">
            <v>N/A</v>
          </cell>
          <cell r="BG160">
            <v>44926</v>
          </cell>
          <cell r="BH160">
            <v>44926</v>
          </cell>
          <cell r="BI160">
            <v>-417</v>
          </cell>
          <cell r="BJ160" t="str">
            <v>NO</v>
          </cell>
          <cell r="BK160" t="str">
            <v>N/A</v>
          </cell>
          <cell r="BL160" t="str">
            <v>Medellín con desplazamiento en la región de Antioquia</v>
          </cell>
          <cell r="BM160" t="str">
            <v>Cumplimiento</v>
          </cell>
          <cell r="BN160" t="str">
            <v>65-47-101006604</v>
          </cell>
          <cell r="BO160">
            <v>0</v>
          </cell>
          <cell r="BP160" t="str">
            <v>Seguros del Estado</v>
          </cell>
          <cell r="BQ160">
            <v>44581</v>
          </cell>
          <cell r="BR160" t="str">
            <v>19-01-2022 - 01-07-2023</v>
          </cell>
          <cell r="BS160">
            <v>2022</v>
          </cell>
          <cell r="BT160"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o%CC%81n%20po%CC%81liza%20contrato%20JEP%2D129%2D2022%2Epdf&amp;parent=%2Fpersonal%2Fcarlos%5Ftorres%5Fjep%5Fgov%5Fco%2FDocuments%2FDocumentos%2FContractual%2FContractual%20%2D%20Onedrive%2FValidaci%C3%B3n%20p%C3%B3lizas%20CPS%2F%2EVERIFICACI%C3%93N%20DE%20P%C3%93LIZAS%20CONTRATOS%202022</v>
          </cell>
          <cell r="BU160" t="str">
            <v>N/A</v>
          </cell>
          <cell r="BV160" t="str">
            <v>Terminado</v>
          </cell>
          <cell r="BW160" t="str">
            <v>Retiro</v>
          </cell>
          <cell r="BX160" t="str">
            <v>N/A</v>
          </cell>
          <cell r="BY160" t="str">
            <v>PSICOLOGÍA</v>
          </cell>
          <cell r="BZ160" t="str">
            <v>N/A</v>
          </cell>
          <cell r="CA160" t="str">
            <v>FEMENINO</v>
          </cell>
        </row>
        <row r="161">
          <cell r="C161" t="str">
            <v>JEP-210-2022</v>
          </cell>
          <cell r="D161" t="str">
            <v>JEP-CSPO-210-2022</v>
          </cell>
          <cell r="E161" t="str">
            <v>Carlos Torres</v>
          </cell>
          <cell r="F161">
            <v>44575</v>
          </cell>
          <cell r="G161" t="str">
            <v>Diego Alexis Ibarra Piedrahita</v>
          </cell>
          <cell r="H161" t="str">
            <v>2. Contratos o convenios que no requieren pluralidad de ofertas</v>
          </cell>
          <cell r="I161" t="str">
            <v>1. Prestación de servicios</v>
          </cell>
          <cell r="J161">
            <v>71788874</v>
          </cell>
          <cell r="K161">
            <v>0</v>
          </cell>
          <cell r="L161" t="str">
            <v>Persona Natural</v>
          </cell>
          <cell r="M161" t="str">
            <v>N/A</v>
          </cell>
          <cell r="N161" t="str">
            <v>Prestar servicios profesionales para apoyar al Departamento de Atención a Víctimas en la región de Antioquia, para adelantar acciones de difusión, acompañamiento y orientación psicosocial a las víctimas en instancias judiciales y no judiciales, atendiendo los enfoques diferenciales y psicosocial.</v>
          </cell>
          <cell r="O161" t="str">
            <v>Administrativo Transversal</v>
          </cell>
          <cell r="P161" t="str">
            <v>Harvey Danilo Suarez Morales</v>
          </cell>
          <cell r="Q161" t="str">
            <v>Secretaría Ejecutiva</v>
          </cell>
          <cell r="R161" t="str">
            <v xml:space="preserve">Subsecretaría Ejecutiva </v>
          </cell>
          <cell r="S161" t="str">
            <v>Departamento de Atención a Víctimas</v>
          </cell>
          <cell r="T161" t="str">
            <v>Claudia Viviana Ferro Buitrago</v>
          </cell>
          <cell r="U161" t="str">
            <v>BB-Departamento de Atención a Víctimas</v>
          </cell>
          <cell r="V161" t="str">
            <v>N/A</v>
          </cell>
          <cell r="W161" t="str">
            <v>N/A</v>
          </cell>
          <cell r="X161" t="str">
            <v>N/A</v>
          </cell>
          <cell r="Y161" t="str">
            <v>Inversión</v>
          </cell>
          <cell r="Z161">
            <v>82641767</v>
          </cell>
          <cell r="AA161" t="str">
            <v>N/A</v>
          </cell>
          <cell r="AB161" t="str">
            <v>N/A</v>
          </cell>
          <cell r="AC161" t="str">
            <v>$7.228.143</v>
          </cell>
          <cell r="AD161" t="str">
            <v>N/A</v>
          </cell>
          <cell r="AE161">
            <v>51522</v>
          </cell>
          <cell r="AF161">
            <v>51022</v>
          </cell>
          <cell r="AG161" t="str">
            <v xml:space="preserve">2018011001091	</v>
          </cell>
          <cell r="AH161">
            <v>44584</v>
          </cell>
          <cell r="AI161">
            <v>44585</v>
          </cell>
          <cell r="AJ161" t="str">
            <v>N/A</v>
          </cell>
          <cell r="AK161" t="str">
            <v>N/A</v>
          </cell>
          <cell r="AL161" t="str">
            <v>N/A</v>
          </cell>
          <cell r="AM161" t="str">
            <v>N/A</v>
          </cell>
          <cell r="AN161">
            <v>0</v>
          </cell>
          <cell r="AO161" t="str">
            <v>N/A</v>
          </cell>
          <cell r="AP161">
            <v>0</v>
          </cell>
          <cell r="AQ161" t="str">
            <v>N/A</v>
          </cell>
          <cell r="AR161">
            <v>0</v>
          </cell>
          <cell r="AS161" t="str">
            <v>N/A</v>
          </cell>
          <cell r="AT161">
            <v>0</v>
          </cell>
          <cell r="AU161" t="str">
            <v>N/A</v>
          </cell>
          <cell r="AV161">
            <v>0</v>
          </cell>
          <cell r="AW161" t="str">
            <v>N/A</v>
          </cell>
          <cell r="AX161">
            <v>0</v>
          </cell>
          <cell r="AY161" t="str">
            <v>N/A</v>
          </cell>
          <cell r="AZ161">
            <v>0</v>
          </cell>
          <cell r="BA161">
            <v>82641767</v>
          </cell>
          <cell r="BB161" t="str">
            <v>NO</v>
          </cell>
          <cell r="BC161" t="str">
            <v>N/A</v>
          </cell>
          <cell r="BD161" t="str">
            <v>N/A</v>
          </cell>
          <cell r="BE161" t="str">
            <v>N/A</v>
          </cell>
          <cell r="BF161" t="str">
            <v>N/A</v>
          </cell>
          <cell r="BG161">
            <v>44926</v>
          </cell>
          <cell r="BH161">
            <v>44926</v>
          </cell>
          <cell r="BI161">
            <v>-417</v>
          </cell>
          <cell r="BJ161" t="str">
            <v>NO</v>
          </cell>
          <cell r="BK161" t="str">
            <v>N/A</v>
          </cell>
          <cell r="BL161" t="str">
            <v>Medellín con desplazamiento en la región de Antioquia</v>
          </cell>
          <cell r="BM161" t="str">
            <v>Cumplimiento</v>
          </cell>
          <cell r="BN161" t="str">
            <v>21-47-101016612</v>
          </cell>
          <cell r="BO161">
            <v>0</v>
          </cell>
          <cell r="BP161" t="str">
            <v xml:space="preserve">Seguros del Estado </v>
          </cell>
          <cell r="BQ161">
            <v>44585</v>
          </cell>
          <cell r="BR161" t="str">
            <v>23-01-2022 - 10-07-2023</v>
          </cell>
          <cell r="BS161">
            <v>2022</v>
          </cell>
          <cell r="BT161" t="str">
            <v>https://jepcolombia-my.sharepoint.com/personal/carlos_torres_jep_gov_co/_layouts/15/onedrive.aspx?q=210&amp;searchScope=folder&amp;id=%2Fpersonal%2Fcarlos%5Ftorres%5Fjep%5Fgov%5Fco%2FDocuments%2FDocumentos%2FContractual%2FContractual%20%2D%20Onedrive%2FValidaci%C3%B3n%20p%C3%B3lizas%20CPS%2F%2EVERIFICACI%C3%93N%20DE%20P%C3%93LIZAS%20CONTRATOS%202022%2FVerificacio%CC%81n%20po%CC%81liza%20contrato%20JEP%2D210%2D2022%2Epdf&amp;parent=%2Fpersonal%2Fcarlos%5Ftorres%5Fjep%5Fgov%5Fco%2FDocuments%2FDocumentos%2FContractual%2FContractual%20%2D%20Onedrive%2FValidaci%C3%B3n%20p%C3%B3lizas%20CPS%2F%2EVERIFICACI%C3%93N%20DE%20P%C3%93LIZAS%20CONTRATOS%202022&amp;parentview=7</v>
          </cell>
          <cell r="BU161" t="str">
            <v>N/A</v>
          </cell>
          <cell r="BV161" t="str">
            <v>Terminado</v>
          </cell>
          <cell r="BW161" t="str">
            <v>Retiro</v>
          </cell>
          <cell r="BX161" t="str">
            <v>N/A</v>
          </cell>
          <cell r="BY161" t="str">
            <v>HISTORIA</v>
          </cell>
          <cell r="BZ161" t="str">
            <v>N/A</v>
          </cell>
          <cell r="CA161" t="str">
            <v>MASCULINO</v>
          </cell>
        </row>
        <row r="162">
          <cell r="C162" t="str">
            <v>JEP-112-2022</v>
          </cell>
          <cell r="D162" t="str">
            <v>JEP-CSPO-112-2022</v>
          </cell>
          <cell r="E162" t="str">
            <v>Carlos Torres</v>
          </cell>
          <cell r="F162" t="str">
            <v>N/R</v>
          </cell>
          <cell r="G162" t="str">
            <v xml:space="preserve">Carmen Elena Paternostro Perez </v>
          </cell>
          <cell r="H162" t="str">
            <v>2. Contratos o convenios que no requieren pluralidad de ofertas</v>
          </cell>
          <cell r="I162" t="str">
            <v>1. Prestación de servicios</v>
          </cell>
          <cell r="J162">
            <v>64548382</v>
          </cell>
          <cell r="K162">
            <v>4</v>
          </cell>
          <cell r="L162" t="str">
            <v>Persona Natural</v>
          </cell>
          <cell r="M162" t="str">
            <v>N/A</v>
          </cell>
          <cell r="N162" t="str">
            <v xml:space="preserve">Prestar servicios profesionales para apoyar al Departamento de Atención a Víctimas en la región de Magdalena, Atlántico, Bolívar, Sucre, Córdoba, La Guajira y Cesár, para adelantar acciones de difusión, acompañamiento y orientación psicosocial a las víctimas en instancias judiciales y no judiciales, atendiendo los enfoques diferenciales y psicosocial. </v>
          </cell>
          <cell r="O162" t="str">
            <v>Administrativo Transversal</v>
          </cell>
          <cell r="P162" t="str">
            <v>Harvey Danilo Suarez Morales</v>
          </cell>
          <cell r="Q162" t="str">
            <v>Secretaría Ejecutiva</v>
          </cell>
          <cell r="R162" t="str">
            <v xml:space="preserve">Subsecretaría Ejecutiva </v>
          </cell>
          <cell r="S162" t="str">
            <v>Departamento de Atención a Víctimas</v>
          </cell>
          <cell r="T162" t="str">
            <v>Claudia Viviana Ferro Buitrago</v>
          </cell>
          <cell r="U162" t="str">
            <v>BB-Departamento de Atención a Víctimas</v>
          </cell>
          <cell r="V162" t="str">
            <v>N/A</v>
          </cell>
          <cell r="W162" t="str">
            <v>N/A</v>
          </cell>
          <cell r="X162" t="str">
            <v>N/A</v>
          </cell>
          <cell r="Y162" t="str">
            <v>Inversión</v>
          </cell>
          <cell r="Z162">
            <v>84328333</v>
          </cell>
          <cell r="AA162" t="str">
            <v>N/A</v>
          </cell>
          <cell r="AB162" t="str">
            <v>N/A</v>
          </cell>
          <cell r="AC162" t="str">
            <v>$7.228.143</v>
          </cell>
          <cell r="AD162" t="str">
            <v>N/A</v>
          </cell>
          <cell r="AE162">
            <v>40922</v>
          </cell>
          <cell r="AF162">
            <v>32922</v>
          </cell>
          <cell r="AG162">
            <v>2018011001091</v>
          </cell>
          <cell r="AH162">
            <v>44575</v>
          </cell>
          <cell r="AI162">
            <v>44578</v>
          </cell>
          <cell r="AJ162" t="str">
            <v>N/A</v>
          </cell>
          <cell r="AK162" t="str">
            <v>N/A</v>
          </cell>
          <cell r="AL162" t="str">
            <v>N/A</v>
          </cell>
          <cell r="AM162" t="str">
            <v>N/A</v>
          </cell>
          <cell r="AN162">
            <v>0</v>
          </cell>
          <cell r="AO162" t="str">
            <v>N/A</v>
          </cell>
          <cell r="AP162">
            <v>0</v>
          </cell>
          <cell r="AQ162" t="str">
            <v>N/A</v>
          </cell>
          <cell r="AR162">
            <v>0</v>
          </cell>
          <cell r="AS162" t="str">
            <v>N/A</v>
          </cell>
          <cell r="AT162">
            <v>0</v>
          </cell>
          <cell r="AU162" t="str">
            <v>N/A</v>
          </cell>
          <cell r="AV162">
            <v>0</v>
          </cell>
          <cell r="AW162" t="str">
            <v>N/A</v>
          </cell>
          <cell r="AX162">
            <v>0</v>
          </cell>
          <cell r="AY162" t="str">
            <v>N/A</v>
          </cell>
          <cell r="AZ162">
            <v>0</v>
          </cell>
          <cell r="BA162">
            <v>84328333</v>
          </cell>
          <cell r="BB162" t="str">
            <v>NO</v>
          </cell>
          <cell r="BC162" t="str">
            <v>N/A</v>
          </cell>
          <cell r="BD162" t="str">
            <v>N/A</v>
          </cell>
          <cell r="BE162" t="str">
            <v>N/A</v>
          </cell>
          <cell r="BF162" t="str">
            <v>N/A</v>
          </cell>
          <cell r="BG162">
            <v>44926</v>
          </cell>
          <cell r="BH162">
            <v>44926</v>
          </cell>
          <cell r="BI162">
            <v>-417</v>
          </cell>
          <cell r="BJ162" t="str">
            <v>NO</v>
          </cell>
          <cell r="BK162" t="str">
            <v>N/A</v>
          </cell>
          <cell r="BL162" t="str">
            <v>Santa Marta con
desplazamiento en la región de Magdalena, Atlántico, Bolívar, Sucre, Córdoba, La
Guajira y Cesar</v>
          </cell>
          <cell r="BM162" t="str">
            <v>Cumplimiento</v>
          </cell>
          <cell r="BN162" t="str">
            <v>46-45-101005335</v>
          </cell>
          <cell r="BO162">
            <v>0</v>
          </cell>
          <cell r="BP162" t="str">
            <v>Seguros del Estado</v>
          </cell>
          <cell r="BQ162">
            <v>44575</v>
          </cell>
          <cell r="BR162" t="str">
            <v>13-01-2022 - 30-06-2023</v>
          </cell>
          <cell r="BS162">
            <v>2022</v>
          </cell>
          <cell r="BT162" t="str">
            <v>https://jepcolombia-my.sharepoint.com/personal/carlos_torres_jep_gov_co/_layouts/15/onedrive.aspx?q=112&amp;searchScope=folder&amp;id=%2Fpersonal%2Fcarlos%5Ftorres%5Fjep%5Fgov%5Fco%2FDocuments%2FDocumentos%2FContractual%2FContractual%20%2D%20Onedrive%2FValidaci%C3%B3n%20p%C3%B3lizas%20CPS%2F%2EVERIFICACI%C3%93N%20DE%20P%C3%93LIZAS%20CONTRATOS%202022%2FVerificacio%CC%81n%20po%CC%81liza%20contrato%20JEP%2D112%2D2022%2Epdf&amp;parent=%2Fpersonal%2Fcarlos%5Ftorres%5Fjep%5Fgov%5Fco%2FDocuments%2FDocumentos%2FContractual%2FContractual%20%2D%20Onedrive%2FValidaci%C3%B3n%20p%C3%B3lizas%20CPS%2F%2EVERIFICACI%C3%93N%20DE%20P%C3%93LIZAS%20CONTRATOS%202022&amp;parentview=7</v>
          </cell>
          <cell r="BU162" t="str">
            <v>N/A</v>
          </cell>
          <cell r="BV162" t="str">
            <v>Terminado</v>
          </cell>
          <cell r="BW162" t="str">
            <v>Retiro</v>
          </cell>
          <cell r="BX162" t="str">
            <v>N/A</v>
          </cell>
          <cell r="BY162" t="str">
            <v>PSICOLOGÍA</v>
          </cell>
          <cell r="BZ162" t="str">
            <v>N/A</v>
          </cell>
          <cell r="CA162" t="str">
            <v>FEMENINO</v>
          </cell>
        </row>
        <row r="163">
          <cell r="C163" t="str">
            <v>JEP-131-2022</v>
          </cell>
          <cell r="D163" t="str">
            <v>JEP-CSPO-131-2022</v>
          </cell>
          <cell r="E163" t="str">
            <v>Carlos Torres</v>
          </cell>
          <cell r="F163" t="str">
            <v>N/R</v>
          </cell>
          <cell r="G163" t="str">
            <v>Jhon Jarlis Leudo Mendez</v>
          </cell>
          <cell r="H163" t="str">
            <v>2. Contratos o convenios que no requieren pluralidad de ofertas</v>
          </cell>
          <cell r="I163" t="str">
            <v>1. Prestación de servicios</v>
          </cell>
          <cell r="J163">
            <v>3837190</v>
          </cell>
          <cell r="K163">
            <v>5</v>
          </cell>
          <cell r="L163" t="str">
            <v>Persona Natural</v>
          </cell>
          <cell r="M163" t="str">
            <v>N/A</v>
          </cell>
          <cell r="N163" t="str">
            <v>Prestar servicios profesionales para apoyar al Departamento de Atención a Víctimas en la región de Sucre, Magdalena, Bolívar, Córdoba, Atlántico y La Guajira, para adelantar acciones de difusión, acompañamiento y orientación psicosocial a las víctimas en instancias judiciales y no judiciales, atendiendo los enfoques diferenciales y psicosocial.</v>
          </cell>
          <cell r="O163" t="str">
            <v>Administrativo Transversal</v>
          </cell>
          <cell r="P163" t="str">
            <v>Harvey Danilo Suarez Morales</v>
          </cell>
          <cell r="Q163" t="str">
            <v>Secretaría Ejecutiva</v>
          </cell>
          <cell r="R163" t="str">
            <v xml:space="preserve">Subsecretaría Ejecutiva </v>
          </cell>
          <cell r="S163" t="str">
            <v>Departamento de Atención a Víctimas</v>
          </cell>
          <cell r="T163" t="str">
            <v>Claudia Viviana Ferro Buitrago</v>
          </cell>
          <cell r="U163" t="str">
            <v>BB-Departamento de Atención a Víctimas</v>
          </cell>
          <cell r="V163" t="str">
            <v>N/A</v>
          </cell>
          <cell r="W163" t="str">
            <v>N/A</v>
          </cell>
          <cell r="X163" t="str">
            <v>N/A</v>
          </cell>
          <cell r="Y163" t="str">
            <v>Inversión</v>
          </cell>
          <cell r="Z163">
            <v>84328333</v>
          </cell>
          <cell r="AA163" t="str">
            <v>N/A</v>
          </cell>
          <cell r="AB163" t="str">
            <v>N/A</v>
          </cell>
          <cell r="AC163">
            <v>7228143</v>
          </cell>
          <cell r="AD163" t="str">
            <v>N/A</v>
          </cell>
          <cell r="AE163">
            <v>42422</v>
          </cell>
          <cell r="AF163">
            <v>42122</v>
          </cell>
          <cell r="AG163">
            <v>2018011001091</v>
          </cell>
          <cell r="AH163">
            <v>44580</v>
          </cell>
          <cell r="AI163">
            <v>44582</v>
          </cell>
          <cell r="AJ163" t="str">
            <v>N/A</v>
          </cell>
          <cell r="AK163" t="str">
            <v>N/A</v>
          </cell>
          <cell r="AL163" t="str">
            <v>N/A</v>
          </cell>
          <cell r="AM163" t="str">
            <v>N/A</v>
          </cell>
          <cell r="AN163">
            <v>0</v>
          </cell>
          <cell r="AO163" t="str">
            <v>N/A</v>
          </cell>
          <cell r="AP163">
            <v>0</v>
          </cell>
          <cell r="AQ163" t="str">
            <v>N/A</v>
          </cell>
          <cell r="AR163">
            <v>0</v>
          </cell>
          <cell r="AS163" t="str">
            <v>N/A</v>
          </cell>
          <cell r="AT163">
            <v>0</v>
          </cell>
          <cell r="AU163" t="str">
            <v>N/A</v>
          </cell>
          <cell r="AV163">
            <v>0</v>
          </cell>
          <cell r="AW163" t="str">
            <v>N/A</v>
          </cell>
          <cell r="AX163">
            <v>0</v>
          </cell>
          <cell r="AY163" t="str">
            <v>N/A</v>
          </cell>
          <cell r="AZ163">
            <v>0</v>
          </cell>
          <cell r="BA163">
            <v>84328333</v>
          </cell>
          <cell r="BB163" t="str">
            <v>NO</v>
          </cell>
          <cell r="BC163" t="str">
            <v>N/A</v>
          </cell>
          <cell r="BD163" t="str">
            <v>N/A</v>
          </cell>
          <cell r="BE163" t="str">
            <v>N/A</v>
          </cell>
          <cell r="BF163" t="str">
            <v>N/A</v>
          </cell>
          <cell r="BG163">
            <v>44926</v>
          </cell>
          <cell r="BH163">
            <v>44926</v>
          </cell>
          <cell r="BI163">
            <v>-417</v>
          </cell>
          <cell r="BJ163" t="str">
            <v>NO</v>
          </cell>
          <cell r="BK163" t="str">
            <v>N/A</v>
          </cell>
          <cell r="BL163" t="str">
            <v xml:space="preserve"> ciudad de Corozal
con desplazamiento en la región de Sucre, Magdalena, Bolívar, Córdoba, Atlántico, La
Guajira y Cesár</v>
          </cell>
          <cell r="BM163" t="str">
            <v>Cumplimiento</v>
          </cell>
          <cell r="BN163" t="str">
            <v>36-47-101001043</v>
          </cell>
          <cell r="BO163">
            <v>2</v>
          </cell>
          <cell r="BP163" t="str">
            <v>Seguros del Estado</v>
          </cell>
          <cell r="BQ163">
            <v>44581</v>
          </cell>
          <cell r="BR163" t="str">
            <v>19-01-2022 - 08-07-2023</v>
          </cell>
          <cell r="BS163">
            <v>2022</v>
          </cell>
          <cell r="BT163" t="str">
            <v>https://jepcolombia-my.sharepoint.com/personal/carlos_torres_jep_gov_co/_layouts/15/onedrive.aspx?q=131&amp;searchScope=folder&amp;id=%2Fpersonal%2Fcarlos%5Ftorres%5Fjep%5Fgov%5Fco%2FDocuments%2FDocumentos%2FContractual%2FContractual%20%2D%20Onedrive%2FValidaci%C3%B3n%20p%C3%B3lizas%20CPS%2F%2EVERIFICACI%C3%93N%20DE%20P%C3%93LIZAS%20CONTRATOS%202022%2FVerificacio%CC%81n%20po%CC%81liza%20contrato%20JEP%2D131%2D2022%2Epdf&amp;parent=%2Fpersonal%2Fcarlos%5Ftorres%5Fjep%5Fgov%5Fco%2FDocuments%2FDocumentos%2FContractual%2FContractual%20%2D%20Onedrive%2FValidaci%C3%B3n%20p%C3%B3lizas%20CPS&amp;parentview=7</v>
          </cell>
          <cell r="BU163" t="str">
            <v>N/A</v>
          </cell>
          <cell r="BV163" t="str">
            <v>Terminado</v>
          </cell>
          <cell r="BW163" t="str">
            <v>Retiro</v>
          </cell>
          <cell r="BX163" t="str">
            <v>N/A</v>
          </cell>
          <cell r="BY163" t="str">
            <v>PSICOLOGÍA</v>
          </cell>
          <cell r="BZ163" t="str">
            <v>N/A</v>
          </cell>
          <cell r="CA163" t="str">
            <v>MASCULINO</v>
          </cell>
        </row>
        <row r="164">
          <cell r="C164" t="str">
            <v>JEP-111-2022</v>
          </cell>
          <cell r="D164" t="str">
            <v>JEP-CSPO-111-2022</v>
          </cell>
          <cell r="E164" t="str">
            <v>Carlos Torres</v>
          </cell>
          <cell r="F164" t="str">
            <v>N/R</v>
          </cell>
          <cell r="G164" t="str">
            <v>Belkis Morales Gonzalez</v>
          </cell>
          <cell r="H164" t="str">
            <v>2. Contratos o convenios que no requieren pluralidad de ofertas</v>
          </cell>
          <cell r="I164" t="str">
            <v>1. Prestación de servicios</v>
          </cell>
          <cell r="J164">
            <v>45545301</v>
          </cell>
          <cell r="K164">
            <v>5</v>
          </cell>
          <cell r="L164" t="str">
            <v>Persona Natural</v>
          </cell>
          <cell r="M164" t="str">
            <v>N/A</v>
          </cell>
          <cell r="N164" t="str">
            <v>Prestar servicios profesionales para apoyar al Departamento de Atención a Víctimas en la región de Cesár, Magdalena, Bolívar, Sucre, Córdoba, Atlántico y La Guajira, para adelantar acciones de difusión, acompañamiento y orientación psicosocial a las víctimas en instancias judiciales y no judiciales, atendiendo los enfoques diferenciales y psicosocial.</v>
          </cell>
          <cell r="O164" t="str">
            <v>Administrativo Transversal</v>
          </cell>
          <cell r="P164" t="str">
            <v>Harvey Danilo Suarez Morales</v>
          </cell>
          <cell r="Q164" t="str">
            <v>Secretaría Ejecutiva</v>
          </cell>
          <cell r="R164" t="str">
            <v xml:space="preserve">Subsecretaría Ejecutiva </v>
          </cell>
          <cell r="S164" t="str">
            <v>Departamento de Atención a Víctimas</v>
          </cell>
          <cell r="T164" t="str">
            <v>Claudia Viviana Ferro Buitrago</v>
          </cell>
          <cell r="U164" t="str">
            <v>BB-Departamento de Atención a Víctimas</v>
          </cell>
          <cell r="V164" t="str">
            <v>N/A</v>
          </cell>
          <cell r="W164" t="str">
            <v>N/A</v>
          </cell>
          <cell r="X164" t="str">
            <v>N/A</v>
          </cell>
          <cell r="Y164" t="str">
            <v>Inversión</v>
          </cell>
          <cell r="Z164">
            <v>84328333</v>
          </cell>
          <cell r="AA164" t="str">
            <v>N/A</v>
          </cell>
          <cell r="AB164" t="str">
            <v>N/A</v>
          </cell>
          <cell r="AC164">
            <v>7228143</v>
          </cell>
          <cell r="AD164" t="str">
            <v>N/A</v>
          </cell>
          <cell r="AE164">
            <v>41022</v>
          </cell>
          <cell r="AF164">
            <v>33522</v>
          </cell>
          <cell r="AG164">
            <v>2018011001091</v>
          </cell>
          <cell r="AH164">
            <v>44576</v>
          </cell>
          <cell r="AI164">
            <v>44579</v>
          </cell>
          <cell r="AJ164" t="str">
            <v>N/A</v>
          </cell>
          <cell r="AK164" t="str">
            <v>N/A</v>
          </cell>
          <cell r="AL164" t="str">
            <v>N/A</v>
          </cell>
          <cell r="AM164" t="str">
            <v>N/A</v>
          </cell>
          <cell r="AN164">
            <v>0</v>
          </cell>
          <cell r="AO164" t="str">
            <v>N/A</v>
          </cell>
          <cell r="AP164">
            <v>0</v>
          </cell>
          <cell r="AQ164" t="str">
            <v>N/A</v>
          </cell>
          <cell r="AR164">
            <v>0</v>
          </cell>
          <cell r="AS164" t="str">
            <v>N/A</v>
          </cell>
          <cell r="AT164">
            <v>0</v>
          </cell>
          <cell r="AU164" t="str">
            <v>N/A</v>
          </cell>
          <cell r="AV164">
            <v>0</v>
          </cell>
          <cell r="AW164" t="str">
            <v>N/A</v>
          </cell>
          <cell r="AX164">
            <v>0</v>
          </cell>
          <cell r="AY164" t="str">
            <v>N/A</v>
          </cell>
          <cell r="AZ164">
            <v>0</v>
          </cell>
          <cell r="BA164">
            <v>84328333</v>
          </cell>
          <cell r="BB164" t="str">
            <v>NO</v>
          </cell>
          <cell r="BC164" t="str">
            <v>N/A</v>
          </cell>
          <cell r="BD164" t="str">
            <v>N/A</v>
          </cell>
          <cell r="BE164" t="str">
            <v>N/A</v>
          </cell>
          <cell r="BF164" t="str">
            <v>N/A</v>
          </cell>
          <cell r="BG164">
            <v>44926</v>
          </cell>
          <cell r="BH164">
            <v>44926</v>
          </cell>
          <cell r="BI164">
            <v>-417</v>
          </cell>
          <cell r="BJ164" t="str">
            <v>NO</v>
          </cell>
          <cell r="BK164" t="str">
            <v>N/A</v>
          </cell>
          <cell r="BL164" t="str">
            <v>Valledupar con
desplazamiento en la región de Cesar, Magdalena, Bolívar, Sucre, Córdoba, Atlántico y
La Guajira</v>
          </cell>
          <cell r="BM164" t="str">
            <v>Cumplimiento</v>
          </cell>
          <cell r="BN164" t="str">
            <v>36-47-101001036</v>
          </cell>
          <cell r="BO164">
            <v>0</v>
          </cell>
          <cell r="BP164" t="str">
            <v>Seguros del Estado</v>
          </cell>
          <cell r="BQ164">
            <v>44574</v>
          </cell>
          <cell r="BR164" t="str">
            <v>13-01-2022 - 03-07-2023</v>
          </cell>
          <cell r="BS164">
            <v>2022</v>
          </cell>
          <cell r="BT164" t="str">
            <v>https://jepcolombia-my.sharepoint.com/personal/carlos_torres_jep_gov_co/_layouts/15/onedrive.aspx?q=111&amp;searchScope=folder&amp;id=%2Fpersonal%2Fcarlos%5Ftorres%5Fjep%5Fgov%5Fco%2FDocuments%2FDocumentos%2FContractual%2FContractual%20%2D%20Onedrive%2FValidaci%C3%B3n%20p%C3%B3lizas%20CPS%2F%2EVERIFICACI%C3%93N%20DE%20P%C3%93LIZAS%20CONTRATOS%202022%2FVerifcacio%CC%81n%20po%CC%81liza%20contrato%20JEP%20111%202022%2Epdf&amp;parent=%2Fpersonal%2Fcarlos%5Ftorres%5Fjep%5Fgov%5Fco%2FDocuments%2FDocumentos%2FContractual%2FContractual%20%2D%20Onedrive%2FValidaci%C3%B3n%20p%C3%B3lizas%20CPS%2F%2EVERIFICACI%C3%93N%20DE%20P%C3%93LIZAS%20CONTRATOS%202022&amp;parentview=7</v>
          </cell>
          <cell r="BU164" t="str">
            <v>N/A</v>
          </cell>
          <cell r="BV164" t="str">
            <v>Terminado</v>
          </cell>
          <cell r="BW164" t="str">
            <v>Retiro</v>
          </cell>
          <cell r="BX164" t="str">
            <v>N/A</v>
          </cell>
          <cell r="BY164" t="str">
            <v>COMUNICACIÓN SOCIAL</v>
          </cell>
          <cell r="BZ164" t="str">
            <v>N/A</v>
          </cell>
          <cell r="CA164" t="str">
            <v>FEMENINO</v>
          </cell>
        </row>
        <row r="165">
          <cell r="C165" t="str">
            <v>JEP-203-2022</v>
          </cell>
          <cell r="D165" t="str">
            <v>JEP-CSPO-203-2022</v>
          </cell>
          <cell r="E165" t="str">
            <v>Carlos Torres</v>
          </cell>
          <cell r="F165">
            <v>44575</v>
          </cell>
          <cell r="G165" t="str">
            <v>Viviana Paola Camargo Duarte</v>
          </cell>
          <cell r="H165" t="str">
            <v>2. Contratos o convenios que no requieren pluralidad de ofertas</v>
          </cell>
          <cell r="I165" t="str">
            <v>1. Prestación de servicios</v>
          </cell>
          <cell r="J165">
            <v>37577241</v>
          </cell>
          <cell r="K165">
            <v>1</v>
          </cell>
          <cell r="L165" t="str">
            <v>Persona Natural</v>
          </cell>
          <cell r="M165" t="str">
            <v>N/A</v>
          </cell>
          <cell r="N165" t="str">
            <v>Prestar servicios profesionales para apoyar al Departamento de Atención a Víctimas en la región de Santander, Norte de Santander y región que conforma el Magdalena Medio, para adelantar acciones de difusión, acompañamiento y orientación psicosocial a las víctimas en instancias judiciales y no judiciales, atendiendo los enfoques diferenciales y psicosocial.</v>
          </cell>
          <cell r="O165" t="str">
            <v>Administrativo Transversal</v>
          </cell>
          <cell r="P165" t="str">
            <v>Harvey Danilo Suarez Morales</v>
          </cell>
          <cell r="Q165" t="str">
            <v>Secretaría Ejecutiva</v>
          </cell>
          <cell r="R165" t="str">
            <v xml:space="preserve">Subsecretaría Ejecutiva </v>
          </cell>
          <cell r="S165" t="str">
            <v>Departamento de Atención a Víctimas</v>
          </cell>
          <cell r="T165" t="str">
            <v>Claudia Viviana Ferro Buitrago</v>
          </cell>
          <cell r="U165" t="str">
            <v>BB-Departamento de Atención a Víctimas</v>
          </cell>
          <cell r="V165" t="str">
            <v>N/A</v>
          </cell>
          <cell r="W165" t="str">
            <v>N/A</v>
          </cell>
          <cell r="X165" t="str">
            <v>N/A</v>
          </cell>
          <cell r="Y165" t="str">
            <v>Inversión</v>
          </cell>
          <cell r="Z165">
            <v>82641767</v>
          </cell>
          <cell r="AA165" t="str">
            <v>N/A</v>
          </cell>
          <cell r="AB165" t="str">
            <v>N/A</v>
          </cell>
          <cell r="AC165">
            <v>7228143</v>
          </cell>
          <cell r="AD165" t="str">
            <v>N/A</v>
          </cell>
          <cell r="AE165">
            <v>51622</v>
          </cell>
          <cell r="AF165">
            <v>47822</v>
          </cell>
          <cell r="AG165">
            <v>2018011001091</v>
          </cell>
          <cell r="AH165">
            <v>44582</v>
          </cell>
          <cell r="AI165">
            <v>44587</v>
          </cell>
          <cell r="AJ165" t="str">
            <v>N/A</v>
          </cell>
          <cell r="AK165" t="str">
            <v>N/A</v>
          </cell>
          <cell r="AL165" t="str">
            <v>N/A</v>
          </cell>
          <cell r="AM165" t="str">
            <v>N/A</v>
          </cell>
          <cell r="AN165">
            <v>0</v>
          </cell>
          <cell r="AO165" t="str">
            <v>N/A</v>
          </cell>
          <cell r="AP165">
            <v>0</v>
          </cell>
          <cell r="AQ165" t="str">
            <v>N/A</v>
          </cell>
          <cell r="AR165">
            <v>0</v>
          </cell>
          <cell r="AS165" t="str">
            <v>N/A</v>
          </cell>
          <cell r="AT165">
            <v>0</v>
          </cell>
          <cell r="AU165" t="str">
            <v>N/A</v>
          </cell>
          <cell r="AV165">
            <v>0</v>
          </cell>
          <cell r="AW165" t="str">
            <v>N/A</v>
          </cell>
          <cell r="AX165">
            <v>0</v>
          </cell>
          <cell r="AY165" t="str">
            <v>N/A</v>
          </cell>
          <cell r="AZ165">
            <v>0</v>
          </cell>
          <cell r="BA165">
            <v>82641767</v>
          </cell>
          <cell r="BB165" t="str">
            <v>NO</v>
          </cell>
          <cell r="BC165" t="str">
            <v>N/A</v>
          </cell>
          <cell r="BD165" t="str">
            <v>N/A</v>
          </cell>
          <cell r="BE165" t="str">
            <v>N/A</v>
          </cell>
          <cell r="BF165" t="str">
            <v>N/A</v>
          </cell>
          <cell r="BG165">
            <v>44926</v>
          </cell>
          <cell r="BH165">
            <v>44926</v>
          </cell>
          <cell r="BI165">
            <v>-417</v>
          </cell>
          <cell r="BJ165" t="str">
            <v>NO</v>
          </cell>
          <cell r="BK165" t="str">
            <v>N/A</v>
          </cell>
          <cell r="BL165" t="str">
            <v>Barrancabermeja con desplazamiento en la región de Santander, Norte de Santander y
región que conforma el Magdalena Medio</v>
          </cell>
          <cell r="BM165" t="str">
            <v>Cumplimiento</v>
          </cell>
          <cell r="BN165" t="str">
            <v>56-45-101000994</v>
          </cell>
          <cell r="BO165">
            <v>2</v>
          </cell>
          <cell r="BP165" t="str">
            <v>Seguros del Estado</v>
          </cell>
          <cell r="BQ165">
            <v>44585</v>
          </cell>
          <cell r="BR165" t="str">
            <v>21-01-2022 - 03-07-2023</v>
          </cell>
          <cell r="BS165">
            <v>2022</v>
          </cell>
          <cell r="BT165"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o%CC%81n%20po%CC%81liza%20contrato%20JEP%2D203%2D2022%2Epdf&amp;parent=%2Fpersonal%2Fcarlos%5Ftorres%5Fjep%5Fgov%5Fco%2FDocuments%2FDocumentos%2FContractual%2FContractual%20%2D%20Onedrive%2FValidaci%C3%B3n%20p%C3%B3lizas%20CPS%2F%2EVERIFICACI%C3%93N%20DE%20P%C3%93LIZAS%20CONTRATOS%202022</v>
          </cell>
          <cell r="BU165" t="str">
            <v>N/A</v>
          </cell>
          <cell r="BV165" t="str">
            <v>Terminado</v>
          </cell>
          <cell r="BW165" t="str">
            <v>Retiro</v>
          </cell>
          <cell r="BX165" t="str">
            <v>N/A</v>
          </cell>
          <cell r="BY165" t="str">
            <v xml:space="preserve">PSICOLOGÍA </v>
          </cell>
          <cell r="BZ165" t="str">
            <v>N/A</v>
          </cell>
          <cell r="CA165" t="str">
            <v>FEMENINO</v>
          </cell>
        </row>
        <row r="166">
          <cell r="C166" t="str">
            <v>JEP-110-2022</v>
          </cell>
          <cell r="D166" t="str">
            <v>JEP-CSPO-110-2022</v>
          </cell>
          <cell r="E166" t="str">
            <v>Carlos Torres</v>
          </cell>
          <cell r="F166" t="str">
            <v>N/R</v>
          </cell>
          <cell r="G166" t="str">
            <v>Jorge Enrique Escobar Hernandez</v>
          </cell>
          <cell r="H166" t="str">
            <v>2. Contratos o convenios que no requieren pluralidad de ofertas</v>
          </cell>
          <cell r="I166" t="str">
            <v>1. Prestación de servicios</v>
          </cell>
          <cell r="J166">
            <v>16698501</v>
          </cell>
          <cell r="K166">
            <v>2</v>
          </cell>
          <cell r="L166" t="str">
            <v>Persona Natural</v>
          </cell>
          <cell r="M166" t="str">
            <v>N/A</v>
          </cell>
          <cell r="N166" t="str">
            <v>Prestar servicios profesionales para apoyar al Departamento de Atención a Víctimas en la región de Bogotá, Cundinamarca y Boyacá, para adelantar acciones de difusión, acompañamiento y orientación psicosocial, a las víctimas en instancias judiciales y no judiciales, atendiendo los enfoques diferenciales y psicosocial.</v>
          </cell>
          <cell r="O166" t="str">
            <v>Administrativo Transversal</v>
          </cell>
          <cell r="P166" t="str">
            <v>Harvey Danilo Suarez Morales</v>
          </cell>
          <cell r="Q166" t="str">
            <v>Secretaría Ejecutiva</v>
          </cell>
          <cell r="R166" t="str">
            <v xml:space="preserve">Subsecretaría Ejecutiva </v>
          </cell>
          <cell r="S166" t="str">
            <v>Departamento de Atención a Víctimas</v>
          </cell>
          <cell r="T166" t="str">
            <v>Claudia Viviana Ferro Buitrago</v>
          </cell>
          <cell r="U166" t="str">
            <v>BB-Departamento de Atención a Víctimas</v>
          </cell>
          <cell r="V166" t="str">
            <v>N/A</v>
          </cell>
          <cell r="W166" t="str">
            <v>N/A</v>
          </cell>
          <cell r="X166" t="str">
            <v>N/A</v>
          </cell>
          <cell r="Y166" t="str">
            <v>Inversión</v>
          </cell>
          <cell r="Z166">
            <v>84328333</v>
          </cell>
          <cell r="AA166" t="str">
            <v>N/A</v>
          </cell>
          <cell r="AB166" t="str">
            <v>N/A</v>
          </cell>
          <cell r="AC166" t="str">
            <v>$7.228.143</v>
          </cell>
          <cell r="AD166" t="str">
            <v>N/A</v>
          </cell>
          <cell r="AE166">
            <v>41122</v>
          </cell>
          <cell r="AF166">
            <v>30922</v>
          </cell>
          <cell r="AG166" t="str">
            <v xml:space="preserve">2018011001091	</v>
          </cell>
          <cell r="AH166">
            <v>44574</v>
          </cell>
          <cell r="AI166">
            <v>44579</v>
          </cell>
          <cell r="AJ166" t="str">
            <v>N/A</v>
          </cell>
          <cell r="AK166" t="str">
            <v>N/A</v>
          </cell>
          <cell r="AL166" t="str">
            <v>N/A</v>
          </cell>
          <cell r="AM166" t="str">
            <v>N/A</v>
          </cell>
          <cell r="AN166">
            <v>0</v>
          </cell>
          <cell r="AO166" t="str">
            <v>N/A</v>
          </cell>
          <cell r="AP166">
            <v>0</v>
          </cell>
          <cell r="AQ166" t="str">
            <v>N/A</v>
          </cell>
          <cell r="AR166">
            <v>0</v>
          </cell>
          <cell r="AS166" t="str">
            <v>N/A</v>
          </cell>
          <cell r="AT166">
            <v>0</v>
          </cell>
          <cell r="AU166" t="str">
            <v>N/A</v>
          </cell>
          <cell r="AV166">
            <v>0</v>
          </cell>
          <cell r="AW166" t="str">
            <v>N/A</v>
          </cell>
          <cell r="AX166">
            <v>0</v>
          </cell>
          <cell r="AY166" t="str">
            <v>N/A</v>
          </cell>
          <cell r="AZ166">
            <v>0</v>
          </cell>
          <cell r="BA166">
            <v>84328333</v>
          </cell>
          <cell r="BB166" t="str">
            <v>NO</v>
          </cell>
          <cell r="BC166" t="str">
            <v>N/A</v>
          </cell>
          <cell r="BD166" t="str">
            <v>N/A</v>
          </cell>
          <cell r="BE166" t="str">
            <v>N/A</v>
          </cell>
          <cell r="BF166" t="str">
            <v>N/A</v>
          </cell>
          <cell r="BG166">
            <v>44926</v>
          </cell>
          <cell r="BH166">
            <v>44926</v>
          </cell>
          <cell r="BI166">
            <v>-417</v>
          </cell>
          <cell r="BJ166" t="str">
            <v>NO</v>
          </cell>
          <cell r="BK166" t="str">
            <v>N/A</v>
          </cell>
          <cell r="BL166" t="str">
            <v>Bogotá D.C.</v>
          </cell>
          <cell r="BM166" t="str">
            <v>Cumplimiento</v>
          </cell>
          <cell r="BN166" t="str">
            <v>11-47-101010741</v>
          </cell>
          <cell r="BO166">
            <v>0</v>
          </cell>
          <cell r="BP166" t="str">
            <v>Seguros del Estado</v>
          </cell>
          <cell r="BQ166">
            <v>44573</v>
          </cell>
          <cell r="BR166" t="str">
            <v>12-01-2022 - 10-07-2023</v>
          </cell>
          <cell r="BS166">
            <v>2022</v>
          </cell>
          <cell r="BT166" t="str">
            <v>https://jepcolombia-my.sharepoint.com/personal/carlos_torres_jep_gov_co/_layouts/15/onedrive.aspx?q=110&amp;searchScope=folder&amp;id=%2Fpersonal%2Fcarlos%5Ftorres%5Fjep%5Fgov%5Fco%2FDocuments%2FDocumentos%2FContractual%2FContractual%20%2D%20Onedrive%2FValidaci%C3%B3n%20p%C3%B3lizas%20CPS%2F%2EVERIFICACI%C3%93N%20DE%20P%C3%93LIZAS%20CONTRATOS%202022%2FVerifcacio%CC%81n%20po%CC%81liza%20contrato%20JEP%20110%202022%2Epdf&amp;parent=%2Fpersonal%2Fcarlos%5Ftorres%5Fjep%5Fgov%5Fco%2FDocuments%2FDocumentos%2FContractual%2FContractual%20%2D%20Onedrive%2FValidaci%C3%B3n%20p%C3%B3lizas%20CPS%2F%2EVERIFICACI%C3%93N%20DE%20P%C3%93LIZAS%20CONTRATOS%202022&amp;parentview=7</v>
          </cell>
          <cell r="BU166" t="str">
            <v>N/A</v>
          </cell>
          <cell r="BV166" t="str">
            <v>Terminado</v>
          </cell>
          <cell r="BW166" t="str">
            <v>Retiro</v>
          </cell>
          <cell r="BX166" t="str">
            <v>N/A</v>
          </cell>
          <cell r="BY166" t="str">
            <v>PSICOLOGÍA</v>
          </cell>
          <cell r="BZ166" t="str">
            <v>N/A</v>
          </cell>
          <cell r="CA166" t="str">
            <v>MASCULINO</v>
          </cell>
        </row>
        <row r="167">
          <cell r="C167" t="str">
            <v>JEP-204-2022</v>
          </cell>
          <cell r="D167" t="str">
            <v>JEP-CSPO-204-2022</v>
          </cell>
          <cell r="E167" t="str">
            <v>Carlos Torres</v>
          </cell>
          <cell r="F167">
            <v>44575</v>
          </cell>
          <cell r="G167" t="str">
            <v>Fabiola Morales Murcia</v>
          </cell>
          <cell r="H167" t="str">
            <v>2. Contratos o convenios que no requieren pluralidad de ofertas</v>
          </cell>
          <cell r="I167" t="str">
            <v>1. Prestación de servicios</v>
          </cell>
          <cell r="J167">
            <v>51843728</v>
          </cell>
          <cell r="K167">
            <v>6</v>
          </cell>
          <cell r="L167" t="str">
            <v>Persona Natural</v>
          </cell>
          <cell r="M167" t="str">
            <v>N/A</v>
          </cell>
          <cell r="N167" t="str">
            <v>Prestar servicios profesionales para apoyar al Departamento de Atención a Víctimas en la región de Caquetá, Huila, Putumayo y Tolima, para adelantar acciones de difusión, acompañamiento y orientación psicosocial a las víctimas en instancias judiciales y no judiciales, atendiendo los enfoques diferenciales y psicosocial.</v>
          </cell>
          <cell r="O167" t="str">
            <v>Administrativo Transversal</v>
          </cell>
          <cell r="P167" t="str">
            <v>Harvey Danilo Suarez Morales</v>
          </cell>
          <cell r="Q167" t="str">
            <v>Secretaría Ejecutiva</v>
          </cell>
          <cell r="R167" t="str">
            <v xml:space="preserve">Subsecretaría Ejecutiva </v>
          </cell>
          <cell r="S167" t="str">
            <v>Departamento de Atención a Víctimas</v>
          </cell>
          <cell r="T167" t="str">
            <v>Claudia Viviana Ferro Buitrago</v>
          </cell>
          <cell r="U167" t="str">
            <v>BB-Departamento de Atención a Víctimas</v>
          </cell>
          <cell r="V167" t="str">
            <v>N/A</v>
          </cell>
          <cell r="W167" t="str">
            <v>N/A</v>
          </cell>
          <cell r="X167" t="str">
            <v>N/A</v>
          </cell>
          <cell r="Y167" t="str">
            <v>Inversión</v>
          </cell>
          <cell r="Z167">
            <v>82641767</v>
          </cell>
          <cell r="AA167" t="str">
            <v>N/A</v>
          </cell>
          <cell r="AB167" t="str">
            <v>N/A</v>
          </cell>
          <cell r="AC167" t="str">
            <v>$7.228.143</v>
          </cell>
          <cell r="AD167" t="str">
            <v>N/A</v>
          </cell>
          <cell r="AE167">
            <v>51722</v>
          </cell>
          <cell r="AF167">
            <v>47922</v>
          </cell>
          <cell r="AG167" t="str">
            <v xml:space="preserve">2018011001091	</v>
          </cell>
          <cell r="AH167">
            <v>44582</v>
          </cell>
          <cell r="AI167">
            <v>44585</v>
          </cell>
          <cell r="AJ167" t="str">
            <v>N/A</v>
          </cell>
          <cell r="AK167" t="str">
            <v>N/A</v>
          </cell>
          <cell r="AL167" t="str">
            <v>N/A</v>
          </cell>
          <cell r="AM167" t="str">
            <v>N/A</v>
          </cell>
          <cell r="AN167">
            <v>0</v>
          </cell>
          <cell r="AO167" t="str">
            <v>N/A</v>
          </cell>
          <cell r="AP167">
            <v>0</v>
          </cell>
          <cell r="AQ167" t="str">
            <v>N/A</v>
          </cell>
          <cell r="AR167">
            <v>0</v>
          </cell>
          <cell r="AS167" t="str">
            <v>N/A</v>
          </cell>
          <cell r="AT167">
            <v>0</v>
          </cell>
          <cell r="AU167" t="str">
            <v>N/A</v>
          </cell>
          <cell r="AV167">
            <v>0</v>
          </cell>
          <cell r="AW167" t="str">
            <v>N/A</v>
          </cell>
          <cell r="AX167">
            <v>0</v>
          </cell>
          <cell r="AY167" t="str">
            <v>N/A</v>
          </cell>
          <cell r="AZ167">
            <v>0</v>
          </cell>
          <cell r="BA167">
            <v>82641767</v>
          </cell>
          <cell r="BB167" t="str">
            <v>NO</v>
          </cell>
          <cell r="BC167" t="str">
            <v>N/A</v>
          </cell>
          <cell r="BD167" t="str">
            <v>N/A</v>
          </cell>
          <cell r="BE167" t="str">
            <v>N/A</v>
          </cell>
          <cell r="BF167" t="str">
            <v>N/A</v>
          </cell>
          <cell r="BG167">
            <v>44926</v>
          </cell>
          <cell r="BH167">
            <v>44926</v>
          </cell>
          <cell r="BI167">
            <v>-417</v>
          </cell>
          <cell r="BJ167" t="str">
            <v>NO</v>
          </cell>
          <cell r="BK167" t="str">
            <v>N/A</v>
          </cell>
          <cell r="BL167" t="str">
            <v>Florencia con
desplazamiento en la región de Caquetá, Huila, Putumayo y Tolima</v>
          </cell>
          <cell r="BM167" t="str">
            <v xml:space="preserve">Cumplimiento </v>
          </cell>
          <cell r="BN167" t="str">
            <v>33-47-101008164</v>
          </cell>
          <cell r="BO167">
            <v>0</v>
          </cell>
          <cell r="BP167" t="str">
            <v>Seguros del Estado</v>
          </cell>
          <cell r="BQ167">
            <v>44582</v>
          </cell>
          <cell r="BR167" t="str">
            <v>21-01-2022 - 04-07-2023</v>
          </cell>
          <cell r="BS167">
            <v>2022</v>
          </cell>
          <cell r="BT167" t="str">
            <v>https://jepcolombia-my.sharepoint.com/personal/carlos_torres_jep_gov_co/_layouts/15/onedrive.aspx?q=204&amp;searchScope=folder&amp;id=%2Fpersonal%2Fcarlos%5Ftorres%5Fjep%5Fgov%5Fco%2FDocuments%2FDocumentos%2FContractual%2FContractual%20%2D%20Onedrive%2FValidaci%C3%B3n%20p%C3%B3lizas%20CPS%2F%2EVERIFICACI%C3%93N%20DE%20P%C3%93LIZAS%20CONTRATOS%202022%2FVerificacio%CC%81n%20po%CC%81liza%20contrato%20JEP%2D204%2D2022%2Epdf&amp;parent=%2Fpersonal%2Fcarlos%5Ftorres%5Fjep%5Fgov%5Fco%2FDocuments%2FDocumentos%2FContractual%2FContractual%20%2D%20Onedrive%2FValidaci%C3%B3n%20p%C3%B3lizas%20CPS%2F%2EVERIFICACI%C3%93N%20DE%20P%C3%93LIZAS%20CONTRATOS%202022&amp;parentview=7</v>
          </cell>
          <cell r="BU167" t="str">
            <v>N/A</v>
          </cell>
          <cell r="BV167" t="str">
            <v>Terminado</v>
          </cell>
          <cell r="BW167" t="str">
            <v>Retiro</v>
          </cell>
          <cell r="BX167" t="str">
            <v>N/A</v>
          </cell>
          <cell r="BY167" t="str">
            <v xml:space="preserve">PSICOLOGÍA SOCIAL COMUNITARIA </v>
          </cell>
          <cell r="BZ167" t="str">
            <v>N/A</v>
          </cell>
          <cell r="CA167" t="str">
            <v>FEMENINO</v>
          </cell>
        </row>
        <row r="168">
          <cell r="C168" t="str">
            <v>JEP-130-2022</v>
          </cell>
          <cell r="D168" t="str">
            <v>JEP-CSPO-130-2022</v>
          </cell>
          <cell r="E168" t="str">
            <v>Carlos Torres</v>
          </cell>
          <cell r="F168" t="str">
            <v>N/R</v>
          </cell>
          <cell r="G168" t="str">
            <v>Claudia Patricia Rincon Vacca</v>
          </cell>
          <cell r="H168" t="str">
            <v>2. Contratos o convenios que no requieren pluralidad de ofertas</v>
          </cell>
          <cell r="I168" t="str">
            <v>1. Prestación de servicios</v>
          </cell>
          <cell r="J168">
            <v>1118536542</v>
          </cell>
          <cell r="K168">
            <v>0</v>
          </cell>
          <cell r="L168" t="str">
            <v>Persona Natural</v>
          </cell>
          <cell r="M168" t="str">
            <v>N/A</v>
          </cell>
          <cell r="N168" t="str">
            <v>Prestar servicios profesionales para apoyar al Departamento de Atención a Víctimas en la región de Casanare, Arauca, Meta y Guaviare, para adelantar acciones de difusión, acompañamiento y orientación psicosocial a las víctimas en instancias judiciales y no judiciales, atendiendo los enfoques diferenciales y psicosocial.</v>
          </cell>
          <cell r="O168" t="str">
            <v>Administrativo Transversal</v>
          </cell>
          <cell r="P168" t="str">
            <v>Harvey Danilo Suarez Morales</v>
          </cell>
          <cell r="Q168" t="str">
            <v>Secretaría Ejecutiva</v>
          </cell>
          <cell r="R168" t="str">
            <v xml:space="preserve">Subsecretaría Ejecutiva </v>
          </cell>
          <cell r="S168" t="str">
            <v>Departamento de Atención a Víctimas</v>
          </cell>
          <cell r="T168" t="str">
            <v>Claudia Viviana Ferro Buitrago</v>
          </cell>
          <cell r="U168" t="str">
            <v>BB-Departamento de Atención a Víctimas</v>
          </cell>
          <cell r="V168" t="str">
            <v>N/A</v>
          </cell>
          <cell r="W168" t="str">
            <v>N/A</v>
          </cell>
          <cell r="X168" t="str">
            <v>N/A</v>
          </cell>
          <cell r="Y168" t="str">
            <v>Inversión</v>
          </cell>
          <cell r="Z168">
            <v>84328333</v>
          </cell>
          <cell r="AA168" t="str">
            <v>N/A</v>
          </cell>
          <cell r="AB168" t="str">
            <v>N/A</v>
          </cell>
          <cell r="AC168" t="str">
            <v>$7.228.143</v>
          </cell>
          <cell r="AD168" t="str">
            <v>N/A</v>
          </cell>
          <cell r="AE168">
            <v>42922</v>
          </cell>
          <cell r="AF168">
            <v>42022</v>
          </cell>
          <cell r="AG168">
            <v>2018011001091</v>
          </cell>
          <cell r="AH168">
            <v>44580</v>
          </cell>
          <cell r="AI168">
            <v>44581</v>
          </cell>
          <cell r="AJ168" t="str">
            <v>N/A</v>
          </cell>
          <cell r="AK168" t="str">
            <v>N/A</v>
          </cell>
          <cell r="AL168" t="str">
            <v>N/A</v>
          </cell>
          <cell r="AM168" t="str">
            <v>N/A</v>
          </cell>
          <cell r="AN168">
            <v>0</v>
          </cell>
          <cell r="AO168" t="str">
            <v>N/A</v>
          </cell>
          <cell r="AP168">
            <v>0</v>
          </cell>
          <cell r="AQ168" t="str">
            <v>N/A</v>
          </cell>
          <cell r="AR168">
            <v>0</v>
          </cell>
          <cell r="AS168" t="str">
            <v>N/A</v>
          </cell>
          <cell r="AT168">
            <v>0</v>
          </cell>
          <cell r="AU168" t="str">
            <v>N/A</v>
          </cell>
          <cell r="AV168">
            <v>0</v>
          </cell>
          <cell r="AW168" t="str">
            <v>N/A</v>
          </cell>
          <cell r="AX168">
            <v>0</v>
          </cell>
          <cell r="AY168" t="str">
            <v>N/A</v>
          </cell>
          <cell r="AZ168">
            <v>0</v>
          </cell>
          <cell r="BA168">
            <v>84328333</v>
          </cell>
          <cell r="BB168" t="str">
            <v>NO</v>
          </cell>
          <cell r="BC168" t="str">
            <v>N/A</v>
          </cell>
          <cell r="BD168" t="str">
            <v>N/A</v>
          </cell>
          <cell r="BE168" t="str">
            <v>N/A</v>
          </cell>
          <cell r="BF168" t="str">
            <v>N/A</v>
          </cell>
          <cell r="BG168">
            <v>44926</v>
          </cell>
          <cell r="BH168">
            <v>44926</v>
          </cell>
          <cell r="BI168">
            <v>-417</v>
          </cell>
          <cell r="BJ168" t="str">
            <v>NO</v>
          </cell>
          <cell r="BK168" t="str">
            <v>N/A</v>
          </cell>
          <cell r="BL168" t="str">
            <v>Yopal con desplazamiento
en la región de Casanare, Arauca, Meta y Guaviare</v>
          </cell>
          <cell r="BM168" t="str">
            <v>Cumplimiento</v>
          </cell>
          <cell r="BN168" t="str">
            <v>605-47-994000092984</v>
          </cell>
          <cell r="BO168">
            <v>1</v>
          </cell>
          <cell r="BP168" t="str">
            <v xml:space="preserve">Aseguradora Solidaria </v>
          </cell>
          <cell r="BQ168">
            <v>44581</v>
          </cell>
          <cell r="BR168" t="str">
            <v>19-01-2022 - 01-07-2023</v>
          </cell>
          <cell r="BS168">
            <v>2022</v>
          </cell>
          <cell r="BT168" t="str">
            <v>https://jepcolombia-my.sharepoint.com/personal/carlos_torres_jep_gov_co/_layouts/15/onedrive.aspx?q=130&amp;searchScope=folder&amp;id=%2Fpersonal%2Fcarlos%5Ftorres%5Fjep%5Fgov%5Fco%2FDocuments%2FDocumentos%2FContractual%2FContractual%20%2D%20Onedrive%2FValidaci%C3%B3n%20p%C3%B3lizas%20CPS%2F%2EVERIFICACI%C3%93N%20DE%20P%C3%93LIZAS%20CONTRATOS%202022%2FVerificacio%CC%81n%20po%CC%81liza%20contrato%20JEP%2D130%2D2022%2Epdf&amp;parent=%2Fpersonal%2Fcarlos%5Ftorres%5Fjep%5Fgov%5Fco%2FDocuments%2FDocumentos%2FContractual%2FContractual%20%2D%20Onedrive%2FValidaci%C3%B3n%20p%C3%B3lizas%20CPS%2F%2EVERIFICACI%C3%93N%20DE%20P%C3%93LIZAS%20CONTRATOS%202022&amp;parentview=7</v>
          </cell>
          <cell r="BU168" t="str">
            <v>N/A</v>
          </cell>
          <cell r="BV168" t="str">
            <v>Terminado</v>
          </cell>
          <cell r="BW168" t="str">
            <v>Retiro</v>
          </cell>
          <cell r="BX168" t="str">
            <v>N/A</v>
          </cell>
          <cell r="BY168" t="str">
            <v>PSICOLOGÍA</v>
          </cell>
          <cell r="BZ168" t="str">
            <v>N/A</v>
          </cell>
          <cell r="CA168" t="str">
            <v>FEMENINO</v>
          </cell>
        </row>
        <row r="169">
          <cell r="C169" t="str">
            <v>JEP-211-2022</v>
          </cell>
          <cell r="D169" t="str">
            <v>JEP-CSPO-211-2022</v>
          </cell>
          <cell r="E169" t="str">
            <v>Carlos Torres</v>
          </cell>
          <cell r="F169">
            <v>44575</v>
          </cell>
          <cell r="G169" t="str">
            <v>Carlos Andres Otero Cardona</v>
          </cell>
          <cell r="H169" t="str">
            <v>2. Contratos o convenios que no requieren pluralidad de ofertas</v>
          </cell>
          <cell r="I169" t="str">
            <v>1. Prestación de servicios</v>
          </cell>
          <cell r="J169">
            <v>91495390</v>
          </cell>
          <cell r="K169">
            <v>2</v>
          </cell>
          <cell r="L169" t="str">
            <v>Persona Natural</v>
          </cell>
          <cell r="M169" t="str">
            <v>N/A</v>
          </cell>
          <cell r="N169" t="str">
            <v>Prestar servicios profesionales para apoyar al Departamento de Atención a Víctimas en la región de Cauca, Valle del Cauca y Nariño, para adelantar acciones de difusión, acompañamiento y orientación psicosocial a las víctimas en instancias judiciales y no judiciales, atendiendo los enfoques diferenciales y psicosocial.</v>
          </cell>
          <cell r="O169" t="str">
            <v>Administrativo Transversal</v>
          </cell>
          <cell r="P169" t="str">
            <v>Harvey Danilo Suarez Morales</v>
          </cell>
          <cell r="Q169" t="str">
            <v>Secretaría Ejecutiva</v>
          </cell>
          <cell r="R169" t="str">
            <v xml:space="preserve">Subsecretaría Ejecutiva </v>
          </cell>
          <cell r="S169" t="str">
            <v>Departamento de Atención a Víctimas</v>
          </cell>
          <cell r="T169" t="str">
            <v>Claudia Viviana Ferro Buitrago</v>
          </cell>
          <cell r="U169" t="str">
            <v>BB-Departamento de Atención a Víctimas</v>
          </cell>
          <cell r="V169" t="str">
            <v>N/A</v>
          </cell>
          <cell r="W169" t="str">
            <v>N/A</v>
          </cell>
          <cell r="X169" t="str">
            <v>N/A</v>
          </cell>
          <cell r="Y169" t="str">
            <v>Inversión</v>
          </cell>
          <cell r="Z169">
            <v>82641767</v>
          </cell>
          <cell r="AA169" t="str">
            <v>N/A</v>
          </cell>
          <cell r="AB169" t="str">
            <v>N/A</v>
          </cell>
          <cell r="AC169">
            <v>7228143</v>
          </cell>
          <cell r="AD169" t="str">
            <v>N/A</v>
          </cell>
          <cell r="AE169">
            <v>51822</v>
          </cell>
          <cell r="AF169">
            <v>51122</v>
          </cell>
          <cell r="AG169">
            <v>2018011001091</v>
          </cell>
          <cell r="AH169">
            <v>44584</v>
          </cell>
          <cell r="AI169">
            <v>44585</v>
          </cell>
          <cell r="AJ169" t="str">
            <v>N/A</v>
          </cell>
          <cell r="AK169" t="str">
            <v>N/A</v>
          </cell>
          <cell r="AL169" t="str">
            <v>N/A</v>
          </cell>
          <cell r="AM169" t="str">
            <v>N/A</v>
          </cell>
          <cell r="AN169">
            <v>0</v>
          </cell>
          <cell r="AO169" t="str">
            <v>N/A</v>
          </cell>
          <cell r="AP169">
            <v>0</v>
          </cell>
          <cell r="AQ169" t="str">
            <v>N/A</v>
          </cell>
          <cell r="AR169">
            <v>0</v>
          </cell>
          <cell r="AS169" t="str">
            <v>N/A</v>
          </cell>
          <cell r="AT169">
            <v>0</v>
          </cell>
          <cell r="AU169" t="str">
            <v>N/A</v>
          </cell>
          <cell r="AV169">
            <v>0</v>
          </cell>
          <cell r="AW169" t="str">
            <v>N/A</v>
          </cell>
          <cell r="AX169">
            <v>0</v>
          </cell>
          <cell r="AY169" t="str">
            <v>N/A</v>
          </cell>
          <cell r="AZ169">
            <v>0</v>
          </cell>
          <cell r="BA169">
            <v>82641767</v>
          </cell>
          <cell r="BB169" t="str">
            <v>NO</v>
          </cell>
          <cell r="BC169" t="str">
            <v>N/A</v>
          </cell>
          <cell r="BD169" t="str">
            <v>N/A</v>
          </cell>
          <cell r="BE169" t="str">
            <v>N/A</v>
          </cell>
          <cell r="BF169" t="str">
            <v>N/A</v>
          </cell>
          <cell r="BG169">
            <v>44926</v>
          </cell>
          <cell r="BH169">
            <v>44926</v>
          </cell>
          <cell r="BI169">
            <v>-417</v>
          </cell>
          <cell r="BJ169" t="str">
            <v>NO</v>
          </cell>
          <cell r="BK169" t="str">
            <v>N/A</v>
          </cell>
          <cell r="BL169" t="str">
            <v>Popayán con
desplazamiento en la región de Cauca, Valle del Cauca y Nariño</v>
          </cell>
          <cell r="BM169" t="str">
            <v xml:space="preserve">Cumplimiento </v>
          </cell>
          <cell r="BN169" t="str">
            <v>435 47 994000048210</v>
          </cell>
          <cell r="BO169">
            <v>0</v>
          </cell>
          <cell r="BP169" t="str">
            <v>Aseguradora Solidaria</v>
          </cell>
          <cell r="BQ169">
            <v>44585</v>
          </cell>
          <cell r="BR169" t="str">
            <v>23-01-2022 - 30-06-2023</v>
          </cell>
          <cell r="BS169">
            <v>2022</v>
          </cell>
          <cell r="BT169" t="str">
            <v>https://jepcolombia-my.sharepoint.com/personal/carlos_torres_jep_gov_co/_layouts/15/onedrive.aspx?q=211&amp;searchScope=folder&amp;id=%2Fpersonal%2Fcarlos%5Ftorres%5Fjep%5Fgov%5Fco%2FDocuments%2FDocumentos%2FContractual%2FContractual%20%2D%20Onedrive%2FValidaci%C3%B3n%20p%C3%B3lizas%20CPS%2F%2EVERIFICACI%C3%93N%20DE%20P%C3%93LIZAS%20CONTRATOS%202022%2FVerificacio%CC%81n%20po%CC%81liza%20contrato%20JEP%2D211%2D2022%2Epdf&amp;parent=%2Fpersonal%2Fcarlos%5Ftorres%5Fjep%5Fgov%5Fco%2FDocuments%2FDocumentos%2FContractual%2FContractual%20%2D%20Onedrive%2FValidaci%C3%B3n%20p%C3%B3lizas%20CPS%2F%2EVERIFICACI%C3%93N%20DE%20P%C3%93LIZAS%20CONTRATOS%202022&amp;parentview=7</v>
          </cell>
          <cell r="BU169" t="str">
            <v>N/A</v>
          </cell>
          <cell r="BV169" t="str">
            <v>Terminado</v>
          </cell>
          <cell r="BW169" t="str">
            <v>Retiro</v>
          </cell>
          <cell r="BX169" t="str">
            <v>N/A</v>
          </cell>
          <cell r="BY169" t="str">
            <v xml:space="preserve">PSICOLOGÍA </v>
          </cell>
          <cell r="BZ169" t="str">
            <v>N/A</v>
          </cell>
          <cell r="CA169" t="str">
            <v>MASCULINO</v>
          </cell>
        </row>
        <row r="170">
          <cell r="C170" t="str">
            <v>JEP-205-2022</v>
          </cell>
          <cell r="D170" t="str">
            <v>JEP-CSPO-205-2022</v>
          </cell>
          <cell r="E170" t="str">
            <v>Carlos Torres</v>
          </cell>
          <cell r="F170">
            <v>44575</v>
          </cell>
          <cell r="G170" t="str">
            <v>Sofi Paola Malfitano Cordoba</v>
          </cell>
          <cell r="H170" t="str">
            <v>2. Contratos o convenios que no requieren pluralidad de ofertas</v>
          </cell>
          <cell r="I170" t="str">
            <v>1. Prestación de servicios</v>
          </cell>
          <cell r="J170">
            <v>35895987</v>
          </cell>
          <cell r="K170">
            <v>1</v>
          </cell>
          <cell r="L170" t="str">
            <v>Persona Natural</v>
          </cell>
          <cell r="M170" t="str">
            <v>N/A</v>
          </cell>
          <cell r="N170" t="str">
            <v>Prestar servicios profesionales para apoyar al Departamento de Atención a Víctimas en la región de Chocó, Urabá Chocoano y Antioqueño, para adelantar acciones de difusión, acompañamiento y orientación psicosocial a las víctimas en instancias judiciales y no judiciales, atendiendo los enfoques diferenciales y psicosocial.</v>
          </cell>
          <cell r="O170" t="str">
            <v>Administrativo Transversal</v>
          </cell>
          <cell r="P170" t="str">
            <v>Harvey Danilo Suarez Morales</v>
          </cell>
          <cell r="Q170" t="str">
            <v>Secretaría Ejecutiva</v>
          </cell>
          <cell r="R170" t="str">
            <v xml:space="preserve">Subsecretaría Ejecutiva </v>
          </cell>
          <cell r="S170" t="str">
            <v>Departamento de Atención a Víctimas</v>
          </cell>
          <cell r="T170" t="str">
            <v>Claudia Viviana Ferro Buitrago</v>
          </cell>
          <cell r="U170" t="str">
            <v>BB-Departamento de Atención a Víctimas</v>
          </cell>
          <cell r="V170" t="str">
            <v>N/A</v>
          </cell>
          <cell r="W170" t="str">
            <v>N/A</v>
          </cell>
          <cell r="X170" t="str">
            <v>N/A</v>
          </cell>
          <cell r="Y170" t="str">
            <v>Inversión</v>
          </cell>
          <cell r="Z170">
            <v>82641767</v>
          </cell>
          <cell r="AA170" t="str">
            <v>N/A</v>
          </cell>
          <cell r="AB170" t="str">
            <v>N/A</v>
          </cell>
          <cell r="AC170">
            <v>7228143</v>
          </cell>
          <cell r="AD170" t="str">
            <v>N/A</v>
          </cell>
          <cell r="AE170">
            <v>51922</v>
          </cell>
          <cell r="AF170">
            <v>48522</v>
          </cell>
          <cell r="AG170">
            <v>2018011001091</v>
          </cell>
          <cell r="AH170">
            <v>44583</v>
          </cell>
          <cell r="AI170">
            <v>44585</v>
          </cell>
          <cell r="AJ170" t="str">
            <v>N/A</v>
          </cell>
          <cell r="AK170" t="str">
            <v>N/A</v>
          </cell>
          <cell r="AL170" t="str">
            <v>N/A</v>
          </cell>
          <cell r="AM170" t="str">
            <v>N/A</v>
          </cell>
          <cell r="AN170">
            <v>0</v>
          </cell>
          <cell r="AO170" t="str">
            <v>N/A</v>
          </cell>
          <cell r="AP170">
            <v>0</v>
          </cell>
          <cell r="AQ170" t="str">
            <v>N/A</v>
          </cell>
          <cell r="AR170">
            <v>0</v>
          </cell>
          <cell r="AS170" t="str">
            <v>N/A</v>
          </cell>
          <cell r="AT170">
            <v>0</v>
          </cell>
          <cell r="AU170" t="str">
            <v>N/A</v>
          </cell>
          <cell r="AV170">
            <v>0</v>
          </cell>
          <cell r="AW170" t="str">
            <v>N/A</v>
          </cell>
          <cell r="AX170">
            <v>0</v>
          </cell>
          <cell r="AY170" t="str">
            <v>N/A</v>
          </cell>
          <cell r="AZ170">
            <v>0</v>
          </cell>
          <cell r="BA170">
            <v>82641767</v>
          </cell>
          <cell r="BB170" t="str">
            <v>NO</v>
          </cell>
          <cell r="BC170" t="str">
            <v>N/A</v>
          </cell>
          <cell r="BD170" t="str">
            <v>N/A</v>
          </cell>
          <cell r="BE170" t="str">
            <v>N/A</v>
          </cell>
          <cell r="BF170" t="str">
            <v>N/A</v>
          </cell>
          <cell r="BG170">
            <v>44926</v>
          </cell>
          <cell r="BH170">
            <v>44926</v>
          </cell>
          <cell r="BI170">
            <v>-417</v>
          </cell>
          <cell r="BJ170" t="str">
            <v>NO</v>
          </cell>
          <cell r="BK170" t="str">
            <v>N/A</v>
          </cell>
          <cell r="BL170" t="str">
            <v>Quibdó
con desplazamiento en la región de Chocó y Urabá Chocoano y Antioqueño</v>
          </cell>
          <cell r="BM170" t="str">
            <v>Cumplimiento</v>
          </cell>
          <cell r="BN170" t="str">
            <v>65-45-101073191</v>
          </cell>
          <cell r="BO170">
            <v>0</v>
          </cell>
          <cell r="BP170" t="str">
            <v>Seguros del Estado</v>
          </cell>
          <cell r="BQ170">
            <v>44583</v>
          </cell>
          <cell r="BR170" t="str">
            <v>22-01-2022 - 30-06-2023</v>
          </cell>
          <cell r="BS170">
            <v>2022</v>
          </cell>
          <cell r="BT170"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o%CC%81n%20po%CC%81liza%20contrato%20JEP%2D205%2D2022%2Epdf&amp;parent=%2Fpersonal%2Fcarlos%5Ftorres%5Fjep%5Fgov%5Fco%2FDocuments%2FDocumentos%2FContractual%2FContractual%20%2D%20Onedrive%2FValidaci%C3%B3n%20p%C3%B3lizas%20CPS%2F%2EVERIFICACI%C3%93N%20DE%20P%C3%93LIZAS%20CONTRATOS%202022</v>
          </cell>
          <cell r="BU170" t="str">
            <v>N/A</v>
          </cell>
          <cell r="BV170" t="str">
            <v>Terminado</v>
          </cell>
          <cell r="BW170" t="str">
            <v>Retiro</v>
          </cell>
          <cell r="BX170" t="str">
            <v>N/A</v>
          </cell>
          <cell r="BY170" t="str">
            <v xml:space="preserve">PSICOLOGÍA </v>
          </cell>
          <cell r="BZ170" t="str">
            <v>N/A</v>
          </cell>
          <cell r="CA170" t="str">
            <v>FEMENINO</v>
          </cell>
        </row>
        <row r="171">
          <cell r="C171" t="str">
            <v>JEP-127-2022</v>
          </cell>
          <cell r="D171" t="str">
            <v>JEP-CSPO-127-2022</v>
          </cell>
          <cell r="E171" t="str">
            <v>Carlos Torres</v>
          </cell>
          <cell r="F171" t="str">
            <v>N/R</v>
          </cell>
          <cell r="G171" t="str">
            <v>Heidy Johana Fonseca Perez</v>
          </cell>
          <cell r="H171" t="str">
            <v>2. Contratos o convenios que no requieren pluralidad de ofertas</v>
          </cell>
          <cell r="I171" t="str">
            <v>1. Prestación de servicios</v>
          </cell>
          <cell r="J171">
            <v>1120558251</v>
          </cell>
          <cell r="K171">
            <v>4</v>
          </cell>
          <cell r="L171" t="str">
            <v>Persona Natural</v>
          </cell>
          <cell r="M171" t="str">
            <v>N/A</v>
          </cell>
          <cell r="N171" t="str">
            <v>Prestar servicios profesionales para apoyar al Departamento de Atención a Víctimas en la región de Guaviare, Meta, Casanare y Arauca, para adelantar acciones de difusión, acompañamiento y orientación psicosocial a las víctimas en instancias judiciales y no judiciales, atendiendo los enfoques diferenciales y psicosocial.</v>
          </cell>
          <cell r="O171" t="str">
            <v>Administrativo Transversal</v>
          </cell>
          <cell r="P171" t="str">
            <v>Harvey Danilo Suarez Morales</v>
          </cell>
          <cell r="Q171" t="str">
            <v>Secretaría Ejecutiva</v>
          </cell>
          <cell r="R171" t="str">
            <v xml:space="preserve">Subsecretaría Ejecutiva </v>
          </cell>
          <cell r="S171" t="str">
            <v>Departamento de Atención a Víctimas</v>
          </cell>
          <cell r="T171" t="str">
            <v>Claudia Viviana Ferro Buitrago</v>
          </cell>
          <cell r="U171" t="str">
            <v>BB-Departamento de Atención a Víctimas</v>
          </cell>
          <cell r="V171" t="str">
            <v>N/A</v>
          </cell>
          <cell r="W171" t="str">
            <v>N/A</v>
          </cell>
          <cell r="X171" t="str">
            <v>N/A</v>
          </cell>
          <cell r="Y171" t="str">
            <v>Inversión</v>
          </cell>
          <cell r="Z171">
            <v>84328333</v>
          </cell>
          <cell r="AA171" t="str">
            <v>N/A</v>
          </cell>
          <cell r="AB171" t="str">
            <v>N/A</v>
          </cell>
          <cell r="AC171">
            <v>7228143</v>
          </cell>
          <cell r="AD171" t="str">
            <v>N/A</v>
          </cell>
          <cell r="AE171">
            <v>42622</v>
          </cell>
          <cell r="AF171">
            <v>36822</v>
          </cell>
          <cell r="AG171">
            <v>2018011001091</v>
          </cell>
          <cell r="AH171">
            <v>44578</v>
          </cell>
          <cell r="AI171">
            <v>44581</v>
          </cell>
          <cell r="AJ171" t="str">
            <v>N/A</v>
          </cell>
          <cell r="AK171" t="str">
            <v>N/A</v>
          </cell>
          <cell r="AL171" t="str">
            <v>N/A</v>
          </cell>
          <cell r="AM171" t="str">
            <v>N/A</v>
          </cell>
          <cell r="AN171">
            <v>0</v>
          </cell>
          <cell r="AO171" t="str">
            <v>N/A</v>
          </cell>
          <cell r="AP171">
            <v>0</v>
          </cell>
          <cell r="AQ171" t="str">
            <v>N/A</v>
          </cell>
          <cell r="AR171">
            <v>0</v>
          </cell>
          <cell r="AS171" t="str">
            <v>N/A</v>
          </cell>
          <cell r="AT171">
            <v>0</v>
          </cell>
          <cell r="AU171" t="str">
            <v>N/A</v>
          </cell>
          <cell r="AV171">
            <v>0</v>
          </cell>
          <cell r="AW171" t="str">
            <v>N/A</v>
          </cell>
          <cell r="AX171">
            <v>0</v>
          </cell>
          <cell r="AY171" t="str">
            <v>N/A</v>
          </cell>
          <cell r="AZ171">
            <v>0</v>
          </cell>
          <cell r="BA171">
            <v>84328333</v>
          </cell>
          <cell r="BB171" t="str">
            <v>NO</v>
          </cell>
          <cell r="BC171" t="str">
            <v>N/A</v>
          </cell>
          <cell r="BD171" t="str">
            <v>N/A</v>
          </cell>
          <cell r="BE171" t="str">
            <v>N/A</v>
          </cell>
          <cell r="BF171" t="str">
            <v>N/A</v>
          </cell>
          <cell r="BG171">
            <v>44926</v>
          </cell>
          <cell r="BH171">
            <v>44926</v>
          </cell>
          <cell r="BI171">
            <v>-417</v>
          </cell>
          <cell r="BJ171" t="str">
            <v>NO</v>
          </cell>
          <cell r="BK171" t="str">
            <v>N/A</v>
          </cell>
          <cell r="BL171" t="str">
            <v>San José de Guaviare con
desplazamiento en la región de Guaviare, Meta, Casanare y Arauca</v>
          </cell>
          <cell r="BM171" t="str">
            <v>Cumplimiento</v>
          </cell>
          <cell r="BN171" t="str">
            <v>30-47-101001965</v>
          </cell>
          <cell r="BO171">
            <v>1</v>
          </cell>
          <cell r="BP171" t="str">
            <v>Seguros del Estado</v>
          </cell>
          <cell r="BQ171">
            <v>44579</v>
          </cell>
          <cell r="BR171" t="str">
            <v>14-01-2022 - 01-07-2023</v>
          </cell>
          <cell r="BS171">
            <v>2022</v>
          </cell>
          <cell r="BT171" t="str">
            <v>https://jepcolombia-my.sharepoint.com/personal/carlos_torres_jep_gov_co/_layouts/15/onedrive.aspx?q=127&amp;searchScope=folder&amp;id=%2Fpersonal%2Fcarlos%5Ftorres%5Fjep%5Fgov%5Fco%2FDocuments%2FDocumentos%2FContractual%2FContractual%20%2D%20Onedrive%2FValidaci%C3%B3n%20p%C3%B3lizas%20CPS%2F%2EVERIFICACI%C3%93N%20DE%20P%C3%93LIZAS%20CONTRATOS%202022%2FVerificacio%CC%81n%20po%CC%81liza%20contrato%20JEP%2D127%2D2022%2Epdf&amp;parent=%2Fpersonal%2Fcarlos%5Ftorres%5Fjep%5Fgov%5Fco%2FDocuments%2FDocumentos%2FContractual%2FContractual%20%2D%20Onedrive%2FValidaci%C3%B3n%20p%C3%B3lizas%20CPS%2F%2EVERIFICACI%C3%93N%20DE%20P%C3%93LIZAS%20CONTRATOS%202022&amp;parentview=7</v>
          </cell>
          <cell r="BU171" t="str">
            <v>N/A</v>
          </cell>
          <cell r="BV171" t="str">
            <v>Terminado</v>
          </cell>
          <cell r="BW171" t="str">
            <v>Retiro</v>
          </cell>
          <cell r="BX171" t="str">
            <v>N/A</v>
          </cell>
          <cell r="BY171" t="str">
            <v>PSICOLOGÍA</v>
          </cell>
          <cell r="BZ171" t="str">
            <v>N/A</v>
          </cell>
          <cell r="CA171" t="str">
            <v>FEMENINO</v>
          </cell>
        </row>
        <row r="172">
          <cell r="C172" t="str">
            <v>JEP-207-2022</v>
          </cell>
          <cell r="D172" t="str">
            <v>JEP-CSPO-207-2022</v>
          </cell>
          <cell r="E172" t="str">
            <v>Carlos Torres</v>
          </cell>
          <cell r="F172">
            <v>44575</v>
          </cell>
          <cell r="G172" t="str">
            <v>Maria del Pilar Orjuela Trujillo</v>
          </cell>
          <cell r="H172" t="str">
            <v>2. Contratos o convenios que no requieren pluralidad de ofertas</v>
          </cell>
          <cell r="I172" t="str">
            <v>1. Prestación de servicios</v>
          </cell>
          <cell r="J172">
            <v>52538435</v>
          </cell>
          <cell r="K172">
            <v>1</v>
          </cell>
          <cell r="L172" t="str">
            <v>Persona Natural</v>
          </cell>
          <cell r="M172" t="str">
            <v>N/A</v>
          </cell>
          <cell r="N172" t="str">
            <v>Prestar servicios profesionales para apoyar al Departamento de Atención a Víctimas en la región de Tolima, Huila, Caquetá y Putumayo, para adelantar acciones de difusión, acompañamiento y orientación psicosocial a las víctimas en instancias judiciales y no judiciales, atendiendo los enfoques diferenciales y psicosocial.</v>
          </cell>
          <cell r="O172" t="str">
            <v>Administrativo Transversal</v>
          </cell>
          <cell r="P172" t="str">
            <v>Harvey Danilo Suarez Morales</v>
          </cell>
          <cell r="Q172" t="str">
            <v>Secretaría Ejecutiva</v>
          </cell>
          <cell r="R172" t="str">
            <v xml:space="preserve">Subsecretaría Ejecutiva </v>
          </cell>
          <cell r="S172" t="str">
            <v>Departamento de Atención a Víctimas</v>
          </cell>
          <cell r="T172" t="str">
            <v>Claudia Viviana Ferro Buitrago</v>
          </cell>
          <cell r="U172" t="str">
            <v>BB-Departamento de Atención a Víctimas</v>
          </cell>
          <cell r="V172" t="str">
            <v>N/A</v>
          </cell>
          <cell r="W172" t="str">
            <v>N/A</v>
          </cell>
          <cell r="X172" t="str">
            <v>N/A</v>
          </cell>
          <cell r="Y172" t="str">
            <v>Inversión</v>
          </cell>
          <cell r="Z172">
            <v>82641767</v>
          </cell>
          <cell r="AA172" t="str">
            <v>N/A</v>
          </cell>
          <cell r="AB172" t="str">
            <v>N/A</v>
          </cell>
          <cell r="AC172">
            <v>7228143</v>
          </cell>
          <cell r="AD172" t="str">
            <v>N/A</v>
          </cell>
          <cell r="AE172">
            <v>52022</v>
          </cell>
          <cell r="AF172">
            <v>50722</v>
          </cell>
          <cell r="AG172">
            <v>2018011001091</v>
          </cell>
          <cell r="AH172">
            <v>44584</v>
          </cell>
          <cell r="AI172">
            <v>44587</v>
          </cell>
          <cell r="AJ172" t="str">
            <v>N/A</v>
          </cell>
          <cell r="AK172" t="str">
            <v>N/A</v>
          </cell>
          <cell r="AL172" t="str">
            <v>N/A</v>
          </cell>
          <cell r="AM172" t="str">
            <v>N/A</v>
          </cell>
          <cell r="AN172">
            <v>0</v>
          </cell>
          <cell r="AO172" t="str">
            <v>N/A</v>
          </cell>
          <cell r="AP172">
            <v>0</v>
          </cell>
          <cell r="AQ172" t="str">
            <v>N/A</v>
          </cell>
          <cell r="AR172">
            <v>0</v>
          </cell>
          <cell r="AS172" t="str">
            <v>N/A</v>
          </cell>
          <cell r="AT172">
            <v>0</v>
          </cell>
          <cell r="AU172" t="str">
            <v>N/A</v>
          </cell>
          <cell r="AV172">
            <v>0</v>
          </cell>
          <cell r="AW172" t="str">
            <v>N/A</v>
          </cell>
          <cell r="AX172">
            <v>0</v>
          </cell>
          <cell r="AY172" t="str">
            <v>N/A</v>
          </cell>
          <cell r="AZ172">
            <v>0</v>
          </cell>
          <cell r="BA172">
            <v>82641767</v>
          </cell>
          <cell r="BB172" t="str">
            <v>NO</v>
          </cell>
          <cell r="BC172" t="str">
            <v>N/A</v>
          </cell>
          <cell r="BD172" t="str">
            <v>N/A</v>
          </cell>
          <cell r="BE172" t="str">
            <v>N/A</v>
          </cell>
          <cell r="BF172" t="str">
            <v>N/A</v>
          </cell>
          <cell r="BG172">
            <v>44926</v>
          </cell>
          <cell r="BH172">
            <v>44926</v>
          </cell>
          <cell r="BI172">
            <v>-417</v>
          </cell>
          <cell r="BJ172" t="str">
            <v>NO</v>
          </cell>
          <cell r="BK172" t="str">
            <v>N/A</v>
          </cell>
          <cell r="BL172" t="str">
            <v>Ibagué con desplazamiento
en la región de Tolima, Huila, Caquetá y Putumayo</v>
          </cell>
          <cell r="BM172" t="str">
            <v>Cumplimiento</v>
          </cell>
          <cell r="BN172" t="str">
            <v>380-47-994000123812</v>
          </cell>
          <cell r="BO172">
            <v>0</v>
          </cell>
          <cell r="BP172" t="str">
            <v>Aseguradora Solidaria</v>
          </cell>
          <cell r="BQ172">
            <v>44586</v>
          </cell>
          <cell r="BR172" t="str">
            <v>23/01/2022 - 03-07-2023</v>
          </cell>
          <cell r="BS172">
            <v>2022</v>
          </cell>
          <cell r="BT172" t="str">
            <v>https://jepcolombia-my.sharepoint.com/personal/carlos_torres_jep_gov_co/_layouts/15/onedrive.aspx?q=207&amp;searchScope=folder&amp;id=%2Fpersonal%2Fcarlos%5Ftorres%5Fjep%5Fgov%5Fco%2FDocuments%2FDocumentos%2FContractual%2FContractual%20%2D%20Onedrive%2FValidaci%C3%B3n%20p%C3%B3lizas%20CPS%2F%2EVERIFICACI%C3%93N%20DE%20P%C3%93LIZAS%20CONTRATOS%202022%2FVerificacio%CC%81n%20po%CC%81liza%20contrato%20JEP%2D207%2D2022%2Epdf&amp;parent=%2Fpersonal%2Fcarlos%5Ftorres%5Fjep%5Fgov%5Fco%2FDocuments%2FDocumentos%2FContractual%2FContractual%20%2D%20Onedrive%2FValidaci%C3%B3n%20p%C3%B3lizas%20CPS%2F%2EVERIFICACI%C3%93N%20DE%20P%C3%93LIZAS%20CONTRATOS%202022&amp;parentview=7</v>
          </cell>
          <cell r="BU172" t="str">
            <v>N/A</v>
          </cell>
          <cell r="BV172" t="str">
            <v>Terminado</v>
          </cell>
          <cell r="BW172" t="str">
            <v>Retiro</v>
          </cell>
          <cell r="BX172" t="str">
            <v>N/A</v>
          </cell>
          <cell r="BY172" t="str">
            <v>CIENCIAS POLÍTICAS</v>
          </cell>
          <cell r="BZ172" t="str">
            <v>N/A</v>
          </cell>
          <cell r="CA172" t="str">
            <v>FEMENINO</v>
          </cell>
        </row>
        <row r="173">
          <cell r="C173" t="str">
            <v>JEP-113-2022</v>
          </cell>
          <cell r="D173" t="str">
            <v>JEP-CSPO-113-2022</v>
          </cell>
          <cell r="E173" t="str">
            <v>Carlos Torres</v>
          </cell>
          <cell r="F173" t="str">
            <v>N/R</v>
          </cell>
          <cell r="G173" t="str">
            <v>Alvaro Hernan Guzman Vargas</v>
          </cell>
          <cell r="H173" t="str">
            <v>2. Contratos o convenios que no requieren pluralidad de ofertas</v>
          </cell>
          <cell r="I173" t="str">
            <v>1. Prestación de servicios</v>
          </cell>
          <cell r="J173">
            <v>86048786</v>
          </cell>
          <cell r="K173">
            <v>0</v>
          </cell>
          <cell r="L173" t="str">
            <v>Persona Natural</v>
          </cell>
          <cell r="M173" t="str">
            <v>N/A</v>
          </cell>
          <cell r="N173" t="str">
            <v xml:space="preserve">Prestar servicios profesionales para apoyar al Departamento de Atención a Víctimas en la región de Meta, Arauca, Guaviare y Casanare, para adelantar acciones de difusión, acompañamiento y orientación psicosocial a las víctimas en instancias judiciales y no judiciales, atendiendo los enfoques diferenciales y psicosocial. </v>
          </cell>
          <cell r="O173" t="str">
            <v>Administrativo Transversal</v>
          </cell>
          <cell r="P173" t="str">
            <v>Harvey Danilo Suarez Morales</v>
          </cell>
          <cell r="Q173" t="str">
            <v>Secretaría Ejecutiva</v>
          </cell>
          <cell r="R173" t="str">
            <v xml:space="preserve">Subsecretaría Ejecutiva </v>
          </cell>
          <cell r="S173" t="str">
            <v>Departamento de Atención a Víctimas</v>
          </cell>
          <cell r="T173" t="str">
            <v>Claudia Viviana Ferro Buitrago</v>
          </cell>
          <cell r="U173" t="str">
            <v>BB-Departamento de Atención a Víctimas</v>
          </cell>
          <cell r="V173" t="str">
            <v>N/A</v>
          </cell>
          <cell r="W173" t="str">
            <v>N/A</v>
          </cell>
          <cell r="X173" t="str">
            <v>N/A</v>
          </cell>
          <cell r="Y173" t="str">
            <v>Inversión</v>
          </cell>
          <cell r="Z173">
            <v>84328333</v>
          </cell>
          <cell r="AA173" t="str">
            <v>N/A</v>
          </cell>
          <cell r="AB173" t="str">
            <v>N/A</v>
          </cell>
          <cell r="AC173">
            <v>7228143</v>
          </cell>
          <cell r="AD173" t="str">
            <v>N/A</v>
          </cell>
          <cell r="AE173">
            <v>41222</v>
          </cell>
          <cell r="AF173">
            <v>33622</v>
          </cell>
          <cell r="AG173">
            <v>2018011001091</v>
          </cell>
          <cell r="AH173">
            <v>44576</v>
          </cell>
          <cell r="AI173">
            <v>44578</v>
          </cell>
          <cell r="AJ173" t="str">
            <v>N/A</v>
          </cell>
          <cell r="AK173" t="str">
            <v>N/A</v>
          </cell>
          <cell r="AL173" t="str">
            <v>N/A</v>
          </cell>
          <cell r="AM173" t="str">
            <v>N/A</v>
          </cell>
          <cell r="AN173">
            <v>0</v>
          </cell>
          <cell r="AO173" t="str">
            <v>N/A</v>
          </cell>
          <cell r="AP173">
            <v>0</v>
          </cell>
          <cell r="AQ173" t="str">
            <v>N/A</v>
          </cell>
          <cell r="AR173">
            <v>0</v>
          </cell>
          <cell r="AS173" t="str">
            <v>N/A</v>
          </cell>
          <cell r="AT173">
            <v>0</v>
          </cell>
          <cell r="AU173" t="str">
            <v>N/A</v>
          </cell>
          <cell r="AV173">
            <v>0</v>
          </cell>
          <cell r="AW173" t="str">
            <v>N/A</v>
          </cell>
          <cell r="AX173">
            <v>0</v>
          </cell>
          <cell r="AY173" t="str">
            <v>N/A</v>
          </cell>
          <cell r="AZ173">
            <v>0</v>
          </cell>
          <cell r="BA173">
            <v>84328333</v>
          </cell>
          <cell r="BB173" t="str">
            <v>NO</v>
          </cell>
          <cell r="BC173" t="str">
            <v>N/A</v>
          </cell>
          <cell r="BD173" t="str">
            <v>N/A</v>
          </cell>
          <cell r="BE173" t="str">
            <v>N/A</v>
          </cell>
          <cell r="BF173" t="str">
            <v>N/A</v>
          </cell>
          <cell r="BG173">
            <v>44926</v>
          </cell>
          <cell r="BH173">
            <v>44926</v>
          </cell>
          <cell r="BI173">
            <v>-417</v>
          </cell>
          <cell r="BJ173" t="str">
            <v>NO</v>
          </cell>
          <cell r="BK173" t="str">
            <v>N/A</v>
          </cell>
          <cell r="BL173" t="str">
            <v>Villavicencio con desplazamiento en la región de Meta, Arauca, Guaviare y Casanare</v>
          </cell>
          <cell r="BM173" t="str">
            <v>Cumplimiento</v>
          </cell>
          <cell r="BN173" t="str">
            <v>30-47-101001960</v>
          </cell>
          <cell r="BO173">
            <v>0</v>
          </cell>
          <cell r="BP173" t="str">
            <v>Seguros del Estado</v>
          </cell>
          <cell r="BQ173">
            <v>44574</v>
          </cell>
          <cell r="BR173" t="str">
            <v>13/01/2022 - 01/07/2023</v>
          </cell>
          <cell r="BS173">
            <v>2022</v>
          </cell>
          <cell r="BT173" t="str">
            <v>https://jepcolombia-my.sharepoint.com/personal/carlos_torres_jep_gov_co/_layouts/15/onedrive.aspx?q=113&amp;searchScope=folder&amp;id=%2Fpersonal%2Fcarlos%5Ftorres%5Fjep%5Fgov%5Fco%2FDocuments%2FDocumentos%2FContractual%2FContractual%20%2D%20Onedrive%2FValidaci%C3%B3n%20p%C3%B3lizas%20CPS%2F%2EVERIFICACI%C3%93N%20DE%20P%C3%93LIZAS%20CONTRATOS%202022%2FVerificacio%CC%81n%20po%CC%81liza%20contrato%20JEP%2D113%2D2022%2Epdf&amp;parent=%2Fpersonal%2Fcarlos%5Ftorres%5Fjep%5Fgov%5Fco%2FDocuments%2FDocumentos%2FContractual%2FContractual%20%2D%20Onedrive%2FValidaci%C3%B3n%20p%C3%B3lizas%20CPS%2F%2EVERIFICACI%C3%93N%20DE%20P%C3%93LIZAS%20CONTRATOS%202022&amp;parentview=7</v>
          </cell>
          <cell r="BU173" t="str">
            <v>N/A</v>
          </cell>
          <cell r="BV173" t="str">
            <v>Terminado</v>
          </cell>
          <cell r="BW173" t="str">
            <v>Retiro</v>
          </cell>
          <cell r="BX173" t="str">
            <v>N/A</v>
          </cell>
          <cell r="BY173" t="str">
            <v>PSICOLOGÍA</v>
          </cell>
          <cell r="BZ173" t="str">
            <v>N/A</v>
          </cell>
          <cell r="CA173" t="str">
            <v>MASCULINO</v>
          </cell>
        </row>
        <row r="174">
          <cell r="C174" t="str">
            <v>JEP-206-2022</v>
          </cell>
          <cell r="D174" t="str">
            <v>JEP-CSPO-206-2022</v>
          </cell>
          <cell r="E174" t="str">
            <v>Carlos Torres</v>
          </cell>
          <cell r="F174">
            <v>44575</v>
          </cell>
          <cell r="G174" t="str">
            <v>Angelica Maria Camacho Pinto</v>
          </cell>
          <cell r="H174" t="str">
            <v>2. Contratos o convenios que no requieren pluralidad de ofertas</v>
          </cell>
          <cell r="I174" t="str">
            <v>1. Prestación de servicios</v>
          </cell>
          <cell r="J174">
            <v>37293616</v>
          </cell>
          <cell r="K174">
            <v>8</v>
          </cell>
          <cell r="L174" t="str">
            <v>Persona Natural</v>
          </cell>
          <cell r="M174" t="str">
            <v>N/A</v>
          </cell>
          <cell r="N174" t="str">
            <v>Prestar servicios profesionales para apoyar al Departamento de Atención a Víctimas en la región de Norte de Santander, Santander y región que conforma el Magdalena Medio, para adelantar acciones de difusión, acompañamiento y orientación psicosocial a las víctimas en instancias judiciales y no judiciales, atendiendo los enfoques diferenciales y psicosocial.</v>
          </cell>
          <cell r="O174" t="str">
            <v>Administrativo Transversal</v>
          </cell>
          <cell r="P174" t="str">
            <v>Harvey Danilo Suarez Morales</v>
          </cell>
          <cell r="Q174" t="str">
            <v>Secretaría Ejecutiva</v>
          </cell>
          <cell r="R174" t="str">
            <v xml:space="preserve">Subsecretaría Ejecutiva </v>
          </cell>
          <cell r="S174" t="str">
            <v>Departamento de Atención a Víctimas</v>
          </cell>
          <cell r="T174" t="str">
            <v>Claudia Viviana Ferro Buitrago</v>
          </cell>
          <cell r="U174" t="str">
            <v>BB-Departamento de Atención a Víctimas</v>
          </cell>
          <cell r="V174" t="str">
            <v>N/A</v>
          </cell>
          <cell r="W174" t="str">
            <v>N/A</v>
          </cell>
          <cell r="X174" t="str">
            <v>N/A</v>
          </cell>
          <cell r="Y174" t="str">
            <v>Inversión</v>
          </cell>
          <cell r="Z174">
            <v>82641767</v>
          </cell>
          <cell r="AA174" t="str">
            <v>N/A</v>
          </cell>
          <cell r="AB174" t="str">
            <v>N/A</v>
          </cell>
          <cell r="AC174" t="str">
            <v>$7.228.143</v>
          </cell>
          <cell r="AD174" t="str">
            <v>N/A</v>
          </cell>
          <cell r="AE174">
            <v>52122</v>
          </cell>
          <cell r="AF174">
            <v>48022</v>
          </cell>
          <cell r="AG174" t="str">
            <v xml:space="preserve">2018011001091	</v>
          </cell>
          <cell r="AH174">
            <v>44582</v>
          </cell>
          <cell r="AI174">
            <v>44585</v>
          </cell>
          <cell r="AJ174" t="str">
            <v>N/A</v>
          </cell>
          <cell r="AK174" t="str">
            <v>N/A</v>
          </cell>
          <cell r="AL174" t="str">
            <v>N/A</v>
          </cell>
          <cell r="AM174" t="str">
            <v>N/A</v>
          </cell>
          <cell r="AN174">
            <v>0</v>
          </cell>
          <cell r="AO174" t="str">
            <v>N/A</v>
          </cell>
          <cell r="AP174">
            <v>0</v>
          </cell>
          <cell r="AQ174" t="str">
            <v>N/A</v>
          </cell>
          <cell r="AR174">
            <v>0</v>
          </cell>
          <cell r="AS174" t="str">
            <v>N/A</v>
          </cell>
          <cell r="AT174">
            <v>0</v>
          </cell>
          <cell r="AU174" t="str">
            <v>N/A</v>
          </cell>
          <cell r="AV174">
            <v>0</v>
          </cell>
          <cell r="AW174" t="str">
            <v>N/A</v>
          </cell>
          <cell r="AX174">
            <v>0</v>
          </cell>
          <cell r="AY174" t="str">
            <v>N/A</v>
          </cell>
          <cell r="AZ174">
            <v>0</v>
          </cell>
          <cell r="BA174">
            <v>82641767</v>
          </cell>
          <cell r="BB174" t="str">
            <v>NO</v>
          </cell>
          <cell r="BC174" t="str">
            <v>N/A</v>
          </cell>
          <cell r="BD174" t="str">
            <v>N/A</v>
          </cell>
          <cell r="BE174" t="str">
            <v>N/A</v>
          </cell>
          <cell r="BF174" t="str">
            <v>N/A</v>
          </cell>
          <cell r="BG174">
            <v>44926</v>
          </cell>
          <cell r="BH174">
            <v>44926</v>
          </cell>
          <cell r="BI174">
            <v>-417</v>
          </cell>
          <cell r="BJ174" t="str">
            <v>NO</v>
          </cell>
          <cell r="BK174" t="str">
            <v>N/A</v>
          </cell>
          <cell r="BL174" t="str">
            <v>Cúcuta con
desplazamiento en la región de Norte de Santander, Santander y región que conforma el
Magdalena</v>
          </cell>
          <cell r="BM174" t="str">
            <v xml:space="preserve">Cumplimiento </v>
          </cell>
          <cell r="BN174" t="str">
            <v>475-47-994000051833</v>
          </cell>
          <cell r="BO174">
            <v>0</v>
          </cell>
          <cell r="BP174" t="str">
            <v>Aseguradora Solidaria</v>
          </cell>
          <cell r="BQ174">
            <v>44582</v>
          </cell>
          <cell r="BR174" t="str">
            <v>21-01-2022 - 01-07-2023</v>
          </cell>
          <cell r="BS174">
            <v>2022</v>
          </cell>
          <cell r="BT174" t="str">
            <v>https://jepcolombia-my.sharepoint.com/personal/carlos_torres_jep_gov_co/_layouts/15/onedrive.aspx?q=206&amp;searchScope=folder&amp;id=%2Fpersonal%2Fcarlos%5Ftorres%5Fjep%5Fgov%5Fco%2FDocuments%2FDocumentos%2FContractual%2FContractual%20%2D%20Onedrive%2FValidaci%C3%B3n%20p%C3%B3lizas%20CPS%2F%2EVERIFICACI%C3%93N%20DE%20P%C3%93LIZAS%20CONTRATOS%202022%2FVerificacio%CC%81n%20po%CC%81liza%20contrato%20JEP%2D206%2D2022%2Epdf&amp;parent=%2Fpersonal%2Fcarlos%5Ftorres%5Fjep%5Fgov%5Fco%2FDocuments%2FDocumentos%2FContractual%2FContractual%20%2D%20Onedrive%2FValidaci%C3%B3n%20p%C3%B3lizas%20CPS%2F%2EVERIFICACI%C3%93N%20DE%20P%C3%93LIZAS%20CONTRATOS%202022&amp;parentview=7</v>
          </cell>
          <cell r="BU174" t="str">
            <v>N/A</v>
          </cell>
          <cell r="BV174" t="str">
            <v>Terminado</v>
          </cell>
          <cell r="BW174" t="str">
            <v>Retiro</v>
          </cell>
          <cell r="BX174" t="str">
            <v>N/A</v>
          </cell>
          <cell r="BY174" t="str">
            <v>PSICOLOGÍA</v>
          </cell>
          <cell r="BZ174" t="str">
            <v>N/A</v>
          </cell>
          <cell r="CA174" t="str">
            <v>FEMENINO</v>
          </cell>
        </row>
        <row r="175">
          <cell r="C175" t="str">
            <v>JEP-126-2022</v>
          </cell>
          <cell r="D175" t="str">
            <v>JEP-CSPO-126-2022</v>
          </cell>
          <cell r="E175" t="str">
            <v>Carlos Torres</v>
          </cell>
          <cell r="F175" t="str">
            <v>N/R</v>
          </cell>
          <cell r="G175" t="str">
            <v>Olga Esperanza Luna Andrade</v>
          </cell>
          <cell r="H175" t="str">
            <v>2. Contratos o convenios que no requieren pluralidad de ofertas</v>
          </cell>
          <cell r="I175" t="str">
            <v>1. Prestación de servicios</v>
          </cell>
          <cell r="J175">
            <v>68297471</v>
          </cell>
          <cell r="K175">
            <v>8</v>
          </cell>
          <cell r="L175" t="str">
            <v>Persona Natural</v>
          </cell>
          <cell r="M175" t="str">
            <v>N/A</v>
          </cell>
          <cell r="N175" t="str">
            <v>Prestar servicios profesionales para apoyar al Departamento de Atención a Víctimas en la región de Arauca, Casanare, Meta y Guaviare, para adelantar acciones de difusión, acompañamiento y orientación psicosocial a las víctimas en instancias judiciales y no judiciales, atendiendo los enfoques diferenciales y psicosocial.</v>
          </cell>
          <cell r="O175" t="str">
            <v>Administrativo Transversal</v>
          </cell>
          <cell r="P175" t="str">
            <v>Harvey Danilo Suarez Morales</v>
          </cell>
          <cell r="Q175" t="str">
            <v>Secretaría Ejecutiva</v>
          </cell>
          <cell r="R175" t="str">
            <v xml:space="preserve">Subsecretaría Ejecutiva </v>
          </cell>
          <cell r="S175" t="str">
            <v>Departamento de Atención a Víctimas</v>
          </cell>
          <cell r="T175" t="str">
            <v>Claudia Viviana Ferro Buitrago</v>
          </cell>
          <cell r="U175" t="str">
            <v>BB-Departamento de Atención a Víctimas</v>
          </cell>
          <cell r="V175" t="str">
            <v>N/A</v>
          </cell>
          <cell r="W175" t="str">
            <v>N/A</v>
          </cell>
          <cell r="X175" t="str">
            <v>N/A</v>
          </cell>
          <cell r="Y175" t="str">
            <v>Inversión</v>
          </cell>
          <cell r="Z175">
            <v>84328333</v>
          </cell>
          <cell r="AA175" t="str">
            <v>N/A</v>
          </cell>
          <cell r="AB175" t="str">
            <v>N/A</v>
          </cell>
          <cell r="AC175" t="str">
            <v>$7.228.143</v>
          </cell>
          <cell r="AD175" t="str">
            <v>N/A</v>
          </cell>
          <cell r="AE175">
            <v>45122</v>
          </cell>
          <cell r="AF175">
            <v>36722</v>
          </cell>
          <cell r="AG175">
            <v>2018011001091</v>
          </cell>
          <cell r="AH175">
            <v>44578</v>
          </cell>
          <cell r="AI175">
            <v>44579</v>
          </cell>
          <cell r="AJ175" t="str">
            <v>N/A</v>
          </cell>
          <cell r="AK175" t="str">
            <v>N/A</v>
          </cell>
          <cell r="AL175" t="str">
            <v>N/A</v>
          </cell>
          <cell r="AM175" t="str">
            <v>N/A</v>
          </cell>
          <cell r="AN175">
            <v>0</v>
          </cell>
          <cell r="AO175" t="str">
            <v>N/A</v>
          </cell>
          <cell r="AP175">
            <v>0</v>
          </cell>
          <cell r="AQ175" t="str">
            <v>N/A</v>
          </cell>
          <cell r="AR175">
            <v>0</v>
          </cell>
          <cell r="AS175" t="str">
            <v>N/A</v>
          </cell>
          <cell r="AT175">
            <v>0</v>
          </cell>
          <cell r="AU175" t="str">
            <v>N/A</v>
          </cell>
          <cell r="AV175">
            <v>0</v>
          </cell>
          <cell r="AW175" t="str">
            <v>N/A</v>
          </cell>
          <cell r="AX175">
            <v>0</v>
          </cell>
          <cell r="AY175" t="str">
            <v>N/A</v>
          </cell>
          <cell r="AZ175">
            <v>0</v>
          </cell>
          <cell r="BA175">
            <v>84328333</v>
          </cell>
          <cell r="BB175" t="str">
            <v>NO</v>
          </cell>
          <cell r="BC175" t="str">
            <v>N/A</v>
          </cell>
          <cell r="BD175" t="str">
            <v>N/A</v>
          </cell>
          <cell r="BE175" t="str">
            <v>N/A</v>
          </cell>
          <cell r="BF175" t="str">
            <v>N/A</v>
          </cell>
          <cell r="BG175">
            <v>44926</v>
          </cell>
          <cell r="BH175">
            <v>44926</v>
          </cell>
          <cell r="BI175">
            <v>-417</v>
          </cell>
          <cell r="BJ175" t="str">
            <v>NO</v>
          </cell>
          <cell r="BK175" t="str">
            <v>N/A</v>
          </cell>
          <cell r="BL175" t="str">
            <v>Arauca con
desplazamiento en la región de Arauca, Casanare, Meta y Guaviare</v>
          </cell>
          <cell r="BM175" t="str">
            <v>Cumplimiento</v>
          </cell>
          <cell r="BN175" t="str">
            <v>17-47-101003218</v>
          </cell>
          <cell r="BO175">
            <v>1</v>
          </cell>
          <cell r="BP175" t="str">
            <v>Seguros del Estado</v>
          </cell>
          <cell r="BQ175">
            <v>44579</v>
          </cell>
          <cell r="BR175" t="str">
            <v>13-01-2022 - 05-07-2023</v>
          </cell>
          <cell r="BS175">
            <v>2022</v>
          </cell>
          <cell r="BT175" t="str">
            <v>https://jepcolombia-my.sharepoint.com/personal/carlos_torres_jep_gov_co/_layouts/15/onedrive.aspx?q=126&amp;searchScope=folder&amp;id=%2Fpersonal%2Fcarlos%5Ftorres%5Fjep%5Fgov%5Fco%2FDocuments%2FDocumentos%2FContractual%2FContractual%20%2D%20Onedrive%2FValidaci%C3%B3n%20p%C3%B3lizas%20CPS%2F%2EVERIFICACI%C3%93N%20DE%20P%C3%93LIZAS%20CONTRATOS%202022%2FVerificacio%CC%81n%20po%CC%81liza%20contrato%20JEP%2D126%2D2022%2Epdf&amp;parent=%2Fpersonal%2Fcarlos%5Ftorres%5Fjep%5Fgov%5Fco%2FDocuments%2FDocumentos%2FContractual%2FContractual%20%2D%20Onedrive%2FValidaci%C3%B3n%20p%C3%B3lizas%20CPS%2F%2EVERIFICACI%C3%93N%20DE%20P%C3%93LIZAS%20CONTRATOS%202022&amp;parentview=7</v>
          </cell>
          <cell r="BU175" t="str">
            <v>N/A</v>
          </cell>
          <cell r="BV175" t="str">
            <v>Terminado</v>
          </cell>
          <cell r="BW175" t="str">
            <v>Retiro</v>
          </cell>
          <cell r="BX175" t="str">
            <v>N/A</v>
          </cell>
          <cell r="BY175" t="str">
            <v>PSICOLOGÍA</v>
          </cell>
          <cell r="BZ175" t="str">
            <v>N/A</v>
          </cell>
          <cell r="CA175" t="str">
            <v>FEMENINO</v>
          </cell>
        </row>
        <row r="176">
          <cell r="C176" t="str">
            <v>JEP-128-2022</v>
          </cell>
          <cell r="D176" t="str">
            <v>JEP-CSPO-128-2022</v>
          </cell>
          <cell r="E176" t="str">
            <v>Carlos Torres</v>
          </cell>
          <cell r="F176" t="str">
            <v>N/R</v>
          </cell>
          <cell r="G176" t="str">
            <v>Sonia Patricia Jojoa Gomez</v>
          </cell>
          <cell r="H176" t="str">
            <v>2. Contratos o convenios que no requieren pluralidad de ofertas</v>
          </cell>
          <cell r="I176" t="str">
            <v>1. Prestación de servicios</v>
          </cell>
          <cell r="J176">
            <v>36754917</v>
          </cell>
          <cell r="K176">
            <v>5</v>
          </cell>
          <cell r="L176" t="str">
            <v>Persona Natural</v>
          </cell>
          <cell r="M176" t="str">
            <v>N/A</v>
          </cell>
          <cell r="N176" t="str">
            <v>Prestar servicios profesionales para apoyar al Departamento de Atención a Víctimas en la región de Putumayo, Huila, Caquetá y Tolima, para adelantar acciones de difusión, acompañamiento y orientación psicosocial a las víctimas en instancias judiciales y no judiciales, atendiendo los enfoques diferenciales y psicosocial.</v>
          </cell>
          <cell r="O176" t="str">
            <v>Administrativo Transversal</v>
          </cell>
          <cell r="P176" t="str">
            <v>Harvey Danilo Suarez Morales</v>
          </cell>
          <cell r="Q176" t="str">
            <v>Secretaría Ejecutiva</v>
          </cell>
          <cell r="R176" t="str">
            <v xml:space="preserve">Subsecretaría Ejecutiva </v>
          </cell>
          <cell r="S176" t="str">
            <v>Departamento de Atención a Víctimas</v>
          </cell>
          <cell r="T176" t="str">
            <v>Claudia Viviana Ferro Buitrago</v>
          </cell>
          <cell r="U176" t="str">
            <v>BB-Departamento de Atención a Víctimas</v>
          </cell>
          <cell r="V176" t="str">
            <v>N/A</v>
          </cell>
          <cell r="W176" t="str">
            <v>N/A</v>
          </cell>
          <cell r="X176" t="str">
            <v>N/A</v>
          </cell>
          <cell r="Y176" t="str">
            <v>Inversión</v>
          </cell>
          <cell r="Z176">
            <v>84328333</v>
          </cell>
          <cell r="AA176" t="str">
            <v>N/A</v>
          </cell>
          <cell r="AB176" t="str">
            <v>N/A</v>
          </cell>
          <cell r="AC176" t="str">
            <v>$7.228.143</v>
          </cell>
          <cell r="AD176" t="str">
            <v>N/A</v>
          </cell>
          <cell r="AE176">
            <v>42722</v>
          </cell>
          <cell r="AF176">
            <v>38422</v>
          </cell>
          <cell r="AG176" t="str">
            <v xml:space="preserve">2018011001091	</v>
          </cell>
          <cell r="AH176">
            <v>44579</v>
          </cell>
          <cell r="AI176">
            <v>44581</v>
          </cell>
          <cell r="AJ176" t="str">
            <v>N/A</v>
          </cell>
          <cell r="AK176" t="str">
            <v>N/A</v>
          </cell>
          <cell r="AL176" t="str">
            <v>N/A</v>
          </cell>
          <cell r="AM176" t="str">
            <v>N/A</v>
          </cell>
          <cell r="AN176">
            <v>0</v>
          </cell>
          <cell r="AO176" t="str">
            <v>N/A</v>
          </cell>
          <cell r="AP176">
            <v>0</v>
          </cell>
          <cell r="AQ176" t="str">
            <v>N/A</v>
          </cell>
          <cell r="AR176">
            <v>0</v>
          </cell>
          <cell r="AS176" t="str">
            <v>N/A</v>
          </cell>
          <cell r="AT176">
            <v>0</v>
          </cell>
          <cell r="AU176" t="str">
            <v>N/A</v>
          </cell>
          <cell r="AV176">
            <v>0</v>
          </cell>
          <cell r="AW176" t="str">
            <v>N/A</v>
          </cell>
          <cell r="AX176">
            <v>0</v>
          </cell>
          <cell r="AY176" t="str">
            <v>N/A</v>
          </cell>
          <cell r="AZ176">
            <v>0</v>
          </cell>
          <cell r="BA176">
            <v>84328333</v>
          </cell>
          <cell r="BB176" t="str">
            <v>NO</v>
          </cell>
          <cell r="BC176" t="str">
            <v>N/A</v>
          </cell>
          <cell r="BD176" t="str">
            <v>N/A</v>
          </cell>
          <cell r="BE176" t="str">
            <v>N/A</v>
          </cell>
          <cell r="BF176" t="str">
            <v>N/A</v>
          </cell>
          <cell r="BG176">
            <v>44926</v>
          </cell>
          <cell r="BH176">
            <v>44926</v>
          </cell>
          <cell r="BI176">
            <v>-417</v>
          </cell>
          <cell r="BJ176" t="str">
            <v>NO</v>
          </cell>
          <cell r="BK176" t="str">
            <v>N/A</v>
          </cell>
          <cell r="BL176" t="str">
            <v>San José de Guaviare con
desplazamiento en la región de Guaviare, Meta, Casanare y Arauca</v>
          </cell>
          <cell r="BM176" t="str">
            <v>Cumplimiento</v>
          </cell>
          <cell r="BN176" t="str">
            <v>41-45-101075270</v>
          </cell>
          <cell r="BO176">
            <v>1</v>
          </cell>
          <cell r="BP176" t="str">
            <v>Seguros del Estado</v>
          </cell>
          <cell r="BQ176">
            <v>44580</v>
          </cell>
          <cell r="BR176" t="str">
            <v>14-01-2022 - 30-06-2023</v>
          </cell>
          <cell r="BS176">
            <v>2022</v>
          </cell>
          <cell r="BT176" t="str">
            <v>https://jepcolombia-my.sharepoint.com/personal/carlos_torres_jep_gov_co/_layouts/15/onedrive.aspx?q=128&amp;searchScope=folder&amp;id=%2Fpersonal%2Fcarlos%5Ftorres%5Fjep%5Fgov%5Fco%2FDocuments%2FDocumentos%2FContractual%2FContractual%20%2D%20Onedrive%2FValidaci%C3%B3n%20p%C3%B3lizas%20CPS%2F%2EVERIFICACI%C3%93N%20DE%20P%C3%93LIZAS%20CONTRATOS%202022%2FVerificacio%CC%81n%20po%CC%81liza%20contrato%20JEP%2D128%2D2022%2Epdf&amp;parent=%2Fpersonal%2Fcarlos%5Ftorres%5Fjep%5Fgov%5Fco%2FDocuments%2FDocumentos%2FContractual%2FContractual%20%2D%20Onedrive%2FValidaci%C3%B3n%20p%C3%B3lizas%20CPS%2F%2EVERIFICACI%C3%93N%20DE%20P%C3%93LIZAS%20CONTRATOS%202022&amp;parentview=7</v>
          </cell>
          <cell r="BU176" t="str">
            <v>N/A</v>
          </cell>
          <cell r="BV176" t="str">
            <v>Terminado</v>
          </cell>
          <cell r="BW176" t="str">
            <v>Retiro</v>
          </cell>
          <cell r="BX176" t="str">
            <v>N/A</v>
          </cell>
          <cell r="BY176" t="str">
            <v>PSICOLOGÍA</v>
          </cell>
          <cell r="BZ176" t="str">
            <v>N/A</v>
          </cell>
          <cell r="CA176" t="str">
            <v>FEMENINO</v>
          </cell>
        </row>
        <row r="177">
          <cell r="C177" t="str">
            <v>JEP-289-2022</v>
          </cell>
          <cell r="D177" t="str">
            <v>JEP-CSPO-289-2022</v>
          </cell>
          <cell r="E177" t="str">
            <v>Clara Torres</v>
          </cell>
          <cell r="F177" t="str">
            <v>20 de enero de 2022</v>
          </cell>
          <cell r="G177" t="str">
            <v>Elsa Viviana Atuesta Rojas</v>
          </cell>
          <cell r="H177" t="str">
            <v>2. Contratos o convenios que no requieren pluralidad de ofertas</v>
          </cell>
          <cell r="I177" t="str">
            <v>1. Prestación de servicios</v>
          </cell>
          <cell r="J177">
            <v>63543703</v>
          </cell>
          <cell r="K177">
            <v>9</v>
          </cell>
          <cell r="L177" t="str">
            <v>Persona Natural</v>
          </cell>
          <cell r="M177" t="str">
            <v>N/A</v>
          </cell>
          <cell r="N177" t="str">
            <v>Prestar servicios profesionales para apoyar al Departamento de Atención a Víctimas en la región de Santander, Norte de Santander y región que conforma el Magdalena Medio, para adelantar acciones de difusión, acompañamiento y orientación psicosocial a las víctimas en instancias judiciales y no judiciales, atendiendo los enfoques diferenciales y psicosocial.</v>
          </cell>
          <cell r="O177" t="str">
            <v>Administrativo Transversal</v>
          </cell>
          <cell r="P177" t="str">
            <v>Harvey Danilo Suarez Morales</v>
          </cell>
          <cell r="Q177" t="str">
            <v>Secretaría Ejecutiva</v>
          </cell>
          <cell r="R177" t="str">
            <v xml:space="preserve">Subsecretaría Ejecutiva </v>
          </cell>
          <cell r="S177" t="str">
            <v>Departamento de Atención a Víctimas</v>
          </cell>
          <cell r="T177" t="str">
            <v>Claudia Viviana Ferro Buitrago</v>
          </cell>
          <cell r="U177" t="str">
            <v>BB-Departamento de Atención a Víctimas</v>
          </cell>
          <cell r="V177" t="str">
            <v>N/A</v>
          </cell>
          <cell r="W177" t="str">
            <v>N/A</v>
          </cell>
          <cell r="X177" t="str">
            <v>N/A</v>
          </cell>
          <cell r="Y177" t="str">
            <v>Inversión</v>
          </cell>
          <cell r="Z177">
            <v>82641767</v>
          </cell>
          <cell r="AA177" t="str">
            <v>N/A</v>
          </cell>
          <cell r="AB177" t="str">
            <v>N/A</v>
          </cell>
          <cell r="AC177">
            <v>7728143</v>
          </cell>
          <cell r="AD177" t="str">
            <v>N/A</v>
          </cell>
          <cell r="AE177">
            <v>52222</v>
          </cell>
          <cell r="AF177">
            <v>51222</v>
          </cell>
          <cell r="AG177">
            <v>2018011001091</v>
          </cell>
          <cell r="AH177">
            <v>44584</v>
          </cell>
          <cell r="AI177">
            <v>44585</v>
          </cell>
          <cell r="AJ177" t="str">
            <v>N/A</v>
          </cell>
          <cell r="AK177" t="str">
            <v>N/A</v>
          </cell>
          <cell r="AL177" t="str">
            <v>N/A</v>
          </cell>
          <cell r="AM177" t="str">
            <v>N/A</v>
          </cell>
          <cell r="AN177">
            <v>0</v>
          </cell>
          <cell r="AO177" t="str">
            <v>N/A</v>
          </cell>
          <cell r="AP177">
            <v>0</v>
          </cell>
          <cell r="AQ177" t="str">
            <v>N/A</v>
          </cell>
          <cell r="AR177">
            <v>0</v>
          </cell>
          <cell r="AS177" t="str">
            <v>N/A</v>
          </cell>
          <cell r="AT177">
            <v>0</v>
          </cell>
          <cell r="AU177" t="str">
            <v>N/A</v>
          </cell>
          <cell r="AV177">
            <v>0</v>
          </cell>
          <cell r="AW177" t="str">
            <v>N/A</v>
          </cell>
          <cell r="AX177">
            <v>0</v>
          </cell>
          <cell r="AY177" t="str">
            <v>N/A</v>
          </cell>
          <cell r="AZ177">
            <v>0</v>
          </cell>
          <cell r="BA177">
            <v>82641767</v>
          </cell>
          <cell r="BB177" t="str">
            <v>NO</v>
          </cell>
          <cell r="BC177" t="str">
            <v>N/A</v>
          </cell>
          <cell r="BD177" t="str">
            <v>N/A</v>
          </cell>
          <cell r="BE177" t="str">
            <v>N/A</v>
          </cell>
          <cell r="BF177" t="str">
            <v>N/A</v>
          </cell>
          <cell r="BG177">
            <v>44926</v>
          </cell>
          <cell r="BH177">
            <v>44926</v>
          </cell>
          <cell r="BI177">
            <v>-417</v>
          </cell>
          <cell r="BJ177" t="str">
            <v>NO</v>
          </cell>
          <cell r="BK177" t="str">
            <v>N/A</v>
          </cell>
          <cell r="BL177" t="str">
            <v>Bucaramanga con
Región de Santander, Norte de Santander y región que conforma el
Magdalena Medio</v>
          </cell>
          <cell r="BM177" t="str">
            <v xml:space="preserve">Cumplimiento </v>
          </cell>
          <cell r="BN177" t="str">
            <v>49-47-101005275</v>
          </cell>
          <cell r="BO177">
            <v>0</v>
          </cell>
          <cell r="BP177" t="str">
            <v xml:space="preserve">Seguros del Estado </v>
          </cell>
          <cell r="BQ177">
            <v>44585</v>
          </cell>
          <cell r="BR177" t="str">
            <v>23-01-2022 - 30-06-2023</v>
          </cell>
          <cell r="BS177">
            <v>2022</v>
          </cell>
          <cell r="BT177" t="str">
            <v>https://jepcolombia-my.sharepoint.com/personal/carlos_torres_jep_gov_co/_layouts/15/onedrive.aspx?q=289&amp;searchScope=folder&amp;id=%2Fpersonal%2Fcarlos%5Ftorres%5Fjep%5Fgov%5Fco%2FDocuments%2FDocumentos%2FContractual%2FContractual%20%2D%20Onedrive%2FValidaci%C3%B3n%20p%C3%B3lizas%20CPS%2F%2EVERIFICACI%C3%93N%20DE%20P%C3%93LIZAS%20CONTRATOS%202022%2FVerificacio%CC%81n%20po%CC%81liza%20contrato%20JEP%2D289%2D2022%2Epdf&amp;parent=%2Fpersonal%2Fcarlos%5Ftorres%5Fjep%5Fgov%5Fco%2FDocuments%2FDocumentos%2FContractual%2FContractual%20%2D%20Onedrive%2FValidaci%C3%B3n%20p%C3%B3lizas%20CPS&amp;parentview=7</v>
          </cell>
          <cell r="BU177" t="str">
            <v>Ninguna</v>
          </cell>
          <cell r="BV177" t="str">
            <v>Terminado</v>
          </cell>
          <cell r="BW177" t="str">
            <v>Retiro</v>
          </cell>
          <cell r="BX177" t="str">
            <v>N/A</v>
          </cell>
          <cell r="BY177" t="str">
            <v>PSICOLOGÍA</v>
          </cell>
          <cell r="BZ177" t="str">
            <v>N/A</v>
          </cell>
          <cell r="CA177" t="str">
            <v>FEMENINO</v>
          </cell>
        </row>
        <row r="178">
          <cell r="C178" t="str">
            <v>JEP-208-2022</v>
          </cell>
          <cell r="D178" t="str">
            <v>JEP-CSPO-208-2022</v>
          </cell>
          <cell r="E178" t="str">
            <v>Carlos Torres</v>
          </cell>
          <cell r="F178">
            <v>44575</v>
          </cell>
          <cell r="G178" t="str">
            <v>Marglevis Arguelles Galvis</v>
          </cell>
          <cell r="H178" t="str">
            <v>2. Contratos o convenios que no requieren pluralidad de ofertas</v>
          </cell>
          <cell r="I178" t="str">
            <v>1. Prestación de servicios</v>
          </cell>
          <cell r="J178">
            <v>39301978</v>
          </cell>
          <cell r="K178">
            <v>1</v>
          </cell>
          <cell r="L178" t="str">
            <v>Persona Natural</v>
          </cell>
          <cell r="M178" t="str">
            <v>N/A</v>
          </cell>
          <cell r="N178" t="str">
            <v>Prestar servicios profesionales para apoyar al Departamento de Atención a Víctimas en la región de Urabá Antioqueño y Urabá Chocoano, para adelantar acciones de difusión, acompañamiento y orientación psicosocial a las víctimas en instancias judiciales y no judiciales, atendiendo los enfoques étnico, diferencial y psicosocial.</v>
          </cell>
          <cell r="O178" t="str">
            <v>Administrativo Transversal</v>
          </cell>
          <cell r="P178" t="str">
            <v>Harvey Danilo Suarez Morales</v>
          </cell>
          <cell r="Q178" t="str">
            <v>Secretaría Ejecutiva</v>
          </cell>
          <cell r="R178" t="str">
            <v xml:space="preserve">Subsecretaría Ejecutiva </v>
          </cell>
          <cell r="S178" t="str">
            <v>Departamento de Atención a Víctimas</v>
          </cell>
          <cell r="T178" t="str">
            <v>Claudia Viviana Ferro Buitrago</v>
          </cell>
          <cell r="U178" t="str">
            <v>BB-Departamento de Atención a Víctimas</v>
          </cell>
          <cell r="V178" t="str">
            <v>N/A</v>
          </cell>
          <cell r="W178" t="str">
            <v>N/A</v>
          </cell>
          <cell r="X178" t="str">
            <v>N/A</v>
          </cell>
          <cell r="Y178" t="str">
            <v>Inversión</v>
          </cell>
          <cell r="Z178">
            <v>82641767</v>
          </cell>
          <cell r="AA178" t="str">
            <v>N/A</v>
          </cell>
          <cell r="AB178" t="str">
            <v>N/A</v>
          </cell>
          <cell r="AC178" t="str">
            <v>$7.228.143</v>
          </cell>
          <cell r="AD178" t="str">
            <v>N/A</v>
          </cell>
          <cell r="AE178">
            <v>52322</v>
          </cell>
          <cell r="AF178">
            <v>50822</v>
          </cell>
          <cell r="AG178" t="str">
            <v xml:space="preserve">2018011001091	</v>
          </cell>
          <cell r="AH178">
            <v>44584</v>
          </cell>
          <cell r="AI178">
            <v>44585</v>
          </cell>
          <cell r="AJ178" t="str">
            <v>N/A</v>
          </cell>
          <cell r="AK178" t="str">
            <v>N/A</v>
          </cell>
          <cell r="AL178" t="str">
            <v>N/A</v>
          </cell>
          <cell r="AM178" t="str">
            <v>N/A</v>
          </cell>
          <cell r="AN178">
            <v>0</v>
          </cell>
          <cell r="AO178" t="str">
            <v>N/A</v>
          </cell>
          <cell r="AP178">
            <v>0</v>
          </cell>
          <cell r="AQ178" t="str">
            <v>N/A</v>
          </cell>
          <cell r="AR178">
            <v>0</v>
          </cell>
          <cell r="AS178" t="str">
            <v>N/A</v>
          </cell>
          <cell r="AT178">
            <v>0</v>
          </cell>
          <cell r="AU178" t="str">
            <v>N/A</v>
          </cell>
          <cell r="AV178">
            <v>0</v>
          </cell>
          <cell r="AW178" t="str">
            <v>N/A</v>
          </cell>
          <cell r="AX178">
            <v>0</v>
          </cell>
          <cell r="AY178" t="str">
            <v>N/A</v>
          </cell>
          <cell r="AZ178">
            <v>0</v>
          </cell>
          <cell r="BA178">
            <v>82641767</v>
          </cell>
          <cell r="BB178" t="str">
            <v>NO</v>
          </cell>
          <cell r="BC178" t="str">
            <v>N/A</v>
          </cell>
          <cell r="BD178" t="str">
            <v>N/A</v>
          </cell>
          <cell r="BE178" t="str">
            <v>N/A</v>
          </cell>
          <cell r="BF178" t="str">
            <v>N/A</v>
          </cell>
          <cell r="BG178">
            <v>44926</v>
          </cell>
          <cell r="BH178">
            <v>44926</v>
          </cell>
          <cell r="BI178">
            <v>-417</v>
          </cell>
          <cell r="BJ178" t="str">
            <v>NO</v>
          </cell>
          <cell r="BK178" t="str">
            <v>N/A</v>
          </cell>
          <cell r="BL178" t="str">
            <v>Apartadó con desplazamiento en la región de Urabá Antioqueño y Urabá Chocoano</v>
          </cell>
          <cell r="BM178" t="str">
            <v>Cumplimiento</v>
          </cell>
          <cell r="BN178" t="str">
            <v>14-47-101014301</v>
          </cell>
          <cell r="BO178">
            <v>0</v>
          </cell>
          <cell r="BP178" t="str">
            <v>Seguros del Estado</v>
          </cell>
          <cell r="BQ178">
            <v>44585</v>
          </cell>
          <cell r="BR178" t="str">
            <v>23-01-2022 - 30-06-2023</v>
          </cell>
          <cell r="BS178">
            <v>2022</v>
          </cell>
          <cell r="BT178" t="str">
            <v>https://jepcolombia-my.sharepoint.com/personal/carlos_torres_jep_gov_co/_layouts/15/onedrive.aspx?q=208&amp;searchScope=folder&amp;id=%2Fpersonal%2Fcarlos%5Ftorres%5Fjep%5Fgov%5Fco%2FDocuments%2FDocumentos%2FContractual%2FContractual%20%2D%20Onedrive%2FValidaci%C3%B3n%20p%C3%B3lizas%20CPS%2F%2EVERIFICACI%C3%93N%20DE%20P%C3%93LIZAS%20CONTRATOS%202022%2FVerificacio%CC%81n%20po%CC%81liza%20contrato%20JEP%2D208%2D2022%2Epdf&amp;parent=%2Fpersonal%2Fcarlos%5Ftorres%5Fjep%5Fgov%5Fco%2FDocuments%2FDocumentos%2FContractual%2FContractual%20%2D%20Onedrive%2FValidaci%C3%B3n%20p%C3%B3lizas%20CPS%2F%2EVERIFICACI%C3%93N%20DE%20P%C3%93LIZAS%20CONTRATOS%202022&amp;parentview=7</v>
          </cell>
          <cell r="BU178" t="str">
            <v>N/A</v>
          </cell>
          <cell r="BV178" t="str">
            <v>Terminado</v>
          </cell>
          <cell r="BW178" t="str">
            <v>Retiro</v>
          </cell>
          <cell r="BX178" t="str">
            <v>N/A</v>
          </cell>
          <cell r="BY178" t="str">
            <v>CIENCIAS POLÍTICAS</v>
          </cell>
          <cell r="BZ178" t="str">
            <v>N/A</v>
          </cell>
          <cell r="CA178" t="str">
            <v>FEMENINO</v>
          </cell>
        </row>
        <row r="179">
          <cell r="C179" t="str">
            <v>JEP-209-2022</v>
          </cell>
          <cell r="D179" t="str">
            <v>JEP-CSPO-209-2022</v>
          </cell>
          <cell r="E179" t="str">
            <v>Carlos Torres</v>
          </cell>
          <cell r="F179">
            <v>44575</v>
          </cell>
          <cell r="G179" t="str">
            <v>Natalia Zambrano Fernandez</v>
          </cell>
          <cell r="H179" t="str">
            <v>2. Contratos o convenios que no requieren pluralidad de ofertas</v>
          </cell>
          <cell r="I179" t="str">
            <v>1. Prestación de servicios</v>
          </cell>
          <cell r="J179">
            <v>1130603927</v>
          </cell>
          <cell r="K179">
            <v>3</v>
          </cell>
          <cell r="L179" t="str">
            <v>Persona Natural</v>
          </cell>
          <cell r="M179" t="str">
            <v>N/A</v>
          </cell>
          <cell r="N179" t="str">
            <v>Prestar servicios profesionales para apoyar al Departamento de Atención a Víctimas en la región de Valle del Cauca, Cauca y Nariño, para adelantar acciones de difusión, acompañamiento y orientación psicosocial a las víctimas en instancias judiciales y no judiciales, atendiendo los enfoques diferenciales y psicosocial.</v>
          </cell>
          <cell r="O179" t="str">
            <v>Administrativo Transversal</v>
          </cell>
          <cell r="P179" t="str">
            <v>Harvey Danilo Suarez Morales</v>
          </cell>
          <cell r="Q179" t="str">
            <v>Secretaría Ejecutiva</v>
          </cell>
          <cell r="R179" t="str">
            <v xml:space="preserve">Subsecretaría Ejecutiva </v>
          </cell>
          <cell r="S179" t="str">
            <v>Departamento de Atención a Víctimas</v>
          </cell>
          <cell r="T179" t="str">
            <v>Claudia Viviana Ferro Buitrago</v>
          </cell>
          <cell r="U179" t="str">
            <v>BB-Departamento de Atención a Víctimas</v>
          </cell>
          <cell r="V179" t="str">
            <v>N/A</v>
          </cell>
          <cell r="W179" t="str">
            <v>N/A</v>
          </cell>
          <cell r="X179" t="str">
            <v>N/A</v>
          </cell>
          <cell r="Y179" t="str">
            <v>Inversión</v>
          </cell>
          <cell r="Z179">
            <v>82641767</v>
          </cell>
          <cell r="AA179" t="str">
            <v>N/A</v>
          </cell>
          <cell r="AB179" t="str">
            <v>N/A</v>
          </cell>
          <cell r="AC179">
            <v>7228143</v>
          </cell>
          <cell r="AD179" t="str">
            <v>N/A</v>
          </cell>
          <cell r="AE179">
            <v>52422</v>
          </cell>
          <cell r="AF179">
            <v>50922</v>
          </cell>
          <cell r="AG179">
            <v>2018011001091</v>
          </cell>
          <cell r="AH179">
            <v>44584</v>
          </cell>
          <cell r="AI179">
            <v>44585</v>
          </cell>
          <cell r="AJ179" t="str">
            <v>N/A</v>
          </cell>
          <cell r="AK179" t="str">
            <v>N/A</v>
          </cell>
          <cell r="AL179" t="str">
            <v>N/A</v>
          </cell>
          <cell r="AM179" t="str">
            <v>N/A</v>
          </cell>
          <cell r="AN179">
            <v>0</v>
          </cell>
          <cell r="AO179" t="str">
            <v>N/A</v>
          </cell>
          <cell r="AP179">
            <v>0</v>
          </cell>
          <cell r="AQ179" t="str">
            <v>N/A</v>
          </cell>
          <cell r="AR179">
            <v>0</v>
          </cell>
          <cell r="AS179" t="str">
            <v>N/A</v>
          </cell>
          <cell r="AT179">
            <v>0</v>
          </cell>
          <cell r="AU179" t="str">
            <v>N/A</v>
          </cell>
          <cell r="AV179">
            <v>0</v>
          </cell>
          <cell r="AW179" t="str">
            <v>N/A</v>
          </cell>
          <cell r="AX179">
            <v>0</v>
          </cell>
          <cell r="AY179" t="str">
            <v>N/A</v>
          </cell>
          <cell r="AZ179">
            <v>0</v>
          </cell>
          <cell r="BA179">
            <v>82641767</v>
          </cell>
          <cell r="BB179" t="str">
            <v>NO</v>
          </cell>
          <cell r="BC179" t="str">
            <v>N/A</v>
          </cell>
          <cell r="BD179" t="str">
            <v>N/A</v>
          </cell>
          <cell r="BE179" t="str">
            <v>N/A</v>
          </cell>
          <cell r="BF179" t="str">
            <v>N/A</v>
          </cell>
          <cell r="BG179">
            <v>44926</v>
          </cell>
          <cell r="BH179">
            <v>44926</v>
          </cell>
          <cell r="BI179">
            <v>-417</v>
          </cell>
          <cell r="BJ179" t="str">
            <v>NO</v>
          </cell>
          <cell r="BK179" t="str">
            <v>N/A</v>
          </cell>
          <cell r="BL179" t="str">
            <v>Cali con
desplazamiento en la región de Valle del Cauca, Cauca y Nariño</v>
          </cell>
          <cell r="BM179" t="str">
            <v>Cumplimiento</v>
          </cell>
          <cell r="BN179" t="str">
            <v>14-47-101014275</v>
          </cell>
          <cell r="BO179">
            <v>0</v>
          </cell>
          <cell r="BP179" t="str">
            <v>Seguros del Estado</v>
          </cell>
          <cell r="BQ179">
            <v>44584</v>
          </cell>
          <cell r="BR179" t="str">
            <v>23-01-2022 - 30-06-2023</v>
          </cell>
          <cell r="BS179">
            <v>2022</v>
          </cell>
          <cell r="BT179"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o%CC%81n%20po%CC%81liza%20contrato%20JEP%2D209%2D2022%2Epdf&amp;parent=%2Fpersonal%2Fcarlos%5Ftorres%5Fjep%5Fgov%5Fco%2FDocuments%2FDocumentos%2FContractual%2FContractual%20%2D%20Onedrive%2FValidaci%C3%B3n%20p%C3%B3lizas%20CPS%2F%2EVERIFICACI%C3%93N%20DE%20P%C3%93LIZAS%20CONTRATOS%202022</v>
          </cell>
          <cell r="BU179" t="str">
            <v>N/A</v>
          </cell>
          <cell r="BV179" t="str">
            <v>Terminado</v>
          </cell>
          <cell r="BW179" t="str">
            <v>Retiro</v>
          </cell>
          <cell r="BX179" t="str">
            <v>N/A</v>
          </cell>
          <cell r="BY179" t="str">
            <v xml:space="preserve">PSICOLOGÍA </v>
          </cell>
          <cell r="BZ179" t="str">
            <v>N/A</v>
          </cell>
          <cell r="CA179" t="str">
            <v>FEMENINO</v>
          </cell>
        </row>
        <row r="180">
          <cell r="C180" t="str">
            <v>JEP-147-2022</v>
          </cell>
          <cell r="D180" t="str">
            <v>JEP-CSPO-147-2022</v>
          </cell>
          <cell r="E180" t="str">
            <v xml:space="preserve">Ángela Esquivel </v>
          </cell>
          <cell r="F180">
            <v>44574</v>
          </cell>
          <cell r="G180" t="str">
            <v>Helga Natalia Bermudez Perez</v>
          </cell>
          <cell r="H180" t="str">
            <v>2. Contratos o convenios que no requieren pluralidad de ofertas</v>
          </cell>
          <cell r="I180" t="str">
            <v>1. Prestación de servicios</v>
          </cell>
          <cell r="J180">
            <v>53069762</v>
          </cell>
          <cell r="K180">
            <v>4</v>
          </cell>
          <cell r="L180" t="str">
            <v>Persona Natural</v>
          </cell>
          <cell r="M180" t="str">
            <v>N/A</v>
          </cell>
          <cell r="N180" t="str">
            <v>Prestar servicios profesionales para apoyar al Departamento de Atención a Víctimas a nivel nacional en la difusión, orientación, asesoría y acompañamiento a las víctimas en instancias judiciales y no judiciales, atendiendo los enfoques diferenciales y psicosocial.</v>
          </cell>
          <cell r="O180" t="str">
            <v>Administrativo Transversal</v>
          </cell>
          <cell r="P180" t="str">
            <v>Harvey Danilo Suarez Morales</v>
          </cell>
          <cell r="Q180" t="str">
            <v>Secretaría Ejecutiva</v>
          </cell>
          <cell r="R180" t="str">
            <v xml:space="preserve">Subsecretaría Ejecutiva </v>
          </cell>
          <cell r="S180" t="str">
            <v>Departamento de Atención a Víctimas</v>
          </cell>
          <cell r="T180" t="str">
            <v>Claudia Viviana Ferro Buitrago</v>
          </cell>
          <cell r="U180" t="str">
            <v>BB-Departamento de Atención a Víctimas</v>
          </cell>
          <cell r="V180" t="str">
            <v>N/A</v>
          </cell>
          <cell r="W180" t="str">
            <v>N/A</v>
          </cell>
          <cell r="X180" t="str">
            <v>N/A</v>
          </cell>
          <cell r="Y180" t="str">
            <v>Inversión</v>
          </cell>
          <cell r="Z180">
            <v>96134304</v>
          </cell>
          <cell r="AA180" t="str">
            <v>N/A</v>
          </cell>
          <cell r="AB180" t="str">
            <v>N/A</v>
          </cell>
          <cell r="AC180">
            <v>8240084</v>
          </cell>
          <cell r="AD180" t="str">
            <v>N/A</v>
          </cell>
          <cell r="AE180">
            <v>42522</v>
          </cell>
          <cell r="AF180">
            <v>39622</v>
          </cell>
          <cell r="AG180">
            <v>2018011001091</v>
          </cell>
          <cell r="AH180">
            <v>44580</v>
          </cell>
          <cell r="AI180">
            <v>44582</v>
          </cell>
          <cell r="AJ180" t="str">
            <v>N/A</v>
          </cell>
          <cell r="AK180" t="str">
            <v>N/A</v>
          </cell>
          <cell r="AL180" t="str">
            <v>N/A</v>
          </cell>
          <cell r="AM180" t="str">
            <v>N/A</v>
          </cell>
          <cell r="AN180">
            <v>0</v>
          </cell>
          <cell r="AO180" t="str">
            <v>N/A</v>
          </cell>
          <cell r="AP180">
            <v>0</v>
          </cell>
          <cell r="AQ180" t="str">
            <v>N/A</v>
          </cell>
          <cell r="AR180">
            <v>0</v>
          </cell>
          <cell r="AS180" t="str">
            <v>N/A</v>
          </cell>
          <cell r="AT180">
            <v>0</v>
          </cell>
          <cell r="AU180" t="str">
            <v>N/A</v>
          </cell>
          <cell r="AV180">
            <v>0</v>
          </cell>
          <cell r="AW180" t="str">
            <v>N/A</v>
          </cell>
          <cell r="AX180">
            <v>0</v>
          </cell>
          <cell r="AY180" t="str">
            <v>N/A</v>
          </cell>
          <cell r="AZ180">
            <v>0</v>
          </cell>
          <cell r="BA180">
            <v>96134304</v>
          </cell>
          <cell r="BB180" t="str">
            <v>NO</v>
          </cell>
          <cell r="BC180" t="str">
            <v>N/A</v>
          </cell>
          <cell r="BD180" t="str">
            <v>N/A</v>
          </cell>
          <cell r="BE180" t="str">
            <v>N/A</v>
          </cell>
          <cell r="BF180" t="str">
            <v>N/A</v>
          </cell>
          <cell r="BG180">
            <v>44926</v>
          </cell>
          <cell r="BH180">
            <v>44926</v>
          </cell>
          <cell r="BI180">
            <v>-417</v>
          </cell>
          <cell r="BJ180" t="str">
            <v>NO</v>
          </cell>
          <cell r="BK180" t="str">
            <v>N/A</v>
          </cell>
          <cell r="BL180" t="str">
            <v>Territorio Nacional</v>
          </cell>
          <cell r="BM180" t="str">
            <v>Cumplimiento</v>
          </cell>
          <cell r="BN180" t="str">
            <v>14-45-101074664</v>
          </cell>
          <cell r="BO180">
            <v>0</v>
          </cell>
          <cell r="BP180" t="str">
            <v>Seguros del Estado</v>
          </cell>
          <cell r="BQ180">
            <v>44581</v>
          </cell>
          <cell r="BR180" t="str">
            <v>19-01-2022 - 30-06-2023</v>
          </cell>
          <cell r="BS180">
            <v>2022</v>
          </cell>
          <cell r="BT180" t="str">
            <v>C:\Users\andres.prietom\JEP Colombia\Carlos Giovanni Torres Peñaranda - Contractual - Onedrive\Validación pólizas CPS\.VERIFICACIÓN DE PÓLIZAS CONTRATOS 2022\verificacion poliza contrato JEP-147-2022.pdf</v>
          </cell>
          <cell r="BU180" t="str">
            <v>N/A</v>
          </cell>
          <cell r="BV180" t="str">
            <v>Terminado</v>
          </cell>
          <cell r="BW180" t="str">
            <v>Retiro</v>
          </cell>
          <cell r="BX180" t="str">
            <v>N/A</v>
          </cell>
          <cell r="BY180" t="str">
            <v>TRABAJO SOCIAL</v>
          </cell>
          <cell r="BZ180" t="str">
            <v>N/A</v>
          </cell>
          <cell r="CA180" t="str">
            <v>FEMENINO</v>
          </cell>
        </row>
        <row r="181">
          <cell r="C181" t="str">
            <v>JEP-157-2022</v>
          </cell>
          <cell r="D181" t="str">
            <v>JEP-CSPO-157-2022</v>
          </cell>
          <cell r="E181" t="str">
            <v xml:space="preserve">Ángela Esquivel </v>
          </cell>
          <cell r="F181">
            <v>44574</v>
          </cell>
          <cell r="G181" t="str">
            <v>Edson Jhair Rico Carvajal</v>
          </cell>
          <cell r="H181" t="str">
            <v>2. Contratos o convenios que no requieren pluralidad de ofertas</v>
          </cell>
          <cell r="I181" t="str">
            <v>1. Prestación de servicios</v>
          </cell>
          <cell r="J181">
            <v>1032365294</v>
          </cell>
          <cell r="K181">
            <v>2</v>
          </cell>
          <cell r="L181" t="str">
            <v>Persona Natural</v>
          </cell>
          <cell r="M181" t="str">
            <v>N/A</v>
          </cell>
          <cell r="N181" t="str">
            <v xml:space="preserve">Prestar servicios profesionales para apoyar al Departamento de Atención a Víctimas a nivel nacional en la difusión, orientación, asesoría y acompañamiento a las víctimas en instancias judiciales y no judiciales, atendiendo los enfoques diferenciales y psicosocial. </v>
          </cell>
          <cell r="O181" t="str">
            <v>Administrativo Transversal</v>
          </cell>
          <cell r="P181" t="str">
            <v>Harvey Danilo Suarez Morales</v>
          </cell>
          <cell r="Q181" t="str">
            <v>Secretaría Ejecutiva</v>
          </cell>
          <cell r="R181" t="str">
            <v xml:space="preserve">Subsecretaría Ejecutiva </v>
          </cell>
          <cell r="S181" t="str">
            <v>Departamento de Atención a Víctimas</v>
          </cell>
          <cell r="T181" t="str">
            <v>Claudia Viviana Ferro Buitrago</v>
          </cell>
          <cell r="U181" t="str">
            <v>BB-Departamento de Atención a Víctimas</v>
          </cell>
          <cell r="V181" t="str">
            <v>N/A</v>
          </cell>
          <cell r="W181" t="str">
            <v>N/A</v>
          </cell>
          <cell r="X181" t="str">
            <v>N/A</v>
          </cell>
          <cell r="Y181" t="str">
            <v>Inversión</v>
          </cell>
          <cell r="Z181">
            <v>96134304</v>
          </cell>
          <cell r="AA181" t="str">
            <v>N/A</v>
          </cell>
          <cell r="AB181" t="str">
            <v>N/A</v>
          </cell>
          <cell r="AC181">
            <v>8240084</v>
          </cell>
          <cell r="AD181" t="str">
            <v>N/A</v>
          </cell>
          <cell r="AE181">
            <v>42222</v>
          </cell>
          <cell r="AF181">
            <v>42322</v>
          </cell>
          <cell r="AG181">
            <v>2018011001091</v>
          </cell>
          <cell r="AH181">
            <v>44581</v>
          </cell>
          <cell r="AI181">
            <v>44581</v>
          </cell>
          <cell r="AJ181" t="str">
            <v>N/A</v>
          </cell>
          <cell r="AK181" t="str">
            <v>N/A</v>
          </cell>
          <cell r="AL181" t="str">
            <v>N/A</v>
          </cell>
          <cell r="AM181" t="str">
            <v>N/A</v>
          </cell>
          <cell r="AN181">
            <v>0</v>
          </cell>
          <cell r="AO181" t="str">
            <v>N/A</v>
          </cell>
          <cell r="AP181">
            <v>0</v>
          </cell>
          <cell r="AQ181" t="str">
            <v>N/A</v>
          </cell>
          <cell r="AR181">
            <v>0</v>
          </cell>
          <cell r="AS181" t="str">
            <v>N/A</v>
          </cell>
          <cell r="AT181">
            <v>0</v>
          </cell>
          <cell r="AU181" t="str">
            <v>N/A</v>
          </cell>
          <cell r="AV181">
            <v>0</v>
          </cell>
          <cell r="AW181" t="str">
            <v>N/A</v>
          </cell>
          <cell r="AX181">
            <v>0</v>
          </cell>
          <cell r="AY181" t="str">
            <v>N/A</v>
          </cell>
          <cell r="AZ181">
            <v>0</v>
          </cell>
          <cell r="BA181">
            <v>96134304</v>
          </cell>
          <cell r="BB181" t="str">
            <v>NO</v>
          </cell>
          <cell r="BC181" t="str">
            <v>N/A</v>
          </cell>
          <cell r="BD181" t="str">
            <v>N/A</v>
          </cell>
          <cell r="BE181" t="str">
            <v>N/A</v>
          </cell>
          <cell r="BF181" t="str">
            <v>N/A</v>
          </cell>
          <cell r="BG181">
            <v>44926</v>
          </cell>
          <cell r="BH181">
            <v>44926</v>
          </cell>
          <cell r="BI181">
            <v>-417</v>
          </cell>
          <cell r="BJ181" t="str">
            <v>NO</v>
          </cell>
          <cell r="BK181" t="str">
            <v>N/A</v>
          </cell>
          <cell r="BL181" t="str">
            <v>Territorio Nacional</v>
          </cell>
          <cell r="BM181" t="str">
            <v>Cumplimiento</v>
          </cell>
          <cell r="BN181" t="str">
            <v>63-45-10-1035721</v>
          </cell>
          <cell r="BO181">
            <v>1</v>
          </cell>
          <cell r="BP181" t="str">
            <v>Seguros del Estado</v>
          </cell>
          <cell r="BQ181">
            <v>44581</v>
          </cell>
          <cell r="BR181" t="str">
            <v>14-01-2022 - 30-06-2023</v>
          </cell>
          <cell r="BS181">
            <v>2022</v>
          </cell>
          <cell r="BT181" t="str">
            <v>C:\Users\andres.prietom\JEP Colombia\Carlos Giovanni Torres Peñaranda - Contractual - Onedrive\Validación pólizas CPS\.VERIFICACIÓN DE PÓLIZAS CONTRATOS 2022\verificacion poliza contrato JEP-157-2022.pdf</v>
          </cell>
          <cell r="BU181" t="str">
            <v>N/A</v>
          </cell>
          <cell r="BV181" t="str">
            <v>Terminado</v>
          </cell>
          <cell r="BW181" t="str">
            <v>Retiro</v>
          </cell>
          <cell r="BX181" t="str">
            <v>N/A</v>
          </cell>
          <cell r="BY181" t="str">
            <v>DERECHO</v>
          </cell>
          <cell r="BZ181" t="str">
            <v>N/A</v>
          </cell>
          <cell r="CA181" t="str">
            <v>MASCULINO</v>
          </cell>
        </row>
        <row r="182">
          <cell r="C182" t="str">
            <v>JEP-019-2022</v>
          </cell>
          <cell r="D182" t="str">
            <v>JEP-CSPO-019-2022</v>
          </cell>
          <cell r="E182" t="str">
            <v xml:space="preserve">Ángela Esquivel </v>
          </cell>
          <cell r="F182" t="str">
            <v>N/R</v>
          </cell>
          <cell r="G182" t="str">
            <v>Ruth Eslendi Miranda </v>
          </cell>
          <cell r="H182" t="str">
            <v>2. Contratos o convenios que no requieren pluralidad de ofertas</v>
          </cell>
          <cell r="I182" t="str">
            <v>1. Prestación de servicios</v>
          </cell>
          <cell r="J182">
            <v>39658269</v>
          </cell>
          <cell r="K182">
            <v>0</v>
          </cell>
          <cell r="L182" t="str">
            <v>Persona Natural</v>
          </cell>
          <cell r="M182" t="str">
            <v>N/A</v>
          </cell>
          <cell r="N182" t="str">
            <v>Prestar servicios profesionales para apoyar y acompañar al Departamento de Atención a Víctimas en la elaboración, seguimiento y apoyo respuesta a órdenes judiciales, peticiones, orientación y asesoría en la sede principal.</v>
          </cell>
          <cell r="O182" t="str">
            <v>Administrativo Transversal</v>
          </cell>
          <cell r="P182" t="str">
            <v>Harvey Danilo Suarez Morales</v>
          </cell>
          <cell r="Q182" t="str">
            <v>Secretaría Ejecutiva</v>
          </cell>
          <cell r="R182" t="str">
            <v xml:space="preserve">Subsecretaría Ejecutiva </v>
          </cell>
          <cell r="S182" t="str">
            <v>Departamento de Atención a Víctimas</v>
          </cell>
          <cell r="T182" t="str">
            <v>Claudia Viviana Ferro Buitrago</v>
          </cell>
          <cell r="U182" t="str">
            <v>BB-Departamento de Atención a Víctimas</v>
          </cell>
          <cell r="V182" t="str">
            <v>N/A</v>
          </cell>
          <cell r="W182" t="str">
            <v>N/A</v>
          </cell>
          <cell r="X182" t="str">
            <v>N/A</v>
          </cell>
          <cell r="Y182" t="str">
            <v>Inversión</v>
          </cell>
          <cell r="Z182">
            <v>86014899</v>
          </cell>
          <cell r="AA182" t="str">
            <v>N/A</v>
          </cell>
          <cell r="AB182" t="str">
            <v>N/A</v>
          </cell>
          <cell r="AC182">
            <v>7228143</v>
          </cell>
          <cell r="AD182" t="str">
            <v>N/A</v>
          </cell>
          <cell r="AE182">
            <v>27422</v>
          </cell>
          <cell r="AF182">
            <v>29522</v>
          </cell>
          <cell r="AG182" t="str">
            <v xml:space="preserve">2018011001091	</v>
          </cell>
          <cell r="AH182">
            <v>44573</v>
          </cell>
          <cell r="AI182">
            <v>44574</v>
          </cell>
          <cell r="AJ182" t="str">
            <v>N/A</v>
          </cell>
          <cell r="AK182" t="str">
            <v>N/A</v>
          </cell>
          <cell r="AL182" t="str">
            <v>N/A</v>
          </cell>
          <cell r="AM182" t="str">
            <v>N/A</v>
          </cell>
          <cell r="AN182">
            <v>0</v>
          </cell>
          <cell r="AO182" t="str">
            <v>N/A</v>
          </cell>
          <cell r="AP182">
            <v>0</v>
          </cell>
          <cell r="AQ182" t="str">
            <v>N/A</v>
          </cell>
          <cell r="AR182">
            <v>0</v>
          </cell>
          <cell r="AS182" t="str">
            <v>N/A</v>
          </cell>
          <cell r="AT182">
            <v>0</v>
          </cell>
          <cell r="AU182" t="str">
            <v>N/A</v>
          </cell>
          <cell r="AV182">
            <v>0</v>
          </cell>
          <cell r="AW182" t="str">
            <v>N/A</v>
          </cell>
          <cell r="AX182">
            <v>0</v>
          </cell>
          <cell r="AY182" t="str">
            <v>N/A</v>
          </cell>
          <cell r="AZ182">
            <v>0</v>
          </cell>
          <cell r="BA182">
            <v>86014899</v>
          </cell>
          <cell r="BB182" t="str">
            <v>NO</v>
          </cell>
          <cell r="BC182" t="str">
            <v>N/A</v>
          </cell>
          <cell r="BD182" t="str">
            <v>N/A</v>
          </cell>
          <cell r="BE182" t="str">
            <v>N/A</v>
          </cell>
          <cell r="BF182" t="str">
            <v>N/A</v>
          </cell>
          <cell r="BG182">
            <v>44926</v>
          </cell>
          <cell r="BH182">
            <v>44926</v>
          </cell>
          <cell r="BI182">
            <v>-417</v>
          </cell>
          <cell r="BJ182" t="str">
            <v>NO</v>
          </cell>
          <cell r="BK182" t="str">
            <v>N/A</v>
          </cell>
          <cell r="BL182" t="str">
            <v>Bogotá D.C.</v>
          </cell>
          <cell r="BM182" t="str">
            <v>Cumplimiento</v>
          </cell>
          <cell r="BN182" t="str">
            <v>65-47-101006458</v>
          </cell>
          <cell r="BO182">
            <v>0</v>
          </cell>
          <cell r="BP182" t="str">
            <v xml:space="preserve">Seguros del Estado </v>
          </cell>
          <cell r="BQ182">
            <v>44568</v>
          </cell>
          <cell r="BR182" t="str">
            <v>07-01-2022 - 01-07-2023</v>
          </cell>
          <cell r="BS182">
            <v>2022</v>
          </cell>
          <cell r="BT182" t="str">
            <v>C:\Users\andres.prietom\JEP Colombia\Carlos Giovanni Torres Peñaranda - Contractual - Onedrive\Validación pólizas CPS\.VERIFICACIÓN DE PÓLIZAS CONTRATOS 2022\verificacion poliza contrato JEP-019-2022.pdf</v>
          </cell>
          <cell r="BU182" t="str">
            <v>N/A</v>
          </cell>
          <cell r="BV182" t="str">
            <v>Terminado</v>
          </cell>
          <cell r="BW182" t="str">
            <v>Retiro</v>
          </cell>
          <cell r="BX182" t="str">
            <v>N/A</v>
          </cell>
          <cell r="BY182" t="str">
            <v>DERECHO</v>
          </cell>
          <cell r="BZ182" t="str">
            <v>N/A</v>
          </cell>
          <cell r="CA182" t="str">
            <v>FEMENINO</v>
          </cell>
        </row>
        <row r="183">
          <cell r="C183" t="str">
            <v>JEP-219-2022</v>
          </cell>
          <cell r="D183" t="str">
            <v>JEP-CSPO-219-2022</v>
          </cell>
          <cell r="E183" t="str">
            <v xml:space="preserve">Ángela Esquivel </v>
          </cell>
          <cell r="F183">
            <v>44578</v>
          </cell>
          <cell r="G183" t="str">
            <v>Ilva Juliana Ospina Garcia</v>
          </cell>
          <cell r="H183" t="str">
            <v>2. Contratos o convenios que no requieren pluralidad de ofertas</v>
          </cell>
          <cell r="I183" t="str">
            <v>1. Prestación de servicios</v>
          </cell>
          <cell r="J183">
            <v>1032454987</v>
          </cell>
          <cell r="K183">
            <v>1</v>
          </cell>
          <cell r="L183" t="str">
            <v>Persona Natural</v>
          </cell>
          <cell r="M183" t="str">
            <v>N/A</v>
          </cell>
          <cell r="N183" t="str">
            <v>Prestar servicios profesionales para apoyar y acompañar al Departamento de Atención a Víctimas en la elaboración, seguimiento y apoyo respuesta a órdenes judiciales, peticiones, orientación y asesoría en la sede principal.</v>
          </cell>
          <cell r="O183" t="str">
            <v>Administrativo Transversal</v>
          </cell>
          <cell r="P183" t="str">
            <v>Harvey Danilo Suarez Morales</v>
          </cell>
          <cell r="Q183" t="str">
            <v>Secretaría Ejecutiva</v>
          </cell>
          <cell r="R183" t="str">
            <v xml:space="preserve">Subsecretaría Ejecutiva </v>
          </cell>
          <cell r="S183" t="str">
            <v>Departamento de Atención a Víctimas</v>
          </cell>
          <cell r="T183" t="str">
            <v>Claudia Viviana Ferro Buitrago</v>
          </cell>
          <cell r="U183" t="str">
            <v>BB-Departamento de Atención a Víctimas</v>
          </cell>
          <cell r="V183" t="str">
            <v>N/A</v>
          </cell>
          <cell r="W183" t="str">
            <v>N/A</v>
          </cell>
          <cell r="X183" t="str">
            <v>N/A</v>
          </cell>
          <cell r="Y183" t="str">
            <v>Inversión</v>
          </cell>
          <cell r="Z183">
            <v>82641767</v>
          </cell>
          <cell r="AA183" t="str">
            <v>N/A</v>
          </cell>
          <cell r="AB183" t="str">
            <v>N/A</v>
          </cell>
          <cell r="AC183">
            <v>7228143</v>
          </cell>
          <cell r="AD183" t="str">
            <v>N/A</v>
          </cell>
          <cell r="AE183">
            <v>52522</v>
          </cell>
          <cell r="AF183">
            <v>46822</v>
          </cell>
          <cell r="AG183">
            <v>2018011001091</v>
          </cell>
          <cell r="AH183">
            <v>44582</v>
          </cell>
          <cell r="AI183">
            <v>44585</v>
          </cell>
          <cell r="AJ183" t="str">
            <v>N/A</v>
          </cell>
          <cell r="AK183" t="str">
            <v>N/A</v>
          </cell>
          <cell r="AL183" t="str">
            <v>N/A</v>
          </cell>
          <cell r="AM183" t="str">
            <v>N/A</v>
          </cell>
          <cell r="AN183">
            <v>0</v>
          </cell>
          <cell r="AO183" t="str">
            <v>N/A</v>
          </cell>
          <cell r="AP183">
            <v>0</v>
          </cell>
          <cell r="AQ183" t="str">
            <v>N/A</v>
          </cell>
          <cell r="AR183">
            <v>0</v>
          </cell>
          <cell r="AS183" t="str">
            <v>N/A</v>
          </cell>
          <cell r="AT183">
            <v>0</v>
          </cell>
          <cell r="AU183" t="str">
            <v>N/A</v>
          </cell>
          <cell r="AV183">
            <v>0</v>
          </cell>
          <cell r="AW183" t="str">
            <v>N/A</v>
          </cell>
          <cell r="AX183">
            <v>0</v>
          </cell>
          <cell r="AY183" t="str">
            <v>N/A</v>
          </cell>
          <cell r="AZ183">
            <v>0</v>
          </cell>
          <cell r="BA183">
            <v>82641767</v>
          </cell>
          <cell r="BB183" t="str">
            <v>NO</v>
          </cell>
          <cell r="BC183" t="str">
            <v>N/A</v>
          </cell>
          <cell r="BD183" t="str">
            <v>N/A</v>
          </cell>
          <cell r="BE183" t="str">
            <v>N/A</v>
          </cell>
          <cell r="BF183" t="str">
            <v>N/A</v>
          </cell>
          <cell r="BG183">
            <v>44926</v>
          </cell>
          <cell r="BH183">
            <v>44926</v>
          </cell>
          <cell r="BI183">
            <v>-417</v>
          </cell>
          <cell r="BJ183" t="str">
            <v>NO</v>
          </cell>
          <cell r="BK183" t="str">
            <v>N/A</v>
          </cell>
          <cell r="BL183" t="str">
            <v>Bogotá D.C.</v>
          </cell>
          <cell r="BM183" t="str">
            <v xml:space="preserve">Cumplimiento </v>
          </cell>
          <cell r="BN183" t="str">
            <v>380-47-994000122412</v>
          </cell>
          <cell r="BO183">
            <v>0</v>
          </cell>
          <cell r="BP183" t="str">
            <v>Aseguradora Solidaria</v>
          </cell>
          <cell r="BQ183">
            <v>44579</v>
          </cell>
          <cell r="BR183" t="str">
            <v>18-01-2022 - 03-07-2023</v>
          </cell>
          <cell r="BS183">
            <v>2022</v>
          </cell>
          <cell r="BT183" t="str">
            <v>C:\Users\andres.prietom\JEP Colombia\Carlos Giovanni Torres Peñaranda - Contractual - Onedrive\Validación pólizas CPS\.VERIFICACIÓN DE PÓLIZAS CONTRATOS 2022\verificacion poliza contrato JEP-219-2022.pdf</v>
          </cell>
          <cell r="BU183" t="str">
            <v>N/A</v>
          </cell>
          <cell r="BV183" t="str">
            <v>Terminado</v>
          </cell>
          <cell r="BW183" t="str">
            <v>Retiro</v>
          </cell>
          <cell r="BX183" t="str">
            <v>N/A</v>
          </cell>
          <cell r="BY183" t="str">
            <v>DERECHO</v>
          </cell>
          <cell r="BZ183" t="str">
            <v>N/A</v>
          </cell>
          <cell r="CA183" t="str">
            <v>FEMENINO</v>
          </cell>
        </row>
        <row r="184">
          <cell r="C184" t="str">
            <v>JEP-115-2022</v>
          </cell>
          <cell r="D184" t="str">
            <v>JEP-CSPO-115-2022</v>
          </cell>
          <cell r="E184" t="str">
            <v>Clara Torres</v>
          </cell>
          <cell r="F184" t="str">
            <v>N/R</v>
          </cell>
          <cell r="G184" t="str">
            <v>Andrea Ramirez Parra</v>
          </cell>
          <cell r="H184" t="str">
            <v>2. Contratos o convenios que no requieren pluralidad de ofertas</v>
          </cell>
          <cell r="I184" t="str">
            <v>1. Prestación de servicios</v>
          </cell>
          <cell r="J184">
            <v>1017214967</v>
          </cell>
          <cell r="K184">
            <v>9</v>
          </cell>
          <cell r="L184" t="str">
            <v>Persona Natural</v>
          </cell>
          <cell r="M184" t="str">
            <v>N/A</v>
          </cell>
          <cell r="N184" t="str">
            <v>Prestar servicios profesionales para apoyar al Departamento de Atención a Víctimas en la región de Antioquia, para adelantar acciones de difusión, asesoría y orientación a las víctimas en instancias judiciales y no judiciales, atendiendo los enfoques diferenciales y psicosocial.</v>
          </cell>
          <cell r="O184" t="str">
            <v>Administrativo Transversal</v>
          </cell>
          <cell r="P184" t="str">
            <v>Harvey Danilo Suarez Morales</v>
          </cell>
          <cell r="Q184" t="str">
            <v>Secretaría Ejecutiva</v>
          </cell>
          <cell r="R184" t="str">
            <v xml:space="preserve">Subsecretaría Ejecutiva </v>
          </cell>
          <cell r="S184" t="str">
            <v>Departamento de Atención a Víctimas</v>
          </cell>
          <cell r="T184" t="str">
            <v>Claudia Viviana Ferro Buitrago</v>
          </cell>
          <cell r="U184" t="str">
            <v>BB-Departamento de Atención a Víctimas</v>
          </cell>
          <cell r="V184" t="str">
            <v>N/A</v>
          </cell>
          <cell r="W184" t="str">
            <v>N/A</v>
          </cell>
          <cell r="X184" t="str">
            <v>N/A</v>
          </cell>
          <cell r="Y184" t="str">
            <v>Inversión</v>
          </cell>
          <cell r="Z184">
            <v>84328333</v>
          </cell>
          <cell r="AA184" t="str">
            <v>N/A</v>
          </cell>
          <cell r="AB184" t="str">
            <v>N/A</v>
          </cell>
          <cell r="AC184">
            <v>7228143</v>
          </cell>
          <cell r="AD184" t="str">
            <v>N/A</v>
          </cell>
          <cell r="AE184">
            <v>40022</v>
          </cell>
          <cell r="AF184">
            <v>39422</v>
          </cell>
          <cell r="AG184">
            <v>2018011001091</v>
          </cell>
          <cell r="AH184">
            <v>44580</v>
          </cell>
          <cell r="AI184">
            <v>44580</v>
          </cell>
          <cell r="AJ184" t="str">
            <v>N/A</v>
          </cell>
          <cell r="AK184" t="str">
            <v>N/A</v>
          </cell>
          <cell r="AL184" t="str">
            <v>N/A</v>
          </cell>
          <cell r="AM184" t="str">
            <v>N/A</v>
          </cell>
          <cell r="AN184">
            <v>0</v>
          </cell>
          <cell r="AO184" t="str">
            <v>N/A</v>
          </cell>
          <cell r="AP184">
            <v>0</v>
          </cell>
          <cell r="AQ184" t="str">
            <v>N/A</v>
          </cell>
          <cell r="AR184">
            <v>0</v>
          </cell>
          <cell r="AS184" t="str">
            <v>N/A</v>
          </cell>
          <cell r="AT184">
            <v>0</v>
          </cell>
          <cell r="AU184" t="str">
            <v>N/A</v>
          </cell>
          <cell r="AV184">
            <v>0</v>
          </cell>
          <cell r="AW184" t="str">
            <v>N/A</v>
          </cell>
          <cell r="AX184">
            <v>0</v>
          </cell>
          <cell r="AY184" t="str">
            <v>N/A</v>
          </cell>
          <cell r="AZ184">
            <v>0</v>
          </cell>
          <cell r="BA184">
            <v>84328333</v>
          </cell>
          <cell r="BB184" t="str">
            <v>NO</v>
          </cell>
          <cell r="BC184" t="str">
            <v>N/A</v>
          </cell>
          <cell r="BD184" t="str">
            <v>N/A</v>
          </cell>
          <cell r="BE184" t="str">
            <v>N/A</v>
          </cell>
          <cell r="BF184" t="str">
            <v>N/A</v>
          </cell>
          <cell r="BG184">
            <v>44926</v>
          </cell>
          <cell r="BH184">
            <v>44926</v>
          </cell>
          <cell r="BI184">
            <v>-417</v>
          </cell>
          <cell r="BJ184" t="str">
            <v>NO</v>
          </cell>
          <cell r="BK184" t="str">
            <v>N/A</v>
          </cell>
          <cell r="BL184" t="str">
            <v>Medellín con desplazamiento en la región de Antioquia</v>
          </cell>
          <cell r="BM184" t="str">
            <v>Cumplimiento</v>
          </cell>
          <cell r="BN184" t="str">
            <v>65-47-101006509</v>
          </cell>
          <cell r="BO184">
            <v>2</v>
          </cell>
          <cell r="BP184" t="str">
            <v>Seguros del Estado</v>
          </cell>
          <cell r="BQ184">
            <v>44580</v>
          </cell>
          <cell r="BR184" t="str">
            <v>19-01-2022 - 06-07-2023</v>
          </cell>
          <cell r="BS184">
            <v>2022</v>
          </cell>
          <cell r="BT184"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C3%B3n%20p%C3%B3liza%20contrato%20JEP%2D115%2D2022%2Epdf&amp;parent=%2Fpersonal%2Fcarlos%5Ftorres%5Fjep%5Fgov%5Fco%2FDocuments%2FDocumentos%2FContractual%2FContractual%20%2D%20Onedrive%2FValidaci%C3%B3n%20p%C3%B3lizas%20CPS%2F%2EVERIFICACI%C3%93N%20DE%20P%C3%93LIZAS%20CONTRATOS%202022</v>
          </cell>
          <cell r="BU184" t="str">
            <v>N/A</v>
          </cell>
          <cell r="BV184" t="str">
            <v>Terminado</v>
          </cell>
          <cell r="BW184" t="str">
            <v>Retiro</v>
          </cell>
          <cell r="BX184" t="str">
            <v>N/A</v>
          </cell>
          <cell r="BY184" t="str">
            <v>DERECHO</v>
          </cell>
          <cell r="BZ184" t="str">
            <v>N/A</v>
          </cell>
          <cell r="CA184" t="str">
            <v>FEMENINO</v>
          </cell>
        </row>
        <row r="185">
          <cell r="C185" t="str">
            <v>JEP-091-2022</v>
          </cell>
          <cell r="D185" t="str">
            <v>JEP-CSPO-091-2022</v>
          </cell>
          <cell r="E185" t="str">
            <v>Clara Torres</v>
          </cell>
          <cell r="F185" t="str">
            <v>N/R</v>
          </cell>
          <cell r="G185" t="str">
            <v>Violeta Florez Botero</v>
          </cell>
          <cell r="H185" t="str">
            <v>2. Contratos o convenios que no requieren pluralidad de ofertas</v>
          </cell>
          <cell r="I185" t="str">
            <v>1. Prestación de servicios</v>
          </cell>
          <cell r="J185">
            <v>43976503</v>
          </cell>
          <cell r="K185">
            <v>8</v>
          </cell>
          <cell r="L185" t="str">
            <v>Persona Natural</v>
          </cell>
          <cell r="M185" t="str">
            <v>N/A</v>
          </cell>
          <cell r="N185" t="str">
            <v>Prestar servicios profesionales para apoyar al Departamento de Atención a Víctimas en la región de Antioquia, para adelantar acciones de difusión, asesoría y orientación a las víctimas en instancias judiciales y no judiciales, atendiendo los enfoques diferenciales y psicosocial.</v>
          </cell>
          <cell r="O185" t="str">
            <v>Administrativo Transversal</v>
          </cell>
          <cell r="P185" t="str">
            <v>Harvey Danilo Suarez Morales</v>
          </cell>
          <cell r="Q185" t="str">
            <v>Secretaría Ejecutiva</v>
          </cell>
          <cell r="R185" t="str">
            <v xml:space="preserve">Subsecretaría Ejecutiva </v>
          </cell>
          <cell r="S185" t="str">
            <v>Departamento de Atención a Víctimas</v>
          </cell>
          <cell r="T185" t="str">
            <v>Claudia Viviana Ferro Buitrago</v>
          </cell>
          <cell r="U185" t="str">
            <v>BB-Departamento de Atención a Víctimas</v>
          </cell>
          <cell r="V185" t="str">
            <v>N/A</v>
          </cell>
          <cell r="W185" t="str">
            <v>N/A</v>
          </cell>
          <cell r="X185" t="str">
            <v>N/A</v>
          </cell>
          <cell r="Y185" t="str">
            <v>Inversión</v>
          </cell>
          <cell r="Z185">
            <v>84328333</v>
          </cell>
          <cell r="AA185" t="str">
            <v>N/A</v>
          </cell>
          <cell r="AB185" t="str">
            <v>N/A</v>
          </cell>
          <cell r="AC185">
            <v>7228143</v>
          </cell>
          <cell r="AD185" t="str">
            <v>N/A</v>
          </cell>
          <cell r="AE185">
            <v>40122</v>
          </cell>
          <cell r="AF185">
            <v>39222</v>
          </cell>
          <cell r="AG185">
            <v>2018011001091</v>
          </cell>
          <cell r="AH185">
            <v>44580</v>
          </cell>
          <cell r="AI185">
            <v>44582</v>
          </cell>
          <cell r="AJ185" t="str">
            <v>N/A</v>
          </cell>
          <cell r="AK185" t="str">
            <v>N/A</v>
          </cell>
          <cell r="AL185" t="str">
            <v>N/A</v>
          </cell>
          <cell r="AM185" t="str">
            <v>N/A</v>
          </cell>
          <cell r="AN185">
            <v>0</v>
          </cell>
          <cell r="AO185" t="str">
            <v>N/A</v>
          </cell>
          <cell r="AP185">
            <v>0</v>
          </cell>
          <cell r="AQ185" t="str">
            <v>N/A</v>
          </cell>
          <cell r="AR185">
            <v>0</v>
          </cell>
          <cell r="AS185" t="str">
            <v>N/A</v>
          </cell>
          <cell r="AT185">
            <v>0</v>
          </cell>
          <cell r="AU185" t="str">
            <v>N/A</v>
          </cell>
          <cell r="AV185">
            <v>0</v>
          </cell>
          <cell r="AW185" t="str">
            <v>N/A</v>
          </cell>
          <cell r="AX185">
            <v>0</v>
          </cell>
          <cell r="AY185" t="str">
            <v>N/A</v>
          </cell>
          <cell r="AZ185">
            <v>0</v>
          </cell>
          <cell r="BA185">
            <v>84328333</v>
          </cell>
          <cell r="BB185" t="str">
            <v>NO</v>
          </cell>
          <cell r="BC185" t="str">
            <v>N/A</v>
          </cell>
          <cell r="BD185" t="str">
            <v>N/A</v>
          </cell>
          <cell r="BE185" t="str">
            <v>N/A</v>
          </cell>
          <cell r="BF185" t="str">
            <v>N/A</v>
          </cell>
          <cell r="BG185">
            <v>44926</v>
          </cell>
          <cell r="BH185">
            <v>44926</v>
          </cell>
          <cell r="BI185">
            <v>-417</v>
          </cell>
          <cell r="BJ185" t="str">
            <v>NO</v>
          </cell>
          <cell r="BK185" t="str">
            <v>N/A</v>
          </cell>
          <cell r="BL185" t="str">
            <v>Medellín con desplazamiento en la región de Antioquia</v>
          </cell>
          <cell r="BM185" t="str">
            <v>Cumplimiento</v>
          </cell>
          <cell r="BN185" t="str">
            <v>65-47-101006611</v>
          </cell>
          <cell r="BO185">
            <v>0</v>
          </cell>
          <cell r="BP185" t="str">
            <v>Seguros del Estado</v>
          </cell>
          <cell r="BQ185">
            <v>44582</v>
          </cell>
          <cell r="BR185" t="str">
            <v>19-01-2022 - 01- 07-2023</v>
          </cell>
          <cell r="BS185">
            <v>2022</v>
          </cell>
          <cell r="BT185" t="str">
            <v>C:\Users\andres.prietom\JEP Colombia\Carlos Giovanni Torres Peñaranda - Contractual - Onedrive\Validación pólizas CPS\.VERIFICACIÓN DE PÓLIZAS CONTRATOS 2022\Verificación póliza contrato JEP-091-2022.pdf</v>
          </cell>
          <cell r="BU185" t="str">
            <v>N/A</v>
          </cell>
          <cell r="BV185" t="str">
            <v>Terminado</v>
          </cell>
          <cell r="BW185" t="str">
            <v>Retiro</v>
          </cell>
          <cell r="BX185" t="str">
            <v>N/A</v>
          </cell>
          <cell r="BY185" t="str">
            <v>DERECHO</v>
          </cell>
          <cell r="BZ185" t="str">
            <v>N/A</v>
          </cell>
          <cell r="CA185" t="str">
            <v>FEMENINO</v>
          </cell>
        </row>
        <row r="186">
          <cell r="C186" t="str">
            <v>JEP-118-2022</v>
          </cell>
          <cell r="D186" t="str">
            <v>JEP-CSPO-118-2022</v>
          </cell>
          <cell r="E186" t="str">
            <v>Clara Torres</v>
          </cell>
          <cell r="F186" t="str">
            <v>N/R</v>
          </cell>
          <cell r="G186" t="str">
            <v>Astrid Marina Cruz Jimenez</v>
          </cell>
          <cell r="H186" t="str">
            <v>2. Contratos o convenios que no requieren pluralidad de ofertas</v>
          </cell>
          <cell r="I186" t="str">
            <v>1. Prestación de servicios</v>
          </cell>
          <cell r="J186" t="str">
            <v>55221469_x000D_</v>
          </cell>
          <cell r="K186">
            <v>9</v>
          </cell>
          <cell r="L186" t="str">
            <v>Persona Natural</v>
          </cell>
          <cell r="M186" t="str">
            <v>N/A</v>
          </cell>
          <cell r="N186" t="str">
            <v>Prestar servicios profesionales para apoyar al Departamento de Atención a Víctimas en la región de Atlántico, Magdalena, Bolívar, Sucre, Córdoba, La Guajira y Cesár, para adelantar acciones de difusión, asesoría y orientación a las víctimas en instancias judiciales y no judiciales, atendiendo los enfoques diferenciales y psicosocial.</v>
          </cell>
          <cell r="O186" t="str">
            <v>Administrativo Transversal</v>
          </cell>
          <cell r="P186" t="str">
            <v>Harvey Danilo Suarez Morales</v>
          </cell>
          <cell r="Q186" t="str">
            <v>Secretaría Ejecutiva</v>
          </cell>
          <cell r="R186" t="str">
            <v xml:space="preserve">Subsecretaría Ejecutiva </v>
          </cell>
          <cell r="S186" t="str">
            <v>Departamento de Atención a Víctimas</v>
          </cell>
          <cell r="T186" t="str">
            <v>Claudia Viviana Ferro Buitrago</v>
          </cell>
          <cell r="U186" t="str">
            <v>BB-Departamento de Atención a Víctimas</v>
          </cell>
          <cell r="V186" t="str">
            <v>N/A</v>
          </cell>
          <cell r="W186" t="str">
            <v>N/A</v>
          </cell>
          <cell r="X186" t="str">
            <v>N/A</v>
          </cell>
          <cell r="Y186" t="str">
            <v>Inversión</v>
          </cell>
          <cell r="Z186">
            <v>84328333</v>
          </cell>
          <cell r="AA186" t="str">
            <v>N/A</v>
          </cell>
          <cell r="AB186" t="str">
            <v>N/A</v>
          </cell>
          <cell r="AC186" t="str">
            <v>$7.228.143</v>
          </cell>
          <cell r="AD186" t="str">
            <v>N/A</v>
          </cell>
          <cell r="AE186">
            <v>41922</v>
          </cell>
          <cell r="AF186">
            <v>35522</v>
          </cell>
          <cell r="AG186">
            <v>2018011001091</v>
          </cell>
          <cell r="AH186">
            <v>44578</v>
          </cell>
          <cell r="AI186">
            <v>44581</v>
          </cell>
          <cell r="AJ186" t="str">
            <v>N/A</v>
          </cell>
          <cell r="AK186" t="str">
            <v>N/A</v>
          </cell>
          <cell r="AL186" t="str">
            <v>N/A</v>
          </cell>
          <cell r="AM186" t="str">
            <v>N/A</v>
          </cell>
          <cell r="AN186">
            <v>0</v>
          </cell>
          <cell r="AO186" t="str">
            <v>N/A</v>
          </cell>
          <cell r="AP186">
            <v>0</v>
          </cell>
          <cell r="AQ186" t="str">
            <v>N/A</v>
          </cell>
          <cell r="AR186">
            <v>0</v>
          </cell>
          <cell r="AS186" t="str">
            <v>N/A</v>
          </cell>
          <cell r="AT186">
            <v>0</v>
          </cell>
          <cell r="AU186" t="str">
            <v>N/A</v>
          </cell>
          <cell r="AV186">
            <v>0</v>
          </cell>
          <cell r="AW186" t="str">
            <v>N/A</v>
          </cell>
          <cell r="AX186">
            <v>0</v>
          </cell>
          <cell r="AY186" t="str">
            <v>N/A</v>
          </cell>
          <cell r="AZ186">
            <v>0</v>
          </cell>
          <cell r="BA186">
            <v>84328333</v>
          </cell>
          <cell r="BB186" t="str">
            <v>NO</v>
          </cell>
          <cell r="BC186" t="str">
            <v>N/A</v>
          </cell>
          <cell r="BD186" t="str">
            <v>N/A</v>
          </cell>
          <cell r="BE186" t="str">
            <v>N/A</v>
          </cell>
          <cell r="BF186" t="str">
            <v>N/A</v>
          </cell>
          <cell r="BG186">
            <v>44926</v>
          </cell>
          <cell r="BH186">
            <v>44926</v>
          </cell>
          <cell r="BI186">
            <v>-417</v>
          </cell>
          <cell r="BJ186" t="str">
            <v>NO</v>
          </cell>
          <cell r="BK186" t="str">
            <v>N/A</v>
          </cell>
          <cell r="BL186" t="str">
            <v>Barranquilla con desplazamiento en la región de Atlántico, Magdalena, Bolívar, Sucre,
Córdoba, La Guajira y Cesar</v>
          </cell>
          <cell r="BM186" t="str">
            <v>Cumplimiento</v>
          </cell>
          <cell r="BN186" t="str">
            <v>18-47-101003568</v>
          </cell>
          <cell r="BO186">
            <v>2</v>
          </cell>
          <cell r="BP186" t="str">
            <v>Seguros del Estado</v>
          </cell>
          <cell r="BQ186">
            <v>44581</v>
          </cell>
          <cell r="BR186" t="str">
            <v>17-01-2022 - 08-07-2023</v>
          </cell>
          <cell r="BS186">
            <v>2022</v>
          </cell>
          <cell r="BT186" t="str">
            <v>C:\Users\andres.prietom\JEP Colombia\Carlos Giovanni Torres Peñaranda - Contractual - Onedrive\Validación pólizas CPS\.VERIFICACIÓN DE PÓLIZAS CONTRATOS 2022\Verificación póliza contrato JEP-118-2022.pdf</v>
          </cell>
          <cell r="BU186" t="str">
            <v>N/A</v>
          </cell>
          <cell r="BV186" t="str">
            <v>Terminado</v>
          </cell>
          <cell r="BW186" t="str">
            <v>Retiro</v>
          </cell>
          <cell r="BX186" t="str">
            <v>N/A</v>
          </cell>
          <cell r="BY186" t="str">
            <v>DERECHO</v>
          </cell>
          <cell r="BZ186" t="str">
            <v>N/A</v>
          </cell>
          <cell r="CA186" t="str">
            <v>FEMENINO</v>
          </cell>
        </row>
        <row r="187">
          <cell r="C187" t="str">
            <v>JEP-092-2022</v>
          </cell>
          <cell r="D187" t="str">
            <v>JEP-CSPO-092-2022</v>
          </cell>
          <cell r="E187" t="str">
            <v>Clara Torres</v>
          </cell>
          <cell r="F187" t="str">
            <v>N/R</v>
          </cell>
          <cell r="G187" t="str">
            <v>German Nelinho Martinez Hernandez</v>
          </cell>
          <cell r="H187" t="str">
            <v>2. Contratos o convenios que no requieren pluralidad de ofertas</v>
          </cell>
          <cell r="I187" t="str">
            <v>1. Prestación de servicios</v>
          </cell>
          <cell r="J187">
            <v>92538191</v>
          </cell>
          <cell r="K187">
            <v>3</v>
          </cell>
          <cell r="L187" t="str">
            <v>Persona Natural</v>
          </cell>
          <cell r="M187" t="str">
            <v>N/A</v>
          </cell>
          <cell r="N187" t="str">
            <v>Prestar servicios profesionales para apoyar al Departamento de Atención a Víctimas en la región de Sucre, Magdalena, Bolívar, Córdoba, Atlántico, La Guajira y Cesár, para adelantar acciones de difusión, asesoría y orientación a las víctimas en instancias judiciales y no judiciales, atendiendo los enfoques diferenciales y psicosocial.</v>
          </cell>
          <cell r="O187" t="str">
            <v>Administrativo Transversal</v>
          </cell>
          <cell r="P187" t="str">
            <v>Harvey Danilo Suarez Morales</v>
          </cell>
          <cell r="Q187" t="str">
            <v>Secretaría Ejecutiva</v>
          </cell>
          <cell r="R187" t="str">
            <v xml:space="preserve">Subsecretaría Ejecutiva </v>
          </cell>
          <cell r="S187" t="str">
            <v>Departamento de Atención a Víctimas</v>
          </cell>
          <cell r="T187" t="str">
            <v>Claudia Viviana Ferro Buitrago</v>
          </cell>
          <cell r="U187" t="str">
            <v>BB-Departamento de Atención a Víctimas</v>
          </cell>
          <cell r="V187" t="str">
            <v>N/A</v>
          </cell>
          <cell r="W187" t="str">
            <v>N/A</v>
          </cell>
          <cell r="X187" t="str">
            <v>N/A</v>
          </cell>
          <cell r="Y187" t="str">
            <v>Inversión</v>
          </cell>
          <cell r="Z187">
            <v>84328333</v>
          </cell>
          <cell r="AA187" t="str">
            <v>N/A</v>
          </cell>
          <cell r="AB187" t="str">
            <v>N/A</v>
          </cell>
          <cell r="AC187" t="str">
            <v>$7.228.143</v>
          </cell>
          <cell r="AD187" t="str">
            <v>N/A</v>
          </cell>
          <cell r="AE187">
            <v>40222</v>
          </cell>
          <cell r="AF187">
            <v>33222</v>
          </cell>
          <cell r="AG187" t="str">
            <v xml:space="preserve">2018011001091	</v>
          </cell>
          <cell r="AH187">
            <v>44576</v>
          </cell>
          <cell r="AI187">
            <v>44580</v>
          </cell>
          <cell r="AJ187" t="str">
            <v>N/A</v>
          </cell>
          <cell r="AK187" t="str">
            <v>N/A</v>
          </cell>
          <cell r="AL187" t="str">
            <v>N/A</v>
          </cell>
          <cell r="AM187" t="str">
            <v>N/A</v>
          </cell>
          <cell r="AN187">
            <v>0</v>
          </cell>
          <cell r="AO187" t="str">
            <v>N/A</v>
          </cell>
          <cell r="AP187">
            <v>0</v>
          </cell>
          <cell r="AQ187" t="str">
            <v>N/A</v>
          </cell>
          <cell r="AR187">
            <v>0</v>
          </cell>
          <cell r="AS187" t="str">
            <v>N/A</v>
          </cell>
          <cell r="AT187">
            <v>0</v>
          </cell>
          <cell r="AU187" t="str">
            <v>N/A</v>
          </cell>
          <cell r="AV187">
            <v>0</v>
          </cell>
          <cell r="AW187" t="str">
            <v>N/A</v>
          </cell>
          <cell r="AX187">
            <v>0</v>
          </cell>
          <cell r="AY187" t="str">
            <v>N/A</v>
          </cell>
          <cell r="AZ187">
            <v>0</v>
          </cell>
          <cell r="BA187">
            <v>84328333</v>
          </cell>
          <cell r="BB187" t="str">
            <v>NO</v>
          </cell>
          <cell r="BC187" t="str">
            <v>N/A</v>
          </cell>
          <cell r="BD187" t="str">
            <v>N/A</v>
          </cell>
          <cell r="BE187" t="str">
            <v>N/A</v>
          </cell>
          <cell r="BF187" t="str">
            <v>N/A</v>
          </cell>
          <cell r="BG187">
            <v>44926</v>
          </cell>
          <cell r="BH187">
            <v>44926</v>
          </cell>
          <cell r="BI187">
            <v>-417</v>
          </cell>
          <cell r="BJ187" t="str">
            <v>NO</v>
          </cell>
          <cell r="BK187" t="str">
            <v>N/A</v>
          </cell>
          <cell r="BL187" t="str">
            <v xml:space="preserve"> ciudad de Corozal
con desplazamiento en la región de Sucre, Magdalena, Bolívar, Córdoba, Atlántico, La
Guajira y Cesár</v>
          </cell>
          <cell r="BM187" t="str">
            <v>Cumplimiento</v>
          </cell>
          <cell r="BN187" t="str">
            <v>36-47-101001037</v>
          </cell>
          <cell r="BO187">
            <v>2</v>
          </cell>
          <cell r="BP187" t="str">
            <v>Seguros del Estado</v>
          </cell>
          <cell r="BQ187">
            <v>44579</v>
          </cell>
          <cell r="BR187" t="str">
            <v>15-01-2022 - 05-07-2023</v>
          </cell>
          <cell r="BS187">
            <v>2022</v>
          </cell>
          <cell r="BT187" t="str">
            <v>C:\Users\andres.prietom\JEP Colombia\Carlos Giovanni Torres Peñaranda - Contractual - Onedrive\Validación pólizas CPS\.VERIFICACIÓN DE PÓLIZAS CONTRATOS 2022\Verificación póliza contrato JEP-092-2022.pdf</v>
          </cell>
          <cell r="BU187" t="str">
            <v>N/A</v>
          </cell>
          <cell r="BV187" t="str">
            <v>Terminado</v>
          </cell>
          <cell r="BW187" t="str">
            <v>Retiro</v>
          </cell>
          <cell r="BX187" t="str">
            <v>N/A</v>
          </cell>
          <cell r="BY187" t="str">
            <v>DERECHO</v>
          </cell>
          <cell r="BZ187" t="str">
            <v>N/A</v>
          </cell>
          <cell r="CA187" t="str">
            <v>MASCULINO</v>
          </cell>
        </row>
        <row r="188">
          <cell r="C188" t="str">
            <v>JEP-190-2022</v>
          </cell>
          <cell r="D188" t="str">
            <v>JEP-CSPO-190-2023</v>
          </cell>
          <cell r="E188" t="str">
            <v>Clara Torres</v>
          </cell>
          <cell r="F188" t="str">
            <v>14 de enero de 2022</v>
          </cell>
          <cell r="G188" t="str">
            <v>Carlos David Araujo Daza</v>
          </cell>
          <cell r="H188" t="str">
            <v>2. Contratos o convenios que no requieren pluralidad de ofertas</v>
          </cell>
          <cell r="I188" t="str">
            <v>1. Prestación de servicios</v>
          </cell>
          <cell r="J188" t="str">
            <v>1018422826_x000D_</v>
          </cell>
          <cell r="K188">
            <v>4</v>
          </cell>
          <cell r="L188" t="str">
            <v>Persona Natural</v>
          </cell>
          <cell r="M188" t="str">
            <v>N/A</v>
          </cell>
          <cell r="N188" t="str">
            <v>Prestar servicios profesionales para apoyar al Departamento de Atención a Víctimas en la región de Cesar, Magdalena, Bolívar, Sucre, Córdoba, Atlántico y la Guajira, para adelantar acciones de difusión, asesoría y orientación a las víctimas en instancias judiciales y no judiciales, atendiendo los enfoques diferenciales y psicosocial.</v>
          </cell>
          <cell r="O188" t="str">
            <v>Administrativo Transversal</v>
          </cell>
          <cell r="P188" t="str">
            <v>Harvey Danilo Suarez Morales</v>
          </cell>
          <cell r="Q188" t="str">
            <v>Secretaría Ejecutiva</v>
          </cell>
          <cell r="R188" t="str">
            <v xml:space="preserve">Subsecretaría Ejecutiva </v>
          </cell>
          <cell r="S188" t="str">
            <v>Departamento de Atención a Víctimas</v>
          </cell>
          <cell r="T188" t="str">
            <v>Claudia Viviana Ferro Buitrago</v>
          </cell>
          <cell r="U188" t="str">
            <v>BB-Departamento de Atención a Víctimas</v>
          </cell>
          <cell r="V188" t="str">
            <v>N/A</v>
          </cell>
          <cell r="W188" t="str">
            <v>N/A</v>
          </cell>
          <cell r="X188" t="str">
            <v>N/A</v>
          </cell>
          <cell r="Y188" t="str">
            <v>Inversión</v>
          </cell>
          <cell r="Z188">
            <v>82641767</v>
          </cell>
          <cell r="AA188" t="str">
            <v>N/A</v>
          </cell>
          <cell r="AB188" t="str">
            <v>N/A</v>
          </cell>
          <cell r="AC188" t="str">
            <v>$7.228.143</v>
          </cell>
          <cell r="AD188" t="str">
            <v>N/A</v>
          </cell>
          <cell r="AE188">
            <v>55022</v>
          </cell>
          <cell r="AF188">
            <v>43322</v>
          </cell>
          <cell r="AG188" t="str">
            <v xml:space="preserve">2018011001091	</v>
          </cell>
          <cell r="AH188">
            <v>44581</v>
          </cell>
          <cell r="AI188">
            <v>44582</v>
          </cell>
          <cell r="AJ188" t="str">
            <v>N/A</v>
          </cell>
          <cell r="AK188" t="str">
            <v>N/A</v>
          </cell>
          <cell r="AL188" t="str">
            <v>N/A</v>
          </cell>
          <cell r="AM188" t="str">
            <v>N/A</v>
          </cell>
          <cell r="AN188">
            <v>0</v>
          </cell>
          <cell r="AO188" t="str">
            <v>N/A</v>
          </cell>
          <cell r="AP188">
            <v>0</v>
          </cell>
          <cell r="AQ188" t="str">
            <v>N/A</v>
          </cell>
          <cell r="AR188">
            <v>0</v>
          </cell>
          <cell r="AS188" t="str">
            <v>N/A</v>
          </cell>
          <cell r="AT188">
            <v>0</v>
          </cell>
          <cell r="AU188" t="str">
            <v>N/A</v>
          </cell>
          <cell r="AV188">
            <v>0</v>
          </cell>
          <cell r="AW188" t="str">
            <v>N/A</v>
          </cell>
          <cell r="AX188">
            <v>0</v>
          </cell>
          <cell r="AY188" t="str">
            <v>N/A</v>
          </cell>
          <cell r="AZ188">
            <v>0</v>
          </cell>
          <cell r="BA188">
            <v>82641767</v>
          </cell>
          <cell r="BB188" t="str">
            <v>NO</v>
          </cell>
          <cell r="BC188" t="str">
            <v>N/A</v>
          </cell>
          <cell r="BD188" t="str">
            <v>N/A</v>
          </cell>
          <cell r="BE188" t="str">
            <v>N/A</v>
          </cell>
          <cell r="BF188" t="str">
            <v>N/A</v>
          </cell>
          <cell r="BG188">
            <v>44926</v>
          </cell>
          <cell r="BH188">
            <v>44926</v>
          </cell>
          <cell r="BI188">
            <v>-417</v>
          </cell>
          <cell r="BJ188" t="str">
            <v>NO</v>
          </cell>
          <cell r="BK188" t="str">
            <v>N/A</v>
          </cell>
          <cell r="BL188" t="str">
            <v>Valledupar con
desplazamiento en la región de Cesar, Magdalena, Bolívar, Sucre, Córdoba, Atlántico y
La Guajira</v>
          </cell>
          <cell r="BM188" t="str">
            <v xml:space="preserve">Cumplimiento </v>
          </cell>
          <cell r="BN188" t="str">
            <v>33-47-101008140</v>
          </cell>
          <cell r="BO188">
            <v>0</v>
          </cell>
          <cell r="BP188" t="str">
            <v xml:space="preserve">Seguros del Estado </v>
          </cell>
          <cell r="BQ188">
            <v>44581</v>
          </cell>
          <cell r="BR188" t="str">
            <v>20-01-2022 - 20-07-2023</v>
          </cell>
          <cell r="BS188">
            <v>2022</v>
          </cell>
          <cell r="BT188" t="str">
            <v>https://jepcolombia-my.sharepoint.com/personal/carlos_torres_jep_gov_co/_layouts/15/onedrive.aspx?q=190&amp;searchScope=folder&amp;id=%2Fpersonal%2Fcarlos%5Ftorres%5Fjep%5Fgov%5Fco%2FDocuments%2FDocumentos%2FContractual%2FContractual%20%2D%20Onedrive%2FValidaci%C3%B3n%20p%C3%B3lizas%20CPS%2F%2EVERIFICACI%C3%93N%20DE%20P%C3%93LIZAS%20CONTRATOS%202022%2FVerificaci%C3%B3n%20p%C3%B3liza%20contrato%20JEP%2D190%2D2022%2Epdf&amp;parent=%2Fpersonal%2Fcarlos%5Ftorres%5Fjep%5Fgov%5Fco%2FDocuments%2FDocumentos%2FContractual%2FContractual%20%2D%20Onedrive%2FValidaci%C3%B3n%20p%C3%B3lizas%20CPS%2F%2EVERIFICACI%C3%93N%20DE%20P%C3%93LIZAS%20CONTRATOS%202022&amp;parentview=7</v>
          </cell>
          <cell r="BU188" t="str">
            <v>N/A</v>
          </cell>
          <cell r="BV188" t="str">
            <v>Terminado</v>
          </cell>
          <cell r="BW188" t="str">
            <v>Retiro</v>
          </cell>
          <cell r="BX188" t="str">
            <v>N/A</v>
          </cell>
          <cell r="BY188" t="str">
            <v>DERECHO</v>
          </cell>
          <cell r="BZ188" t="str">
            <v>N/A</v>
          </cell>
          <cell r="CA188" t="str">
            <v>MASCULINO</v>
          </cell>
        </row>
        <row r="189">
          <cell r="C189" t="str">
            <v>JEP-191-2022</v>
          </cell>
          <cell r="D189" t="str">
            <v>JEP-CSPO-191-2024</v>
          </cell>
          <cell r="E189" t="str">
            <v>Clara Torres</v>
          </cell>
          <cell r="F189" t="str">
            <v>14 de enero de 2022</v>
          </cell>
          <cell r="G189" t="str">
            <v>Karen Jorley Torres Capacho</v>
          </cell>
          <cell r="H189" t="str">
            <v>2. Contratos o convenios que no requieren pluralidad de ofertas</v>
          </cell>
          <cell r="I189" t="str">
            <v>1. Prestación de servicios</v>
          </cell>
          <cell r="J189">
            <v>28215946</v>
          </cell>
          <cell r="K189">
            <v>8</v>
          </cell>
          <cell r="L189" t="str">
            <v>Persona Natural</v>
          </cell>
          <cell r="M189" t="str">
            <v>N/A</v>
          </cell>
          <cell r="N189" t="str">
            <v>Prestar servicios profesionales para apoyar al Departamento de Atención a Víctimas en la región de Santander, Norte de Santander y región que conforma el Magdalena Medio, para adelantar acciones de difusión, asesoría y orientación a las víctimas en instancias judiciales y no judiciales, atendiendo los enfoques diferenciales y psicosocial.</v>
          </cell>
          <cell r="O189" t="str">
            <v>Administrativo Transversal</v>
          </cell>
          <cell r="P189" t="str">
            <v>Harvey Danilo Suarez Morales</v>
          </cell>
          <cell r="Q189" t="str">
            <v>Secretaría Ejecutiva</v>
          </cell>
          <cell r="R189" t="str">
            <v xml:space="preserve">Subsecretaría Ejecutiva </v>
          </cell>
          <cell r="S189" t="str">
            <v>Departamento de Atención a Víctimas</v>
          </cell>
          <cell r="T189" t="str">
            <v>Claudia Viviana Ferro Buitrago</v>
          </cell>
          <cell r="U189" t="str">
            <v>BB-Departamento de Atención a Víctimas</v>
          </cell>
          <cell r="V189" t="str">
            <v>N/A</v>
          </cell>
          <cell r="W189" t="str">
            <v>N/A</v>
          </cell>
          <cell r="X189" t="str">
            <v>N/A</v>
          </cell>
          <cell r="Y189" t="str">
            <v>Inversión</v>
          </cell>
          <cell r="Z189">
            <v>82641767</v>
          </cell>
          <cell r="AA189" t="str">
            <v>N/A</v>
          </cell>
          <cell r="AB189" t="str">
            <v>N/A</v>
          </cell>
          <cell r="AC189">
            <v>7228143</v>
          </cell>
          <cell r="AD189" t="str">
            <v>N/A</v>
          </cell>
          <cell r="AE189">
            <v>54922</v>
          </cell>
          <cell r="AF189">
            <v>47422</v>
          </cell>
          <cell r="AG189">
            <v>2018011001091</v>
          </cell>
          <cell r="AH189">
            <v>44582</v>
          </cell>
          <cell r="AI189">
            <v>44585</v>
          </cell>
          <cell r="AJ189" t="str">
            <v>N/A</v>
          </cell>
          <cell r="AK189" t="str">
            <v>N/A</v>
          </cell>
          <cell r="AL189" t="str">
            <v>N/A</v>
          </cell>
          <cell r="AM189" t="str">
            <v>N/A</v>
          </cell>
          <cell r="AN189">
            <v>0</v>
          </cell>
          <cell r="AO189" t="str">
            <v>N/A</v>
          </cell>
          <cell r="AP189">
            <v>0</v>
          </cell>
          <cell r="AQ189" t="str">
            <v>N/A</v>
          </cell>
          <cell r="AR189">
            <v>0</v>
          </cell>
          <cell r="AS189" t="str">
            <v>N/A</v>
          </cell>
          <cell r="AT189">
            <v>0</v>
          </cell>
          <cell r="AU189" t="str">
            <v>N/A</v>
          </cell>
          <cell r="AV189">
            <v>0</v>
          </cell>
          <cell r="AW189" t="str">
            <v>N/A</v>
          </cell>
          <cell r="AX189">
            <v>0</v>
          </cell>
          <cell r="AY189" t="str">
            <v>N/A</v>
          </cell>
          <cell r="AZ189">
            <v>0</v>
          </cell>
          <cell r="BA189">
            <v>82641767</v>
          </cell>
          <cell r="BB189" t="str">
            <v>NO</v>
          </cell>
          <cell r="BC189" t="str">
            <v>N/A</v>
          </cell>
          <cell r="BD189" t="str">
            <v>N/A</v>
          </cell>
          <cell r="BE189" t="str">
            <v>N/A</v>
          </cell>
          <cell r="BF189" t="str">
            <v>N/A</v>
          </cell>
          <cell r="BG189">
            <v>44926</v>
          </cell>
          <cell r="BH189">
            <v>44926</v>
          </cell>
          <cell r="BI189">
            <v>-417</v>
          </cell>
          <cell r="BJ189" t="str">
            <v>NO</v>
          </cell>
          <cell r="BK189" t="str">
            <v>N/A</v>
          </cell>
          <cell r="BL189" t="str">
            <v>Barrancabermeja con desplazamiento en la región de Santander, Norte de Santander y
región que conforma el Magdalena Medio</v>
          </cell>
          <cell r="BM189" t="str">
            <v>Cumplimiento</v>
          </cell>
          <cell r="BN189" t="str">
            <v>475-47-994000051868</v>
          </cell>
          <cell r="BO189">
            <v>0</v>
          </cell>
          <cell r="BP189" t="str">
            <v>Aseguradora Solidaria</v>
          </cell>
          <cell r="BQ189">
            <v>44583</v>
          </cell>
          <cell r="BR189" t="str">
            <v>21-01-2022 - 01-07-2023</v>
          </cell>
          <cell r="BS189">
            <v>2022</v>
          </cell>
          <cell r="BT189"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C3%B3n%20p%C3%B3liza%20contrato%20JEP%2D191%2D2022%2Epdf&amp;parent=%2Fpersonal%2Fcarlos%5Ftorres%5Fjep%5Fgov%5Fco%2FDocuments%2FDocumentos%2FContractual%2FContractual%20%2D%20Onedrive%2FValidaci%C3%B3n%20p%C3%B3lizas%20CPS%2F%2EVERIFICACI%C3%93N%20DE%20P%C3%93LIZAS%20CONTRATOS%202022</v>
          </cell>
          <cell r="BU189" t="str">
            <v>Ninguna</v>
          </cell>
          <cell r="BV189" t="str">
            <v>Terminado</v>
          </cell>
          <cell r="BW189" t="str">
            <v>Retiro</v>
          </cell>
          <cell r="BX189" t="str">
            <v>N/A</v>
          </cell>
          <cell r="BY189" t="str">
            <v>DERECHO</v>
          </cell>
          <cell r="BZ189" t="str">
            <v>N/A</v>
          </cell>
          <cell r="CA189" t="str">
            <v>FEMENINO</v>
          </cell>
        </row>
        <row r="190">
          <cell r="C190" t="str">
            <v>JEP-192-2022</v>
          </cell>
          <cell r="D190" t="str">
            <v>JEP-CSPO-192-2022</v>
          </cell>
          <cell r="E190" t="str">
            <v>Clara Torres</v>
          </cell>
          <cell r="F190" t="str">
            <v>14 de enero de 2022</v>
          </cell>
          <cell r="G190" t="str">
            <v>Fernando Puerto Chavez</v>
          </cell>
          <cell r="H190" t="str">
            <v>2. Contratos o convenios que no requieren pluralidad de ofertas</v>
          </cell>
          <cell r="I190" t="str">
            <v>1. Prestación de servicios</v>
          </cell>
          <cell r="J190">
            <v>16636937</v>
          </cell>
          <cell r="K190">
            <v>4</v>
          </cell>
          <cell r="L190" t="str">
            <v>Persona Natural</v>
          </cell>
          <cell r="M190" t="str">
            <v>N/A</v>
          </cell>
          <cell r="N190" t="str">
            <v>Prestar servicios profesionales para apoyar al Departamento de Atención a Víctimas en la región de Bogotá, Cundinamarca y Boyacá, para adelantar acciones de difusión, asesoría y orientación a las víctimas en instancias judiciales y no judiciales, atendiendo los enfoques diferenciales y psicosocial.</v>
          </cell>
          <cell r="O190" t="str">
            <v>Administrativo Transversal</v>
          </cell>
          <cell r="P190" t="str">
            <v>Harvey Danilo Suarez Morales</v>
          </cell>
          <cell r="Q190" t="str">
            <v>Secretaría Ejecutiva</v>
          </cell>
          <cell r="R190" t="str">
            <v xml:space="preserve">Subsecretaría Ejecutiva </v>
          </cell>
          <cell r="S190" t="str">
            <v>Departamento de Atención a Víctimas</v>
          </cell>
          <cell r="T190" t="str">
            <v>Claudia Viviana Ferro Buitrago</v>
          </cell>
          <cell r="U190" t="str">
            <v>BB-Departamento de Atención a Víctimas</v>
          </cell>
          <cell r="V190" t="str">
            <v>N/A</v>
          </cell>
          <cell r="W190" t="str">
            <v>N/A</v>
          </cell>
          <cell r="X190" t="str">
            <v>N/A</v>
          </cell>
          <cell r="Y190" t="str">
            <v>Inversión</v>
          </cell>
          <cell r="Z190">
            <v>82641767</v>
          </cell>
          <cell r="AA190" t="str">
            <v>N/A</v>
          </cell>
          <cell r="AB190" t="str">
            <v>N/A</v>
          </cell>
          <cell r="AC190" t="str">
            <v>$7.228.143</v>
          </cell>
          <cell r="AD190" t="str">
            <v>N/A</v>
          </cell>
          <cell r="AE190">
            <v>54822</v>
          </cell>
          <cell r="AF190" t="str">
            <v xml:space="preserve">	47322</v>
          </cell>
          <cell r="AG190" t="str">
            <v xml:space="preserve">2018011001091	</v>
          </cell>
          <cell r="AH190">
            <v>44582</v>
          </cell>
          <cell r="AI190">
            <v>44586</v>
          </cell>
          <cell r="AJ190" t="str">
            <v>N/A</v>
          </cell>
          <cell r="AK190" t="str">
            <v>N/A</v>
          </cell>
          <cell r="AL190" t="str">
            <v>N/A</v>
          </cell>
          <cell r="AM190" t="str">
            <v>N/A</v>
          </cell>
          <cell r="AN190">
            <v>0</v>
          </cell>
          <cell r="AO190" t="str">
            <v>N/A</v>
          </cell>
          <cell r="AP190">
            <v>0</v>
          </cell>
          <cell r="AQ190" t="str">
            <v>N/A</v>
          </cell>
          <cell r="AR190">
            <v>0</v>
          </cell>
          <cell r="AS190" t="str">
            <v>N/A</v>
          </cell>
          <cell r="AT190">
            <v>0</v>
          </cell>
          <cell r="AU190" t="str">
            <v>N/A</v>
          </cell>
          <cell r="AV190">
            <v>0</v>
          </cell>
          <cell r="AW190" t="str">
            <v>N/A</v>
          </cell>
          <cell r="AX190">
            <v>0</v>
          </cell>
          <cell r="AY190" t="str">
            <v>N/A</v>
          </cell>
          <cell r="AZ190">
            <v>-123</v>
          </cell>
          <cell r="BA190">
            <v>82641767</v>
          </cell>
          <cell r="BB190" t="str">
            <v>NO</v>
          </cell>
          <cell r="BC190" t="str">
            <v>N/A</v>
          </cell>
          <cell r="BD190" t="str">
            <v>N/A</v>
          </cell>
          <cell r="BE190" t="str">
            <v>N/A</v>
          </cell>
          <cell r="BF190" t="str">
            <v>N/A</v>
          </cell>
          <cell r="BG190">
            <v>44926</v>
          </cell>
          <cell r="BH190">
            <v>44803</v>
          </cell>
          <cell r="BI190">
            <v>-540</v>
          </cell>
          <cell r="BJ190" t="str">
            <v>SI</v>
          </cell>
          <cell r="BK190">
            <v>44803</v>
          </cell>
          <cell r="BL190" t="str">
            <v>Bogotá
con desplazamiento en la región de Bogotá, Cundinamarca y Boyacá</v>
          </cell>
          <cell r="BM190" t="str">
            <v>Cumplimiento</v>
          </cell>
          <cell r="BN190" t="str">
            <v>36-45-101037690</v>
          </cell>
          <cell r="BO190">
            <v>0</v>
          </cell>
          <cell r="BP190" t="str">
            <v xml:space="preserve">Seguros del Estado </v>
          </cell>
          <cell r="BQ190">
            <v>44586</v>
          </cell>
          <cell r="BR190" t="str">
            <v>21/01/2022 - 04/07/2023</v>
          </cell>
          <cell r="BS190">
            <v>2022</v>
          </cell>
          <cell r="BT190" t="str">
            <v>PENDIENTE</v>
          </cell>
          <cell r="BU190" t="str">
            <v>En fecha del 30 de agosto de realiza una terminación anctipada por mututo acuerdo</v>
          </cell>
          <cell r="BV190" t="str">
            <v>Terminado</v>
          </cell>
          <cell r="BW190" t="str">
            <v>Terminación anticipada</v>
          </cell>
          <cell r="BX190" t="str">
            <v>N/A</v>
          </cell>
          <cell r="BY190" t="str">
            <v>SOCIOLOGÍA</v>
          </cell>
          <cell r="BZ190" t="str">
            <v>N/A</v>
          </cell>
          <cell r="CA190" t="str">
            <v>MASCULINO</v>
          </cell>
        </row>
        <row r="191">
          <cell r="C191" t="str">
            <v>JEP-097-2022</v>
          </cell>
          <cell r="D191" t="str">
            <v>JEP-CSPO-097-2022</v>
          </cell>
          <cell r="E191" t="str">
            <v>Clara Torres</v>
          </cell>
          <cell r="F191" t="str">
            <v>N/R</v>
          </cell>
          <cell r="G191" t="str">
            <v>Ferney Parra Camacho</v>
          </cell>
          <cell r="H191" t="str">
            <v>2. Contratos o convenios que no requieren pluralidad de ofertas</v>
          </cell>
          <cell r="I191" t="str">
            <v>1. Prestación de servicios</v>
          </cell>
          <cell r="J191">
            <v>17689694</v>
          </cell>
          <cell r="K191">
            <v>0</v>
          </cell>
          <cell r="L191" t="str">
            <v>Persona Natural</v>
          </cell>
          <cell r="M191" t="str">
            <v>N/A</v>
          </cell>
          <cell r="N191" t="str">
            <v>Prestar servicios profesionales para apoyar al Departamento de Atención a Víctimas en la región de  Caquetá, Huila, Putumayo y Tolima, para adelantar acciones de difusión, asesoría y orientación a las víctimas en instancias judiciales y no judiciales, atendiendo los enfoques diferenciales y psicosocial.</v>
          </cell>
          <cell r="O191" t="str">
            <v>Administrativo Transversal</v>
          </cell>
          <cell r="P191" t="str">
            <v>Harvey Danilo Suarez Morales</v>
          </cell>
          <cell r="Q191" t="str">
            <v>Secretaría Ejecutiva</v>
          </cell>
          <cell r="R191" t="str">
            <v xml:space="preserve">Subsecretaría Ejecutiva </v>
          </cell>
          <cell r="S191" t="str">
            <v>Departamento de Atención a Víctimas</v>
          </cell>
          <cell r="T191" t="str">
            <v>Claudia Viviana Ferro Buitrago</v>
          </cell>
          <cell r="U191" t="str">
            <v>BB-Departamento de Atención a Víctimas</v>
          </cell>
          <cell r="V191" t="str">
            <v>N/A</v>
          </cell>
          <cell r="W191" t="str">
            <v>N/A</v>
          </cell>
          <cell r="X191" t="str">
            <v>N/A</v>
          </cell>
          <cell r="Y191" t="str">
            <v>Inversión</v>
          </cell>
          <cell r="Z191">
            <v>84328333</v>
          </cell>
          <cell r="AA191" t="str">
            <v>N/A</v>
          </cell>
          <cell r="AB191" t="str">
            <v>N/A</v>
          </cell>
          <cell r="AC191">
            <v>7228143</v>
          </cell>
          <cell r="AD191" t="str">
            <v>N/A</v>
          </cell>
          <cell r="AE191">
            <v>40322</v>
          </cell>
          <cell r="AF191">
            <v>35422</v>
          </cell>
          <cell r="AG191">
            <v>2018011001091</v>
          </cell>
          <cell r="AH191">
            <v>44574</v>
          </cell>
          <cell r="AI191">
            <v>44579</v>
          </cell>
          <cell r="AJ191" t="str">
            <v>N/A</v>
          </cell>
          <cell r="AK191" t="str">
            <v>N/A</v>
          </cell>
          <cell r="AL191" t="str">
            <v>N/A</v>
          </cell>
          <cell r="AM191" t="str">
            <v>N/A</v>
          </cell>
          <cell r="AN191">
            <v>0</v>
          </cell>
          <cell r="AO191" t="str">
            <v>N/A</v>
          </cell>
          <cell r="AP191">
            <v>0</v>
          </cell>
          <cell r="AQ191" t="str">
            <v>N/A</v>
          </cell>
          <cell r="AR191">
            <v>0</v>
          </cell>
          <cell r="AS191" t="str">
            <v>N/A</v>
          </cell>
          <cell r="AT191">
            <v>0</v>
          </cell>
          <cell r="AU191" t="str">
            <v>N/A</v>
          </cell>
          <cell r="AV191">
            <v>0</v>
          </cell>
          <cell r="AW191" t="str">
            <v>N/A</v>
          </cell>
          <cell r="AX191">
            <v>0</v>
          </cell>
          <cell r="AY191" t="str">
            <v>N/A</v>
          </cell>
          <cell r="AZ191">
            <v>0</v>
          </cell>
          <cell r="BA191">
            <v>84328333</v>
          </cell>
          <cell r="BB191" t="str">
            <v>NO</v>
          </cell>
          <cell r="BC191" t="str">
            <v>N/A</v>
          </cell>
          <cell r="BD191" t="str">
            <v>N/A</v>
          </cell>
          <cell r="BE191" t="str">
            <v>N/A</v>
          </cell>
          <cell r="BF191" t="str">
            <v>N/A</v>
          </cell>
          <cell r="BG191">
            <v>44926</v>
          </cell>
          <cell r="BH191">
            <v>44926</v>
          </cell>
          <cell r="BI191">
            <v>-417</v>
          </cell>
          <cell r="BJ191" t="str">
            <v>NO</v>
          </cell>
          <cell r="BK191" t="str">
            <v>N/A</v>
          </cell>
          <cell r="BL191" t="str">
            <v>Florencia con desplazamiento en la región de Caquetá, Huila, Putumayo y Tolima</v>
          </cell>
          <cell r="BM191" t="str">
            <v>Cumplimiento</v>
          </cell>
          <cell r="BN191" t="str">
            <v>61-47-101003106</v>
          </cell>
          <cell r="BO191">
            <v>0</v>
          </cell>
          <cell r="BP191" t="str">
            <v>Seguros del Estado</v>
          </cell>
          <cell r="BQ191">
            <v>44574</v>
          </cell>
          <cell r="BR191" t="str">
            <v>13-07-2022 - 10-07-2023</v>
          </cell>
          <cell r="BS191">
            <v>2022</v>
          </cell>
          <cell r="BT191"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C3%B3n%20p%C3%B3liza%20contrato%20JEP%2D097%2D2022%2Epdf&amp;parent=%2Fpersonal%2Fcarlos%5Ftorres%5Fjep%5Fgov%5Fco%2FDocuments%2FDocumentos%2FContractual%2FContractual%20%2D%20Onedrive%2FValidaci%C3%B3n%20p%C3%B3lizas%20CPS%2F%2EVERIFICACI%C3%93N%20DE%20P%C3%93LIZAS%20CONTRATOS%202022</v>
          </cell>
          <cell r="BU191" t="str">
            <v>N/A</v>
          </cell>
          <cell r="BV191" t="str">
            <v>Terminado</v>
          </cell>
          <cell r="BW191" t="str">
            <v>Retiro</v>
          </cell>
          <cell r="BX191" t="str">
            <v>N/A</v>
          </cell>
          <cell r="BY191" t="str">
            <v>DERECHO</v>
          </cell>
          <cell r="BZ191" t="str">
            <v>N/A</v>
          </cell>
          <cell r="CA191" t="str">
            <v>MASCULINO</v>
          </cell>
        </row>
        <row r="192">
          <cell r="C192" t="str">
            <v>JEP-119-2022</v>
          </cell>
          <cell r="D192" t="str">
            <v>JEP-CSPO-119-2022</v>
          </cell>
          <cell r="E192" t="str">
            <v>Clara Torres</v>
          </cell>
          <cell r="F192" t="str">
            <v>N/R</v>
          </cell>
          <cell r="G192" t="str">
            <v>Carlos Raul Rojas Pedraza</v>
          </cell>
          <cell r="H192" t="str">
            <v>2. Contratos o convenios que no requieren pluralidad de ofertas</v>
          </cell>
          <cell r="I192" t="str">
            <v>1. Prestación de servicios</v>
          </cell>
          <cell r="J192">
            <v>1115854910</v>
          </cell>
          <cell r="K192">
            <v>0</v>
          </cell>
          <cell r="L192" t="str">
            <v>Persona Natural</v>
          </cell>
          <cell r="M192" t="str">
            <v>N/A</v>
          </cell>
          <cell r="N192" t="str">
            <v>Prestar servicios profesionales para apoyar al Departamento de Atención a Víctimas en la región de Casanare, Arauca, Meta y Guaviare, para adelantar acciones de difusión, asesoría y orientación a las víctimas en instancias judiciales y no judiciales, atendiendo los enfoques diferenciales y psicosocial.</v>
          </cell>
          <cell r="O192" t="str">
            <v>Administrativo Transversal</v>
          </cell>
          <cell r="P192" t="str">
            <v>Harvey Danilo Suarez Morales</v>
          </cell>
          <cell r="Q192" t="str">
            <v>Secretaría Ejecutiva</v>
          </cell>
          <cell r="R192" t="str">
            <v xml:space="preserve">Subsecretaría Ejecutiva </v>
          </cell>
          <cell r="S192" t="str">
            <v>Departamento de Atención a Víctimas</v>
          </cell>
          <cell r="T192" t="str">
            <v>Claudia Viviana Ferro Buitrago</v>
          </cell>
          <cell r="U192" t="str">
            <v>BB-Departamento de Atención a Víctimas</v>
          </cell>
          <cell r="V192" t="str">
            <v>N/A</v>
          </cell>
          <cell r="W192" t="str">
            <v>N/A</v>
          </cell>
          <cell r="X192" t="str">
            <v>N/A</v>
          </cell>
          <cell r="Y192" t="str">
            <v>Inversión</v>
          </cell>
          <cell r="Z192">
            <v>84328333</v>
          </cell>
          <cell r="AA192" t="str">
            <v>N/A</v>
          </cell>
          <cell r="AB192" t="str">
            <v>N/A</v>
          </cell>
          <cell r="AC192">
            <v>7228143</v>
          </cell>
          <cell r="AD192" t="str">
            <v>N/A</v>
          </cell>
          <cell r="AE192">
            <v>42022</v>
          </cell>
          <cell r="AF192">
            <v>35922</v>
          </cell>
          <cell r="AG192">
            <v>2018011001091</v>
          </cell>
          <cell r="AH192">
            <v>44564</v>
          </cell>
          <cell r="AI192">
            <v>44580</v>
          </cell>
          <cell r="AJ192" t="str">
            <v>N/A</v>
          </cell>
          <cell r="AK192" t="str">
            <v>N/A</v>
          </cell>
          <cell r="AL192" t="str">
            <v>N/A</v>
          </cell>
          <cell r="AM192" t="str">
            <v>N/A</v>
          </cell>
          <cell r="AN192">
            <v>0</v>
          </cell>
          <cell r="AO192" t="str">
            <v>N/A</v>
          </cell>
          <cell r="AP192">
            <v>0</v>
          </cell>
          <cell r="AQ192" t="str">
            <v>N/A</v>
          </cell>
          <cell r="AR192">
            <v>0</v>
          </cell>
          <cell r="AS192" t="str">
            <v>N/A</v>
          </cell>
          <cell r="AT192">
            <v>0</v>
          </cell>
          <cell r="AU192" t="str">
            <v>N/A</v>
          </cell>
          <cell r="AV192">
            <v>0</v>
          </cell>
          <cell r="AW192" t="str">
            <v>N/A</v>
          </cell>
          <cell r="AX192">
            <v>0</v>
          </cell>
          <cell r="AY192" t="str">
            <v>N/A</v>
          </cell>
          <cell r="AZ192">
            <v>0</v>
          </cell>
          <cell r="BA192">
            <v>84328333</v>
          </cell>
          <cell r="BB192" t="str">
            <v>NO</v>
          </cell>
          <cell r="BC192" t="str">
            <v>N/A</v>
          </cell>
          <cell r="BD192" t="str">
            <v>N/A</v>
          </cell>
          <cell r="BE192" t="str">
            <v>N/A</v>
          </cell>
          <cell r="BF192" t="str">
            <v>N/A</v>
          </cell>
          <cell r="BG192">
            <v>44926</v>
          </cell>
          <cell r="BH192">
            <v>44926</v>
          </cell>
          <cell r="BI192">
            <v>-417</v>
          </cell>
          <cell r="BJ192" t="str">
            <v>NO</v>
          </cell>
          <cell r="BK192" t="str">
            <v>N/A</v>
          </cell>
          <cell r="BL192" t="str">
            <v>Yopal con desplazamiento
en la región de Casanare, Arauca, Meta y Guaviare</v>
          </cell>
          <cell r="BM192" t="str">
            <v>Cumplimiento</v>
          </cell>
          <cell r="BN192" t="str">
            <v>57-47-101000451</v>
          </cell>
          <cell r="BO192">
            <v>2</v>
          </cell>
          <cell r="BP192" t="str">
            <v>Seguros del Estado</v>
          </cell>
          <cell r="BQ192">
            <v>44580</v>
          </cell>
          <cell r="BR192" t="str">
            <v>17-01-2022 - 04-07-2023</v>
          </cell>
          <cell r="BS192">
            <v>2022</v>
          </cell>
          <cell r="BT192"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C3%B3n%20p%C3%B3liza%20contrato%20JEP%2D119%2D2022%2Epdf&amp;parent=%2Fpersonal%2Fcarlos%5Ftorres%5Fjep%5Fgov%5Fco%2FDocuments%2FDocumentos%2FContractual%2FContractual%20%2D%20Onedrive%2FValidaci%C3%B3n%20p%C3%B3lizas%20CPS%2F%2EVERIFICACI%C3%93N%20DE%20P%C3%93LIZAS%20CONTRATOS%202022</v>
          </cell>
          <cell r="BU192" t="str">
            <v>N/A</v>
          </cell>
          <cell r="BV192" t="str">
            <v>Terminado</v>
          </cell>
          <cell r="BW192" t="str">
            <v>Retiro</v>
          </cell>
          <cell r="BX192" t="str">
            <v>N/A</v>
          </cell>
          <cell r="BY192" t="str">
            <v>DERECHO</v>
          </cell>
          <cell r="BZ192" t="str">
            <v>N/A</v>
          </cell>
          <cell r="CA192" t="str">
            <v>MASCULINO</v>
          </cell>
        </row>
        <row r="193">
          <cell r="C193" t="str">
            <v>JEP-193-2022</v>
          </cell>
          <cell r="D193" t="str">
            <v>JEP-CSPO-193-2022</v>
          </cell>
          <cell r="E193" t="str">
            <v>Clara Torres</v>
          </cell>
          <cell r="F193" t="str">
            <v>14 de enero de 2022</v>
          </cell>
          <cell r="G193" t="str">
            <v>Kelly Johana Palacios Sanchez</v>
          </cell>
          <cell r="H193" t="str">
            <v>2. Contratos o convenios que no requieren pluralidad de ofertas</v>
          </cell>
          <cell r="I193" t="str">
            <v>1. Prestación de servicios</v>
          </cell>
          <cell r="J193">
            <v>1077439409</v>
          </cell>
          <cell r="K193">
            <v>5</v>
          </cell>
          <cell r="L193" t="str">
            <v>Persona Natural</v>
          </cell>
          <cell r="M193" t="str">
            <v>N/A</v>
          </cell>
          <cell r="N193" t="str">
            <v>Prestar servicios profesionales para apoyar al Departamento de Atención a Víctimas en la región de Chóco, Urabá Chocoano y Antioqueño, para adelantar acciones de difusión, asesoría y orientación a las víctimas en instancias judiciales y no judiciales, atendiendo los enfoques diferenciales y psicosocial.</v>
          </cell>
          <cell r="O193" t="str">
            <v>Administrativo Transversal</v>
          </cell>
          <cell r="P193" t="str">
            <v>Harvey Danilo Suarez Morales</v>
          </cell>
          <cell r="Q193" t="str">
            <v>Secretaría Ejecutiva</v>
          </cell>
          <cell r="R193" t="str">
            <v xml:space="preserve">Subsecretaría Ejecutiva </v>
          </cell>
          <cell r="S193" t="str">
            <v>Departamento de Atención a Víctimas</v>
          </cell>
          <cell r="T193" t="str">
            <v>Claudia Viviana Ferro Buitrago</v>
          </cell>
          <cell r="U193" t="str">
            <v>BB-Departamento de Atención a Víctimas</v>
          </cell>
          <cell r="V193" t="str">
            <v>N/A</v>
          </cell>
          <cell r="W193" t="str">
            <v>N/A</v>
          </cell>
          <cell r="X193" t="str">
            <v>N/A</v>
          </cell>
          <cell r="Y193" t="str">
            <v>Inversión</v>
          </cell>
          <cell r="Z193">
            <v>82641767</v>
          </cell>
          <cell r="AA193" t="str">
            <v>N/A</v>
          </cell>
          <cell r="AB193" t="str">
            <v>N/A</v>
          </cell>
          <cell r="AC193">
            <v>7228143</v>
          </cell>
          <cell r="AD193" t="str">
            <v>N/A</v>
          </cell>
          <cell r="AE193">
            <v>54722</v>
          </cell>
          <cell r="AF193">
            <v>44922</v>
          </cell>
          <cell r="AG193">
            <v>2018011001091</v>
          </cell>
          <cell r="AH193">
            <v>44581</v>
          </cell>
          <cell r="AI193">
            <v>44582</v>
          </cell>
          <cell r="AJ193" t="str">
            <v>N/A</v>
          </cell>
          <cell r="AK193" t="str">
            <v>N/A</v>
          </cell>
          <cell r="AL193" t="str">
            <v>N/A</v>
          </cell>
          <cell r="AM193" t="str">
            <v>N/A</v>
          </cell>
          <cell r="AN193">
            <v>0</v>
          </cell>
          <cell r="AO193" t="str">
            <v>N/A</v>
          </cell>
          <cell r="AP193">
            <v>0</v>
          </cell>
          <cell r="AQ193" t="str">
            <v>N/A</v>
          </cell>
          <cell r="AR193">
            <v>0</v>
          </cell>
          <cell r="AS193" t="str">
            <v>N/A</v>
          </cell>
          <cell r="AT193">
            <v>0</v>
          </cell>
          <cell r="AU193" t="str">
            <v>N/A</v>
          </cell>
          <cell r="AV193">
            <v>0</v>
          </cell>
          <cell r="AW193" t="str">
            <v>N/A</v>
          </cell>
          <cell r="AX193">
            <v>0</v>
          </cell>
          <cell r="AY193" t="str">
            <v>N/A</v>
          </cell>
          <cell r="AZ193">
            <v>0</v>
          </cell>
          <cell r="BA193">
            <v>82641767</v>
          </cell>
          <cell r="BB193" t="str">
            <v>NO</v>
          </cell>
          <cell r="BC193" t="str">
            <v>N/A</v>
          </cell>
          <cell r="BD193" t="str">
            <v>N/A</v>
          </cell>
          <cell r="BE193" t="str">
            <v>N/A</v>
          </cell>
          <cell r="BF193" t="str">
            <v>N/A</v>
          </cell>
          <cell r="BG193">
            <v>44926</v>
          </cell>
          <cell r="BH193">
            <v>44926</v>
          </cell>
          <cell r="BI193">
            <v>-417</v>
          </cell>
          <cell r="BJ193" t="str">
            <v>NO</v>
          </cell>
          <cell r="BK193" t="str">
            <v>N/A</v>
          </cell>
          <cell r="BL193" t="str">
            <v>Quibdó
con desplazamiento en la región de Chocó y Urabá Chocoano y Antioqueño</v>
          </cell>
          <cell r="BM193" t="str">
            <v>Cumplimiento</v>
          </cell>
          <cell r="BN193" t="str">
            <v>65-45-101073124</v>
          </cell>
          <cell r="BO193">
            <v>0</v>
          </cell>
          <cell r="BP193" t="str">
            <v xml:space="preserve">Seguros del Estado </v>
          </cell>
          <cell r="BQ193">
            <v>44582</v>
          </cell>
          <cell r="BR193" t="str">
            <v>18-01-2022 - 30-06-2023</v>
          </cell>
          <cell r="BS193">
            <v>2022</v>
          </cell>
          <cell r="BT193"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C3%B3n%20p%C3%B3liza%20contrato%20JEP%2D193%2D2022%2Epdf&amp;parent=%2Fpersonal%2Fcarlos%5Ftorres%5Fjep%5Fgov%5Fco%2FDocuments%2FDocumentos%2FContractual%2FContractual%20%2D%20Onedrive%2FValidaci%C3%B3n%20p%C3%B3lizas%20CPS%2F%2EVERIFICACI%C3%93N%20DE%20P%C3%93LIZAS%20CONTRATOS%202022</v>
          </cell>
          <cell r="BU193" t="str">
            <v>N/A</v>
          </cell>
          <cell r="BV193" t="str">
            <v>Terminado</v>
          </cell>
          <cell r="BW193" t="str">
            <v>Retiro</v>
          </cell>
          <cell r="BX193" t="str">
            <v>N/A</v>
          </cell>
          <cell r="BY193" t="str">
            <v>DERECHO</v>
          </cell>
          <cell r="BZ193" t="str">
            <v>N/A</v>
          </cell>
          <cell r="CA193" t="str">
            <v>FEMENINO</v>
          </cell>
        </row>
        <row r="194">
          <cell r="C194" t="str">
            <v>JEP-098-2022</v>
          </cell>
          <cell r="D194" t="str">
            <v>JEP-CSPO-098-2022</v>
          </cell>
          <cell r="E194" t="str">
            <v>Clara Torres</v>
          </cell>
          <cell r="F194" t="str">
            <v>N/R</v>
          </cell>
          <cell r="G194" t="str">
            <v>Salomon Gutierrez Gamba</v>
          </cell>
          <cell r="H194" t="str">
            <v>2. Contratos o convenios que no requieren pluralidad de ofertas</v>
          </cell>
          <cell r="I194" t="str">
            <v>1. Prestación de servicios</v>
          </cell>
          <cell r="J194">
            <v>18223146</v>
          </cell>
          <cell r="K194">
            <v>1</v>
          </cell>
          <cell r="L194" t="str">
            <v>Persona Natural</v>
          </cell>
          <cell r="M194" t="str">
            <v>N/A</v>
          </cell>
          <cell r="N194" t="str">
            <v>Prestar servicios profesionales para apoyar al Departamento de Atención a Víctimas en la región de Guaviare, Meta, Casanare y Arauca, para adelantar acciones de difusión, asesoría y orientación a las víctimas en instancias judiciales y no judiciales, atendiendo los enfoques diferenciales y psicosocial.</v>
          </cell>
          <cell r="O194" t="str">
            <v>Administrativo Transversal</v>
          </cell>
          <cell r="P194" t="str">
            <v>Harvey Danilo Suarez Morales</v>
          </cell>
          <cell r="Q194" t="str">
            <v>Secretaría Ejecutiva</v>
          </cell>
          <cell r="R194" t="str">
            <v xml:space="preserve">Subsecretaría Ejecutiva </v>
          </cell>
          <cell r="S194" t="str">
            <v>Departamento de Atención a Víctimas</v>
          </cell>
          <cell r="T194" t="str">
            <v>Claudia Viviana Ferro Buitrago</v>
          </cell>
          <cell r="U194" t="str">
            <v>BB-Departamento de Atención a Víctimas</v>
          </cell>
          <cell r="V194" t="str">
            <v>N/A</v>
          </cell>
          <cell r="W194" t="str">
            <v>N/A</v>
          </cell>
          <cell r="X194" t="str">
            <v>N/A</v>
          </cell>
          <cell r="Y194" t="str">
            <v>Inversión</v>
          </cell>
          <cell r="Z194">
            <v>84328333</v>
          </cell>
          <cell r="AA194" t="str">
            <v>N/A</v>
          </cell>
          <cell r="AB194" t="str">
            <v>N/A</v>
          </cell>
          <cell r="AC194" t="str">
            <v>$7.228.143</v>
          </cell>
          <cell r="AD194" t="str">
            <v>N/A</v>
          </cell>
          <cell r="AE194">
            <v>40422</v>
          </cell>
          <cell r="AF194">
            <v>39322</v>
          </cell>
          <cell r="AG194">
            <v>2018011001091</v>
          </cell>
          <cell r="AH194">
            <v>44580</v>
          </cell>
          <cell r="AI194">
            <v>44581</v>
          </cell>
          <cell r="AJ194" t="str">
            <v>N/A</v>
          </cell>
          <cell r="AK194" t="str">
            <v>N/A</v>
          </cell>
          <cell r="AL194" t="str">
            <v>N/A</v>
          </cell>
          <cell r="AM194" t="str">
            <v>N/A</v>
          </cell>
          <cell r="AN194">
            <v>0</v>
          </cell>
          <cell r="AO194" t="str">
            <v>N/A</v>
          </cell>
          <cell r="AP194">
            <v>0</v>
          </cell>
          <cell r="AQ194" t="str">
            <v>N/A</v>
          </cell>
          <cell r="AR194">
            <v>0</v>
          </cell>
          <cell r="AS194" t="str">
            <v>N/A</v>
          </cell>
          <cell r="AT194">
            <v>0</v>
          </cell>
          <cell r="AU194" t="str">
            <v>N/A</v>
          </cell>
          <cell r="AV194">
            <v>0</v>
          </cell>
          <cell r="AW194" t="str">
            <v>N/A</v>
          </cell>
          <cell r="AX194">
            <v>0</v>
          </cell>
          <cell r="AY194" t="str">
            <v>N/A</v>
          </cell>
          <cell r="AZ194">
            <v>0</v>
          </cell>
          <cell r="BA194">
            <v>84328333</v>
          </cell>
          <cell r="BB194" t="str">
            <v>NO</v>
          </cell>
          <cell r="BC194" t="str">
            <v>N/A</v>
          </cell>
          <cell r="BD194" t="str">
            <v>N/A</v>
          </cell>
          <cell r="BE194" t="str">
            <v>N/A</v>
          </cell>
          <cell r="BF194" t="str">
            <v>N/A</v>
          </cell>
          <cell r="BG194">
            <v>44926</v>
          </cell>
          <cell r="BH194">
            <v>44926</v>
          </cell>
          <cell r="BI194">
            <v>-417</v>
          </cell>
          <cell r="BJ194" t="str">
            <v>NO</v>
          </cell>
          <cell r="BK194" t="str">
            <v>N/A</v>
          </cell>
          <cell r="BL194" t="str">
            <v>San José de Guaviare con
desplazamiento en la región de Guaviare, Meta, Casanare y Arauca</v>
          </cell>
          <cell r="BM194" t="str">
            <v>Cumplimiento</v>
          </cell>
          <cell r="BN194" t="str">
            <v>30-47-101001966</v>
          </cell>
          <cell r="BO194">
            <v>1</v>
          </cell>
          <cell r="BP194" t="str">
            <v>Seguros del Estado</v>
          </cell>
          <cell r="BQ194">
            <v>44580</v>
          </cell>
          <cell r="BR194" t="str">
            <v>14-01-2022 - 01-07-2023</v>
          </cell>
          <cell r="BS194">
            <v>2022</v>
          </cell>
          <cell r="BT194" t="str">
            <v>C:\Users\andres.prietom\JEP Colombia\Carlos Giovanni Torres Peñaranda - Contractual - Onedrive\Validación pólizas CPS\.VERIFICACIÓN DE PÓLIZAS CONTRATOS 2022\Verificación póliza contrato JEP-098-2022.pdf</v>
          </cell>
          <cell r="BU194" t="str">
            <v>N/A</v>
          </cell>
          <cell r="BV194" t="str">
            <v>Terminado</v>
          </cell>
          <cell r="BW194" t="str">
            <v>Retiro</v>
          </cell>
          <cell r="BX194" t="str">
            <v>N/A</v>
          </cell>
          <cell r="BY194" t="str">
            <v>DERECHO</v>
          </cell>
          <cell r="BZ194" t="str">
            <v>N/A</v>
          </cell>
          <cell r="CA194" t="str">
            <v>MASCULINO</v>
          </cell>
        </row>
        <row r="195">
          <cell r="C195" t="str">
            <v>JEP-194-2022</v>
          </cell>
          <cell r="D195" t="str">
            <v>JEP-CSPO-194-2022</v>
          </cell>
          <cell r="E195" t="str">
            <v>Clara Torres</v>
          </cell>
          <cell r="F195" t="str">
            <v>14 de enero de 2022</v>
          </cell>
          <cell r="G195" t="str">
            <v>Martha Cristina Muñoz Cordoba</v>
          </cell>
          <cell r="H195" t="str">
            <v>2. Contratos o convenios que no requieren pluralidad de ofertas</v>
          </cell>
          <cell r="I195" t="str">
            <v>1. Prestación de servicios</v>
          </cell>
          <cell r="J195" t="str">
            <v>37081653_x000D_</v>
          </cell>
          <cell r="K195">
            <v>0</v>
          </cell>
          <cell r="L195" t="str">
            <v>Persona Natural</v>
          </cell>
          <cell r="M195" t="str">
            <v>N/A</v>
          </cell>
          <cell r="N195" t="str">
            <v>Prestar servicios profesionales para apoyar al Departamento de Atención a Víctimas en la región de Huila, Caquetá, Putumayo y Tolima, para adelantar acciones de difusión, asesoría y orientación a las víctimas en instancias judiciales y no judiciales, atendiendo los enfoques diferenciales y psicosocial.</v>
          </cell>
          <cell r="O195" t="str">
            <v>Administrativo Transversal</v>
          </cell>
          <cell r="P195" t="str">
            <v>Harvey Danilo Suarez Morales</v>
          </cell>
          <cell r="Q195" t="str">
            <v>Secretaría Ejecutiva</v>
          </cell>
          <cell r="R195" t="str">
            <v xml:space="preserve">Subsecretaría Ejecutiva </v>
          </cell>
          <cell r="S195" t="str">
            <v>Departamento de Atención a Víctimas</v>
          </cell>
          <cell r="T195" t="str">
            <v>Claudia Viviana Ferro Buitrago</v>
          </cell>
          <cell r="U195" t="str">
            <v>BB-Departamento de Atención a Víctimas</v>
          </cell>
          <cell r="V195" t="str">
            <v>N/A</v>
          </cell>
          <cell r="W195" t="str">
            <v>N/A</v>
          </cell>
          <cell r="X195" t="str">
            <v>N/A</v>
          </cell>
          <cell r="Y195" t="str">
            <v>Inversión</v>
          </cell>
          <cell r="Z195">
            <v>82641767</v>
          </cell>
          <cell r="AA195" t="str">
            <v>N/A</v>
          </cell>
          <cell r="AB195" t="str">
            <v>N/A</v>
          </cell>
          <cell r="AC195" t="str">
            <v>$7.228.143</v>
          </cell>
          <cell r="AD195" t="str">
            <v>N/A</v>
          </cell>
          <cell r="AE195">
            <v>54622</v>
          </cell>
          <cell r="AF195">
            <v>45122</v>
          </cell>
          <cell r="AG195" t="str">
            <v xml:space="preserve">2018011001091	</v>
          </cell>
          <cell r="AH195">
            <v>44581</v>
          </cell>
          <cell r="AI195">
            <v>44583</v>
          </cell>
          <cell r="AJ195" t="str">
            <v>N/A</v>
          </cell>
          <cell r="AK195" t="str">
            <v>N/A</v>
          </cell>
          <cell r="AL195" t="str">
            <v>N/A</v>
          </cell>
          <cell r="AM195" t="str">
            <v>N/A</v>
          </cell>
          <cell r="AN195">
            <v>0</v>
          </cell>
          <cell r="AO195" t="str">
            <v>N/A</v>
          </cell>
          <cell r="AP195">
            <v>0</v>
          </cell>
          <cell r="AQ195" t="str">
            <v>N/A</v>
          </cell>
          <cell r="AR195">
            <v>0</v>
          </cell>
          <cell r="AS195" t="str">
            <v>N/A</v>
          </cell>
          <cell r="AT195">
            <v>0</v>
          </cell>
          <cell r="AU195" t="str">
            <v>N/A</v>
          </cell>
          <cell r="AV195">
            <v>0</v>
          </cell>
          <cell r="AW195" t="str">
            <v>N/A</v>
          </cell>
          <cell r="AX195">
            <v>0</v>
          </cell>
          <cell r="AY195" t="str">
            <v>N/A</v>
          </cell>
          <cell r="AZ195">
            <v>0</v>
          </cell>
          <cell r="BA195">
            <v>82641767</v>
          </cell>
          <cell r="BB195" t="str">
            <v>NO</v>
          </cell>
          <cell r="BC195" t="str">
            <v>N/A</v>
          </cell>
          <cell r="BD195" t="str">
            <v>N/A</v>
          </cell>
          <cell r="BE195" t="str">
            <v>N/A</v>
          </cell>
          <cell r="BF195" t="str">
            <v>N/A</v>
          </cell>
          <cell r="BG195">
            <v>44926</v>
          </cell>
          <cell r="BH195">
            <v>44926</v>
          </cell>
          <cell r="BI195">
            <v>-417</v>
          </cell>
          <cell r="BJ195" t="str">
            <v>NO</v>
          </cell>
          <cell r="BK195" t="str">
            <v>N/A</v>
          </cell>
          <cell r="BL195" t="str">
            <v>Neiva
con desplazamiento en la región de Huila, Caquetá, Putumayo y Tolima</v>
          </cell>
          <cell r="BM195" t="str">
            <v>Cumplimiento</v>
          </cell>
          <cell r="BN195" t="str">
            <v>380-47-994000122706</v>
          </cell>
          <cell r="BO195">
            <v>2</v>
          </cell>
          <cell r="BP195" t="str">
            <v>Aseguradora Solidaria</v>
          </cell>
          <cell r="BQ195">
            <v>44582</v>
          </cell>
          <cell r="BR195" t="str">
            <v>20-01-2022 - 03-07-2023</v>
          </cell>
          <cell r="BS195">
            <v>2022</v>
          </cell>
          <cell r="BT195" t="str">
            <v>https://jepcolombia-my.sharepoint.com/personal/carlos_torres_jep_gov_co/_layouts/15/onedrive.aspx?q=194&amp;searchScope=folder&amp;id=%2Fpersonal%2Fcarlos%5Ftorres%5Fjep%5Fgov%5Fco%2FDocuments%2FDocumentos%2FContractual%2FContractual%20%2D%20Onedrive%2FValidaci%C3%B3n%20p%C3%B3lizas%20CPS%2F%2EVERIFICACI%C3%93N%20DE%20P%C3%93LIZAS%20CONTRATOS%202022%2FVerificaci%C3%B3n%20p%C3%B3liza%20contrato%20JEP%2D194%2D2022%2Epdf&amp;parent=%2Fpersonal%2Fcarlos%5Ftorres%5Fjep%5Fgov%5Fco%2FDocuments%2FDocumentos%2FContractual%2FContractual%20%2D%20Onedrive%2FValidaci%C3%B3n%20p%C3%B3lizas%20CPS%2F%2EVERIFICACI%C3%93N%20DE%20P%C3%93LIZAS%20CONTRATOS%202022&amp;parentview=7</v>
          </cell>
          <cell r="BU195" t="str">
            <v>N/A</v>
          </cell>
          <cell r="BV195" t="str">
            <v>Terminado</v>
          </cell>
          <cell r="BW195" t="str">
            <v>Retiro</v>
          </cell>
          <cell r="BX195" t="str">
            <v>N/A</v>
          </cell>
          <cell r="BY195" t="str">
            <v>DERECHO</v>
          </cell>
          <cell r="BZ195" t="str">
            <v>N/A</v>
          </cell>
          <cell r="CA195" t="str">
            <v>FEMENINO</v>
          </cell>
        </row>
        <row r="196">
          <cell r="C196" t="str">
            <v>JEP-093-2022</v>
          </cell>
          <cell r="D196" t="str">
            <v>JEP-CSPO-093-2022</v>
          </cell>
          <cell r="E196" t="str">
            <v>Clara Torres</v>
          </cell>
          <cell r="F196" t="str">
            <v>N/R</v>
          </cell>
          <cell r="G196" t="str">
            <v xml:space="preserve">Eliana Carolina Amador Ladino </v>
          </cell>
          <cell r="H196" t="str">
            <v>2. Contratos o convenios que no requieren pluralidad de ofertas</v>
          </cell>
          <cell r="I196" t="str">
            <v>1. Prestación de servicios</v>
          </cell>
          <cell r="J196">
            <v>1121854055</v>
          </cell>
          <cell r="K196">
            <v>1</v>
          </cell>
          <cell r="L196" t="str">
            <v>Persona Natural</v>
          </cell>
          <cell r="M196" t="str">
            <v>N/A</v>
          </cell>
          <cell r="N196" t="str">
            <v>Prestar servicios profesionales para apoyar al Departamento de Atención a Víctimas en la región de Meta, Arauca, Guaviare y Casanare, para adelantar acciones de difusión, asesoría y orientación a las víctimas en instancias judiciales y no judiciales, atendiendo los enfoques diferenciales y psicosocial.</v>
          </cell>
          <cell r="O196" t="str">
            <v>Administrativo Transversal</v>
          </cell>
          <cell r="P196" t="str">
            <v>Harvey Danilo Suarez Morales</v>
          </cell>
          <cell r="Q196" t="str">
            <v>Secretaría Ejecutiva</v>
          </cell>
          <cell r="R196" t="str">
            <v xml:space="preserve">Subsecretaría Ejecutiva </v>
          </cell>
          <cell r="S196" t="str">
            <v>Departamento de Atención a Víctimas</v>
          </cell>
          <cell r="T196" t="str">
            <v>Claudia Viviana Ferro Buitrago</v>
          </cell>
          <cell r="U196" t="str">
            <v>BB-Departamento de Atención a Víctimas</v>
          </cell>
          <cell r="V196" t="str">
            <v>N/A</v>
          </cell>
          <cell r="W196" t="str">
            <v>N/A</v>
          </cell>
          <cell r="X196" t="str">
            <v>N/A</v>
          </cell>
          <cell r="Y196" t="str">
            <v>Inversión</v>
          </cell>
          <cell r="Z196">
            <v>84328333</v>
          </cell>
          <cell r="AA196" t="str">
            <v>N/A</v>
          </cell>
          <cell r="AB196" t="str">
            <v>N/A</v>
          </cell>
          <cell r="AC196">
            <v>7228143</v>
          </cell>
          <cell r="AD196" t="str">
            <v>N/A</v>
          </cell>
          <cell r="AE196">
            <v>40522</v>
          </cell>
          <cell r="AF196">
            <v>3122</v>
          </cell>
          <cell r="AG196" t="str">
            <v xml:space="preserve">	
2018011001091</v>
          </cell>
          <cell r="AH196">
            <v>44576</v>
          </cell>
          <cell r="AI196">
            <v>44579</v>
          </cell>
          <cell r="AJ196" t="str">
            <v>N/A</v>
          </cell>
          <cell r="AK196" t="str">
            <v>N/A</v>
          </cell>
          <cell r="AL196" t="str">
            <v>N/A</v>
          </cell>
          <cell r="AM196" t="str">
            <v>N/A</v>
          </cell>
          <cell r="AN196">
            <v>0</v>
          </cell>
          <cell r="AO196" t="str">
            <v>N/A</v>
          </cell>
          <cell r="AP196">
            <v>0</v>
          </cell>
          <cell r="AQ196" t="str">
            <v>N/A</v>
          </cell>
          <cell r="AR196">
            <v>0</v>
          </cell>
          <cell r="AS196" t="str">
            <v>N/A</v>
          </cell>
          <cell r="AT196">
            <v>0</v>
          </cell>
          <cell r="AU196" t="str">
            <v>N/A</v>
          </cell>
          <cell r="AV196">
            <v>0</v>
          </cell>
          <cell r="AW196" t="str">
            <v>N/A</v>
          </cell>
          <cell r="AX196">
            <v>0</v>
          </cell>
          <cell r="AY196" t="str">
            <v>N/A</v>
          </cell>
          <cell r="AZ196">
            <v>0</v>
          </cell>
          <cell r="BA196">
            <v>84328333</v>
          </cell>
          <cell r="BB196" t="str">
            <v>NO</v>
          </cell>
          <cell r="BC196" t="str">
            <v>N/A</v>
          </cell>
          <cell r="BD196" t="str">
            <v>N/A</v>
          </cell>
          <cell r="BE196" t="str">
            <v>N/A</v>
          </cell>
          <cell r="BF196" t="str">
            <v>N/A</v>
          </cell>
          <cell r="BG196">
            <v>44926</v>
          </cell>
          <cell r="BH196">
            <v>44926</v>
          </cell>
          <cell r="BI196">
            <v>-417</v>
          </cell>
          <cell r="BJ196" t="str">
            <v>NO</v>
          </cell>
          <cell r="BK196" t="str">
            <v>N/A</v>
          </cell>
          <cell r="BL196" t="str">
            <v>Villavicencio con desplazamiento en la región de Meta, Arauca, Guaviare y Casanare</v>
          </cell>
          <cell r="BM196" t="str">
            <v>Cumplimiento</v>
          </cell>
          <cell r="BN196" t="str">
            <v>30-47-101001958</v>
          </cell>
          <cell r="BO196">
            <v>0</v>
          </cell>
          <cell r="BP196" t="str">
            <v>Seguros del Estado</v>
          </cell>
          <cell r="BQ196">
            <v>44574</v>
          </cell>
          <cell r="BR196" t="str">
            <v>13-01-2022 - 01-07-2023</v>
          </cell>
          <cell r="BS196">
            <v>2022</v>
          </cell>
          <cell r="BT196"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C3%B3n%20p%C3%B3liza%20contrato%20JEP%2D093%2D2022%2Epdf&amp;parent=%2Fpersonal%2Fcarlos%5Ftorres%5Fjep%5Fgov%5Fco%2FDocuments%2FDocumentos%2FContractual%2FContractual%20%2D%20Onedrive%2FValidaci%C3%B3n%20p%C3%B3lizas%20CPS%2F%2EVERIFICACI%C3%93N%20DE%20P%C3%93LIZAS%20CONTRATOS%202022</v>
          </cell>
          <cell r="BU196" t="str">
            <v>N/A</v>
          </cell>
          <cell r="BV196" t="str">
            <v>Terminado</v>
          </cell>
          <cell r="BW196" t="str">
            <v>Retiro</v>
          </cell>
          <cell r="BX196" t="str">
            <v>N/A</v>
          </cell>
          <cell r="BY196" t="str">
            <v>DERECHO</v>
          </cell>
          <cell r="BZ196" t="str">
            <v>N/A</v>
          </cell>
          <cell r="CA196" t="str">
            <v>FEMENINO</v>
          </cell>
        </row>
        <row r="197">
          <cell r="C197" t="str">
            <v>JEP-195-2022</v>
          </cell>
          <cell r="D197" t="str">
            <v>JEP-CSPO-195-2022</v>
          </cell>
          <cell r="E197" t="str">
            <v>Clara Torres</v>
          </cell>
          <cell r="F197" t="str">
            <v>14 de enero de 2022</v>
          </cell>
          <cell r="G197" t="str">
            <v>Eybar Edmundo Insuasty Alvarado</v>
          </cell>
          <cell r="H197" t="str">
            <v>2. Contratos o convenios que no requieren pluralidad de ofertas</v>
          </cell>
          <cell r="I197" t="str">
            <v>1. Prestación de servicios</v>
          </cell>
          <cell r="J197">
            <v>12979996</v>
          </cell>
          <cell r="K197">
            <v>6</v>
          </cell>
          <cell r="L197" t="str">
            <v>Persona Natural</v>
          </cell>
          <cell r="M197" t="str">
            <v>N/A</v>
          </cell>
          <cell r="N197" t="str">
            <v>Prestar servicios profesionales para apoyar al Departamento de Atención a Víctimas en la región de Nariño, Valle del Cauca, Cauca, para adelantar acciones de difusión, asesoría y orientación a las víctimas en instancias judiciales y no judiciales, atendiendo los enfoques diferenciales y psicosocial.</v>
          </cell>
          <cell r="O197" t="str">
            <v>Administrativo Transversal</v>
          </cell>
          <cell r="P197" t="str">
            <v>Harvey Danilo Suarez Morales</v>
          </cell>
          <cell r="Q197" t="str">
            <v>Secretaría Ejecutiva</v>
          </cell>
          <cell r="R197" t="str">
            <v xml:space="preserve">Subsecretaría Ejecutiva </v>
          </cell>
          <cell r="S197" t="str">
            <v>Departamento de Atención a Víctimas</v>
          </cell>
          <cell r="T197" t="str">
            <v>Claudia Viviana Ferro Buitrago</v>
          </cell>
          <cell r="U197" t="str">
            <v>BB-Departamento de Atención a Víctimas</v>
          </cell>
          <cell r="V197" t="str">
            <v>N/A</v>
          </cell>
          <cell r="W197" t="str">
            <v>N/A</v>
          </cell>
          <cell r="X197" t="str">
            <v>N/A</v>
          </cell>
          <cell r="Y197" t="str">
            <v>Inversión</v>
          </cell>
          <cell r="Z197">
            <v>82641767</v>
          </cell>
          <cell r="AA197" t="str">
            <v>N/A</v>
          </cell>
          <cell r="AB197" t="str">
            <v>N/A</v>
          </cell>
          <cell r="AC197">
            <v>7228143</v>
          </cell>
          <cell r="AD197" t="str">
            <v>N/A</v>
          </cell>
          <cell r="AE197">
            <v>54522</v>
          </cell>
          <cell r="AF197">
            <v>44722</v>
          </cell>
          <cell r="AG197">
            <v>2018011001091</v>
          </cell>
          <cell r="AH197">
            <v>44581</v>
          </cell>
          <cell r="AI197">
            <v>44582</v>
          </cell>
          <cell r="AJ197" t="str">
            <v>N/A</v>
          </cell>
          <cell r="AK197" t="str">
            <v>N/A</v>
          </cell>
          <cell r="AL197" t="str">
            <v>N/A</v>
          </cell>
          <cell r="AM197" t="str">
            <v>N/A</v>
          </cell>
          <cell r="AN197">
            <v>0</v>
          </cell>
          <cell r="AO197" t="str">
            <v>N/A</v>
          </cell>
          <cell r="AP197">
            <v>0</v>
          </cell>
          <cell r="AQ197" t="str">
            <v>N/A</v>
          </cell>
          <cell r="AR197">
            <v>0</v>
          </cell>
          <cell r="AS197" t="str">
            <v>N/A</v>
          </cell>
          <cell r="AT197">
            <v>0</v>
          </cell>
          <cell r="AU197" t="str">
            <v>N/A</v>
          </cell>
          <cell r="AV197">
            <v>0</v>
          </cell>
          <cell r="AW197" t="str">
            <v>N/A</v>
          </cell>
          <cell r="AX197">
            <v>0</v>
          </cell>
          <cell r="AY197" t="str">
            <v>N/A</v>
          </cell>
          <cell r="AZ197">
            <v>0</v>
          </cell>
          <cell r="BA197">
            <v>82641767</v>
          </cell>
          <cell r="BB197" t="str">
            <v>NO</v>
          </cell>
          <cell r="BC197" t="str">
            <v>N/A</v>
          </cell>
          <cell r="BD197" t="str">
            <v>N/A</v>
          </cell>
          <cell r="BE197" t="str">
            <v>N/A</v>
          </cell>
          <cell r="BF197" t="str">
            <v>N/A</v>
          </cell>
          <cell r="BG197">
            <v>44926</v>
          </cell>
          <cell r="BH197">
            <v>44926</v>
          </cell>
          <cell r="BI197">
            <v>-417</v>
          </cell>
          <cell r="BJ197" t="str">
            <v>NO</v>
          </cell>
          <cell r="BK197" t="str">
            <v>N/A</v>
          </cell>
          <cell r="BL197" t="str">
            <v>Pasto
con desplazamiento en la región de Nariño, Valle del Cauca, Cauca</v>
          </cell>
          <cell r="BM197" t="str">
            <v xml:space="preserve">Cumplimiento </v>
          </cell>
          <cell r="BN197" t="str">
            <v>41-45-101075500</v>
          </cell>
          <cell r="BO197">
            <v>0</v>
          </cell>
          <cell r="BP197" t="str">
            <v>Seguros del Estado</v>
          </cell>
          <cell r="BQ197">
            <v>44582</v>
          </cell>
          <cell r="BR197" t="str">
            <v>20-01-2022 - 30-06-2023</v>
          </cell>
          <cell r="BS197">
            <v>2022</v>
          </cell>
          <cell r="BT197"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C3%B3n%20p%C3%B3liza%20contrato%20JEP%2D195%2D2022%2Epdf&amp;parent=%2Fpersonal%2Fcarlos%5Ftorres%5Fjep%5Fgov%5Fco%2FDocuments%2FDocumentos%2FContractual%2FContractual%20%2D%20Onedrive%2FValidaci%C3%B3n%20p%C3%B3lizas%20CPS%2F%2EVERIFICACI%C3%93N%20DE%20P%C3%93LIZAS%20CONTRATOS%202022</v>
          </cell>
          <cell r="BU197" t="str">
            <v>N/A</v>
          </cell>
          <cell r="BV197" t="str">
            <v>Terminado</v>
          </cell>
          <cell r="BW197" t="str">
            <v>Retiro</v>
          </cell>
          <cell r="BX197" t="str">
            <v>N/A</v>
          </cell>
          <cell r="BY197" t="str">
            <v>DERECHO</v>
          </cell>
          <cell r="BZ197" t="str">
            <v>N/A</v>
          </cell>
          <cell r="CA197" t="str">
            <v>MASCULINO</v>
          </cell>
        </row>
        <row r="198">
          <cell r="C198" t="str">
            <v>JEP-094-2022</v>
          </cell>
          <cell r="D198" t="str">
            <v>JEP-CSPO-094-2022</v>
          </cell>
          <cell r="E198" t="str">
            <v>Clara Torres</v>
          </cell>
          <cell r="F198" t="str">
            <v>N/R</v>
          </cell>
          <cell r="G198" t="str">
            <v>Laura Annick Mendez Garcia</v>
          </cell>
          <cell r="H198" t="str">
            <v>2. Contratos o convenios que no requieren pluralidad de ofertas</v>
          </cell>
          <cell r="I198" t="str">
            <v>1. Prestación de servicios</v>
          </cell>
          <cell r="J198">
            <v>1090362331</v>
          </cell>
          <cell r="K198">
            <v>4</v>
          </cell>
          <cell r="L198" t="str">
            <v>Persona Natural</v>
          </cell>
          <cell r="M198" t="str">
            <v>N/A</v>
          </cell>
          <cell r="N198" t="str">
            <v>Prestar servicios profesionales para apoyar al Departamento de Atención a Víctimas en la región de Norte de Santander, Santander y región que conforma el Magdalena Medio, para adelantar acciones de difusión, asesoría y orientación a las víctimas en instancias judiciales y no judiciales, atendiendo los enfoques diferenciales y psicosocial.</v>
          </cell>
          <cell r="O198" t="str">
            <v>Administrativo Transversal</v>
          </cell>
          <cell r="P198" t="str">
            <v>Harvey Danilo Suarez Morales</v>
          </cell>
          <cell r="Q198" t="str">
            <v>Secretaría Ejecutiva</v>
          </cell>
          <cell r="R198" t="str">
            <v xml:space="preserve">Subsecretaría Ejecutiva </v>
          </cell>
          <cell r="S198" t="str">
            <v>Departamento de Atención a Víctimas</v>
          </cell>
          <cell r="T198" t="str">
            <v>Claudia Viviana Ferro Buitrago</v>
          </cell>
          <cell r="U198" t="str">
            <v>BB-Departamento de Atención a Víctimas</v>
          </cell>
          <cell r="V198" t="str">
            <v>N/A</v>
          </cell>
          <cell r="W198" t="str">
            <v>N/A</v>
          </cell>
          <cell r="X198" t="str">
            <v>N/A</v>
          </cell>
          <cell r="Y198" t="str">
            <v>Inversión</v>
          </cell>
          <cell r="Z198">
            <v>84328333</v>
          </cell>
          <cell r="AA198" t="str">
            <v>N/A</v>
          </cell>
          <cell r="AB198" t="str">
            <v>N/A</v>
          </cell>
          <cell r="AC198" t="str">
            <v>$7.228.143</v>
          </cell>
          <cell r="AD198" t="str">
            <v>N/A</v>
          </cell>
          <cell r="AE198">
            <v>40622</v>
          </cell>
          <cell r="AF198">
            <v>37022</v>
          </cell>
          <cell r="AG198">
            <v>2018011001091</v>
          </cell>
          <cell r="AH198">
            <v>44579</v>
          </cell>
          <cell r="AI198">
            <v>44580</v>
          </cell>
          <cell r="AJ198" t="str">
            <v>N/A</v>
          </cell>
          <cell r="AK198" t="str">
            <v>N/A</v>
          </cell>
          <cell r="AL198" t="str">
            <v>N/A</v>
          </cell>
          <cell r="AM198" t="str">
            <v>N/A</v>
          </cell>
          <cell r="AN198">
            <v>0</v>
          </cell>
          <cell r="AO198" t="str">
            <v>N/A</v>
          </cell>
          <cell r="AP198">
            <v>0</v>
          </cell>
          <cell r="AQ198" t="str">
            <v>N/A</v>
          </cell>
          <cell r="AR198">
            <v>0</v>
          </cell>
          <cell r="AS198" t="str">
            <v>N/A</v>
          </cell>
          <cell r="AT198">
            <v>0</v>
          </cell>
          <cell r="AU198" t="str">
            <v>N/A</v>
          </cell>
          <cell r="AV198">
            <v>0</v>
          </cell>
          <cell r="AW198" t="str">
            <v>N/A</v>
          </cell>
          <cell r="AX198">
            <v>0</v>
          </cell>
          <cell r="AY198" t="str">
            <v>N/A</v>
          </cell>
          <cell r="AZ198">
            <v>0</v>
          </cell>
          <cell r="BA198">
            <v>84328333</v>
          </cell>
          <cell r="BB198" t="str">
            <v>NO</v>
          </cell>
          <cell r="BC198" t="str">
            <v>N/A</v>
          </cell>
          <cell r="BD198" t="str">
            <v>N/A</v>
          </cell>
          <cell r="BE198" t="str">
            <v>N/A</v>
          </cell>
          <cell r="BF198" t="str">
            <v>N/A</v>
          </cell>
          <cell r="BG198">
            <v>44926</v>
          </cell>
          <cell r="BH198">
            <v>44926</v>
          </cell>
          <cell r="BI198">
            <v>-417</v>
          </cell>
          <cell r="BJ198" t="str">
            <v>NO</v>
          </cell>
          <cell r="BK198" t="str">
            <v>N/A</v>
          </cell>
          <cell r="BL198" t="str">
            <v>ciudad de Cúcuta
con desplazamiento en la región de Norte de Santander, Santander y región que
conforma el Magdalena Medio</v>
          </cell>
          <cell r="BM198" t="str">
            <v>Cumplimiento</v>
          </cell>
          <cell r="BN198" t="str">
            <v>36-47-101001035</v>
          </cell>
          <cell r="BO198">
            <v>2</v>
          </cell>
          <cell r="BP198" t="str">
            <v>Seguros del Estado</v>
          </cell>
          <cell r="BQ198">
            <v>44580</v>
          </cell>
          <cell r="BR198" t="str">
            <v>18-01-2022 - 09-07-2023</v>
          </cell>
          <cell r="BS198">
            <v>2022</v>
          </cell>
          <cell r="BT198" t="str">
            <v>https://jepcolombia-my.sharepoint.com/personal/carlos_torres_jep_gov_co/_layouts/15/onedrive.aspx?q=094&amp;searchScope=folder&amp;id=%2Fpersonal%2Fcarlos%5Ftorres%5Fjep%5Fgov%5Fco%2FDocuments%2FDocumentos%2FContractual%2FContractual%20%2D%20Onedrive%2FValidaci%C3%B3n%20p%C3%B3lizas%20CPS%2F%2EVERIFICACI%C3%93N%20DE%20P%C3%93LIZAS%20CONTRATOS%202022%2FVerificaci%C3%B3n%20p%C3%B3liza%20contrato%20JEP%2D094%2D2022%2Epdf&amp;parent=%2Fpersonal%2Fcarlos%5Ftorres%5Fjep%5Fgov%5Fco%2FDocuments%2FDocumentos%2FContractual%2FContractual%20%2D%20Onedrive%2FValidaci%C3%B3n%20p%C3%B3lizas%20CPS%2F%2EVERIFICACI%C3%93N%20DE%20P%C3%93LIZAS%20CONTRATOS%202022&amp;parentview=7</v>
          </cell>
          <cell r="BU198" t="str">
            <v>N/A</v>
          </cell>
          <cell r="BV198" t="str">
            <v>Terminado</v>
          </cell>
          <cell r="BW198" t="str">
            <v>Retiro</v>
          </cell>
          <cell r="BX198" t="str">
            <v>N/A</v>
          </cell>
          <cell r="BY198" t="str">
            <v>DERECHO</v>
          </cell>
          <cell r="BZ198" t="str">
            <v>N/A</v>
          </cell>
          <cell r="CA198" t="str">
            <v>FEMENINO</v>
          </cell>
        </row>
        <row r="199">
          <cell r="C199" t="str">
            <v>JEP-120-2022</v>
          </cell>
          <cell r="D199" t="str">
            <v>JEP-CSPO-120-2022</v>
          </cell>
          <cell r="E199" t="str">
            <v>Clara Torres</v>
          </cell>
          <cell r="F199" t="str">
            <v>N/R</v>
          </cell>
          <cell r="G199" t="str">
            <v>Sandra Yolima Bastidas Madroñero</v>
          </cell>
          <cell r="H199" t="str">
            <v>2. Contratos o convenios que no requieren pluralidad de ofertas</v>
          </cell>
          <cell r="I199" t="str">
            <v>1. Prestación de servicios</v>
          </cell>
          <cell r="J199" t="str">
            <v>69007417_x000D_</v>
          </cell>
          <cell r="K199">
            <v>0</v>
          </cell>
          <cell r="L199" t="str">
            <v>Persona Natural</v>
          </cell>
          <cell r="M199" t="str">
            <v>N/A</v>
          </cell>
          <cell r="N199" t="str">
            <v>Prestar servicios profesionales para apoyar al Departamento de Atención a Víctimas en la región de Putumayo, Huila, Caquetá y Tolima, para adelantar acciones de difusión, asesoría y orientación a las víctimas en instancias judiciales y no judiciales, atendiendo los enfoques diferenciales y psicosocial.</v>
          </cell>
          <cell r="O199" t="str">
            <v>Administrativo Transversal</v>
          </cell>
          <cell r="P199" t="str">
            <v>Harvey Danilo Suarez Morales</v>
          </cell>
          <cell r="Q199" t="str">
            <v>Secretaría Ejecutiva</v>
          </cell>
          <cell r="R199" t="str">
            <v xml:space="preserve">Subsecretaría Ejecutiva </v>
          </cell>
          <cell r="S199" t="str">
            <v>Departamento de Atención a Víctimas</v>
          </cell>
          <cell r="T199" t="str">
            <v>Claudia Viviana Ferro Buitrago</v>
          </cell>
          <cell r="U199" t="str">
            <v>BB-Departamento de Atención a Víctimas</v>
          </cell>
          <cell r="V199" t="str">
            <v>N/A</v>
          </cell>
          <cell r="W199" t="str">
            <v>N/A</v>
          </cell>
          <cell r="X199" t="str">
            <v>N/A</v>
          </cell>
          <cell r="Y199" t="str">
            <v>Inversión</v>
          </cell>
          <cell r="Z199">
            <v>84328333</v>
          </cell>
          <cell r="AA199" t="str">
            <v>N/A</v>
          </cell>
          <cell r="AB199" t="str">
            <v>N/A</v>
          </cell>
          <cell r="AC199" t="str">
            <v>$7.228.143</v>
          </cell>
          <cell r="AD199" t="str">
            <v>N/A</v>
          </cell>
          <cell r="AE199">
            <v>42122</v>
          </cell>
          <cell r="AF199">
            <v>45022</v>
          </cell>
          <cell r="AG199" t="str">
            <v xml:space="preserve">2018011001091	</v>
          </cell>
          <cell r="AH199">
            <v>44581</v>
          </cell>
          <cell r="AI199">
            <v>44582</v>
          </cell>
          <cell r="AJ199" t="str">
            <v>N/A</v>
          </cell>
          <cell r="AK199" t="str">
            <v>N/A</v>
          </cell>
          <cell r="AL199" t="str">
            <v>N/A</v>
          </cell>
          <cell r="AM199" t="str">
            <v>N/A</v>
          </cell>
          <cell r="AN199">
            <v>0</v>
          </cell>
          <cell r="AO199" t="str">
            <v>N/A</v>
          </cell>
          <cell r="AP199">
            <v>0</v>
          </cell>
          <cell r="AQ199" t="str">
            <v>N/A</v>
          </cell>
          <cell r="AR199">
            <v>0</v>
          </cell>
          <cell r="AS199" t="str">
            <v>N/A</v>
          </cell>
          <cell r="AT199">
            <v>0</v>
          </cell>
          <cell r="AU199" t="str">
            <v>N/A</v>
          </cell>
          <cell r="AV199">
            <v>0</v>
          </cell>
          <cell r="AW199" t="str">
            <v>N/A</v>
          </cell>
          <cell r="AX199">
            <v>0</v>
          </cell>
          <cell r="AY199" t="str">
            <v>N/A</v>
          </cell>
          <cell r="AZ199">
            <v>0</v>
          </cell>
          <cell r="BA199">
            <v>84328333</v>
          </cell>
          <cell r="BB199" t="str">
            <v>NO</v>
          </cell>
          <cell r="BC199" t="str">
            <v>N/A</v>
          </cell>
          <cell r="BD199" t="str">
            <v>N/A</v>
          </cell>
          <cell r="BE199" t="str">
            <v>N/A</v>
          </cell>
          <cell r="BF199" t="str">
            <v>N/A</v>
          </cell>
          <cell r="BG199">
            <v>44926</v>
          </cell>
          <cell r="BH199">
            <v>44926</v>
          </cell>
          <cell r="BI199">
            <v>-417</v>
          </cell>
          <cell r="BJ199" t="str">
            <v>NO</v>
          </cell>
          <cell r="BK199" t="str">
            <v>N/A</v>
          </cell>
          <cell r="BL199" t="str">
            <v>San José de Guaviare con
desplazamiento en la región de Guaviare, Meta, Casanare y Arauca</v>
          </cell>
          <cell r="BN199" t="str">
            <v>41-45-101075446</v>
          </cell>
          <cell r="BO199">
            <v>0</v>
          </cell>
          <cell r="BP199" t="str">
            <v>Seguros del Estado</v>
          </cell>
          <cell r="BQ199">
            <v>44581</v>
          </cell>
          <cell r="BR199" t="str">
            <v>20-01-2022 - 30-06-2023</v>
          </cell>
          <cell r="BS199">
            <v>2022</v>
          </cell>
          <cell r="BT199" t="str">
            <v>C:\Users\andres.prietom\JEP Colombia\Carlos Giovanni Torres Peñaranda - Contractual - Onedrive\Validación pólizas CPS\.VERIFICACIÓN DE PÓLIZAS CONTRATOS 2022\Verificación póliza contrato JEP-120-2022.pdf</v>
          </cell>
          <cell r="BU199" t="str">
            <v>N/A</v>
          </cell>
          <cell r="BV199" t="str">
            <v>Terminado</v>
          </cell>
          <cell r="BW199" t="str">
            <v>Retiro</v>
          </cell>
          <cell r="BX199" t="str">
            <v>N/A</v>
          </cell>
          <cell r="BY199" t="str">
            <v>DERECHO</v>
          </cell>
          <cell r="BZ199" t="str">
            <v>N/A</v>
          </cell>
          <cell r="CA199" t="str">
            <v>FEMENINO</v>
          </cell>
        </row>
        <row r="200">
          <cell r="C200" t="str">
            <v>JEP-196-2022</v>
          </cell>
          <cell r="D200" t="str">
            <v>JEP-CSPO-196-2022</v>
          </cell>
          <cell r="E200" t="str">
            <v>Clara Torres</v>
          </cell>
          <cell r="F200" t="str">
            <v>14 de enero de 2022</v>
          </cell>
          <cell r="G200" t="str">
            <v>Daniel Camilo Agudelo Tolosa</v>
          </cell>
          <cell r="H200" t="str">
            <v>2. Contratos o convenios que no requieren pluralidad de ofertas</v>
          </cell>
          <cell r="I200" t="str">
            <v>1. Prestación de servicios</v>
          </cell>
          <cell r="J200">
            <v>1026574769</v>
          </cell>
          <cell r="K200">
            <v>3</v>
          </cell>
          <cell r="L200" t="str">
            <v>Persona Natural</v>
          </cell>
          <cell r="M200" t="str">
            <v>N/A</v>
          </cell>
          <cell r="N200" t="str">
            <v>Prestar servicios profesionales para apoyar al Departamento de Atención a Víctimas en la región de Santander, Norte de Santander y región que conforma el Magdalena Medio, para adelantar acciones de difusión, asesoría y orientación a las víctimas en instancias judiciales y no judiciales, atendiendo los enfoques diferenciales y psicosocial</v>
          </cell>
          <cell r="O200" t="str">
            <v>Administrativo Transversal</v>
          </cell>
          <cell r="P200" t="str">
            <v>Harvey Danilo Suarez Morales</v>
          </cell>
          <cell r="Q200" t="str">
            <v>Secretaría Ejecutiva</v>
          </cell>
          <cell r="R200" t="str">
            <v xml:space="preserve">Subsecretaría Ejecutiva </v>
          </cell>
          <cell r="S200" t="str">
            <v>Departamento de Atención a Víctimas</v>
          </cell>
          <cell r="T200" t="str">
            <v>Claudia Viviana Ferro Buitrago</v>
          </cell>
          <cell r="U200" t="str">
            <v>BB-Departamento de Atención a Víctimas</v>
          </cell>
          <cell r="V200" t="str">
            <v>N/A</v>
          </cell>
          <cell r="W200" t="str">
            <v>N/A</v>
          </cell>
          <cell r="X200" t="str">
            <v>N/A</v>
          </cell>
          <cell r="Y200" t="str">
            <v>Inversión</v>
          </cell>
          <cell r="Z200">
            <v>82641767</v>
          </cell>
          <cell r="AA200" t="str">
            <v>N/A</v>
          </cell>
          <cell r="AB200" t="str">
            <v>N/A</v>
          </cell>
          <cell r="AC200" t="str">
            <v>$7.228.143</v>
          </cell>
          <cell r="AD200" t="str">
            <v>N/A</v>
          </cell>
          <cell r="AE200">
            <v>54422</v>
          </cell>
          <cell r="AF200">
            <v>45222</v>
          </cell>
          <cell r="AG200" t="str">
            <v xml:space="preserve">2018011001091	</v>
          </cell>
          <cell r="AH200">
            <v>44581</v>
          </cell>
          <cell r="AI200">
            <v>44582</v>
          </cell>
          <cell r="AJ200" t="str">
            <v>Leonardo Ariza</v>
          </cell>
          <cell r="AK200">
            <v>1098170254</v>
          </cell>
          <cell r="AL200">
            <v>1</v>
          </cell>
          <cell r="AM200">
            <v>44637</v>
          </cell>
          <cell r="AN200">
            <v>0</v>
          </cell>
          <cell r="AO200" t="str">
            <v>N/A</v>
          </cell>
          <cell r="AP200">
            <v>0</v>
          </cell>
          <cell r="AQ200" t="str">
            <v>N/A</v>
          </cell>
          <cell r="AR200">
            <v>0</v>
          </cell>
          <cell r="AS200" t="str">
            <v>N/A</v>
          </cell>
          <cell r="AT200">
            <v>0</v>
          </cell>
          <cell r="AU200" t="str">
            <v>N/A</v>
          </cell>
          <cell r="AV200">
            <v>0</v>
          </cell>
          <cell r="AW200" t="str">
            <v>N/A</v>
          </cell>
          <cell r="AX200">
            <v>0</v>
          </cell>
          <cell r="AY200" t="str">
            <v>N/A</v>
          </cell>
          <cell r="AZ200">
            <v>0</v>
          </cell>
          <cell r="BA200">
            <v>82641767</v>
          </cell>
          <cell r="BB200" t="str">
            <v>NO</v>
          </cell>
          <cell r="BC200" t="str">
            <v>N/A</v>
          </cell>
          <cell r="BD200" t="str">
            <v>N/A</v>
          </cell>
          <cell r="BE200" t="str">
            <v>N/A</v>
          </cell>
          <cell r="BF200" t="str">
            <v>N/A</v>
          </cell>
          <cell r="BG200">
            <v>44926</v>
          </cell>
          <cell r="BH200">
            <v>44926</v>
          </cell>
          <cell r="BI200">
            <v>-417</v>
          </cell>
          <cell r="BJ200" t="str">
            <v>NO</v>
          </cell>
          <cell r="BK200" t="str">
            <v>N/A</v>
          </cell>
          <cell r="BL200" t="str">
            <v>Bucaramanga con desplazamiento en la región de Santander, Norte de Santander y
región que conforma el Magdalena Medio</v>
          </cell>
          <cell r="BM200" t="str">
            <v xml:space="preserve">Cumplimiento </v>
          </cell>
          <cell r="BN200" t="str">
            <v xml:space="preserve">380004544
475-47-994000053330
</v>
          </cell>
          <cell r="BO200" t="str">
            <v>0
2</v>
          </cell>
          <cell r="BP200" t="str">
            <v>Seguros Mundial
Aseguradora Solidaria de Colombia</v>
          </cell>
          <cell r="BQ200" t="str">
            <v>21/01/2022
18/03/2022</v>
          </cell>
          <cell r="BR200" t="str">
            <v>20-01-2022 - 30-06-2023
18/03/2022 - 30/06/2023</v>
          </cell>
          <cell r="BS200" t="str">
            <v>21/01/2022
18/03/2022</v>
          </cell>
          <cell r="BT200" t="str">
            <v>https://jepcolombia-my.sharepoint.com/personal/carlos_torres_jep_gov_co/_layouts/15/onedrive.aspx?q=196&amp;searchScope=folder&amp;id=%2Fpersonal%2Fcarlos%5Ftorres%5Fjep%5Fgov%5Fco%2FDocuments%2FDocumentos%2FContractual%2FContractual%20%2D%20Onedrive%2FValidaci%C3%B3n%20p%C3%B3lizas%20CPS%2F%2EVERIFICACI%C3%93N%20DE%20P%C3%93LIZAS%20CONTRATOS%202022%2FVerificaci%C3%B3n%20p%C3%B3liza%20contrato%20JEP%2D196%2D2022%2Epdf&amp;parent=%2Fpersonal%2Fcarlos%5Ftorres%5Fjep%5Fgov%5Fco%2FDocuments%2FDocumentos%2FContractual%2FContractual%20%2D%20Onedrive%2FValidaci%C3%B3n%20p%C3%B3lizas%20CPS%2F%2EVERIFICACI%C3%93N%20DE%20P%C3%93LIZAS%20CONTRATOS%202022&amp;parentview=7</v>
          </cell>
          <cell r="BU200" t="str">
            <v>En fecha 17/03/2022 se suscribió cesión del contrato</v>
          </cell>
          <cell r="BV200" t="str">
            <v>Terminado</v>
          </cell>
          <cell r="BW200" t="str">
            <v>Cesión</v>
          </cell>
          <cell r="BX200" t="str">
            <v>N/A</v>
          </cell>
          <cell r="BY200" t="str">
            <v>DERECHO</v>
          </cell>
          <cell r="BZ200" t="str">
            <v>N/A</v>
          </cell>
          <cell r="CA200" t="str">
            <v>MASCULINO</v>
          </cell>
        </row>
        <row r="201">
          <cell r="C201" t="str">
            <v>JEP-197-2022</v>
          </cell>
          <cell r="D201" t="str">
            <v>JEP-CSPO-197-2022</v>
          </cell>
          <cell r="E201" t="str">
            <v>Clara Torres</v>
          </cell>
          <cell r="F201" t="str">
            <v>14 de enero de 2022</v>
          </cell>
          <cell r="G201" t="str">
            <v>Ester Yolima Bedoya Jaramillo</v>
          </cell>
          <cell r="H201" t="str">
            <v>2. Contratos o convenios que no requieren pluralidad de ofertas</v>
          </cell>
          <cell r="I201" t="str">
            <v>1. Prestación de servicios</v>
          </cell>
          <cell r="J201">
            <v>1020412134</v>
          </cell>
          <cell r="K201">
            <v>0</v>
          </cell>
          <cell r="L201" t="str">
            <v>Persona Natural</v>
          </cell>
          <cell r="M201" t="str">
            <v>N/A</v>
          </cell>
          <cell r="N201" t="str">
            <v>Prestar servicios profesionales para apoyar al Departamento de Atención a Víctimas en la región de Urabá Antioqueño y Urabá Chcoano, para adelantar acciones de difusión, asesoría y orientación a las víctimas en instancias judiciales y no judiciales, atendiendo los enfoques diferenciales y psicosocial.</v>
          </cell>
          <cell r="O201" t="str">
            <v>Administrativo Transversal</v>
          </cell>
          <cell r="P201" t="str">
            <v>Harvey Danilo Suarez Morales</v>
          </cell>
          <cell r="Q201" t="str">
            <v>Secretaría Ejecutiva</v>
          </cell>
          <cell r="R201" t="str">
            <v xml:space="preserve">Subsecretaría Ejecutiva </v>
          </cell>
          <cell r="S201" t="str">
            <v>Departamento de Atención a Víctimas</v>
          </cell>
          <cell r="T201" t="str">
            <v>Claudia Viviana Ferro Buitrago</v>
          </cell>
          <cell r="U201" t="str">
            <v>BB-Departamento de Atención a Víctimas</v>
          </cell>
          <cell r="V201" t="str">
            <v>N/A</v>
          </cell>
          <cell r="W201" t="str">
            <v>N/A</v>
          </cell>
          <cell r="X201" t="str">
            <v>N/A</v>
          </cell>
          <cell r="Y201" t="str">
            <v>Inversión</v>
          </cell>
          <cell r="Z201">
            <v>82641767</v>
          </cell>
          <cell r="AA201" t="str">
            <v>N/A</v>
          </cell>
          <cell r="AB201" t="str">
            <v>N/A</v>
          </cell>
          <cell r="AC201">
            <v>7228143</v>
          </cell>
          <cell r="AD201" t="str">
            <v>N/A</v>
          </cell>
          <cell r="AE201">
            <v>54322</v>
          </cell>
          <cell r="AF201">
            <v>44822</v>
          </cell>
          <cell r="AG201">
            <v>2018011001091</v>
          </cell>
          <cell r="AH201">
            <v>44581</v>
          </cell>
          <cell r="AI201">
            <v>44582</v>
          </cell>
          <cell r="AJ201" t="str">
            <v>N/A</v>
          </cell>
          <cell r="AK201" t="str">
            <v>N/A</v>
          </cell>
          <cell r="AL201" t="str">
            <v>N/A</v>
          </cell>
          <cell r="AM201" t="str">
            <v>N/A</v>
          </cell>
          <cell r="AN201">
            <v>0</v>
          </cell>
          <cell r="AO201" t="str">
            <v>N/A</v>
          </cell>
          <cell r="AP201">
            <v>0</v>
          </cell>
          <cell r="AQ201" t="str">
            <v>N/A</v>
          </cell>
          <cell r="AR201">
            <v>0</v>
          </cell>
          <cell r="AS201" t="str">
            <v>N/A</v>
          </cell>
          <cell r="AT201">
            <v>0</v>
          </cell>
          <cell r="AU201" t="str">
            <v>N/A</v>
          </cell>
          <cell r="AV201">
            <v>0</v>
          </cell>
          <cell r="AW201" t="str">
            <v>N/A</v>
          </cell>
          <cell r="AX201">
            <v>0</v>
          </cell>
          <cell r="AY201" t="str">
            <v>N/A</v>
          </cell>
          <cell r="AZ201">
            <v>0</v>
          </cell>
          <cell r="BA201">
            <v>82641767</v>
          </cell>
          <cell r="BB201" t="str">
            <v>NO</v>
          </cell>
          <cell r="BC201" t="str">
            <v>N/A</v>
          </cell>
          <cell r="BD201" t="str">
            <v>N/A</v>
          </cell>
          <cell r="BE201" t="str">
            <v>N/A</v>
          </cell>
          <cell r="BF201" t="str">
            <v>N/A</v>
          </cell>
          <cell r="BG201">
            <v>44926</v>
          </cell>
          <cell r="BH201">
            <v>44926</v>
          </cell>
          <cell r="BI201">
            <v>-417</v>
          </cell>
          <cell r="BJ201" t="str">
            <v>NO</v>
          </cell>
          <cell r="BK201" t="str">
            <v>N/A</v>
          </cell>
          <cell r="BL201" t="str">
            <v>Apartadó con desplazamiento en la región de Urabá Antioqueño y Urabá Chocoano</v>
          </cell>
          <cell r="BM201" t="str">
            <v xml:space="preserve">Cumplimiento </v>
          </cell>
          <cell r="BN201" t="str">
            <v>65-47-101006615</v>
          </cell>
          <cell r="BO201">
            <v>0</v>
          </cell>
          <cell r="BP201" t="str">
            <v>Seguros del Estado</v>
          </cell>
          <cell r="BQ201">
            <v>44582</v>
          </cell>
          <cell r="BR201" t="str">
            <v>20-01-2022 - 30-06-2023</v>
          </cell>
          <cell r="BS201">
            <v>2022</v>
          </cell>
          <cell r="BT201"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C3%B3n%20p%C3%B3liza%20contrato%20JEP%2D197%2D2022%2Epdf&amp;parent=%2Fpersonal%2Fcarlos%5Ftorres%5Fjep%5Fgov%5Fco%2FDocuments%2FDocumentos%2FContractual%2FContractual%20%2D%20Onedrive%2FValidaci%C3%B3n%20p%C3%B3lizas%20CPS%2F%2EVERIFICACI%C3%93N%20DE%20P%C3%93LIZAS%20CONTRATOS%202022</v>
          </cell>
          <cell r="BU201" t="str">
            <v>N/A</v>
          </cell>
          <cell r="BV201" t="str">
            <v>Terminado</v>
          </cell>
          <cell r="BW201" t="str">
            <v>Retiro</v>
          </cell>
          <cell r="BX201" t="str">
            <v>N/A</v>
          </cell>
          <cell r="BY201" t="str">
            <v xml:space="preserve">CIENCIAS SOCIALES </v>
          </cell>
          <cell r="BZ201" t="str">
            <v>N/A</v>
          </cell>
          <cell r="CA201" t="str">
            <v>FEMENINO</v>
          </cell>
        </row>
        <row r="202">
          <cell r="C202" t="str">
            <v>JEP-121-2022</v>
          </cell>
          <cell r="D202" t="str">
            <v>JEP-CSPO-121-2022</v>
          </cell>
          <cell r="E202" t="str">
            <v>Clara Torres</v>
          </cell>
          <cell r="F202" t="str">
            <v>N/R</v>
          </cell>
          <cell r="G202" t="str">
            <v>Fanny del Socorro Torres Granda</v>
          </cell>
          <cell r="H202" t="str">
            <v>2. Contratos o convenios que no requieren pluralidad de ofertas</v>
          </cell>
          <cell r="I202" t="str">
            <v>1. Prestación de servicios</v>
          </cell>
          <cell r="J202">
            <v>59664558</v>
          </cell>
          <cell r="K202">
            <v>1</v>
          </cell>
          <cell r="L202" t="str">
            <v>Persona Natural</v>
          </cell>
          <cell r="M202" t="str">
            <v>N/A</v>
          </cell>
          <cell r="N202" t="str">
            <v>Prestar servicios profesionales para apoyar al Departamento de Atención a Víctimas en la región de Valle del Cauca, Cauca y Nariño, para adelantar acciones de difusión, asesoría y orientación a las víctimas en instancias judiciales y no judiciales, atendiendo los enfoques diferenciales y psicosocial.</v>
          </cell>
          <cell r="O202" t="str">
            <v>Administrativo Transversal</v>
          </cell>
          <cell r="P202" t="str">
            <v>Harvey Danilo Suarez Morales</v>
          </cell>
          <cell r="Q202" t="str">
            <v>Secretaría Ejecutiva</v>
          </cell>
          <cell r="R202" t="str">
            <v xml:space="preserve">Subsecretaría Ejecutiva </v>
          </cell>
          <cell r="S202" t="str">
            <v>Departamento de Atención a Víctimas</v>
          </cell>
          <cell r="T202" t="str">
            <v>Claudia Viviana Ferro Buitrago</v>
          </cell>
          <cell r="U202" t="str">
            <v>BB-Departamento de Atención a Víctimas</v>
          </cell>
          <cell r="V202" t="str">
            <v>N/A</v>
          </cell>
          <cell r="W202" t="str">
            <v>N/A</v>
          </cell>
          <cell r="X202" t="str">
            <v>N/A</v>
          </cell>
          <cell r="Y202" t="str">
            <v>Inversión</v>
          </cell>
          <cell r="Z202">
            <v>84328333</v>
          </cell>
          <cell r="AA202" t="str">
            <v>N/A</v>
          </cell>
          <cell r="AB202" t="str">
            <v>N/A</v>
          </cell>
          <cell r="AC202">
            <v>7228143</v>
          </cell>
          <cell r="AD202" t="str">
            <v>N/A</v>
          </cell>
          <cell r="AE202">
            <v>42822</v>
          </cell>
          <cell r="AF202">
            <v>43222</v>
          </cell>
          <cell r="AG202">
            <v>2018011001091</v>
          </cell>
          <cell r="AH202">
            <v>44581</v>
          </cell>
          <cell r="AI202">
            <v>44581</v>
          </cell>
          <cell r="AJ202" t="str">
            <v>N/A</v>
          </cell>
          <cell r="AK202" t="str">
            <v>N/A</v>
          </cell>
          <cell r="AL202" t="str">
            <v>N/A</v>
          </cell>
          <cell r="AM202" t="str">
            <v>N/A</v>
          </cell>
          <cell r="AN202">
            <v>0</v>
          </cell>
          <cell r="AO202" t="str">
            <v>N/A</v>
          </cell>
          <cell r="AP202">
            <v>0</v>
          </cell>
          <cell r="AQ202" t="str">
            <v>N/A</v>
          </cell>
          <cell r="AR202">
            <v>0</v>
          </cell>
          <cell r="AS202" t="str">
            <v>N/A</v>
          </cell>
          <cell r="AT202">
            <v>0</v>
          </cell>
          <cell r="AU202" t="str">
            <v>N/A</v>
          </cell>
          <cell r="AV202">
            <v>0</v>
          </cell>
          <cell r="AW202" t="str">
            <v>N/A</v>
          </cell>
          <cell r="AX202">
            <v>0</v>
          </cell>
          <cell r="AY202" t="str">
            <v>N/A</v>
          </cell>
          <cell r="AZ202">
            <v>0</v>
          </cell>
          <cell r="BA202">
            <v>84328333</v>
          </cell>
          <cell r="BB202" t="str">
            <v>NO</v>
          </cell>
          <cell r="BC202" t="str">
            <v>N/A</v>
          </cell>
          <cell r="BD202" t="str">
            <v>N/A</v>
          </cell>
          <cell r="BE202" t="str">
            <v>N/A</v>
          </cell>
          <cell r="BF202" t="str">
            <v>N/A</v>
          </cell>
          <cell r="BG202">
            <v>44926</v>
          </cell>
          <cell r="BH202">
            <v>44926</v>
          </cell>
          <cell r="BI202">
            <v>-417</v>
          </cell>
          <cell r="BJ202" t="str">
            <v>NO</v>
          </cell>
          <cell r="BK202" t="str">
            <v>N/A</v>
          </cell>
          <cell r="BL202" t="str">
            <v>Cali con
desplazamiento en la región de Valle del Cauca, Cauca y Nariño</v>
          </cell>
          <cell r="BM202" t="str">
            <v>Cumplimiento</v>
          </cell>
          <cell r="BN202" t="str">
            <v>15-47-101008284</v>
          </cell>
          <cell r="BO202">
            <v>0</v>
          </cell>
          <cell r="BP202" t="str">
            <v>Seguros del Estado</v>
          </cell>
          <cell r="BQ202">
            <v>44581</v>
          </cell>
          <cell r="BR202" t="str">
            <v>20-01-2022 - 06-07-2023</v>
          </cell>
          <cell r="BS202">
            <v>2022</v>
          </cell>
          <cell r="BT202"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C3%B3n%20p%C3%B3liza%20contrato%20JEP%2D121%2D2022%2Epdf&amp;parent=%2Fpersonal%2Fcarlos%5Ftorres%5Fjep%5Fgov%5Fco%2FDocuments%2FDocumentos%2FContractual%2FContractual%20%2D%20Onedrive%2FValidaci%C3%B3n%20p%C3%B3lizas%20CPS%2F%2EVERIFICACI%C3%93N%20DE%20P%C3%93LIZAS%20CONTRATOS%202022</v>
          </cell>
          <cell r="BU202" t="str">
            <v>N/A</v>
          </cell>
          <cell r="BV202" t="str">
            <v>Terminado</v>
          </cell>
          <cell r="BW202" t="str">
            <v>Retiro</v>
          </cell>
          <cell r="BX202" t="str">
            <v>N/A</v>
          </cell>
          <cell r="BY202" t="str">
            <v>DERECHO</v>
          </cell>
          <cell r="BZ202" t="str">
            <v>N/A</v>
          </cell>
          <cell r="CA202" t="str">
            <v>FEMENINO</v>
          </cell>
        </row>
        <row r="203">
          <cell r="C203" t="str">
            <v>JEP-122-2022</v>
          </cell>
          <cell r="D203" t="str">
            <v>JEP-CSPO-122-2022</v>
          </cell>
          <cell r="E203" t="str">
            <v>Clara Torres</v>
          </cell>
          <cell r="F203" t="str">
            <v>N/R</v>
          </cell>
          <cell r="G203" t="str">
            <v>Maria Fernanda Carabali Balanta</v>
          </cell>
          <cell r="H203" t="str">
            <v>2. Contratos o convenios que no requieren pluralidad de ofertas</v>
          </cell>
          <cell r="I203" t="str">
            <v>1. Prestación de servicios</v>
          </cell>
          <cell r="J203" t="str">
            <v>1130620696_x000D_</v>
          </cell>
          <cell r="K203">
            <v>9</v>
          </cell>
          <cell r="L203" t="str">
            <v>Persona Natural</v>
          </cell>
          <cell r="M203" t="str">
            <v>N/A</v>
          </cell>
          <cell r="N203" t="str">
            <v>Prestar servicios profesionales para apoyar al Departamento de Atención a Víctimas en la región de Valle del Cauca, Cauca y Nariño, para adelantar acciones de difusión, asesoría y orientación a las víctimas en instancias judiciales y no judiciales, atendiendo los enfoques diferenciales y psicosocial.</v>
          </cell>
          <cell r="O203" t="str">
            <v>Administrativo Transversal</v>
          </cell>
          <cell r="P203" t="str">
            <v>Harvey Danilo Suarez Morales</v>
          </cell>
          <cell r="Q203" t="str">
            <v>Secretaría Ejecutiva</v>
          </cell>
          <cell r="R203" t="str">
            <v xml:space="preserve">Subsecretaría Ejecutiva </v>
          </cell>
          <cell r="S203" t="str">
            <v>Departamento de Atención a Víctimas</v>
          </cell>
          <cell r="T203" t="str">
            <v>Claudia Viviana Ferro Buitrago</v>
          </cell>
          <cell r="U203" t="str">
            <v>BB-Departamento de Atención a Víctimas</v>
          </cell>
          <cell r="V203" t="str">
            <v>N/A</v>
          </cell>
          <cell r="W203" t="str">
            <v>N/A</v>
          </cell>
          <cell r="X203" t="str">
            <v>N/A</v>
          </cell>
          <cell r="Y203" t="str">
            <v>Inversión</v>
          </cell>
          <cell r="Z203">
            <v>84328333</v>
          </cell>
          <cell r="AA203" t="str">
            <v>N/A</v>
          </cell>
          <cell r="AB203" t="str">
            <v>N/A</v>
          </cell>
          <cell r="AC203" t="str">
            <v>$7.228.143</v>
          </cell>
          <cell r="AD203" t="str">
            <v>N/A</v>
          </cell>
          <cell r="AE203">
            <v>42322</v>
          </cell>
          <cell r="AF203">
            <v>35322</v>
          </cell>
          <cell r="AG203">
            <v>2018011001091</v>
          </cell>
          <cell r="AH203">
            <v>44578</v>
          </cell>
          <cell r="AI203">
            <v>44580</v>
          </cell>
          <cell r="AJ203" t="str">
            <v>N/A</v>
          </cell>
          <cell r="AK203" t="str">
            <v>N/A</v>
          </cell>
          <cell r="AL203" t="str">
            <v>N/A</v>
          </cell>
          <cell r="AM203" t="str">
            <v>N/A</v>
          </cell>
          <cell r="AN203">
            <v>0</v>
          </cell>
          <cell r="AO203" t="str">
            <v>N/A</v>
          </cell>
          <cell r="AP203">
            <v>0</v>
          </cell>
          <cell r="AQ203" t="str">
            <v>N/A</v>
          </cell>
          <cell r="AR203">
            <v>0</v>
          </cell>
          <cell r="AS203" t="str">
            <v>N/A</v>
          </cell>
          <cell r="AT203">
            <v>0</v>
          </cell>
          <cell r="AU203" t="str">
            <v>N/A</v>
          </cell>
          <cell r="AV203">
            <v>0</v>
          </cell>
          <cell r="AW203" t="str">
            <v>N/A</v>
          </cell>
          <cell r="AX203">
            <v>0</v>
          </cell>
          <cell r="AY203" t="str">
            <v>N/A</v>
          </cell>
          <cell r="AZ203">
            <v>0</v>
          </cell>
          <cell r="BA203">
            <v>84328333</v>
          </cell>
          <cell r="BB203" t="str">
            <v>NO</v>
          </cell>
          <cell r="BC203" t="str">
            <v>N/A</v>
          </cell>
          <cell r="BD203" t="str">
            <v>N/A</v>
          </cell>
          <cell r="BE203" t="str">
            <v>N/A</v>
          </cell>
          <cell r="BF203" t="str">
            <v>N/A</v>
          </cell>
          <cell r="BG203">
            <v>44926</v>
          </cell>
          <cell r="BH203">
            <v>44926</v>
          </cell>
          <cell r="BI203">
            <v>-417</v>
          </cell>
          <cell r="BJ203" t="str">
            <v>NO</v>
          </cell>
          <cell r="BK203" t="str">
            <v>N/A</v>
          </cell>
          <cell r="BL203" t="str">
            <v>Buenaventura con desplazamiento en la región de Valle del Cauca, Cauca y Nariño</v>
          </cell>
          <cell r="BM203" t="str">
            <v>Cumplimiento</v>
          </cell>
          <cell r="BN203" t="str">
            <v>14-47-101013911_x000D_</v>
          </cell>
          <cell r="BO203">
            <v>2</v>
          </cell>
          <cell r="BP203" t="str">
            <v>Seguros del Estado</v>
          </cell>
          <cell r="BQ203">
            <v>44579</v>
          </cell>
          <cell r="BR203" t="str">
            <v>17-01-2022 - 03-07-2023</v>
          </cell>
          <cell r="BS203">
            <v>2022</v>
          </cell>
          <cell r="BT203" t="str">
            <v>https://jepcolombia-my.sharepoint.com/personal/carlos_torres_jep_gov_co/_layouts/15/onedrive.aspx?q=122&amp;searchScope=folder&amp;id=%2Fpersonal%2Fcarlos%5Ftorres%5Fjep%5Fgov%5Fco%2FDocuments%2FDocumentos%2FContractual%2FContractual%20%2D%20Onedrive%2FValidaci%C3%B3n%20p%C3%B3lizas%20CPS%2F%2EVERIFICACI%C3%93N%20DE%20P%C3%93LIZAS%20CONTRATOS%202022%2FVerificaci%C3%B3n%20p%C3%B3liza%20contrato%20JEP%2D122%2D2022%2Epdf&amp;parent=%2Fpersonal%2Fcarlos%5Ftorres%5Fjep%5Fgov%5Fco%2FDocuments%2FDocumentos%2FContractual%2FContractual%20%2D%20Onedrive%2FValidaci%C3%B3n%20p%C3%B3lizas%20CPS%2F%2EVERIFICACI%C3%93N%20DE%20P%C3%93LIZAS%20CONTRATOS%202022&amp;parentview=7</v>
          </cell>
          <cell r="BU203" t="str">
            <v>N/A</v>
          </cell>
          <cell r="BV203" t="str">
            <v>Terminado</v>
          </cell>
          <cell r="BW203" t="str">
            <v>Retiro</v>
          </cell>
          <cell r="BX203" t="str">
            <v>N/A</v>
          </cell>
          <cell r="BY203" t="str">
            <v>DERECHO</v>
          </cell>
          <cell r="BZ203" t="str">
            <v>N/A</v>
          </cell>
          <cell r="CA203" t="str">
            <v>FEMENINO</v>
          </cell>
        </row>
        <row r="204">
          <cell r="C204" t="str">
            <v>JEP-534-2022</v>
          </cell>
          <cell r="D204" t="str">
            <v>JEP-CSPO-515-2022</v>
          </cell>
          <cell r="E204" t="str">
            <v xml:space="preserve">Ángela Esquivel </v>
          </cell>
          <cell r="F204" t="str">
            <v>Revisado el 12/07/2022 Firmado</v>
          </cell>
          <cell r="G204" t="str">
            <v>Gina Briggitte Rusinque Perez </v>
          </cell>
          <cell r="H204" t="str">
            <v>2. Contratos o convenios que no requieren pluralidad de ofertas</v>
          </cell>
          <cell r="I204" t="str">
            <v>1. Prestación de servicios</v>
          </cell>
          <cell r="J204">
            <v>1016028641</v>
          </cell>
          <cell r="K204">
            <v>2</v>
          </cell>
          <cell r="L204" t="str">
            <v>Persona Natural</v>
          </cell>
          <cell r="M204" t="str">
            <v xml:space="preserve">Bogotá D.C. </v>
          </cell>
          <cell r="N204" t="str">
            <v>Prestar servicios profesionales para apoyar y acompañar al departamento de atención a víctimas en la gestión administrativa, precontractual y seguimiento contractual a fin de facilitar la asistencia material a víctimas atendiendo los enfoques diferenciales. </v>
          </cell>
          <cell r="O204" t="str">
            <v>Administrativo Transversal</v>
          </cell>
          <cell r="P204" t="str">
            <v>Harvey Danilo Suarez Morales</v>
          </cell>
          <cell r="Q204" t="str">
            <v>Secretaría Ejecutiva</v>
          </cell>
          <cell r="R204" t="str">
            <v xml:space="preserve">Subsecretaría Ejecutiva </v>
          </cell>
          <cell r="S204" t="str">
            <v>Departamento de Atención a Víctimas</v>
          </cell>
          <cell r="T204" t="str">
            <v>Claudia Viviana Ferro Buitrago</v>
          </cell>
          <cell r="U204" t="str">
            <v>BB-Departamento de Atención a Víctimas</v>
          </cell>
          <cell r="V204" t="str">
            <v>N/A</v>
          </cell>
          <cell r="W204" t="str">
            <v>N/A</v>
          </cell>
          <cell r="X204" t="str">
            <v>N/A</v>
          </cell>
          <cell r="Y204" t="str">
            <v>Inversión</v>
          </cell>
          <cell r="Z204">
            <v>26021315</v>
          </cell>
          <cell r="AA204" t="str">
            <v>N/A</v>
          </cell>
          <cell r="AB204" t="str">
            <v>N/A</v>
          </cell>
          <cell r="AC204">
            <v>5204263</v>
          </cell>
          <cell r="AD204" t="str">
            <v>N/A</v>
          </cell>
          <cell r="AE204">
            <v>79622</v>
          </cell>
          <cell r="AF204">
            <v>299122</v>
          </cell>
          <cell r="AG204" t="str">
            <v xml:space="preserve">	2018011001091</v>
          </cell>
          <cell r="AH204">
            <v>44747</v>
          </cell>
          <cell r="AI204">
            <v>44748</v>
          </cell>
          <cell r="AJ204" t="str">
            <v>N/A</v>
          </cell>
          <cell r="AK204" t="str">
            <v>N/A</v>
          </cell>
          <cell r="AL204" t="str">
            <v>N/A</v>
          </cell>
          <cell r="AM204" t="str">
            <v>N/A</v>
          </cell>
          <cell r="AN204">
            <v>0</v>
          </cell>
          <cell r="AO204" t="str">
            <v>N/A</v>
          </cell>
          <cell r="AP204">
            <v>0</v>
          </cell>
          <cell r="AQ204" t="str">
            <v>N/A</v>
          </cell>
          <cell r="AR204">
            <v>0</v>
          </cell>
          <cell r="AS204" t="str">
            <v>N/A</v>
          </cell>
          <cell r="AT204">
            <v>0</v>
          </cell>
          <cell r="AU204" t="str">
            <v>N/A</v>
          </cell>
          <cell r="AV204">
            <v>0</v>
          </cell>
          <cell r="AW204" t="str">
            <v>N/A</v>
          </cell>
          <cell r="AX204">
            <v>0</v>
          </cell>
          <cell r="AY204" t="str">
            <v>N/A</v>
          </cell>
          <cell r="AZ204">
            <v>0</v>
          </cell>
          <cell r="BA204">
            <v>26021315</v>
          </cell>
          <cell r="BB204" t="str">
            <v>NO</v>
          </cell>
          <cell r="BC204" t="str">
            <v>N/A</v>
          </cell>
          <cell r="BD204" t="str">
            <v>N/A</v>
          </cell>
          <cell r="BE204" t="str">
            <v>N/A</v>
          </cell>
          <cell r="BF204" t="str">
            <v>N/A</v>
          </cell>
          <cell r="BG204">
            <v>44895</v>
          </cell>
          <cell r="BH204">
            <v>44895</v>
          </cell>
          <cell r="BI204">
            <v>-448</v>
          </cell>
          <cell r="BJ204" t="str">
            <v>SI</v>
          </cell>
          <cell r="BK204" t="str">
            <v>N/A</v>
          </cell>
          <cell r="BL204" t="str">
            <v>Bogotá D.C.</v>
          </cell>
          <cell r="BM204" t="str">
            <v>Cumplimiento</v>
          </cell>
          <cell r="BN204" t="str">
            <v>36-45-101039073</v>
          </cell>
          <cell r="BO204">
            <v>0</v>
          </cell>
          <cell r="BP204" t="str">
            <v>Seguros del Estado S.A.</v>
          </cell>
          <cell r="BQ204">
            <v>44747</v>
          </cell>
          <cell r="BR204" t="str">
            <v>05/07/2022 - 04/06/2023</v>
          </cell>
          <cell r="BS204">
            <v>2022</v>
          </cell>
          <cell r="BT204" t="str">
            <v>PENDIENTE</v>
          </cell>
          <cell r="BU204" t="str">
            <v>Ninguna</v>
          </cell>
          <cell r="BV204" t="str">
            <v>Terminado</v>
          </cell>
          <cell r="BW204" t="str">
            <v>Retiro</v>
          </cell>
          <cell r="BX204" t="str">
            <v>N/A</v>
          </cell>
          <cell r="BY204" t="str">
            <v>PENDIENTE</v>
          </cell>
          <cell r="BZ204" t="str">
            <v>N/A</v>
          </cell>
          <cell r="CA204" t="str">
            <v>FEMENINO</v>
          </cell>
        </row>
        <row r="205">
          <cell r="C205" t="str">
            <v>JEP-535-2022</v>
          </cell>
          <cell r="D205" t="str">
            <v>JEP-CSPO-516-2022</v>
          </cell>
          <cell r="E205" t="str">
            <v xml:space="preserve">Ángela Esquivel </v>
          </cell>
          <cell r="F205" t="str">
            <v>Revisado el 12/07/2022 Firmado</v>
          </cell>
          <cell r="G205" t="str">
            <v>Jorge Fernando Vargas Rodriguez</v>
          </cell>
          <cell r="H205" t="str">
            <v>2. Contratos o convenios que no requieren pluralidad de ofertas</v>
          </cell>
          <cell r="I205" t="str">
            <v>1. Prestación de servicios</v>
          </cell>
          <cell r="J205">
            <v>79244908</v>
          </cell>
          <cell r="K205">
            <v>7</v>
          </cell>
          <cell r="L205" t="str">
            <v>Persona Natural</v>
          </cell>
          <cell r="M205" t="str">
            <v xml:space="preserve">Bogotá D.C. </v>
          </cell>
          <cell r="N205" t="str">
            <v>Prestar servicios profesionales para apoyar y acompañar al departamento de atención a víctimas en la gestión administrativa, precontractual y seguimiento contractual a fin de facilitar la asistencia material a víctimas atendiendo los enfoques diferenciales </v>
          </cell>
          <cell r="O205" t="str">
            <v>Administrativo Transversal</v>
          </cell>
          <cell r="P205" t="str">
            <v>Harvey Danilo Suarez Morales</v>
          </cell>
          <cell r="Q205" t="str">
            <v>Secretaría Ejecutiva</v>
          </cell>
          <cell r="R205" t="str">
            <v xml:space="preserve">Subsecretaría Ejecutiva </v>
          </cell>
          <cell r="S205" t="str">
            <v>Departamento de Atención a Víctimas</v>
          </cell>
          <cell r="T205" t="str">
            <v>Claudia Viviana Ferro Buitrago</v>
          </cell>
          <cell r="U205" t="str">
            <v>BB-Departamento de Atención a Víctimas</v>
          </cell>
          <cell r="V205" t="str">
            <v>N/A</v>
          </cell>
          <cell r="W205" t="str">
            <v>N/A</v>
          </cell>
          <cell r="X205" t="str">
            <v>N/A</v>
          </cell>
          <cell r="Y205" t="str">
            <v>Inversión</v>
          </cell>
          <cell r="Z205">
            <v>26021315</v>
          </cell>
          <cell r="AA205" t="str">
            <v>N/A</v>
          </cell>
          <cell r="AB205" t="str">
            <v>N/A</v>
          </cell>
          <cell r="AC205">
            <v>5204263</v>
          </cell>
          <cell r="AD205" t="str">
            <v>N/A</v>
          </cell>
          <cell r="AE205">
            <v>80622</v>
          </cell>
          <cell r="AF205">
            <v>304422</v>
          </cell>
          <cell r="AG205" t="str">
            <v xml:space="preserve">	2018011001091</v>
          </cell>
          <cell r="AH205">
            <v>44748</v>
          </cell>
          <cell r="AI205">
            <v>44749</v>
          </cell>
          <cell r="AJ205" t="str">
            <v>N/A</v>
          </cell>
          <cell r="AK205" t="str">
            <v>N/A</v>
          </cell>
          <cell r="AL205" t="str">
            <v>N/A</v>
          </cell>
          <cell r="AM205" t="str">
            <v>N/A</v>
          </cell>
          <cell r="AN205">
            <v>0</v>
          </cell>
          <cell r="AO205" t="str">
            <v>N/A</v>
          </cell>
          <cell r="AP205">
            <v>0</v>
          </cell>
          <cell r="AQ205" t="str">
            <v>N/A</v>
          </cell>
          <cell r="AR205">
            <v>0</v>
          </cell>
          <cell r="AS205" t="str">
            <v>N/A</v>
          </cell>
          <cell r="AT205">
            <v>0</v>
          </cell>
          <cell r="AU205" t="str">
            <v>N/A</v>
          </cell>
          <cell r="AV205">
            <v>0</v>
          </cell>
          <cell r="AW205" t="str">
            <v>N/A</v>
          </cell>
          <cell r="AX205">
            <v>0</v>
          </cell>
          <cell r="AY205" t="str">
            <v>N/A</v>
          </cell>
          <cell r="AZ205">
            <v>0</v>
          </cell>
          <cell r="BA205">
            <v>26021315</v>
          </cell>
          <cell r="BB205" t="str">
            <v>NO</v>
          </cell>
          <cell r="BC205" t="str">
            <v>N/A</v>
          </cell>
          <cell r="BD205" t="str">
            <v>N/A</v>
          </cell>
          <cell r="BE205" t="str">
            <v>N/A</v>
          </cell>
          <cell r="BF205" t="str">
            <v>N/A</v>
          </cell>
          <cell r="BG205">
            <v>44895</v>
          </cell>
          <cell r="BH205">
            <v>44895</v>
          </cell>
          <cell r="BI205">
            <v>-448</v>
          </cell>
          <cell r="BJ205" t="str">
            <v>SI</v>
          </cell>
          <cell r="BK205" t="str">
            <v>N/A</v>
          </cell>
          <cell r="BL205" t="str">
            <v>Bogotá D.C.</v>
          </cell>
          <cell r="BM205" t="str">
            <v>Cumplimiento</v>
          </cell>
          <cell r="BN205" t="str">
            <v>36-45-101039074</v>
          </cell>
          <cell r="BO205">
            <v>0</v>
          </cell>
          <cell r="BP205" t="str">
            <v>Seguros del Estado S.A.</v>
          </cell>
          <cell r="BQ205">
            <v>44743</v>
          </cell>
          <cell r="BR205" t="str">
            <v>01/07/2022 - 31/05/2023</v>
          </cell>
          <cell r="BS205">
            <v>2022</v>
          </cell>
          <cell r="BT205" t="str">
            <v>PENDIENTE</v>
          </cell>
          <cell r="BU205" t="str">
            <v>Ninguna</v>
          </cell>
          <cell r="BV205" t="str">
            <v>Terminado</v>
          </cell>
          <cell r="BW205" t="str">
            <v>Retiro</v>
          </cell>
          <cell r="BX205" t="str">
            <v>N/A</v>
          </cell>
          <cell r="BY205" t="str">
            <v>PENDIENTE</v>
          </cell>
          <cell r="BZ205" t="str">
            <v>N/A</v>
          </cell>
          <cell r="CA205" t="str">
            <v>MASCULINO</v>
          </cell>
        </row>
        <row r="206">
          <cell r="C206" t="str">
            <v>JEP-537-2022</v>
          </cell>
          <cell r="D206" t="str">
            <v>JEP-CSPO-518-2022</v>
          </cell>
          <cell r="E206" t="str">
            <v xml:space="preserve">Ángela Esquivel </v>
          </cell>
          <cell r="F206" t="str">
            <v>Revisado el 12/07/2022</v>
          </cell>
          <cell r="G206" t="str">
            <v>Manuel Alejandro Niño Fontecha </v>
          </cell>
          <cell r="H206" t="str">
            <v>2. Contratos o convenios que no requieren pluralidad de ofertas</v>
          </cell>
          <cell r="I206" t="str">
            <v>1. Prestación de servicios</v>
          </cell>
          <cell r="J206">
            <v>1018435769</v>
          </cell>
          <cell r="K206">
            <v>9</v>
          </cell>
          <cell r="L206" t="str">
            <v>Persona Natural</v>
          </cell>
          <cell r="M206" t="str">
            <v xml:space="preserve">Bogotá D.C. </v>
          </cell>
          <cell r="N206" t="str">
            <v>Prestar servicios profesionales para apoyar y acompañar al departamento de atención a víctimas en la gestión administrativa, precontractual y seguimiento contractual a fin de facilitar la asistencia material a víctimas atendiendo los enfoques diferenciales </v>
          </cell>
          <cell r="O206" t="str">
            <v>Administrativo Transversal</v>
          </cell>
          <cell r="P206" t="str">
            <v>Harvey Danilo Suarez Morales</v>
          </cell>
          <cell r="Q206" t="str">
            <v>Secretaría Ejecutiva</v>
          </cell>
          <cell r="R206" t="str">
            <v xml:space="preserve">Subsecretaría Ejecutiva </v>
          </cell>
          <cell r="S206" t="str">
            <v>Departamento de Atención a Víctimas</v>
          </cell>
          <cell r="T206" t="str">
            <v>Claudia Viviana Ferro Buitrago</v>
          </cell>
          <cell r="U206" t="str">
            <v>BB-Departamento de Atención a Víctimas</v>
          </cell>
          <cell r="V206" t="str">
            <v>N/A</v>
          </cell>
          <cell r="W206" t="str">
            <v>N/A</v>
          </cell>
          <cell r="X206" t="str">
            <v>N/A</v>
          </cell>
          <cell r="Y206" t="str">
            <v>Inversión</v>
          </cell>
          <cell r="Z206">
            <v>26021315</v>
          </cell>
          <cell r="AA206" t="str">
            <v>N/A</v>
          </cell>
          <cell r="AB206" t="str">
            <v>N/A</v>
          </cell>
          <cell r="AC206">
            <v>5204263</v>
          </cell>
          <cell r="AD206" t="str">
            <v>N/A</v>
          </cell>
          <cell r="AE206">
            <v>86822</v>
          </cell>
          <cell r="AF206">
            <v>305222</v>
          </cell>
          <cell r="AG206">
            <v>2018011001091</v>
          </cell>
          <cell r="AH206">
            <v>44748</v>
          </cell>
          <cell r="AI206">
            <v>44749</v>
          </cell>
          <cell r="AJ206" t="str">
            <v>N/A</v>
          </cell>
          <cell r="AK206" t="str">
            <v>N/A</v>
          </cell>
          <cell r="AL206" t="str">
            <v>N/A</v>
          </cell>
          <cell r="AM206" t="str">
            <v>N/A</v>
          </cell>
          <cell r="AN206">
            <v>0</v>
          </cell>
          <cell r="AO206" t="str">
            <v>N/A</v>
          </cell>
          <cell r="AP206">
            <v>0</v>
          </cell>
          <cell r="AQ206" t="str">
            <v>N/A</v>
          </cell>
          <cell r="AR206">
            <v>0</v>
          </cell>
          <cell r="AS206" t="str">
            <v>N/A</v>
          </cell>
          <cell r="AT206">
            <v>0</v>
          </cell>
          <cell r="AU206" t="str">
            <v>N/A</v>
          </cell>
          <cell r="AV206">
            <v>0</v>
          </cell>
          <cell r="AW206" t="str">
            <v>N/A</v>
          </cell>
          <cell r="AX206">
            <v>0</v>
          </cell>
          <cell r="AY206" t="str">
            <v>N/A</v>
          </cell>
          <cell r="AZ206">
            <v>0</v>
          </cell>
          <cell r="BA206">
            <v>26021315</v>
          </cell>
          <cell r="BB206" t="str">
            <v>NO</v>
          </cell>
          <cell r="BC206" t="str">
            <v>N/A</v>
          </cell>
          <cell r="BD206" t="str">
            <v>N/A</v>
          </cell>
          <cell r="BE206" t="str">
            <v>N/A</v>
          </cell>
          <cell r="BF206" t="str">
            <v>N/A</v>
          </cell>
          <cell r="BG206">
            <v>44895</v>
          </cell>
          <cell r="BH206">
            <v>44895</v>
          </cell>
          <cell r="BI206">
            <v>-448</v>
          </cell>
          <cell r="BJ206" t="str">
            <v>SI</v>
          </cell>
          <cell r="BK206" t="str">
            <v>N/A</v>
          </cell>
          <cell r="BL206" t="str">
            <v>Bogotá D.C.</v>
          </cell>
          <cell r="BM206" t="str">
            <v>Cumplimiento</v>
          </cell>
          <cell r="BN206" t="str">
            <v>36-45-101039077</v>
          </cell>
          <cell r="BO206">
            <v>2</v>
          </cell>
          <cell r="BP206" t="str">
            <v>Seguros del Estado S.A.</v>
          </cell>
          <cell r="BQ206">
            <v>44749</v>
          </cell>
          <cell r="BR206" t="str">
            <v>06/07/2022 - 05/06/2023</v>
          </cell>
          <cell r="BS206">
            <v>2022</v>
          </cell>
          <cell r="BT206" t="str">
            <v>PENDIENTE</v>
          </cell>
          <cell r="BU206" t="str">
            <v>Ninguna</v>
          </cell>
          <cell r="BV206" t="str">
            <v>Terminado</v>
          </cell>
          <cell r="BW206" t="str">
            <v>Retiro</v>
          </cell>
          <cell r="BX206" t="str">
            <v>N/A</v>
          </cell>
          <cell r="BY206" t="str">
            <v>PENDIENTE</v>
          </cell>
          <cell r="BZ206" t="str">
            <v>N/A</v>
          </cell>
          <cell r="CA206" t="str">
            <v>MASCULINO</v>
          </cell>
        </row>
        <row r="207">
          <cell r="C207" t="str">
            <v>JEP-536-2022</v>
          </cell>
          <cell r="D207" t="str">
            <v>JEP-CSPO-517-2022</v>
          </cell>
          <cell r="E207" t="str">
            <v xml:space="preserve">Ángela Esquivel </v>
          </cell>
          <cell r="F207" t="str">
            <v>Revisado el 12/07/2022 Firmado</v>
          </cell>
          <cell r="G207" t="str">
            <v>Karen Andrea Ramirez Rincon </v>
          </cell>
          <cell r="H207" t="str">
            <v>2. Contratos o convenios que no requieren pluralidad de ofertas</v>
          </cell>
          <cell r="I207" t="str">
            <v>1. Prestación de servicios</v>
          </cell>
          <cell r="J207">
            <v>1010188577</v>
          </cell>
          <cell r="K207">
            <v>2</v>
          </cell>
          <cell r="L207" t="str">
            <v>Persona Natural</v>
          </cell>
          <cell r="M207" t="str">
            <v xml:space="preserve">Bogotá D.C. </v>
          </cell>
          <cell r="N207" t="str">
            <v>Prestar servicios profesionales para apoyar y acompañar al departamento de atención a víctimas en las gestiones administrativas requeridas para su adecuado funcionamiento y el cumplimiento sus funciones misionales </v>
          </cell>
          <cell r="O207" t="str">
            <v>Administrativo Transversal</v>
          </cell>
          <cell r="P207" t="str">
            <v>Harvey Danilo Suarez Morales</v>
          </cell>
          <cell r="Q207" t="str">
            <v>Secretaría Ejecutiva</v>
          </cell>
          <cell r="R207" t="str">
            <v xml:space="preserve">Subsecretaría Ejecutiva </v>
          </cell>
          <cell r="S207" t="str">
            <v>Departamento de Atención a Víctimas</v>
          </cell>
          <cell r="T207" t="str">
            <v>Claudia Viviana Ferro Buitrago</v>
          </cell>
          <cell r="U207" t="str">
            <v>BB-Departamento de Atención a Víctimas</v>
          </cell>
          <cell r="V207" t="str">
            <v>N/A</v>
          </cell>
          <cell r="W207" t="str">
            <v>N/A</v>
          </cell>
          <cell r="X207" t="str">
            <v>N/A</v>
          </cell>
          <cell r="Y207" t="str">
            <v>Inversión</v>
          </cell>
          <cell r="Z207">
            <v>21684420</v>
          </cell>
          <cell r="AA207" t="str">
            <v>N/A</v>
          </cell>
          <cell r="AB207" t="str">
            <v>N/A</v>
          </cell>
          <cell r="AC207">
            <v>3614070</v>
          </cell>
          <cell r="AD207" t="str">
            <v>N/A</v>
          </cell>
          <cell r="AE207">
            <v>87322</v>
          </cell>
          <cell r="AF207" t="str">
            <v xml:space="preserve">	304522</v>
          </cell>
          <cell r="AG207" t="str">
            <v xml:space="preserve">	2018011001091</v>
          </cell>
          <cell r="AH207">
            <v>44748</v>
          </cell>
          <cell r="AI207">
            <v>44749</v>
          </cell>
          <cell r="AJ207" t="str">
            <v>N/A</v>
          </cell>
          <cell r="AK207" t="str">
            <v>N/A</v>
          </cell>
          <cell r="AL207" t="str">
            <v>N/A</v>
          </cell>
          <cell r="AM207" t="str">
            <v>N/A</v>
          </cell>
          <cell r="AN207">
            <v>0</v>
          </cell>
          <cell r="AO207" t="str">
            <v>N/A</v>
          </cell>
          <cell r="AP207">
            <v>0</v>
          </cell>
          <cell r="AQ207" t="str">
            <v>N/A</v>
          </cell>
          <cell r="AR207">
            <v>0</v>
          </cell>
          <cell r="AS207" t="str">
            <v>N/A</v>
          </cell>
          <cell r="AT207">
            <v>0</v>
          </cell>
          <cell r="AU207" t="str">
            <v>N/A</v>
          </cell>
          <cell r="AV207">
            <v>0</v>
          </cell>
          <cell r="AW207" t="str">
            <v>N/A</v>
          </cell>
          <cell r="AX207">
            <v>0</v>
          </cell>
          <cell r="AY207" t="str">
            <v>N/A</v>
          </cell>
          <cell r="AZ207">
            <v>-122</v>
          </cell>
          <cell r="BA207">
            <v>21684420</v>
          </cell>
          <cell r="BB207" t="str">
            <v>NO</v>
          </cell>
          <cell r="BC207" t="str">
            <v>N/A</v>
          </cell>
          <cell r="BD207" t="str">
            <v>N/A</v>
          </cell>
          <cell r="BE207" t="str">
            <v>N/A</v>
          </cell>
          <cell r="BF207" t="str">
            <v>N/A</v>
          </cell>
          <cell r="BG207">
            <v>44926</v>
          </cell>
          <cell r="BH207">
            <v>44804</v>
          </cell>
          <cell r="BI207">
            <v>-539</v>
          </cell>
          <cell r="BJ207" t="str">
            <v>SI</v>
          </cell>
          <cell r="BK207">
            <v>44804</v>
          </cell>
          <cell r="BL207" t="str">
            <v>Bogotá D.C.</v>
          </cell>
          <cell r="BM207" t="str">
            <v>Cumplimiento</v>
          </cell>
          <cell r="BN207" t="str">
            <v>36-45-101039120</v>
          </cell>
          <cell r="BO207">
            <v>0</v>
          </cell>
          <cell r="BP207" t="str">
            <v>Seguros del Estado S.A.</v>
          </cell>
          <cell r="BQ207">
            <v>44749</v>
          </cell>
          <cell r="BR207" t="str">
            <v>07/07/2022 - 05/07/2023</v>
          </cell>
          <cell r="BS207">
            <v>2022</v>
          </cell>
          <cell r="BT207" t="str">
            <v>PENDIENTE</v>
          </cell>
          <cell r="BU207" t="str">
            <v>En fecha del 31/08/2022 se publica la terminación del contrato JEP-536-2022</v>
          </cell>
          <cell r="BV207" t="str">
            <v>Terminado</v>
          </cell>
          <cell r="BW207" t="str">
            <v>Terminación anticipada</v>
          </cell>
          <cell r="BX207" t="str">
            <v>N/A</v>
          </cell>
          <cell r="BY207" t="str">
            <v>PENDIENTE</v>
          </cell>
          <cell r="BZ207" t="str">
            <v>N/A</v>
          </cell>
          <cell r="CA207" t="str">
            <v>FEMENINO</v>
          </cell>
        </row>
        <row r="208">
          <cell r="C208" t="str">
            <v>JEP-490-2022</v>
          </cell>
          <cell r="D208" t="str">
            <v>JEP-CSPO-472-2022</v>
          </cell>
          <cell r="E208" t="str">
            <v>Laura Paredes</v>
          </cell>
          <cell r="F208" t="str">
            <v>Revisado el 10/08/2022 
Actualizado 24/07/2022</v>
          </cell>
          <cell r="G208" t="str">
            <v>Cesar Orlando Cañon Olivia</v>
          </cell>
          <cell r="H208" t="str">
            <v>2. Contratos o convenios que no requieren pluralidad de ofertas</v>
          </cell>
          <cell r="I208" t="str">
            <v>1. Prestación de servicios</v>
          </cell>
          <cell r="J208">
            <v>1016039177</v>
          </cell>
          <cell r="K208">
            <v>3</v>
          </cell>
          <cell r="L208" t="str">
            <v>Persona Natural</v>
          </cell>
          <cell r="M208" t="str">
            <v xml:space="preserve">Bogotá D.C. </v>
          </cell>
          <cell r="N208" t="str">
            <v xml:space="preserve">Prestar servicios profesionales para apoyar y acompañar al Departamento de Atención a Víctimas en la elaboración, seguimiento y apoyo respuesta a órdenes judiciales, peticiones, orientación y asesoría en la sede principal. </v>
          </cell>
          <cell r="O208" t="str">
            <v>Administrativo Transversal</v>
          </cell>
          <cell r="P208" t="str">
            <v>Harvey Danilo Suarez Morales</v>
          </cell>
          <cell r="Q208" t="str">
            <v>Secretaría Ejecutiva</v>
          </cell>
          <cell r="R208" t="str">
            <v xml:space="preserve">Subsecretaría Ejecutiva </v>
          </cell>
          <cell r="S208" t="str">
            <v>Departamento de Atención a Víctimas</v>
          </cell>
          <cell r="T208" t="str">
            <v>Claudia Viviana Ferro Buitrago</v>
          </cell>
          <cell r="U208" t="str">
            <v>BB-Departamento de Atención a Víctimas</v>
          </cell>
          <cell r="V208" t="str">
            <v>N/A</v>
          </cell>
          <cell r="W208" t="str">
            <v>N/A</v>
          </cell>
          <cell r="X208" t="str">
            <v>N/A</v>
          </cell>
          <cell r="Y208" t="str">
            <v>Inversión</v>
          </cell>
          <cell r="Z208">
            <v>36140715</v>
          </cell>
          <cell r="AA208" t="str">
            <v>N/A</v>
          </cell>
          <cell r="AB208" t="str">
            <v>N/A</v>
          </cell>
          <cell r="AC208">
            <v>7228143</v>
          </cell>
          <cell r="AD208" t="str">
            <v>N/A</v>
          </cell>
          <cell r="AE208">
            <v>79922</v>
          </cell>
          <cell r="AF208">
            <v>311122</v>
          </cell>
          <cell r="AG208">
            <v>2018011001091</v>
          </cell>
          <cell r="AH208">
            <v>44750</v>
          </cell>
          <cell r="AI208">
            <v>44753</v>
          </cell>
          <cell r="AJ208" t="str">
            <v>N/A</v>
          </cell>
          <cell r="AK208" t="str">
            <v>N/A</v>
          </cell>
          <cell r="AL208" t="str">
            <v>N/A</v>
          </cell>
          <cell r="AM208" t="str">
            <v>N/A</v>
          </cell>
          <cell r="AN208">
            <v>0</v>
          </cell>
          <cell r="AO208" t="str">
            <v>N/A</v>
          </cell>
          <cell r="AP208">
            <v>0</v>
          </cell>
          <cell r="AQ208" t="str">
            <v>N/A</v>
          </cell>
          <cell r="AR208">
            <v>0</v>
          </cell>
          <cell r="AS208" t="str">
            <v>N/A</v>
          </cell>
          <cell r="AT208">
            <v>0</v>
          </cell>
          <cell r="AU208" t="str">
            <v>N/A</v>
          </cell>
          <cell r="AV208">
            <v>0</v>
          </cell>
          <cell r="AW208" t="str">
            <v>N/A</v>
          </cell>
          <cell r="AX208">
            <v>0</v>
          </cell>
          <cell r="AY208" t="str">
            <v>N/A</v>
          </cell>
          <cell r="AZ208">
            <v>0</v>
          </cell>
          <cell r="BA208">
            <v>36140715</v>
          </cell>
          <cell r="BB208" t="str">
            <v>NO</v>
          </cell>
          <cell r="BC208" t="str">
            <v>N/A</v>
          </cell>
          <cell r="BD208" t="str">
            <v>N/A</v>
          </cell>
          <cell r="BE208" t="str">
            <v>N/A</v>
          </cell>
          <cell r="BF208" t="str">
            <v>N/A</v>
          </cell>
          <cell r="BG208">
            <v>44895</v>
          </cell>
          <cell r="BH208">
            <v>44895</v>
          </cell>
          <cell r="BI208">
            <v>-448</v>
          </cell>
          <cell r="BK208" t="str">
            <v>N/A</v>
          </cell>
          <cell r="BL208" t="str">
            <v>Bogotá D.C.</v>
          </cell>
          <cell r="BM208" t="str">
            <v>Cumplimiento</v>
          </cell>
          <cell r="BN208" t="str">
            <v>14-45-101082330</v>
          </cell>
          <cell r="BO208">
            <v>0</v>
          </cell>
          <cell r="BP208" t="str">
            <v>Seguros del Estado S.A.</v>
          </cell>
          <cell r="BQ208">
            <v>44750</v>
          </cell>
          <cell r="BR208" t="str">
            <v>08/07/2022 - 30/05/2023</v>
          </cell>
          <cell r="BS208">
            <v>2022</v>
          </cell>
          <cell r="BT208" t="str">
            <v>PENDIENTE</v>
          </cell>
          <cell r="BU208" t="str">
            <v>Ninguna</v>
          </cell>
          <cell r="BV208" t="str">
            <v>Terminado</v>
          </cell>
          <cell r="BW208" t="str">
            <v>Retiro</v>
          </cell>
          <cell r="BX208" t="str">
            <v>N/A</v>
          </cell>
          <cell r="BY208" t="str">
            <v>PENDIENTE</v>
          </cell>
          <cell r="BZ208" t="str">
            <v>N/A</v>
          </cell>
          <cell r="CA208" t="str">
            <v>MASCULINO</v>
          </cell>
        </row>
        <row r="209">
          <cell r="C209" t="str">
            <v>JEP-492-2022</v>
          </cell>
          <cell r="D209" t="str">
            <v>JEP-CSPO-474-2022</v>
          </cell>
          <cell r="E209" t="str">
            <v>Laura Paredes</v>
          </cell>
          <cell r="F209" t="str">
            <v xml:space="preserve">Revisado el 10/08/2022 </v>
          </cell>
          <cell r="G209" t="str">
            <v>Natalia Quiroga Hernandez</v>
          </cell>
          <cell r="H209" t="str">
            <v>2. Contratos o convenios que no requieren pluralidad de ofertas</v>
          </cell>
          <cell r="I209" t="str">
            <v>1. Prestación de servicios</v>
          </cell>
          <cell r="J209">
            <v>1032434366</v>
          </cell>
          <cell r="K209">
            <v>0</v>
          </cell>
          <cell r="L209" t="str">
            <v>Persona Natural</v>
          </cell>
          <cell r="M209" t="str">
            <v xml:space="preserve">Bogotá D.C. </v>
          </cell>
          <cell r="N209" t="str">
            <v xml:space="preserve">Prestar servicios profesionales para apoyar y acompañar al Departamento de Atención a Víctimas en la elaboración, seguimiento y apoyo respuesta a órdenes judiciales, peticiones, orientación y asesoría en la sede principal. </v>
          </cell>
          <cell r="O209" t="str">
            <v>Administrativo Transversal</v>
          </cell>
          <cell r="P209" t="str">
            <v>Harvey Danilo Suarez Morales</v>
          </cell>
          <cell r="Q209" t="str">
            <v>Secretaría Ejecutiva</v>
          </cell>
          <cell r="R209" t="str">
            <v xml:space="preserve">Subsecretaría Ejecutiva </v>
          </cell>
          <cell r="S209" t="str">
            <v>Departamento de Atención a Víctimas</v>
          </cell>
          <cell r="T209" t="str">
            <v>Claudia Viviana Ferro Buitrago</v>
          </cell>
          <cell r="U209" t="str">
            <v>BB-Departamento de Atención a Víctimas</v>
          </cell>
          <cell r="V209" t="str">
            <v>N/A</v>
          </cell>
          <cell r="W209" t="str">
            <v>N/A</v>
          </cell>
          <cell r="X209" t="str">
            <v>N/A</v>
          </cell>
          <cell r="Y209" t="str">
            <v>Inversión</v>
          </cell>
          <cell r="Z209">
            <v>36140715</v>
          </cell>
          <cell r="AA209" t="str">
            <v>N/A</v>
          </cell>
          <cell r="AB209" t="str">
            <v>N/A</v>
          </cell>
          <cell r="AC209">
            <v>7228143</v>
          </cell>
          <cell r="AD209" t="str">
            <v>N/A</v>
          </cell>
          <cell r="AE209">
            <v>80022</v>
          </cell>
          <cell r="AF209">
            <v>308822</v>
          </cell>
          <cell r="AG209">
            <v>2018011001091</v>
          </cell>
          <cell r="AH209">
            <v>44750</v>
          </cell>
          <cell r="AI209">
            <v>44751</v>
          </cell>
          <cell r="AJ209" t="str">
            <v>N/A</v>
          </cell>
          <cell r="AK209" t="str">
            <v>N/A</v>
          </cell>
          <cell r="AL209" t="str">
            <v>N/A</v>
          </cell>
          <cell r="AM209" t="str">
            <v>N/A</v>
          </cell>
          <cell r="AN209">
            <v>0</v>
          </cell>
          <cell r="AO209" t="str">
            <v>N/A</v>
          </cell>
          <cell r="AP209">
            <v>0</v>
          </cell>
          <cell r="AQ209" t="str">
            <v>N/A</v>
          </cell>
          <cell r="AR209">
            <v>0</v>
          </cell>
          <cell r="AS209" t="str">
            <v>N/A</v>
          </cell>
          <cell r="AT209">
            <v>0</v>
          </cell>
          <cell r="AU209" t="str">
            <v>N/A</v>
          </cell>
          <cell r="AV209">
            <v>0</v>
          </cell>
          <cell r="AW209" t="str">
            <v>N/A</v>
          </cell>
          <cell r="AX209">
            <v>0</v>
          </cell>
          <cell r="AY209" t="str">
            <v>N/A</v>
          </cell>
          <cell r="AZ209">
            <v>0</v>
          </cell>
          <cell r="BA209">
            <v>36140715</v>
          </cell>
          <cell r="BB209" t="str">
            <v>NO</v>
          </cell>
          <cell r="BC209" t="str">
            <v>N/A</v>
          </cell>
          <cell r="BD209" t="str">
            <v>N/A</v>
          </cell>
          <cell r="BE209" t="str">
            <v>N/A</v>
          </cell>
          <cell r="BF209" t="str">
            <v>N/A</v>
          </cell>
          <cell r="BG209">
            <v>44895</v>
          </cell>
          <cell r="BH209">
            <v>44895</v>
          </cell>
          <cell r="BI209">
            <v>-448</v>
          </cell>
          <cell r="BK209" t="str">
            <v>N/A</v>
          </cell>
          <cell r="BL209" t="str">
            <v>Bogotá D.C.</v>
          </cell>
          <cell r="BM209" t="str">
            <v>Cumplimiento</v>
          </cell>
          <cell r="BN209" t="str">
            <v>25-47-101003002</v>
          </cell>
          <cell r="BO209">
            <v>0</v>
          </cell>
          <cell r="BP209" t="str">
            <v>Seguros del Estado S.A.</v>
          </cell>
          <cell r="BQ209">
            <v>44750</v>
          </cell>
          <cell r="BR209" t="str">
            <v>08/07/2022 - 01/06/2023</v>
          </cell>
          <cell r="BS209">
            <v>2022</v>
          </cell>
          <cell r="BT209" t="str">
            <v>PENDIENTE</v>
          </cell>
          <cell r="BU209" t="str">
            <v>Ninguna</v>
          </cell>
          <cell r="BV209" t="str">
            <v>Terminado</v>
          </cell>
          <cell r="BW209" t="str">
            <v>Retiro</v>
          </cell>
          <cell r="BX209" t="str">
            <v>N/A</v>
          </cell>
          <cell r="BY209" t="str">
            <v>PENDIENTE</v>
          </cell>
          <cell r="BZ209" t="str">
            <v>N/A</v>
          </cell>
          <cell r="CA209" t="str">
            <v>FEMENINO</v>
          </cell>
        </row>
        <row r="210">
          <cell r="C210" t="str">
            <v>JEP-493-2022</v>
          </cell>
          <cell r="D210" t="str">
            <v>JEP-CSPO-475-2022</v>
          </cell>
          <cell r="E210" t="str">
            <v>Laura Paredes</v>
          </cell>
          <cell r="F210" t="str">
            <v xml:space="preserve">Revisado el 10/08/2022 </v>
          </cell>
          <cell r="G210" t="str">
            <v>Yesid Arnulfo Mejía Chamorro</v>
          </cell>
          <cell r="H210" t="str">
            <v>2. Contratos o convenios que no requieren pluralidad de ofertas</v>
          </cell>
          <cell r="I210" t="str">
            <v>1. Prestación de servicios</v>
          </cell>
          <cell r="J210">
            <v>98400064</v>
          </cell>
          <cell r="K210">
            <v>4</v>
          </cell>
          <cell r="L210" t="str">
            <v>Persona Natural</v>
          </cell>
          <cell r="M210" t="str">
            <v>Pasto</v>
          </cell>
          <cell r="N210" t="str">
            <v>Prestar servicios profesionales para apoyar al Departamento de Atención a Víctimas en la región de Nariño, Valle del Cauca, Cauca, para adelantar acciones de difusión, acompañamiento y orientación psicosocial, a las víctimas en instancias judiciales y no judiciales, atendiendo los enfoques diferenciales y psicosocial.</v>
          </cell>
          <cell r="O210" t="str">
            <v>Administrativo Transversal</v>
          </cell>
          <cell r="P210" t="str">
            <v>Harvey Danilo Suarez Morales</v>
          </cell>
          <cell r="Q210" t="str">
            <v>Secretaría Ejecutiva</v>
          </cell>
          <cell r="R210" t="str">
            <v xml:space="preserve">Subsecretaría Ejecutiva </v>
          </cell>
          <cell r="S210" t="str">
            <v>Departamento de Atención a Víctimas</v>
          </cell>
          <cell r="T210" t="str">
            <v>Claudia Viviana Ferro Buitrago</v>
          </cell>
          <cell r="U210" t="str">
            <v>BB-Departamento de Atención a Víctimas</v>
          </cell>
          <cell r="V210" t="str">
            <v>N/A</v>
          </cell>
          <cell r="W210" t="str">
            <v>N/A</v>
          </cell>
          <cell r="X210" t="str">
            <v>N/A</v>
          </cell>
          <cell r="Y210" t="str">
            <v>Inversión</v>
          </cell>
          <cell r="Z210">
            <v>36140715</v>
          </cell>
          <cell r="AA210" t="str">
            <v>N/A</v>
          </cell>
          <cell r="AB210" t="str">
            <v>N/A</v>
          </cell>
          <cell r="AC210">
            <v>7228143</v>
          </cell>
          <cell r="AD210" t="str">
            <v>N/A</v>
          </cell>
          <cell r="AE210">
            <v>80222</v>
          </cell>
          <cell r="AF210">
            <v>311222</v>
          </cell>
          <cell r="AG210">
            <v>2018011001091</v>
          </cell>
          <cell r="AH210">
            <v>44750</v>
          </cell>
          <cell r="AI210">
            <v>44753</v>
          </cell>
          <cell r="AJ210" t="str">
            <v>N/A</v>
          </cell>
          <cell r="AK210" t="str">
            <v>N/A</v>
          </cell>
          <cell r="AL210" t="str">
            <v>N/A</v>
          </cell>
          <cell r="AM210" t="str">
            <v>N/A</v>
          </cell>
          <cell r="AN210">
            <v>0</v>
          </cell>
          <cell r="AO210" t="str">
            <v>N/A</v>
          </cell>
          <cell r="AP210">
            <v>0</v>
          </cell>
          <cell r="AQ210" t="str">
            <v>N/A</v>
          </cell>
          <cell r="AR210">
            <v>0</v>
          </cell>
          <cell r="AS210" t="str">
            <v>N/A</v>
          </cell>
          <cell r="AT210">
            <v>0</v>
          </cell>
          <cell r="AU210" t="str">
            <v>N/A</v>
          </cell>
          <cell r="AV210">
            <v>0</v>
          </cell>
          <cell r="AW210" t="str">
            <v>N/A</v>
          </cell>
          <cell r="AX210">
            <v>0</v>
          </cell>
          <cell r="AY210" t="str">
            <v>N/A</v>
          </cell>
          <cell r="AZ210">
            <v>0</v>
          </cell>
          <cell r="BA210">
            <v>36140715</v>
          </cell>
          <cell r="BB210" t="str">
            <v>NO</v>
          </cell>
          <cell r="BC210" t="str">
            <v>N/A</v>
          </cell>
          <cell r="BD210" t="str">
            <v>N/A</v>
          </cell>
          <cell r="BE210" t="str">
            <v>N/A</v>
          </cell>
          <cell r="BF210" t="str">
            <v>N/A</v>
          </cell>
          <cell r="BG210">
            <v>44895</v>
          </cell>
          <cell r="BH210">
            <v>44895</v>
          </cell>
          <cell r="BI210">
            <v>-448</v>
          </cell>
          <cell r="BK210" t="str">
            <v>N/A</v>
          </cell>
          <cell r="BL210" t="str">
            <v>Pasto con
desplazamiento en la región de Nariño, Cauca y Valle del Cauca</v>
          </cell>
          <cell r="BM210" t="str">
            <v>Cumplimiento</v>
          </cell>
          <cell r="BN210" t="str">
            <v>41-45-101077875</v>
          </cell>
          <cell r="BO210">
            <v>0</v>
          </cell>
          <cell r="BP210" t="str">
            <v>Seguros del Estado S.A.</v>
          </cell>
          <cell r="BQ210">
            <v>44750</v>
          </cell>
          <cell r="BR210" t="str">
            <v>08/07/2022 - 08/07/2023</v>
          </cell>
          <cell r="BS210">
            <v>2022</v>
          </cell>
          <cell r="BT210" t="str">
            <v>PENDIENTE</v>
          </cell>
          <cell r="BU210" t="str">
            <v>Ninguna</v>
          </cell>
          <cell r="BV210" t="str">
            <v>Terminado</v>
          </cell>
          <cell r="BW210" t="str">
            <v>Retiro</v>
          </cell>
          <cell r="BX210" t="str">
            <v>N/A</v>
          </cell>
          <cell r="BY210" t="str">
            <v>PENDIENTE</v>
          </cell>
          <cell r="BZ210" t="str">
            <v>N/A</v>
          </cell>
          <cell r="CA210" t="str">
            <v>MASCULINO</v>
          </cell>
        </row>
        <row r="211">
          <cell r="C211" t="str">
            <v>JEP-491-2022</v>
          </cell>
          <cell r="D211" t="str">
            <v>JEP-CSPO-473-2022</v>
          </cell>
          <cell r="E211" t="str">
            <v>Laura Paredes</v>
          </cell>
          <cell r="F211" t="str">
            <v xml:space="preserve">Revisado el 10/08/2022 </v>
          </cell>
          <cell r="G211" t="str">
            <v>Javier Eduardo Pereira Cerón</v>
          </cell>
          <cell r="H211" t="str">
            <v>2. Contratos o convenios que no requieren pluralidad de ofertas</v>
          </cell>
          <cell r="I211" t="str">
            <v>1. Prestación de servicios</v>
          </cell>
          <cell r="J211">
            <v>76326106</v>
          </cell>
          <cell r="K211">
            <v>9</v>
          </cell>
          <cell r="L211" t="str">
            <v>Persona Natural</v>
          </cell>
          <cell r="M211" t="str">
            <v>N/A</v>
          </cell>
          <cell r="N211" t="str">
            <v>Prestar servicios profesionales para apoyar al Departamento de Atención a Víctimas en la región de Cauca, Valle del Cauca y Nariño, para adelantar acciones de difusión, asesoría y orientación a las víctimas en instancias judiciales y no judiciales, atendiendo los enfoques diferenciales y psicosocial.</v>
          </cell>
          <cell r="O211" t="str">
            <v>Administrativo Transversal</v>
          </cell>
          <cell r="P211" t="str">
            <v>Harvey Danilo Suarez Morales</v>
          </cell>
          <cell r="Q211" t="str">
            <v>Secretaría Ejecutiva</v>
          </cell>
          <cell r="R211" t="str">
            <v xml:space="preserve">Subsecretaría Ejecutiva </v>
          </cell>
          <cell r="S211" t="str">
            <v>Departamento de Atención a Víctimas</v>
          </cell>
          <cell r="T211" t="str">
            <v>Claudia Viviana Ferro Buitrago</v>
          </cell>
          <cell r="U211" t="str">
            <v>BB-Departamento de Atención a Víctimas</v>
          </cell>
          <cell r="V211" t="str">
            <v>N/A</v>
          </cell>
          <cell r="W211" t="str">
            <v>N/A</v>
          </cell>
          <cell r="X211" t="str">
            <v>N/A</v>
          </cell>
          <cell r="Y211" t="str">
            <v>Inversión</v>
          </cell>
          <cell r="Z211">
            <v>36140715</v>
          </cell>
          <cell r="AA211" t="str">
            <v>N/A</v>
          </cell>
          <cell r="AB211" t="str">
            <v>N/A</v>
          </cell>
          <cell r="AC211">
            <v>7228143</v>
          </cell>
          <cell r="AD211" t="str">
            <v>N/A</v>
          </cell>
          <cell r="AE211">
            <v>80122</v>
          </cell>
          <cell r="AF211">
            <v>305322</v>
          </cell>
          <cell r="AG211">
            <v>2018011001091</v>
          </cell>
          <cell r="AH211">
            <v>44748</v>
          </cell>
          <cell r="AI211">
            <v>44750</v>
          </cell>
          <cell r="AJ211" t="str">
            <v>N/A</v>
          </cell>
          <cell r="AK211" t="str">
            <v>N/A</v>
          </cell>
          <cell r="AL211" t="str">
            <v>N/A</v>
          </cell>
          <cell r="AM211" t="str">
            <v>N/A</v>
          </cell>
          <cell r="AN211">
            <v>0</v>
          </cell>
          <cell r="AO211" t="str">
            <v>N/A</v>
          </cell>
          <cell r="AP211">
            <v>0</v>
          </cell>
          <cell r="AQ211" t="str">
            <v>N/A</v>
          </cell>
          <cell r="AR211">
            <v>0</v>
          </cell>
          <cell r="AS211" t="str">
            <v>N/A</v>
          </cell>
          <cell r="AT211">
            <v>0</v>
          </cell>
          <cell r="AU211" t="str">
            <v>N/A</v>
          </cell>
          <cell r="AV211">
            <v>0</v>
          </cell>
          <cell r="AW211" t="str">
            <v>N/A</v>
          </cell>
          <cell r="AX211">
            <v>0</v>
          </cell>
          <cell r="AY211" t="str">
            <v>N/A</v>
          </cell>
          <cell r="AZ211">
            <v>0</v>
          </cell>
          <cell r="BA211">
            <v>36140715</v>
          </cell>
          <cell r="BB211" t="str">
            <v>NO</v>
          </cell>
          <cell r="BC211" t="str">
            <v>N/A</v>
          </cell>
          <cell r="BD211" t="str">
            <v>N/A</v>
          </cell>
          <cell r="BE211" t="str">
            <v>N/A</v>
          </cell>
          <cell r="BF211" t="str">
            <v>N/A</v>
          </cell>
          <cell r="BG211">
            <v>44895</v>
          </cell>
          <cell r="BH211">
            <v>44895</v>
          </cell>
          <cell r="BI211">
            <v>-448</v>
          </cell>
          <cell r="BK211" t="str">
            <v>N/A</v>
          </cell>
          <cell r="BL211" t="str">
            <v>Pasto, Cauca, Valle del Cauca y Nariño</v>
          </cell>
          <cell r="BM211" t="str">
            <v>Cumplimiento</v>
          </cell>
          <cell r="BN211" t="str">
            <v>40-45-101017808</v>
          </cell>
          <cell r="BO211">
            <v>0</v>
          </cell>
          <cell r="BP211" t="str">
            <v>Seguros del Estado S.A.</v>
          </cell>
          <cell r="BQ211">
            <v>44749</v>
          </cell>
          <cell r="BR211" t="str">
            <v>06/07/2022 - 30/05/2023</v>
          </cell>
          <cell r="BS211">
            <v>2022</v>
          </cell>
          <cell r="BT211" t="str">
            <v>PENDIENTE</v>
          </cell>
          <cell r="BU211" t="str">
            <v>Ninguna</v>
          </cell>
          <cell r="BV211" t="str">
            <v>Terminado</v>
          </cell>
          <cell r="BW211" t="str">
            <v>Retiro</v>
          </cell>
          <cell r="BX211" t="str">
            <v>N/A</v>
          </cell>
          <cell r="BY211" t="str">
            <v>PENDIENTE</v>
          </cell>
          <cell r="BZ211" t="str">
            <v>N/A</v>
          </cell>
          <cell r="CA211" t="str">
            <v>MASCULINO</v>
          </cell>
        </row>
        <row r="212">
          <cell r="C212" t="str">
            <v>JEP-245-2022</v>
          </cell>
          <cell r="D212" t="str">
            <v>JEP-CSPO-245-2022</v>
          </cell>
          <cell r="E212" t="str">
            <v>Clara Torres</v>
          </cell>
          <cell r="F212" t="str">
            <v>18 de enero de 2022</v>
          </cell>
          <cell r="G212" t="str">
            <v xml:space="preserve">Carolina Lozano Rodriguez </v>
          </cell>
          <cell r="H212" t="str">
            <v>2. Contratos o convenios que no requieren pluralidad de ofertas</v>
          </cell>
          <cell r="I212" t="str">
            <v>1. Prestación de servicios</v>
          </cell>
          <cell r="J212">
            <v>52793399</v>
          </cell>
          <cell r="K212">
            <v>4</v>
          </cell>
          <cell r="L212" t="str">
            <v>Persona Natural</v>
          </cell>
          <cell r="M212" t="str">
            <v>N/A</v>
          </cell>
          <cell r="N212" t="str">
            <v xml:space="preserve">Prestar servicios profesionales para apoyar al Departamento de Enfoques Diferenciales  en el desarrollo de la estrategia para la implementación del enfoque diferencial de niños, niñas y adolescentes, en el marco de los ejes de interés estratégico de la JEP. </v>
          </cell>
          <cell r="O212" t="str">
            <v>Misional</v>
          </cell>
          <cell r="P212" t="str">
            <v>Harvey Danilo Suarez Morales</v>
          </cell>
          <cell r="Q212" t="str">
            <v>Secretaría Ejecutiva</v>
          </cell>
          <cell r="R212" t="str">
            <v xml:space="preserve">Subsecretaría Ejecutiva </v>
          </cell>
          <cell r="S212" t="str">
            <v xml:space="preserve">Departamento de Enfoques Diferenciales </v>
          </cell>
          <cell r="T212" t="str">
            <v>Maria Elena Tobar Gutiérrez</v>
          </cell>
          <cell r="U212" t="str">
            <v xml:space="preserve">BB-Departamento de Enfoques Diferenciales </v>
          </cell>
          <cell r="V212" t="str">
            <v>Olivia de Jesús Clavijo Ortiz</v>
          </cell>
          <cell r="W212" t="str">
            <v>N/A</v>
          </cell>
          <cell r="X212" t="str">
            <v>N/A</v>
          </cell>
          <cell r="Y212" t="str">
            <v>Inversión</v>
          </cell>
          <cell r="Z212">
            <v>94760959</v>
          </cell>
          <cell r="AA212" t="str">
            <v>N/A</v>
          </cell>
          <cell r="AB212" t="str">
            <v>N/A</v>
          </cell>
          <cell r="AC212">
            <v>8240084</v>
          </cell>
          <cell r="AD212" t="str">
            <v>N/A</v>
          </cell>
          <cell r="AE212">
            <v>24722</v>
          </cell>
          <cell r="AF212">
            <v>49422</v>
          </cell>
          <cell r="AG212">
            <v>2018011001091</v>
          </cell>
          <cell r="AH212">
            <v>44583</v>
          </cell>
          <cell r="AI212">
            <v>44588</v>
          </cell>
          <cell r="AJ212" t="str">
            <v>N/A</v>
          </cell>
          <cell r="AK212" t="str">
            <v>N/A</v>
          </cell>
          <cell r="AL212" t="str">
            <v>N/A</v>
          </cell>
          <cell r="AM212" t="str">
            <v>N/A</v>
          </cell>
          <cell r="AN212">
            <v>0</v>
          </cell>
          <cell r="AO212" t="str">
            <v>N/A</v>
          </cell>
          <cell r="AP212">
            <v>0</v>
          </cell>
          <cell r="AQ212" t="str">
            <v>N/A</v>
          </cell>
          <cell r="AR212">
            <v>0</v>
          </cell>
          <cell r="AS212" t="str">
            <v>N/A</v>
          </cell>
          <cell r="AT212">
            <v>0</v>
          </cell>
          <cell r="AU212" t="str">
            <v>N/A</v>
          </cell>
          <cell r="AV212">
            <v>0</v>
          </cell>
          <cell r="AW212" t="str">
            <v>N/A</v>
          </cell>
          <cell r="AX212">
            <v>0</v>
          </cell>
          <cell r="AY212" t="str">
            <v>N/A</v>
          </cell>
          <cell r="AZ212">
            <v>0</v>
          </cell>
          <cell r="BA212">
            <v>94760959</v>
          </cell>
          <cell r="BB212" t="str">
            <v>NO</v>
          </cell>
          <cell r="BC212" t="str">
            <v>N/A</v>
          </cell>
          <cell r="BD212" t="str">
            <v>N/A</v>
          </cell>
          <cell r="BE212" t="str">
            <v>N/A</v>
          </cell>
          <cell r="BF212" t="str">
            <v>N/A</v>
          </cell>
          <cell r="BG212">
            <v>44926</v>
          </cell>
          <cell r="BH212">
            <v>44926</v>
          </cell>
          <cell r="BI212">
            <v>-417</v>
          </cell>
          <cell r="BJ212" t="str">
            <v>NO</v>
          </cell>
          <cell r="BK212" t="str">
            <v>N/A</v>
          </cell>
          <cell r="BL212" t="str">
            <v>Bogotá D.C.</v>
          </cell>
          <cell r="BM212" t="str">
            <v>Cumplimiento</v>
          </cell>
          <cell r="BN212" t="str">
            <v>380-47-994000124158</v>
          </cell>
          <cell r="BO212">
            <v>0</v>
          </cell>
          <cell r="BP212" t="str">
            <v>Aseguradora Solidaria</v>
          </cell>
          <cell r="BQ212">
            <v>44587</v>
          </cell>
          <cell r="BR212" t="str">
            <v>21-01-2022 - 10-07-2023</v>
          </cell>
          <cell r="BS212">
            <v>2022</v>
          </cell>
          <cell r="BT212" t="str">
            <v>PENDIENTE</v>
          </cell>
          <cell r="BU212" t="str">
            <v>Encargar a partir del 30 de junio de 2022, a la servidora Olivia de Jesús Clavijo Ortiz, identificada con la cédula de ciudadanía No. 40.936.139, Profesional Especializado I, del cargo de Jefe de Departamento del Departamento de Enfoques Diferenciales de la Secretaría Ejecutiva de la JEP, hasta por el término de 6 meses.</v>
          </cell>
          <cell r="BV212" t="str">
            <v>Terminado</v>
          </cell>
          <cell r="BW212" t="str">
            <v>Retiro</v>
          </cell>
          <cell r="BX212" t="str">
            <v>N/A</v>
          </cell>
          <cell r="BY212" t="str">
            <v>TRABAJO SOCIAL</v>
          </cell>
          <cell r="BZ212" t="str">
            <v>N/A</v>
          </cell>
          <cell r="CA212" t="str">
            <v>FEMENINO</v>
          </cell>
        </row>
        <row r="213">
          <cell r="C213" t="str">
            <v>JEP-095-2022</v>
          </cell>
          <cell r="D213" t="str">
            <v>JEP-CSPO-095-2022</v>
          </cell>
          <cell r="E213" t="str">
            <v>Clara Torres</v>
          </cell>
          <cell r="F213" t="str">
            <v>N/R</v>
          </cell>
          <cell r="G213" t="str">
            <v>Paula Andrea Moreno Serrano</v>
          </cell>
          <cell r="H213" t="str">
            <v>2. Contratos o convenios que no requieren pluralidad de ofertas</v>
          </cell>
          <cell r="I213" t="str">
            <v>1. Prestación de servicios</v>
          </cell>
          <cell r="J213">
            <v>52258958</v>
          </cell>
          <cell r="K213">
            <v>8</v>
          </cell>
          <cell r="L213" t="str">
            <v>Persona Natural</v>
          </cell>
          <cell r="M213" t="str">
            <v>N/A</v>
          </cell>
          <cell r="N213" t="str">
            <v xml:space="preserve">Prestar servicios profesionales para apoyar al Departamento de Enfoques Diferenciales  en el desarrollo de la estrategia para la implementación de la perspectiva de interseccionalidad de los enfoques diferenciales, en el marco de los ejes de interés estratégico de la JEP. </v>
          </cell>
          <cell r="O213" t="str">
            <v>Misional</v>
          </cell>
          <cell r="P213" t="str">
            <v>Harvey Danilo Suarez Morales</v>
          </cell>
          <cell r="Q213" t="str">
            <v>Secretaría Ejecutiva</v>
          </cell>
          <cell r="R213" t="str">
            <v xml:space="preserve">Subsecretaría Ejecutiva </v>
          </cell>
          <cell r="S213" t="str">
            <v xml:space="preserve">Departamento de Enfoques Diferenciales </v>
          </cell>
          <cell r="T213" t="str">
            <v>Maria Elena Tobar Gutiérrez</v>
          </cell>
          <cell r="U213" t="str">
            <v xml:space="preserve">BB-Departamento de Enfoques Diferenciales </v>
          </cell>
          <cell r="V213" t="str">
            <v>Olivia de Jesús Clavijo Ortiz</v>
          </cell>
          <cell r="W213" t="str">
            <v>N/A</v>
          </cell>
          <cell r="X213" t="str">
            <v>N/A</v>
          </cell>
          <cell r="Y213" t="str">
            <v>Inversión</v>
          </cell>
          <cell r="Z213">
            <v>98881008</v>
          </cell>
          <cell r="AA213" t="str">
            <v>N/A</v>
          </cell>
          <cell r="AB213" t="str">
            <v>N/A</v>
          </cell>
          <cell r="AC213">
            <v>8240084</v>
          </cell>
          <cell r="AD213" t="str">
            <v>N/A</v>
          </cell>
          <cell r="AE213">
            <v>24522</v>
          </cell>
          <cell r="AF213">
            <v>29822</v>
          </cell>
          <cell r="AG213">
            <v>2018011001091</v>
          </cell>
          <cell r="AH213">
            <v>44573</v>
          </cell>
          <cell r="AI213">
            <v>44578</v>
          </cell>
          <cell r="AJ213" t="str">
            <v>N/A</v>
          </cell>
          <cell r="AK213" t="str">
            <v>N/A</v>
          </cell>
          <cell r="AL213" t="str">
            <v>N/A</v>
          </cell>
          <cell r="AM213" t="str">
            <v>N/A</v>
          </cell>
          <cell r="AN213">
            <v>0</v>
          </cell>
          <cell r="AO213" t="str">
            <v>N/A</v>
          </cell>
          <cell r="AP213">
            <v>0</v>
          </cell>
          <cell r="AQ213" t="str">
            <v>N/A</v>
          </cell>
          <cell r="AR213">
            <v>0</v>
          </cell>
          <cell r="AS213" t="str">
            <v>N/A</v>
          </cell>
          <cell r="AT213">
            <v>0</v>
          </cell>
          <cell r="AU213" t="str">
            <v>N/A</v>
          </cell>
          <cell r="AV213">
            <v>0</v>
          </cell>
          <cell r="AW213" t="str">
            <v>N/A</v>
          </cell>
          <cell r="AX213">
            <v>0</v>
          </cell>
          <cell r="AY213" t="str">
            <v>N/A</v>
          </cell>
          <cell r="AZ213">
            <v>-170</v>
          </cell>
          <cell r="BA213">
            <v>98881008</v>
          </cell>
          <cell r="BB213" t="str">
            <v>NO</v>
          </cell>
          <cell r="BC213" t="str">
            <v>N/A</v>
          </cell>
          <cell r="BD213" t="str">
            <v>N/A</v>
          </cell>
          <cell r="BE213" t="str">
            <v>N/A</v>
          </cell>
          <cell r="BF213" t="str">
            <v>N/A</v>
          </cell>
          <cell r="BG213">
            <v>44926</v>
          </cell>
          <cell r="BH213">
            <v>44756</v>
          </cell>
          <cell r="BI213">
            <v>-587</v>
          </cell>
          <cell r="BJ213" t="str">
            <v>SI</v>
          </cell>
          <cell r="BK213">
            <v>44756</v>
          </cell>
          <cell r="BL213" t="str">
            <v>Bogotá D.C.</v>
          </cell>
          <cell r="BM213" t="str">
            <v>Cumplimiento</v>
          </cell>
          <cell r="BN213" t="str">
            <v>21-45-101357431</v>
          </cell>
          <cell r="BO213">
            <v>0</v>
          </cell>
          <cell r="BP213" t="str">
            <v>Seguros del Estado</v>
          </cell>
          <cell r="BQ213">
            <v>44574</v>
          </cell>
          <cell r="BR213" t="str">
            <v>31-01-2022 - 30-06-2023</v>
          </cell>
          <cell r="BS213">
            <v>2022</v>
          </cell>
          <cell r="BT213"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C3%B3n%20p%C3%B3liza%20contrato%20JEP%2D095%2D2022%2Epdf&amp;parent=%2Fpersonal%2Fcarlos%5Ftorres%5Fjep%5Fgov%5Fco%2FDocuments%2FDocumentos%2FContractual%2FContractual%20%2D%20Onedrive%2FValidaci%C3%B3n%20p%C3%B3lizas%20CPS%2F%2EVERIFICACI%C3%93N%20DE%20P%C3%93LIZAS%20CONTRATOS%202022</v>
          </cell>
          <cell r="BU213" t="str">
            <v xml:space="preserve">Encargar a partir del 30 de junio de 2022, a la servidora Olivia de Jesús Clavijo Ortiz, identificada con la cédula de ciudadanía No. 40.936.139, Profesional Especializado I, del cargo de Jefe de Departamento del Departamento de Enfoques Diferenciales de la Secretaría Ejecutiva de la JEP, hasta por el término de 6 meses.
El 15 de julio de 2022 se publica el acta de terminación anticipada del contrato </v>
          </cell>
          <cell r="BV213" t="str">
            <v>Terminado</v>
          </cell>
          <cell r="BW213" t="str">
            <v>Terminación anticipada</v>
          </cell>
          <cell r="BX213" t="str">
            <v>N/A</v>
          </cell>
          <cell r="BY213" t="str">
            <v>SOCIOLOGÍA</v>
          </cell>
          <cell r="BZ213" t="str">
            <v>N/A</v>
          </cell>
          <cell r="CA213" t="str">
            <v>MASCULINO</v>
          </cell>
        </row>
        <row r="214">
          <cell r="C214" t="str">
            <v>JEP-246-2022</v>
          </cell>
          <cell r="D214" t="str">
            <v>JEP-CSPO-246-2022</v>
          </cell>
          <cell r="E214" t="str">
            <v>Clara Torres</v>
          </cell>
          <cell r="F214" t="str">
            <v>18 de enero de 2022</v>
          </cell>
          <cell r="G214" t="str">
            <v>Maria del Pilar Zuluaga Guerrero</v>
          </cell>
          <cell r="H214" t="str">
            <v>2. Contratos o convenios que no requieren pluralidad de ofertas</v>
          </cell>
          <cell r="I214" t="str">
            <v>1. Prestación de servicios</v>
          </cell>
          <cell r="J214">
            <v>39764093</v>
          </cell>
          <cell r="K214">
            <v>5</v>
          </cell>
          <cell r="L214" t="str">
            <v>Persona Natural</v>
          </cell>
          <cell r="M214" t="str">
            <v>N/A</v>
          </cell>
          <cell r="N214" t="str">
            <v xml:space="preserve">Prestar servicios profesionales para apoyar al Departamento de Enfoques Diferenciales  en el desarrollo de la estrategia para la implementación del enfoque diferencial de persona mayor, en el marco de los ejes de interés estratégico de la JEP. </v>
          </cell>
          <cell r="O214" t="str">
            <v>Misional</v>
          </cell>
          <cell r="P214" t="str">
            <v>Harvey Danilo Suarez Morales</v>
          </cell>
          <cell r="Q214" t="str">
            <v>Secretaría Ejecutiva</v>
          </cell>
          <cell r="R214" t="str">
            <v xml:space="preserve">Subsecretaría Ejecutiva </v>
          </cell>
          <cell r="S214" t="str">
            <v xml:space="preserve">Departamento de Enfoques Diferenciales </v>
          </cell>
          <cell r="T214" t="str">
            <v>Maria Elena Tobar Gutiérrez</v>
          </cell>
          <cell r="U214" t="str">
            <v xml:space="preserve">BB-Departamento de Enfoques Diferenciales </v>
          </cell>
          <cell r="V214" t="str">
            <v>Olivia de Jesús Clavijo Ortiz</v>
          </cell>
          <cell r="W214" t="str">
            <v>N/A</v>
          </cell>
          <cell r="X214" t="str">
            <v>N/A</v>
          </cell>
          <cell r="Y214" t="str">
            <v>Inversión</v>
          </cell>
          <cell r="Z214">
            <v>94760959</v>
          </cell>
          <cell r="AA214" t="str">
            <v>N/A</v>
          </cell>
          <cell r="AB214" t="str">
            <v>N/A</v>
          </cell>
          <cell r="AC214" t="str">
            <v>$8.240.084</v>
          </cell>
          <cell r="AD214" t="str">
            <v>N/A</v>
          </cell>
          <cell r="AE214">
            <v>46022</v>
          </cell>
          <cell r="AF214">
            <v>49522</v>
          </cell>
          <cell r="AG214">
            <v>2018011001091</v>
          </cell>
          <cell r="AH214">
            <v>44583</v>
          </cell>
          <cell r="AI214">
            <v>44586</v>
          </cell>
          <cell r="AJ214" t="str">
            <v>N/A</v>
          </cell>
          <cell r="AK214" t="str">
            <v>N/A</v>
          </cell>
          <cell r="AL214" t="str">
            <v>N/A</v>
          </cell>
          <cell r="AM214" t="str">
            <v>N/A</v>
          </cell>
          <cell r="AN214">
            <v>0</v>
          </cell>
          <cell r="AO214" t="str">
            <v>N/A</v>
          </cell>
          <cell r="AP214">
            <v>0</v>
          </cell>
          <cell r="AQ214" t="str">
            <v>N/A</v>
          </cell>
          <cell r="AR214">
            <v>0</v>
          </cell>
          <cell r="AS214" t="str">
            <v>N/A</v>
          </cell>
          <cell r="AT214">
            <v>0</v>
          </cell>
          <cell r="AU214" t="str">
            <v>N/A</v>
          </cell>
          <cell r="AV214">
            <v>0</v>
          </cell>
          <cell r="AW214" t="str">
            <v>N/A</v>
          </cell>
          <cell r="AX214">
            <v>0</v>
          </cell>
          <cell r="AY214" t="str">
            <v>N/A</v>
          </cell>
          <cell r="AZ214">
            <v>0</v>
          </cell>
          <cell r="BA214">
            <v>94760959</v>
          </cell>
          <cell r="BB214" t="str">
            <v>NO</v>
          </cell>
          <cell r="BC214" t="str">
            <v>N/A</v>
          </cell>
          <cell r="BD214" t="str">
            <v>N/A</v>
          </cell>
          <cell r="BE214" t="str">
            <v>N/A</v>
          </cell>
          <cell r="BF214" t="str">
            <v>N/A</v>
          </cell>
          <cell r="BG214">
            <v>44926</v>
          </cell>
          <cell r="BH214">
            <v>44926</v>
          </cell>
          <cell r="BI214">
            <v>-417</v>
          </cell>
          <cell r="BJ214" t="str">
            <v>NO</v>
          </cell>
          <cell r="BK214" t="str">
            <v>N/A</v>
          </cell>
          <cell r="BL214" t="str">
            <v>Bogotá D.C.</v>
          </cell>
          <cell r="BM214" t="str">
            <v xml:space="preserve">Cumplimiento </v>
          </cell>
          <cell r="BN214" t="str">
            <v>33-45-101105731</v>
          </cell>
          <cell r="BO214">
            <v>0</v>
          </cell>
          <cell r="BP214" t="str">
            <v xml:space="preserve">Seguros del Estado </v>
          </cell>
          <cell r="BQ214">
            <v>44585</v>
          </cell>
          <cell r="BR214" t="str">
            <v>24-01-2022 - 30-06-2023</v>
          </cell>
          <cell r="BS214">
            <v>2022</v>
          </cell>
          <cell r="BT214" t="str">
            <v>PENDIENTE</v>
          </cell>
          <cell r="BU214" t="str">
            <v>Encargar a partir del 30 de junio de 2022, a la servidora Olivia de Jesús Clavijo Ortiz, identificada con la cédula de ciudadanía No. 40.936.139, Profesional Especializado I, del cargo de Jefe de Departamento del Departamento de Enfoques Diferenciales de la Secretaría Ejecutiva de la JEP, hasta por el término de 6 meses.</v>
          </cell>
          <cell r="BV214" t="str">
            <v>Terminado</v>
          </cell>
          <cell r="BW214" t="str">
            <v>Retiro</v>
          </cell>
          <cell r="BX214" t="str">
            <v>N/A</v>
          </cell>
          <cell r="BY214" t="str">
            <v>GERONTOLOGÍA</v>
          </cell>
          <cell r="BZ214" t="str">
            <v>N/A</v>
          </cell>
          <cell r="CA214" t="str">
            <v>FEMENINO</v>
          </cell>
        </row>
        <row r="215">
          <cell r="C215" t="str">
            <v>JEP-247-2022</v>
          </cell>
          <cell r="D215" t="str">
            <v>JEP-CSPO-247-2022</v>
          </cell>
          <cell r="E215" t="str">
            <v>Clara Torres</v>
          </cell>
          <cell r="F215" t="str">
            <v>18 de enero de 2022</v>
          </cell>
          <cell r="G215" t="str">
            <v xml:space="preserve">Nelly Patricia Beltran Nova </v>
          </cell>
          <cell r="H215" t="str">
            <v>2. Contratos o convenios que no requieren pluralidad de ofertas</v>
          </cell>
          <cell r="I215" t="str">
            <v>1. Prestación de servicios</v>
          </cell>
          <cell r="J215">
            <v>51683576</v>
          </cell>
          <cell r="K215">
            <v>6</v>
          </cell>
          <cell r="L215" t="str">
            <v>Persona Natural</v>
          </cell>
          <cell r="M215" t="str">
            <v>N/A</v>
          </cell>
          <cell r="N215" t="str">
            <v>Prestar servicios profesionales para apoyar al Departamento de Enfoques Diferenciales  en el desarrollo de la estrategia para la implementación del enfoque diferencial de persona con discapacidad, en el marco de los ejes de interés estratégico de la JEP.</v>
          </cell>
          <cell r="O215" t="str">
            <v>Misional</v>
          </cell>
          <cell r="P215" t="str">
            <v>Harvey Danilo Suarez Morales</v>
          </cell>
          <cell r="Q215" t="str">
            <v>Secretaría Ejecutiva</v>
          </cell>
          <cell r="R215" t="str">
            <v xml:space="preserve">Subsecretaría Ejecutiva </v>
          </cell>
          <cell r="S215" t="str">
            <v xml:space="preserve">Departamento de Enfoques Diferenciales </v>
          </cell>
          <cell r="T215" t="str">
            <v>Maria Elena Tobar Gutiérrez</v>
          </cell>
          <cell r="U215" t="str">
            <v xml:space="preserve">BB-Departamento de Enfoques Diferenciales </v>
          </cell>
          <cell r="V215" t="str">
            <v>Olivia de Jesús Clavijo Ortiz</v>
          </cell>
          <cell r="W215" t="str">
            <v>N/A</v>
          </cell>
          <cell r="X215" t="str">
            <v>N/A</v>
          </cell>
          <cell r="Y215" t="str">
            <v>Inversión</v>
          </cell>
          <cell r="Z215">
            <v>94760959</v>
          </cell>
          <cell r="AA215" t="str">
            <v>N/A</v>
          </cell>
          <cell r="AB215" t="str">
            <v>N/A</v>
          </cell>
          <cell r="AC215">
            <v>8240084</v>
          </cell>
          <cell r="AD215" t="str">
            <v>N/A</v>
          </cell>
          <cell r="AE215">
            <v>24922</v>
          </cell>
          <cell r="AF215">
            <v>52622</v>
          </cell>
          <cell r="AG215">
            <v>2018011001091</v>
          </cell>
          <cell r="AH215">
            <v>44584</v>
          </cell>
          <cell r="AI215">
            <v>44586</v>
          </cell>
          <cell r="AJ215" t="str">
            <v>N/A</v>
          </cell>
          <cell r="AK215" t="str">
            <v>N/A</v>
          </cell>
          <cell r="AL215" t="str">
            <v>N/A</v>
          </cell>
          <cell r="AM215" t="str">
            <v>N/A</v>
          </cell>
          <cell r="AN215">
            <v>0</v>
          </cell>
          <cell r="AO215" t="str">
            <v>N/A</v>
          </cell>
          <cell r="AP215">
            <v>0</v>
          </cell>
          <cell r="AQ215" t="str">
            <v>N/A</v>
          </cell>
          <cell r="AR215">
            <v>0</v>
          </cell>
          <cell r="AS215" t="str">
            <v>N/A</v>
          </cell>
          <cell r="AT215">
            <v>0</v>
          </cell>
          <cell r="AU215" t="str">
            <v>N/A</v>
          </cell>
          <cell r="AV215">
            <v>0</v>
          </cell>
          <cell r="AW215" t="str">
            <v>N/A</v>
          </cell>
          <cell r="AX215">
            <v>0</v>
          </cell>
          <cell r="AY215" t="str">
            <v>N/A</v>
          </cell>
          <cell r="AZ215">
            <v>0</v>
          </cell>
          <cell r="BA215">
            <v>94760959</v>
          </cell>
          <cell r="BB215" t="str">
            <v>NO</v>
          </cell>
          <cell r="BC215" t="str">
            <v>N/A</v>
          </cell>
          <cell r="BD215" t="str">
            <v>N/A</v>
          </cell>
          <cell r="BE215" t="str">
            <v>N/A</v>
          </cell>
          <cell r="BF215" t="str">
            <v>N/A</v>
          </cell>
          <cell r="BG215">
            <v>44926</v>
          </cell>
          <cell r="BH215">
            <v>44926</v>
          </cell>
          <cell r="BI215">
            <v>-417</v>
          </cell>
          <cell r="BJ215" t="str">
            <v>NO</v>
          </cell>
          <cell r="BK215" t="str">
            <v>N/A</v>
          </cell>
          <cell r="BL215" t="str">
            <v>Bogotá D.C.</v>
          </cell>
          <cell r="BM215" t="str">
            <v>Cumplimiento</v>
          </cell>
          <cell r="BN215" t="str">
            <v>33-45-101105763</v>
          </cell>
          <cell r="BO215">
            <v>0</v>
          </cell>
          <cell r="BP215" t="str">
            <v xml:space="preserve">Seguros del Estado </v>
          </cell>
          <cell r="BQ215">
            <v>44585</v>
          </cell>
          <cell r="BR215" t="str">
            <v>23-01-2022 - 30-06-2023</v>
          </cell>
          <cell r="BS215">
            <v>2022</v>
          </cell>
          <cell r="BT215" t="str">
            <v>PENDIENTE</v>
          </cell>
          <cell r="BU215" t="str">
            <v>Encargar a partir del 30 de junio de 2022, a la servidora Olivia de Jesús Clavijo Ortiz, identificada con la cédula de ciudadanía No. 40.936.139, Profesional Especializado I, del cargo de Jefe de Departamento del Departamento de Enfoques Diferenciales de la Secretaría Ejecutiva de la JEP, hasta por el término de 6 meses.</v>
          </cell>
          <cell r="BV215" t="str">
            <v>Terminado</v>
          </cell>
          <cell r="BW215" t="str">
            <v>Retiro</v>
          </cell>
          <cell r="BX215" t="str">
            <v>N/A</v>
          </cell>
          <cell r="BY215" t="str">
            <v>SOCIOLOGÍA</v>
          </cell>
          <cell r="BZ215" t="str">
            <v>N/A</v>
          </cell>
          <cell r="CA215" t="str">
            <v>FEMENINO</v>
          </cell>
        </row>
        <row r="216">
          <cell r="C216" t="str">
            <v>JEP-046-2022</v>
          </cell>
          <cell r="D216" t="str">
            <v>JEP-CSPO-046-2022</v>
          </cell>
          <cell r="E216" t="str">
            <v>Clara Torres</v>
          </cell>
          <cell r="F216" t="str">
            <v>N/R</v>
          </cell>
          <cell r="G216" t="str">
            <v>Jesus David Espinosa Cantuca</v>
          </cell>
          <cell r="H216" t="str">
            <v>2. Contratos o convenios que no requieren pluralidad de ofertas</v>
          </cell>
          <cell r="I216" t="str">
            <v>1. Prestación de servicios</v>
          </cell>
          <cell r="J216" t="str">
            <v>1124315707_x000D_</v>
          </cell>
          <cell r="K216">
            <v>2</v>
          </cell>
          <cell r="L216" t="str">
            <v>Persona Natural</v>
          </cell>
          <cell r="M216" t="str">
            <v>N/A</v>
          </cell>
          <cell r="N216" t="str">
            <v>Prestar servicios para apoyar al departamento de enfoques diferenciales en la gestión administrativa y operativa de los procesos y procedimientos de esta dependencia</v>
          </cell>
          <cell r="O216" t="str">
            <v>Misional</v>
          </cell>
          <cell r="P216" t="str">
            <v>Harvey Danilo Suarez Morales</v>
          </cell>
          <cell r="Q216" t="str">
            <v>Secretaría Ejecutiva</v>
          </cell>
          <cell r="R216" t="str">
            <v xml:space="preserve">Subsecretaría Ejecutiva </v>
          </cell>
          <cell r="S216" t="str">
            <v xml:space="preserve">Departamento de Enfoques Diferenciales </v>
          </cell>
          <cell r="T216" t="str">
            <v>Maria Elena Tobar Gutiérrez</v>
          </cell>
          <cell r="U216" t="str">
            <v xml:space="preserve">BB-Departamento de Enfoques Diferenciales </v>
          </cell>
          <cell r="V216" t="str">
            <v>Olivia de Jesús Clavijo Ortiz</v>
          </cell>
          <cell r="W216" t="str">
            <v>N/A</v>
          </cell>
          <cell r="X216" t="str">
            <v>N/A</v>
          </cell>
          <cell r="Y216" t="str">
            <v>Inversión</v>
          </cell>
          <cell r="Z216">
            <v>43368840</v>
          </cell>
          <cell r="AA216" t="str">
            <v>N/A</v>
          </cell>
          <cell r="AB216" t="str">
            <v>N/A</v>
          </cell>
          <cell r="AC216" t="str">
            <v>$3.614.070</v>
          </cell>
          <cell r="AD216" t="str">
            <v>N/A</v>
          </cell>
          <cell r="AE216">
            <v>33122</v>
          </cell>
          <cell r="AF216">
            <v>28722</v>
          </cell>
          <cell r="AG216">
            <v>2018011001091</v>
          </cell>
          <cell r="AH216">
            <v>44573</v>
          </cell>
          <cell r="AI216">
            <v>44574</v>
          </cell>
          <cell r="AJ216" t="str">
            <v>N/A</v>
          </cell>
          <cell r="AK216" t="str">
            <v>N/A</v>
          </cell>
          <cell r="AL216" t="str">
            <v>N/A</v>
          </cell>
          <cell r="AM216" t="str">
            <v>N/A</v>
          </cell>
          <cell r="AN216">
            <v>0</v>
          </cell>
          <cell r="AO216" t="str">
            <v>N/A</v>
          </cell>
          <cell r="AP216">
            <v>0</v>
          </cell>
          <cell r="AQ216" t="str">
            <v>N/A</v>
          </cell>
          <cell r="AR216">
            <v>0</v>
          </cell>
          <cell r="AS216" t="str">
            <v>N/A</v>
          </cell>
          <cell r="AT216">
            <v>0</v>
          </cell>
          <cell r="AU216" t="str">
            <v>N/A</v>
          </cell>
          <cell r="AV216">
            <v>0</v>
          </cell>
          <cell r="AW216" t="str">
            <v>N/A</v>
          </cell>
          <cell r="AX216">
            <v>0</v>
          </cell>
          <cell r="AY216" t="str">
            <v>N/A</v>
          </cell>
          <cell r="AZ216">
            <v>0</v>
          </cell>
          <cell r="BA216">
            <v>43368840</v>
          </cell>
          <cell r="BB216" t="str">
            <v>NO</v>
          </cell>
          <cell r="BC216" t="str">
            <v>N/A</v>
          </cell>
          <cell r="BD216" t="str">
            <v>N/A</v>
          </cell>
          <cell r="BE216" t="str">
            <v>N/A</v>
          </cell>
          <cell r="BF216" t="str">
            <v>N/A</v>
          </cell>
          <cell r="BG216">
            <v>44926</v>
          </cell>
          <cell r="BH216">
            <v>44926</v>
          </cell>
          <cell r="BI216">
            <v>-417</v>
          </cell>
          <cell r="BJ216" t="str">
            <v>NO</v>
          </cell>
          <cell r="BK216" t="str">
            <v>N/A</v>
          </cell>
          <cell r="BL216" t="str">
            <v>Bogotá D.C.</v>
          </cell>
          <cell r="BM216" t="str">
            <v>Cumplimiento</v>
          </cell>
          <cell r="BN216" t="str">
            <v>36-47-101001031</v>
          </cell>
          <cell r="BO216">
            <v>0</v>
          </cell>
          <cell r="BP216" t="str">
            <v xml:space="preserve">Seguros del Estado </v>
          </cell>
          <cell r="BQ216">
            <v>44572</v>
          </cell>
          <cell r="BR216" t="str">
            <v>11-01-2022 - 10-07-2023</v>
          </cell>
          <cell r="BS216">
            <v>2022</v>
          </cell>
          <cell r="BT216" t="str">
            <v>https://jepcolombia-my.sharepoint.com/personal/carlos_torres_jep_gov_co/_layouts/15/onedrive.aspx?q=046&amp;searchScope=folder&amp;id=%2Fpersonal%2Fcarlos%5Ftorres%5Fjep%5Fgov%5Fco%2FDocuments%2FDocumentos%2FContractual%2FContractual%20%2D%20Onedrive%2FValidaci%C3%B3n%20p%C3%B3lizas%20CPS%2F%2EVERIFICACI%C3%93N%20DE%20P%C3%93LIZAS%20CONTRATOS%202022%2FVerificaci%C3%B3n%20p%C3%B3liza%20contrato%20JEP%2D046%2D2022%2Epdf&amp;parent=%2Fpersonal%2Fcarlos%5Ftorres%5Fjep%5Fgov%5Fco%2FDocuments%2FDocumentos%2FContractual%2FContractual%20%2D%20Onedrive%2FValidaci%C3%B3n%20p%C3%B3lizas%20CPS%2F%2EVERIFICACI%C3%93N%20DE%20P%C3%93LIZAS%20CONTRATOS%202022&amp;parentview=7</v>
          </cell>
          <cell r="BU216" t="str">
            <v>Encargar a partir del 30 de junio de 2022, a la servidora Olivia de Jesús Clavijo Ortiz, identificada con la cédula de ciudadanía No. 40.936.139, Profesional Especializado I, del cargo de Jefe de Departamento del Departamento de Enfoques Diferenciales de la Secretaría Ejecutiva de la JEP, hasta por el término de 6 meses.</v>
          </cell>
          <cell r="BV216" t="str">
            <v>Terminado</v>
          </cell>
          <cell r="BW216" t="str">
            <v>Retiro</v>
          </cell>
          <cell r="BX216" t="str">
            <v>N/A</v>
          </cell>
          <cell r="BY216" t="str">
            <v>INGENIERO AMBIENTAL</v>
          </cell>
          <cell r="BZ216" t="str">
            <v>TENÓLOGO EN SANEAMIENTO AMBIENTAL</v>
          </cell>
          <cell r="CA216" t="str">
            <v>MASCULINO</v>
          </cell>
        </row>
        <row r="217">
          <cell r="C217" t="str">
            <v>JEP-248-2022</v>
          </cell>
          <cell r="D217" t="str">
            <v>JEP-CSPO-248-2022</v>
          </cell>
          <cell r="E217" t="str">
            <v>Clara Torres</v>
          </cell>
          <cell r="F217" t="str">
            <v>18 de enero de 2022</v>
          </cell>
          <cell r="G217" t="str">
            <v xml:space="preserve">Ismael Enrique Aldana Fernandez </v>
          </cell>
          <cell r="H217" t="str">
            <v>2. Contratos o convenios que no requieren pluralidad de ofertas</v>
          </cell>
          <cell r="I217" t="str">
            <v>1. Prestación de servicios</v>
          </cell>
          <cell r="J217">
            <v>80089157</v>
          </cell>
          <cell r="K217">
            <v>1</v>
          </cell>
          <cell r="L217" t="str">
            <v>Persona Natural</v>
          </cell>
          <cell r="M217" t="str">
            <v>N/A</v>
          </cell>
          <cell r="N217" t="str">
            <v>Prestar servicios profesionales para apoyar al Departamento de Enfoques Diferenciales  en el desarrollo de la estrategia para la implementación del enfoque diferencial étnico- racial con énfasis en pueblos Negros, afrocolombianos, Palenqueros, Raizales en el marco de los ejes de interés estratégico de la JEP.</v>
          </cell>
          <cell r="O217" t="str">
            <v>Misional</v>
          </cell>
          <cell r="P217" t="str">
            <v>Harvey Danilo Suarez Morales</v>
          </cell>
          <cell r="Q217" t="str">
            <v>Secretaría Ejecutiva</v>
          </cell>
          <cell r="R217" t="str">
            <v xml:space="preserve">Subsecretaría Ejecutiva </v>
          </cell>
          <cell r="S217" t="str">
            <v xml:space="preserve">Departamento de Enfoques Diferenciales </v>
          </cell>
          <cell r="T217" t="str">
            <v>Maria Elena Tobar Gutiérrez</v>
          </cell>
          <cell r="U217" t="str">
            <v xml:space="preserve">BB-Departamento de Enfoques Diferenciales </v>
          </cell>
          <cell r="V217" t="str">
            <v>Olivia de Jesús Clavijo Ortiz</v>
          </cell>
          <cell r="W217" t="str">
            <v>N/A</v>
          </cell>
          <cell r="X217" t="str">
            <v>N/A</v>
          </cell>
          <cell r="Y217" t="str">
            <v>Inversión</v>
          </cell>
          <cell r="Z217">
            <v>94760959</v>
          </cell>
          <cell r="AA217" t="str">
            <v>N/A</v>
          </cell>
          <cell r="AB217" t="str">
            <v>N/A</v>
          </cell>
          <cell r="AC217" t="str">
            <v>$8.240.084</v>
          </cell>
          <cell r="AD217" t="str">
            <v>N/A</v>
          </cell>
          <cell r="AE217">
            <v>25122</v>
          </cell>
          <cell r="AF217">
            <v>50022</v>
          </cell>
          <cell r="AG217" t="str">
            <v xml:space="preserve">2018011001091	</v>
          </cell>
          <cell r="AH217">
            <v>44584</v>
          </cell>
          <cell r="AI217">
            <v>44585</v>
          </cell>
          <cell r="AJ217" t="str">
            <v>N/A</v>
          </cell>
          <cell r="AK217" t="str">
            <v>N/A</v>
          </cell>
          <cell r="AL217" t="str">
            <v>N/A</v>
          </cell>
          <cell r="AM217" t="str">
            <v>N/A</v>
          </cell>
          <cell r="AN217">
            <v>0</v>
          </cell>
          <cell r="AO217" t="str">
            <v>N/A</v>
          </cell>
          <cell r="AP217">
            <v>0</v>
          </cell>
          <cell r="AQ217" t="str">
            <v>N/A</v>
          </cell>
          <cell r="AR217">
            <v>0</v>
          </cell>
          <cell r="AS217" t="str">
            <v>N/A</v>
          </cell>
          <cell r="AT217">
            <v>0</v>
          </cell>
          <cell r="AU217" t="str">
            <v>N/A</v>
          </cell>
          <cell r="AV217">
            <v>0</v>
          </cell>
          <cell r="AW217" t="str">
            <v>N/A</v>
          </cell>
          <cell r="AX217">
            <v>0</v>
          </cell>
          <cell r="AY217" t="str">
            <v>N/A</v>
          </cell>
          <cell r="AZ217">
            <v>0</v>
          </cell>
          <cell r="BA217">
            <v>94760959</v>
          </cell>
          <cell r="BB217" t="str">
            <v>NO</v>
          </cell>
          <cell r="BC217" t="str">
            <v>N/A</v>
          </cell>
          <cell r="BD217" t="str">
            <v>N/A</v>
          </cell>
          <cell r="BE217" t="str">
            <v>N/A</v>
          </cell>
          <cell r="BF217" t="str">
            <v>N/A</v>
          </cell>
          <cell r="BG217">
            <v>44926</v>
          </cell>
          <cell r="BH217">
            <v>44926</v>
          </cell>
          <cell r="BI217">
            <v>-417</v>
          </cell>
          <cell r="BJ217" t="str">
            <v>NO</v>
          </cell>
          <cell r="BK217" t="str">
            <v>N/A</v>
          </cell>
          <cell r="BL217" t="str">
            <v>Bogotá D.C.</v>
          </cell>
          <cell r="BM217" t="str">
            <v>Cumplimiento</v>
          </cell>
          <cell r="BN217" t="str">
            <v>18-47-101003686</v>
          </cell>
          <cell r="BO217">
            <v>0</v>
          </cell>
          <cell r="BP217" t="str">
            <v xml:space="preserve">Seguros del Estado </v>
          </cell>
          <cell r="BQ217">
            <v>44585</v>
          </cell>
          <cell r="BR217" t="str">
            <v>20-01-2022 - 30-06-2023</v>
          </cell>
          <cell r="BS217">
            <v>2022</v>
          </cell>
          <cell r="BT217" t="str">
            <v>PENDIENTE</v>
          </cell>
          <cell r="BU217" t="str">
            <v>Encargar a partir del 30 de junio de 2022, a la servidora Olivia de Jesús Clavijo Ortiz, identificada con la cédula de ciudadanía No. 40.936.139, Profesional Especializado I, del cargo de Jefe de Departamento del Departamento de Enfoques Diferenciales de la Secretaría Ejecutiva de la JEP, hasta por el término de 6 meses.</v>
          </cell>
          <cell r="BV217" t="str">
            <v>Terminado</v>
          </cell>
          <cell r="BW217" t="str">
            <v>Retiro</v>
          </cell>
          <cell r="BX217" t="str">
            <v>N/A</v>
          </cell>
          <cell r="BY217" t="str">
            <v>DERECHO</v>
          </cell>
          <cell r="BZ217" t="str">
            <v>N/A</v>
          </cell>
          <cell r="CA217" t="str">
            <v>MASCULINO</v>
          </cell>
        </row>
        <row r="218">
          <cell r="C218" t="str">
            <v>JEP-013-2022</v>
          </cell>
          <cell r="D218" t="str">
            <v>JEP-CSPO-013-2022</v>
          </cell>
          <cell r="E218" t="str">
            <v>Clara Torres</v>
          </cell>
          <cell r="F218" t="str">
            <v>N/R</v>
          </cell>
          <cell r="G218" t="str">
            <v>Rory Johana Rivas Benitez</v>
          </cell>
          <cell r="H218" t="str">
            <v>2. Contratos o convenios que no requieren pluralidad de ofertas</v>
          </cell>
          <cell r="I218" t="str">
            <v>1. Prestación de servicios</v>
          </cell>
          <cell r="J218">
            <v>35990020</v>
          </cell>
          <cell r="K218">
            <v>1</v>
          </cell>
          <cell r="L218" t="str">
            <v>Persona Natural</v>
          </cell>
          <cell r="M218" t="str">
            <v>N/A</v>
          </cell>
          <cell r="N218" t="str">
            <v>Prestar servicios para apoyar y acompañar al Departamento de Enfoques Diferenciales en las tareas operativas necesarias para el cumplimiento de las actividades y funciones en territorio a cargo de esta dependencia.</v>
          </cell>
          <cell r="O218" t="str">
            <v>Misional</v>
          </cell>
          <cell r="P218" t="str">
            <v>Harvey Danilo Suarez Morales</v>
          </cell>
          <cell r="Q218" t="str">
            <v>Secretaría Ejecutiva</v>
          </cell>
          <cell r="R218" t="str">
            <v xml:space="preserve">Subsecretaría Ejecutiva </v>
          </cell>
          <cell r="S218" t="str">
            <v xml:space="preserve">Departamento de Enfoques Diferenciales </v>
          </cell>
          <cell r="T218" t="str">
            <v>Maria Elena Tobar Gutiérrez</v>
          </cell>
          <cell r="U218" t="str">
            <v xml:space="preserve">BB-Departamento de Enfoques Diferenciales </v>
          </cell>
          <cell r="V218" t="str">
            <v>Olivia de Jesús Clavijo Ortiz</v>
          </cell>
          <cell r="W218" t="str">
            <v>N/A</v>
          </cell>
          <cell r="X218" t="str">
            <v>N/A</v>
          </cell>
          <cell r="Y218" t="str">
            <v>Inversión</v>
          </cell>
          <cell r="Z218">
            <v>43368840</v>
          </cell>
          <cell r="AA218" t="str">
            <v>N/A</v>
          </cell>
          <cell r="AB218" t="str">
            <v>N/A</v>
          </cell>
          <cell r="AC218">
            <v>3614070</v>
          </cell>
          <cell r="AD218" t="str">
            <v>N/A</v>
          </cell>
          <cell r="AE218">
            <v>24022</v>
          </cell>
          <cell r="AF218">
            <v>25222</v>
          </cell>
          <cell r="AG218">
            <v>2018011001091</v>
          </cell>
          <cell r="AH218">
            <v>44567</v>
          </cell>
          <cell r="AI218">
            <v>44573</v>
          </cell>
          <cell r="AJ218" t="str">
            <v>N/A</v>
          </cell>
          <cell r="AK218" t="str">
            <v>N/A</v>
          </cell>
          <cell r="AL218" t="str">
            <v>N/A</v>
          </cell>
          <cell r="AM218" t="str">
            <v>N/A</v>
          </cell>
          <cell r="AN218">
            <v>0</v>
          </cell>
          <cell r="AO218" t="str">
            <v>N/A</v>
          </cell>
          <cell r="AP218">
            <v>0</v>
          </cell>
          <cell r="AQ218" t="str">
            <v>N/A</v>
          </cell>
          <cell r="AR218">
            <v>0</v>
          </cell>
          <cell r="AS218" t="str">
            <v>N/A</v>
          </cell>
          <cell r="AT218">
            <v>0</v>
          </cell>
          <cell r="AU218" t="str">
            <v>N/A</v>
          </cell>
          <cell r="AV218">
            <v>0</v>
          </cell>
          <cell r="AW218" t="str">
            <v>N/A</v>
          </cell>
          <cell r="AX218">
            <v>0</v>
          </cell>
          <cell r="AY218" t="str">
            <v>N/A</v>
          </cell>
          <cell r="AZ218">
            <v>0</v>
          </cell>
          <cell r="BA218">
            <v>43368840</v>
          </cell>
          <cell r="BB218" t="str">
            <v>NO</v>
          </cell>
          <cell r="BC218" t="str">
            <v>N/A</v>
          </cell>
          <cell r="BD218" t="str">
            <v>N/A</v>
          </cell>
          <cell r="BE218" t="str">
            <v>N/A</v>
          </cell>
          <cell r="BF218" t="str">
            <v>N/A</v>
          </cell>
          <cell r="BG218">
            <v>44926</v>
          </cell>
          <cell r="BH218">
            <v>44926</v>
          </cell>
          <cell r="BI218">
            <v>-417</v>
          </cell>
          <cell r="BJ218" t="str">
            <v>NO</v>
          </cell>
          <cell r="BK218" t="str">
            <v>N/A</v>
          </cell>
          <cell r="BL218" t="str">
            <v>Bogotá D.C.</v>
          </cell>
          <cell r="BM218" t="str">
            <v>Cumplimiento</v>
          </cell>
          <cell r="BN218" t="str">
            <v>36-47-101001024</v>
          </cell>
          <cell r="BO218">
            <v>0</v>
          </cell>
          <cell r="BP218" t="str">
            <v xml:space="preserve">Seguros del Estado </v>
          </cell>
          <cell r="BQ218">
            <v>44567</v>
          </cell>
          <cell r="BR218" t="str">
            <v>06/01/2022 - 03-07-2023</v>
          </cell>
          <cell r="BS218">
            <v>2022</v>
          </cell>
          <cell r="BT218"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C3%B3n%20p%C3%B3liza%20contrato%20JEP%2D013%2D2022%2Epdf&amp;parent=%2Fpersonal%2Fcarlos%5Ftorres%5Fjep%5Fgov%5Fco%2FDocuments%2FDocumentos%2FContractual%2FContractual%20%2D%20Onedrive%2FValidaci%C3%B3n%20p%C3%B3lizas%20CPS%2F%2EVERIFICACI%C3%93N%20DE%20P%C3%93LIZAS%20CONTRATOS%202022</v>
          </cell>
          <cell r="BU218" t="str">
            <v>Encargar a partir del 30 de junio de 2022, a la servidora Olivia de Jesús Clavijo Ortiz, identificada con la cédula de ciudadanía No. 40.936.139, Profesional Especializado I, del cargo de Jefe de Departamento del Departamento de Enfoques Diferenciales de la Secretaría Ejecutiva de la JEP, hasta por el término de 6 meses.</v>
          </cell>
          <cell r="BV218" t="str">
            <v>Terminado</v>
          </cell>
          <cell r="BW218" t="str">
            <v>Retiro</v>
          </cell>
          <cell r="BX218" t="str">
            <v>N/A</v>
          </cell>
          <cell r="BY218" t="str">
            <v>CONTADURÍA PÚBLICA</v>
          </cell>
          <cell r="BZ218" t="str">
            <v>N/A</v>
          </cell>
          <cell r="CA218" t="str">
            <v>FEMENINO</v>
          </cell>
        </row>
        <row r="219">
          <cell r="C219" t="str">
            <v>JEP-053-2022</v>
          </cell>
          <cell r="D219" t="str">
            <v>JEP-CSPO-053-2022</v>
          </cell>
          <cell r="E219" t="str">
            <v>Clara Torres</v>
          </cell>
          <cell r="F219" t="str">
            <v>N/R</v>
          </cell>
          <cell r="G219" t="str">
            <v xml:space="preserve">Cruz Evelyn Elizabeth Jajoy Jajoy </v>
          </cell>
          <cell r="H219" t="str">
            <v>2. Contratos o convenios que no requieren pluralidad de ofertas</v>
          </cell>
          <cell r="I219" t="str">
            <v>1. Prestación de servicios</v>
          </cell>
          <cell r="J219">
            <v>1124312689</v>
          </cell>
          <cell r="K219">
            <v>4</v>
          </cell>
          <cell r="L219" t="str">
            <v>Persona Natural</v>
          </cell>
          <cell r="M219" t="str">
            <v>N/A</v>
          </cell>
          <cell r="N219" t="str">
            <v xml:space="preserve">Prestar servicios profesionales especializados en enfoque étnico racial para apoyar y acompañar a la Secretaria Ejecutiva de la  JEP en la la gestión territorial con los pueblos étnicos en la región del Amazónas, en el marco de la misionalidad de la Entidad. </v>
          </cell>
          <cell r="O219" t="str">
            <v>Misional</v>
          </cell>
          <cell r="P219" t="str">
            <v>Harvey Danilo Suarez Morales</v>
          </cell>
          <cell r="Q219" t="str">
            <v>Secretaría Ejecutiva</v>
          </cell>
          <cell r="R219" t="str">
            <v xml:space="preserve">Subsecretaría Ejecutiva </v>
          </cell>
          <cell r="S219" t="str">
            <v xml:space="preserve">Departamento de Enfoques Diferenciales </v>
          </cell>
          <cell r="T219" t="str">
            <v>Maria Elena Tobar Gutiérrez</v>
          </cell>
          <cell r="U219" t="str">
            <v xml:space="preserve">BB-Departamento de Enfoques Diferenciales </v>
          </cell>
          <cell r="V219" t="str">
            <v>Olivia de Jesús Clavijo Ortiz</v>
          </cell>
          <cell r="W219" t="str">
            <v>N/A</v>
          </cell>
          <cell r="X219" t="str">
            <v>N/A</v>
          </cell>
          <cell r="Y219" t="str">
            <v>Inversión</v>
          </cell>
          <cell r="Z219">
            <v>98881008</v>
          </cell>
          <cell r="AA219" t="str">
            <v>N/A</v>
          </cell>
          <cell r="AB219" t="str">
            <v>N/A</v>
          </cell>
          <cell r="AC219">
            <v>8240084</v>
          </cell>
          <cell r="AD219" t="str">
            <v>N/A</v>
          </cell>
          <cell r="AE219">
            <v>33222</v>
          </cell>
          <cell r="AF219">
            <v>28022</v>
          </cell>
          <cell r="AG219">
            <v>2018011001091</v>
          </cell>
          <cell r="AH219">
            <v>44572</v>
          </cell>
          <cell r="AI219">
            <v>44575</v>
          </cell>
          <cell r="AJ219" t="str">
            <v>N/A</v>
          </cell>
          <cell r="AK219" t="str">
            <v>N/A</v>
          </cell>
          <cell r="AL219" t="str">
            <v>N/A</v>
          </cell>
          <cell r="AM219" t="str">
            <v>N/A</v>
          </cell>
          <cell r="AN219">
            <v>0</v>
          </cell>
          <cell r="AO219" t="str">
            <v>N/A</v>
          </cell>
          <cell r="AP219">
            <v>0</v>
          </cell>
          <cell r="AQ219" t="str">
            <v>N/A</v>
          </cell>
          <cell r="AR219">
            <v>0</v>
          </cell>
          <cell r="AS219" t="str">
            <v>N/A</v>
          </cell>
          <cell r="AT219">
            <v>0</v>
          </cell>
          <cell r="AU219" t="str">
            <v>N/A</v>
          </cell>
          <cell r="AV219">
            <v>0</v>
          </cell>
          <cell r="AW219" t="str">
            <v>N/A</v>
          </cell>
          <cell r="AX219">
            <v>0</v>
          </cell>
          <cell r="AY219" t="str">
            <v>N/A</v>
          </cell>
          <cell r="AZ219">
            <v>0</v>
          </cell>
          <cell r="BA219">
            <v>98881008</v>
          </cell>
          <cell r="BB219" t="str">
            <v>NO</v>
          </cell>
          <cell r="BC219" t="str">
            <v>N/A</v>
          </cell>
          <cell r="BD219" t="str">
            <v>N/A</v>
          </cell>
          <cell r="BE219" t="str">
            <v>N/A</v>
          </cell>
          <cell r="BF219" t="str">
            <v>N/A</v>
          </cell>
          <cell r="BG219">
            <v>44926</v>
          </cell>
          <cell r="BH219">
            <v>44926</v>
          </cell>
          <cell r="BI219">
            <v>-417</v>
          </cell>
          <cell r="BJ219" t="str">
            <v>NO</v>
          </cell>
          <cell r="BK219" t="str">
            <v>N/A</v>
          </cell>
          <cell r="BL219" t="str">
            <v>Amazonas</v>
          </cell>
          <cell r="BM219" t="str">
            <v>Cumplimiento</v>
          </cell>
          <cell r="BN219" t="str">
            <v>436 47 994000054216</v>
          </cell>
          <cell r="BO219">
            <v>1</v>
          </cell>
          <cell r="BP219" t="str">
            <v>Aseguradora Solidaria</v>
          </cell>
          <cell r="BQ219">
            <v>44574</v>
          </cell>
          <cell r="BR219" t="str">
            <v>11-01-2022 - 30-06-2023</v>
          </cell>
          <cell r="BS219">
            <v>2022</v>
          </cell>
          <cell r="BT219" t="str">
            <v>C:\Users\andres.prietom\JEP Colombia\Carlos Giovanni Torres Peñaranda - Contractual - Onedrive\Validación pólizas CPS\.VERIFICACIÓN DE PÓLIZAS CONTRATOS 2022\Verificación póliza contrato JEP-053-2022.pdf</v>
          </cell>
          <cell r="BU219" t="str">
            <v>Encargar a partir del 30 de junio de 2022, a la servidora Olivia de Jesús Clavijo Ortiz, identificada con la cédula de ciudadanía No. 40.936.139, Profesional Especializado I, del cargo de Jefe de Departamento del Departamento de Enfoques Diferenciales de la Secretaría Ejecutiva de la JEP, hasta por el término de 6 meses.</v>
          </cell>
          <cell r="BV219" t="str">
            <v>Terminado</v>
          </cell>
          <cell r="BW219" t="str">
            <v>Retiro</v>
          </cell>
          <cell r="BX219" t="str">
            <v>N/A</v>
          </cell>
          <cell r="BY219" t="str">
            <v>SOCIOLOGÍA</v>
          </cell>
          <cell r="BZ219" t="str">
            <v>N/A</v>
          </cell>
          <cell r="CA219" t="str">
            <v>FEMENINO</v>
          </cell>
        </row>
        <row r="220">
          <cell r="C220" t="str">
            <v>JEP-054-2022</v>
          </cell>
          <cell r="D220" t="str">
            <v>JEP-CSPO-054-2022</v>
          </cell>
          <cell r="E220" t="str">
            <v>Clara Torres</v>
          </cell>
          <cell r="F220" t="str">
            <v>N/R</v>
          </cell>
          <cell r="G220" t="str">
            <v>Rodrigo Castillo Rodallega</v>
          </cell>
          <cell r="H220" t="str">
            <v>2. Contratos o convenios que no requieren pluralidad de ofertas</v>
          </cell>
          <cell r="I220" t="str">
            <v>1. Prestación de servicios</v>
          </cell>
          <cell r="J220">
            <v>14606687</v>
          </cell>
          <cell r="K220">
            <v>2</v>
          </cell>
          <cell r="L220" t="str">
            <v>Persona Natural</v>
          </cell>
          <cell r="M220" t="str">
            <v>N/A</v>
          </cell>
          <cell r="N220" t="str">
            <v>Prestar servicios profesionales especializados en enfoque étnico racial para apoyar y acompañar a la Secretaria Ejecutiva de la  JEP en la la gestión territorial concon los pueblos étnicos en Buenaventura y Dagua, en el marco de la misionalidad de la Entidad.</v>
          </cell>
          <cell r="O220" t="str">
            <v>Misional</v>
          </cell>
          <cell r="P220" t="str">
            <v>Harvey Danilo Suarez Morales</v>
          </cell>
          <cell r="Q220" t="str">
            <v>Secretaría Ejecutiva</v>
          </cell>
          <cell r="R220" t="str">
            <v xml:space="preserve">Subsecretaría Ejecutiva </v>
          </cell>
          <cell r="S220" t="str">
            <v xml:space="preserve">Departamento de Enfoques Diferenciales </v>
          </cell>
          <cell r="T220" t="str">
            <v>Maria Elena Tobar Gutiérrez</v>
          </cell>
          <cell r="U220" t="str">
            <v xml:space="preserve">BB-Departamento de Enfoques Diferenciales </v>
          </cell>
          <cell r="V220" t="str">
            <v>Olivia de Jesús Clavijo Ortiz</v>
          </cell>
          <cell r="W220" t="str">
            <v>N/A</v>
          </cell>
          <cell r="X220" t="str">
            <v>N/A</v>
          </cell>
          <cell r="Y220" t="str">
            <v>Inversión</v>
          </cell>
          <cell r="Z220">
            <v>98881008</v>
          </cell>
          <cell r="AA220" t="str">
            <v>N/A</v>
          </cell>
          <cell r="AB220" t="str">
            <v>N/A</v>
          </cell>
          <cell r="AC220" t="str">
            <v>$8.240.084</v>
          </cell>
          <cell r="AD220" t="str">
            <v>N/A</v>
          </cell>
          <cell r="AE220">
            <v>24122</v>
          </cell>
          <cell r="AF220">
            <v>31122</v>
          </cell>
          <cell r="AG220">
            <v>2018011001091</v>
          </cell>
          <cell r="AH220">
            <v>44574</v>
          </cell>
          <cell r="AI220">
            <v>44586</v>
          </cell>
          <cell r="AJ220" t="str">
            <v>Danny Maria Ramirez Torres</v>
          </cell>
          <cell r="AK220">
            <v>31587756</v>
          </cell>
          <cell r="AL220">
            <v>1</v>
          </cell>
          <cell r="AM220">
            <v>44743</v>
          </cell>
          <cell r="AN220">
            <v>0</v>
          </cell>
          <cell r="AO220" t="str">
            <v>N/A</v>
          </cell>
          <cell r="AP220">
            <v>0</v>
          </cell>
          <cell r="AQ220" t="str">
            <v>N/A</v>
          </cell>
          <cell r="AR220">
            <v>0</v>
          </cell>
          <cell r="AS220" t="str">
            <v>N/A</v>
          </cell>
          <cell r="AT220">
            <v>0</v>
          </cell>
          <cell r="AU220" t="str">
            <v>N/A</v>
          </cell>
          <cell r="AV220">
            <v>0</v>
          </cell>
          <cell r="AW220" t="str">
            <v>N/A</v>
          </cell>
          <cell r="AX220">
            <v>0</v>
          </cell>
          <cell r="AY220" t="str">
            <v>N/A</v>
          </cell>
          <cell r="AZ220">
            <v>0</v>
          </cell>
          <cell r="BA220">
            <v>98881008</v>
          </cell>
          <cell r="BB220" t="str">
            <v>NO</v>
          </cell>
          <cell r="BC220" t="str">
            <v>N/A</v>
          </cell>
          <cell r="BD220" t="str">
            <v>N/A</v>
          </cell>
          <cell r="BE220" t="str">
            <v>N/A</v>
          </cell>
          <cell r="BF220" t="str">
            <v>N/A</v>
          </cell>
          <cell r="BG220">
            <v>44926</v>
          </cell>
          <cell r="BH220">
            <v>44926</v>
          </cell>
          <cell r="BI220">
            <v>-417</v>
          </cell>
          <cell r="BJ220" t="str">
            <v>SI</v>
          </cell>
          <cell r="BK220" t="str">
            <v>N/A</v>
          </cell>
          <cell r="BL220" t="str">
            <v>Buenaventura y Dagua</v>
          </cell>
          <cell r="BM220" t="str">
            <v>Cumplimiento</v>
          </cell>
          <cell r="BN220" t="str">
            <v xml:space="preserve">	660-47-994000019976
660-47-994000021493 </v>
          </cell>
          <cell r="BO220" t="str">
            <v>1
0</v>
          </cell>
          <cell r="BP220" t="str">
            <v>Aseguradora Solidaria de Colombia
Aseguradora Solidaria de Colombia</v>
          </cell>
          <cell r="BQ220" t="str">
            <v>24/01/2022
07/07/2022</v>
          </cell>
          <cell r="BR220" t="str">
            <v>14-01-2022 - 30-06-2023
07/07/2022 - 30/06/2023</v>
          </cell>
          <cell r="BS220" t="str">
            <v>24/01/2022
08/07/2022</v>
          </cell>
          <cell r="BT220" t="str">
            <v>PENDIENTE</v>
          </cell>
          <cell r="BU220" t="str">
            <v>Encargar a partir del 30 de junio de 2022, a la servidora Olivia de Jesús Clavijo Ortiz, identificada con la cédula de ciudadanía No. 40.936.139, Profesional Especializado I, del cargo de Jefe de Departamento del Departamento de Enfoques Diferenciales de la Secretaría Ejecutiva de la JEP, hasta por el término de 6 meses.
En fecha 01/07/2022 se suscribe cesión del contrato.</v>
          </cell>
          <cell r="BV220" t="str">
            <v>Terminado</v>
          </cell>
          <cell r="BW220" t="str">
            <v>Cesión</v>
          </cell>
          <cell r="BX220" t="str">
            <v>N/A</v>
          </cell>
          <cell r="BY220" t="str">
            <v>MATEMÁTICAS Y FÍSICA</v>
          </cell>
          <cell r="BZ220" t="str">
            <v>N/A</v>
          </cell>
          <cell r="CA220" t="str">
            <v>MASCULINO</v>
          </cell>
        </row>
        <row r="221">
          <cell r="C221" t="str">
            <v>JEP-055-2022</v>
          </cell>
          <cell r="D221" t="str">
            <v>JEP-CSPO-055-2022</v>
          </cell>
          <cell r="E221" t="str">
            <v>Clara Torres</v>
          </cell>
          <cell r="F221" t="str">
            <v>N/R</v>
          </cell>
          <cell r="G221" t="str">
            <v>Gisel Johan Gonzalez Fuentemayor</v>
          </cell>
          <cell r="H221" t="str">
            <v>2. Contratos o convenios que no requieren pluralidad de ofertas</v>
          </cell>
          <cell r="I221" t="str">
            <v>1. Prestación de servicios</v>
          </cell>
          <cell r="J221">
            <v>1010164588</v>
          </cell>
          <cell r="K221">
            <v>1</v>
          </cell>
          <cell r="L221" t="str">
            <v>Persona Natural</v>
          </cell>
          <cell r="M221" t="str">
            <v>N/A</v>
          </cell>
          <cell r="N221" t="str">
            <v xml:space="preserve">Prestar servicios profesionales especializados en enfoque étnico racial para apoyar y acompañar a la Secretaria Ejecutiva de la  JEP en la la gestión territorial con los pueblos étnicos  en Región de la Sierra Nevada de Santa Marta y Guajira, en el marco de la misionalidad de la Entidad. </v>
          </cell>
          <cell r="O221" t="str">
            <v>Misional</v>
          </cell>
          <cell r="P221" t="str">
            <v>Harvey Danilo Suarez Morales</v>
          </cell>
          <cell r="Q221" t="str">
            <v>Secretaría Ejecutiva</v>
          </cell>
          <cell r="R221" t="str">
            <v xml:space="preserve">Subsecretaría Ejecutiva </v>
          </cell>
          <cell r="S221" t="str">
            <v xml:space="preserve">Departamento de Enfoques Diferenciales </v>
          </cell>
          <cell r="T221" t="str">
            <v>Maria Elena Tobar Gutiérrez</v>
          </cell>
          <cell r="U221" t="str">
            <v xml:space="preserve">BB-Departamento de Enfoques Diferenciales </v>
          </cell>
          <cell r="V221" t="str">
            <v>Olivia de Jesús Clavijo Ortiz</v>
          </cell>
          <cell r="W221" t="str">
            <v>N/A</v>
          </cell>
          <cell r="X221" t="str">
            <v>N/A</v>
          </cell>
          <cell r="Y221" t="str">
            <v>Inversión</v>
          </cell>
          <cell r="Z221">
            <v>98881008</v>
          </cell>
          <cell r="AA221" t="str">
            <v>N/A</v>
          </cell>
          <cell r="AB221" t="str">
            <v>N/A</v>
          </cell>
          <cell r="AC221">
            <v>8240084</v>
          </cell>
          <cell r="AD221" t="str">
            <v>N/A</v>
          </cell>
          <cell r="AE221">
            <v>24222</v>
          </cell>
          <cell r="AF221">
            <v>43722</v>
          </cell>
          <cell r="AG221">
            <v>2018011001091</v>
          </cell>
          <cell r="AH221">
            <v>44581</v>
          </cell>
          <cell r="AI221">
            <v>44583</v>
          </cell>
          <cell r="AJ221" t="str">
            <v>N/A</v>
          </cell>
          <cell r="AK221" t="str">
            <v>N/A</v>
          </cell>
          <cell r="AL221" t="str">
            <v>N/A</v>
          </cell>
          <cell r="AM221" t="str">
            <v>N/A</v>
          </cell>
          <cell r="AN221">
            <v>0</v>
          </cell>
          <cell r="AO221" t="str">
            <v>N/A</v>
          </cell>
          <cell r="AP221">
            <v>0</v>
          </cell>
          <cell r="AQ221" t="str">
            <v>N/A</v>
          </cell>
          <cell r="AR221">
            <v>0</v>
          </cell>
          <cell r="AS221" t="str">
            <v>N/A</v>
          </cell>
          <cell r="AT221">
            <v>0</v>
          </cell>
          <cell r="AU221" t="str">
            <v>N/A</v>
          </cell>
          <cell r="AV221">
            <v>0</v>
          </cell>
          <cell r="AW221" t="str">
            <v>N/A</v>
          </cell>
          <cell r="AX221">
            <v>0</v>
          </cell>
          <cell r="AY221" t="str">
            <v>N/A</v>
          </cell>
          <cell r="AZ221">
            <v>0</v>
          </cell>
          <cell r="BA221">
            <v>98881008</v>
          </cell>
          <cell r="BB221" t="str">
            <v>NO</v>
          </cell>
          <cell r="BC221" t="str">
            <v>N/A</v>
          </cell>
          <cell r="BD221" t="str">
            <v>N/A</v>
          </cell>
          <cell r="BE221" t="str">
            <v>N/A</v>
          </cell>
          <cell r="BF221" t="str">
            <v>N/A</v>
          </cell>
          <cell r="BG221">
            <v>44926</v>
          </cell>
          <cell r="BH221">
            <v>44926</v>
          </cell>
          <cell r="BI221">
            <v>-417</v>
          </cell>
          <cell r="BJ221" t="str">
            <v>NO</v>
          </cell>
          <cell r="BK221" t="str">
            <v>N/A</v>
          </cell>
          <cell r="BL221" t="str">
            <v>Sierra Nevada de Santa Marta y Guajira</v>
          </cell>
          <cell r="BM221" t="str">
            <v>Cumplimiento</v>
          </cell>
          <cell r="BN221" t="str">
            <v>41-47-101003787</v>
          </cell>
          <cell r="BO221">
            <v>0</v>
          </cell>
          <cell r="BP221" t="str">
            <v xml:space="preserve">Seguros del Estado </v>
          </cell>
          <cell r="BQ221">
            <v>44581</v>
          </cell>
          <cell r="BR221" t="str">
            <v>20-01-2022 - 30-06-2023</v>
          </cell>
          <cell r="BS221">
            <v>2022</v>
          </cell>
          <cell r="BT221" t="str">
            <v>C:\Users\andres.prietom\JEP Colombia\Carlos Giovanni Torres Peñaranda - Contractual - Onedrive\Validación pólizas CPS\.VERIFICACIÓN DE PÓLIZAS CONTRATOS 2022\Verificación póliza contrato JEP-055-2022.pdf</v>
          </cell>
          <cell r="BU221" t="str">
            <v>Encargar a partir del 30 de junio de 2022, a la servidora Olivia de Jesús Clavijo Ortiz, identificada con la cédula de ciudadanía No. 40.936.139, Profesional Especializado I, del cargo de Jefe de Departamento del Departamento de Enfoques Diferenciales de la Secretaría Ejecutiva de la JEP, hasta por el término de 6 meses.</v>
          </cell>
          <cell r="BV221" t="str">
            <v>Terminado</v>
          </cell>
          <cell r="BW221" t="str">
            <v>Retiro</v>
          </cell>
          <cell r="BX221" t="str">
            <v>N/A</v>
          </cell>
          <cell r="BY221" t="str">
            <v>RELACIONES INTERNACIONALES</v>
          </cell>
          <cell r="BZ221" t="str">
            <v>N/A</v>
          </cell>
          <cell r="CA221" t="str">
            <v>FEMENINO</v>
          </cell>
        </row>
        <row r="222">
          <cell r="C222" t="str">
            <v>JEP-310-2022</v>
          </cell>
          <cell r="D222" t="str">
            <v>JEP-CSPO-310-2022</v>
          </cell>
          <cell r="E222" t="str">
            <v>Clara Torres</v>
          </cell>
          <cell r="F222" t="str">
            <v>21 de enero de 2022</v>
          </cell>
          <cell r="G222" t="str">
            <v>Cecilia Cuesta Morales</v>
          </cell>
          <cell r="H222" t="str">
            <v>2. Contratos o convenios que no requieren pluralidad de ofertas</v>
          </cell>
          <cell r="I222" t="str">
            <v>1. Prestación de servicios</v>
          </cell>
          <cell r="J222">
            <v>55223404</v>
          </cell>
          <cell r="K222">
            <v>1</v>
          </cell>
          <cell r="L222" t="str">
            <v>Persona Natural</v>
          </cell>
          <cell r="M222" t="str">
            <v>N/A</v>
          </cell>
          <cell r="N222" t="str">
            <v xml:space="preserve">Prestar servicios profesionales para apoyar al Departamento de Enfoques Diferenciales  en el desarrollo de la estrategia para la implementación del enfoque diferencial étnico- racial con énfasis en pueblo Rrom, en el marco de los ejes de interés estratégico de la JEP. </v>
          </cell>
          <cell r="O222" t="str">
            <v>Misional</v>
          </cell>
          <cell r="P222" t="str">
            <v>Harvey Danilo Suarez Morales</v>
          </cell>
          <cell r="Q222" t="str">
            <v>Secretaría Ejecutiva</v>
          </cell>
          <cell r="R222" t="str">
            <v xml:space="preserve">Subsecretaría Ejecutiva </v>
          </cell>
          <cell r="S222" t="str">
            <v xml:space="preserve">Departamento de Enfoques Diferenciales </v>
          </cell>
          <cell r="T222" t="str">
            <v>Maria Elena Tobar Gutiérrez</v>
          </cell>
          <cell r="U222" t="str">
            <v xml:space="preserve">BB-Departamento de Enfoques Diferenciales </v>
          </cell>
          <cell r="V222" t="str">
            <v>Olivia de Jesús Clavijo Ortiz</v>
          </cell>
          <cell r="W222" t="str">
            <v>N/A</v>
          </cell>
          <cell r="X222" t="str">
            <v>N/A</v>
          </cell>
          <cell r="Y222" t="str">
            <v>Inversión</v>
          </cell>
          <cell r="Z222">
            <v>94760959</v>
          </cell>
          <cell r="AA222" t="str">
            <v>N/A</v>
          </cell>
          <cell r="AB222" t="str">
            <v>N/A</v>
          </cell>
          <cell r="AC222" t="str">
            <v>$8.240.084</v>
          </cell>
          <cell r="AD222" t="str">
            <v>N/A</v>
          </cell>
          <cell r="AE222">
            <v>24622</v>
          </cell>
          <cell r="AF222">
            <v>57022</v>
          </cell>
          <cell r="AG222" t="str">
            <v xml:space="preserve">2018011001091	</v>
          </cell>
          <cell r="AH222">
            <v>44586</v>
          </cell>
          <cell r="AI222">
            <v>44589</v>
          </cell>
          <cell r="AJ222" t="str">
            <v>N/A</v>
          </cell>
          <cell r="AK222" t="str">
            <v>N/A</v>
          </cell>
          <cell r="AL222" t="str">
            <v>N/A</v>
          </cell>
          <cell r="AM222" t="str">
            <v>N/A</v>
          </cell>
          <cell r="AN222">
            <v>0</v>
          </cell>
          <cell r="AO222" t="str">
            <v>N/A</v>
          </cell>
          <cell r="AP222">
            <v>0</v>
          </cell>
          <cell r="AQ222" t="str">
            <v>N/A</v>
          </cell>
          <cell r="AR222">
            <v>0</v>
          </cell>
          <cell r="AS222" t="str">
            <v>N/A</v>
          </cell>
          <cell r="AT222">
            <v>0</v>
          </cell>
          <cell r="AU222" t="str">
            <v>N/A</v>
          </cell>
          <cell r="AV222">
            <v>0</v>
          </cell>
          <cell r="AW222" t="str">
            <v>N/A</v>
          </cell>
          <cell r="AX222">
            <v>0</v>
          </cell>
          <cell r="AY222" t="str">
            <v>N/A</v>
          </cell>
          <cell r="AZ222">
            <v>0</v>
          </cell>
          <cell r="BA222">
            <v>94760959</v>
          </cell>
          <cell r="BB222" t="str">
            <v>NO</v>
          </cell>
          <cell r="BC222" t="str">
            <v>N/A</v>
          </cell>
          <cell r="BD222" t="str">
            <v>N/A</v>
          </cell>
          <cell r="BE222" t="str">
            <v>N/A</v>
          </cell>
          <cell r="BF222" t="str">
            <v>N/A</v>
          </cell>
          <cell r="BG222">
            <v>44926</v>
          </cell>
          <cell r="BH222">
            <v>44926</v>
          </cell>
          <cell r="BI222">
            <v>-417</v>
          </cell>
          <cell r="BJ222" t="str">
            <v>NO</v>
          </cell>
          <cell r="BK222" t="str">
            <v>N/A</v>
          </cell>
          <cell r="BL222" t="str">
            <v>Bogotá D.C.</v>
          </cell>
          <cell r="BM222" t="str">
            <v xml:space="preserve">Cumplimiento </v>
          </cell>
          <cell r="BN222" t="str">
            <v>380-47-994000124234</v>
          </cell>
          <cell r="BO222">
            <v>0</v>
          </cell>
          <cell r="BP222" t="str">
            <v>Aseguradora Solidaria</v>
          </cell>
          <cell r="BQ222">
            <v>44587</v>
          </cell>
          <cell r="BR222" t="str">
            <v>25-01-2022 - 03-07-2023</v>
          </cell>
          <cell r="BS222">
            <v>2022</v>
          </cell>
          <cell r="BT222" t="str">
            <v>PENDIENTE</v>
          </cell>
          <cell r="BU222" t="str">
            <v xml:space="preserve">Se suspende contrato desde el 19 de mayo de 2022 y hasta el 8 de junio
de 2022, inclusive.
En fecha 09/06/2022 se suspende el contrato hasta el día 24/06/2022 inclusive.
Encargar a partir del 30 de junio de 2022, a la servidora Olivia de Jesús Clavijo Ortiz, identificada con la cédula de ciudadanía No. 40.936.139, Profesional Especializado I, del cargo de Jefe de Departamento del Departamento de Enfoques Diferenciales de la Secretaría Ejecutiva de la JEP, hasta por el término de 6 meses.
El 22/07/2022 quedo publicada la terminación anticipada  JEP-310-2022
</v>
          </cell>
          <cell r="BV222" t="str">
            <v>Terminado</v>
          </cell>
          <cell r="BW222" t="str">
            <v>Retiro</v>
          </cell>
          <cell r="BX222" t="str">
            <v>N/A</v>
          </cell>
          <cell r="BY222" t="str">
            <v>PSICOLOGÍA</v>
          </cell>
          <cell r="BZ222" t="str">
            <v>N/A</v>
          </cell>
          <cell r="CA222" t="str">
            <v>FEMENINO</v>
          </cell>
        </row>
        <row r="223">
          <cell r="C223" t="str">
            <v>JEP-014-2022</v>
          </cell>
          <cell r="D223" t="str">
            <v>JEP-CSPO-014-2022</v>
          </cell>
          <cell r="E223" t="str">
            <v>Clara Torres</v>
          </cell>
          <cell r="F223" t="str">
            <v>Modificado el 13/07/2022</v>
          </cell>
          <cell r="G223" t="str">
            <v>Jacobo Diaz Blandón</v>
          </cell>
          <cell r="H223" t="str">
            <v>2. Contratos o convenios que no requieren pluralidad de ofertas</v>
          </cell>
          <cell r="I223" t="str">
            <v>1. Prestación de servicios</v>
          </cell>
          <cell r="J223">
            <v>1053837194</v>
          </cell>
          <cell r="K223">
            <v>7</v>
          </cell>
          <cell r="L223" t="str">
            <v>Persona Natural</v>
          </cell>
          <cell r="M223" t="str">
            <v>N/A</v>
          </cell>
          <cell r="N223" t="str">
            <v>Prestar servicios profesionales para apoyar el cumplimiento y seguimiento de las ordenes judiciales emitidas por las Salas y Secciones de la JEP a cargo del Departamento de Enfoques Diferenciales.</v>
          </cell>
          <cell r="O223" t="str">
            <v>Misional</v>
          </cell>
          <cell r="P223" t="str">
            <v>Harvey Danilo Suarez Morales</v>
          </cell>
          <cell r="Q223" t="str">
            <v>Secretaría Ejecutiva</v>
          </cell>
          <cell r="R223" t="str">
            <v xml:space="preserve">Subsecretaría Ejecutiva </v>
          </cell>
          <cell r="S223" t="str">
            <v xml:space="preserve">Departamento de Enfoques Diferenciales </v>
          </cell>
          <cell r="T223" t="str">
            <v>Maria Elena Tobar Gutiérrez</v>
          </cell>
          <cell r="U223" t="str">
            <v xml:space="preserve">BB-Departamento de Enfoques Diferenciales </v>
          </cell>
          <cell r="V223" t="str">
            <v>Olivia de Jesús Clavijo Ortiz</v>
          </cell>
          <cell r="W223" t="str">
            <v>N/A</v>
          </cell>
          <cell r="X223" t="str">
            <v>N/A</v>
          </cell>
          <cell r="Y223" t="str">
            <v>Inversión</v>
          </cell>
          <cell r="Z223">
            <v>86737716</v>
          </cell>
          <cell r="AA223" t="str">
            <v>N/A</v>
          </cell>
          <cell r="AB223" t="str">
            <v>N/A</v>
          </cell>
          <cell r="AC223" t="str">
            <v>$7.228.143</v>
          </cell>
          <cell r="AD223" t="str">
            <v>N/A</v>
          </cell>
          <cell r="AE223">
            <v>24322</v>
          </cell>
          <cell r="AF223">
            <v>27922</v>
          </cell>
          <cell r="AG223">
            <v>2018011001091</v>
          </cell>
          <cell r="AH223">
            <v>44572</v>
          </cell>
          <cell r="AI223">
            <v>44580</v>
          </cell>
          <cell r="AJ223" t="str">
            <v>Sergio Andres González Rodríguez</v>
          </cell>
          <cell r="AK223">
            <v>1014179736</v>
          </cell>
          <cell r="AL223">
            <v>3</v>
          </cell>
          <cell r="AM223">
            <v>44613</v>
          </cell>
          <cell r="AN223">
            <v>0</v>
          </cell>
          <cell r="AO223" t="str">
            <v>N/A</v>
          </cell>
          <cell r="AP223">
            <v>0</v>
          </cell>
          <cell r="AQ223" t="str">
            <v>N/A</v>
          </cell>
          <cell r="AR223">
            <v>0</v>
          </cell>
          <cell r="AS223" t="str">
            <v>N/A</v>
          </cell>
          <cell r="AT223">
            <v>0</v>
          </cell>
          <cell r="AU223" t="str">
            <v>N/A</v>
          </cell>
          <cell r="AV223">
            <v>0</v>
          </cell>
          <cell r="AW223" t="str">
            <v>N/A</v>
          </cell>
          <cell r="AX223">
            <v>0</v>
          </cell>
          <cell r="AY223" t="str">
            <v>N/A</v>
          </cell>
          <cell r="AZ223">
            <v>0</v>
          </cell>
          <cell r="BA223">
            <v>86737716</v>
          </cell>
          <cell r="BB223" t="str">
            <v>NO</v>
          </cell>
          <cell r="BC223" t="str">
            <v>N/A</v>
          </cell>
          <cell r="BD223" t="str">
            <v>N/A</v>
          </cell>
          <cell r="BE223" t="str">
            <v>N/A</v>
          </cell>
          <cell r="BF223" t="str">
            <v>N/A</v>
          </cell>
          <cell r="BG223">
            <v>44926</v>
          </cell>
          <cell r="BH223">
            <v>44926</v>
          </cell>
          <cell r="BI223">
            <v>-417</v>
          </cell>
          <cell r="BJ223" t="str">
            <v>SI</v>
          </cell>
          <cell r="BK223" t="str">
            <v>N/A</v>
          </cell>
          <cell r="BL223" t="str">
            <v>Bogotá D.C.</v>
          </cell>
          <cell r="BM223" t="str">
            <v>Cumplimiento</v>
          </cell>
          <cell r="BN223" t="str">
            <v>33-47-101007983
21-47-101018111</v>
          </cell>
          <cell r="BO223" t="str">
            <v>0
0</v>
          </cell>
          <cell r="BP223" t="str">
            <v>Seguros del Estado S.A. 
Seguros del Estado S.A.</v>
          </cell>
          <cell r="BQ223" t="str">
            <v>12/01/2022
22/02/2022</v>
          </cell>
          <cell r="BR223" t="str">
            <v>12-01-2022 - 30-06-2023
22/02/2022 - 30/06/2023</v>
          </cell>
          <cell r="BS223" t="str">
            <v>19/01/2022
22/02/2022</v>
          </cell>
          <cell r="BT223" t="str">
            <v>https://jepcolombia-my.sharepoint.com/personal/carlos_torres_jep_gov_co/_layouts/15/onedrive.aspx?q=014&amp;searchScope=folder&amp;id=%2Fpersonal%2Fcarlos%5Ftorres%5Fjep%5Fgov%5Fco%2FDocuments%2FDocumentos%2FContractual%2FContractual%20%2D%20Onedrive%2FValidaci%C3%B3n%20p%C3%B3lizas%20CPS%2F%2EVERIFICACI%C3%93N%20DE%20P%C3%93LIZAS%20CONTRATOS%202022%2FVerificaci%C3%B3n%20p%C3%B3liza%20contrato%20JEP%2D014%2D2022%2Epdf&amp;parent=%2Fpersonal%2Fcarlos%5Ftorres%5Fjep%5Fgov%5Fco%2FDocuments%2FDocumentos%2FContractual%2FContractual%20%2D%20Onedrive%2FValidaci%C3%B3n%20p%C3%B3lizas%20CPS%2F%2EVERIFICACI%C3%93N%20DE%20P%C3%93LIZAS%20CONTRATOS%202022&amp;parentview=7</v>
          </cell>
          <cell r="BU223" t="str">
            <v>En fecha 21/02/2022 se suscribe cesión del contrato. En fecha 05/04/2022 se suscribe otrosí 1 modificando forma de pago
Encargar a partir del 30 de junio de 2022, a la servidora Olivia de Jesús Clavijo Ortiz, identificada con la cédula de ciudadanía No. 40.936.139, Profesional Especializado I, del cargo de Jefe de Departamento del Departamento de Enfoques Diferenciales de la Secretaría Ejecutiva de la JEP, hasta por el término de 6 meses.
El 11 de julio de 2022 se realiza terminación anticipada del contrato. Queda en el acta lo siguiente "Que se procederá a liberar el valor del contrato no ejecutado, para lo cual deberá hacerse la correspondiente liberación del registro presupuestal"</v>
          </cell>
          <cell r="BV223" t="str">
            <v>Terminado</v>
          </cell>
          <cell r="BW223" t="str">
            <v>Cesión</v>
          </cell>
          <cell r="BX223" t="str">
            <v>N/A</v>
          </cell>
          <cell r="BY223" t="str">
            <v>DERECHO</v>
          </cell>
          <cell r="BZ223" t="str">
            <v>N/A</v>
          </cell>
          <cell r="CA223" t="str">
            <v>MASCULINO</v>
          </cell>
        </row>
        <row r="224">
          <cell r="C224" t="str">
            <v>JEP-640-2022</v>
          </cell>
          <cell r="D224" t="str">
            <v>JEP-CSPO-620-2022</v>
          </cell>
          <cell r="E224" t="str">
            <v xml:space="preserve">Ángela Esquivel </v>
          </cell>
          <cell r="F224">
            <v>44764</v>
          </cell>
          <cell r="G224" t="str">
            <v>Ana Teresa Vergara Casama</v>
          </cell>
          <cell r="H224" t="str">
            <v>2. Contratos o convenios que no requieren pluralidad de ofertas</v>
          </cell>
          <cell r="I224" t="str">
            <v>1. Prestación de servicios</v>
          </cell>
          <cell r="J224">
            <v>39313329</v>
          </cell>
          <cell r="K224">
            <v>3</v>
          </cell>
          <cell r="L224" t="str">
            <v>Persona Natural</v>
          </cell>
          <cell r="M224" t="str">
            <v>Chigorodó</v>
          </cell>
          <cell r="N224" t="str">
            <v>Prestar servicios profesionales especializados en enfoque étnico racial para apoyar y acompañar a la Secretaria Ejecutiva de la JEP en la gestión territorial con los pueblos indígenas en la región de Urabá, Bajo Atrato y Darién, en el marco de la misionalidad de la Entidad</v>
          </cell>
          <cell r="O224" t="str">
            <v>Misional</v>
          </cell>
          <cell r="P224" t="str">
            <v>Harvey Danilo Suarez Morales</v>
          </cell>
          <cell r="Q224" t="str">
            <v>Secretaría Ejecutiva</v>
          </cell>
          <cell r="R224" t="str">
            <v xml:space="preserve">Subsecretaría Ejecutiva </v>
          </cell>
          <cell r="S224" t="str">
            <v xml:space="preserve">Departamento de Enfoques Diferenciales </v>
          </cell>
          <cell r="T224" t="str">
            <v>Eliana Fernanda Antonio Rosero</v>
          </cell>
          <cell r="U224" t="str">
            <v xml:space="preserve">BB-Departamento de Enfoques Diferenciales </v>
          </cell>
          <cell r="V224" t="str">
            <v>N/A</v>
          </cell>
          <cell r="W224" t="str">
            <v>N/A</v>
          </cell>
          <cell r="X224" t="str">
            <v>N/A</v>
          </cell>
          <cell r="Y224" t="str">
            <v>Inversión</v>
          </cell>
          <cell r="Z224">
            <v>32960336</v>
          </cell>
          <cell r="AA224" t="str">
            <v>N/A</v>
          </cell>
          <cell r="AB224" t="str">
            <v>N/A</v>
          </cell>
          <cell r="AC224">
            <v>8240084</v>
          </cell>
          <cell r="AD224" t="str">
            <v>N/A</v>
          </cell>
          <cell r="AE224" t="str">
            <v xml:space="preserve">	89322</v>
          </cell>
          <cell r="AF224" t="str">
            <v xml:space="preserve">	347522</v>
          </cell>
          <cell r="AG224">
            <v>2018011001091</v>
          </cell>
          <cell r="AH224">
            <v>44771</v>
          </cell>
          <cell r="AI224">
            <v>44777</v>
          </cell>
          <cell r="AJ224" t="str">
            <v>N/A</v>
          </cell>
          <cell r="AK224" t="str">
            <v>N/A</v>
          </cell>
          <cell r="AL224" t="str">
            <v>N/A</v>
          </cell>
          <cell r="AM224" t="str">
            <v>N/A</v>
          </cell>
          <cell r="AN224">
            <v>0</v>
          </cell>
          <cell r="AO224" t="str">
            <v>N/A</v>
          </cell>
          <cell r="AP224">
            <v>0</v>
          </cell>
          <cell r="AQ224" t="str">
            <v>N/A</v>
          </cell>
          <cell r="AR224">
            <v>0</v>
          </cell>
          <cell r="AS224" t="str">
            <v>N/A</v>
          </cell>
          <cell r="AT224">
            <v>0</v>
          </cell>
          <cell r="AU224" t="str">
            <v>N/A</v>
          </cell>
          <cell r="AV224">
            <v>0</v>
          </cell>
          <cell r="AW224" t="str">
            <v>N/A</v>
          </cell>
          <cell r="AX224">
            <v>0</v>
          </cell>
          <cell r="AY224" t="str">
            <v>N/A</v>
          </cell>
          <cell r="AZ224">
            <v>0</v>
          </cell>
          <cell r="BA224">
            <v>32960336</v>
          </cell>
          <cell r="BB224" t="str">
            <v>NO</v>
          </cell>
          <cell r="BC224" t="str">
            <v>N/A</v>
          </cell>
          <cell r="BD224" t="str">
            <v>N/A</v>
          </cell>
          <cell r="BE224" t="str">
            <v>N/A</v>
          </cell>
          <cell r="BF224" t="str">
            <v>N/A</v>
          </cell>
          <cell r="BG224">
            <v>44895</v>
          </cell>
          <cell r="BH224">
            <v>44895</v>
          </cell>
          <cell r="BI224">
            <v>-448</v>
          </cell>
          <cell r="BJ224" t="str">
            <v>SI</v>
          </cell>
          <cell r="BK224" t="str">
            <v>N/A</v>
          </cell>
          <cell r="BL224" t="str">
            <v>Región de Urabá, Bajo Atrato y Darién</v>
          </cell>
          <cell r="BM224" t="str">
            <v>Cumplimiento</v>
          </cell>
          <cell r="BN224" t="str">
            <v>37-47-101003562</v>
          </cell>
          <cell r="BO224">
            <v>1</v>
          </cell>
          <cell r="BP224" t="str">
            <v>Seguros del Estado S.A.</v>
          </cell>
          <cell r="BQ224">
            <v>44775</v>
          </cell>
          <cell r="BR224" t="str">
            <v>26/07/2022 - 31/05/2023</v>
          </cell>
          <cell r="BS224">
            <v>2022</v>
          </cell>
          <cell r="BT224" t="str">
            <v>PENDIENTE</v>
          </cell>
          <cell r="BU224" t="str">
            <v xml:space="preserve">Modificación - forma de pago del CTO JEP-640-2022 en proceso 08/09/2022
En fecha del 31/08/2022 se reduce el valor del contrato en $3.021.359 y se modifica la formar de pago los literales A y B, Teniendo en cuenta que enviaron los correos para tramite de registros presupuestales en la noche el día Viernes 29 de Julio a las 8 y 15 pm, después del cierre presupuestal del mes de Julio. </v>
          </cell>
          <cell r="BV224" t="str">
            <v>Terminado</v>
          </cell>
          <cell r="BW224" t="str">
            <v>Adición o reducción</v>
          </cell>
          <cell r="BX224" t="str">
            <v>N/A</v>
          </cell>
          <cell r="BY224" t="str">
            <v>PENDIENTE</v>
          </cell>
          <cell r="BZ224" t="str">
            <v>N/A</v>
          </cell>
          <cell r="CA224" t="str">
            <v>FEMENINO</v>
          </cell>
        </row>
        <row r="225">
          <cell r="C225" t="str">
            <v>JEP-630-2022</v>
          </cell>
          <cell r="D225" t="str">
            <v>JEP-CSPO-610-2022</v>
          </cell>
          <cell r="E225" t="str">
            <v xml:space="preserve">Ángela Esquivel </v>
          </cell>
          <cell r="F225">
            <v>44760</v>
          </cell>
          <cell r="G225" t="str">
            <v xml:space="preserve">Leiner Stiven Guerrero Sinisterra </v>
          </cell>
          <cell r="H225" t="str">
            <v>2. Contratos o convenios que no requieren pluralidad de ofertas</v>
          </cell>
          <cell r="I225" t="str">
            <v>1. Prestación de servicios</v>
          </cell>
          <cell r="J225">
            <v>1085545361</v>
          </cell>
          <cell r="K225">
            <v>3</v>
          </cell>
          <cell r="L225" t="str">
            <v>Persona Natural</v>
          </cell>
          <cell r="M225" t="str">
            <v>Cali</v>
          </cell>
          <cell r="N225" t="str">
            <v xml:space="preserve">Prestar servicios profesionales especializados en enfoque étnico racial para apoyar y acompañar a la secretaria ejecutiva de la jep en la gestión territorial con las comunidades negras, afrocolombianas, raizales y palenqueras del departamento de nariño en el marco de la misionalidad de la entidad </v>
          </cell>
          <cell r="O225" t="str">
            <v>Misional</v>
          </cell>
          <cell r="P225" t="str">
            <v>Harvey Danilo Suarez Morales</v>
          </cell>
          <cell r="Q225" t="str">
            <v>Secretaría Ejecutiva</v>
          </cell>
          <cell r="R225" t="str">
            <v xml:space="preserve">Subsecretaría Ejecutiva </v>
          </cell>
          <cell r="S225" t="str">
            <v xml:space="preserve">Departamento de Enfoques Diferenciales </v>
          </cell>
          <cell r="T225" t="str">
            <v>Olivia de Jesús Clavijo Ortiz</v>
          </cell>
          <cell r="U225" t="str">
            <v xml:space="preserve">BB-Departamento de Enfoques Diferenciales </v>
          </cell>
          <cell r="V225" t="str">
            <v>N/A</v>
          </cell>
          <cell r="W225" t="str">
            <v>N/A</v>
          </cell>
          <cell r="X225" t="str">
            <v>N/A</v>
          </cell>
          <cell r="Y225" t="str">
            <v>Inversión</v>
          </cell>
          <cell r="Z225">
            <v>36805702</v>
          </cell>
          <cell r="AA225" t="str">
            <v>N/A</v>
          </cell>
          <cell r="AB225" t="str">
            <v>N/A</v>
          </cell>
          <cell r="AC225">
            <v>8240084</v>
          </cell>
          <cell r="AD225" t="str">
            <v>N/A</v>
          </cell>
          <cell r="AE225" t="str">
            <v xml:space="preserve">	336022</v>
          </cell>
          <cell r="AF225">
            <v>89422</v>
          </cell>
          <cell r="AG225">
            <v>2018011001091</v>
          </cell>
          <cell r="AH225">
            <v>44767</v>
          </cell>
          <cell r="AI225">
            <v>44768</v>
          </cell>
          <cell r="AJ225" t="str">
            <v>N/A</v>
          </cell>
          <cell r="AK225" t="str">
            <v>N/A</v>
          </cell>
          <cell r="AL225" t="str">
            <v>N/A</v>
          </cell>
          <cell r="AM225" t="str">
            <v>N/A</v>
          </cell>
          <cell r="AN225">
            <v>0</v>
          </cell>
          <cell r="AO225" t="str">
            <v>N/A</v>
          </cell>
          <cell r="AP225">
            <v>0</v>
          </cell>
          <cell r="AQ225" t="str">
            <v>N/A</v>
          </cell>
          <cell r="AR225">
            <v>0</v>
          </cell>
          <cell r="AS225" t="str">
            <v>N/A</v>
          </cell>
          <cell r="AT225">
            <v>0</v>
          </cell>
          <cell r="AU225" t="str">
            <v>N/A</v>
          </cell>
          <cell r="AV225">
            <v>0</v>
          </cell>
          <cell r="AW225" t="str">
            <v>N/A</v>
          </cell>
          <cell r="AX225">
            <v>0</v>
          </cell>
          <cell r="AY225" t="str">
            <v>N/A</v>
          </cell>
          <cell r="AZ225">
            <v>0</v>
          </cell>
          <cell r="BA225">
            <v>36805702</v>
          </cell>
          <cell r="BB225" t="str">
            <v>NO</v>
          </cell>
          <cell r="BC225" t="str">
            <v>N/A</v>
          </cell>
          <cell r="BD225" t="str">
            <v>N/A</v>
          </cell>
          <cell r="BE225" t="str">
            <v>N/A</v>
          </cell>
          <cell r="BF225" t="str">
            <v>N/A</v>
          </cell>
          <cell r="BG225">
            <v>44895</v>
          </cell>
          <cell r="BH225">
            <v>44895</v>
          </cell>
          <cell r="BI225">
            <v>-448</v>
          </cell>
          <cell r="BJ225" t="str">
            <v>SI</v>
          </cell>
          <cell r="BK225" t="str">
            <v>N/A</v>
          </cell>
          <cell r="BL225" t="str">
            <v>Nariño</v>
          </cell>
          <cell r="BM225" t="str">
            <v>Cumplimiento</v>
          </cell>
          <cell r="BN225" t="str">
            <v>41-47-101004361</v>
          </cell>
          <cell r="BO225">
            <v>0</v>
          </cell>
          <cell r="BP225" t="str">
            <v>Seguros del Estado S.A.</v>
          </cell>
          <cell r="BQ225">
            <v>44767</v>
          </cell>
          <cell r="BR225" t="str">
            <v>05/07/2022 - 31/05/2023</v>
          </cell>
          <cell r="BS225">
            <v>2022</v>
          </cell>
          <cell r="BT225" t="str">
            <v>PENDIENTE</v>
          </cell>
          <cell r="BU225" t="str">
            <v>Ninguna</v>
          </cell>
          <cell r="BV225" t="str">
            <v>Terminado</v>
          </cell>
          <cell r="BW225" t="str">
            <v>Retiro</v>
          </cell>
          <cell r="BX225" t="str">
            <v>N/A</v>
          </cell>
          <cell r="BY225" t="str">
            <v>PENDIENTE</v>
          </cell>
          <cell r="BZ225" t="str">
            <v>N/A</v>
          </cell>
          <cell r="CA225" t="str">
            <v>MASCULINO</v>
          </cell>
        </row>
        <row r="226">
          <cell r="C226" t="str">
            <v>JEP-646-2022</v>
          </cell>
          <cell r="D226" t="str">
            <v>JEP-CSPO-625-2022</v>
          </cell>
          <cell r="E226" t="str">
            <v xml:space="preserve">Ángela Esquivel </v>
          </cell>
          <cell r="F226">
            <v>44769</v>
          </cell>
          <cell r="G226" t="str">
            <v xml:space="preserve">Adriana Patricia Pérez Morales </v>
          </cell>
          <cell r="H226" t="str">
            <v>2. Contratos o convenios que no requieren pluralidad de ofertas</v>
          </cell>
          <cell r="I226" t="str">
            <v>1. Prestación de servicios</v>
          </cell>
          <cell r="J226">
            <v>52774201</v>
          </cell>
          <cell r="K226">
            <v>4</v>
          </cell>
          <cell r="L226" t="str">
            <v>Persona Natural</v>
          </cell>
          <cell r="M226" t="str">
            <v xml:space="preserve">Bogotá D.C. </v>
          </cell>
          <cell r="N226" t="str">
            <v>Prestar servicios profesionales para apoyar al departamento de enfoques diferenciales en la implementación del enfoque diferencial de género y al plan de acción en el marco de la política de igualdad y no discriminación por razones de sexo, género, identidad de género, expresión de género y orientación sexual de la Jurisdicción Especial para la Paz.</v>
          </cell>
          <cell r="O226" t="str">
            <v>Misional</v>
          </cell>
          <cell r="P226" t="str">
            <v>Harvey Danilo Suarez Morales</v>
          </cell>
          <cell r="Q226" t="str">
            <v>Secretaría Ejecutiva</v>
          </cell>
          <cell r="R226" t="str">
            <v xml:space="preserve">Subsecretaría Ejecutiva </v>
          </cell>
          <cell r="S226" t="str">
            <v xml:space="preserve">Departamento de Enfoques Diferenciales </v>
          </cell>
          <cell r="T226" t="str">
            <v>Eliana Fernanda Antonio Rosero</v>
          </cell>
          <cell r="U226" t="str">
            <v xml:space="preserve">BB-Departamento de Enfoques Diferenciales </v>
          </cell>
          <cell r="V226" t="str">
            <v>N/A</v>
          </cell>
          <cell r="W226" t="str">
            <v>N/A</v>
          </cell>
          <cell r="X226" t="str">
            <v>N/A</v>
          </cell>
          <cell r="Y226" t="str">
            <v>Inversión</v>
          </cell>
          <cell r="Z226">
            <v>32960336</v>
          </cell>
          <cell r="AA226" t="str">
            <v>N/A</v>
          </cell>
          <cell r="AB226" t="str">
            <v>N/A</v>
          </cell>
          <cell r="AC226">
            <v>8240084</v>
          </cell>
          <cell r="AD226" t="str">
            <v>N/A</v>
          </cell>
          <cell r="AE226" t="str">
            <v xml:space="preserve">87222	</v>
          </cell>
          <cell r="AF226">
            <v>361422</v>
          </cell>
          <cell r="AG226" t="str">
            <v xml:space="preserve">	2018011001091</v>
          </cell>
          <cell r="AH226">
            <v>44781</v>
          </cell>
          <cell r="AI226">
            <v>44789</v>
          </cell>
          <cell r="AJ226" t="str">
            <v>N/A</v>
          </cell>
          <cell r="AK226" t="str">
            <v>N/A</v>
          </cell>
          <cell r="AL226" t="str">
            <v>N/A</v>
          </cell>
          <cell r="AM226" t="str">
            <v>N/A</v>
          </cell>
          <cell r="AN226">
            <v>4394704</v>
          </cell>
          <cell r="AO226">
            <v>44894</v>
          </cell>
          <cell r="AP226">
            <v>0</v>
          </cell>
          <cell r="AQ226" t="str">
            <v>N/A</v>
          </cell>
          <cell r="AR226">
            <v>0</v>
          </cell>
          <cell r="AS226" t="str">
            <v>N/A</v>
          </cell>
          <cell r="AT226">
            <v>0</v>
          </cell>
          <cell r="AU226" t="str">
            <v>N/A</v>
          </cell>
          <cell r="AV226">
            <v>0</v>
          </cell>
          <cell r="AW226" t="str">
            <v>N/A</v>
          </cell>
          <cell r="AX226">
            <v>0</v>
          </cell>
          <cell r="AY226" t="str">
            <v>N/A</v>
          </cell>
          <cell r="AZ226">
            <v>31</v>
          </cell>
          <cell r="BA226">
            <v>37355040</v>
          </cell>
          <cell r="BB226" t="str">
            <v>NO</v>
          </cell>
          <cell r="BC226" t="str">
            <v>N/A</v>
          </cell>
          <cell r="BD226" t="str">
            <v>N/A</v>
          </cell>
          <cell r="BE226" t="str">
            <v>N/A</v>
          </cell>
          <cell r="BF226" t="str">
            <v>N/A</v>
          </cell>
          <cell r="BG226">
            <v>44895</v>
          </cell>
          <cell r="BH226">
            <v>44926</v>
          </cell>
          <cell r="BI226">
            <v>-417</v>
          </cell>
          <cell r="BJ226" t="str">
            <v>SI</v>
          </cell>
          <cell r="BK226" t="str">
            <v>N/A</v>
          </cell>
          <cell r="BL226" t="str">
            <v>Bogotá D.C.</v>
          </cell>
          <cell r="BM226" t="str">
            <v>Cumplimiento</v>
          </cell>
          <cell r="BN226" t="str">
            <v>11-47-101012694</v>
          </cell>
          <cell r="BO226">
            <v>0</v>
          </cell>
          <cell r="BP226" t="str">
            <v>Seguros del Estado S.A.</v>
          </cell>
          <cell r="BQ226">
            <v>44785</v>
          </cell>
          <cell r="BR226" t="str">
            <v>03/08/2022 - 10/06/2023</v>
          </cell>
          <cell r="BS226">
            <v>2022</v>
          </cell>
          <cell r="BT226" t="str">
            <v>PENDIENTE</v>
          </cell>
          <cell r="BU226" t="str">
            <v>El plazo de ejecución será hasta el 31 de diciembre de 2022, Adicionar el valor del contrato en la suma $4.394.704</v>
          </cell>
          <cell r="BV226" t="str">
            <v>Terminado</v>
          </cell>
          <cell r="BW226" t="str">
            <v>Adición y Prorróga</v>
          </cell>
          <cell r="BX226" t="str">
            <v>N/A</v>
          </cell>
          <cell r="BY226" t="str">
            <v>CIENCIAS POLÍTICAS</v>
          </cell>
          <cell r="BZ226" t="str">
            <v>N/A</v>
          </cell>
          <cell r="CA226" t="str">
            <v>FEMENINO</v>
          </cell>
        </row>
        <row r="227">
          <cell r="C227" t="str">
            <v>JEP-648-2022</v>
          </cell>
          <cell r="D227" t="str">
            <v>JEP-CSPO-627-2022</v>
          </cell>
          <cell r="E227" t="str">
            <v xml:space="preserve">Ángela Esquivel </v>
          </cell>
          <cell r="F227">
            <v>44769</v>
          </cell>
          <cell r="G227" t="str">
            <v>Amelia Del Pilar Prado Hurtado</v>
          </cell>
          <cell r="H227" t="str">
            <v>2. Contratos o convenios que no requieren pluralidad de ofertas</v>
          </cell>
          <cell r="I227" t="str">
            <v>1. Prestación de servicios</v>
          </cell>
          <cell r="J227">
            <v>43977155</v>
          </cell>
          <cell r="K227">
            <v>2</v>
          </cell>
          <cell r="L227" t="str">
            <v>Persona Natural</v>
          </cell>
          <cell r="M227" t="str">
            <v xml:space="preserve">Bogotá D.C. </v>
          </cell>
          <cell r="N227" t="str">
            <v xml:space="preserve">Prestar servicios profesionales especializados en enfoque étnico racial para apoyar y acompañar a la secretaria ejecutiva de la JEP en la gestión territorial con las comunidades negras, afrocolombianas, raizales y palenqueras en la región de Urabá, bajo Atrato y Darién, en el marco de la misionalidad de la entidad. </v>
          </cell>
          <cell r="O227" t="str">
            <v>Misional</v>
          </cell>
          <cell r="P227" t="str">
            <v>Harvey Danilo Suarez Morales</v>
          </cell>
          <cell r="Q227" t="str">
            <v>Secretaría Ejecutiva</v>
          </cell>
          <cell r="R227" t="str">
            <v xml:space="preserve">Subsecretaría Ejecutiva </v>
          </cell>
          <cell r="S227" t="str">
            <v xml:space="preserve">Departamento de Enfoques Diferenciales </v>
          </cell>
          <cell r="T227" t="str">
            <v>Eliana Fernanda Antonio Rosero</v>
          </cell>
          <cell r="U227" t="str">
            <v xml:space="preserve">BB-Departamento de Enfoques Diferenciales </v>
          </cell>
          <cell r="V227" t="str">
            <v>N/A</v>
          </cell>
          <cell r="W227" t="str">
            <v>N/A</v>
          </cell>
          <cell r="X227" t="str">
            <v>N/A</v>
          </cell>
          <cell r="Y227" t="str">
            <v>Inversión</v>
          </cell>
          <cell r="Z227">
            <v>32960336</v>
          </cell>
          <cell r="AA227" t="str">
            <v>N/A</v>
          </cell>
          <cell r="AB227" t="str">
            <v>N/A</v>
          </cell>
          <cell r="AC227">
            <v>8240084</v>
          </cell>
          <cell r="AD227" t="str">
            <v>N/A</v>
          </cell>
          <cell r="AE227">
            <v>87422</v>
          </cell>
          <cell r="AF227">
            <v>362822</v>
          </cell>
          <cell r="AG227">
            <v>2018011001091</v>
          </cell>
          <cell r="AH227">
            <v>44782</v>
          </cell>
          <cell r="AI227">
            <v>44783</v>
          </cell>
          <cell r="AJ227" t="str">
            <v>N/A</v>
          </cell>
          <cell r="AK227" t="str">
            <v>N/A</v>
          </cell>
          <cell r="AL227" t="str">
            <v>N/A</v>
          </cell>
          <cell r="AM227" t="str">
            <v>N/A</v>
          </cell>
          <cell r="AN227">
            <v>0</v>
          </cell>
          <cell r="AO227" t="str">
            <v>N/A</v>
          </cell>
          <cell r="AP227">
            <v>0</v>
          </cell>
          <cell r="AQ227" t="str">
            <v>N/A</v>
          </cell>
          <cell r="AR227">
            <v>0</v>
          </cell>
          <cell r="AS227" t="str">
            <v>N/A</v>
          </cell>
          <cell r="AT227">
            <v>0</v>
          </cell>
          <cell r="AU227" t="str">
            <v>N/A</v>
          </cell>
          <cell r="AV227">
            <v>0</v>
          </cell>
          <cell r="AW227" t="str">
            <v>N/A</v>
          </cell>
          <cell r="AX227">
            <v>0</v>
          </cell>
          <cell r="AY227" t="str">
            <v>N/A</v>
          </cell>
          <cell r="AZ227">
            <v>0</v>
          </cell>
          <cell r="BA227">
            <v>32960336</v>
          </cell>
          <cell r="BB227" t="str">
            <v>NO</v>
          </cell>
          <cell r="BC227" t="str">
            <v>N/A</v>
          </cell>
          <cell r="BD227" t="str">
            <v>N/A</v>
          </cell>
          <cell r="BE227" t="str">
            <v>N/A</v>
          </cell>
          <cell r="BF227" t="str">
            <v>N/A</v>
          </cell>
          <cell r="BG227">
            <v>44895</v>
          </cell>
          <cell r="BH227">
            <v>44895</v>
          </cell>
          <cell r="BI227">
            <v>-448</v>
          </cell>
          <cell r="BJ227" t="str">
            <v>SI</v>
          </cell>
          <cell r="BK227" t="str">
            <v>N/A</v>
          </cell>
          <cell r="BL227" t="str">
            <v>Urabá, Bajo Atrato y
Darién.</v>
          </cell>
          <cell r="BM227" t="str">
            <v>Cumplimiento</v>
          </cell>
          <cell r="BN227" t="str">
            <v>37-47-101003586</v>
          </cell>
          <cell r="BO227">
            <v>0</v>
          </cell>
          <cell r="BP227" t="str">
            <v>Seguros del Estado S.A.</v>
          </cell>
          <cell r="BQ227">
            <v>44783</v>
          </cell>
          <cell r="BR227" t="str">
            <v>10/08/2022 - 31/05/2023</v>
          </cell>
          <cell r="BS227">
            <v>2022</v>
          </cell>
          <cell r="BT227" t="str">
            <v>SIN PÓLIZA</v>
          </cell>
          <cell r="BU227" t="str">
            <v>Ninguna</v>
          </cell>
          <cell r="BV227" t="str">
            <v>Terminado</v>
          </cell>
          <cell r="BW227" t="str">
            <v>Retiro</v>
          </cell>
          <cell r="BX227" t="str">
            <v>N/A</v>
          </cell>
          <cell r="BY227" t="str">
            <v>DERECHO</v>
          </cell>
          <cell r="BZ227" t="str">
            <v>N/A</v>
          </cell>
          <cell r="CA227" t="str">
            <v>FEMENINO</v>
          </cell>
        </row>
        <row r="228">
          <cell r="C228" t="str">
            <v>JEP-612-2022</v>
          </cell>
          <cell r="D228" t="str">
            <v>JEP-CSPO-593-2022</v>
          </cell>
          <cell r="E228" t="str">
            <v xml:space="preserve">Ángela Esquivel </v>
          </cell>
          <cell r="F228">
            <v>44753</v>
          </cell>
          <cell r="G228" t="str">
            <v>Sergio Alejandro Chaves Acevedo</v>
          </cell>
          <cell r="H228" t="str">
            <v>2. Contratos o convenios que no requieren pluralidad de ofertas</v>
          </cell>
          <cell r="I228" t="str">
            <v>1. Prestación de servicios</v>
          </cell>
          <cell r="J228">
            <v>1019024279</v>
          </cell>
          <cell r="K228">
            <v>1</v>
          </cell>
          <cell r="L228" t="str">
            <v>Persona Natural</v>
          </cell>
          <cell r="M228" t="str">
            <v xml:space="preserve">Bogotá D.C. </v>
          </cell>
          <cell r="N228" t="str">
            <v>Prestar servicios profesionales para apoyar al departamento de enfoques diferenciales en el reporte, seguimiento y monitoreo de las herramientas y procesos administrativos y financieros del departamento</v>
          </cell>
          <cell r="O228" t="str">
            <v>Misional</v>
          </cell>
          <cell r="P228" t="str">
            <v>Harvey Danilo Suarez Morales</v>
          </cell>
          <cell r="Q228" t="str">
            <v>Secretaría Ejecutiva</v>
          </cell>
          <cell r="R228" t="str">
            <v xml:space="preserve">Subsecretaría Ejecutiva </v>
          </cell>
          <cell r="S228" t="str">
            <v xml:space="preserve">Departamento de Enfoques Diferenciales </v>
          </cell>
          <cell r="T228" t="str">
            <v>Olivia de Jesús Clavijo Ortiz</v>
          </cell>
          <cell r="U228" t="str">
            <v xml:space="preserve">BB-Departamento de Enfoques Diferenciales </v>
          </cell>
          <cell r="V228" t="str">
            <v>N/A</v>
          </cell>
          <cell r="W228" t="str">
            <v>N/A</v>
          </cell>
          <cell r="X228" t="str">
            <v>N/A</v>
          </cell>
          <cell r="Y228" t="str">
            <v>Inversión</v>
          </cell>
          <cell r="Z228">
            <v>24460027</v>
          </cell>
          <cell r="AA228" t="str">
            <v>N/A</v>
          </cell>
          <cell r="AB228" t="str">
            <v>N/A</v>
          </cell>
          <cell r="AC228">
            <v>5204263</v>
          </cell>
          <cell r="AD228" t="str">
            <v>N/A</v>
          </cell>
          <cell r="AE228">
            <v>88222</v>
          </cell>
          <cell r="AF228">
            <v>324522</v>
          </cell>
          <cell r="AG228">
            <v>2018011001091</v>
          </cell>
          <cell r="AH228">
            <v>44757</v>
          </cell>
          <cell r="AI228">
            <v>44761</v>
          </cell>
          <cell r="AJ228" t="str">
            <v>N/A</v>
          </cell>
          <cell r="AK228" t="str">
            <v>N/A</v>
          </cell>
          <cell r="AL228" t="str">
            <v>N/A</v>
          </cell>
          <cell r="AM228" t="str">
            <v>N/A</v>
          </cell>
          <cell r="AN228">
            <v>0</v>
          </cell>
          <cell r="AO228" t="str">
            <v>N/A</v>
          </cell>
          <cell r="AP228">
            <v>0</v>
          </cell>
          <cell r="AQ228" t="str">
            <v>N/A</v>
          </cell>
          <cell r="AR228">
            <v>0</v>
          </cell>
          <cell r="AS228" t="str">
            <v>N/A</v>
          </cell>
          <cell r="AT228">
            <v>0</v>
          </cell>
          <cell r="AU228" t="str">
            <v>N/A</v>
          </cell>
          <cell r="AV228">
            <v>0</v>
          </cell>
          <cell r="AW228" t="str">
            <v>N/A</v>
          </cell>
          <cell r="AX228">
            <v>0</v>
          </cell>
          <cell r="AY228" t="str">
            <v>N/A</v>
          </cell>
          <cell r="AZ228">
            <v>0</v>
          </cell>
          <cell r="BA228">
            <v>24460027</v>
          </cell>
          <cell r="BB228" t="str">
            <v>NO</v>
          </cell>
          <cell r="BC228" t="str">
            <v>N/A</v>
          </cell>
          <cell r="BD228" t="str">
            <v>N/A</v>
          </cell>
          <cell r="BE228" t="str">
            <v>N/A</v>
          </cell>
          <cell r="BF228" t="str">
            <v>N/A</v>
          </cell>
          <cell r="BG228">
            <v>44895</v>
          </cell>
          <cell r="BH228">
            <v>44895</v>
          </cell>
          <cell r="BI228">
            <v>-448</v>
          </cell>
          <cell r="BJ228" t="str">
            <v>SI</v>
          </cell>
          <cell r="BK228" t="str">
            <v>N/A</v>
          </cell>
          <cell r="BL228" t="str">
            <v>Bogotá D.C.</v>
          </cell>
          <cell r="BM228" t="str">
            <v>Cumplimiento</v>
          </cell>
          <cell r="BN228" t="str">
            <v>11-47-101012514</v>
          </cell>
          <cell r="BO228">
            <v>0</v>
          </cell>
          <cell r="BP228" t="str">
            <v>Seguros del Estado S.A.</v>
          </cell>
          <cell r="BQ228">
            <v>44757</v>
          </cell>
          <cell r="BR228" t="str">
            <v>18/07/2022 - 10/06/2023</v>
          </cell>
          <cell r="BS228">
            <v>2022</v>
          </cell>
          <cell r="BT228" t="str">
            <v>PENDIENTE</v>
          </cell>
          <cell r="BU228" t="str">
            <v>Ninguna</v>
          </cell>
          <cell r="BV228" t="str">
            <v>Terminado</v>
          </cell>
          <cell r="BW228" t="str">
            <v>Retiro</v>
          </cell>
          <cell r="BX228" t="str">
            <v>N/A</v>
          </cell>
          <cell r="BY228" t="str">
            <v>PENDIENTE</v>
          </cell>
          <cell r="BZ228" t="str">
            <v>N/A</v>
          </cell>
          <cell r="CA228" t="str">
            <v>MASCULINO</v>
          </cell>
        </row>
        <row r="229">
          <cell r="C229" t="str">
            <v>JEP-643-2022</v>
          </cell>
          <cell r="D229" t="str">
            <v>JEP-CSPO-622-2022</v>
          </cell>
          <cell r="E229" t="str">
            <v xml:space="preserve">Ángela Esquivel </v>
          </cell>
          <cell r="F229">
            <v>44768</v>
          </cell>
          <cell r="G229" t="str">
            <v>Ana Yensi Ibarguen</v>
          </cell>
          <cell r="H229" t="str">
            <v>2. Contratos o convenios que no requieren pluralidad de ofertas</v>
          </cell>
          <cell r="I229" t="str">
            <v>1. Prestación de servicios</v>
          </cell>
          <cell r="J229">
            <v>66979029</v>
          </cell>
          <cell r="K229">
            <v>5</v>
          </cell>
          <cell r="L229" t="str">
            <v>Persona Natural</v>
          </cell>
          <cell r="M229" t="str">
            <v>Palmira</v>
          </cell>
          <cell r="N229" t="str">
            <v>Prestar servicios profesionales especializados en enfoque étnico racial para apoyar y acompañar a la secretaria ejecutiva de la JEP en la gestión territorial con las comunidades negras, afrocolombianas, raizales y palenqueras en los departamentos del cauca y valle del cauca en el marco de la misionalidad de la entidad</v>
          </cell>
          <cell r="O229" t="str">
            <v>Misional</v>
          </cell>
          <cell r="P229" t="str">
            <v>Harvey Danilo Suarez Morales</v>
          </cell>
          <cell r="Q229" t="str">
            <v>Secretaría Ejecutiva</v>
          </cell>
          <cell r="R229" t="str">
            <v xml:space="preserve">Subsecretaría Ejecutiva </v>
          </cell>
          <cell r="S229" t="str">
            <v xml:space="preserve">Departamento de Enfoques Diferenciales </v>
          </cell>
          <cell r="T229" t="str">
            <v>Olivia de Jesús Clavijo Ortiz</v>
          </cell>
          <cell r="U229" t="str">
            <v xml:space="preserve">BB-Departamento de Enfoques Diferenciales </v>
          </cell>
          <cell r="V229" t="str">
            <v>N/A</v>
          </cell>
          <cell r="W229" t="str">
            <v>N/A</v>
          </cell>
          <cell r="X229" t="str">
            <v>N/A</v>
          </cell>
          <cell r="Y229" t="str">
            <v>Inversión</v>
          </cell>
          <cell r="Z229">
            <v>34883019</v>
          </cell>
          <cell r="AA229" t="str">
            <v>N/A</v>
          </cell>
          <cell r="AB229" t="str">
            <v>N/A</v>
          </cell>
          <cell r="AC229">
            <v>8240084</v>
          </cell>
          <cell r="AD229" t="str">
            <v>N/A</v>
          </cell>
          <cell r="AE229">
            <v>89522</v>
          </cell>
          <cell r="AF229">
            <v>348222</v>
          </cell>
          <cell r="AG229" t="str">
            <v xml:space="preserve">	2018011001091</v>
          </cell>
          <cell r="AH229">
            <v>44774</v>
          </cell>
          <cell r="AI229">
            <v>44775</v>
          </cell>
          <cell r="AJ229" t="str">
            <v>N/A</v>
          </cell>
          <cell r="AK229" t="str">
            <v>N/A</v>
          </cell>
          <cell r="AL229" t="str">
            <v>N/A</v>
          </cell>
          <cell r="AM229" t="str">
            <v>N/A</v>
          </cell>
          <cell r="AN229">
            <v>0</v>
          </cell>
          <cell r="AO229" t="str">
            <v>N/A</v>
          </cell>
          <cell r="AP229">
            <v>0</v>
          </cell>
          <cell r="AQ229" t="str">
            <v>N/A</v>
          </cell>
          <cell r="AR229">
            <v>0</v>
          </cell>
          <cell r="AS229" t="str">
            <v>N/A</v>
          </cell>
          <cell r="AT229">
            <v>0</v>
          </cell>
          <cell r="AU229" t="str">
            <v>N/A</v>
          </cell>
          <cell r="AV229">
            <v>0</v>
          </cell>
          <cell r="AW229" t="str">
            <v>N/A</v>
          </cell>
          <cell r="AX229">
            <v>0</v>
          </cell>
          <cell r="AY229" t="str">
            <v>N/A</v>
          </cell>
          <cell r="AZ229">
            <v>0</v>
          </cell>
          <cell r="BA229">
            <v>34883019</v>
          </cell>
          <cell r="BB229" t="str">
            <v>NO</v>
          </cell>
          <cell r="BC229" t="str">
            <v>N/A</v>
          </cell>
          <cell r="BD229" t="str">
            <v>N/A</v>
          </cell>
          <cell r="BE229" t="str">
            <v>N/A</v>
          </cell>
          <cell r="BF229" t="str">
            <v>N/A</v>
          </cell>
          <cell r="BG229">
            <v>44895</v>
          </cell>
          <cell r="BH229">
            <v>44895</v>
          </cell>
          <cell r="BI229">
            <v>-448</v>
          </cell>
          <cell r="BJ229" t="str">
            <v>SI</v>
          </cell>
          <cell r="BK229" t="str">
            <v>N/A</v>
          </cell>
          <cell r="BL229" t="str">
            <v>Departamento de Cauca y Valle del Cauca</v>
          </cell>
          <cell r="BM229" t="str">
            <v>Cumplimiento</v>
          </cell>
          <cell r="BN229">
            <v>1094691</v>
          </cell>
          <cell r="BO229">
            <v>0</v>
          </cell>
          <cell r="BP229" t="str">
            <v>Seguros del Estado S.A.</v>
          </cell>
          <cell r="BQ229">
            <v>44774</v>
          </cell>
          <cell r="BR229" t="str">
            <v>1/08/2022 - 01/06/2023</v>
          </cell>
          <cell r="BS229">
            <v>2022</v>
          </cell>
          <cell r="BT229" t="str">
            <v>PENDIENTE</v>
          </cell>
          <cell r="BU229" t="str">
            <v>Ninguna</v>
          </cell>
          <cell r="BV229" t="str">
            <v>Terminado</v>
          </cell>
          <cell r="BW229" t="str">
            <v>Retiro</v>
          </cell>
          <cell r="BX229" t="str">
            <v>N/A</v>
          </cell>
          <cell r="BY229" t="str">
            <v>TRABAJO SOCIAL</v>
          </cell>
          <cell r="BZ229" t="str">
            <v>N/A</v>
          </cell>
          <cell r="CA229" t="str">
            <v>FEMENINO</v>
          </cell>
        </row>
        <row r="230">
          <cell r="C230" t="str">
            <v>JEP-647-2022</v>
          </cell>
          <cell r="D230" t="str">
            <v>JEP-CSPO-626-2022</v>
          </cell>
          <cell r="E230" t="str">
            <v xml:space="preserve">Ángela Esquivel </v>
          </cell>
          <cell r="F230">
            <v>44769</v>
          </cell>
          <cell r="G230" t="str">
            <v xml:space="preserve">Yilmar Eduardo Barona Mestizo </v>
          </cell>
          <cell r="H230" t="str">
            <v>2. Contratos o convenios que no requieren pluralidad de ofertas</v>
          </cell>
          <cell r="I230" t="str">
            <v>1. Prestación de servicios</v>
          </cell>
          <cell r="J230">
            <v>76141120</v>
          </cell>
          <cell r="K230">
            <v>7</v>
          </cell>
          <cell r="L230" t="str">
            <v>Persona Natural</v>
          </cell>
          <cell r="M230" t="str">
            <v>Corinto</v>
          </cell>
          <cell r="N230" t="str">
            <v xml:space="preserve">Prestar servicios profesionales especializados en enfoque étnico racial para apoyar y acompañar a la secretaria ejecutiva de la JEP en la gestión territorial con los pueblos indígenas del departamento de Cauca y Valle del cauca en el marco de la misionalidad de la entidad </v>
          </cell>
          <cell r="O230" t="str">
            <v>Misional</v>
          </cell>
          <cell r="P230" t="str">
            <v>Harvey Danilo Suarez Morales</v>
          </cell>
          <cell r="Q230" t="str">
            <v>Secretaría Ejecutiva</v>
          </cell>
          <cell r="R230" t="str">
            <v xml:space="preserve">Subsecretaría Ejecutiva </v>
          </cell>
          <cell r="S230" t="str">
            <v xml:space="preserve">Departamento de Enfoques Diferenciales </v>
          </cell>
          <cell r="T230" t="str">
            <v>Eliana Fernanda Antonio Rosero</v>
          </cell>
          <cell r="U230" t="str">
            <v xml:space="preserve">BB-Departamento de Enfoques Diferenciales </v>
          </cell>
          <cell r="V230" t="str">
            <v>N/A</v>
          </cell>
          <cell r="W230" t="str">
            <v>N/A</v>
          </cell>
          <cell r="X230" t="str">
            <v>N/A</v>
          </cell>
          <cell r="Y230" t="str">
            <v>Inversión</v>
          </cell>
          <cell r="Z230">
            <v>32960336</v>
          </cell>
          <cell r="AA230" t="str">
            <v>N/A</v>
          </cell>
          <cell r="AB230" t="str">
            <v>N/A</v>
          </cell>
          <cell r="AC230">
            <v>8240084</v>
          </cell>
          <cell r="AD230" t="str">
            <v>N/A</v>
          </cell>
          <cell r="AE230">
            <v>89622</v>
          </cell>
          <cell r="AF230">
            <v>362922</v>
          </cell>
          <cell r="AG230">
            <v>2018011001091</v>
          </cell>
          <cell r="AH230">
            <v>44782</v>
          </cell>
          <cell r="AI230">
            <v>44784</v>
          </cell>
          <cell r="AJ230" t="str">
            <v>N/A</v>
          </cell>
          <cell r="AK230" t="str">
            <v>N/A</v>
          </cell>
          <cell r="AL230" t="str">
            <v>N/A</v>
          </cell>
          <cell r="AM230" t="str">
            <v>N/A</v>
          </cell>
          <cell r="AN230">
            <v>0</v>
          </cell>
          <cell r="AO230" t="str">
            <v>N/A</v>
          </cell>
          <cell r="AP230">
            <v>0</v>
          </cell>
          <cell r="AQ230" t="str">
            <v>N/A</v>
          </cell>
          <cell r="AR230">
            <v>0</v>
          </cell>
          <cell r="AS230" t="str">
            <v>N/A</v>
          </cell>
          <cell r="AT230">
            <v>0</v>
          </cell>
          <cell r="AU230" t="str">
            <v>N/A</v>
          </cell>
          <cell r="AV230">
            <v>0</v>
          </cell>
          <cell r="AW230" t="str">
            <v>N/A</v>
          </cell>
          <cell r="AX230">
            <v>0</v>
          </cell>
          <cell r="AY230" t="str">
            <v>N/A</v>
          </cell>
          <cell r="AZ230">
            <v>0</v>
          </cell>
          <cell r="BA230">
            <v>32960336</v>
          </cell>
          <cell r="BB230" t="str">
            <v>NO</v>
          </cell>
          <cell r="BC230" t="str">
            <v>N/A</v>
          </cell>
          <cell r="BD230" t="str">
            <v>N/A</v>
          </cell>
          <cell r="BE230" t="str">
            <v>N/A</v>
          </cell>
          <cell r="BF230" t="str">
            <v>N/A</v>
          </cell>
          <cell r="BG230">
            <v>44895</v>
          </cell>
          <cell r="BH230">
            <v>44895</v>
          </cell>
          <cell r="BI230">
            <v>-448</v>
          </cell>
          <cell r="BJ230" t="str">
            <v>SI</v>
          </cell>
          <cell r="BK230" t="str">
            <v>N/A</v>
          </cell>
          <cell r="BL230" t="str">
            <v>Departamento de Cauca y Valle del Cauca</v>
          </cell>
          <cell r="BM230" t="str">
            <v>Cumplimiento</v>
          </cell>
          <cell r="BN230" t="str">
            <v>40-47-101004463</v>
          </cell>
          <cell r="BO230">
            <v>0</v>
          </cell>
          <cell r="BP230" t="str">
            <v>Seguros del Estado S.A.</v>
          </cell>
          <cell r="BQ230">
            <v>44783</v>
          </cell>
          <cell r="BR230" t="str">
            <v>10/08/2022 - 31/05/2023</v>
          </cell>
          <cell r="BS230">
            <v>2022</v>
          </cell>
          <cell r="BT230" t="str">
            <v>PENDIENTE</v>
          </cell>
          <cell r="BU230" t="str">
            <v>Ninguna</v>
          </cell>
          <cell r="BV230" t="str">
            <v>Terminado</v>
          </cell>
          <cell r="BW230" t="str">
            <v>Retiro</v>
          </cell>
          <cell r="BX230" t="str">
            <v>N/A</v>
          </cell>
          <cell r="BY230" t="str">
            <v>DERECHO</v>
          </cell>
          <cell r="BZ230" t="str">
            <v>N/A</v>
          </cell>
          <cell r="CA230" t="str">
            <v>MASCULINO</v>
          </cell>
        </row>
        <row r="231">
          <cell r="C231" t="str">
            <v>JEP-639-2022</v>
          </cell>
          <cell r="D231" t="str">
            <v>JEP-CSPO-619-2022</v>
          </cell>
          <cell r="E231" t="str">
            <v xml:space="preserve">Ángela Esquivel </v>
          </cell>
          <cell r="F231">
            <v>44763</v>
          </cell>
          <cell r="G231" t="str">
            <v>Ginny Katherine Alba Medina</v>
          </cell>
          <cell r="H231" t="str">
            <v>2. Contratos o convenios que no requieren pluralidad de ofertas</v>
          </cell>
          <cell r="I231" t="str">
            <v>1. Prestación de servicios</v>
          </cell>
          <cell r="J231">
            <v>1030562260</v>
          </cell>
          <cell r="K231">
            <v>1</v>
          </cell>
          <cell r="L231" t="str">
            <v>Persona Natural</v>
          </cell>
          <cell r="M231" t="str">
            <v xml:space="preserve">Bogotá D.C. </v>
          </cell>
          <cell r="N231" t="str">
            <v>Prestar servicios profesionales especializados en enfoque étnico racial para apoyar y acompañar a la secretaria ejecutiva de la JEP en la gestión territorial con los pueblos étnicos en la región de la Amazonía y Orinoquía, en el marco de la misionalidad de la Entidad</v>
          </cell>
          <cell r="O231" t="str">
            <v>Misional</v>
          </cell>
          <cell r="P231" t="str">
            <v>Harvey Danilo Suarez Morales</v>
          </cell>
          <cell r="Q231" t="str">
            <v>Secretaría Ejecutiva</v>
          </cell>
          <cell r="R231" t="str">
            <v xml:space="preserve">Subsecretaría Ejecutiva </v>
          </cell>
          <cell r="S231" t="str">
            <v xml:space="preserve">Departamento de Enfoques Diferenciales </v>
          </cell>
          <cell r="T231" t="str">
            <v>Olivia de Jesús Clavijo Ortiz</v>
          </cell>
          <cell r="U231" t="str">
            <v xml:space="preserve">BB-Departamento de Enfoques Diferenciales </v>
          </cell>
          <cell r="V231" t="str">
            <v>N/A</v>
          </cell>
          <cell r="W231" t="str">
            <v>N/A</v>
          </cell>
          <cell r="X231" t="str">
            <v>N/A</v>
          </cell>
          <cell r="Y231" t="str">
            <v>Inversión</v>
          </cell>
          <cell r="Z231">
            <v>35981695</v>
          </cell>
          <cell r="AA231" t="str">
            <v>N/A</v>
          </cell>
          <cell r="AB231" t="str">
            <v>N/A</v>
          </cell>
          <cell r="AC231">
            <v>8240084</v>
          </cell>
          <cell r="AD231" t="str">
            <v>N/A</v>
          </cell>
          <cell r="AE231">
            <v>90522</v>
          </cell>
          <cell r="AF231">
            <v>340122</v>
          </cell>
          <cell r="AG231">
            <v>2018011001091</v>
          </cell>
          <cell r="AH231">
            <v>44768</v>
          </cell>
          <cell r="AI231">
            <v>44774</v>
          </cell>
          <cell r="AJ231" t="str">
            <v>N/A</v>
          </cell>
          <cell r="AK231" t="str">
            <v>N/A</v>
          </cell>
          <cell r="AL231" t="str">
            <v>N/A</v>
          </cell>
          <cell r="AM231" t="str">
            <v>N/A</v>
          </cell>
          <cell r="AN231">
            <v>0</v>
          </cell>
          <cell r="AO231" t="str">
            <v>N/A</v>
          </cell>
          <cell r="AP231">
            <v>0</v>
          </cell>
          <cell r="AQ231" t="str">
            <v>N/A</v>
          </cell>
          <cell r="AR231">
            <v>0</v>
          </cell>
          <cell r="AS231" t="str">
            <v>N/A</v>
          </cell>
          <cell r="AT231">
            <v>0</v>
          </cell>
          <cell r="AU231" t="str">
            <v>N/A</v>
          </cell>
          <cell r="AV231">
            <v>0</v>
          </cell>
          <cell r="AW231" t="str">
            <v>N/A</v>
          </cell>
          <cell r="AX231">
            <v>0</v>
          </cell>
          <cell r="AY231" t="str">
            <v>N/A</v>
          </cell>
          <cell r="AZ231">
            <v>0</v>
          </cell>
          <cell r="BA231">
            <v>35981695</v>
          </cell>
          <cell r="BB231" t="str">
            <v>NO</v>
          </cell>
          <cell r="BC231" t="str">
            <v>N/A</v>
          </cell>
          <cell r="BD231" t="str">
            <v>N/A</v>
          </cell>
          <cell r="BE231" t="str">
            <v>N/A</v>
          </cell>
          <cell r="BF231" t="str">
            <v>N/A</v>
          </cell>
          <cell r="BG231">
            <v>44895</v>
          </cell>
          <cell r="BH231">
            <v>44895</v>
          </cell>
          <cell r="BI231">
            <v>-448</v>
          </cell>
          <cell r="BJ231" t="str">
            <v>SI</v>
          </cell>
          <cell r="BK231" t="str">
            <v>N/A</v>
          </cell>
          <cell r="BL231" t="str">
            <v>Amazonía y Orinoquía</v>
          </cell>
          <cell r="BM231" t="str">
            <v>Cumplimiento</v>
          </cell>
          <cell r="BN231" t="str">
            <v>21-45-101379030</v>
          </cell>
          <cell r="BO231">
            <v>0</v>
          </cell>
          <cell r="BP231" t="str">
            <v>Seguros del Estado S.A.</v>
          </cell>
          <cell r="BQ231">
            <v>44768</v>
          </cell>
          <cell r="BR231" t="str">
            <v>26/07/2022 - 01/06/2023</v>
          </cell>
          <cell r="BS231">
            <v>2022</v>
          </cell>
          <cell r="BT231" t="str">
            <v>PENDIENTE</v>
          </cell>
          <cell r="BU231" t="str">
            <v>Ninguna</v>
          </cell>
          <cell r="BV231" t="str">
            <v>Terminado</v>
          </cell>
          <cell r="BW231" t="str">
            <v>Retiro</v>
          </cell>
          <cell r="BX231" t="str">
            <v>N/A</v>
          </cell>
          <cell r="BY231" t="str">
            <v>PENDIENTE</v>
          </cell>
          <cell r="BZ231" t="str">
            <v>N/A</v>
          </cell>
          <cell r="CA231" t="str">
            <v>FEMENINO</v>
          </cell>
        </row>
        <row r="232">
          <cell r="C232" t="str">
            <v>JEP-706-2022</v>
          </cell>
          <cell r="D232" t="str">
            <v>JEP-CSPO-682-2022</v>
          </cell>
          <cell r="E232" t="str">
            <v xml:space="preserve">Ángela Esquivel </v>
          </cell>
          <cell r="F232">
            <v>44819</v>
          </cell>
          <cell r="G232" t="str">
            <v>Jennifer Andrea Montaño Granados</v>
          </cell>
          <cell r="H232" t="str">
            <v>2. Contratos o convenios que no requieren pluralidad de ofertas</v>
          </cell>
          <cell r="I232" t="str">
            <v>1. Prestación de servicios</v>
          </cell>
          <cell r="J232">
            <v>1010179435</v>
          </cell>
          <cell r="K232">
            <v>7</v>
          </cell>
          <cell r="L232" t="str">
            <v>Persona Natural</v>
          </cell>
          <cell r="M232" t="str">
            <v xml:space="preserve">Bogotá D.C. </v>
          </cell>
          <cell r="N232" t="str">
            <v>Prestar servicios profesionales para apoyar al departamento de enfoques diferenciales en el desarrollo de la estrategia para la implementación del enfoque diferencial étnico- racial con énfasis en pueblos indígenas, en el marco de los ejes de interés estratégico de la JEP.</v>
          </cell>
          <cell r="O232" t="str">
            <v>Misional</v>
          </cell>
          <cell r="P232" t="str">
            <v>Harvey Danilo Suarez Morales</v>
          </cell>
          <cell r="Q232" t="str">
            <v>Secretaría Ejecutiva</v>
          </cell>
          <cell r="R232" t="str">
            <v xml:space="preserve">Subsecretaría Ejecutiva </v>
          </cell>
          <cell r="S232" t="str">
            <v xml:space="preserve">Departamento de Enfoques Diferenciales </v>
          </cell>
          <cell r="T232" t="str">
            <v>Eliana Fernanda Antonio Rosero</v>
          </cell>
          <cell r="U232" t="str">
            <v xml:space="preserve">BB-Departamento de Enfoques Diferenciales </v>
          </cell>
          <cell r="V232" t="str">
            <v>N/A</v>
          </cell>
          <cell r="W232" t="str">
            <v>N/A</v>
          </cell>
          <cell r="X232" t="str">
            <v>N/A</v>
          </cell>
          <cell r="Y232" t="str">
            <v>Inversión</v>
          </cell>
          <cell r="Z232">
            <v>24720252</v>
          </cell>
          <cell r="AA232" t="str">
            <v>N/A</v>
          </cell>
          <cell r="AB232" t="str">
            <v>N/A</v>
          </cell>
          <cell r="AC232">
            <v>8240084</v>
          </cell>
          <cell r="AD232" t="str">
            <v>N/A</v>
          </cell>
          <cell r="AE232">
            <v>88322</v>
          </cell>
          <cell r="AF232">
            <v>427122</v>
          </cell>
          <cell r="AG232">
            <v>2018011001091</v>
          </cell>
          <cell r="AH232">
            <v>44827</v>
          </cell>
          <cell r="AI232">
            <v>44831</v>
          </cell>
          <cell r="AJ232" t="str">
            <v>N/A</v>
          </cell>
          <cell r="AK232" t="str">
            <v>N/A</v>
          </cell>
          <cell r="AL232" t="str">
            <v>N/A</v>
          </cell>
          <cell r="AM232" t="str">
            <v>N/A</v>
          </cell>
          <cell r="AN232">
            <v>0</v>
          </cell>
          <cell r="AO232" t="str">
            <v>N/A</v>
          </cell>
          <cell r="AP232">
            <v>0</v>
          </cell>
          <cell r="AQ232" t="str">
            <v>N/A</v>
          </cell>
          <cell r="AR232">
            <v>0</v>
          </cell>
          <cell r="AS232" t="str">
            <v>N/A</v>
          </cell>
          <cell r="AT232">
            <v>0</v>
          </cell>
          <cell r="AU232" t="str">
            <v>N/A</v>
          </cell>
          <cell r="AV232">
            <v>0</v>
          </cell>
          <cell r="AW232" t="str">
            <v>N/A</v>
          </cell>
          <cell r="AX232">
            <v>0</v>
          </cell>
          <cell r="AY232" t="str">
            <v>N/A</v>
          </cell>
          <cell r="AZ232">
            <v>0</v>
          </cell>
          <cell r="BA232">
            <v>24720252</v>
          </cell>
          <cell r="BB232" t="str">
            <v>NO</v>
          </cell>
          <cell r="BC232" t="str">
            <v>N/A</v>
          </cell>
          <cell r="BD232" t="str">
            <v>N/A</v>
          </cell>
          <cell r="BE232" t="str">
            <v>N/A</v>
          </cell>
          <cell r="BF232" t="str">
            <v>N/A</v>
          </cell>
          <cell r="BG232">
            <v>44895</v>
          </cell>
          <cell r="BH232">
            <v>44895</v>
          </cell>
          <cell r="BI232">
            <v>-448</v>
          </cell>
          <cell r="BJ232" t="str">
            <v>SI</v>
          </cell>
          <cell r="BK232" t="str">
            <v>N/A</v>
          </cell>
          <cell r="BL232" t="str">
            <v>Bogotá D.C. - Edificio Squadra</v>
          </cell>
          <cell r="BM232" t="str">
            <v>Cumplimiento</v>
          </cell>
          <cell r="BN232" t="str">
            <v>21-45-101386294</v>
          </cell>
          <cell r="BO232">
            <v>0</v>
          </cell>
          <cell r="BP232" t="str">
            <v>Seguros del Estado S.A.</v>
          </cell>
          <cell r="BQ232">
            <v>44830</v>
          </cell>
          <cell r="BR232" t="str">
            <v>23/09/2022 - 01/06/2023</v>
          </cell>
          <cell r="BS232">
            <v>2022</v>
          </cell>
          <cell r="BT232" t="str">
            <v>SIN PÓLIZA</v>
          </cell>
          <cell r="BU232" t="str">
            <v>Ninguna</v>
          </cell>
          <cell r="BV232" t="str">
            <v>Terminado</v>
          </cell>
          <cell r="BW232" t="str">
            <v>Retiro</v>
          </cell>
          <cell r="BX232" t="str">
            <v>N/A</v>
          </cell>
          <cell r="BY232" t="str">
            <v>DERECHO</v>
          </cell>
          <cell r="BZ232" t="str">
            <v>N/A</v>
          </cell>
          <cell r="CA232" t="str">
            <v>FEMENINO</v>
          </cell>
        </row>
        <row r="233">
          <cell r="C233" t="str">
            <v>JEP-641-2022</v>
          </cell>
          <cell r="D233" t="str">
            <v>JEP-CSPO-621-2022</v>
          </cell>
          <cell r="E233" t="str">
            <v xml:space="preserve">Ángela Esquivel </v>
          </cell>
          <cell r="F233">
            <v>44764</v>
          </cell>
          <cell r="G233" t="str">
            <v>Yury Viviana Acosta Rosero</v>
          </cell>
          <cell r="H233" t="str">
            <v>2. Contratos o convenios que no requieren pluralidad de ofertas</v>
          </cell>
          <cell r="I233" t="str">
            <v>1. Prestación de servicios</v>
          </cell>
          <cell r="J233">
            <v>27253707</v>
          </cell>
          <cell r="K233">
            <v>2</v>
          </cell>
          <cell r="L233" t="str">
            <v>Persona Natural</v>
          </cell>
          <cell r="M233" t="str">
            <v>Pasto</v>
          </cell>
          <cell r="N233" t="str">
            <v>Prestar servicios profesionales especializados en enfoque étnico racial para apoyar y acompañar a la Secretaria Ejecutiva de la JEP en la gestión territorial con los pueblos indígenas del Departamento de Nariño en el marco de la misionalidad de la Entidad</v>
          </cell>
          <cell r="O233" t="str">
            <v>Misional</v>
          </cell>
          <cell r="P233" t="str">
            <v>Harvey Danilo Suarez Morales</v>
          </cell>
          <cell r="Q233" t="str">
            <v>Secretaría Ejecutiva</v>
          </cell>
          <cell r="R233" t="str">
            <v xml:space="preserve">Subsecretaría Ejecutiva </v>
          </cell>
          <cell r="S233" t="str">
            <v xml:space="preserve">Departamento de Enfoques Diferenciales </v>
          </cell>
          <cell r="T233" t="str">
            <v>Olivia de Jesús Clavijo Ortiz</v>
          </cell>
          <cell r="U233" t="str">
            <v xml:space="preserve">BB-Departamento de Enfoques Diferenciales </v>
          </cell>
          <cell r="V233" t="str">
            <v>N/A</v>
          </cell>
          <cell r="W233" t="str">
            <v>N/A</v>
          </cell>
          <cell r="X233" t="str">
            <v>N/A</v>
          </cell>
          <cell r="Y233" t="str">
            <v>Inversión</v>
          </cell>
          <cell r="Z233">
            <v>35981695</v>
          </cell>
          <cell r="AA233" t="str">
            <v>N/A</v>
          </cell>
          <cell r="AB233" t="str">
            <v>N/A</v>
          </cell>
          <cell r="AC233">
            <v>8240084</v>
          </cell>
          <cell r="AD233" t="str">
            <v>N/A</v>
          </cell>
          <cell r="AE233">
            <v>89722</v>
          </cell>
          <cell r="AF233" t="str">
            <v xml:space="preserve">	348122</v>
          </cell>
          <cell r="AG233">
            <v>2018011001091</v>
          </cell>
          <cell r="AH233">
            <v>44774</v>
          </cell>
          <cell r="AI233">
            <v>44775</v>
          </cell>
          <cell r="AJ233" t="str">
            <v>N/A</v>
          </cell>
          <cell r="AK233" t="str">
            <v>N/A</v>
          </cell>
          <cell r="AL233" t="str">
            <v>N/A</v>
          </cell>
          <cell r="AM233" t="str">
            <v>N/A</v>
          </cell>
          <cell r="AN233">
            <v>0</v>
          </cell>
          <cell r="AO233" t="str">
            <v>N/A</v>
          </cell>
          <cell r="AP233">
            <v>0</v>
          </cell>
          <cell r="AQ233" t="str">
            <v>N/A</v>
          </cell>
          <cell r="AR233">
            <v>0</v>
          </cell>
          <cell r="AS233" t="str">
            <v>N/A</v>
          </cell>
          <cell r="AT233">
            <v>0</v>
          </cell>
          <cell r="AU233" t="str">
            <v>N/A</v>
          </cell>
          <cell r="AV233">
            <v>0</v>
          </cell>
          <cell r="AW233" t="str">
            <v>N/A</v>
          </cell>
          <cell r="AX233">
            <v>0</v>
          </cell>
          <cell r="AY233" t="str">
            <v>N/A</v>
          </cell>
          <cell r="AZ233">
            <v>0</v>
          </cell>
          <cell r="BA233">
            <v>35981695</v>
          </cell>
          <cell r="BB233" t="str">
            <v>NO</v>
          </cell>
          <cell r="BC233" t="str">
            <v>N/A</v>
          </cell>
          <cell r="BD233" t="str">
            <v>N/A</v>
          </cell>
          <cell r="BE233" t="str">
            <v>N/A</v>
          </cell>
          <cell r="BF233" t="str">
            <v>N/A</v>
          </cell>
          <cell r="BG233">
            <v>44895</v>
          </cell>
          <cell r="BH233">
            <v>44895</v>
          </cell>
          <cell r="BI233">
            <v>-448</v>
          </cell>
          <cell r="BJ233" t="str">
            <v>SI</v>
          </cell>
          <cell r="BK233" t="str">
            <v>N/A</v>
          </cell>
          <cell r="BL233" t="str">
            <v>Nariño</v>
          </cell>
          <cell r="BM233" t="str">
            <v>Cumplimiento</v>
          </cell>
          <cell r="BN233" t="str">
            <v>41-45-101078197</v>
          </cell>
          <cell r="BO233">
            <v>0</v>
          </cell>
          <cell r="BP233" t="str">
            <v>Seguros del Estado S.A.</v>
          </cell>
          <cell r="BQ233">
            <v>44774</v>
          </cell>
          <cell r="BR233" t="str">
            <v>01/08/2022 - 31/05/2023</v>
          </cell>
          <cell r="BS233">
            <v>2022</v>
          </cell>
          <cell r="BT233" t="str">
            <v>PENDIENTE</v>
          </cell>
          <cell r="BU233" t="str">
            <v>Ninguna</v>
          </cell>
          <cell r="BV233" t="str">
            <v>Terminado</v>
          </cell>
          <cell r="BW233" t="str">
            <v>Retiro</v>
          </cell>
          <cell r="BX233" t="str">
            <v>N/A</v>
          </cell>
          <cell r="BY233" t="str">
            <v>SOCIOLOGÍA</v>
          </cell>
          <cell r="BZ233" t="str">
            <v>N/A</v>
          </cell>
          <cell r="CA233" t="str">
            <v>FEMENINO</v>
          </cell>
        </row>
        <row r="234">
          <cell r="C234" t="str">
            <v>JEP-170-2022</v>
          </cell>
          <cell r="D234" t="str">
            <v>JEP-CSPO-170-2022</v>
          </cell>
          <cell r="E234" t="str">
            <v>Clara Torres</v>
          </cell>
          <cell r="F234">
            <v>44573</v>
          </cell>
          <cell r="G234" t="str">
            <v>Brayam Giovanny Forrero Cañon</v>
          </cell>
          <cell r="H234" t="str">
            <v>2. Contratos o convenios que no requieren pluralidad de ofertas</v>
          </cell>
          <cell r="I234" t="str">
            <v>1. Prestación de servicios</v>
          </cell>
          <cell r="J234">
            <v>1018438700</v>
          </cell>
          <cell r="K234">
            <v>5</v>
          </cell>
          <cell r="L234" t="str">
            <v>Persona Natural</v>
          </cell>
          <cell r="M234" t="str">
            <v>N/A</v>
          </cell>
          <cell r="N234" t="str">
            <v xml:space="preserve">Prestar servicios profesionales para apoyar las actividades administrativas y misionales relacionadas con la transversalización del enfoque de género en la JEP. </v>
          </cell>
          <cell r="O234" t="str">
            <v>Misional</v>
          </cell>
          <cell r="P234" t="str">
            <v>Harvey Danilo Suarez Morales</v>
          </cell>
          <cell r="Q234" t="str">
            <v>Secretaría Ejecutiva</v>
          </cell>
          <cell r="R234" t="str">
            <v xml:space="preserve">Subsecretaría Ejecutiva </v>
          </cell>
          <cell r="S234" t="str">
            <v xml:space="preserve">Departamento de Enfoques Diferenciales </v>
          </cell>
          <cell r="T234" t="str">
            <v>Maria Elena Tobar Gutiérrez</v>
          </cell>
          <cell r="U234" t="str">
            <v xml:space="preserve">BB-Departamento de Enfoques Diferenciales </v>
          </cell>
          <cell r="V234" t="str">
            <v>N/A</v>
          </cell>
          <cell r="W234" t="str">
            <v>N/A</v>
          </cell>
          <cell r="X234" t="str">
            <v>N/A</v>
          </cell>
          <cell r="Y234" t="str">
            <v>Inversión</v>
          </cell>
          <cell r="Z234">
            <v>41682274</v>
          </cell>
          <cell r="AA234" t="str">
            <v>N/A</v>
          </cell>
          <cell r="AB234" t="str">
            <v>N/A</v>
          </cell>
          <cell r="AC234" t="str">
            <v>$3.614.070</v>
          </cell>
          <cell r="AD234" t="str">
            <v>N/A</v>
          </cell>
          <cell r="AE234">
            <v>45322</v>
          </cell>
          <cell r="AF234">
            <v>43622</v>
          </cell>
          <cell r="AG234" t="str">
            <v xml:space="preserve">2018011001091	</v>
          </cell>
          <cell r="AH234">
            <v>44581</v>
          </cell>
          <cell r="AI234">
            <v>44583</v>
          </cell>
          <cell r="AJ234" t="str">
            <v>N/A</v>
          </cell>
          <cell r="AK234" t="str">
            <v>N/A</v>
          </cell>
          <cell r="AL234" t="str">
            <v>N/A</v>
          </cell>
          <cell r="AM234" t="str">
            <v>N/A</v>
          </cell>
          <cell r="AN234">
            <v>0</v>
          </cell>
          <cell r="AO234" t="str">
            <v>N/A</v>
          </cell>
          <cell r="AP234">
            <v>0</v>
          </cell>
          <cell r="AQ234" t="str">
            <v>N/A</v>
          </cell>
          <cell r="AR234">
            <v>0</v>
          </cell>
          <cell r="AS234" t="str">
            <v>N/A</v>
          </cell>
          <cell r="AT234">
            <v>0</v>
          </cell>
          <cell r="AU234" t="str">
            <v>N/A</v>
          </cell>
          <cell r="AV234">
            <v>0</v>
          </cell>
          <cell r="AW234" t="str">
            <v>N/A</v>
          </cell>
          <cell r="AX234">
            <v>0</v>
          </cell>
          <cell r="AY234" t="str">
            <v>N/A</v>
          </cell>
          <cell r="AZ234">
            <v>0</v>
          </cell>
          <cell r="BA234">
            <v>41682274</v>
          </cell>
          <cell r="BB234" t="str">
            <v>NO</v>
          </cell>
          <cell r="BC234" t="str">
            <v>N/A</v>
          </cell>
          <cell r="BD234" t="str">
            <v>N/A</v>
          </cell>
          <cell r="BE234" t="str">
            <v>N/A</v>
          </cell>
          <cell r="BF234" t="str">
            <v>N/A</v>
          </cell>
          <cell r="BG234">
            <v>44926</v>
          </cell>
          <cell r="BH234">
            <v>44926</v>
          </cell>
          <cell r="BI234">
            <v>-417</v>
          </cell>
          <cell r="BJ234" t="str">
            <v>NO</v>
          </cell>
          <cell r="BK234" t="str">
            <v>N/A</v>
          </cell>
          <cell r="BL234" t="str">
            <v>Bogotá D.C.</v>
          </cell>
          <cell r="BM234" t="str">
            <v>Cumplimiento</v>
          </cell>
          <cell r="BN234" t="str">
            <v>33-47-101008139</v>
          </cell>
          <cell r="BO234">
            <v>0</v>
          </cell>
          <cell r="BP234" t="str">
            <v xml:space="preserve">Seguros del Estado </v>
          </cell>
          <cell r="BQ234">
            <v>44581</v>
          </cell>
          <cell r="BR234" t="str">
            <v>20-01-2022 - 30-06-2023</v>
          </cell>
          <cell r="BS234">
            <v>2022</v>
          </cell>
          <cell r="BT234" t="str">
            <v>https://jepcolombia-my.sharepoint.com/personal/carlos_torres_jep_gov_co/_layouts/15/onedrive.aspx?q=170&amp;searchScope=folder&amp;id=%2Fpersonal%2Fcarlos%5Ftorres%5Fjep%5Fgov%5Fco%2FDocuments%2FDocumentos%2FContractual%2FContractual%20%2D%20Onedrive%2FValidaci%C3%B3n%20p%C3%B3lizas%20CPS%2F%2EVERIFICACI%C3%93N%20DE%20P%C3%93LIZAS%20CONTRATOS%202022%2FVerificaci%C3%B3n%20p%C3%B3liza%20contrato%20JEP%2D170%2D2022%2Epdf&amp;parent=%2Fpersonal%2Fcarlos%5Ftorres%5Fjep%5Fgov%5Fco%2FDocuments%2FDocumentos%2FContractual%2FContractual%20%2D%20Onedrive%2FValidaci%C3%B3n%20p%C3%B3lizas%20CPS%2F%2EVERIFICACI%C3%93N%20DE%20P%C3%93LIZAS%20CONTRATOS%202022&amp;parentview=7</v>
          </cell>
          <cell r="BU234" t="str">
            <v>Encargar a partir del 30 de junio de 2022, a la servidora Olivia de Jesús Clavijo Ortiz, identificada con la cédula de ciudadanía No. 40.936.139, Profesional Especializado I, del cargo de Jefe de Departamento del Departamento de Enfoques Diferenciales de la Secretaría Ejecutiva de la JEP, hasta por el término de 6 meses.</v>
          </cell>
          <cell r="BV234" t="str">
            <v>Terminado</v>
          </cell>
          <cell r="BW234" t="str">
            <v>Retiro</v>
          </cell>
          <cell r="BX234" t="str">
            <v>N/A</v>
          </cell>
          <cell r="BY234" t="str">
            <v>MERCADEO</v>
          </cell>
          <cell r="BZ234" t="str">
            <v>N/A</v>
          </cell>
          <cell r="CA234" t="str">
            <v>MASCULINO</v>
          </cell>
        </row>
        <row r="235">
          <cell r="C235" t="str">
            <v>JEP-138-2022</v>
          </cell>
          <cell r="D235" t="str">
            <v>JEP-CSPO-138-2022</v>
          </cell>
          <cell r="E235" t="str">
            <v>Paola Casas</v>
          </cell>
          <cell r="F235" t="str">
            <v>N/R</v>
          </cell>
          <cell r="G235" t="str">
            <v>Lina Cristina Gutierrez Moreno</v>
          </cell>
          <cell r="H235" t="str">
            <v>2. Contratos o convenios que no requieren pluralidad de ofertas</v>
          </cell>
          <cell r="I235" t="str">
            <v>1. Prestación de servicios</v>
          </cell>
          <cell r="J235">
            <v>42155313</v>
          </cell>
          <cell r="K235">
            <v>9</v>
          </cell>
          <cell r="L235" t="str">
            <v>Persona Natural</v>
          </cell>
          <cell r="M235" t="str">
            <v>N/A</v>
          </cell>
          <cell r="N235" t="str">
            <v xml:space="preserve">Prestar servicios profesionales especializados para apoyar y acompañar el despliegue territorial de la Secretaría Ejecutiva en la región de Urabá, Bajo Atrato y Darién, en el marco de los lineamientos para la aplicación del enfoque territorial, la justicia restaurativa y teniendo en cuenta los enfoques diferenciales. </v>
          </cell>
          <cell r="O235" t="str">
            <v>Administrativo Transversal</v>
          </cell>
          <cell r="P235" t="str">
            <v>Harvey Danilo Suarez Morales</v>
          </cell>
          <cell r="Q235" t="str">
            <v>Secretaría Ejecutiva</v>
          </cell>
          <cell r="R235" t="str">
            <v xml:space="preserve">Subsecretaría Ejecutiva </v>
          </cell>
          <cell r="S235" t="str">
            <v>Departamento de Gestión Territorial</v>
          </cell>
          <cell r="T235" t="str">
            <v>Gloria Cala Navarro</v>
          </cell>
          <cell r="U235" t="str">
            <v>BB-Departamento de Gestión Territorial</v>
          </cell>
          <cell r="V235" t="str">
            <v>N/A</v>
          </cell>
          <cell r="W235" t="str">
            <v>N/A</v>
          </cell>
          <cell r="X235" t="str">
            <v>N/A</v>
          </cell>
          <cell r="Y235" t="str">
            <v>Inversión</v>
          </cell>
          <cell r="Z235">
            <v>119533400</v>
          </cell>
          <cell r="AA235" t="str">
            <v>N/A</v>
          </cell>
          <cell r="AB235" t="str">
            <v>N/A</v>
          </cell>
          <cell r="AC235" t="str">
            <v>$10.245.720</v>
          </cell>
          <cell r="AD235" t="str">
            <v>N/A</v>
          </cell>
          <cell r="AE235">
            <v>37622</v>
          </cell>
          <cell r="AF235">
            <v>40322</v>
          </cell>
          <cell r="AG235">
            <v>2018011001091</v>
          </cell>
          <cell r="AH235">
            <v>44580</v>
          </cell>
          <cell r="AI235">
            <v>44582</v>
          </cell>
          <cell r="AJ235" t="str">
            <v>N/A</v>
          </cell>
          <cell r="AK235" t="str">
            <v>N/A</v>
          </cell>
          <cell r="AL235" t="str">
            <v>N/A</v>
          </cell>
          <cell r="AM235" t="str">
            <v>N/A</v>
          </cell>
          <cell r="AN235">
            <v>0</v>
          </cell>
          <cell r="AO235" t="str">
            <v>N/A</v>
          </cell>
          <cell r="AP235">
            <v>0</v>
          </cell>
          <cell r="AQ235" t="str">
            <v>N/A</v>
          </cell>
          <cell r="AR235">
            <v>0</v>
          </cell>
          <cell r="AS235" t="str">
            <v>N/A</v>
          </cell>
          <cell r="AT235">
            <v>0</v>
          </cell>
          <cell r="AU235" t="str">
            <v>N/A</v>
          </cell>
          <cell r="AV235">
            <v>0</v>
          </cell>
          <cell r="AW235" t="str">
            <v>N/A</v>
          </cell>
          <cell r="AX235">
            <v>0</v>
          </cell>
          <cell r="AY235" t="str">
            <v>N/A</v>
          </cell>
          <cell r="AZ235">
            <v>0</v>
          </cell>
          <cell r="BA235">
            <v>119533400</v>
          </cell>
          <cell r="BB235" t="str">
            <v>NO</v>
          </cell>
          <cell r="BC235" t="str">
            <v>N/A</v>
          </cell>
          <cell r="BD235" t="str">
            <v>N/A</v>
          </cell>
          <cell r="BE235" t="str">
            <v>N/A</v>
          </cell>
          <cell r="BF235" t="str">
            <v>N/A</v>
          </cell>
          <cell r="BG235">
            <v>44926</v>
          </cell>
          <cell r="BH235">
            <v>44926</v>
          </cell>
          <cell r="BI235">
            <v>-417</v>
          </cell>
          <cell r="BJ235" t="str">
            <v>NO</v>
          </cell>
          <cell r="BK235" t="str">
            <v>N/A</v>
          </cell>
          <cell r="BL235" t="str">
            <v>Urabá, Bajo Atrato y
Darién.</v>
          </cell>
          <cell r="BM235" t="str">
            <v>Cumplimiento</v>
          </cell>
          <cell r="BN235" t="str">
            <v>39-45-101027276_x000D_</v>
          </cell>
          <cell r="BO235">
            <v>0</v>
          </cell>
          <cell r="BP235" t="str">
            <v>Seguros del Estado</v>
          </cell>
          <cell r="BQ235">
            <v>44580</v>
          </cell>
          <cell r="BR235" t="str">
            <v>19-01-2022 - 05-07-2023</v>
          </cell>
          <cell r="BS235">
            <v>2022</v>
          </cell>
          <cell r="BT235" t="str">
            <v>PENDIENTE</v>
          </cell>
          <cell r="BU235" t="str">
            <v>N/A</v>
          </cell>
          <cell r="BV235" t="str">
            <v>Terminado</v>
          </cell>
          <cell r="BW235" t="str">
            <v>Retiro</v>
          </cell>
          <cell r="BX235" t="str">
            <v>N/A</v>
          </cell>
          <cell r="BY235" t="str">
            <v>ETNOEDUCACIÓN Y DESARROLLO COMUNICARIO</v>
          </cell>
          <cell r="BZ235" t="str">
            <v>N/A</v>
          </cell>
          <cell r="CA235" t="str">
            <v>FEMENINO</v>
          </cell>
        </row>
        <row r="236">
          <cell r="C236" t="str">
            <v>JEP-052-2022</v>
          </cell>
          <cell r="D236" t="str">
            <v>JEP-CSPO-052-2022</v>
          </cell>
          <cell r="E236" t="str">
            <v>Paola Casas</v>
          </cell>
          <cell r="F236" t="str">
            <v>N/R</v>
          </cell>
          <cell r="G236" t="str">
            <v>Martha  Elena Vasquez Gonzalez</v>
          </cell>
          <cell r="H236" t="str">
            <v>2. Contratos o convenios que no requieren pluralidad de ofertas</v>
          </cell>
          <cell r="I236" t="str">
            <v>1. Prestación de servicios</v>
          </cell>
          <cell r="J236">
            <v>45557741</v>
          </cell>
          <cell r="K236">
            <v>4</v>
          </cell>
          <cell r="L236" t="str">
            <v>Persona Natural</v>
          </cell>
          <cell r="M236" t="str">
            <v>N/A</v>
          </cell>
          <cell r="N236" t="str">
            <v xml:space="preserve">Prestar servicios profesionales especializados para apoyar y acompañar el despliegue territorial de la Secretaría Ejecutiva en los departamentos de Sucre y Córdoba, en el marco de los lineamientos para la aplicación del enfoque territorial, la justicia restaurativa y teniendo en cuenta los enfoques diferenciales. </v>
          </cell>
          <cell r="O236" t="str">
            <v>Administrativo Transversal</v>
          </cell>
          <cell r="P236" t="str">
            <v>Harvey Danilo Suarez Morales</v>
          </cell>
          <cell r="Q236" t="str">
            <v>Secretaría Ejecutiva</v>
          </cell>
          <cell r="R236" t="str">
            <v xml:space="preserve">Subsecretaría Ejecutiva </v>
          </cell>
          <cell r="S236" t="str">
            <v>Departamento de Gestión Territorial</v>
          </cell>
          <cell r="T236" t="str">
            <v>Gloria Cala Navarro</v>
          </cell>
          <cell r="U236" t="str">
            <v>BB-Departamento de Gestión Territorial</v>
          </cell>
          <cell r="V236" t="str">
            <v>N/A</v>
          </cell>
          <cell r="W236" t="str">
            <v>N/A</v>
          </cell>
          <cell r="X236" t="str">
            <v>N/A</v>
          </cell>
          <cell r="Y236" t="str">
            <v>Inversión</v>
          </cell>
          <cell r="Z236">
            <v>119533400</v>
          </cell>
          <cell r="AA236" t="str">
            <v>N/A</v>
          </cell>
          <cell r="AB236" t="str">
            <v>N/A</v>
          </cell>
          <cell r="AC236" t="str">
            <v>$10.245.720</v>
          </cell>
          <cell r="AD236" t="str">
            <v>N/A</v>
          </cell>
          <cell r="AE236">
            <v>31522</v>
          </cell>
          <cell r="AF236">
            <v>37322</v>
          </cell>
          <cell r="AG236" t="str">
            <v xml:space="preserve">2018011001091	</v>
          </cell>
          <cell r="AH236">
            <v>44579</v>
          </cell>
          <cell r="AI236">
            <v>44581</v>
          </cell>
          <cell r="AJ236" t="str">
            <v>N/A</v>
          </cell>
          <cell r="AK236" t="str">
            <v>N/A</v>
          </cell>
          <cell r="AL236" t="str">
            <v>N/A</v>
          </cell>
          <cell r="AM236" t="str">
            <v>N/A</v>
          </cell>
          <cell r="AN236">
            <v>0</v>
          </cell>
          <cell r="AO236" t="str">
            <v>N/A</v>
          </cell>
          <cell r="AP236">
            <v>0</v>
          </cell>
          <cell r="AQ236" t="str">
            <v>N/A</v>
          </cell>
          <cell r="AR236">
            <v>0</v>
          </cell>
          <cell r="AS236" t="str">
            <v>N/A</v>
          </cell>
          <cell r="AT236">
            <v>0</v>
          </cell>
          <cell r="AU236" t="str">
            <v>N/A</v>
          </cell>
          <cell r="AV236">
            <v>0</v>
          </cell>
          <cell r="AW236" t="str">
            <v>N/A</v>
          </cell>
          <cell r="AX236">
            <v>0</v>
          </cell>
          <cell r="AY236" t="str">
            <v>N/A</v>
          </cell>
          <cell r="AZ236">
            <v>0</v>
          </cell>
          <cell r="BA236">
            <v>119533400</v>
          </cell>
          <cell r="BB236" t="str">
            <v>NO</v>
          </cell>
          <cell r="BC236" t="str">
            <v>N/A</v>
          </cell>
          <cell r="BD236" t="str">
            <v>N/A</v>
          </cell>
          <cell r="BE236" t="str">
            <v>N/A</v>
          </cell>
          <cell r="BF236" t="str">
            <v>N/A</v>
          </cell>
          <cell r="BG236">
            <v>44926</v>
          </cell>
          <cell r="BH236">
            <v>44926</v>
          </cell>
          <cell r="BI236">
            <v>-417</v>
          </cell>
          <cell r="BJ236" t="str">
            <v>NO</v>
          </cell>
          <cell r="BK236" t="str">
            <v>N/A</v>
          </cell>
          <cell r="BL236" t="str">
            <v>Córdoba, Sucre</v>
          </cell>
          <cell r="BM236" t="str">
            <v>Cumplimiento</v>
          </cell>
          <cell r="BN236" t="str">
            <v>33-45-101105612</v>
          </cell>
          <cell r="BO236">
            <v>0</v>
          </cell>
          <cell r="BP236" t="str">
            <v xml:space="preserve">Seguros del Estado </v>
          </cell>
          <cell r="BQ236">
            <v>44580</v>
          </cell>
          <cell r="BR236" t="str">
            <v>18-01-2022 - 30 -06-2023</v>
          </cell>
          <cell r="BS236">
            <v>2022</v>
          </cell>
          <cell r="BT236" t="str">
            <v>PENDIENTE</v>
          </cell>
          <cell r="BU236" t="str">
            <v>N/A</v>
          </cell>
          <cell r="BV236" t="str">
            <v>Terminado</v>
          </cell>
          <cell r="BW236" t="str">
            <v>Retiro</v>
          </cell>
          <cell r="BX236" t="str">
            <v>N/A</v>
          </cell>
          <cell r="BY236" t="str">
            <v xml:space="preserve">TRABAJO SOCIAL
</v>
          </cell>
          <cell r="BZ236" t="str">
            <v>N/A</v>
          </cell>
          <cell r="CA236" t="str">
            <v>FEMENINO</v>
          </cell>
        </row>
        <row r="237">
          <cell r="C237" t="str">
            <v>JEP-178-2022</v>
          </cell>
          <cell r="D237" t="str">
            <v>JEP-CSPO-178-2022</v>
          </cell>
          <cell r="E237" t="str">
            <v>Paola Casas</v>
          </cell>
          <cell r="F237">
            <v>44575</v>
          </cell>
          <cell r="G237" t="str">
            <v>Carlos Mario Gonzalez Luna</v>
          </cell>
          <cell r="H237" t="str">
            <v>2. Contratos o convenios que no requieren pluralidad de ofertas</v>
          </cell>
          <cell r="I237" t="str">
            <v>1. Prestación de servicios</v>
          </cell>
          <cell r="J237">
            <v>1140846280</v>
          </cell>
          <cell r="K237">
            <v>6</v>
          </cell>
          <cell r="L237" t="str">
            <v>Persona Natural</v>
          </cell>
          <cell r="M237" t="str">
            <v>N/A</v>
          </cell>
          <cell r="N237" t="str">
            <v xml:space="preserve">Prestar servicios profesionales especializados para apoyar y acompañar el despliegue territorial de la Secretaría Ejecutiva en los departamentos de Atlántico y Bolívar, en el marco de los lineamientos para la aplicación del enfoque territorial, la justicia restaurativa y teniendo en cuenta los enfoques diferenciales. </v>
          </cell>
          <cell r="O237" t="str">
            <v>Administrativo Transversal</v>
          </cell>
          <cell r="P237" t="str">
            <v>Harvey Danilo Suarez Morales</v>
          </cell>
          <cell r="Q237" t="str">
            <v>Secretaría Ejecutiva</v>
          </cell>
          <cell r="R237" t="str">
            <v xml:space="preserve">Subsecretaría Ejecutiva </v>
          </cell>
          <cell r="S237" t="str">
            <v>Departamento de Gestión Territorial</v>
          </cell>
          <cell r="T237" t="str">
            <v>Gloria Cala Navarro</v>
          </cell>
          <cell r="U237" t="str">
            <v>BB-Departamento de Gestión Territorial</v>
          </cell>
          <cell r="V237" t="str">
            <v>N/A</v>
          </cell>
          <cell r="W237" t="str">
            <v>N/A</v>
          </cell>
          <cell r="X237" t="str">
            <v>N/A</v>
          </cell>
          <cell r="Y237" t="str">
            <v>Inversión</v>
          </cell>
          <cell r="Z237">
            <v>117825780</v>
          </cell>
          <cell r="AA237" t="str">
            <v>N/A</v>
          </cell>
          <cell r="AB237" t="str">
            <v>N/A</v>
          </cell>
          <cell r="AC237" t="str">
            <v>$10.245.720</v>
          </cell>
          <cell r="AD237" t="str">
            <v>N/A</v>
          </cell>
          <cell r="AE237">
            <v>28922</v>
          </cell>
          <cell r="AF237">
            <v>53522</v>
          </cell>
          <cell r="AG237" t="str">
            <v xml:space="preserve">2018011001091	</v>
          </cell>
          <cell r="AH237">
            <v>44584</v>
          </cell>
          <cell r="AI237">
            <v>44587</v>
          </cell>
          <cell r="AJ237" t="str">
            <v>N/A</v>
          </cell>
          <cell r="AK237" t="str">
            <v>N/A</v>
          </cell>
          <cell r="AL237" t="str">
            <v>N/A</v>
          </cell>
          <cell r="AM237" t="str">
            <v>N/A</v>
          </cell>
          <cell r="AN237">
            <v>0</v>
          </cell>
          <cell r="AO237" t="str">
            <v>N/A</v>
          </cell>
          <cell r="AP237">
            <v>0</v>
          </cell>
          <cell r="AQ237" t="str">
            <v>N/A</v>
          </cell>
          <cell r="AR237">
            <v>0</v>
          </cell>
          <cell r="AS237" t="str">
            <v>N/A</v>
          </cell>
          <cell r="AT237">
            <v>0</v>
          </cell>
          <cell r="AU237" t="str">
            <v>N/A</v>
          </cell>
          <cell r="AV237">
            <v>0</v>
          </cell>
          <cell r="AW237" t="str">
            <v>N/A</v>
          </cell>
          <cell r="AX237">
            <v>0</v>
          </cell>
          <cell r="AY237" t="str">
            <v>N/A</v>
          </cell>
          <cell r="AZ237">
            <v>0</v>
          </cell>
          <cell r="BA237">
            <v>117825780</v>
          </cell>
          <cell r="BB237" t="str">
            <v>NO</v>
          </cell>
          <cell r="BC237" t="str">
            <v>N/A</v>
          </cell>
          <cell r="BD237" t="str">
            <v>N/A</v>
          </cell>
          <cell r="BE237" t="str">
            <v>N/A</v>
          </cell>
          <cell r="BF237" t="str">
            <v>N/A</v>
          </cell>
          <cell r="BG237">
            <v>44926</v>
          </cell>
          <cell r="BH237">
            <v>44926</v>
          </cell>
          <cell r="BI237">
            <v>-417</v>
          </cell>
          <cell r="BJ237" t="str">
            <v>NO</v>
          </cell>
          <cell r="BK237" t="str">
            <v>N/A</v>
          </cell>
          <cell r="BL237" t="str">
            <v>Departamentos de Atlántico y
Bolívar</v>
          </cell>
          <cell r="BM237" t="str">
            <v xml:space="preserve">Cumplimiento </v>
          </cell>
          <cell r="BN237" t="str">
            <v xml:space="preserve">	39-45-101027353</v>
          </cell>
          <cell r="BO237">
            <v>0</v>
          </cell>
          <cell r="BP237" t="str">
            <v>Seguros del Estado</v>
          </cell>
          <cell r="BQ237">
            <v>44585</v>
          </cell>
          <cell r="BR237" t="str">
            <v>24-01-2022 - 05-07-2023</v>
          </cell>
          <cell r="BS237">
            <v>2022</v>
          </cell>
          <cell r="BT237" t="str">
            <v>PENDIENTE</v>
          </cell>
          <cell r="BU237" t="str">
            <v>N/A</v>
          </cell>
          <cell r="BV237" t="str">
            <v>Terminado</v>
          </cell>
          <cell r="BW237" t="str">
            <v>Retiro</v>
          </cell>
          <cell r="BX237" t="str">
            <v>N/A</v>
          </cell>
          <cell r="BY237" t="str">
            <v>DERECHO</v>
          </cell>
          <cell r="BZ237" t="str">
            <v>N/A</v>
          </cell>
          <cell r="CA237" t="str">
            <v>MASCULINO</v>
          </cell>
        </row>
        <row r="238">
          <cell r="C238" t="str">
            <v>JEP-137-2022</v>
          </cell>
          <cell r="D238" t="str">
            <v>JEP-CSPO-137-2022</v>
          </cell>
          <cell r="E238" t="str">
            <v>Paola Casas</v>
          </cell>
          <cell r="F238" t="str">
            <v>N/R</v>
          </cell>
          <cell r="G238" t="str">
            <v>Andres David Franco Rodriguez</v>
          </cell>
          <cell r="H238" t="str">
            <v>2. Contratos o convenios que no requieren pluralidad de ofertas</v>
          </cell>
          <cell r="I238" t="str">
            <v>1. Prestación de servicios</v>
          </cell>
          <cell r="J238">
            <v>1015997016</v>
          </cell>
          <cell r="K238">
            <v>1</v>
          </cell>
          <cell r="L238" t="str">
            <v>Persona Natural</v>
          </cell>
          <cell r="M238" t="str">
            <v>N/A</v>
          </cell>
          <cell r="N238" t="str">
            <v>Prestar servicios profesionales especializados para apoyar y acompañar el despliegue territorial de la Secretaría Ejecutiva en el departamento de Magdalena, en el marco de los lineamientos para la aplicación del enfoque territorial, la justicia restaurativa y teniendo en cuenta los enfoques diferenciales.</v>
          </cell>
          <cell r="O238" t="str">
            <v>Administrativo Transversal</v>
          </cell>
          <cell r="P238" t="str">
            <v>Harvey Danilo Suarez Morales</v>
          </cell>
          <cell r="Q238" t="str">
            <v>Secretaría Ejecutiva</v>
          </cell>
          <cell r="R238" t="str">
            <v xml:space="preserve">Subsecretaría Ejecutiva </v>
          </cell>
          <cell r="S238" t="str">
            <v>Departamento de Gestión Territorial</v>
          </cell>
          <cell r="T238" t="str">
            <v>Gloria Cala Navarro</v>
          </cell>
          <cell r="U238" t="str">
            <v>BB-Departamento de Gestión Territorial</v>
          </cell>
          <cell r="V238" t="str">
            <v>N/A</v>
          </cell>
          <cell r="W238" t="str">
            <v>N/A</v>
          </cell>
          <cell r="X238" t="str">
            <v>N/A</v>
          </cell>
          <cell r="Y238" t="str">
            <v>Inversión</v>
          </cell>
          <cell r="Z238">
            <v>119533400</v>
          </cell>
          <cell r="AA238" t="str">
            <v>N/A</v>
          </cell>
          <cell r="AB238" t="str">
            <v>N/A</v>
          </cell>
          <cell r="AC238">
            <v>10245720</v>
          </cell>
          <cell r="AD238" t="str">
            <v>N/A</v>
          </cell>
          <cell r="AE238">
            <v>37722</v>
          </cell>
          <cell r="AF238" t="str">
            <v xml:space="preserve">	48622</v>
          </cell>
          <cell r="AG238">
            <v>2018011001091</v>
          </cell>
          <cell r="AH238">
            <v>44582</v>
          </cell>
          <cell r="AI238">
            <v>44585</v>
          </cell>
          <cell r="AJ238" t="str">
            <v>N/A</v>
          </cell>
          <cell r="AK238" t="str">
            <v>N/A</v>
          </cell>
          <cell r="AL238" t="str">
            <v>N/A</v>
          </cell>
          <cell r="AM238" t="str">
            <v>N/A</v>
          </cell>
          <cell r="AN238">
            <v>0</v>
          </cell>
          <cell r="AO238" t="str">
            <v>N/A</v>
          </cell>
          <cell r="AP238">
            <v>0</v>
          </cell>
          <cell r="AQ238" t="str">
            <v>N/A</v>
          </cell>
          <cell r="AR238">
            <v>0</v>
          </cell>
          <cell r="AS238" t="str">
            <v>N/A</v>
          </cell>
          <cell r="AT238">
            <v>0</v>
          </cell>
          <cell r="AU238" t="str">
            <v>N/A</v>
          </cell>
          <cell r="AV238">
            <v>0</v>
          </cell>
          <cell r="AW238" t="str">
            <v>N/A</v>
          </cell>
          <cell r="AX238">
            <v>0</v>
          </cell>
          <cell r="AY238" t="str">
            <v>N/A</v>
          </cell>
          <cell r="AZ238">
            <v>0</v>
          </cell>
          <cell r="BA238">
            <v>119533400</v>
          </cell>
          <cell r="BB238" t="str">
            <v>NO</v>
          </cell>
          <cell r="BC238" t="str">
            <v>N/A</v>
          </cell>
          <cell r="BD238" t="str">
            <v>N/A</v>
          </cell>
          <cell r="BE238" t="str">
            <v>N/A</v>
          </cell>
          <cell r="BF238" t="str">
            <v>N/A</v>
          </cell>
          <cell r="BG238">
            <v>44926</v>
          </cell>
          <cell r="BH238">
            <v>44926</v>
          </cell>
          <cell r="BI238">
            <v>-417</v>
          </cell>
          <cell r="BJ238" t="str">
            <v>NO</v>
          </cell>
          <cell r="BK238" t="str">
            <v>N/A</v>
          </cell>
          <cell r="BL238" t="str">
            <v>Magdalena</v>
          </cell>
          <cell r="BM238" t="str">
            <v>Cumplimiento</v>
          </cell>
          <cell r="BN238" t="str">
            <v>560 47 994000150566</v>
          </cell>
          <cell r="BO238">
            <v>0</v>
          </cell>
          <cell r="BP238" t="str">
            <v>Aseguradora Solidaria</v>
          </cell>
          <cell r="BQ238">
            <v>44582</v>
          </cell>
          <cell r="BR238" t="str">
            <v>21-01-2022 - 10-07-2023</v>
          </cell>
          <cell r="BS238">
            <v>2022</v>
          </cell>
          <cell r="BT238" t="str">
            <v>PENDIENTE</v>
          </cell>
          <cell r="BU238" t="str">
            <v>N/A</v>
          </cell>
          <cell r="BV238" t="str">
            <v>Terminado</v>
          </cell>
          <cell r="BW238" t="str">
            <v>Retiro</v>
          </cell>
          <cell r="BX238" t="str">
            <v>N/A</v>
          </cell>
          <cell r="BY238" t="str">
            <v>CIENCIAS POLÍTICAS</v>
          </cell>
          <cell r="BZ238" t="str">
            <v>N/A</v>
          </cell>
          <cell r="CA238" t="str">
            <v>MASCULINO</v>
          </cell>
        </row>
        <row r="239">
          <cell r="C239" t="str">
            <v>JEP-349-2022</v>
          </cell>
          <cell r="D239" t="str">
            <v>JEP-CSPO-349-2022</v>
          </cell>
          <cell r="E239" t="str">
            <v>Paola Casas</v>
          </cell>
          <cell r="F239" t="str">
            <v>24 de enero de 2022</v>
          </cell>
          <cell r="G239" t="str">
            <v>Katiana Maria Chaverra Gomez</v>
          </cell>
          <cell r="H239" t="str">
            <v>2. Contratos o convenios que no requieren pluralidad de ofertas</v>
          </cell>
          <cell r="I239" t="str">
            <v>1. Prestación de servicios</v>
          </cell>
          <cell r="J239">
            <v>50927329</v>
          </cell>
          <cell r="K239">
            <v>9</v>
          </cell>
          <cell r="L239" t="str">
            <v>Persona Natural</v>
          </cell>
          <cell r="M239" t="str">
            <v>N/A</v>
          </cell>
          <cell r="N239" t="str">
            <v>Prestar servicios profesionales especializados para apoyar y acompañar el despliegue territorial de la Secretaría Ejecutiva en los departamentos de Cesar y La Guajira, en el marco de los lineamientos para la aplicación del enfoque territorial, la justicia restaurativa y teniendo en cuenta los enfoques diferenciales.</v>
          </cell>
          <cell r="O239" t="str">
            <v>Administrativo Transversal</v>
          </cell>
          <cell r="P239" t="str">
            <v>Harvey Danilo Suarez Morales</v>
          </cell>
          <cell r="Q239" t="str">
            <v>Secretaría Ejecutiva</v>
          </cell>
          <cell r="R239" t="str">
            <v xml:space="preserve">Subsecretaría Ejecutiva </v>
          </cell>
          <cell r="S239" t="str">
            <v>Departamento de Gestión Territorial</v>
          </cell>
          <cell r="T239" t="str">
            <v>Gloria Cala Navarro</v>
          </cell>
          <cell r="U239" t="str">
            <v>BB-Departamento de Gestión Territorial</v>
          </cell>
          <cell r="V239" t="str">
            <v>N/A</v>
          </cell>
          <cell r="W239" t="str">
            <v>N/A</v>
          </cell>
          <cell r="X239" t="str">
            <v>N/A</v>
          </cell>
          <cell r="Y239" t="str">
            <v>Inversión</v>
          </cell>
          <cell r="Z239">
            <v>115435112</v>
          </cell>
          <cell r="AA239" t="str">
            <v>N/A</v>
          </cell>
          <cell r="AB239" t="str">
            <v>N/A</v>
          </cell>
          <cell r="AC239">
            <v>10245720</v>
          </cell>
          <cell r="AD239" t="str">
            <v>N/A</v>
          </cell>
          <cell r="AE239">
            <v>29322</v>
          </cell>
          <cell r="AF239">
            <v>60122</v>
          </cell>
          <cell r="AG239">
            <v>2018011001091</v>
          </cell>
          <cell r="AH239">
            <v>44586</v>
          </cell>
          <cell r="AI239">
            <v>44589</v>
          </cell>
          <cell r="AJ239" t="str">
            <v>N/A</v>
          </cell>
          <cell r="AK239" t="str">
            <v>N/A</v>
          </cell>
          <cell r="AL239" t="str">
            <v>N/A</v>
          </cell>
          <cell r="AM239" t="str">
            <v>N/A</v>
          </cell>
          <cell r="AN239">
            <v>0</v>
          </cell>
          <cell r="AO239" t="str">
            <v>N/A</v>
          </cell>
          <cell r="AP239">
            <v>0</v>
          </cell>
          <cell r="AQ239" t="str">
            <v>N/A</v>
          </cell>
          <cell r="AR239">
            <v>0</v>
          </cell>
          <cell r="AS239" t="str">
            <v>N/A</v>
          </cell>
          <cell r="AT239">
            <v>0</v>
          </cell>
          <cell r="AU239" t="str">
            <v>N/A</v>
          </cell>
          <cell r="AV239">
            <v>0</v>
          </cell>
          <cell r="AW239" t="str">
            <v>N/A</v>
          </cell>
          <cell r="AX239">
            <v>0</v>
          </cell>
          <cell r="AY239" t="str">
            <v>N/A</v>
          </cell>
          <cell r="AZ239">
            <v>0</v>
          </cell>
          <cell r="BA239">
            <v>115435112</v>
          </cell>
          <cell r="BB239" t="str">
            <v>NO</v>
          </cell>
          <cell r="BC239" t="str">
            <v>N/A</v>
          </cell>
          <cell r="BD239" t="str">
            <v>N/A</v>
          </cell>
          <cell r="BE239" t="str">
            <v>N/A</v>
          </cell>
          <cell r="BF239" t="str">
            <v>N/A</v>
          </cell>
          <cell r="BG239">
            <v>44926</v>
          </cell>
          <cell r="BH239">
            <v>44926</v>
          </cell>
          <cell r="BI239">
            <v>-417</v>
          </cell>
          <cell r="BJ239" t="str">
            <v>NO</v>
          </cell>
          <cell r="BK239" t="str">
            <v>N/A</v>
          </cell>
          <cell r="BL239" t="str">
            <v>Departamentos de Cesar y la
Guajira</v>
          </cell>
          <cell r="BM239" t="str">
            <v xml:space="preserve">Cumplimiento </v>
          </cell>
          <cell r="BN239" t="str">
            <v>CRC- 100006897</v>
          </cell>
          <cell r="BO239">
            <v>0</v>
          </cell>
          <cell r="BP239" t="str">
            <v>Seguros Mundial</v>
          </cell>
          <cell r="BQ239">
            <v>44587</v>
          </cell>
          <cell r="BR239" t="str">
            <v>25-01-2022 - 30-06-2023</v>
          </cell>
          <cell r="BS239">
            <v>2022</v>
          </cell>
          <cell r="BT239" t="str">
            <v>PENDIENTE</v>
          </cell>
          <cell r="BU239" t="str">
            <v>Ninguna</v>
          </cell>
          <cell r="BV239" t="str">
            <v>Terminado</v>
          </cell>
          <cell r="BW239" t="str">
            <v>Retiro</v>
          </cell>
          <cell r="BX239" t="str">
            <v>N/A</v>
          </cell>
          <cell r="BY239" t="str">
            <v>DERECHO</v>
          </cell>
          <cell r="BZ239" t="str">
            <v>N/A</v>
          </cell>
          <cell r="CA239" t="str">
            <v>FEMENINO</v>
          </cell>
        </row>
        <row r="240">
          <cell r="C240" t="str">
            <v>JEP-177-2022</v>
          </cell>
          <cell r="D240" t="str">
            <v>JEP-CSPO-177-2022</v>
          </cell>
          <cell r="E240" t="str">
            <v>Paola Casas</v>
          </cell>
          <cell r="F240">
            <v>44575</v>
          </cell>
          <cell r="G240" t="str">
            <v>Jhon Jairo Rojas Rojas</v>
          </cell>
          <cell r="H240" t="str">
            <v>2. Contratos o convenios que no requieren pluralidad de ofertas</v>
          </cell>
          <cell r="I240" t="str">
            <v>1. Prestación de servicios</v>
          </cell>
          <cell r="J240">
            <v>88272793</v>
          </cell>
          <cell r="K240">
            <v>9</v>
          </cell>
          <cell r="L240" t="str">
            <v>Persona Natural</v>
          </cell>
          <cell r="M240" t="str">
            <v>N/A</v>
          </cell>
          <cell r="N240" t="str">
            <v xml:space="preserve">Prestar servicios profesionales especializados para apoyar y acompañar el despliegue territorial de la Secretaría Ejecutiva en el departamento de Norte de Santander, en el marco de los lineamientos para la aplicación del enfoque territorial, la justicia restaurativa y teniendo en cuenta los enfoques diferenciales. </v>
          </cell>
          <cell r="O240" t="str">
            <v>Administrativo Transversal</v>
          </cell>
          <cell r="P240" t="str">
            <v>Harvey Danilo Suarez Morales</v>
          </cell>
          <cell r="Q240" t="str">
            <v>Secretaría Ejecutiva</v>
          </cell>
          <cell r="R240" t="str">
            <v xml:space="preserve">Subsecretaría Ejecutiva </v>
          </cell>
          <cell r="S240" t="str">
            <v>Departamento de Gestión Territorial</v>
          </cell>
          <cell r="T240" t="str">
            <v>Gloria Cala Navarro</v>
          </cell>
          <cell r="U240" t="str">
            <v>BB-Departamento de Gestión Territorial</v>
          </cell>
          <cell r="V240" t="str">
            <v>N/A</v>
          </cell>
          <cell r="W240" t="str">
            <v>N/A</v>
          </cell>
          <cell r="X240" t="str">
            <v>N/A</v>
          </cell>
          <cell r="Y240" t="str">
            <v>Inversión</v>
          </cell>
          <cell r="Z240">
            <v>117825780</v>
          </cell>
          <cell r="AA240" t="str">
            <v>N/A</v>
          </cell>
          <cell r="AB240" t="str">
            <v>N/A</v>
          </cell>
          <cell r="AC240">
            <v>10245720</v>
          </cell>
          <cell r="AD240" t="str">
            <v>N/A</v>
          </cell>
          <cell r="AE240">
            <v>28322</v>
          </cell>
          <cell r="AF240">
            <v>53422</v>
          </cell>
          <cell r="AG240">
            <v>2018011001091</v>
          </cell>
          <cell r="AH240">
            <v>44584</v>
          </cell>
          <cell r="AI240">
            <v>44586</v>
          </cell>
          <cell r="AJ240" t="str">
            <v>N/A</v>
          </cell>
          <cell r="AK240" t="str">
            <v>N/A</v>
          </cell>
          <cell r="AL240" t="str">
            <v>N/A</v>
          </cell>
          <cell r="AM240" t="str">
            <v>N/A</v>
          </cell>
          <cell r="AN240">
            <v>0</v>
          </cell>
          <cell r="AO240" t="str">
            <v>N/A</v>
          </cell>
          <cell r="AP240">
            <v>0</v>
          </cell>
          <cell r="AQ240" t="str">
            <v>N/A</v>
          </cell>
          <cell r="AR240">
            <v>0</v>
          </cell>
          <cell r="AS240" t="str">
            <v>N/A</v>
          </cell>
          <cell r="AT240">
            <v>0</v>
          </cell>
          <cell r="AU240" t="str">
            <v>N/A</v>
          </cell>
          <cell r="AV240">
            <v>0</v>
          </cell>
          <cell r="AW240" t="str">
            <v>N/A</v>
          </cell>
          <cell r="AX240">
            <v>0</v>
          </cell>
          <cell r="AY240" t="str">
            <v>N/A</v>
          </cell>
          <cell r="AZ240">
            <v>0</v>
          </cell>
          <cell r="BA240">
            <v>117825780</v>
          </cell>
          <cell r="BB240" t="str">
            <v>NO</v>
          </cell>
          <cell r="BC240" t="str">
            <v>N/A</v>
          </cell>
          <cell r="BD240" t="str">
            <v>N/A</v>
          </cell>
          <cell r="BE240" t="str">
            <v>N/A</v>
          </cell>
          <cell r="BF240" t="str">
            <v>N/A</v>
          </cell>
          <cell r="BG240">
            <v>44926</v>
          </cell>
          <cell r="BH240">
            <v>44926</v>
          </cell>
          <cell r="BI240">
            <v>-417</v>
          </cell>
          <cell r="BJ240" t="str">
            <v>NO</v>
          </cell>
          <cell r="BK240" t="str">
            <v>N/A</v>
          </cell>
          <cell r="BL240" t="str">
            <v>Departamento de Norte de
Santander</v>
          </cell>
          <cell r="BM240" t="str">
            <v xml:space="preserve">Cumplimiento </v>
          </cell>
          <cell r="BN240" t="str">
            <v>49-45-101008528</v>
          </cell>
          <cell r="BO240">
            <v>0</v>
          </cell>
          <cell r="BP240" t="str">
            <v>Seguros del Estado</v>
          </cell>
          <cell r="BQ240">
            <v>44585</v>
          </cell>
          <cell r="BR240" t="str">
            <v>24-01-2022 - 30-06-2023</v>
          </cell>
          <cell r="BS240">
            <v>2022</v>
          </cell>
          <cell r="BT240" t="str">
            <v>PENDIENTE</v>
          </cell>
          <cell r="BU240" t="str">
            <v>N/A</v>
          </cell>
          <cell r="BV240" t="str">
            <v>Terminado</v>
          </cell>
          <cell r="BW240" t="str">
            <v>Retiro</v>
          </cell>
          <cell r="BX240" t="str">
            <v>N/A</v>
          </cell>
          <cell r="BY240" t="str">
            <v>PSICOLOGÍA</v>
          </cell>
          <cell r="BZ240" t="str">
            <v>N/A</v>
          </cell>
          <cell r="CA240" t="str">
            <v>MASCULINO</v>
          </cell>
        </row>
        <row r="241">
          <cell r="C241" t="str">
            <v>JEP-176-2022</v>
          </cell>
          <cell r="D241" t="str">
            <v>JEP-CSPO-176-2022</v>
          </cell>
          <cell r="E241" t="str">
            <v>Paola Casas</v>
          </cell>
          <cell r="F241">
            <v>44575</v>
          </cell>
          <cell r="G241" t="str">
            <v>Carolina Rubio Sguerra</v>
          </cell>
          <cell r="H241" t="str">
            <v>2. Contratos o convenios que no requieren pluralidad de ofertas</v>
          </cell>
          <cell r="I241" t="str">
            <v>1. Prestación de servicios</v>
          </cell>
          <cell r="J241" t="str">
            <v>37722005_x000D_</v>
          </cell>
          <cell r="K241">
            <v>1</v>
          </cell>
          <cell r="L241" t="str">
            <v>Persona Natural</v>
          </cell>
          <cell r="M241" t="str">
            <v>N/A</v>
          </cell>
          <cell r="N241" t="str">
            <v xml:space="preserve">Prestar servicios profesionales especializados para apoyar y acompañar el despliegue territorial de la Secretaría Ejecutiva en el departamento de Santander, en el marco de los lineamientos para la aplicación del enfoque territorial, la justicia restaurativa y teniendo en cuenta los enfoques diferenciales. </v>
          </cell>
          <cell r="O241" t="str">
            <v>Administrativo Transversal</v>
          </cell>
          <cell r="P241" t="str">
            <v>Harvey Danilo Suarez Morales</v>
          </cell>
          <cell r="Q241" t="str">
            <v>Secretaría Ejecutiva</v>
          </cell>
          <cell r="R241" t="str">
            <v xml:space="preserve">Subsecretaría Ejecutiva </v>
          </cell>
          <cell r="S241" t="str">
            <v>Departamento de Gestión Territorial</v>
          </cell>
          <cell r="T241" t="str">
            <v>Gloria Cala Navarro</v>
          </cell>
          <cell r="U241" t="str">
            <v>BB-Departamento de Gestión Territorial</v>
          </cell>
          <cell r="V241" t="str">
            <v>N/A</v>
          </cell>
          <cell r="W241" t="str">
            <v>N/A</v>
          </cell>
          <cell r="X241" t="str">
            <v>N/A</v>
          </cell>
          <cell r="Y241" t="str">
            <v>Inversión</v>
          </cell>
          <cell r="Z241">
            <v>117825780</v>
          </cell>
          <cell r="AA241" t="str">
            <v>N/A</v>
          </cell>
          <cell r="AB241" t="str">
            <v>N/A</v>
          </cell>
          <cell r="AC241" t="str">
            <v>$10.245.720</v>
          </cell>
          <cell r="AD241" t="str">
            <v>N/A</v>
          </cell>
          <cell r="AE241">
            <v>28222</v>
          </cell>
          <cell r="AF241">
            <v>53322</v>
          </cell>
          <cell r="AG241" t="str">
            <v xml:space="preserve">2018011001091	</v>
          </cell>
          <cell r="AH241">
            <v>44585</v>
          </cell>
          <cell r="AI241">
            <v>44586</v>
          </cell>
          <cell r="AJ241" t="str">
            <v>N/A</v>
          </cell>
          <cell r="AK241" t="str">
            <v>N/A</v>
          </cell>
          <cell r="AL241" t="str">
            <v>N/A</v>
          </cell>
          <cell r="AM241" t="str">
            <v>N/A</v>
          </cell>
          <cell r="AN241">
            <v>0</v>
          </cell>
          <cell r="AO241" t="str">
            <v>N/A</v>
          </cell>
          <cell r="AP241">
            <v>0</v>
          </cell>
          <cell r="AQ241" t="str">
            <v>N/A</v>
          </cell>
          <cell r="AR241">
            <v>0</v>
          </cell>
          <cell r="AS241" t="str">
            <v>N/A</v>
          </cell>
          <cell r="AT241">
            <v>0</v>
          </cell>
          <cell r="AU241" t="str">
            <v>N/A</v>
          </cell>
          <cell r="AV241">
            <v>0</v>
          </cell>
          <cell r="AW241" t="str">
            <v>N/A</v>
          </cell>
          <cell r="AX241">
            <v>0</v>
          </cell>
          <cell r="AY241" t="str">
            <v>N/A</v>
          </cell>
          <cell r="AZ241">
            <v>0</v>
          </cell>
          <cell r="BA241">
            <v>117825780</v>
          </cell>
          <cell r="BB241" t="str">
            <v>NO</v>
          </cell>
          <cell r="BC241" t="str">
            <v>N/A</v>
          </cell>
          <cell r="BD241" t="str">
            <v>N/A</v>
          </cell>
          <cell r="BE241" t="str">
            <v>N/A</v>
          </cell>
          <cell r="BF241" t="str">
            <v>N/A</v>
          </cell>
          <cell r="BG241">
            <v>44926</v>
          </cell>
          <cell r="BH241">
            <v>44926</v>
          </cell>
          <cell r="BI241">
            <v>-417</v>
          </cell>
          <cell r="BJ241" t="str">
            <v>NO</v>
          </cell>
          <cell r="BK241" t="str">
            <v>N/A</v>
          </cell>
          <cell r="BL241" t="str">
            <v>Departamento de Santander</v>
          </cell>
          <cell r="BM241" t="str">
            <v xml:space="preserve">Cumplimiento </v>
          </cell>
          <cell r="BN241" t="str">
            <v>515-47-994000009730</v>
          </cell>
          <cell r="BO241">
            <v>0</v>
          </cell>
          <cell r="BP241" t="str">
            <v>Aseguradora Solidaria</v>
          </cell>
          <cell r="BQ241">
            <v>44585</v>
          </cell>
          <cell r="BR241" t="str">
            <v>24-01-2022 - 01-07-2023</v>
          </cell>
          <cell r="BS241">
            <v>2022</v>
          </cell>
          <cell r="BT241" t="str">
            <v>PENDIENTE</v>
          </cell>
          <cell r="BU241" t="str">
            <v>N/A</v>
          </cell>
          <cell r="BV241" t="str">
            <v>Terminado</v>
          </cell>
          <cell r="BW241" t="str">
            <v>Retiro</v>
          </cell>
          <cell r="BX241" t="str">
            <v>N/A</v>
          </cell>
          <cell r="BY241" t="str">
            <v>COMUNICACIÓN SOCIAL</v>
          </cell>
          <cell r="BZ241" t="str">
            <v>N/A</v>
          </cell>
          <cell r="CA241" t="str">
            <v>FEMENINO</v>
          </cell>
        </row>
        <row r="242">
          <cell r="C242" t="str">
            <v>JEP-175-2022</v>
          </cell>
          <cell r="D242" t="str">
            <v>JEP-CSPO-175-2022</v>
          </cell>
          <cell r="E242" t="str">
            <v>Paola Casas</v>
          </cell>
          <cell r="F242">
            <v>44575</v>
          </cell>
          <cell r="G242" t="str">
            <v>Gladys Stella Macias Gonzalez</v>
          </cell>
          <cell r="H242" t="str">
            <v>2. Contratos o convenios que no requieren pluralidad de ofertas</v>
          </cell>
          <cell r="I242" t="str">
            <v>1. Prestación de servicios</v>
          </cell>
          <cell r="J242">
            <v>42770090</v>
          </cell>
          <cell r="K242">
            <v>9</v>
          </cell>
          <cell r="L242" t="str">
            <v>Persona Natural</v>
          </cell>
          <cell r="M242" t="str">
            <v>N/A</v>
          </cell>
          <cell r="N242" t="str">
            <v>Prestar servicios profesionales especializados para apoyar y acompañar el despliegue territorial de la Secretaría Ejecutiva en la región del Magdalena Medio, en el marco de los lineamientos para la aplicación del enfoque territorial, la justicia restaurativa y teniendo en cuenta los enfoques diferenciales.</v>
          </cell>
          <cell r="O242" t="str">
            <v>Administrativo Transversal</v>
          </cell>
          <cell r="P242" t="str">
            <v>Harvey Danilo Suarez Morales</v>
          </cell>
          <cell r="Q242" t="str">
            <v>Secretaría Ejecutiva</v>
          </cell>
          <cell r="R242" t="str">
            <v xml:space="preserve">Subsecretaría Ejecutiva </v>
          </cell>
          <cell r="S242" t="str">
            <v>Departamento de Gestión Territorial</v>
          </cell>
          <cell r="T242" t="str">
            <v>Gloria Cala Navarro</v>
          </cell>
          <cell r="U242" t="str">
            <v>BB-Departamento de Gestión Territorial</v>
          </cell>
          <cell r="V242" t="str">
            <v>N/A</v>
          </cell>
          <cell r="W242" t="str">
            <v>N/A</v>
          </cell>
          <cell r="X242" t="str">
            <v>N/A</v>
          </cell>
          <cell r="Y242" t="str">
            <v>Inversión</v>
          </cell>
          <cell r="Z242">
            <v>117825780</v>
          </cell>
          <cell r="AA242" t="str">
            <v>N/A</v>
          </cell>
          <cell r="AB242" t="str">
            <v>N/A</v>
          </cell>
          <cell r="AC242">
            <v>10245720</v>
          </cell>
          <cell r="AD242" t="str">
            <v>N/A</v>
          </cell>
          <cell r="AE242">
            <v>28822</v>
          </cell>
          <cell r="AF242" t="str">
            <v xml:space="preserve">	53222</v>
          </cell>
          <cell r="AG242">
            <v>2018011001091</v>
          </cell>
          <cell r="AH242">
            <v>44585</v>
          </cell>
          <cell r="AI242">
            <v>44586</v>
          </cell>
          <cell r="AJ242" t="str">
            <v>N/A</v>
          </cell>
          <cell r="AK242" t="str">
            <v>N/A</v>
          </cell>
          <cell r="AL242" t="str">
            <v>N/A</v>
          </cell>
          <cell r="AM242" t="str">
            <v>N/A</v>
          </cell>
          <cell r="AN242">
            <v>0</v>
          </cell>
          <cell r="AO242" t="str">
            <v>N/A</v>
          </cell>
          <cell r="AP242">
            <v>0</v>
          </cell>
          <cell r="AQ242" t="str">
            <v>N/A</v>
          </cell>
          <cell r="AR242">
            <v>0</v>
          </cell>
          <cell r="AS242" t="str">
            <v>N/A</v>
          </cell>
          <cell r="AT242">
            <v>0</v>
          </cell>
          <cell r="AU242" t="str">
            <v>N/A</v>
          </cell>
          <cell r="AV242">
            <v>0</v>
          </cell>
          <cell r="AW242" t="str">
            <v>N/A</v>
          </cell>
          <cell r="AX242">
            <v>0</v>
          </cell>
          <cell r="AY242" t="str">
            <v>N/A</v>
          </cell>
          <cell r="AZ242">
            <v>0</v>
          </cell>
          <cell r="BA242">
            <v>117825780</v>
          </cell>
          <cell r="BB242" t="str">
            <v>NO</v>
          </cell>
          <cell r="BC242" t="str">
            <v>N/A</v>
          </cell>
          <cell r="BD242" t="str">
            <v>N/A</v>
          </cell>
          <cell r="BE242" t="str">
            <v>N/A</v>
          </cell>
          <cell r="BF242" t="str">
            <v>N/A</v>
          </cell>
          <cell r="BG242">
            <v>44926</v>
          </cell>
          <cell r="BH242">
            <v>44926</v>
          </cell>
          <cell r="BI242">
            <v>-417</v>
          </cell>
          <cell r="BJ242" t="str">
            <v>NO</v>
          </cell>
          <cell r="BK242" t="str">
            <v>N/A</v>
          </cell>
          <cell r="BL242" t="str">
            <v>Magdalena Medio</v>
          </cell>
          <cell r="BM242" t="str">
            <v>Cumplimiento</v>
          </cell>
          <cell r="BN242" t="str">
            <v>515-47-994000009731</v>
          </cell>
          <cell r="BO242">
            <v>0</v>
          </cell>
          <cell r="BP242" t="str">
            <v>Aseguradora Solidaria</v>
          </cell>
          <cell r="BQ242">
            <v>44585</v>
          </cell>
          <cell r="BR242" t="str">
            <v>24-01-2022 - 01-07-2023</v>
          </cell>
          <cell r="BS242">
            <v>2022</v>
          </cell>
          <cell r="BT242" t="str">
            <v>PENDIENTE</v>
          </cell>
          <cell r="BU242" t="str">
            <v>N/A</v>
          </cell>
          <cell r="BV242" t="str">
            <v>Terminado</v>
          </cell>
          <cell r="BW242" t="str">
            <v>Retiro</v>
          </cell>
          <cell r="BX242" t="str">
            <v>N/A</v>
          </cell>
          <cell r="BY242" t="str">
            <v xml:space="preserve">LICENCIATURA EN EDUCACIÓN PREESCOLAR </v>
          </cell>
          <cell r="BZ242" t="str">
            <v>N/A</v>
          </cell>
          <cell r="CA242" t="str">
            <v>FEMENINO</v>
          </cell>
        </row>
        <row r="243">
          <cell r="C243" t="str">
            <v>JEP-174-2022</v>
          </cell>
          <cell r="D243" t="str">
            <v>JEP-CSPO-174-2022</v>
          </cell>
          <cell r="E243" t="str">
            <v>Paola Casas</v>
          </cell>
          <cell r="F243">
            <v>44575</v>
          </cell>
          <cell r="G243" t="str">
            <v>Paula Andrea Cañon Rodriguez</v>
          </cell>
          <cell r="H243" t="str">
            <v>2. Contratos o convenios que no requieren pluralidad de ofertas</v>
          </cell>
          <cell r="I243" t="str">
            <v>1. Prestación de servicios</v>
          </cell>
          <cell r="J243">
            <v>1019031092</v>
          </cell>
          <cell r="K243">
            <v>0</v>
          </cell>
          <cell r="L243" t="str">
            <v>Persona Natural</v>
          </cell>
          <cell r="M243" t="str">
            <v>N/A</v>
          </cell>
          <cell r="N243" t="str">
            <v xml:space="preserve">Prestar servicios profesionales especializados para apoyar y acompañar el despliegue territorial de la Secretaría Ejecutiva en el departamento de Boyacá y Cundinamarca, en el marco de los lineamientos para la aplicación del enfoque territorial, la justicia restaurativa y teniendo en cuenta los enfoques diferenciales. </v>
          </cell>
          <cell r="O243" t="str">
            <v>Administrativo Transversal</v>
          </cell>
          <cell r="P243" t="str">
            <v>Harvey Danilo Suarez Morales</v>
          </cell>
          <cell r="Q243" t="str">
            <v>Secretaría Ejecutiva</v>
          </cell>
          <cell r="R243" t="str">
            <v xml:space="preserve">Subsecretaría Ejecutiva </v>
          </cell>
          <cell r="S243" t="str">
            <v>Departamento de Gestión Territorial</v>
          </cell>
          <cell r="T243" t="str">
            <v>Gloria Cala Navarro</v>
          </cell>
          <cell r="U243" t="str">
            <v>BB-Departamento de Gestión Territorial</v>
          </cell>
          <cell r="V243" t="str">
            <v>N/A</v>
          </cell>
          <cell r="W243" t="str">
            <v>N/A</v>
          </cell>
          <cell r="X243" t="str">
            <v>N/A</v>
          </cell>
          <cell r="Y243" t="str">
            <v>Inversión</v>
          </cell>
          <cell r="Z243">
            <v>117825780</v>
          </cell>
          <cell r="AA243" t="str">
            <v>N/A</v>
          </cell>
          <cell r="AB243" t="str">
            <v>N/A</v>
          </cell>
          <cell r="AC243" t="str">
            <v>$10.245.720</v>
          </cell>
          <cell r="AD243" t="str">
            <v>N/A</v>
          </cell>
          <cell r="AE243">
            <v>29022</v>
          </cell>
          <cell r="AF243">
            <v>53122</v>
          </cell>
          <cell r="AG243" t="str">
            <v xml:space="preserve">2018011001091	</v>
          </cell>
          <cell r="AH243">
            <v>44584</v>
          </cell>
          <cell r="AI243">
            <v>44586</v>
          </cell>
          <cell r="AJ243" t="str">
            <v>N/A</v>
          </cell>
          <cell r="AK243" t="str">
            <v>N/A</v>
          </cell>
          <cell r="AL243" t="str">
            <v>N/A</v>
          </cell>
          <cell r="AM243" t="str">
            <v>N/A</v>
          </cell>
          <cell r="AN243">
            <v>0</v>
          </cell>
          <cell r="AO243" t="str">
            <v>N/A</v>
          </cell>
          <cell r="AP243">
            <v>0</v>
          </cell>
          <cell r="AQ243" t="str">
            <v>N/A</v>
          </cell>
          <cell r="AR243">
            <v>0</v>
          </cell>
          <cell r="AS243" t="str">
            <v>N/A</v>
          </cell>
          <cell r="AT243">
            <v>0</v>
          </cell>
          <cell r="AU243" t="str">
            <v>N/A</v>
          </cell>
          <cell r="AV243">
            <v>0</v>
          </cell>
          <cell r="AW243" t="str">
            <v>N/A</v>
          </cell>
          <cell r="AX243">
            <v>0</v>
          </cell>
          <cell r="AY243" t="str">
            <v>N/A</v>
          </cell>
          <cell r="AZ243">
            <v>0</v>
          </cell>
          <cell r="BA243">
            <v>117825780</v>
          </cell>
          <cell r="BB243" t="str">
            <v>NO</v>
          </cell>
          <cell r="BC243" t="str">
            <v>N/A</v>
          </cell>
          <cell r="BD243" t="str">
            <v>N/A</v>
          </cell>
          <cell r="BE243" t="str">
            <v>N/A</v>
          </cell>
          <cell r="BF243" t="str">
            <v>N/A</v>
          </cell>
          <cell r="BG243">
            <v>44926</v>
          </cell>
          <cell r="BH243">
            <v>44926</v>
          </cell>
          <cell r="BI243">
            <v>-417</v>
          </cell>
          <cell r="BJ243" t="str">
            <v>NO</v>
          </cell>
          <cell r="BK243" t="str">
            <v>N/A</v>
          </cell>
          <cell r="BL243" t="str">
            <v>Boyacá y
Cundinamarca</v>
          </cell>
          <cell r="BM243" t="str">
            <v xml:space="preserve">Cumplimiento </v>
          </cell>
          <cell r="BN243" t="str">
            <v>39-45-101027333</v>
          </cell>
          <cell r="BO243">
            <v>0</v>
          </cell>
          <cell r="BP243" t="str">
            <v>Seguros del Estado</v>
          </cell>
          <cell r="BQ243">
            <v>44585</v>
          </cell>
          <cell r="BR243" t="str">
            <v>23-01-2022 - 05-07-2023</v>
          </cell>
          <cell r="BS243">
            <v>2022</v>
          </cell>
          <cell r="BT243" t="str">
            <v>PENDIENTE</v>
          </cell>
          <cell r="BU243" t="str">
            <v>N/A</v>
          </cell>
          <cell r="BV243" t="str">
            <v>Terminado</v>
          </cell>
          <cell r="BW243" t="str">
            <v>Retiro</v>
          </cell>
          <cell r="BX243" t="str">
            <v>N/A</v>
          </cell>
          <cell r="BY243" t="str">
            <v>DERECHO</v>
          </cell>
          <cell r="BZ243" t="str">
            <v>N/A</v>
          </cell>
          <cell r="CA243" t="str">
            <v>FEMENINO</v>
          </cell>
        </row>
        <row r="244">
          <cell r="C244" t="str">
            <v>JEP-136-2022</v>
          </cell>
          <cell r="D244" t="str">
            <v>JEP-CSPO-136-2022</v>
          </cell>
          <cell r="E244" t="str">
            <v>Paola Casas</v>
          </cell>
          <cell r="F244" t="str">
            <v>N/R</v>
          </cell>
          <cell r="G244" t="str">
            <v>Helen Tatyana Garcia Rodriguez</v>
          </cell>
          <cell r="H244" t="str">
            <v>2. Contratos o convenios que no requieren pluralidad de ofertas</v>
          </cell>
          <cell r="I244" t="str">
            <v>1. Prestación de servicios</v>
          </cell>
          <cell r="J244">
            <v>1032397017</v>
          </cell>
          <cell r="K244">
            <v>6</v>
          </cell>
          <cell r="L244" t="str">
            <v>Persona Natural</v>
          </cell>
          <cell r="M244" t="str">
            <v>N/A</v>
          </cell>
          <cell r="N244" t="str">
            <v xml:space="preserve">Prestar servicios profesionales especializados para apoyar y acompañar el despliegue territorial de la Secretaría Ejecutiva en el departamento de Arauca, en el marco de los lineamientos para la aplicación del enfoque territorial, la justicia restaurativa y teniendo en cuenta los enfoques diferenciales. </v>
          </cell>
          <cell r="O244" t="str">
            <v>Administrativo Transversal</v>
          </cell>
          <cell r="P244" t="str">
            <v>Harvey Danilo Suarez Morales</v>
          </cell>
          <cell r="Q244" t="str">
            <v>Secretaría Ejecutiva</v>
          </cell>
          <cell r="R244" t="str">
            <v xml:space="preserve">Subsecretaría Ejecutiva </v>
          </cell>
          <cell r="S244" t="str">
            <v>Departamento de Gestión Territorial</v>
          </cell>
          <cell r="T244" t="str">
            <v>Gloria Cala Navarro</v>
          </cell>
          <cell r="U244" t="str">
            <v>BB-Departamento de Gestión Territorial</v>
          </cell>
          <cell r="V244" t="str">
            <v>N/A</v>
          </cell>
          <cell r="W244" t="str">
            <v>N/A</v>
          </cell>
          <cell r="X244" t="str">
            <v>N/A</v>
          </cell>
          <cell r="Y244" t="str">
            <v>Inversión</v>
          </cell>
          <cell r="Z244">
            <v>119533400</v>
          </cell>
          <cell r="AA244" t="str">
            <v>N/A</v>
          </cell>
          <cell r="AB244" t="str">
            <v>N/A</v>
          </cell>
          <cell r="AC244" t="str">
            <v>$10.245.720</v>
          </cell>
          <cell r="AD244" t="str">
            <v>N/A</v>
          </cell>
          <cell r="AE244">
            <v>38422</v>
          </cell>
          <cell r="AF244">
            <v>40222</v>
          </cell>
          <cell r="AG244" t="str">
            <v xml:space="preserve">2018011001091	</v>
          </cell>
          <cell r="AH244">
            <v>44580</v>
          </cell>
          <cell r="AI244">
            <v>44582</v>
          </cell>
          <cell r="AJ244" t="str">
            <v>N/A</v>
          </cell>
          <cell r="AK244" t="str">
            <v>N/A</v>
          </cell>
          <cell r="AL244" t="str">
            <v>N/A</v>
          </cell>
          <cell r="AM244" t="str">
            <v>N/A</v>
          </cell>
          <cell r="AN244">
            <v>0</v>
          </cell>
          <cell r="AO244" t="str">
            <v>N/A</v>
          </cell>
          <cell r="AP244">
            <v>0</v>
          </cell>
          <cell r="AQ244" t="str">
            <v>N/A</v>
          </cell>
          <cell r="AR244">
            <v>0</v>
          </cell>
          <cell r="AS244" t="str">
            <v>N/A</v>
          </cell>
          <cell r="AT244">
            <v>0</v>
          </cell>
          <cell r="AU244" t="str">
            <v>N/A</v>
          </cell>
          <cell r="AV244">
            <v>0</v>
          </cell>
          <cell r="AW244" t="str">
            <v>N/A</v>
          </cell>
          <cell r="AX244">
            <v>0</v>
          </cell>
          <cell r="AY244" t="str">
            <v>N/A</v>
          </cell>
          <cell r="AZ244">
            <v>0</v>
          </cell>
          <cell r="BA244">
            <v>119533400</v>
          </cell>
          <cell r="BB244" t="str">
            <v>NO</v>
          </cell>
          <cell r="BC244" t="str">
            <v>N/A</v>
          </cell>
          <cell r="BD244" t="str">
            <v>N/A</v>
          </cell>
          <cell r="BE244" t="str">
            <v>N/A</v>
          </cell>
          <cell r="BF244" t="str">
            <v>N/A</v>
          </cell>
          <cell r="BG244">
            <v>44926</v>
          </cell>
          <cell r="BH244">
            <v>44926</v>
          </cell>
          <cell r="BI244">
            <v>-417</v>
          </cell>
          <cell r="BJ244" t="str">
            <v>NO</v>
          </cell>
          <cell r="BK244" t="str">
            <v>N/A</v>
          </cell>
          <cell r="BL244" t="str">
            <v>Arauca</v>
          </cell>
          <cell r="BM244" t="str">
            <v>Cumplimiento</v>
          </cell>
          <cell r="BN244" t="str">
            <v xml:space="preserve">17-47-101003274 </v>
          </cell>
          <cell r="BO244">
            <v>0</v>
          </cell>
          <cell r="BP244" t="str">
            <v>Seguros del Estado</v>
          </cell>
          <cell r="BQ244">
            <v>44581</v>
          </cell>
          <cell r="BR244" t="str">
            <v>20-01-2022 - 01-07-2023</v>
          </cell>
          <cell r="BS244">
            <v>2022</v>
          </cell>
          <cell r="BT244" t="str">
            <v>PENDIENTE</v>
          </cell>
          <cell r="BU244" t="str">
            <v>N/A</v>
          </cell>
          <cell r="BV244" t="str">
            <v>Terminado</v>
          </cell>
          <cell r="BW244" t="str">
            <v>Retiro</v>
          </cell>
          <cell r="BX244" t="str">
            <v>N/A</v>
          </cell>
          <cell r="BY244" t="str">
            <v>DERECHO</v>
          </cell>
          <cell r="BZ244" t="str">
            <v>N/A</v>
          </cell>
          <cell r="CA244" t="str">
            <v>FEMENINO</v>
          </cell>
        </row>
        <row r="245">
          <cell r="C245" t="str">
            <v>JEP-048-2022</v>
          </cell>
          <cell r="D245" t="str">
            <v>JEP-CSPO-048-2022</v>
          </cell>
          <cell r="E245" t="str">
            <v>Paola Casas</v>
          </cell>
          <cell r="F245" t="str">
            <v>N/R</v>
          </cell>
          <cell r="G245" t="str">
            <v>Iris Briceida Parra Gonzalez</v>
          </cell>
          <cell r="H245" t="str">
            <v>2. Contratos o convenios que no requieren pluralidad de ofertas</v>
          </cell>
          <cell r="I245" t="str">
            <v>1. Prestación de servicios</v>
          </cell>
          <cell r="J245">
            <v>1121825849</v>
          </cell>
          <cell r="K245">
            <v>7</v>
          </cell>
          <cell r="L245" t="str">
            <v>Persona Natural</v>
          </cell>
          <cell r="M245" t="str">
            <v>N/A</v>
          </cell>
          <cell r="N245" t="str">
            <v>Prestar servicios profesionales especializados para apoyar y acompañar el despliegue territorial de la Secretaría Ejecutiva en los departamentos de Meta y Guainía, en el marco de los lineamientos para la aplicación del enfoque territorial, la justicia restaurativa y teniendo en cuenta los enfoques diferenciales.</v>
          </cell>
          <cell r="O245" t="str">
            <v>Administrativo Transversal</v>
          </cell>
          <cell r="P245" t="str">
            <v>Harvey Danilo Suarez Morales</v>
          </cell>
          <cell r="Q245" t="str">
            <v>Secretaría Ejecutiva</v>
          </cell>
          <cell r="R245" t="str">
            <v xml:space="preserve">Subsecretaría Ejecutiva </v>
          </cell>
          <cell r="S245" t="str">
            <v>Departamento de Gestión Territorial</v>
          </cell>
          <cell r="T245" t="str">
            <v>Gloria Cala Navarro</v>
          </cell>
          <cell r="U245" t="str">
            <v>BB-Departamento de Gestión Territorial</v>
          </cell>
          <cell r="V245" t="str">
            <v>N/A</v>
          </cell>
          <cell r="W245" t="str">
            <v>N/A</v>
          </cell>
          <cell r="X245" t="str">
            <v>N/A</v>
          </cell>
          <cell r="Y245" t="str">
            <v>Inversión</v>
          </cell>
          <cell r="Z245">
            <v>119533400</v>
          </cell>
          <cell r="AA245" t="str">
            <v>N/A</v>
          </cell>
          <cell r="AB245" t="str">
            <v>N/A</v>
          </cell>
          <cell r="AC245" t="str">
            <v>$10.245.720</v>
          </cell>
          <cell r="AD245" t="str">
            <v>N/A</v>
          </cell>
          <cell r="AE245">
            <v>31922</v>
          </cell>
          <cell r="AF245">
            <v>38122</v>
          </cell>
          <cell r="AG245">
            <v>2018011001091</v>
          </cell>
          <cell r="AH245">
            <v>44579</v>
          </cell>
          <cell r="AI245">
            <v>44582</v>
          </cell>
          <cell r="AJ245" t="str">
            <v>N/A</v>
          </cell>
          <cell r="AK245" t="str">
            <v>N/A</v>
          </cell>
          <cell r="AL245" t="str">
            <v>N/A</v>
          </cell>
          <cell r="AM245" t="str">
            <v>N/A</v>
          </cell>
          <cell r="AN245">
            <v>0</v>
          </cell>
          <cell r="AO245" t="str">
            <v>N/A</v>
          </cell>
          <cell r="AP245">
            <v>0</v>
          </cell>
          <cell r="AQ245" t="str">
            <v>N/A</v>
          </cell>
          <cell r="AR245">
            <v>0</v>
          </cell>
          <cell r="AS245" t="str">
            <v>N/A</v>
          </cell>
          <cell r="AT245">
            <v>0</v>
          </cell>
          <cell r="AU245" t="str">
            <v>N/A</v>
          </cell>
          <cell r="AV245">
            <v>0</v>
          </cell>
          <cell r="AW245" t="str">
            <v>N/A</v>
          </cell>
          <cell r="AX245">
            <v>0</v>
          </cell>
          <cell r="AY245" t="str">
            <v>N/A</v>
          </cell>
          <cell r="AZ245">
            <v>0</v>
          </cell>
          <cell r="BA245">
            <v>119533400</v>
          </cell>
          <cell r="BB245" t="str">
            <v>NO</v>
          </cell>
          <cell r="BC245" t="str">
            <v>N/A</v>
          </cell>
          <cell r="BD245" t="str">
            <v>N/A</v>
          </cell>
          <cell r="BE245" t="str">
            <v>N/A</v>
          </cell>
          <cell r="BF245" t="str">
            <v>N/A</v>
          </cell>
          <cell r="BG245">
            <v>44926</v>
          </cell>
          <cell r="BH245">
            <v>44926</v>
          </cell>
          <cell r="BI245">
            <v>-417</v>
          </cell>
          <cell r="BJ245" t="str">
            <v>NO</v>
          </cell>
          <cell r="BK245" t="str">
            <v>N/A</v>
          </cell>
          <cell r="BL245" t="str">
            <v>Meta y Guainía</v>
          </cell>
          <cell r="BM245" t="str">
            <v>Cumplimiento</v>
          </cell>
          <cell r="BN245" t="str">
            <v>30-47-101001974</v>
          </cell>
          <cell r="BO245">
            <v>0</v>
          </cell>
          <cell r="BP245" t="str">
            <v xml:space="preserve">Seguros del Estado </v>
          </cell>
          <cell r="BQ245">
            <v>44580</v>
          </cell>
          <cell r="BR245" t="str">
            <v>19-01-2022 - 07-07-2023</v>
          </cell>
          <cell r="BS245">
            <v>2022</v>
          </cell>
          <cell r="BT245" t="str">
            <v>PENDIENTE</v>
          </cell>
          <cell r="BU245" t="str">
            <v>N/A</v>
          </cell>
          <cell r="BV245" t="str">
            <v>Terminado</v>
          </cell>
          <cell r="BW245" t="str">
            <v>Retiro</v>
          </cell>
          <cell r="BX245" t="str">
            <v>N/A</v>
          </cell>
          <cell r="BY245" t="str">
            <v>DERECHO</v>
          </cell>
          <cell r="BZ245" t="str">
            <v>N/A</v>
          </cell>
          <cell r="CA245" t="str">
            <v>FEMENINO</v>
          </cell>
        </row>
        <row r="246">
          <cell r="C246" t="str">
            <v>JEP-286-2022</v>
          </cell>
          <cell r="D246" t="str">
            <v>JEP-CSPO-286-2022</v>
          </cell>
          <cell r="E246" t="str">
            <v>Paola Casas</v>
          </cell>
          <cell r="F246" t="str">
            <v>19 de enero de 2022</v>
          </cell>
          <cell r="G246" t="str">
            <v>Daniel Alberto Gordon Ramirez</v>
          </cell>
          <cell r="H246" t="str">
            <v>2. Contratos o convenios que no requieren pluralidad de ofertas</v>
          </cell>
          <cell r="I246" t="str">
            <v>1. Prestación de servicios</v>
          </cell>
          <cell r="J246">
            <v>1107050314</v>
          </cell>
          <cell r="K246">
            <v>0</v>
          </cell>
          <cell r="L246" t="str">
            <v>Persona Natural</v>
          </cell>
          <cell r="M246" t="str">
            <v>N/A</v>
          </cell>
          <cell r="N246" t="str">
            <v>Prestar servicios profesionales especializados para apoyar y acompañar el despliegue territorial de la Secretaría Ejecutiva en los departamentos de Vichada y Casanare, en el marco de los lineamientos para la aplicación del enfoque territorial, la justicia restaurativa y teniendo en cuenta los enfoques diferenciales.</v>
          </cell>
          <cell r="O246" t="str">
            <v>Administrativo Transversal</v>
          </cell>
          <cell r="P246" t="str">
            <v>Harvey Danilo Suarez Morales</v>
          </cell>
          <cell r="Q246" t="str">
            <v>Secretaría Ejecutiva</v>
          </cell>
          <cell r="R246" t="str">
            <v xml:space="preserve">Subsecretaría Ejecutiva </v>
          </cell>
          <cell r="S246" t="str">
            <v>Departamento de Gestión Territorial</v>
          </cell>
          <cell r="T246" t="str">
            <v>Gloria Cala Navarro</v>
          </cell>
          <cell r="U246" t="str">
            <v>BB-Departamento de Gestión Territorial</v>
          </cell>
          <cell r="V246" t="str">
            <v>N/A</v>
          </cell>
          <cell r="W246" t="str">
            <v>N/A</v>
          </cell>
          <cell r="X246" t="str">
            <v>N/A</v>
          </cell>
          <cell r="Y246" t="str">
            <v>Inversión</v>
          </cell>
          <cell r="Z246">
            <v>115435112</v>
          </cell>
          <cell r="AA246" t="str">
            <v>N/A</v>
          </cell>
          <cell r="AB246" t="str">
            <v>N/A</v>
          </cell>
          <cell r="AC246" t="str">
            <v>$10.245.720</v>
          </cell>
          <cell r="AD246" t="str">
            <v>N/A</v>
          </cell>
          <cell r="AE246">
            <v>29522</v>
          </cell>
          <cell r="AF246">
            <v>60722</v>
          </cell>
          <cell r="AG246" t="str">
            <v xml:space="preserve">2018011001091	</v>
          </cell>
          <cell r="AH246">
            <v>44586</v>
          </cell>
          <cell r="AI246">
            <v>44588</v>
          </cell>
          <cell r="AJ246" t="str">
            <v>N/A</v>
          </cell>
          <cell r="AK246" t="str">
            <v>N/A</v>
          </cell>
          <cell r="AL246" t="str">
            <v>N/A</v>
          </cell>
          <cell r="AM246" t="str">
            <v>N/A</v>
          </cell>
          <cell r="AN246">
            <v>0</v>
          </cell>
          <cell r="AO246" t="str">
            <v>N/A</v>
          </cell>
          <cell r="AP246">
            <v>0</v>
          </cell>
          <cell r="AQ246" t="str">
            <v>N/A</v>
          </cell>
          <cell r="AR246">
            <v>0</v>
          </cell>
          <cell r="AS246" t="str">
            <v>N/A</v>
          </cell>
          <cell r="AT246">
            <v>0</v>
          </cell>
          <cell r="AU246" t="str">
            <v>N/A</v>
          </cell>
          <cell r="AV246">
            <v>0</v>
          </cell>
          <cell r="AW246" t="str">
            <v>N/A</v>
          </cell>
          <cell r="AX246">
            <v>0</v>
          </cell>
          <cell r="AY246" t="str">
            <v>N/A</v>
          </cell>
          <cell r="AZ246">
            <v>0</v>
          </cell>
          <cell r="BA246">
            <v>115435112</v>
          </cell>
          <cell r="BB246" t="str">
            <v>NO</v>
          </cell>
          <cell r="BC246" t="str">
            <v>N/A</v>
          </cell>
          <cell r="BD246" t="str">
            <v>N/A</v>
          </cell>
          <cell r="BE246" t="str">
            <v>N/A</v>
          </cell>
          <cell r="BF246" t="str">
            <v>N/A</v>
          </cell>
          <cell r="BG246">
            <v>44926</v>
          </cell>
          <cell r="BH246">
            <v>44926</v>
          </cell>
          <cell r="BI246">
            <v>-417</v>
          </cell>
          <cell r="BJ246" t="str">
            <v>NO</v>
          </cell>
          <cell r="BK246" t="str">
            <v>N/A</v>
          </cell>
          <cell r="BL246" t="str">
            <v>Departamentos de Vichada y
Casanare</v>
          </cell>
          <cell r="BM246" t="str">
            <v xml:space="preserve">Cumplimiento </v>
          </cell>
          <cell r="BN246" t="str">
            <v>560-47-994000150789</v>
          </cell>
          <cell r="BO246">
            <v>0</v>
          </cell>
          <cell r="BP246" t="str">
            <v xml:space="preserve">Aseguradora Solidaria </v>
          </cell>
          <cell r="BQ246">
            <v>44586</v>
          </cell>
          <cell r="BR246" t="str">
            <v>25-01-2022 - 10-07-2023</v>
          </cell>
          <cell r="BS246">
            <v>2022</v>
          </cell>
          <cell r="BT246" t="str">
            <v>PENDIENTE</v>
          </cell>
          <cell r="BU246" t="str">
            <v>Ninguna</v>
          </cell>
          <cell r="BV246" t="str">
            <v>Terminado</v>
          </cell>
          <cell r="BW246" t="str">
            <v>Retiro</v>
          </cell>
          <cell r="BX246" t="str">
            <v>N/A</v>
          </cell>
          <cell r="BY246" t="str">
            <v>COMUNICACIÓN SOCIAL Y PERIODISMO</v>
          </cell>
          <cell r="BZ246" t="str">
            <v>N/A</v>
          </cell>
          <cell r="CA246" t="str">
            <v>MASCULINO</v>
          </cell>
        </row>
        <row r="247">
          <cell r="C247" t="str">
            <v>JEP-135-2022</v>
          </cell>
          <cell r="D247" t="str">
            <v>JEP-CSPO-135-2022</v>
          </cell>
          <cell r="E247" t="str">
            <v>Paola Casas</v>
          </cell>
          <cell r="F247" t="str">
            <v>N/R</v>
          </cell>
          <cell r="G247" t="str">
            <v>Claudia Marcela Duarte Acuña</v>
          </cell>
          <cell r="H247" t="str">
            <v>2. Contratos o convenios que no requieren pluralidad de ofertas</v>
          </cell>
          <cell r="I247" t="str">
            <v>1. Prestación de servicios</v>
          </cell>
          <cell r="J247">
            <v>39762099</v>
          </cell>
          <cell r="K247">
            <v>1</v>
          </cell>
          <cell r="L247" t="str">
            <v>Persona Natural</v>
          </cell>
          <cell r="M247" t="str">
            <v>N/A</v>
          </cell>
          <cell r="N247" t="str">
            <v xml:space="preserve">Prestar servicios profesionales especializados para apoyar y acompañar el despliegue territorial de la Secretaría Ejecutiva en los departamentos del Guaviare y Vaupés, en el marco de los lineamientos para la aplicación del enfoque territorial, la justicia restaurativa y teniendo en cuenta los enfoques diferenciales. </v>
          </cell>
          <cell r="O247" t="str">
            <v>Administrativo Transversal</v>
          </cell>
          <cell r="P247" t="str">
            <v>Harvey Danilo Suarez Morales</v>
          </cell>
          <cell r="Q247" t="str">
            <v>Secretaría Ejecutiva</v>
          </cell>
          <cell r="R247" t="str">
            <v xml:space="preserve">Subsecretaría Ejecutiva </v>
          </cell>
          <cell r="S247" t="str">
            <v>Departamento de Gestión Territorial</v>
          </cell>
          <cell r="T247" t="str">
            <v>Gloria Cala Navarro</v>
          </cell>
          <cell r="U247" t="str">
            <v>BB-Departamento de Gestión Territorial</v>
          </cell>
          <cell r="V247" t="str">
            <v>N/A</v>
          </cell>
          <cell r="W247" t="str">
            <v>N/A</v>
          </cell>
          <cell r="X247" t="str">
            <v>N/A</v>
          </cell>
          <cell r="Y247" t="str">
            <v>Inversión</v>
          </cell>
          <cell r="Z247">
            <v>119533400</v>
          </cell>
          <cell r="AA247" t="str">
            <v>N/A</v>
          </cell>
          <cell r="AB247" t="str">
            <v>N/A</v>
          </cell>
          <cell r="AC247">
            <v>10245720</v>
          </cell>
          <cell r="AD247" t="str">
            <v>N/A</v>
          </cell>
          <cell r="AE247">
            <v>37822</v>
          </cell>
          <cell r="AF247">
            <v>41822</v>
          </cell>
          <cell r="AG247">
            <v>2018011001091</v>
          </cell>
          <cell r="AH247">
            <v>44580</v>
          </cell>
          <cell r="AI247">
            <v>44582</v>
          </cell>
          <cell r="AJ247" t="str">
            <v>N/A</v>
          </cell>
          <cell r="AK247" t="str">
            <v>N/A</v>
          </cell>
          <cell r="AL247" t="str">
            <v>N/A</v>
          </cell>
          <cell r="AM247" t="str">
            <v>N/A</v>
          </cell>
          <cell r="AN247">
            <v>0</v>
          </cell>
          <cell r="AO247" t="str">
            <v>N/A</v>
          </cell>
          <cell r="AP247">
            <v>0</v>
          </cell>
          <cell r="AQ247" t="str">
            <v>N/A</v>
          </cell>
          <cell r="AR247">
            <v>0</v>
          </cell>
          <cell r="AS247" t="str">
            <v>N/A</v>
          </cell>
          <cell r="AT247">
            <v>0</v>
          </cell>
          <cell r="AU247" t="str">
            <v>N/A</v>
          </cell>
          <cell r="AV247">
            <v>0</v>
          </cell>
          <cell r="AW247" t="str">
            <v>N/A</v>
          </cell>
          <cell r="AX247">
            <v>0</v>
          </cell>
          <cell r="AY247" t="str">
            <v>N/A</v>
          </cell>
          <cell r="AZ247">
            <v>0</v>
          </cell>
          <cell r="BA247">
            <v>119533400</v>
          </cell>
          <cell r="BB247" t="str">
            <v>NO</v>
          </cell>
          <cell r="BC247" t="str">
            <v>N/A</v>
          </cell>
          <cell r="BD247" t="str">
            <v>N/A</v>
          </cell>
          <cell r="BE247" t="str">
            <v>N/A</v>
          </cell>
          <cell r="BF247" t="str">
            <v>N/A</v>
          </cell>
          <cell r="BG247">
            <v>44926</v>
          </cell>
          <cell r="BH247">
            <v>44926</v>
          </cell>
          <cell r="BI247">
            <v>-417</v>
          </cell>
          <cell r="BJ247" t="str">
            <v>NO</v>
          </cell>
          <cell r="BK247" t="str">
            <v>N/A</v>
          </cell>
          <cell r="BL247" t="str">
            <v>Guaviare y
Vaupés</v>
          </cell>
          <cell r="BM247" t="str">
            <v>Cumplimiento</v>
          </cell>
          <cell r="BN247" t="str">
            <v>620 47 994000044734</v>
          </cell>
          <cell r="BO247">
            <v>0</v>
          </cell>
          <cell r="BP247" t="str">
            <v>Aseguradora Solidaria</v>
          </cell>
          <cell r="BQ247">
            <v>44581</v>
          </cell>
          <cell r="BR247" t="str">
            <v>19-1-2022 - 30-06-2023</v>
          </cell>
          <cell r="BS247">
            <v>2022</v>
          </cell>
          <cell r="BT247" t="str">
            <v>PENDIENTE</v>
          </cell>
          <cell r="BU247" t="str">
            <v>N/A</v>
          </cell>
          <cell r="BV247" t="str">
            <v>Terminado</v>
          </cell>
          <cell r="BW247" t="str">
            <v>Retiro</v>
          </cell>
          <cell r="BX247" t="str">
            <v>N/A</v>
          </cell>
          <cell r="BY247" t="str">
            <v>DERECHO</v>
          </cell>
          <cell r="BZ247" t="str">
            <v>FILOSOFÍA</v>
          </cell>
          <cell r="CA247" t="str">
            <v>FEMENINO</v>
          </cell>
        </row>
        <row r="248">
          <cell r="C248" t="str">
            <v>JEP-050-2022</v>
          </cell>
          <cell r="D248" t="str">
            <v>JEP-CSPO-050-2022</v>
          </cell>
          <cell r="E248" t="str">
            <v>Paola Casas</v>
          </cell>
          <cell r="F248" t="str">
            <v>N/R</v>
          </cell>
          <cell r="G248" t="str">
            <v>Leidy Alexandra Chicue Gonzalez</v>
          </cell>
          <cell r="H248" t="str">
            <v>2. Contratos o convenios que no requieren pluralidad de ofertas</v>
          </cell>
          <cell r="I248" t="str">
            <v>1. Prestación de servicios</v>
          </cell>
          <cell r="J248" t="str">
            <v>1014183736_x000D_</v>
          </cell>
          <cell r="K248">
            <v>9</v>
          </cell>
          <cell r="L248" t="str">
            <v>Persona Natural</v>
          </cell>
          <cell r="M248" t="str">
            <v>N/A</v>
          </cell>
          <cell r="N248" t="str">
            <v>Prestar servicios profesionales especializados para apoyar y acompañar el despliegue territorial de la Secretaría Ejecutiva en el departamento de Caquetá, en el marco de los lineamientos para la aplicación del enfoque territorial, la justicia restaurativa y teniendo en cuenta los enfoques diferenciales.</v>
          </cell>
          <cell r="O248" t="str">
            <v>Administrativo Transversal</v>
          </cell>
          <cell r="P248" t="str">
            <v>Harvey Danilo Suarez Morales</v>
          </cell>
          <cell r="Q248" t="str">
            <v>Secretaría Ejecutiva</v>
          </cell>
          <cell r="R248" t="str">
            <v xml:space="preserve">Subsecretaría Ejecutiva </v>
          </cell>
          <cell r="S248" t="str">
            <v>Departamento de Gestión Territorial</v>
          </cell>
          <cell r="T248" t="str">
            <v>Gloria Cala Navarro</v>
          </cell>
          <cell r="U248" t="str">
            <v>BB-Departamento de Gestión Territorial</v>
          </cell>
          <cell r="V248" t="str">
            <v>N/A</v>
          </cell>
          <cell r="W248" t="str">
            <v>N/A</v>
          </cell>
          <cell r="X248" t="str">
            <v>N/A</v>
          </cell>
          <cell r="Y248" t="str">
            <v>Inversión</v>
          </cell>
          <cell r="Z248">
            <v>119533400</v>
          </cell>
          <cell r="AA248" t="str">
            <v>N/A</v>
          </cell>
          <cell r="AB248" t="str">
            <v>N/A</v>
          </cell>
          <cell r="AC248" t="str">
            <v>$10.245.720</v>
          </cell>
          <cell r="AD248" t="str">
            <v>N/A</v>
          </cell>
          <cell r="AE248">
            <v>32122</v>
          </cell>
          <cell r="AF248">
            <v>40122</v>
          </cell>
          <cell r="AG248">
            <v>2018011001091</v>
          </cell>
          <cell r="AH248">
            <v>44580</v>
          </cell>
          <cell r="AI248">
            <v>44582</v>
          </cell>
          <cell r="AJ248" t="str">
            <v>N/A</v>
          </cell>
          <cell r="AK248" t="str">
            <v>N/A</v>
          </cell>
          <cell r="AL248" t="str">
            <v>N/A</v>
          </cell>
          <cell r="AM248" t="str">
            <v>N/A</v>
          </cell>
          <cell r="AN248">
            <v>0</v>
          </cell>
          <cell r="AO248" t="str">
            <v>N/A</v>
          </cell>
          <cell r="AP248">
            <v>0</v>
          </cell>
          <cell r="AQ248" t="str">
            <v>N/A</v>
          </cell>
          <cell r="AR248">
            <v>0</v>
          </cell>
          <cell r="AS248" t="str">
            <v>N/A</v>
          </cell>
          <cell r="AT248">
            <v>0</v>
          </cell>
          <cell r="AU248" t="str">
            <v>N/A</v>
          </cell>
          <cell r="AV248">
            <v>0</v>
          </cell>
          <cell r="AW248" t="str">
            <v>N/A</v>
          </cell>
          <cell r="AX248">
            <v>0</v>
          </cell>
          <cell r="AY248" t="str">
            <v>N/A</v>
          </cell>
          <cell r="AZ248">
            <v>0</v>
          </cell>
          <cell r="BA248">
            <v>119533400</v>
          </cell>
          <cell r="BB248" t="str">
            <v>NO</v>
          </cell>
          <cell r="BC248" t="str">
            <v>N/A</v>
          </cell>
          <cell r="BD248" t="str">
            <v>N/A</v>
          </cell>
          <cell r="BE248" t="str">
            <v>N/A</v>
          </cell>
          <cell r="BF248" t="str">
            <v>N/A</v>
          </cell>
          <cell r="BG248">
            <v>44926</v>
          </cell>
          <cell r="BH248">
            <v>44926</v>
          </cell>
          <cell r="BI248">
            <v>-417</v>
          </cell>
          <cell r="BJ248" t="str">
            <v>NO</v>
          </cell>
          <cell r="BK248" t="str">
            <v>N/A</v>
          </cell>
          <cell r="BL248" t="str">
            <v>Caquetá</v>
          </cell>
          <cell r="BM248" t="str">
            <v>Cumplimiento</v>
          </cell>
          <cell r="BN248" t="str">
            <v>36-45-101037657</v>
          </cell>
          <cell r="BO248">
            <v>0</v>
          </cell>
          <cell r="BP248" t="str">
            <v xml:space="preserve">Seguros del Estado </v>
          </cell>
          <cell r="BQ248">
            <v>44581</v>
          </cell>
          <cell r="BR248" t="str">
            <v>20-01-2022 - 10-07-2023</v>
          </cell>
          <cell r="BS248">
            <v>2022</v>
          </cell>
          <cell r="BT248" t="str">
            <v>PENDIENTE</v>
          </cell>
          <cell r="BU248" t="str">
            <v>N/A</v>
          </cell>
          <cell r="BV248" t="str">
            <v>Terminado</v>
          </cell>
          <cell r="BW248" t="str">
            <v>Retiro</v>
          </cell>
          <cell r="BX248" t="str">
            <v>N/A</v>
          </cell>
          <cell r="BY248" t="str">
            <v>DERECHO</v>
          </cell>
          <cell r="BZ248" t="str">
            <v>N/A</v>
          </cell>
          <cell r="CA248" t="str">
            <v>FEMENINO</v>
          </cell>
        </row>
        <row r="249">
          <cell r="C249" t="str">
            <v>JEP-049-2022</v>
          </cell>
          <cell r="D249" t="str">
            <v>JEP-CSPO-049-2022</v>
          </cell>
          <cell r="E249" t="str">
            <v>Paola Casas</v>
          </cell>
          <cell r="F249" t="str">
            <v>N/R</v>
          </cell>
          <cell r="G249" t="str">
            <v>Marly Yaneth Losada Romero</v>
          </cell>
          <cell r="H249" t="str">
            <v>2. Contratos o convenios que no requieren pluralidad de ofertas</v>
          </cell>
          <cell r="I249" t="str">
            <v>1. Prestación de servicios</v>
          </cell>
          <cell r="J249">
            <v>36312820</v>
          </cell>
          <cell r="K249">
            <v>3</v>
          </cell>
          <cell r="L249" t="str">
            <v>Persona Natural</v>
          </cell>
          <cell r="M249" t="str">
            <v>N/A</v>
          </cell>
          <cell r="N249" t="str">
            <v xml:space="preserve">Prestar servicios profesionales especializados para apoyar y acompañar el despliegue territorial de la Secretaría Ejecutiva en el dpto. de  Huila, en el marco de los lineamientos para la aplicación del enfoque territorial, la justicia restaurativa y teniendo en cuenta los enfoques diferenciales. </v>
          </cell>
          <cell r="O249" t="str">
            <v>Administrativo Transversal</v>
          </cell>
          <cell r="P249" t="str">
            <v>Harvey Danilo Suarez Morales</v>
          </cell>
          <cell r="Q249" t="str">
            <v>Secretaría Ejecutiva</v>
          </cell>
          <cell r="R249" t="str">
            <v xml:space="preserve">Subsecretaría Ejecutiva </v>
          </cell>
          <cell r="S249" t="str">
            <v>Departamento de Gestión Territorial</v>
          </cell>
          <cell r="T249" t="str">
            <v>Gloria Cala Navarro</v>
          </cell>
          <cell r="U249" t="str">
            <v>BB-Departamento de Gestión Territorial</v>
          </cell>
          <cell r="V249" t="str">
            <v>N/A</v>
          </cell>
          <cell r="W249" t="str">
            <v>N/A</v>
          </cell>
          <cell r="X249" t="str">
            <v>N/A</v>
          </cell>
          <cell r="Y249" t="str">
            <v>Inversión</v>
          </cell>
          <cell r="Z249">
            <v>119533400</v>
          </cell>
          <cell r="AA249" t="str">
            <v>N/A</v>
          </cell>
          <cell r="AB249" t="str">
            <v>N/A</v>
          </cell>
          <cell r="AC249">
            <v>10245720</v>
          </cell>
          <cell r="AD249" t="str">
            <v>N/A</v>
          </cell>
          <cell r="AE249">
            <v>32022</v>
          </cell>
          <cell r="AF249">
            <v>40022</v>
          </cell>
          <cell r="AG249">
            <v>2018011001091</v>
          </cell>
          <cell r="AH249">
            <v>44580</v>
          </cell>
          <cell r="AI249">
            <v>44581</v>
          </cell>
          <cell r="AJ249" t="str">
            <v>N/A</v>
          </cell>
          <cell r="AK249" t="str">
            <v>N/A</v>
          </cell>
          <cell r="AL249" t="str">
            <v>N/A</v>
          </cell>
          <cell r="AM249" t="str">
            <v>N/A</v>
          </cell>
          <cell r="AN249">
            <v>0</v>
          </cell>
          <cell r="AO249" t="str">
            <v>N/A</v>
          </cell>
          <cell r="AP249">
            <v>0</v>
          </cell>
          <cell r="AQ249" t="str">
            <v>N/A</v>
          </cell>
          <cell r="AR249">
            <v>0</v>
          </cell>
          <cell r="AS249" t="str">
            <v>N/A</v>
          </cell>
          <cell r="AT249">
            <v>0</v>
          </cell>
          <cell r="AU249" t="str">
            <v>N/A</v>
          </cell>
          <cell r="AV249">
            <v>0</v>
          </cell>
          <cell r="AW249" t="str">
            <v>N/A</v>
          </cell>
          <cell r="AX249">
            <v>0</v>
          </cell>
          <cell r="AY249" t="str">
            <v>N/A</v>
          </cell>
          <cell r="AZ249">
            <v>0</v>
          </cell>
          <cell r="BA249">
            <v>119533400</v>
          </cell>
          <cell r="BB249" t="str">
            <v>NO</v>
          </cell>
          <cell r="BC249" t="str">
            <v>N/A</v>
          </cell>
          <cell r="BD249" t="str">
            <v>N/A</v>
          </cell>
          <cell r="BE249" t="str">
            <v>N/A</v>
          </cell>
          <cell r="BF249" t="str">
            <v>N/A</v>
          </cell>
          <cell r="BG249">
            <v>44926</v>
          </cell>
          <cell r="BH249">
            <v>44926</v>
          </cell>
          <cell r="BI249">
            <v>-417</v>
          </cell>
          <cell r="BJ249" t="str">
            <v>NO</v>
          </cell>
          <cell r="BK249" t="str">
            <v>N/A</v>
          </cell>
          <cell r="BL249" t="str">
            <v>Huila</v>
          </cell>
          <cell r="BM249" t="str">
            <v>Cumplimiento</v>
          </cell>
          <cell r="BN249" t="str">
            <v>3250719-1</v>
          </cell>
          <cell r="BO249">
            <v>0</v>
          </cell>
          <cell r="BP249" t="str">
            <v>Suramericana</v>
          </cell>
          <cell r="BQ249">
            <v>44580</v>
          </cell>
          <cell r="BR249" t="str">
            <v>19-01-2022 - 01-07-2023</v>
          </cell>
          <cell r="BS249">
            <v>2022</v>
          </cell>
          <cell r="BT249" t="str">
            <v>PENDIENTE</v>
          </cell>
          <cell r="BU249" t="str">
            <v>N/A</v>
          </cell>
          <cell r="BV249" t="str">
            <v>Terminado</v>
          </cell>
          <cell r="BW249" t="str">
            <v>Retiro</v>
          </cell>
          <cell r="BX249" t="str">
            <v>N/A</v>
          </cell>
          <cell r="BY249" t="str">
            <v>DERECHO</v>
          </cell>
          <cell r="BZ249" t="str">
            <v>N/A</v>
          </cell>
          <cell r="CA249" t="str">
            <v>FEMENINO</v>
          </cell>
        </row>
        <row r="250">
          <cell r="C250" t="str">
            <v>JEP-287-2022</v>
          </cell>
          <cell r="D250" t="str">
            <v>JEP-CSPO-287-2022</v>
          </cell>
          <cell r="E250" t="str">
            <v xml:space="preserve">Ángela Esquivel </v>
          </cell>
          <cell r="F250" t="str">
            <v>21 de enero de 2022</v>
          </cell>
          <cell r="G250" t="str">
            <v>Gionanny Alejandro Perez Suarez</v>
          </cell>
          <cell r="H250" t="str">
            <v>2. Contratos o convenios que no requieren pluralidad de ofertas</v>
          </cell>
          <cell r="I250" t="str">
            <v>1. Prestación de servicios</v>
          </cell>
          <cell r="J250">
            <v>80844471</v>
          </cell>
          <cell r="K250">
            <v>9</v>
          </cell>
          <cell r="L250" t="str">
            <v>Persona Natural</v>
          </cell>
          <cell r="M250" t="str">
            <v>N/A</v>
          </cell>
          <cell r="N250" t="str">
            <v>Prestar servicios profesionales especializados para apoyar y acompañar el despliegue territorial de la Secretaría Ejecutiva en el departamento de Tolima, en el marco de los lineamientos para la aplicación del enfoque territorial, la justicia restaurativa y teniendo en cuenta los enfoques diferenciales</v>
          </cell>
          <cell r="O250" t="str">
            <v>Administrativo Transversal</v>
          </cell>
          <cell r="P250" t="str">
            <v>Harvey Danilo Suarez Morales</v>
          </cell>
          <cell r="Q250" t="str">
            <v>Secretaría Ejecutiva</v>
          </cell>
          <cell r="R250" t="str">
            <v xml:space="preserve">Subsecretaría Ejecutiva </v>
          </cell>
          <cell r="S250" t="str">
            <v>Departamento de Gestión Territorial</v>
          </cell>
          <cell r="T250" t="str">
            <v>Gloria Cala Navarro</v>
          </cell>
          <cell r="U250" t="str">
            <v>BB-Departamento de Gestión Territorial</v>
          </cell>
          <cell r="V250" t="str">
            <v>N/A</v>
          </cell>
          <cell r="W250" t="str">
            <v>N/A</v>
          </cell>
          <cell r="X250" t="str">
            <v>N/A</v>
          </cell>
          <cell r="Y250" t="str">
            <v>Inversión</v>
          </cell>
          <cell r="Z250">
            <v>115435112</v>
          </cell>
          <cell r="AA250" t="str">
            <v>N/A</v>
          </cell>
          <cell r="AB250" t="str">
            <v>N/A</v>
          </cell>
          <cell r="AC250">
            <v>10245720</v>
          </cell>
          <cell r="AD250" t="str">
            <v>N/A</v>
          </cell>
          <cell r="AE250">
            <v>29222</v>
          </cell>
          <cell r="AF250">
            <v>68422</v>
          </cell>
          <cell r="AG250" t="str">
            <v xml:space="preserve">2018011001091	</v>
          </cell>
          <cell r="AH250">
            <v>44589</v>
          </cell>
          <cell r="AI250">
            <v>44593</v>
          </cell>
          <cell r="AJ250" t="str">
            <v>Yery Lili Ospina Moreno</v>
          </cell>
          <cell r="AK250">
            <v>65777306</v>
          </cell>
          <cell r="AL250">
            <v>1</v>
          </cell>
          <cell r="AM250">
            <v>44847</v>
          </cell>
          <cell r="AN250">
            <v>0</v>
          </cell>
          <cell r="AO250" t="str">
            <v>N/A</v>
          </cell>
          <cell r="AP250">
            <v>0</v>
          </cell>
          <cell r="AQ250" t="str">
            <v>N/A</v>
          </cell>
          <cell r="AR250">
            <v>0</v>
          </cell>
          <cell r="AS250" t="str">
            <v>N/A</v>
          </cell>
          <cell r="AT250">
            <v>0</v>
          </cell>
          <cell r="AU250" t="str">
            <v>N/A</v>
          </cell>
          <cell r="AV250">
            <v>0</v>
          </cell>
          <cell r="AW250" t="str">
            <v>N/A</v>
          </cell>
          <cell r="AX250">
            <v>0</v>
          </cell>
          <cell r="AY250" t="str">
            <v>N/A</v>
          </cell>
          <cell r="AZ250">
            <v>0</v>
          </cell>
          <cell r="BA250">
            <v>115435112</v>
          </cell>
          <cell r="BB250" t="str">
            <v>NO</v>
          </cell>
          <cell r="BC250" t="str">
            <v>N/A</v>
          </cell>
          <cell r="BD250" t="str">
            <v>N/A</v>
          </cell>
          <cell r="BE250" t="str">
            <v>N/A</v>
          </cell>
          <cell r="BF250" t="str">
            <v>N/A</v>
          </cell>
          <cell r="BG250">
            <v>44926</v>
          </cell>
          <cell r="BH250">
            <v>44926</v>
          </cell>
          <cell r="BI250">
            <v>-417</v>
          </cell>
          <cell r="BJ250" t="str">
            <v>NO</v>
          </cell>
          <cell r="BK250" t="str">
            <v>N/A</v>
          </cell>
          <cell r="BL250" t="str">
            <v>Departamento del Tolima</v>
          </cell>
          <cell r="BM250" t="str">
            <v xml:space="preserve">Cumplimiento </v>
          </cell>
          <cell r="BN250" t="str">
            <v>11-47-101011290
61-47-101004358</v>
          </cell>
          <cell r="BO250" t="str">
            <v>0
0</v>
          </cell>
          <cell r="BP250" t="str">
            <v>Seguros del Estado S.A.
Seguros del Estado S.A.</v>
          </cell>
          <cell r="BQ250" t="str">
            <v>28/01/2022
13/10/2022</v>
          </cell>
          <cell r="BR250" t="str">
            <v>28-01-2022 - 18-07-2023
13/10/2022 - 18/07/2023</v>
          </cell>
          <cell r="BS250" t="str">
            <v>01/02/2022
14/10/2022</v>
          </cell>
          <cell r="BT250" t="str">
            <v>PENDIENTE</v>
          </cell>
          <cell r="BU250" t="str">
            <v>En fecha del 13 de octubre de 2022 se aprueba la cesión del contrato</v>
          </cell>
          <cell r="BV250" t="str">
            <v>Terminado</v>
          </cell>
          <cell r="BW250" t="str">
            <v>Cesión</v>
          </cell>
          <cell r="BX250" t="str">
            <v>N/A</v>
          </cell>
          <cell r="BY250" t="str">
            <v>SOCIOLOGÍA</v>
          </cell>
          <cell r="BZ250" t="str">
            <v>N/A</v>
          </cell>
          <cell r="CA250" t="str">
            <v>MASCULINO</v>
          </cell>
        </row>
        <row r="251">
          <cell r="C251" t="str">
            <v>JEP-051-2022</v>
          </cell>
          <cell r="D251" t="str">
            <v>JEP-CSPO-051-2022</v>
          </cell>
          <cell r="E251" t="str">
            <v>Paola Casas</v>
          </cell>
          <cell r="F251" t="str">
            <v>N/R</v>
          </cell>
          <cell r="G251" t="str">
            <v>Edna Carolina Mayorga Sanchez</v>
          </cell>
          <cell r="H251" t="str">
            <v>2. Contratos o convenios que no requieren pluralidad de ofertas</v>
          </cell>
          <cell r="I251" t="str">
            <v>1. Prestación de servicios</v>
          </cell>
          <cell r="J251">
            <v>53084756</v>
          </cell>
          <cell r="K251">
            <v>2</v>
          </cell>
          <cell r="L251" t="str">
            <v>Persona Natural</v>
          </cell>
          <cell r="M251" t="str">
            <v>N/A</v>
          </cell>
          <cell r="N251" t="str">
            <v>Prestar servicios profesionales especializados para apoyar y acompañar el despliegue territorial de la Secretaría Ejecutiva en el departamento de Amazonas, en el marco de los lineamientos para la aplicación del enfoque territorial, la justicia restaurativa y teniendo en cuenta los enfoques diferenciales.</v>
          </cell>
          <cell r="O251" t="str">
            <v>Administrativo Transversal</v>
          </cell>
          <cell r="P251" t="str">
            <v>Harvey Danilo Suarez Morales</v>
          </cell>
          <cell r="Q251" t="str">
            <v>Secretaría Ejecutiva</v>
          </cell>
          <cell r="R251" t="str">
            <v xml:space="preserve">Subsecretaría Ejecutiva </v>
          </cell>
          <cell r="S251" t="str">
            <v>Departamento de Gestión Territorial</v>
          </cell>
          <cell r="T251" t="str">
            <v>Gloria Cala Navarro</v>
          </cell>
          <cell r="U251" t="str">
            <v>BB-Departamento de Gestión Territorial</v>
          </cell>
          <cell r="V251" t="str">
            <v>N/A</v>
          </cell>
          <cell r="W251" t="str">
            <v>N/A</v>
          </cell>
          <cell r="X251" t="str">
            <v>N/A</v>
          </cell>
          <cell r="Y251" t="str">
            <v>Inversión</v>
          </cell>
          <cell r="Z251">
            <v>119533400</v>
          </cell>
          <cell r="AA251" t="str">
            <v>N/A</v>
          </cell>
          <cell r="AB251" t="str">
            <v>N/A</v>
          </cell>
          <cell r="AC251" t="str">
            <v>$10.245.720</v>
          </cell>
          <cell r="AD251" t="str">
            <v>N/A</v>
          </cell>
          <cell r="AE251">
            <v>31722</v>
          </cell>
          <cell r="AF251">
            <v>33922</v>
          </cell>
          <cell r="AG251">
            <v>2018011001091</v>
          </cell>
          <cell r="AH251">
            <v>44576</v>
          </cell>
          <cell r="AI251">
            <v>44582</v>
          </cell>
          <cell r="AJ251" t="str">
            <v>N/A</v>
          </cell>
          <cell r="AK251" t="str">
            <v>N/A</v>
          </cell>
          <cell r="AL251" t="str">
            <v>N/A</v>
          </cell>
          <cell r="AM251" t="str">
            <v>N/A</v>
          </cell>
          <cell r="AN251">
            <v>0</v>
          </cell>
          <cell r="AO251" t="str">
            <v>N/A</v>
          </cell>
          <cell r="AP251">
            <v>0</v>
          </cell>
          <cell r="AQ251" t="str">
            <v>N/A</v>
          </cell>
          <cell r="AR251">
            <v>0</v>
          </cell>
          <cell r="AS251" t="str">
            <v>N/A</v>
          </cell>
          <cell r="AT251">
            <v>0</v>
          </cell>
          <cell r="AU251" t="str">
            <v>N/A</v>
          </cell>
          <cell r="AV251">
            <v>0</v>
          </cell>
          <cell r="AW251" t="str">
            <v>N/A</v>
          </cell>
          <cell r="AX251">
            <v>0</v>
          </cell>
          <cell r="AY251" t="str">
            <v>N/A</v>
          </cell>
          <cell r="AZ251">
            <v>0</v>
          </cell>
          <cell r="BA251">
            <v>119533400</v>
          </cell>
          <cell r="BB251" t="str">
            <v>NO</v>
          </cell>
          <cell r="BC251" t="str">
            <v>N/A</v>
          </cell>
          <cell r="BD251" t="str">
            <v>N/A</v>
          </cell>
          <cell r="BE251" t="str">
            <v>N/A</v>
          </cell>
          <cell r="BF251" t="str">
            <v>N/A</v>
          </cell>
          <cell r="BG251">
            <v>44926</v>
          </cell>
          <cell r="BH251">
            <v>44926</v>
          </cell>
          <cell r="BI251">
            <v>-417</v>
          </cell>
          <cell r="BJ251" t="str">
            <v>NO</v>
          </cell>
          <cell r="BK251" t="str">
            <v>N/A</v>
          </cell>
          <cell r="BL251" t="str">
            <v>Amazonas</v>
          </cell>
          <cell r="BM251" t="str">
            <v>Cumplimiento</v>
          </cell>
          <cell r="BN251" t="str">
            <v>380-47-994000121351</v>
          </cell>
          <cell r="BO251">
            <v>0</v>
          </cell>
          <cell r="BP251" t="str">
            <v>Aseguradora Solidaria</v>
          </cell>
          <cell r="BQ251">
            <v>44574</v>
          </cell>
          <cell r="BR251" t="str">
            <v>13-01-2022 - 04 -07-2023</v>
          </cell>
          <cell r="BS251">
            <v>2022</v>
          </cell>
          <cell r="BT251" t="str">
            <v>PENDIENTE</v>
          </cell>
          <cell r="BU251" t="str">
            <v>N/A</v>
          </cell>
          <cell r="BV251" t="str">
            <v>Terminado</v>
          </cell>
          <cell r="BW251" t="str">
            <v>Retiro</v>
          </cell>
          <cell r="BY251" t="str">
            <v>ANTROPOLOGÍA</v>
          </cell>
          <cell r="BZ251" t="str">
            <v>ADMINISTRACIÓN PÚBLICA</v>
          </cell>
          <cell r="CA251" t="str">
            <v>FEMENINO</v>
          </cell>
        </row>
        <row r="252">
          <cell r="C252" t="str">
            <v>JEP-187-2022</v>
          </cell>
          <cell r="D252" t="str">
            <v>JEP-CSPO-187-2022</v>
          </cell>
          <cell r="E252" t="str">
            <v xml:space="preserve">Ángela Esquivel </v>
          </cell>
          <cell r="F252" t="str">
            <v>12 de enero de 2022</v>
          </cell>
          <cell r="G252" t="str">
            <v>Laura Ines Badillo Ramirez</v>
          </cell>
          <cell r="H252" t="str">
            <v>2. Contratos o convenios que no requieren pluralidad de ofertas</v>
          </cell>
          <cell r="I252" t="str">
            <v>1. Prestación de servicios</v>
          </cell>
          <cell r="J252">
            <v>37746718</v>
          </cell>
          <cell r="K252">
            <v>6</v>
          </cell>
          <cell r="L252" t="str">
            <v>Persona Natural</v>
          </cell>
          <cell r="M252" t="str">
            <v>N/A</v>
          </cell>
          <cell r="N252" t="str">
            <v>Prestar servicios profesionales especializados para apoyar y acompañar el despliegue territorial de la Secretaría Ejecutiva en el departamento de Putumayo, en el marco de los lineamientos para la aplicación del enfoque territorial, la justicia restaurativa y teniendo en cuenta los enfoques diferenciales.</v>
          </cell>
          <cell r="O252" t="str">
            <v>Administrativo Transversal</v>
          </cell>
          <cell r="P252" t="str">
            <v>Harvey Danilo Suarez Morales</v>
          </cell>
          <cell r="Q252" t="str">
            <v>Secretaría Ejecutiva</v>
          </cell>
          <cell r="R252" t="str">
            <v xml:space="preserve">Subsecretaría Ejecutiva </v>
          </cell>
          <cell r="S252" t="str">
            <v>Departamento de Gestión Territorial</v>
          </cell>
          <cell r="T252" t="str">
            <v>Gloria Cala Navarro</v>
          </cell>
          <cell r="U252" t="str">
            <v>BB-Departamento de Gestión Territorial</v>
          </cell>
          <cell r="V252" t="str">
            <v>N/A</v>
          </cell>
          <cell r="W252" t="str">
            <v>N/A</v>
          </cell>
          <cell r="X252" t="str">
            <v>N/A</v>
          </cell>
          <cell r="Y252" t="str">
            <v>Inversión</v>
          </cell>
          <cell r="Z252">
            <v>119533400</v>
          </cell>
          <cell r="AA252" t="str">
            <v>N/A</v>
          </cell>
          <cell r="AB252" t="str">
            <v>N/A</v>
          </cell>
          <cell r="AC252">
            <v>10245720</v>
          </cell>
          <cell r="AD252" t="str">
            <v>N/A</v>
          </cell>
          <cell r="AE252">
            <v>38122</v>
          </cell>
          <cell r="AF252">
            <v>40422</v>
          </cell>
          <cell r="AG252">
            <v>2018011001091</v>
          </cell>
          <cell r="AH252">
            <v>44580</v>
          </cell>
          <cell r="AI252">
            <v>44582</v>
          </cell>
          <cell r="AJ252" t="str">
            <v>N/A</v>
          </cell>
          <cell r="AK252" t="str">
            <v>N/A</v>
          </cell>
          <cell r="AL252" t="str">
            <v>N/A</v>
          </cell>
          <cell r="AM252" t="str">
            <v>N/A</v>
          </cell>
          <cell r="AN252">
            <v>0</v>
          </cell>
          <cell r="AO252" t="str">
            <v>N/A</v>
          </cell>
          <cell r="AP252">
            <v>0</v>
          </cell>
          <cell r="AQ252" t="str">
            <v>N/A</v>
          </cell>
          <cell r="AR252">
            <v>0</v>
          </cell>
          <cell r="AS252" t="str">
            <v>N/A</v>
          </cell>
          <cell r="AT252">
            <v>0</v>
          </cell>
          <cell r="AU252" t="str">
            <v>N/A</v>
          </cell>
          <cell r="AV252">
            <v>0</v>
          </cell>
          <cell r="AW252" t="str">
            <v>N/A</v>
          </cell>
          <cell r="AX252">
            <v>0</v>
          </cell>
          <cell r="AY252" t="str">
            <v>N/A</v>
          </cell>
          <cell r="AZ252">
            <v>0</v>
          </cell>
          <cell r="BA252">
            <v>119533400</v>
          </cell>
          <cell r="BB252" t="str">
            <v>NO</v>
          </cell>
          <cell r="BC252" t="str">
            <v>N/A</v>
          </cell>
          <cell r="BD252" t="str">
            <v>N/A</v>
          </cell>
          <cell r="BE252" t="str">
            <v>N/A</v>
          </cell>
          <cell r="BF252" t="str">
            <v>N/A</v>
          </cell>
          <cell r="BG252">
            <v>44926</v>
          </cell>
          <cell r="BH252">
            <v>44926</v>
          </cell>
          <cell r="BI252">
            <v>-417</v>
          </cell>
          <cell r="BJ252" t="str">
            <v>NO</v>
          </cell>
          <cell r="BK252" t="str">
            <v>N/A</v>
          </cell>
          <cell r="BL252" t="str">
            <v>Putumayo</v>
          </cell>
          <cell r="BM252" t="str">
            <v>Cumplimiento</v>
          </cell>
          <cell r="BN252" t="str">
            <v>11-47-101010886</v>
          </cell>
          <cell r="BO252">
            <v>0</v>
          </cell>
          <cell r="BP252" t="str">
            <v xml:space="preserve">Seguros del Estado </v>
          </cell>
          <cell r="BQ252">
            <v>44580</v>
          </cell>
          <cell r="BR252" t="str">
            <v>19-01-2022 - 03-07-2023</v>
          </cell>
          <cell r="BS252">
            <v>2022</v>
          </cell>
          <cell r="BT252" t="str">
            <v>C:\Users\andres.prietom\JEP Colombia\Carlos Giovanni Torres Peñaranda - Contractual - Onedrive\Validación pólizas CPS\.VERIFICACIÓN DE PÓLIZAS CONTRATOS 2022\verificacion poliza contrato JEP-187-2022.pdf</v>
          </cell>
          <cell r="BU252" t="str">
            <v>N/A</v>
          </cell>
          <cell r="BV252" t="str">
            <v>Terminado</v>
          </cell>
          <cell r="BW252" t="str">
            <v>Retiro</v>
          </cell>
          <cell r="BX252" t="str">
            <v>N/A</v>
          </cell>
          <cell r="BY252" t="str">
            <v>CIENCIAS SOCIALES</v>
          </cell>
          <cell r="BZ252" t="str">
            <v>N/A</v>
          </cell>
          <cell r="CA252" t="str">
            <v>FEMENINO</v>
          </cell>
        </row>
        <row r="253">
          <cell r="C253" t="str">
            <v>JEP-217-2022</v>
          </cell>
          <cell r="D253" t="str">
            <v>JEP-CSPO-217-2022</v>
          </cell>
          <cell r="E253" t="str">
            <v xml:space="preserve">Ángela Esquivel </v>
          </cell>
          <cell r="F253">
            <v>44574</v>
          </cell>
          <cell r="G253" t="str">
            <v>Efren Edmundo Quiroz Cabrera</v>
          </cell>
          <cell r="H253" t="str">
            <v>2. Contratos o convenios que no requieren pluralidad de ofertas</v>
          </cell>
          <cell r="I253" t="str">
            <v>1. Prestación de servicios</v>
          </cell>
          <cell r="J253">
            <v>98380342</v>
          </cell>
          <cell r="K253">
            <v>1</v>
          </cell>
          <cell r="L253" t="str">
            <v>Persona Natural</v>
          </cell>
          <cell r="M253" t="str">
            <v>N/A</v>
          </cell>
          <cell r="N253" t="str">
            <v>Prestar servicios profesionales especializados para apoyar y acompañar el despliegue territorial de la Secretaría Ejecutiva en el departamento de Nariño, en el marco de los lineamientos para la aplicación del enfoque territorial, la justicia restaurativa y teniendo en cuenta los enfoques diferenciales.</v>
          </cell>
          <cell r="O253" t="str">
            <v>Administrativo Transversal</v>
          </cell>
          <cell r="P253" t="str">
            <v>Harvey Danilo Suarez Morales</v>
          </cell>
          <cell r="Q253" t="str">
            <v>Secretaría Ejecutiva</v>
          </cell>
          <cell r="R253" t="str">
            <v xml:space="preserve">Subsecretaría Ejecutiva </v>
          </cell>
          <cell r="S253" t="str">
            <v>Departamento de Gestión Territorial</v>
          </cell>
          <cell r="T253" t="str">
            <v>Gloria Cala Navarro</v>
          </cell>
          <cell r="U253" t="str">
            <v>BB-Departamento de Gestión Territorial</v>
          </cell>
          <cell r="V253" t="str">
            <v>N/A</v>
          </cell>
          <cell r="W253" t="str">
            <v>N/A</v>
          </cell>
          <cell r="X253" t="str">
            <v>N/A</v>
          </cell>
          <cell r="Y253" t="str">
            <v>Inversión</v>
          </cell>
          <cell r="Z253">
            <v>117825780</v>
          </cell>
          <cell r="AA253" t="str">
            <v>N/A</v>
          </cell>
          <cell r="AB253" t="str">
            <v>N/A</v>
          </cell>
          <cell r="AC253">
            <v>10245720</v>
          </cell>
          <cell r="AD253" t="str">
            <v>N/A</v>
          </cell>
          <cell r="AE253">
            <v>28422</v>
          </cell>
          <cell r="AF253">
            <v>46622</v>
          </cell>
          <cell r="AG253">
            <v>2018011001091</v>
          </cell>
          <cell r="AH253">
            <v>44582</v>
          </cell>
          <cell r="AI253">
            <v>44585</v>
          </cell>
          <cell r="AJ253" t="str">
            <v>N/A</v>
          </cell>
          <cell r="AK253" t="str">
            <v>N/A</v>
          </cell>
          <cell r="AL253" t="str">
            <v>N/A</v>
          </cell>
          <cell r="AM253" t="str">
            <v>N/A</v>
          </cell>
          <cell r="AN253">
            <v>0</v>
          </cell>
          <cell r="AO253" t="str">
            <v>N/A</v>
          </cell>
          <cell r="AP253">
            <v>0</v>
          </cell>
          <cell r="AQ253" t="str">
            <v>N/A</v>
          </cell>
          <cell r="AR253">
            <v>0</v>
          </cell>
          <cell r="AS253" t="str">
            <v>N/A</v>
          </cell>
          <cell r="AT253">
            <v>0</v>
          </cell>
          <cell r="AU253" t="str">
            <v>N/A</v>
          </cell>
          <cell r="AV253">
            <v>0</v>
          </cell>
          <cell r="AW253" t="str">
            <v>N/A</v>
          </cell>
          <cell r="AX253">
            <v>0</v>
          </cell>
          <cell r="AY253" t="str">
            <v>N/A</v>
          </cell>
          <cell r="AZ253">
            <v>0</v>
          </cell>
          <cell r="BA253">
            <v>117825780</v>
          </cell>
          <cell r="BB253" t="str">
            <v>NO</v>
          </cell>
          <cell r="BC253" t="str">
            <v>N/A</v>
          </cell>
          <cell r="BD253" t="str">
            <v>N/A</v>
          </cell>
          <cell r="BE253" t="str">
            <v>N/A</v>
          </cell>
          <cell r="BF253" t="str">
            <v>N/A</v>
          </cell>
          <cell r="BG253">
            <v>44926</v>
          </cell>
          <cell r="BH253">
            <v>44926</v>
          </cell>
          <cell r="BI253">
            <v>-417</v>
          </cell>
          <cell r="BJ253" t="str">
            <v>NO</v>
          </cell>
          <cell r="BK253" t="str">
            <v>N/A</v>
          </cell>
          <cell r="BL253" t="str">
            <v>Nariño</v>
          </cell>
          <cell r="BM253" t="str">
            <v xml:space="preserve">Cumplimiento </v>
          </cell>
          <cell r="BN253" t="str">
            <v>41-45-101075512</v>
          </cell>
          <cell r="BO253">
            <v>0</v>
          </cell>
          <cell r="BP253" t="str">
            <v>Seguros del Estado</v>
          </cell>
          <cell r="BQ253">
            <v>44582</v>
          </cell>
          <cell r="BR253" t="str">
            <v>21-01-2022 - 01-07-2023</v>
          </cell>
          <cell r="BS253">
            <v>2022</v>
          </cell>
          <cell r="BT253" t="str">
            <v>C:\Users\andres.prietom\JEP Colombia\Carlos Giovanni Torres Peñaranda - Contractual - Onedrive\Validación pólizas CPS\.VERIFICACIÓN DE PÓLIZAS CONTRATOS 2022\verificacion contrato poliza JEP-217-2022.pdf</v>
          </cell>
          <cell r="BU253" t="str">
            <v>N/A</v>
          </cell>
          <cell r="BV253" t="str">
            <v>Terminado</v>
          </cell>
          <cell r="BW253" t="str">
            <v>Retiro</v>
          </cell>
          <cell r="BX253" t="str">
            <v>N/A</v>
          </cell>
          <cell r="BY253" t="str">
            <v>DERECHO</v>
          </cell>
          <cell r="BZ253" t="str">
            <v>N/A</v>
          </cell>
          <cell r="CA253" t="str">
            <v>MASCULINO</v>
          </cell>
        </row>
        <row r="254">
          <cell r="C254" t="str">
            <v>JEP-216-2022</v>
          </cell>
          <cell r="D254" t="str">
            <v>JEP-CSPO-216-2022</v>
          </cell>
          <cell r="E254" t="str">
            <v xml:space="preserve">Ángela Esquivel </v>
          </cell>
          <cell r="F254">
            <v>44574</v>
          </cell>
          <cell r="G254" t="str">
            <v>Ana Maria Otero Alvarez</v>
          </cell>
          <cell r="H254" t="str">
            <v>2. Contratos o convenios que no requieren pluralidad de ofertas</v>
          </cell>
          <cell r="I254" t="str">
            <v>1. Prestación de servicios</v>
          </cell>
          <cell r="J254">
            <v>25274099</v>
          </cell>
          <cell r="K254">
            <v>5</v>
          </cell>
          <cell r="L254" t="str">
            <v>Persona Natural</v>
          </cell>
          <cell r="M254" t="str">
            <v>N/A</v>
          </cell>
          <cell r="N254" t="str">
            <v>Prestar servicios profesionales especializados para apoyar y acompañar el despliegue territorial de la Secretaría Ejecutiva en el departamento del Cauca, en el marco de los lineamientos para la aplicación del enfoque territorial, la justicia restaurativa y teniendo en cuenta los enfoques diferenciales.</v>
          </cell>
          <cell r="O254" t="str">
            <v>Administrativo Transversal</v>
          </cell>
          <cell r="P254" t="str">
            <v>Harvey Danilo Suarez Morales</v>
          </cell>
          <cell r="Q254" t="str">
            <v>Secretaría Ejecutiva</v>
          </cell>
          <cell r="R254" t="str">
            <v xml:space="preserve">Subsecretaría Ejecutiva </v>
          </cell>
          <cell r="S254" t="str">
            <v>Departamento de Gestión Territorial</v>
          </cell>
          <cell r="T254" t="str">
            <v>Gloria Cala Navarro</v>
          </cell>
          <cell r="U254" t="str">
            <v>BB-Departamento de Gestión Territorial</v>
          </cell>
          <cell r="V254" t="str">
            <v>N/A</v>
          </cell>
          <cell r="W254" t="str">
            <v>N/A</v>
          </cell>
          <cell r="X254" t="str">
            <v>N/A</v>
          </cell>
          <cell r="Y254" t="str">
            <v>Inversión</v>
          </cell>
          <cell r="Z254">
            <v>117825780</v>
          </cell>
          <cell r="AA254" t="str">
            <v>N/A</v>
          </cell>
          <cell r="AB254" t="str">
            <v>N/A</v>
          </cell>
          <cell r="AC254" t="str">
            <v>$10.245.720</v>
          </cell>
          <cell r="AD254" t="str">
            <v>N/A</v>
          </cell>
          <cell r="AE254">
            <v>28722</v>
          </cell>
          <cell r="AF254">
            <v>54322</v>
          </cell>
          <cell r="AG254">
            <v>2018011001091</v>
          </cell>
          <cell r="AH254">
            <v>44581</v>
          </cell>
          <cell r="AI254">
            <v>44585</v>
          </cell>
          <cell r="AJ254" t="str">
            <v>N/A</v>
          </cell>
          <cell r="AK254" t="str">
            <v>N/A</v>
          </cell>
          <cell r="AL254" t="str">
            <v>N/A</v>
          </cell>
          <cell r="AM254" t="str">
            <v>N/A</v>
          </cell>
          <cell r="AN254">
            <v>0</v>
          </cell>
          <cell r="AO254" t="str">
            <v>N/A</v>
          </cell>
          <cell r="AP254">
            <v>0</v>
          </cell>
          <cell r="AQ254" t="str">
            <v>N/A</v>
          </cell>
          <cell r="AR254">
            <v>0</v>
          </cell>
          <cell r="AS254" t="str">
            <v>N/A</v>
          </cell>
          <cell r="AT254">
            <v>0</v>
          </cell>
          <cell r="AU254" t="str">
            <v>N/A</v>
          </cell>
          <cell r="AV254">
            <v>0</v>
          </cell>
          <cell r="AW254" t="str">
            <v>N/A</v>
          </cell>
          <cell r="AX254">
            <v>0</v>
          </cell>
          <cell r="AY254" t="str">
            <v>N/A</v>
          </cell>
          <cell r="AZ254">
            <v>0</v>
          </cell>
          <cell r="BA254">
            <v>117825780</v>
          </cell>
          <cell r="BB254" t="str">
            <v>NO</v>
          </cell>
          <cell r="BC254" t="str">
            <v>N/A</v>
          </cell>
          <cell r="BD254" t="str">
            <v>N/A</v>
          </cell>
          <cell r="BE254" t="str">
            <v>N/A</v>
          </cell>
          <cell r="BF254" t="str">
            <v>N/A</v>
          </cell>
          <cell r="BG254">
            <v>44926</v>
          </cell>
          <cell r="BH254">
            <v>44926</v>
          </cell>
          <cell r="BI254">
            <v>-417</v>
          </cell>
          <cell r="BJ254" t="str">
            <v>NO</v>
          </cell>
          <cell r="BK254" t="str">
            <v>N/A</v>
          </cell>
          <cell r="BL254" t="str">
            <v>Cauca</v>
          </cell>
          <cell r="BM254" t="str">
            <v xml:space="preserve">Cumplimiento </v>
          </cell>
          <cell r="BN254" t="str">
            <v>40-47-101003558</v>
          </cell>
          <cell r="BO254">
            <v>0</v>
          </cell>
          <cell r="BP254" t="str">
            <v>Seguros del Estado</v>
          </cell>
          <cell r="BQ254">
            <v>44582</v>
          </cell>
          <cell r="BR254" t="str">
            <v>21-01-2022 - 01-07-2023</v>
          </cell>
          <cell r="BS254">
            <v>2022</v>
          </cell>
          <cell r="BT254" t="str">
            <v>C:\Users\andres.prietom\JEP Colombia\Carlos Giovanni Torres Peñaranda - Contractual - Onedrive\Validación pólizas CPS\.VERIFICACIÓN DE PÓLIZAS CONTRATOS 2022\verificacion poliza contrato JEP-216-2022.pdf</v>
          </cell>
          <cell r="BU254" t="str">
            <v>N/A</v>
          </cell>
          <cell r="BV254" t="str">
            <v>Terminado</v>
          </cell>
          <cell r="BW254" t="str">
            <v>Retiro</v>
          </cell>
          <cell r="BX254" t="str">
            <v>N/A</v>
          </cell>
          <cell r="BY254" t="str">
            <v>CIENCIAS POLÍTICAS</v>
          </cell>
          <cell r="BZ254" t="str">
            <v>N/A</v>
          </cell>
          <cell r="CA254" t="str">
            <v>FEMENINO</v>
          </cell>
        </row>
        <row r="255">
          <cell r="C255" t="str">
            <v>JEP-186-2022</v>
          </cell>
          <cell r="D255" t="str">
            <v>JEP-CSPO-186-2022</v>
          </cell>
          <cell r="E255" t="str">
            <v xml:space="preserve">Ángela Esquivel </v>
          </cell>
          <cell r="F255" t="str">
            <v>12 de enero de 2022</v>
          </cell>
          <cell r="G255" t="str">
            <v>Julieth Balanta Zuñiga</v>
          </cell>
          <cell r="H255" t="str">
            <v>2. Contratos o convenios que no requieren pluralidad de ofertas</v>
          </cell>
          <cell r="I255" t="str">
            <v>1. Prestación de servicios</v>
          </cell>
          <cell r="J255" t="str">
            <v>1130602963_x000D_</v>
          </cell>
          <cell r="K255">
            <v>4</v>
          </cell>
          <cell r="L255" t="str">
            <v>Persona Natural</v>
          </cell>
          <cell r="M255" t="str">
            <v>N/A</v>
          </cell>
          <cell r="N255" t="str">
            <v>Prestar servicios profesionales especializados para apoyar y acompañar el despliegue territorial de la Secretaría Ejecutiva en la región del Pacífico Medio, en el marco de los lineamientos para la aplicación del enfoque territorial, la justicia restaurativa y teniendo en cuenta los enfoques diferenciales.</v>
          </cell>
          <cell r="O255" t="str">
            <v>Administrativo Transversal</v>
          </cell>
          <cell r="P255" t="str">
            <v>Harvey Danilo Suarez Morales</v>
          </cell>
          <cell r="Q255" t="str">
            <v>Secretaría Ejecutiva</v>
          </cell>
          <cell r="R255" t="str">
            <v xml:space="preserve">Subsecretaría Ejecutiva </v>
          </cell>
          <cell r="S255" t="str">
            <v>Departamento de Gestión Territorial</v>
          </cell>
          <cell r="T255" t="str">
            <v>Gloria Cala Navarro</v>
          </cell>
          <cell r="U255" t="str">
            <v>BB-Departamento de Gestión Territorial</v>
          </cell>
          <cell r="V255" t="str">
            <v>N/A</v>
          </cell>
          <cell r="W255" t="str">
            <v>N/A</v>
          </cell>
          <cell r="X255" t="str">
            <v>N/A</v>
          </cell>
          <cell r="Y255" t="str">
            <v>Inversión</v>
          </cell>
          <cell r="Z255">
            <v>119533400</v>
          </cell>
          <cell r="AA255" t="str">
            <v>N/A</v>
          </cell>
          <cell r="AB255" t="str">
            <v>N/A</v>
          </cell>
          <cell r="AC255" t="str">
            <v>$10.245.720</v>
          </cell>
          <cell r="AD255" t="str">
            <v>N/A</v>
          </cell>
          <cell r="AE255">
            <v>38022</v>
          </cell>
          <cell r="AF255">
            <v>40522</v>
          </cell>
          <cell r="AG255" t="str">
            <v xml:space="preserve">2018011001091	</v>
          </cell>
          <cell r="AH255">
            <v>44580</v>
          </cell>
          <cell r="AI255">
            <v>44581</v>
          </cell>
          <cell r="AJ255" t="str">
            <v>N/A</v>
          </cell>
          <cell r="AK255" t="str">
            <v>N/A</v>
          </cell>
          <cell r="AL255" t="str">
            <v>N/A</v>
          </cell>
          <cell r="AM255" t="str">
            <v>N/A</v>
          </cell>
          <cell r="AN255">
            <v>0</v>
          </cell>
          <cell r="AO255" t="str">
            <v>N/A</v>
          </cell>
          <cell r="AP255">
            <v>0</v>
          </cell>
          <cell r="AQ255" t="str">
            <v>N/A</v>
          </cell>
          <cell r="AR255">
            <v>0</v>
          </cell>
          <cell r="AS255" t="str">
            <v>N/A</v>
          </cell>
          <cell r="AT255">
            <v>0</v>
          </cell>
          <cell r="AU255" t="str">
            <v>N/A</v>
          </cell>
          <cell r="AV255">
            <v>0</v>
          </cell>
          <cell r="AW255" t="str">
            <v>N/A</v>
          </cell>
          <cell r="AX255">
            <v>0</v>
          </cell>
          <cell r="AY255" t="str">
            <v>N/A</v>
          </cell>
          <cell r="AZ255">
            <v>0</v>
          </cell>
          <cell r="BA255">
            <v>119533400</v>
          </cell>
          <cell r="BB255" t="str">
            <v>NO</v>
          </cell>
          <cell r="BC255" t="str">
            <v>N/A</v>
          </cell>
          <cell r="BD255" t="str">
            <v>N/A</v>
          </cell>
          <cell r="BE255" t="str">
            <v>N/A</v>
          </cell>
          <cell r="BF255" t="str">
            <v>N/A</v>
          </cell>
          <cell r="BG255">
            <v>44926</v>
          </cell>
          <cell r="BH255">
            <v>44926</v>
          </cell>
          <cell r="BI255">
            <v>-417</v>
          </cell>
          <cell r="BJ255" t="str">
            <v>NO</v>
          </cell>
          <cell r="BK255" t="str">
            <v>N/A</v>
          </cell>
          <cell r="BL255" t="str">
            <v>Región del Pacífico Medio</v>
          </cell>
          <cell r="BM255" t="str">
            <v>Cumplimiento</v>
          </cell>
          <cell r="BN255" t="str">
            <v>45-47-101004001</v>
          </cell>
          <cell r="BO255">
            <v>0</v>
          </cell>
          <cell r="BP255" t="str">
            <v xml:space="preserve">Seguros del Estado </v>
          </cell>
          <cell r="BQ255">
            <v>44580</v>
          </cell>
          <cell r="BR255" t="str">
            <v>19-01-2022 - 30-06-2023</v>
          </cell>
          <cell r="BS255">
            <v>2022</v>
          </cell>
          <cell r="BT255" t="str">
            <v>C:\Users\andres.prietom\JEP Colombia\Carlos Giovanni Torres Peñaranda - Contractual - Onedrive\Validación pólizas CPS\.VERIFICACIÓN DE PÓLIZAS CONTRATOS 2022\verificacion poliza contrato JEP-186-2022.pdf</v>
          </cell>
          <cell r="BU255" t="str">
            <v>N/A</v>
          </cell>
          <cell r="BV255" t="str">
            <v>Terminado</v>
          </cell>
          <cell r="BW255" t="str">
            <v>Retiro</v>
          </cell>
          <cell r="BX255" t="str">
            <v>N/A</v>
          </cell>
          <cell r="BY255" t="str">
            <v>DERECHO</v>
          </cell>
          <cell r="BZ255" t="str">
            <v>N/A</v>
          </cell>
          <cell r="CA255" t="str">
            <v>FEMENINO</v>
          </cell>
        </row>
        <row r="256">
          <cell r="C256" t="str">
            <v>JEP-188-2022</v>
          </cell>
          <cell r="D256" t="str">
            <v>JEP-CSPO-188-2022</v>
          </cell>
          <cell r="E256" t="str">
            <v xml:space="preserve">Ángela Esquivel </v>
          </cell>
          <cell r="F256" t="str">
            <v>12 de enero de 2022</v>
          </cell>
          <cell r="G256" t="str">
            <v>Thiame Adelisa Carabali Hinestroza</v>
          </cell>
          <cell r="H256" t="str">
            <v>2. Contratos o convenios que no requieren pluralidad de ofertas</v>
          </cell>
          <cell r="I256" t="str">
            <v>1. Prestación de servicios</v>
          </cell>
          <cell r="J256" t="str">
            <v>1062309206_x000D_</v>
          </cell>
          <cell r="K256">
            <v>5</v>
          </cell>
          <cell r="L256" t="str">
            <v>Persona Natural</v>
          </cell>
          <cell r="M256" t="str">
            <v>N/A</v>
          </cell>
          <cell r="N256" t="str">
            <v>Prestar servicios profesionales especializados para apoyar y acompañar el despliegue territorial de la Secretaría Ejecutiva en el departamento del Valle del Cauca, en el marco de los lineamientos para la aplicación del enfoque territorial, la justicia restaurativa y teniendo en cuenta los enfoques diferenciales.</v>
          </cell>
          <cell r="O256" t="str">
            <v>Administrativo Transversal</v>
          </cell>
          <cell r="P256" t="str">
            <v>Harvey Danilo Suarez Morales</v>
          </cell>
          <cell r="Q256" t="str">
            <v>Secretaría Ejecutiva</v>
          </cell>
          <cell r="R256" t="str">
            <v xml:space="preserve">Subsecretaría Ejecutiva </v>
          </cell>
          <cell r="S256" t="str">
            <v>Departamento de Gestión Territorial</v>
          </cell>
          <cell r="T256" t="str">
            <v>Gloria Cala Navarro</v>
          </cell>
          <cell r="U256" t="str">
            <v>BB-Departamento de Gestión Territorial</v>
          </cell>
          <cell r="V256" t="str">
            <v>N/A</v>
          </cell>
          <cell r="W256" t="str">
            <v>N/A</v>
          </cell>
          <cell r="X256" t="str">
            <v>N/A</v>
          </cell>
          <cell r="Y256" t="str">
            <v>Inversión</v>
          </cell>
          <cell r="Z256">
            <v>119533400</v>
          </cell>
          <cell r="AA256" t="str">
            <v>N/A</v>
          </cell>
          <cell r="AB256" t="str">
            <v>N/A</v>
          </cell>
          <cell r="AC256" t="str">
            <v>$10.245.720</v>
          </cell>
          <cell r="AD256" t="str">
            <v>N/A</v>
          </cell>
          <cell r="AE256">
            <v>37922</v>
          </cell>
          <cell r="AF256">
            <v>42422</v>
          </cell>
          <cell r="AG256">
            <v>2018011001091</v>
          </cell>
          <cell r="AH256">
            <v>44580</v>
          </cell>
          <cell r="AI256">
            <v>44582</v>
          </cell>
          <cell r="AJ256" t="str">
            <v>N/A</v>
          </cell>
          <cell r="AK256" t="str">
            <v>N/A</v>
          </cell>
          <cell r="AL256" t="str">
            <v>N/A</v>
          </cell>
          <cell r="AM256" t="str">
            <v>N/A</v>
          </cell>
          <cell r="AN256">
            <v>0</v>
          </cell>
          <cell r="AO256" t="str">
            <v>N/A</v>
          </cell>
          <cell r="AP256">
            <v>0</v>
          </cell>
          <cell r="AQ256" t="str">
            <v>N/A</v>
          </cell>
          <cell r="AR256">
            <v>0</v>
          </cell>
          <cell r="AS256" t="str">
            <v>N/A</v>
          </cell>
          <cell r="AT256">
            <v>0</v>
          </cell>
          <cell r="AU256" t="str">
            <v>N/A</v>
          </cell>
          <cell r="AV256">
            <v>0</v>
          </cell>
          <cell r="AW256" t="str">
            <v>N/A</v>
          </cell>
          <cell r="AX256">
            <v>0</v>
          </cell>
          <cell r="AY256" t="str">
            <v>N/A</v>
          </cell>
          <cell r="AZ256">
            <v>0</v>
          </cell>
          <cell r="BA256">
            <v>119533400</v>
          </cell>
          <cell r="BB256" t="str">
            <v>NO</v>
          </cell>
          <cell r="BC256" t="str">
            <v>N/A</v>
          </cell>
          <cell r="BD256" t="str">
            <v>N/A</v>
          </cell>
          <cell r="BE256" t="str">
            <v>N/A</v>
          </cell>
          <cell r="BF256" t="str">
            <v>N/A</v>
          </cell>
          <cell r="BG256">
            <v>44926</v>
          </cell>
          <cell r="BH256">
            <v>44926</v>
          </cell>
          <cell r="BI256">
            <v>-417</v>
          </cell>
          <cell r="BJ256" t="str">
            <v>NO</v>
          </cell>
          <cell r="BK256" t="str">
            <v>N/A</v>
          </cell>
          <cell r="BL256" t="str">
            <v xml:space="preserve"> Departamento del Valle del Cauca</v>
          </cell>
          <cell r="BM256" t="str">
            <v>Cumplimiento</v>
          </cell>
          <cell r="BN256" t="str">
            <v>45-45-101104745</v>
          </cell>
          <cell r="BO256">
            <v>0</v>
          </cell>
          <cell r="BP256" t="str">
            <v xml:space="preserve">Seguros del Estado </v>
          </cell>
          <cell r="BQ256">
            <v>44581</v>
          </cell>
          <cell r="BR256" t="str">
            <v>20-01-2022 - 30-06-2023</v>
          </cell>
          <cell r="BS256">
            <v>2022</v>
          </cell>
          <cell r="BT256" t="str">
            <v>C:\Users\andres.prietom\JEP Colombia\Carlos Giovanni Torres Peñaranda - Contractual - Onedrive\Validación pólizas CPS\.VERIFICACIÓN DE PÓLIZAS CONTRATOS 2022\verificacion poliza contrato JEP-188-2022.pdf</v>
          </cell>
          <cell r="BU256" t="str">
            <v>N/A</v>
          </cell>
          <cell r="BV256" t="str">
            <v>Terminado</v>
          </cell>
          <cell r="BW256" t="str">
            <v>Retiro</v>
          </cell>
          <cell r="BX256" t="str">
            <v>N/A</v>
          </cell>
          <cell r="BY256" t="str">
            <v>DERECHO</v>
          </cell>
          <cell r="BZ256" t="str">
            <v>N/A</v>
          </cell>
          <cell r="CA256" t="str">
            <v>FEMENINO</v>
          </cell>
        </row>
        <row r="257">
          <cell r="C257" t="str">
            <v>JEP-378-2022</v>
          </cell>
          <cell r="D257" t="str">
            <v>JEP-CSPO-378-2022</v>
          </cell>
          <cell r="E257" t="str">
            <v xml:space="preserve">Ángela Esquivel </v>
          </cell>
          <cell r="F257" t="str">
            <v>25 de enero de 2022</v>
          </cell>
          <cell r="G257" t="str">
            <v>Ernesto Amezquita Camacho</v>
          </cell>
          <cell r="H257" t="str">
            <v>2. Contratos o convenios que no requieren pluralidad de ofertas</v>
          </cell>
          <cell r="I257" t="str">
            <v>1. Prestación de servicios</v>
          </cell>
          <cell r="J257">
            <v>19131985</v>
          </cell>
          <cell r="K257">
            <v>0</v>
          </cell>
          <cell r="L257" t="str">
            <v>Persona Natural</v>
          </cell>
          <cell r="M257" t="str">
            <v>N/A</v>
          </cell>
          <cell r="N257" t="str">
            <v>Prestar servicios profesionales especializados para apoyar y acompañar el despliegue territorial de la Secretaría Ejecutiva en los departamentos de Risaralda, Quindío y Caldas, en el marco de los lineamientos para la aplicación del enfoque territorial, la justicia restaurativa y teniendo en cuenta los enfoques diferenciales.</v>
          </cell>
          <cell r="O257" t="str">
            <v>Administrativo Transversal</v>
          </cell>
          <cell r="P257" t="str">
            <v>Harvey Danilo Suarez Morales</v>
          </cell>
          <cell r="Q257" t="str">
            <v>Secretaría Ejecutiva</v>
          </cell>
          <cell r="R257" t="str">
            <v xml:space="preserve">Subsecretaría Ejecutiva </v>
          </cell>
          <cell r="S257" t="str">
            <v>Departamento de Gestión Territorial</v>
          </cell>
          <cell r="T257" t="str">
            <v>Gloria Cala Navarro</v>
          </cell>
          <cell r="U257" t="str">
            <v>BB-Departamento de Gestión Territorial</v>
          </cell>
          <cell r="V257" t="str">
            <v>N/A</v>
          </cell>
          <cell r="W257" t="str">
            <v>N/A</v>
          </cell>
          <cell r="X257" t="str">
            <v>N/A</v>
          </cell>
          <cell r="Y257" t="str">
            <v>Inversión</v>
          </cell>
          <cell r="Z257">
            <v>53277744</v>
          </cell>
          <cell r="AA257" t="str">
            <v>N/A</v>
          </cell>
          <cell r="AB257" t="str">
            <v>N/A</v>
          </cell>
          <cell r="AC257" t="str">
            <v>$10.245.720</v>
          </cell>
          <cell r="AD257" t="str">
            <v>N/A</v>
          </cell>
          <cell r="AE257">
            <v>29422</v>
          </cell>
          <cell r="AF257">
            <v>70822</v>
          </cell>
          <cell r="AG257">
            <v>2018011001091</v>
          </cell>
          <cell r="AH257">
            <v>44589</v>
          </cell>
          <cell r="AI257">
            <v>44593</v>
          </cell>
          <cell r="AJ257" t="str">
            <v>N/A</v>
          </cell>
          <cell r="AK257" t="str">
            <v>N/A</v>
          </cell>
          <cell r="AL257" t="str">
            <v>N/A</v>
          </cell>
          <cell r="AM257" t="str">
            <v>N/A</v>
          </cell>
          <cell r="AN257">
            <v>0</v>
          </cell>
          <cell r="AO257" t="str">
            <v>N/A</v>
          </cell>
          <cell r="AP257">
            <v>0</v>
          </cell>
          <cell r="AQ257" t="str">
            <v>N/A</v>
          </cell>
          <cell r="AR257">
            <v>0</v>
          </cell>
          <cell r="AS257" t="str">
            <v>N/A</v>
          </cell>
          <cell r="AT257">
            <v>0</v>
          </cell>
          <cell r="AU257" t="str">
            <v>N/A</v>
          </cell>
          <cell r="AV257">
            <v>0</v>
          </cell>
          <cell r="AW257" t="str">
            <v>N/A</v>
          </cell>
          <cell r="AX257">
            <v>0</v>
          </cell>
          <cell r="AY257" t="str">
            <v>N/A</v>
          </cell>
          <cell r="AZ257">
            <v>0</v>
          </cell>
          <cell r="BA257">
            <v>53277744</v>
          </cell>
          <cell r="BB257" t="str">
            <v>NO</v>
          </cell>
          <cell r="BC257" t="str">
            <v>N/A</v>
          </cell>
          <cell r="BD257" t="str">
            <v>N/A</v>
          </cell>
          <cell r="BE257" t="str">
            <v>N/A</v>
          </cell>
          <cell r="BF257" t="str">
            <v>N/A</v>
          </cell>
          <cell r="BG257">
            <v>44742</v>
          </cell>
          <cell r="BH257">
            <v>44742</v>
          </cell>
          <cell r="BI257">
            <v>-601</v>
          </cell>
          <cell r="BJ257" t="str">
            <v>NO</v>
          </cell>
          <cell r="BK257" t="str">
            <v>SIN FECHA</v>
          </cell>
          <cell r="BL257" t="str">
            <v>Departamentos de Risaralda,
Quindío y Caldas.</v>
          </cell>
          <cell r="BM257" t="str">
            <v xml:space="preserve">Cumplimiento </v>
          </cell>
          <cell r="BN257" t="str">
            <v>560 47 994000151148</v>
          </cell>
          <cell r="BO257">
            <v>0</v>
          </cell>
          <cell r="BP257" t="str">
            <v>Aseguradora Solidaria</v>
          </cell>
          <cell r="BQ257">
            <v>44592</v>
          </cell>
          <cell r="BR257" t="str">
            <v>31/01/2022 - 10/01/2023</v>
          </cell>
          <cell r="BS257">
            <v>2022</v>
          </cell>
          <cell r="BT257" t="str">
            <v>PENDIENTE</v>
          </cell>
          <cell r="BU257" t="str">
            <v>Ninguna</v>
          </cell>
          <cell r="BV257" t="str">
            <v>Terminado</v>
          </cell>
          <cell r="BW257" t="str">
            <v>Retiro</v>
          </cell>
          <cell r="BX257" t="str">
            <v>N/A</v>
          </cell>
          <cell r="BY257" t="str">
            <v>DERECHO</v>
          </cell>
          <cell r="BZ257" t="str">
            <v>N/A</v>
          </cell>
          <cell r="CA257" t="str">
            <v>MASCULINO</v>
          </cell>
        </row>
        <row r="258">
          <cell r="C258" t="str">
            <v>JEP-215-2022</v>
          </cell>
          <cell r="D258" t="str">
            <v>JEP-CSPO-215-2022</v>
          </cell>
          <cell r="E258" t="str">
            <v xml:space="preserve">Ángela Esquivel </v>
          </cell>
          <cell r="F258">
            <v>44574</v>
          </cell>
          <cell r="G258" t="str">
            <v>Edainis Parra Guerrero</v>
          </cell>
          <cell r="H258" t="str">
            <v>2. Contratos o convenios que no requieren pluralidad de ofertas</v>
          </cell>
          <cell r="I258" t="str">
            <v>1. Prestación de servicios</v>
          </cell>
          <cell r="J258">
            <v>51903216</v>
          </cell>
          <cell r="K258">
            <v>5</v>
          </cell>
          <cell r="L258" t="str">
            <v>Persona Natural</v>
          </cell>
          <cell r="M258" t="str">
            <v>N/A</v>
          </cell>
          <cell r="N258" t="str">
            <v>Prestar servicios profesionales especializados para apoyar y acompañar el despliegue territorial de la Secretaría Ejecutiva en el departamento de Chocó, en el marco de los lineamientos para la aplicación del enfoque territorial, la justicia restaurativa y teniendo en cuenta los enfoques diferenciales.</v>
          </cell>
          <cell r="O258" t="str">
            <v>Administrativo Transversal</v>
          </cell>
          <cell r="P258" t="str">
            <v>Harvey Danilo Suarez Morales</v>
          </cell>
          <cell r="Q258" t="str">
            <v>Secretaría Ejecutiva</v>
          </cell>
          <cell r="R258" t="str">
            <v xml:space="preserve">Subsecretaría Ejecutiva </v>
          </cell>
          <cell r="S258" t="str">
            <v>Departamento de Gestión Territorial</v>
          </cell>
          <cell r="T258" t="str">
            <v>Gloria Cala Navarro</v>
          </cell>
          <cell r="U258" t="str">
            <v>BB-Departamento de Gestión Territorial</v>
          </cell>
          <cell r="V258" t="str">
            <v>N/A</v>
          </cell>
          <cell r="W258" t="str">
            <v>N/A</v>
          </cell>
          <cell r="X258" t="str">
            <v>N/A</v>
          </cell>
          <cell r="Y258" t="str">
            <v>Inversión</v>
          </cell>
          <cell r="Z258">
            <v>117825780</v>
          </cell>
          <cell r="AA258" t="str">
            <v>N/A</v>
          </cell>
          <cell r="AB258" t="str">
            <v>N/A</v>
          </cell>
          <cell r="AC258">
            <v>10245720</v>
          </cell>
          <cell r="AD258" t="str">
            <v>N/A</v>
          </cell>
          <cell r="AE258">
            <v>28622</v>
          </cell>
          <cell r="AF258">
            <v>46522</v>
          </cell>
          <cell r="AG258">
            <v>2018011001091</v>
          </cell>
          <cell r="AH258">
            <v>44582</v>
          </cell>
          <cell r="AI258">
            <v>44585</v>
          </cell>
          <cell r="AJ258" t="str">
            <v>N/A</v>
          </cell>
          <cell r="AK258" t="str">
            <v>N/A</v>
          </cell>
          <cell r="AL258" t="str">
            <v>N/A</v>
          </cell>
          <cell r="AM258" t="str">
            <v>N/A</v>
          </cell>
          <cell r="AN258">
            <v>0</v>
          </cell>
          <cell r="AO258" t="str">
            <v>N/A</v>
          </cell>
          <cell r="AP258">
            <v>0</v>
          </cell>
          <cell r="AQ258" t="str">
            <v>N/A</v>
          </cell>
          <cell r="AR258">
            <v>0</v>
          </cell>
          <cell r="AS258" t="str">
            <v>N/A</v>
          </cell>
          <cell r="AT258">
            <v>0</v>
          </cell>
          <cell r="AU258" t="str">
            <v>N/A</v>
          </cell>
          <cell r="AV258">
            <v>0</v>
          </cell>
          <cell r="AW258" t="str">
            <v>N/A</v>
          </cell>
          <cell r="AX258">
            <v>0</v>
          </cell>
          <cell r="AY258" t="str">
            <v>N/A</v>
          </cell>
          <cell r="AZ258">
            <v>0</v>
          </cell>
          <cell r="BA258">
            <v>117825780</v>
          </cell>
          <cell r="BB258" t="str">
            <v>NO</v>
          </cell>
          <cell r="BC258" t="str">
            <v>N/A</v>
          </cell>
          <cell r="BD258" t="str">
            <v>N/A</v>
          </cell>
          <cell r="BE258" t="str">
            <v>N/A</v>
          </cell>
          <cell r="BF258" t="str">
            <v>N/A</v>
          </cell>
          <cell r="BG258">
            <v>44926</v>
          </cell>
          <cell r="BH258">
            <v>44926</v>
          </cell>
          <cell r="BI258">
            <v>-417</v>
          </cell>
          <cell r="BJ258" t="str">
            <v>NO</v>
          </cell>
          <cell r="BK258" t="str">
            <v>N/A</v>
          </cell>
          <cell r="BL258" t="str">
            <v>Chocó</v>
          </cell>
          <cell r="BM258" t="str">
            <v xml:space="preserve">Cumplimiento </v>
          </cell>
          <cell r="BN258" t="str">
            <v>39-45-101027309</v>
          </cell>
          <cell r="BO258">
            <v>0</v>
          </cell>
          <cell r="BP258" t="str">
            <v>Seguros del Estado</v>
          </cell>
          <cell r="BQ258">
            <v>44582</v>
          </cell>
          <cell r="BR258" t="str">
            <v>21-1-2022 - 05-07-2023</v>
          </cell>
          <cell r="BS258">
            <v>2022</v>
          </cell>
          <cell r="BT258" t="str">
            <v>C:\Users\andres.prietom\JEP Colombia\Carlos Giovanni Torres Peñaranda - Contractual - Onedrive\Validación pólizas CPS\.VERIFICACIÓN DE PÓLIZAS CONTRATOS 2022\verificacion poliza contratos JEP-215-2022.pdf</v>
          </cell>
          <cell r="BU258" t="str">
            <v>N/A</v>
          </cell>
          <cell r="BV258" t="str">
            <v>Terminado</v>
          </cell>
          <cell r="BW258" t="str">
            <v>Retiro</v>
          </cell>
          <cell r="BX258" t="str">
            <v>N/A</v>
          </cell>
          <cell r="BY258" t="str">
            <v>TRABAJO SOCIAL</v>
          </cell>
          <cell r="BZ258" t="str">
            <v>N/A</v>
          </cell>
          <cell r="CA258" t="str">
            <v>FEMENINO</v>
          </cell>
        </row>
        <row r="259">
          <cell r="C259" t="str">
            <v>JEP-167-2022</v>
          </cell>
          <cell r="D259" t="str">
            <v>JEP-CSPO-167-2022</v>
          </cell>
          <cell r="E259" t="str">
            <v xml:space="preserve">Ángela Esquivel </v>
          </cell>
          <cell r="F259">
            <v>44575</v>
          </cell>
          <cell r="G259" t="str">
            <v>Breatriz Elena Herrera Gonzalez</v>
          </cell>
          <cell r="H259" t="str">
            <v>2. Contratos o convenios que no requieren pluralidad de ofertas</v>
          </cell>
          <cell r="I259" t="str">
            <v>1. Prestación de servicios</v>
          </cell>
          <cell r="J259">
            <v>43019138</v>
          </cell>
          <cell r="K259">
            <v>8</v>
          </cell>
          <cell r="L259" t="str">
            <v>Persona Natural</v>
          </cell>
          <cell r="M259" t="str">
            <v>N/A</v>
          </cell>
          <cell r="N259" t="str">
            <v>Prestar servicios profesionales especializados para apoyar y acompañar el despliegue territorial de la Secretaría Ejecutiva en las subregiones Norte, Nordeste y Bajo Cauca del departamento de Antioquia, en el marco de los lineamientos para la aplicación del enfoque territorial, la justicia restaurativa y teniendo en cuenta los enfoques diferenciales.</v>
          </cell>
          <cell r="O259" t="str">
            <v>Administrativo Transversal</v>
          </cell>
          <cell r="P259" t="str">
            <v>Harvey Danilo Suarez Morales</v>
          </cell>
          <cell r="Q259" t="str">
            <v>Secretaría Ejecutiva</v>
          </cell>
          <cell r="R259" t="str">
            <v xml:space="preserve">Subsecretaría Ejecutiva </v>
          </cell>
          <cell r="S259" t="str">
            <v>Departamento de Gestión Territorial</v>
          </cell>
          <cell r="T259" t="str">
            <v>Gloria Cala Navarro</v>
          </cell>
          <cell r="U259" t="str">
            <v>BB-Departamento de Gestión Territorial</v>
          </cell>
          <cell r="V259" t="str">
            <v>N/A</v>
          </cell>
          <cell r="W259" t="str">
            <v>N/A</v>
          </cell>
          <cell r="X259" t="str">
            <v>N/A</v>
          </cell>
          <cell r="Y259" t="str">
            <v>Inversión</v>
          </cell>
          <cell r="Z259">
            <v>119533400</v>
          </cell>
          <cell r="AA259" t="str">
            <v>N/A</v>
          </cell>
          <cell r="AB259" t="str">
            <v>N/A</v>
          </cell>
          <cell r="AC259">
            <v>10245720</v>
          </cell>
          <cell r="AD259" t="str">
            <v>N/A</v>
          </cell>
          <cell r="AE259">
            <v>37522</v>
          </cell>
          <cell r="AF259" t="str">
            <v xml:space="preserve">	48422</v>
          </cell>
          <cell r="AG259">
            <v>2018011001091</v>
          </cell>
          <cell r="AH259">
            <v>44583</v>
          </cell>
          <cell r="AI259">
            <v>44586</v>
          </cell>
          <cell r="AJ259" t="str">
            <v>N/A</v>
          </cell>
          <cell r="AK259" t="str">
            <v>N/A</v>
          </cell>
          <cell r="AL259" t="str">
            <v>N/A</v>
          </cell>
          <cell r="AM259" t="str">
            <v>N/A</v>
          </cell>
          <cell r="AN259">
            <v>0</v>
          </cell>
          <cell r="AO259" t="str">
            <v>N/A</v>
          </cell>
          <cell r="AP259">
            <v>0</v>
          </cell>
          <cell r="AQ259" t="str">
            <v>N/A</v>
          </cell>
          <cell r="AR259">
            <v>0</v>
          </cell>
          <cell r="AS259" t="str">
            <v>N/A</v>
          </cell>
          <cell r="AT259">
            <v>0</v>
          </cell>
          <cell r="AU259" t="str">
            <v>N/A</v>
          </cell>
          <cell r="AV259">
            <v>0</v>
          </cell>
          <cell r="AW259" t="str">
            <v>N/A</v>
          </cell>
          <cell r="AX259">
            <v>0</v>
          </cell>
          <cell r="AY259" t="str">
            <v>N/A</v>
          </cell>
          <cell r="AZ259">
            <v>0</v>
          </cell>
          <cell r="BA259">
            <v>119533400</v>
          </cell>
          <cell r="BB259" t="str">
            <v>NO</v>
          </cell>
          <cell r="BC259" t="str">
            <v>N/A</v>
          </cell>
          <cell r="BD259" t="str">
            <v>N/A</v>
          </cell>
          <cell r="BE259" t="str">
            <v>N/A</v>
          </cell>
          <cell r="BF259" t="str">
            <v>N/A</v>
          </cell>
          <cell r="BG259">
            <v>44926</v>
          </cell>
          <cell r="BH259">
            <v>44926</v>
          </cell>
          <cell r="BI259">
            <v>-417</v>
          </cell>
          <cell r="BJ259" t="str">
            <v>NO</v>
          </cell>
          <cell r="BK259" t="str">
            <v>N/A</v>
          </cell>
          <cell r="BL259" t="str">
            <v>Subregiones Norte, Nordeste y Bajo
Cauca del departamento de Antioquia</v>
          </cell>
          <cell r="BM259" t="str">
            <v>Cumplimiento</v>
          </cell>
          <cell r="BN259" t="str">
            <v>3249071-4</v>
          </cell>
          <cell r="BO259">
            <v>0</v>
          </cell>
          <cell r="BP259" t="str">
            <v>Suramericana</v>
          </cell>
          <cell r="BQ259">
            <v>44585</v>
          </cell>
          <cell r="BR259" t="str">
            <v>22-01-2022 - 05-07-2023</v>
          </cell>
          <cell r="BS259">
            <v>2022</v>
          </cell>
          <cell r="BT259" t="str">
            <v>..\Carlos Giovanni Torres Peñaranda - Contractual - Onedrive\Validación pólizas CPS\.VERIFICACIÓN DE PÓLIZAS CONTRATOS 2022\verificacion poliza contrato JEP-167-2022.pdf</v>
          </cell>
          <cell r="BU259" t="str">
            <v>validar de nuevo, toda vez que el número de validación no es igual a la póliza: 012003249071</v>
          </cell>
          <cell r="BV259" t="str">
            <v>Terminado</v>
          </cell>
          <cell r="BW259" t="str">
            <v>Retiro</v>
          </cell>
          <cell r="BX259" t="str">
            <v>N/A</v>
          </cell>
          <cell r="BY259" t="str">
            <v>LICENCIATURA EN ADMINISTRACIÓN EDUCATIVA</v>
          </cell>
          <cell r="BZ259" t="str">
            <v>N/A</v>
          </cell>
          <cell r="CA259" t="str">
            <v>FEMENINO</v>
          </cell>
        </row>
        <row r="260">
          <cell r="C260" t="str">
            <v>JEP-148-2022</v>
          </cell>
          <cell r="D260" t="str">
            <v>JEP-CSPO-148-2022</v>
          </cell>
          <cell r="E260" t="str">
            <v xml:space="preserve">Ángela Esquivel </v>
          </cell>
          <cell r="F260">
            <v>44574</v>
          </cell>
          <cell r="G260" t="str">
            <v>Sandra Viviana Alfaro Yara</v>
          </cell>
          <cell r="H260" t="str">
            <v>2. Contratos o convenios que no requieren pluralidad de ofertas</v>
          </cell>
          <cell r="I260" t="str">
            <v>1. Prestación de servicios</v>
          </cell>
          <cell r="J260">
            <v>52842454</v>
          </cell>
          <cell r="K260">
            <v>2</v>
          </cell>
          <cell r="L260" t="str">
            <v>Persona Natural</v>
          </cell>
          <cell r="M260" t="str">
            <v>N/A</v>
          </cell>
          <cell r="N260" t="str">
            <v>Prestar servicios profesionales especializados para apoyar y acompañar el despliegue territorial de la Secretaría Ejecutiva en las subregiones Oriente, Occidente, Suroeste y Valle de Aburrá del departamento de Antioquia, en el marco de los lineamientos para la aplicación del enfoque territorial, la justicia restaurativa y teniendo en cuenta los enfoques diferenciales.</v>
          </cell>
          <cell r="O260" t="str">
            <v>Administrativo Transversal</v>
          </cell>
          <cell r="P260" t="str">
            <v>Harvey Danilo Suarez Morales</v>
          </cell>
          <cell r="Q260" t="str">
            <v>Secretaría Ejecutiva</v>
          </cell>
          <cell r="R260" t="str">
            <v xml:space="preserve">Subsecretaría Ejecutiva </v>
          </cell>
          <cell r="S260" t="str">
            <v>Departamento de Gestión Territorial</v>
          </cell>
          <cell r="T260" t="str">
            <v>Gloria Cala Navarro</v>
          </cell>
          <cell r="U260" t="str">
            <v>BB-Departamento de Gestión Territorial</v>
          </cell>
          <cell r="V260" t="str">
            <v>N/A</v>
          </cell>
          <cell r="W260" t="str">
            <v>N/A</v>
          </cell>
          <cell r="X260" t="str">
            <v>N/A</v>
          </cell>
          <cell r="Y260" t="str">
            <v>Inversión</v>
          </cell>
          <cell r="Z260">
            <v>119533400</v>
          </cell>
          <cell r="AA260" t="str">
            <v>N/A</v>
          </cell>
          <cell r="AB260" t="str">
            <v>N/A</v>
          </cell>
          <cell r="AC260" t="str">
            <v>$10.245.720</v>
          </cell>
          <cell r="AD260" t="str">
            <v>N/A</v>
          </cell>
          <cell r="AE260">
            <v>38222</v>
          </cell>
          <cell r="AF260">
            <v>38022</v>
          </cell>
          <cell r="AG260" t="str">
            <v xml:space="preserve">2018011001091	</v>
          </cell>
          <cell r="AH260">
            <v>44579</v>
          </cell>
          <cell r="AI260">
            <v>44581</v>
          </cell>
          <cell r="AJ260" t="str">
            <v>N/A</v>
          </cell>
          <cell r="AK260" t="str">
            <v>N/A</v>
          </cell>
          <cell r="AL260" t="str">
            <v>N/A</v>
          </cell>
          <cell r="AM260" t="str">
            <v>N/A</v>
          </cell>
          <cell r="AN260">
            <v>0</v>
          </cell>
          <cell r="AO260" t="str">
            <v>N/A</v>
          </cell>
          <cell r="AP260">
            <v>0</v>
          </cell>
          <cell r="AQ260" t="str">
            <v>N/A</v>
          </cell>
          <cell r="AR260">
            <v>0</v>
          </cell>
          <cell r="AS260" t="str">
            <v>N/A</v>
          </cell>
          <cell r="AT260">
            <v>0</v>
          </cell>
          <cell r="AU260" t="str">
            <v>N/A</v>
          </cell>
          <cell r="AV260">
            <v>0</v>
          </cell>
          <cell r="AW260" t="str">
            <v>N/A</v>
          </cell>
          <cell r="AX260">
            <v>0</v>
          </cell>
          <cell r="AY260" t="str">
            <v>N/A</v>
          </cell>
          <cell r="AZ260">
            <v>-100</v>
          </cell>
          <cell r="BA260">
            <v>119533400</v>
          </cell>
          <cell r="BB260" t="str">
            <v>NO</v>
          </cell>
          <cell r="BC260" t="str">
            <v>N/A</v>
          </cell>
          <cell r="BD260" t="str">
            <v>N/A</v>
          </cell>
          <cell r="BE260" t="str">
            <v>N/A</v>
          </cell>
          <cell r="BF260" t="str">
            <v>N/A</v>
          </cell>
          <cell r="BG260">
            <v>44926</v>
          </cell>
          <cell r="BH260">
            <v>44826</v>
          </cell>
          <cell r="BI260">
            <v>-517</v>
          </cell>
          <cell r="BJ260" t="str">
            <v>SI</v>
          </cell>
          <cell r="BK260">
            <v>44826</v>
          </cell>
          <cell r="BL260" t="str">
            <v>subregiones Oriente, Occidente,
Suroeste y Valle de Aburrá del departamento de Antioquia.</v>
          </cell>
          <cell r="BM260" t="str">
            <v xml:space="preserve">Cumplimiento </v>
          </cell>
          <cell r="BN260" t="str">
            <v>515-47-994000009716</v>
          </cell>
          <cell r="BO260">
            <v>0</v>
          </cell>
          <cell r="BP260" t="str">
            <v xml:space="preserve">Aseguradora Solidaria </v>
          </cell>
          <cell r="BQ260">
            <v>44580</v>
          </cell>
          <cell r="BR260" t="str">
            <v>14-01-2022 - 01-07-2023</v>
          </cell>
          <cell r="BS260">
            <v>2022</v>
          </cell>
          <cell r="BT260" t="str">
            <v>C:\Users\andres.prietom\JEP Colombia\Carlos Giovanni Torres Peñaranda - Contractual - Onedrive\Validación pólizas CPS\.VERIFICACIÓN DE PÓLIZAS CONTRATOS 2022\verificacion poliza contrato JEP-148-2022.pdf</v>
          </cell>
          <cell r="BU260" t="str">
            <v>En fecha del 22/09/2022 se encuentra en flujo de aprobación la terminación anticipada del CTO JEP-148-2022 del DGT a partir del día de hoy</v>
          </cell>
          <cell r="BV260" t="str">
            <v>Terminado</v>
          </cell>
          <cell r="BW260" t="str">
            <v>Terminación anticipada</v>
          </cell>
          <cell r="BX260" t="str">
            <v>N/A</v>
          </cell>
          <cell r="BY260" t="str">
            <v>DERECHO</v>
          </cell>
          <cell r="BZ260" t="str">
            <v>N/A</v>
          </cell>
          <cell r="CA260" t="str">
            <v>FEMENINO</v>
          </cell>
        </row>
        <row r="261">
          <cell r="C261" t="str">
            <v>JEP-085-2022</v>
          </cell>
          <cell r="D261" t="str">
            <v>JEP-CSPO-085-2022</v>
          </cell>
          <cell r="E261" t="str">
            <v xml:space="preserve">Ángela Esquivel </v>
          </cell>
          <cell r="F261" t="str">
            <v>N/R</v>
          </cell>
          <cell r="G261" t="str">
            <v>Maribel Rodriguez Acevedo</v>
          </cell>
          <cell r="H261" t="str">
            <v>2. Contratos o convenios que no requieren pluralidad de ofertas</v>
          </cell>
          <cell r="I261" t="str">
            <v>1. Prestación de servicios</v>
          </cell>
          <cell r="J261">
            <v>52644977</v>
          </cell>
          <cell r="K261">
            <v>3</v>
          </cell>
          <cell r="L261" t="str">
            <v>Persona Natural</v>
          </cell>
          <cell r="M261" t="str">
            <v>N/A</v>
          </cell>
          <cell r="N261" t="str">
            <v xml:space="preserve">Prestar servicios profesionales especializados para apoyar y acompañar al Departamento de Gestión Territorial en las actividades desplegadas en los departamentos de Valle del Cauca, Risaralda, Quindío y Caldas, en el marco de las funciones de la dependencia, los lineamientos para la aplicación del enfoque territorial y la justicia restaurativa, teniendo en cuenta los enfoques diferenciales. 
</v>
          </cell>
          <cell r="O261" t="str">
            <v>Administrativo Transversal</v>
          </cell>
          <cell r="P261" t="str">
            <v>Harvey Danilo Suarez Morales</v>
          </cell>
          <cell r="Q261" t="str">
            <v>Secretaría Ejecutiva</v>
          </cell>
          <cell r="R261" t="str">
            <v xml:space="preserve">Subsecretaría Ejecutiva </v>
          </cell>
          <cell r="S261" t="str">
            <v>Departamento de Gestión Territorial</v>
          </cell>
          <cell r="T261" t="str">
            <v>Gloria Cala Navarro</v>
          </cell>
          <cell r="U261" t="str">
            <v>BB-Departamento de Gestión Territorial</v>
          </cell>
          <cell r="V261" t="str">
            <v>N/A</v>
          </cell>
          <cell r="W261" t="str">
            <v>N/A</v>
          </cell>
          <cell r="X261" t="str">
            <v>N/A</v>
          </cell>
          <cell r="Y261" t="str">
            <v>Inversión</v>
          </cell>
          <cell r="Z261">
            <v>84328333</v>
          </cell>
          <cell r="AA261" t="str">
            <v>N/A</v>
          </cell>
          <cell r="AB261" t="str">
            <v>N/A</v>
          </cell>
          <cell r="AC261">
            <v>7228143</v>
          </cell>
          <cell r="AD261" t="str">
            <v>N/A</v>
          </cell>
          <cell r="AE261">
            <v>31622</v>
          </cell>
          <cell r="AF261">
            <v>35222</v>
          </cell>
          <cell r="AG261">
            <v>2018011001091</v>
          </cell>
          <cell r="AH261">
            <v>44578</v>
          </cell>
          <cell r="AI261">
            <v>44582</v>
          </cell>
          <cell r="AJ261" t="str">
            <v>N/A</v>
          </cell>
          <cell r="AK261" t="str">
            <v>N/A</v>
          </cell>
          <cell r="AL261" t="str">
            <v>N/A</v>
          </cell>
          <cell r="AM261" t="str">
            <v>N/A</v>
          </cell>
          <cell r="AN261">
            <v>0</v>
          </cell>
          <cell r="AO261" t="str">
            <v>N/A</v>
          </cell>
          <cell r="AP261">
            <v>0</v>
          </cell>
          <cell r="AQ261" t="str">
            <v>N/A</v>
          </cell>
          <cell r="AR261">
            <v>0</v>
          </cell>
          <cell r="AS261" t="str">
            <v>N/A</v>
          </cell>
          <cell r="AT261">
            <v>0</v>
          </cell>
          <cell r="AU261" t="str">
            <v>N/A</v>
          </cell>
          <cell r="AV261">
            <v>0</v>
          </cell>
          <cell r="AW261" t="str">
            <v>N/A</v>
          </cell>
          <cell r="AX261">
            <v>0</v>
          </cell>
          <cell r="AY261" t="str">
            <v>N/A</v>
          </cell>
          <cell r="AZ261">
            <v>0</v>
          </cell>
          <cell r="BA261">
            <v>84328333</v>
          </cell>
          <cell r="BB261" t="str">
            <v>NO</v>
          </cell>
          <cell r="BC261" t="str">
            <v>N/A</v>
          </cell>
          <cell r="BD261" t="str">
            <v>N/A</v>
          </cell>
          <cell r="BE261" t="str">
            <v>N/A</v>
          </cell>
          <cell r="BF261" t="str">
            <v>N/A</v>
          </cell>
          <cell r="BG261">
            <v>44926</v>
          </cell>
          <cell r="BH261">
            <v>44926</v>
          </cell>
          <cell r="BI261">
            <v>-417</v>
          </cell>
          <cell r="BJ261" t="str">
            <v>NO</v>
          </cell>
          <cell r="BK261" t="str">
            <v>N/A</v>
          </cell>
          <cell r="BL261" t="str">
            <v>Valle del Cauca, Risaralda, Quindío y Caldas</v>
          </cell>
          <cell r="BM261" t="str">
            <v>Cumplimiento</v>
          </cell>
          <cell r="BN261" t="str">
            <v>45-45-101104686</v>
          </cell>
          <cell r="BO261">
            <v>0</v>
          </cell>
          <cell r="BP261" t="str">
            <v>Seguros del Estado</v>
          </cell>
          <cell r="BQ261">
            <v>44580</v>
          </cell>
          <cell r="BR261" t="str">
            <v>11-01-2022 - 30-06-2023</v>
          </cell>
          <cell r="BS261">
            <v>2022</v>
          </cell>
          <cell r="BT261" t="str">
            <v>C:\Users\andres.prietom\JEP Colombia\Carlos Giovanni Torres Peñaranda - Contractual - Onedrive\Validación pólizas CPS\.VERIFICACIÓN DE PÓLIZAS CONTRATOS 2022\verificacion poliza contrato JEP-085-2022.pdf</v>
          </cell>
          <cell r="BU261" t="str">
            <v>N/A</v>
          </cell>
          <cell r="BV261" t="str">
            <v>Terminado</v>
          </cell>
          <cell r="BW261" t="str">
            <v>Retiro</v>
          </cell>
          <cell r="BX261" t="str">
            <v>N/A</v>
          </cell>
          <cell r="BY261" t="str">
            <v>PSICOLOGÍA</v>
          </cell>
          <cell r="BZ261" t="str">
            <v>N/A</v>
          </cell>
          <cell r="CA261" t="str">
            <v>FEMENINO</v>
          </cell>
        </row>
        <row r="262">
          <cell r="C262" t="str">
            <v>JEP-146-2022</v>
          </cell>
          <cell r="D262" t="str">
            <v>JEP-CSPO-146-2022</v>
          </cell>
          <cell r="E262" t="str">
            <v xml:space="preserve">Ángela Esquivel </v>
          </cell>
          <cell r="F262">
            <v>44574</v>
          </cell>
          <cell r="G262" t="str">
            <v>Laura Milena Romero Tinoco</v>
          </cell>
          <cell r="H262" t="str">
            <v>2. Contratos o convenios que no requieren pluralidad de ofertas</v>
          </cell>
          <cell r="I262" t="str">
            <v>1. Prestación de servicios</v>
          </cell>
          <cell r="J262">
            <v>1047403390</v>
          </cell>
          <cell r="K262">
            <v>1</v>
          </cell>
          <cell r="L262" t="str">
            <v>Persona Natural</v>
          </cell>
          <cell r="M262" t="str">
            <v>N/A</v>
          </cell>
          <cell r="N262" t="str">
            <v>Prestar servicios profesionales para apoyar y acompañar al Departamento de Gestión Territorial en el desarrollo de las acciones de carácter técnico y administrativo derivadas del cumplimiento de las actividades y funciones a cargo de la dependencia, en el marco del despliegue territorial de la Entidad.</v>
          </cell>
          <cell r="O262" t="str">
            <v>Administrativo Transversal</v>
          </cell>
          <cell r="P262" t="str">
            <v>Harvey Danilo Suarez Morales</v>
          </cell>
          <cell r="Q262" t="str">
            <v>Secretaría Ejecutiva</v>
          </cell>
          <cell r="R262" t="str">
            <v xml:space="preserve">Subsecretaría Ejecutiva </v>
          </cell>
          <cell r="S262" t="str">
            <v>Departamento de Gestión Territorial</v>
          </cell>
          <cell r="T262" t="str">
            <v>Gloria Cala Navarro</v>
          </cell>
          <cell r="U262" t="str">
            <v>BB-Departamento de Gestión Territorial</v>
          </cell>
          <cell r="V262" t="str">
            <v>N/A</v>
          </cell>
          <cell r="W262" t="str">
            <v>N/A</v>
          </cell>
          <cell r="X262" t="str">
            <v>N/A</v>
          </cell>
          <cell r="Y262" t="str">
            <v>Inversión</v>
          </cell>
          <cell r="Z262">
            <v>84328333</v>
          </cell>
          <cell r="AA262" t="str">
            <v>N/A</v>
          </cell>
          <cell r="AB262" t="str">
            <v>N/A</v>
          </cell>
          <cell r="AC262" t="str">
            <v>$7.228.143</v>
          </cell>
          <cell r="AD262" t="str">
            <v>N/A</v>
          </cell>
          <cell r="AE262">
            <v>38322</v>
          </cell>
          <cell r="AF262">
            <v>37922</v>
          </cell>
          <cell r="AG262">
            <v>2018011001091</v>
          </cell>
          <cell r="AH262">
            <v>44579</v>
          </cell>
          <cell r="AI262">
            <v>44580</v>
          </cell>
          <cell r="AJ262" t="str">
            <v>Juan David Acosta Gonzalez</v>
          </cell>
          <cell r="AK262">
            <v>1019036824</v>
          </cell>
          <cell r="AL262">
            <v>8</v>
          </cell>
          <cell r="AM262">
            <v>44834</v>
          </cell>
          <cell r="AN262">
            <v>0</v>
          </cell>
          <cell r="AO262" t="str">
            <v>N/A</v>
          </cell>
          <cell r="AP262">
            <v>0</v>
          </cell>
          <cell r="AQ262" t="str">
            <v>N/A</v>
          </cell>
          <cell r="AR262">
            <v>0</v>
          </cell>
          <cell r="AS262" t="str">
            <v>N/A</v>
          </cell>
          <cell r="AT262">
            <v>0</v>
          </cell>
          <cell r="AU262" t="str">
            <v>N/A</v>
          </cell>
          <cell r="AV262">
            <v>0</v>
          </cell>
          <cell r="AW262" t="str">
            <v>N/A</v>
          </cell>
          <cell r="AX262">
            <v>0</v>
          </cell>
          <cell r="AY262" t="str">
            <v>N/A</v>
          </cell>
          <cell r="AZ262">
            <v>0</v>
          </cell>
          <cell r="BA262">
            <v>84328333</v>
          </cell>
          <cell r="BB262" t="str">
            <v>NO</v>
          </cell>
          <cell r="BC262" t="str">
            <v>N/A</v>
          </cell>
          <cell r="BD262" t="str">
            <v>N/A</v>
          </cell>
          <cell r="BE262" t="str">
            <v>N/A</v>
          </cell>
          <cell r="BF262" t="str">
            <v>N/A</v>
          </cell>
          <cell r="BG262">
            <v>44926</v>
          </cell>
          <cell r="BH262">
            <v>44926</v>
          </cell>
          <cell r="BI262">
            <v>-417</v>
          </cell>
          <cell r="BJ262" t="str">
            <v>NO</v>
          </cell>
          <cell r="BK262" t="str">
            <v>N/A</v>
          </cell>
          <cell r="BL262" t="str">
            <v>Bogotá D.C.</v>
          </cell>
          <cell r="BM262" t="str">
            <v>Cumplimiento</v>
          </cell>
          <cell r="BN262" t="str">
            <v>33-45-101105567
33-47-101010078</v>
          </cell>
          <cell r="BO262" t="str">
            <v>0
0</v>
          </cell>
          <cell r="BP262" t="str">
            <v>Seguros del Estado S.A. 
Seguros del Estado S.A.</v>
          </cell>
          <cell r="BQ262" t="str">
            <v>18/01/2022
30/09/2022</v>
          </cell>
          <cell r="BR262" t="str">
            <v>18-01-2022 - 30-06-2023
30/09/2022 - 01/07/2023</v>
          </cell>
          <cell r="BS262" t="str">
            <v>19/01/2022
30/09/2022</v>
          </cell>
          <cell r="BT262" t="str">
            <v>C:\Users\andres.prietom\JEP Colombia\Carlos Giovanni Torres Peñaranda - Contractual - Onedrive\Validación pólizas CPS\.VERIFICACIÓN DE PÓLIZAS CONTRATOS 2022\verificacion poliza contrato JEP-146-2022.pdf</v>
          </cell>
          <cell r="BU262" t="str">
            <v xml:space="preserve">En fecha del 30 de septiembre de 2022 se aprueba la Cesión a Juan David Acosta González </v>
          </cell>
          <cell r="BV262" t="str">
            <v>Terminado</v>
          </cell>
          <cell r="BW262" t="str">
            <v>Cesión</v>
          </cell>
          <cell r="BX262" t="str">
            <v>N/A</v>
          </cell>
          <cell r="BY262" t="str">
            <v>CIENCIAS POLÍTICAS</v>
          </cell>
          <cell r="BZ262" t="str">
            <v>N/A</v>
          </cell>
          <cell r="CA262" t="str">
            <v>FEMENINO</v>
          </cell>
        </row>
        <row r="263">
          <cell r="C263" t="str">
            <v>JEP-214-2022</v>
          </cell>
          <cell r="D263" t="str">
            <v>JEP-CSPO-214-2022</v>
          </cell>
          <cell r="E263" t="str">
            <v xml:space="preserve">Ángela Esquivel </v>
          </cell>
          <cell r="F263">
            <v>44574</v>
          </cell>
          <cell r="G263" t="str">
            <v>Jorge Enrique Gil Cepeda</v>
          </cell>
          <cell r="H263" t="str">
            <v>2. Contratos o convenios que no requieren pluralidad de ofertas</v>
          </cell>
          <cell r="I263" t="str">
            <v>1. Prestación de servicios</v>
          </cell>
          <cell r="J263" t="str">
            <v>1015414202_x000D_</v>
          </cell>
          <cell r="K263">
            <v>4</v>
          </cell>
          <cell r="L263" t="str">
            <v>Persona Natural</v>
          </cell>
          <cell r="M263" t="str">
            <v>N/A</v>
          </cell>
          <cell r="N263" t="str">
            <v>Prestar servicios profesionales especializados para apoyar y acompañar al  Departamento de Gestión Territorial en las labores de planeación, seguimiento y monitoreo relacionadas con el despliegue territorial que apoya la dependencia, en el marco de los lineamientos para la aplicación del enfoque territorial en la entidad, teniendo en cuenta los enfoques diferenciales.</v>
          </cell>
          <cell r="O263" t="str">
            <v>Administrativo Transversal</v>
          </cell>
          <cell r="P263" t="str">
            <v>Harvey Danilo Suarez Morales</v>
          </cell>
          <cell r="Q263" t="str">
            <v>Secretaría Ejecutiva</v>
          </cell>
          <cell r="R263" t="str">
            <v xml:space="preserve">Subsecretaría Ejecutiva </v>
          </cell>
          <cell r="S263" t="str">
            <v>Departamento de Gestión Territorial</v>
          </cell>
          <cell r="T263" t="str">
            <v>Gloria Cala Navarro</v>
          </cell>
          <cell r="U263" t="str">
            <v>BB-Departamento de Gestión Territorial</v>
          </cell>
          <cell r="V263" t="str">
            <v>N/A</v>
          </cell>
          <cell r="W263" t="str">
            <v>N/A</v>
          </cell>
          <cell r="X263" t="str">
            <v>N/A</v>
          </cell>
          <cell r="Y263" t="str">
            <v>Inversión</v>
          </cell>
          <cell r="Z263">
            <v>94760959</v>
          </cell>
          <cell r="AA263" t="str">
            <v>N/A</v>
          </cell>
          <cell r="AB263" t="str">
            <v>N/A</v>
          </cell>
          <cell r="AC263" t="str">
            <v>$8.240.084</v>
          </cell>
          <cell r="AD263" t="str">
            <v>N/A</v>
          </cell>
          <cell r="AE263">
            <v>29122</v>
          </cell>
          <cell r="AF263">
            <v>49922</v>
          </cell>
          <cell r="AG263" t="str">
            <v xml:space="preserve">2018011001091	</v>
          </cell>
          <cell r="AH263">
            <v>44582</v>
          </cell>
          <cell r="AI263">
            <v>44585</v>
          </cell>
          <cell r="AJ263" t="str">
            <v>N/A</v>
          </cell>
          <cell r="AK263" t="str">
            <v>N/A</v>
          </cell>
          <cell r="AL263" t="str">
            <v>N/A</v>
          </cell>
          <cell r="AM263" t="str">
            <v>N/A</v>
          </cell>
          <cell r="AN263">
            <v>0</v>
          </cell>
          <cell r="AO263" t="str">
            <v>N/A</v>
          </cell>
          <cell r="AP263">
            <v>0</v>
          </cell>
          <cell r="AQ263" t="str">
            <v>N/A</v>
          </cell>
          <cell r="AR263">
            <v>0</v>
          </cell>
          <cell r="AS263" t="str">
            <v>N/A</v>
          </cell>
          <cell r="AT263">
            <v>0</v>
          </cell>
          <cell r="AU263" t="str">
            <v>N/A</v>
          </cell>
          <cell r="AV263">
            <v>0</v>
          </cell>
          <cell r="AW263" t="str">
            <v>N/A</v>
          </cell>
          <cell r="AX263">
            <v>0</v>
          </cell>
          <cell r="AY263" t="str">
            <v>N/A</v>
          </cell>
          <cell r="AZ263">
            <v>0</v>
          </cell>
          <cell r="BA263">
            <v>94760959</v>
          </cell>
          <cell r="BB263" t="str">
            <v>NO</v>
          </cell>
          <cell r="BC263" t="str">
            <v>N/A</v>
          </cell>
          <cell r="BD263" t="str">
            <v>N/A</v>
          </cell>
          <cell r="BE263" t="str">
            <v>N/A</v>
          </cell>
          <cell r="BF263" t="str">
            <v>N/A</v>
          </cell>
          <cell r="BG263">
            <v>44926</v>
          </cell>
          <cell r="BH263">
            <v>44926</v>
          </cell>
          <cell r="BI263">
            <v>-417</v>
          </cell>
          <cell r="BJ263" t="str">
            <v>NO</v>
          </cell>
          <cell r="BK263" t="str">
            <v>N/A</v>
          </cell>
          <cell r="BL263" t="str">
            <v>Bogotá D.C.</v>
          </cell>
          <cell r="BM263" t="str">
            <v xml:space="preserve">Cumplimiento </v>
          </cell>
          <cell r="BN263" t="str">
            <v>33-47-101008175</v>
          </cell>
          <cell r="BO263">
            <v>0</v>
          </cell>
          <cell r="BP263" t="str">
            <v xml:space="preserve">Seguros del Estado </v>
          </cell>
          <cell r="BQ263">
            <v>44583</v>
          </cell>
          <cell r="BR263" t="str">
            <v>21-01-2022 - 10-07-2023</v>
          </cell>
          <cell r="BS263">
            <v>2022</v>
          </cell>
          <cell r="BT263" t="str">
            <v>C:\Users\andres.prietom\JEP Colombia\Carlos Giovanni Torres Peñaranda - Contractual - Onedrive\Validación pólizas CPS\.VERIFICACIÓN DE PÓLIZAS CONTRATOS 2022\verificacion poliza contrato JEP-214-2022.pdf</v>
          </cell>
          <cell r="BU263" t="str">
            <v>N/A</v>
          </cell>
          <cell r="BV263" t="str">
            <v>Terminado</v>
          </cell>
          <cell r="BW263" t="str">
            <v>Retiro</v>
          </cell>
          <cell r="BX263" t="str">
            <v>N/A</v>
          </cell>
          <cell r="BY263" t="str">
            <v>CIENCIAS POLÍTICAS</v>
          </cell>
          <cell r="BZ263" t="str">
            <v>N/A</v>
          </cell>
          <cell r="CA263" t="str">
            <v>MASCULINO</v>
          </cell>
        </row>
        <row r="264">
          <cell r="C264" t="str">
            <v>JEP-530-2022</v>
          </cell>
          <cell r="D264" t="str">
            <v>JEP-CSPO-511-2022</v>
          </cell>
          <cell r="E264" t="str">
            <v xml:space="preserve">Ángela Esquivel </v>
          </cell>
          <cell r="F264" t="str">
            <v>N/R</v>
          </cell>
          <cell r="G264" t="str">
            <v>Nadya Kathitz Quintero Certuche </v>
          </cell>
          <cell r="H264" t="str">
            <v>2. Contratos o convenios que no requieren pluralidad de ofertas</v>
          </cell>
          <cell r="I264" t="str">
            <v>1. Prestación de servicios</v>
          </cell>
          <cell r="J264">
            <v>26502551</v>
          </cell>
          <cell r="K264">
            <v>6</v>
          </cell>
          <cell r="L264" t="str">
            <v>Persona Natural</v>
          </cell>
          <cell r="M264" t="str">
            <v>Rivera</v>
          </cell>
          <cell r="N264" t="str">
            <v>Prestar servicios profesionales para apoyar y acompañar jurídicamente al departamento de gestión territorial en proyectos, procesos y procedimientos a cargo de la dependencia, así como en el seguimiento a la respuesta y asistencia técnica a necesidades de la actividad judicial de la jep en territorio. </v>
          </cell>
          <cell r="O264" t="str">
            <v>Administrativo Transversal</v>
          </cell>
          <cell r="P264" t="str">
            <v>Harvey Danilo Suarez Morales</v>
          </cell>
          <cell r="Q264" t="str">
            <v>Secretaría Ejecutiva</v>
          </cell>
          <cell r="R264" t="str">
            <v xml:space="preserve">Subsecretaría Ejecutiva </v>
          </cell>
          <cell r="S264" t="str">
            <v>Departamento de Gestión Territorial</v>
          </cell>
          <cell r="T264" t="str">
            <v>Angela María Mora Soto</v>
          </cell>
          <cell r="U264" t="str">
            <v>BB-Departamento de Gestión Territorial</v>
          </cell>
          <cell r="V264" t="str">
            <v>N/A</v>
          </cell>
          <cell r="W264" t="str">
            <v>N/A</v>
          </cell>
          <cell r="X264" t="str">
            <v>N/A</v>
          </cell>
          <cell r="Y264" t="str">
            <v>Inversión</v>
          </cell>
          <cell r="Z264">
            <v>26021315</v>
          </cell>
          <cell r="AA264" t="str">
            <v>N/A</v>
          </cell>
          <cell r="AB264" t="str">
            <v>N/A</v>
          </cell>
          <cell r="AC264">
            <v>5204263</v>
          </cell>
          <cell r="AD264" t="str">
            <v>N/A</v>
          </cell>
          <cell r="AE264">
            <v>81022</v>
          </cell>
          <cell r="AF264">
            <v>298022</v>
          </cell>
          <cell r="AG264">
            <v>2018011001091</v>
          </cell>
          <cell r="AH264">
            <v>44747</v>
          </cell>
          <cell r="AI264">
            <v>44749</v>
          </cell>
          <cell r="AJ264" t="str">
            <v>N/A</v>
          </cell>
          <cell r="AK264" t="str">
            <v>N/A</v>
          </cell>
          <cell r="AL264" t="str">
            <v>N/A</v>
          </cell>
          <cell r="AM264" t="str">
            <v>N/A</v>
          </cell>
          <cell r="AN264">
            <v>0</v>
          </cell>
          <cell r="AO264" t="str">
            <v>N/A</v>
          </cell>
          <cell r="AP264">
            <v>0</v>
          </cell>
          <cell r="AQ264" t="str">
            <v>N/A</v>
          </cell>
          <cell r="AR264">
            <v>0</v>
          </cell>
          <cell r="AS264" t="str">
            <v>N/A</v>
          </cell>
          <cell r="AT264">
            <v>0</v>
          </cell>
          <cell r="AU264" t="str">
            <v>N/A</v>
          </cell>
          <cell r="AV264">
            <v>0</v>
          </cell>
          <cell r="AW264" t="str">
            <v>N/A</v>
          </cell>
          <cell r="AX264">
            <v>0</v>
          </cell>
          <cell r="AY264" t="str">
            <v>N/A</v>
          </cell>
          <cell r="AZ264">
            <v>0</v>
          </cell>
          <cell r="BA264">
            <v>26021315</v>
          </cell>
          <cell r="BB264" t="str">
            <v>NO</v>
          </cell>
          <cell r="BC264" t="str">
            <v>N/A</v>
          </cell>
          <cell r="BD264" t="str">
            <v>N/A</v>
          </cell>
          <cell r="BE264" t="str">
            <v>N/A</v>
          </cell>
          <cell r="BF264" t="str">
            <v>N/A</v>
          </cell>
          <cell r="BG264">
            <v>44895</v>
          </cell>
          <cell r="BH264">
            <v>44895</v>
          </cell>
          <cell r="BI264">
            <v>-448</v>
          </cell>
          <cell r="BJ264" t="str">
            <v>SI</v>
          </cell>
          <cell r="BK264" t="str">
            <v>N/A</v>
          </cell>
          <cell r="BL264" t="str">
            <v>Bogotá D.C.</v>
          </cell>
          <cell r="BM264" t="str">
            <v>Cumplimiento</v>
          </cell>
          <cell r="BN264" t="str">
            <v>560 47 994000153270</v>
          </cell>
          <cell r="BO264">
            <v>0</v>
          </cell>
          <cell r="BP264" t="str">
            <v>Aseguradora Solidaria de Colombia</v>
          </cell>
          <cell r="BQ264">
            <v>44747</v>
          </cell>
          <cell r="BR264" t="str">
            <v>05/07/2022 - 09/06/2023</v>
          </cell>
          <cell r="BS264">
            <v>2022</v>
          </cell>
          <cell r="BT264" t="str">
            <v>PENDIENTE</v>
          </cell>
          <cell r="BU264" t="str">
            <v>Ninguna</v>
          </cell>
          <cell r="BV264" t="str">
            <v>Terminado</v>
          </cell>
          <cell r="BW264" t="str">
            <v>Retiro</v>
          </cell>
          <cell r="BX264" t="str">
            <v>N/A</v>
          </cell>
          <cell r="BY264" t="str">
            <v>PENDIENTE</v>
          </cell>
          <cell r="BZ264" t="str">
            <v>N/A</v>
          </cell>
          <cell r="CA264" t="str">
            <v>FEMENINO</v>
          </cell>
        </row>
        <row r="265">
          <cell r="C265" t="str">
            <v>JEP-047-2022</v>
          </cell>
          <cell r="D265" t="str">
            <v>JEP-CSPO-047-2022</v>
          </cell>
          <cell r="E265" t="str">
            <v xml:space="preserve">Ángela Esquivel </v>
          </cell>
          <cell r="F265" t="str">
            <v>N/R</v>
          </cell>
          <cell r="G265" t="str">
            <v>Sandra Milena Lopez Lopez</v>
          </cell>
          <cell r="H265" t="str">
            <v>2. Contratos o convenios que no requieren pluralidad de ofertas</v>
          </cell>
          <cell r="I265" t="str">
            <v>1. Prestación de servicios</v>
          </cell>
          <cell r="J265">
            <v>52215153</v>
          </cell>
          <cell r="K265">
            <v>1</v>
          </cell>
          <cell r="L265" t="str">
            <v>Persona Natural</v>
          </cell>
          <cell r="M265" t="str">
            <v>N/A</v>
          </cell>
          <cell r="N265" t="str">
            <v>Prestar servicios profesionales para apoyar y acompañar jurídicamente al Departamento de Gestión Territorial en proyectos, procesos y procedimientos a cargo de la dependencia, en el seguimiento a la respuesta y asistencia técnica a necesidades de la actividad judicial de la JEP en territorio, en particular en lo relacionado con nuevos macrocasos priorizados</v>
          </cell>
          <cell r="O265" t="str">
            <v>Administrativo Transversal</v>
          </cell>
          <cell r="P265" t="str">
            <v>Harvey Danilo Suarez Morales</v>
          </cell>
          <cell r="Q265" t="str">
            <v>Secretaría Ejecutiva</v>
          </cell>
          <cell r="R265" t="str">
            <v xml:space="preserve">Subsecretaría Ejecutiva </v>
          </cell>
          <cell r="S265" t="str">
            <v>Departamento de Gestión Territorial</v>
          </cell>
          <cell r="T265" t="str">
            <v>Gloria Cala Navarro</v>
          </cell>
          <cell r="U265" t="str">
            <v>BB-Departamento de Gestión Territorial</v>
          </cell>
          <cell r="V265" t="str">
            <v>N/A</v>
          </cell>
          <cell r="W265" t="str">
            <v>N/A</v>
          </cell>
          <cell r="X265" t="str">
            <v>N/A</v>
          </cell>
          <cell r="Y265" t="str">
            <v>Inversión</v>
          </cell>
          <cell r="Z265">
            <v>84328333</v>
          </cell>
          <cell r="AA265" t="str">
            <v>N/A</v>
          </cell>
          <cell r="AB265" t="str">
            <v>N/A</v>
          </cell>
          <cell r="AC265">
            <v>7228143</v>
          </cell>
          <cell r="AD265" t="str">
            <v>N/A</v>
          </cell>
          <cell r="AE265">
            <v>31822</v>
          </cell>
          <cell r="AF265">
            <v>32322</v>
          </cell>
          <cell r="AG265">
            <v>2018011001091</v>
          </cell>
          <cell r="AH265">
            <v>44575</v>
          </cell>
          <cell r="AI265">
            <v>44579</v>
          </cell>
          <cell r="AJ265" t="str">
            <v>N/A</v>
          </cell>
          <cell r="AK265" t="str">
            <v>N/A</v>
          </cell>
          <cell r="AL265" t="str">
            <v>N/A</v>
          </cell>
          <cell r="AM265" t="str">
            <v>N/A</v>
          </cell>
          <cell r="AN265">
            <v>0</v>
          </cell>
          <cell r="AO265" t="str">
            <v>N/A</v>
          </cell>
          <cell r="AP265">
            <v>0</v>
          </cell>
          <cell r="AQ265" t="str">
            <v>N/A</v>
          </cell>
          <cell r="AR265">
            <v>0</v>
          </cell>
          <cell r="AS265" t="str">
            <v>N/A</v>
          </cell>
          <cell r="AT265">
            <v>0</v>
          </cell>
          <cell r="AU265" t="str">
            <v>N/A</v>
          </cell>
          <cell r="AV265">
            <v>0</v>
          </cell>
          <cell r="AW265" t="str">
            <v>N/A</v>
          </cell>
          <cell r="AX265">
            <v>0</v>
          </cell>
          <cell r="AY265" t="str">
            <v>N/A</v>
          </cell>
          <cell r="AZ265">
            <v>-171</v>
          </cell>
          <cell r="BA265">
            <v>84328333</v>
          </cell>
          <cell r="BB265" t="str">
            <v>NO</v>
          </cell>
          <cell r="BC265" t="str">
            <v>N/A</v>
          </cell>
          <cell r="BD265" t="str">
            <v>N/A</v>
          </cell>
          <cell r="BE265" t="str">
            <v>N/A</v>
          </cell>
          <cell r="BF265" t="str">
            <v>N/A</v>
          </cell>
          <cell r="BG265">
            <v>44926</v>
          </cell>
          <cell r="BH265">
            <v>44755</v>
          </cell>
          <cell r="BI265">
            <v>-588</v>
          </cell>
          <cell r="BJ265" t="str">
            <v>SI</v>
          </cell>
          <cell r="BK265">
            <v>44755</v>
          </cell>
          <cell r="BL265" t="str">
            <v>Bogotá D.C.</v>
          </cell>
          <cell r="BM265" t="str">
            <v>Cumplimiento</v>
          </cell>
          <cell r="BN265" t="str">
            <v>21-45-101357205</v>
          </cell>
          <cell r="BO265">
            <v>0</v>
          </cell>
          <cell r="BP265" t="str">
            <v xml:space="preserve">Seguros del Estado </v>
          </cell>
          <cell r="BQ265">
            <v>44572</v>
          </cell>
          <cell r="BR265" t="str">
            <v>11-01-2022 - 01-07-2023</v>
          </cell>
          <cell r="BS265">
            <v>2022</v>
          </cell>
          <cell r="BT265" t="str">
            <v>C:\Users\andres.prietom\JEP Colombia\Carlos Giovanni Torres Peñaranda - Contractual - Onedrive\Validación pólizas CPS\.VERIFICACIÓN DE PÓLIZAS CONTRATOS 2022\verificacion poliza contrato JEP-047-2022.pdf</v>
          </cell>
          <cell r="BU265" t="str">
            <v>El 13/07/2022 se se publica la terminación anticipada del contrato</v>
          </cell>
          <cell r="BV265" t="str">
            <v>Terminado</v>
          </cell>
          <cell r="BW265" t="str">
            <v>Terminación anticipada</v>
          </cell>
          <cell r="BX265" t="str">
            <v>N/A</v>
          </cell>
          <cell r="BY265" t="str">
            <v>DERECHO</v>
          </cell>
          <cell r="BZ265" t="str">
            <v>N/A</v>
          </cell>
          <cell r="CA265" t="str">
            <v>FEMENINO</v>
          </cell>
        </row>
        <row r="266">
          <cell r="C266" t="str">
            <v>JEP-213-2022</v>
          </cell>
          <cell r="D266" t="str">
            <v>JEP-CSPO-213-2022</v>
          </cell>
          <cell r="E266" t="str">
            <v xml:space="preserve">Ángela Esquivel </v>
          </cell>
          <cell r="F266">
            <v>44574</v>
          </cell>
          <cell r="G266" t="str">
            <v>Juan David Acosta Gonzalez</v>
          </cell>
          <cell r="H266" t="str">
            <v>2. Contratos o convenios que no requieren pluralidad de ofertas</v>
          </cell>
          <cell r="I266" t="str">
            <v>1. Prestación de servicios</v>
          </cell>
          <cell r="J266">
            <v>1019036824</v>
          </cell>
          <cell r="K266">
            <v>8</v>
          </cell>
          <cell r="L266" t="str">
            <v>Persona Natural</v>
          </cell>
          <cell r="M266" t="str">
            <v>N/A</v>
          </cell>
          <cell r="N266" t="str">
            <v>Prestar servicios para apoyar y acompañar al Departamento de Gestión Territorial en la organización y sistematización de la información producida por la dependencia, teniendo en cuenta los enfoques diferenciales.</v>
          </cell>
          <cell r="O266" t="str">
            <v>Administrativo Transversal</v>
          </cell>
          <cell r="P266" t="str">
            <v>Harvey Danilo Suarez Morales</v>
          </cell>
          <cell r="Q266" t="str">
            <v>Secretaría Ejecutiva</v>
          </cell>
          <cell r="R266" t="str">
            <v xml:space="preserve">Subsecretaría Ejecutiva </v>
          </cell>
          <cell r="S266" t="str">
            <v>Departamento de Gestión Territorial</v>
          </cell>
          <cell r="T266" t="str">
            <v>Gloria Cala Navarro</v>
          </cell>
          <cell r="U266" t="str">
            <v>BB-Departamento de Gestión Territorial</v>
          </cell>
          <cell r="V266" t="str">
            <v>N/A</v>
          </cell>
          <cell r="W266" t="str">
            <v>N/A</v>
          </cell>
          <cell r="X266" t="str">
            <v>N/A</v>
          </cell>
          <cell r="Y266" t="str">
            <v>Inversión</v>
          </cell>
          <cell r="Z266">
            <v>41561805</v>
          </cell>
          <cell r="AA266" t="str">
            <v>N/A</v>
          </cell>
          <cell r="AB266" t="str">
            <v>N/A</v>
          </cell>
          <cell r="AC266">
            <v>3614070</v>
          </cell>
          <cell r="AD266" t="str">
            <v>N/A</v>
          </cell>
          <cell r="AE266">
            <v>28522</v>
          </cell>
          <cell r="AF266">
            <v>46122</v>
          </cell>
          <cell r="AG266">
            <v>2018011001091</v>
          </cell>
          <cell r="AH266">
            <v>44581</v>
          </cell>
          <cell r="AI266">
            <v>44585</v>
          </cell>
          <cell r="AJ266" t="str">
            <v>Rodrigo Torrejano Jimenez</v>
          </cell>
          <cell r="AK266">
            <v>1032437437</v>
          </cell>
          <cell r="AL266">
            <v>8</v>
          </cell>
          <cell r="AM266">
            <v>44833</v>
          </cell>
          <cell r="AN266">
            <v>0</v>
          </cell>
          <cell r="AO266" t="str">
            <v>N/A</v>
          </cell>
          <cell r="AP266">
            <v>0</v>
          </cell>
          <cell r="AQ266" t="str">
            <v>N/A</v>
          </cell>
          <cell r="AR266">
            <v>0</v>
          </cell>
          <cell r="AS266" t="str">
            <v>N/A</v>
          </cell>
          <cell r="AT266">
            <v>0</v>
          </cell>
          <cell r="AU266" t="str">
            <v>N/A</v>
          </cell>
          <cell r="AV266">
            <v>0</v>
          </cell>
          <cell r="AW266" t="str">
            <v>N/A</v>
          </cell>
          <cell r="AX266">
            <v>0</v>
          </cell>
          <cell r="AY266" t="str">
            <v>N/A</v>
          </cell>
          <cell r="AZ266">
            <v>0</v>
          </cell>
          <cell r="BA266">
            <v>41561805</v>
          </cell>
          <cell r="BB266" t="str">
            <v>NO</v>
          </cell>
          <cell r="BC266" t="str">
            <v>N/A</v>
          </cell>
          <cell r="BD266" t="str">
            <v>N/A</v>
          </cell>
          <cell r="BE266" t="str">
            <v>N/A</v>
          </cell>
          <cell r="BF266" t="str">
            <v>N/A</v>
          </cell>
          <cell r="BG266">
            <v>44926</v>
          </cell>
          <cell r="BH266">
            <v>44926</v>
          </cell>
          <cell r="BI266">
            <v>-417</v>
          </cell>
          <cell r="BJ266" t="str">
            <v>NO</v>
          </cell>
          <cell r="BK266" t="str">
            <v>N/A</v>
          </cell>
          <cell r="BL266" t="str">
            <v>Bogotá D.C.</v>
          </cell>
          <cell r="BM266" t="str">
            <v xml:space="preserve">Cumplimiento </v>
          </cell>
          <cell r="BN266" t="str">
            <v xml:space="preserve">33-47-101008155
15-45-101148996
15-45-101148996
</v>
          </cell>
          <cell r="BO266" t="str">
            <v>0
0
1</v>
          </cell>
          <cell r="BP266" t="str">
            <v>Seguros del Estado S.A.
Seguros del Estado S.A.
Seguros del Estado S.A.</v>
          </cell>
          <cell r="BQ266" t="str">
            <v>21/01/2022
27/09/2022
30/09/2022</v>
          </cell>
          <cell r="BR266" t="str">
            <v>20-01-2022 - 30-06-2023
27/09/2022 - 30/06/2023
27/09/2022 - 30/06/2023</v>
          </cell>
          <cell r="BS266" t="str">
            <v xml:space="preserve">22/01/2022
30/09/2022
06/10/2022
</v>
          </cell>
          <cell r="BT266" t="str">
            <v>C:\Users\andres.prietom\JEP Colombia\Carlos Giovanni Torres Peñaranda - Contractual - Onedrive\Validación pólizas CPS\.VERIFICACIÓN DE PÓLIZAS CONTRATOS 2022\verificacion poliza contrato JEP-213-2022.pdf</v>
          </cell>
          <cell r="BU266" t="str">
            <v>En fehca del 26 de septiembre se encuentra en flujo de aprobación la cesión del CTO JEP-213-2022 Rodrigo Torrejano de DGT</v>
          </cell>
          <cell r="BV266" t="str">
            <v>Terminado</v>
          </cell>
          <cell r="BW266" t="str">
            <v>Cesión</v>
          </cell>
          <cell r="BX266" t="str">
            <v>N/A</v>
          </cell>
          <cell r="BY266" t="str">
            <v>CIENCIAS POLÍTICAS</v>
          </cell>
          <cell r="BZ266" t="str">
            <v>N/A</v>
          </cell>
          <cell r="CA266" t="str">
            <v>MASCULINO</v>
          </cell>
        </row>
        <row r="267">
          <cell r="C267" t="str">
            <v>JEP-354-2022</v>
          </cell>
          <cell r="D267" t="str">
            <v>JEP-CSPO-354-2022</v>
          </cell>
          <cell r="E267" t="str">
            <v xml:space="preserve">Ángela Esquivel </v>
          </cell>
          <cell r="F267" t="str">
            <v>24 de enero de 2022</v>
          </cell>
          <cell r="G267" t="str">
            <v>Santiago Peña Aragon</v>
          </cell>
          <cell r="H267" t="str">
            <v>2. Contratos o convenios que no requieren pluralidad de ofertas</v>
          </cell>
          <cell r="I267" t="str">
            <v>1. Prestación de servicios</v>
          </cell>
          <cell r="J267" t="str">
            <v>1019110556_x000D_</v>
          </cell>
          <cell r="K267">
            <v>5</v>
          </cell>
          <cell r="L267" t="str">
            <v>Persona Natural</v>
          </cell>
          <cell r="M267" t="str">
            <v>N/A</v>
          </cell>
          <cell r="N267" t="str">
            <v>Prestar servicios para apoyar y acompañar al Departamento de Gestión Territorial en la organización y sistematización de la información producida por la dependencia, teniendo en cuenta los enfoques diferenciales.</v>
          </cell>
          <cell r="O267" t="str">
            <v>Administrativo Transversal</v>
          </cell>
          <cell r="P267" t="str">
            <v>Harvey Danilo Suarez Morales</v>
          </cell>
          <cell r="Q267" t="str">
            <v>Secretaría Ejecutiva</v>
          </cell>
          <cell r="R267" t="str">
            <v xml:space="preserve">Subsecretaría Ejecutiva </v>
          </cell>
          <cell r="S267" t="str">
            <v>Departamento de Gestión Territorial</v>
          </cell>
          <cell r="T267" t="str">
            <v>Gloria Cala Navarro</v>
          </cell>
          <cell r="U267" t="str">
            <v>BB-Departamento de Gestión Territorial</v>
          </cell>
          <cell r="V267" t="str">
            <v>N/A</v>
          </cell>
          <cell r="W267" t="str">
            <v>N/A</v>
          </cell>
          <cell r="X267" t="str">
            <v>N/A</v>
          </cell>
          <cell r="Y267" t="str">
            <v>Inversión</v>
          </cell>
          <cell r="Z267">
            <v>40477584</v>
          </cell>
          <cell r="AA267" t="str">
            <v>N/A</v>
          </cell>
          <cell r="AB267" t="str">
            <v>N/A</v>
          </cell>
          <cell r="AC267" t="str">
            <v>$3.614.070</v>
          </cell>
          <cell r="AD267" t="str">
            <v>N/A</v>
          </cell>
          <cell r="AE267">
            <v>60322</v>
          </cell>
          <cell r="AF267">
            <v>70722</v>
          </cell>
          <cell r="AG267" t="str">
            <v xml:space="preserve">2018011001091	</v>
          </cell>
          <cell r="AH267">
            <v>44589</v>
          </cell>
          <cell r="AI267">
            <v>44592</v>
          </cell>
          <cell r="AJ267" t="str">
            <v>N/A</v>
          </cell>
          <cell r="AK267" t="str">
            <v>N/A</v>
          </cell>
          <cell r="AL267" t="str">
            <v>N/A</v>
          </cell>
          <cell r="AM267" t="str">
            <v>N/A</v>
          </cell>
          <cell r="AN267">
            <v>0</v>
          </cell>
          <cell r="AO267" t="str">
            <v>N/A</v>
          </cell>
          <cell r="AP267">
            <v>0</v>
          </cell>
          <cell r="AQ267" t="str">
            <v>N/A</v>
          </cell>
          <cell r="AR267">
            <v>0</v>
          </cell>
          <cell r="AS267" t="str">
            <v>N/A</v>
          </cell>
          <cell r="AT267">
            <v>0</v>
          </cell>
          <cell r="AU267" t="str">
            <v>N/A</v>
          </cell>
          <cell r="AV267">
            <v>0</v>
          </cell>
          <cell r="AW267" t="str">
            <v>N/A</v>
          </cell>
          <cell r="AX267">
            <v>0</v>
          </cell>
          <cell r="AY267" t="str">
            <v>N/A</v>
          </cell>
          <cell r="AZ267">
            <v>0</v>
          </cell>
          <cell r="BA267">
            <v>40477584</v>
          </cell>
          <cell r="BB267" t="str">
            <v>NO</v>
          </cell>
          <cell r="BC267" t="str">
            <v>N/A</v>
          </cell>
          <cell r="BD267" t="str">
            <v>N/A</v>
          </cell>
          <cell r="BE267" t="str">
            <v>N/A</v>
          </cell>
          <cell r="BF267" t="str">
            <v>N/A</v>
          </cell>
          <cell r="BG267">
            <v>44926</v>
          </cell>
          <cell r="BH267">
            <v>44926</v>
          </cell>
          <cell r="BI267">
            <v>-417</v>
          </cell>
          <cell r="BJ267" t="str">
            <v>NO</v>
          </cell>
          <cell r="BK267" t="str">
            <v>N/A</v>
          </cell>
          <cell r="BL267" t="str">
            <v>Bogotá D.C.</v>
          </cell>
          <cell r="BM267" t="str">
            <v>Cumplimiento</v>
          </cell>
          <cell r="BN267" t="str">
            <v>15-45-101138280</v>
          </cell>
          <cell r="BO267">
            <v>2</v>
          </cell>
          <cell r="BP267" t="str">
            <v>Seguros del Estado</v>
          </cell>
          <cell r="BQ267">
            <v>44589</v>
          </cell>
          <cell r="BR267" t="str">
            <v>28-01-2022 - 02-07-2023</v>
          </cell>
          <cell r="BS267">
            <v>2022</v>
          </cell>
          <cell r="BT267" t="str">
            <v>PENDIENTE</v>
          </cell>
          <cell r="BU267" t="str">
            <v>Ninguna</v>
          </cell>
          <cell r="BV267" t="str">
            <v>Terminado</v>
          </cell>
          <cell r="BW267" t="str">
            <v>Retiro</v>
          </cell>
          <cell r="BX267" t="str">
            <v>N/A</v>
          </cell>
          <cell r="BY267" t="str">
            <v>HISTORIA</v>
          </cell>
          <cell r="BZ267" t="str">
            <v>N/A</v>
          </cell>
          <cell r="CA267" t="str">
            <v>MASCULINO</v>
          </cell>
        </row>
        <row r="268">
          <cell r="C268" t="str">
            <v>JEP-634-2022</v>
          </cell>
          <cell r="D268" t="str">
            <v>JEP-CSPO-614-2022</v>
          </cell>
          <cell r="E268" t="str">
            <v>Johanna Duarte</v>
          </cell>
          <cell r="F268">
            <v>44761</v>
          </cell>
          <cell r="G268" t="str">
            <v>Silvia Daniela Higuera Pinto</v>
          </cell>
          <cell r="H268" t="str">
            <v>2. Contratos o convenios que no requieren pluralidad de ofertas</v>
          </cell>
          <cell r="I268" t="str">
            <v>1. Prestación de servicios</v>
          </cell>
          <cell r="J268">
            <v>1098769671</v>
          </cell>
          <cell r="K268">
            <v>0</v>
          </cell>
          <cell r="L268" t="str">
            <v>Persona Natural</v>
          </cell>
          <cell r="M268" t="str">
            <v xml:space="preserve">Bogotá D.C. </v>
          </cell>
          <cell r="N268" t="str">
            <v>Prestar servicios profesionales para apoyar y acompañar al Departamento de Atención al Ciudadano en la elaboración de actos administrativos y respuestas a las PQRSDF, con base en las normas legales vigentes y los lineamientos jurídicos implementados para la implementación del punto 5 del Acuerdo Final con enfoque sistémico</v>
          </cell>
          <cell r="O268" t="str">
            <v>Administrativo Transversal</v>
          </cell>
          <cell r="P268" t="str">
            <v>Harvey Danilo Suarez Morales</v>
          </cell>
          <cell r="Q268" t="str">
            <v>Secretaría Ejecutiva</v>
          </cell>
          <cell r="R268" t="str">
            <v xml:space="preserve">Subsecretaría Ejecutiva </v>
          </cell>
          <cell r="S268" t="str">
            <v>Departamento de Atención al Ciudadano</v>
          </cell>
          <cell r="T268" t="str">
            <v xml:space="preserve">Constanza Eugenia Cañon Charry	</v>
          </cell>
          <cell r="U268" t="str">
            <v>BB-Departamento de Atención al Ciudadano</v>
          </cell>
          <cell r="V268" t="str">
            <v>N/A</v>
          </cell>
          <cell r="W268" t="str">
            <v>N/A</v>
          </cell>
          <cell r="X268" t="str">
            <v>N/A</v>
          </cell>
          <cell r="Y268" t="str">
            <v>Inversión</v>
          </cell>
          <cell r="Z268">
            <v>24980452</v>
          </cell>
          <cell r="AA268" t="str">
            <v>N/A</v>
          </cell>
          <cell r="AB268" t="str">
            <v>N/A</v>
          </cell>
          <cell r="AC268">
            <v>5204263</v>
          </cell>
          <cell r="AD268" t="str">
            <v>N/A</v>
          </cell>
          <cell r="AE268">
            <v>82222</v>
          </cell>
          <cell r="AF268">
            <v>342622</v>
          </cell>
          <cell r="AG268">
            <v>2018011001091</v>
          </cell>
          <cell r="AH268">
            <v>44770</v>
          </cell>
          <cell r="AI268">
            <v>44775</v>
          </cell>
          <cell r="AJ268" t="str">
            <v>N/A</v>
          </cell>
          <cell r="AK268" t="str">
            <v>N/A</v>
          </cell>
          <cell r="AL268" t="str">
            <v>N/A</v>
          </cell>
          <cell r="AM268" t="str">
            <v>N/A</v>
          </cell>
          <cell r="AN268">
            <v>0</v>
          </cell>
          <cell r="AO268" t="str">
            <v>N/A</v>
          </cell>
          <cell r="AP268">
            <v>0</v>
          </cell>
          <cell r="AQ268" t="str">
            <v>N/A</v>
          </cell>
          <cell r="AR268">
            <v>0</v>
          </cell>
          <cell r="AS268" t="str">
            <v>N/A</v>
          </cell>
          <cell r="AT268">
            <v>0</v>
          </cell>
          <cell r="AU268" t="str">
            <v>N/A</v>
          </cell>
          <cell r="AV268">
            <v>0</v>
          </cell>
          <cell r="AW268" t="str">
            <v>N/A</v>
          </cell>
          <cell r="AX268">
            <v>0</v>
          </cell>
          <cell r="AY268" t="str">
            <v>N/A</v>
          </cell>
          <cell r="AZ268">
            <v>0</v>
          </cell>
          <cell r="BA268">
            <v>24980452</v>
          </cell>
          <cell r="BB268" t="str">
            <v>NO</v>
          </cell>
          <cell r="BC268" t="str">
            <v>N/A</v>
          </cell>
          <cell r="BD268" t="str">
            <v>N/A</v>
          </cell>
          <cell r="BE268" t="str">
            <v>N/A</v>
          </cell>
          <cell r="BF268" t="str">
            <v>N/A</v>
          </cell>
          <cell r="BG268">
            <v>44895</v>
          </cell>
          <cell r="BH268">
            <v>44895</v>
          </cell>
          <cell r="BI268">
            <v>-448</v>
          </cell>
          <cell r="BJ268" t="str">
            <v>SI</v>
          </cell>
          <cell r="BK268" t="str">
            <v>N/A</v>
          </cell>
          <cell r="BL268" t="str">
            <v>Bogotá D.C.</v>
          </cell>
          <cell r="BM268" t="str">
            <v>Cumplimiento</v>
          </cell>
          <cell r="BN268" t="str">
            <v>21-47-101021805</v>
          </cell>
          <cell r="BO268">
            <v>0</v>
          </cell>
          <cell r="BP268" t="str">
            <v>Seguros del Estado S.A.</v>
          </cell>
          <cell r="BQ268">
            <v>44771</v>
          </cell>
          <cell r="BR268" t="str">
            <v>29/07/2022 - 31/05/2023</v>
          </cell>
          <cell r="BS268">
            <v>2022</v>
          </cell>
          <cell r="BT268" t="str">
            <v>PENDIENTE</v>
          </cell>
          <cell r="BU268" t="str">
            <v>Garantia pendiente</v>
          </cell>
          <cell r="BV268" t="str">
            <v>Terminado</v>
          </cell>
          <cell r="BW268" t="str">
            <v>Retiro</v>
          </cell>
          <cell r="BX268" t="str">
            <v>N/A</v>
          </cell>
          <cell r="BY268" t="str">
            <v>PENDIENTE</v>
          </cell>
          <cell r="BZ268" t="str">
            <v>N/A</v>
          </cell>
          <cell r="CA268" t="str">
            <v>FEMENINO</v>
          </cell>
        </row>
        <row r="269">
          <cell r="C269" t="str">
            <v>JEP-066-2022</v>
          </cell>
          <cell r="D269" t="str">
            <v>JEP-CSPO-066-2022</v>
          </cell>
          <cell r="E269" t="str">
            <v>Norma Bonilla</v>
          </cell>
          <cell r="F269" t="str">
            <v>N/R</v>
          </cell>
          <cell r="G269" t="str">
            <v xml:space="preserve">Nicolle Stefani Salazar Hurtado </v>
          </cell>
          <cell r="H269" t="str">
            <v>2. Contratos o convenios que no requieren pluralidad de ofertas</v>
          </cell>
          <cell r="I269" t="str">
            <v>1. Prestación de servicios</v>
          </cell>
          <cell r="J269">
            <v>1082937775</v>
          </cell>
          <cell r="K269">
            <v>0</v>
          </cell>
          <cell r="L269" t="str">
            <v>Persona Natural</v>
          </cell>
          <cell r="M269" t="str">
            <v>N/A</v>
          </cell>
          <cell r="N269" t="str">
            <v xml:space="preserve">Prestar servicios para apoyar y acompañar al Departamento de Atención al Ciudadano en la gestión de los diferentes canales, registros de PQRSDF, manejo de bases de datos correspondientes y encuestas de satisfacción de los sujetos de derecho y ciudadania en general para la implementación del punto 5 del Acuerdo Final con enfoque sistemico. </v>
          </cell>
          <cell r="O269" t="str">
            <v>Administrativo Transversal</v>
          </cell>
          <cell r="P269" t="str">
            <v>Harvey Danilo Suarez Morales</v>
          </cell>
          <cell r="Q269" t="str">
            <v>Secretaría Ejecutiva</v>
          </cell>
          <cell r="R269" t="str">
            <v xml:space="preserve">Subsecretaría Ejecutiva </v>
          </cell>
          <cell r="S269" t="str">
            <v>Departamento de Atención al Ciudadano</v>
          </cell>
          <cell r="T269" t="str">
            <v xml:space="preserve">Constanza Eugenia Cañon Charry	</v>
          </cell>
          <cell r="U269" t="str">
            <v>BB-Departamento de Atención al Ciudadano</v>
          </cell>
          <cell r="V269" t="str">
            <v>N/A</v>
          </cell>
          <cell r="W269" t="str">
            <v>N/A</v>
          </cell>
          <cell r="X269" t="str">
            <v>N/A</v>
          </cell>
          <cell r="Y269" t="str">
            <v>Inversión</v>
          </cell>
          <cell r="Z269">
            <v>49050177</v>
          </cell>
          <cell r="AA269" t="str">
            <v>N/A</v>
          </cell>
          <cell r="AB269" t="str">
            <v>N/A</v>
          </cell>
          <cell r="AC269" t="str">
            <v>$4.192.323</v>
          </cell>
          <cell r="AD269" t="str">
            <v>N/A</v>
          </cell>
          <cell r="AE269">
            <v>30222</v>
          </cell>
          <cell r="AF269">
            <v>30822</v>
          </cell>
          <cell r="AG269" t="str">
            <v xml:space="preserve">2018011001091	</v>
          </cell>
          <cell r="AH269">
            <v>44574</v>
          </cell>
          <cell r="AI269">
            <v>44574</v>
          </cell>
          <cell r="AJ269" t="str">
            <v>N/A</v>
          </cell>
          <cell r="AK269" t="str">
            <v>N/A</v>
          </cell>
          <cell r="AL269" t="str">
            <v>N/A</v>
          </cell>
          <cell r="AM269" t="str">
            <v>N/A</v>
          </cell>
          <cell r="AN269">
            <v>0</v>
          </cell>
          <cell r="AO269" t="str">
            <v>N/A</v>
          </cell>
          <cell r="AP269">
            <v>0</v>
          </cell>
          <cell r="AQ269" t="str">
            <v>N/A</v>
          </cell>
          <cell r="AR269">
            <v>0</v>
          </cell>
          <cell r="AS269" t="str">
            <v>N/A</v>
          </cell>
          <cell r="AT269">
            <v>0</v>
          </cell>
          <cell r="AU269" t="str">
            <v>N/A</v>
          </cell>
          <cell r="AV269">
            <v>0</v>
          </cell>
          <cell r="AW269" t="str">
            <v>N/A</v>
          </cell>
          <cell r="AX269">
            <v>0</v>
          </cell>
          <cell r="AY269" t="str">
            <v>N/A</v>
          </cell>
          <cell r="AZ269">
            <v>0</v>
          </cell>
          <cell r="BA269">
            <v>49050177</v>
          </cell>
          <cell r="BB269" t="str">
            <v>NO</v>
          </cell>
          <cell r="BC269" t="str">
            <v>N/A</v>
          </cell>
          <cell r="BD269" t="str">
            <v>N/A</v>
          </cell>
          <cell r="BE269" t="str">
            <v>N/A</v>
          </cell>
          <cell r="BF269" t="str">
            <v>N/A</v>
          </cell>
          <cell r="BG269">
            <v>44926</v>
          </cell>
          <cell r="BH269">
            <v>44926</v>
          </cell>
          <cell r="BI269">
            <v>-417</v>
          </cell>
          <cell r="BJ269" t="str">
            <v>NO</v>
          </cell>
          <cell r="BK269" t="str">
            <v>N/A</v>
          </cell>
          <cell r="BL269" t="str">
            <v>Bogotá D.C.</v>
          </cell>
          <cell r="BM269" t="str">
            <v>Cumplimiento</v>
          </cell>
          <cell r="BN269" t="str">
            <v>21-45-101357231</v>
          </cell>
          <cell r="BO269">
            <v>2</v>
          </cell>
          <cell r="BP269" t="str">
            <v>Seguros del Estado</v>
          </cell>
          <cell r="BQ269">
            <v>44574</v>
          </cell>
          <cell r="BR269" t="str">
            <v>13-01-2022 - 02-07-2023</v>
          </cell>
          <cell r="BS269">
            <v>2022</v>
          </cell>
          <cell r="BT269" t="str">
            <v>PENDIENTE</v>
          </cell>
          <cell r="BU269" t="str">
            <v>N/A</v>
          </cell>
          <cell r="BV269" t="str">
            <v>Terminado</v>
          </cell>
          <cell r="BW269" t="str">
            <v>Retiro</v>
          </cell>
          <cell r="BX269" t="str">
            <v>N/A</v>
          </cell>
          <cell r="BY269" t="str">
            <v>DERECHO</v>
          </cell>
          <cell r="BZ269" t="str">
            <v>N/A</v>
          </cell>
          <cell r="CA269" t="str">
            <v>FEMENINO</v>
          </cell>
        </row>
        <row r="270">
          <cell r="C270" t="str">
            <v>JEP-269-2022</v>
          </cell>
          <cell r="D270" t="str">
            <v>JEP-CSPO-269-2022</v>
          </cell>
          <cell r="E270" t="str">
            <v>Norma Bonilla</v>
          </cell>
          <cell r="F270" t="str">
            <v>20 de enero de 2022</v>
          </cell>
          <cell r="G270" t="str">
            <v xml:space="preserve">Leidy Carolina Martinez Cruz </v>
          </cell>
          <cell r="H270" t="str">
            <v>2. Contratos o convenios que no requieren pluralidad de ofertas</v>
          </cell>
          <cell r="I270" t="str">
            <v>1. Prestación de servicios</v>
          </cell>
          <cell r="J270">
            <v>1015453405</v>
          </cell>
          <cell r="K270">
            <v>9</v>
          </cell>
          <cell r="L270" t="str">
            <v>Persona Natural</v>
          </cell>
          <cell r="M270" t="str">
            <v>N/A</v>
          </cell>
          <cell r="N270" t="str">
            <v xml:space="preserve">Prestar servicios para apoyar y acompañar al Departamento de Atención al Ciudadano en la gestión de los diferentes canales, registros de PQRSDF, manejo de bases de datos correspondientes y encuestas de satisfacción de los sujetos de derecho y ciudadania en general para la implementación del punto 5 del Acuerdo Final con enfoque sistemico. </v>
          </cell>
          <cell r="O270" t="str">
            <v>Administrativo Transversal</v>
          </cell>
          <cell r="P270" t="str">
            <v>Harvey Danilo Suarez Morales</v>
          </cell>
          <cell r="Q270" t="str">
            <v>Secretaría Ejecutiva</v>
          </cell>
          <cell r="R270" t="str">
            <v xml:space="preserve">Subsecretaría Ejecutiva </v>
          </cell>
          <cell r="S270" t="str">
            <v>Departamento de Atención al Ciudadano</v>
          </cell>
          <cell r="T270" t="str">
            <v xml:space="preserve">Constanza Eugenia Cañon Charry	</v>
          </cell>
          <cell r="U270" t="str">
            <v>BB-Departamento de Atención al Ciudadano</v>
          </cell>
          <cell r="V270" t="str">
            <v>N/A</v>
          </cell>
          <cell r="W270" t="str">
            <v>N/A</v>
          </cell>
          <cell r="X270" t="str">
            <v>N/A</v>
          </cell>
          <cell r="Y270" t="str">
            <v>Inversión</v>
          </cell>
          <cell r="Z270">
            <v>48211713</v>
          </cell>
          <cell r="AA270" t="str">
            <v>N/A</v>
          </cell>
          <cell r="AB270" t="str">
            <v>N/A</v>
          </cell>
          <cell r="AC270">
            <v>4192323</v>
          </cell>
          <cell r="AD270" t="str">
            <v>N/A</v>
          </cell>
          <cell r="AE270">
            <v>30322</v>
          </cell>
          <cell r="AF270">
            <v>55222</v>
          </cell>
          <cell r="AG270">
            <v>2018011001091</v>
          </cell>
          <cell r="AH270">
            <v>44586</v>
          </cell>
          <cell r="AI270">
            <v>44587</v>
          </cell>
          <cell r="AJ270" t="str">
            <v>N/A</v>
          </cell>
          <cell r="AK270" t="str">
            <v>N/A</v>
          </cell>
          <cell r="AL270" t="str">
            <v>N/A</v>
          </cell>
          <cell r="AM270" t="str">
            <v>N/A</v>
          </cell>
          <cell r="AN270">
            <v>0</v>
          </cell>
          <cell r="AO270" t="str">
            <v>N/A</v>
          </cell>
          <cell r="AP270">
            <v>0</v>
          </cell>
          <cell r="AQ270" t="str">
            <v>N/A</v>
          </cell>
          <cell r="AR270">
            <v>0</v>
          </cell>
          <cell r="AS270" t="str">
            <v>N/A</v>
          </cell>
          <cell r="AT270">
            <v>0</v>
          </cell>
          <cell r="AU270" t="str">
            <v>N/A</v>
          </cell>
          <cell r="AV270">
            <v>0</v>
          </cell>
          <cell r="AW270" t="str">
            <v>N/A</v>
          </cell>
          <cell r="AX270">
            <v>0</v>
          </cell>
          <cell r="AY270" t="str">
            <v>N/A</v>
          </cell>
          <cell r="AZ270">
            <v>0</v>
          </cell>
          <cell r="BA270">
            <v>48211713</v>
          </cell>
          <cell r="BB270" t="str">
            <v>NO</v>
          </cell>
          <cell r="BC270" t="str">
            <v>N/A</v>
          </cell>
          <cell r="BD270" t="str">
            <v>N/A</v>
          </cell>
          <cell r="BE270" t="str">
            <v>N/A</v>
          </cell>
          <cell r="BF270" t="str">
            <v>N/A</v>
          </cell>
          <cell r="BG270">
            <v>44926</v>
          </cell>
          <cell r="BH270">
            <v>44926</v>
          </cell>
          <cell r="BI270">
            <v>-417</v>
          </cell>
          <cell r="BJ270" t="str">
            <v>NO</v>
          </cell>
          <cell r="BK270" t="str">
            <v>N/A</v>
          </cell>
          <cell r="BL270" t="str">
            <v>Bogotá D.C.</v>
          </cell>
          <cell r="BM270" t="str">
            <v xml:space="preserve">Cumplimiento </v>
          </cell>
          <cell r="BN270" t="str">
            <v>21-47-101016779</v>
          </cell>
          <cell r="BO270">
            <v>0</v>
          </cell>
          <cell r="BP270" t="str">
            <v xml:space="preserve">Seguros del Estado </v>
          </cell>
          <cell r="BQ270">
            <v>44586</v>
          </cell>
          <cell r="BR270" t="str">
            <v>25-01-2022 - 30-06-2023</v>
          </cell>
          <cell r="BS270">
            <v>2022</v>
          </cell>
          <cell r="BT270" t="str">
            <v>https://jepcolombia-my.sharepoint.com/personal/carlos_torres_jep_gov_co/_layouts/15/onedrive.aspx?q=269&amp;searchScope=folder&amp;id=%2Fpersonal%2Fcarlos%5Ftorres%5Fjep%5Fgov%5Fco%2FDocuments%2FDocumentos%2FContractual%2FContractual%20%2D%20Onedrive%2FValidaci%C3%B3n%20p%C3%B3lizas%20CPS%2F%2EVERIFICACI%C3%93N%20DE%20P%C3%93LIZAS%20CONTRATOS%202022%2FVerificaci%C3%B3n%20p%C3%B3liza%20contrato%20JEP%2D269%2D2022%20%2Epdf&amp;parent=%2Fpersonal%2Fcarlos%5Ftorres%5Fjep%5Fgov%5Fco%2FDocuments%2FDocumentos%2FContractual%2FContractual%20%2D%20Onedrive%2FValidaci%C3%B3n%20p%C3%B3lizas%20CPS&amp;parentview=7</v>
          </cell>
          <cell r="BU270" t="str">
            <v>Ninguna</v>
          </cell>
          <cell r="BV270" t="str">
            <v>Terminado</v>
          </cell>
          <cell r="BW270" t="str">
            <v>Retiro</v>
          </cell>
          <cell r="BX270" t="str">
            <v>N/A</v>
          </cell>
          <cell r="BY270" t="str">
            <v>PSICOLGÍA</v>
          </cell>
          <cell r="BZ270" t="str">
            <v>N/A</v>
          </cell>
          <cell r="CA270" t="str">
            <v>FEMENINO</v>
          </cell>
        </row>
        <row r="271">
          <cell r="C271" t="str">
            <v>JEP-241-2022</v>
          </cell>
          <cell r="D271" t="str">
            <v>JEP-CSPO-241-2022</v>
          </cell>
          <cell r="E271" t="str">
            <v>Norma Bonilla</v>
          </cell>
          <cell r="F271" t="str">
            <v>18 de enero de 2022</v>
          </cell>
          <cell r="G271" t="str">
            <v>Martha Elmy Niño Vargas</v>
          </cell>
          <cell r="H271" t="str">
            <v>2. Contratos o convenios que no requieren pluralidad de ofertas</v>
          </cell>
          <cell r="I271" t="str">
            <v>1. Prestación de servicios</v>
          </cell>
          <cell r="J271">
            <v>51560588</v>
          </cell>
          <cell r="K271">
            <v>6</v>
          </cell>
          <cell r="L271" t="str">
            <v>Persona Natural</v>
          </cell>
          <cell r="M271" t="str">
            <v>N/A</v>
          </cell>
          <cell r="N271" t="str">
            <v xml:space="preserve">Prestar servicios profesionales para apoyar y acompañar al Departamento de Atención al Ciudadano en lo relacionado con los temas de participación ciudadana, Sistema Nacional de Servicio al Ciudadano y en la articulación con las entidades del SIVJRNR, para la implementación del punto 5 del Acuerdo Final con enfoque sistemico. </v>
          </cell>
          <cell r="O271" t="str">
            <v>Administrativo Transversal</v>
          </cell>
          <cell r="P271" t="str">
            <v>Harvey Danilo Suarez Morales</v>
          </cell>
          <cell r="Q271" t="str">
            <v>Secretaría Ejecutiva</v>
          </cell>
          <cell r="R271" t="str">
            <v xml:space="preserve">Subsecretaría Ejecutiva </v>
          </cell>
          <cell r="S271" t="str">
            <v>Departamento de Atención al Ciudadano</v>
          </cell>
          <cell r="T271" t="str">
            <v xml:space="preserve">Constanza Eugenia Cañon Charry	</v>
          </cell>
          <cell r="U271" t="str">
            <v>BB-Departamento de Atención al Ciudadano</v>
          </cell>
          <cell r="V271" t="str">
            <v>N/A</v>
          </cell>
          <cell r="W271" t="str">
            <v>N/A</v>
          </cell>
          <cell r="X271" t="str">
            <v>N/A</v>
          </cell>
          <cell r="Y271" t="str">
            <v>Inversión</v>
          </cell>
          <cell r="Z271">
            <v>92838276</v>
          </cell>
          <cell r="AA271" t="str">
            <v>N/A</v>
          </cell>
          <cell r="AB271" t="str">
            <v>N/A</v>
          </cell>
          <cell r="AC271">
            <v>8240084</v>
          </cell>
          <cell r="AD271" t="str">
            <v>N/A</v>
          </cell>
          <cell r="AE271">
            <v>50922</v>
          </cell>
          <cell r="AF271">
            <v>55322</v>
          </cell>
          <cell r="AG271">
            <v>2018011001091</v>
          </cell>
          <cell r="AH271">
            <v>44586</v>
          </cell>
          <cell r="AI271">
            <v>44588</v>
          </cell>
          <cell r="AJ271" t="str">
            <v>N/A</v>
          </cell>
          <cell r="AK271" t="str">
            <v>N/A</v>
          </cell>
          <cell r="AL271" t="str">
            <v>N/A</v>
          </cell>
          <cell r="AM271" t="str">
            <v>N/A</v>
          </cell>
          <cell r="AN271">
            <v>0</v>
          </cell>
          <cell r="AO271" t="str">
            <v>N/A</v>
          </cell>
          <cell r="AP271">
            <v>0</v>
          </cell>
          <cell r="AQ271" t="str">
            <v>N/A</v>
          </cell>
          <cell r="AR271">
            <v>0</v>
          </cell>
          <cell r="AS271" t="str">
            <v>N/A</v>
          </cell>
          <cell r="AT271">
            <v>0</v>
          </cell>
          <cell r="AU271" t="str">
            <v>N/A</v>
          </cell>
          <cell r="AV271">
            <v>0</v>
          </cell>
          <cell r="AW271" t="str">
            <v>N/A</v>
          </cell>
          <cell r="AX271">
            <v>0</v>
          </cell>
          <cell r="AY271" t="str">
            <v>N/A</v>
          </cell>
          <cell r="AZ271">
            <v>0</v>
          </cell>
          <cell r="BA271">
            <v>92838276</v>
          </cell>
          <cell r="BB271" t="str">
            <v>NO</v>
          </cell>
          <cell r="BC271" t="str">
            <v>N/A</v>
          </cell>
          <cell r="BD271" t="str">
            <v>N/A</v>
          </cell>
          <cell r="BE271" t="str">
            <v>N/A</v>
          </cell>
          <cell r="BF271" t="str">
            <v>N/A</v>
          </cell>
          <cell r="BG271">
            <v>44926</v>
          </cell>
          <cell r="BH271">
            <v>44926</v>
          </cell>
          <cell r="BI271">
            <v>-417</v>
          </cell>
          <cell r="BJ271" t="str">
            <v>NO</v>
          </cell>
          <cell r="BK271" t="str">
            <v>N/A</v>
          </cell>
          <cell r="BL271" t="str">
            <v>Bogotá D.C.</v>
          </cell>
          <cell r="BM271" t="str">
            <v>Cumplimiento</v>
          </cell>
          <cell r="BN271" t="str">
            <v>21-47-101016793</v>
          </cell>
          <cell r="BO271">
            <v>0</v>
          </cell>
          <cell r="BP271" t="str">
            <v xml:space="preserve">Seguros del Estado </v>
          </cell>
          <cell r="BQ271">
            <v>44586</v>
          </cell>
          <cell r="BR271" t="str">
            <v>25-01-2022 - 30-06-2023</v>
          </cell>
          <cell r="BS271">
            <v>2022</v>
          </cell>
          <cell r="BT271" t="str">
            <v>https://jepcolombia-my.sharepoint.com/personal/carlos_torres_jep_gov_co/_layouts/15/onedrive.aspx?q=241&amp;searchScope=folder&amp;id=%2Fpersonal%2Fcarlos%5Ftorres%5Fjep%5Fgov%5Fco%2FDocuments%2FDocumentos%2FContractual%2FContractual%20%2D%20Onedrive%2FValidaci%C3%B3n%20p%C3%B3lizas%20CPS%2F%2EVERIFICACI%C3%93N%20DE%20P%C3%93LIZAS%20CONTRATOS%202022%2FVerificaci%C3%B3n%20p%C3%B3liza%20contrato%20JEP%2D241%2D2022%2Epdf&amp;parent=%2Fpersonal%2Fcarlos%5Ftorres%5Fjep%5Fgov%5Fco%2FDocuments%2FDocumentos%2FContractual%2FContractual%20%2D%20Onedrive%2FValidaci%C3%B3n%20p%C3%B3lizas%20CPS%2F%2EVERIFICACI%C3%93N%20DE%20P%C3%93LIZAS%20CONTRATOS%202022&amp;parentview=7</v>
          </cell>
          <cell r="BU271" t="str">
            <v>N/A</v>
          </cell>
          <cell r="BV271" t="str">
            <v>Terminado</v>
          </cell>
          <cell r="BW271" t="str">
            <v>Retiro</v>
          </cell>
          <cell r="BX271" t="str">
            <v>N/A</v>
          </cell>
          <cell r="BY271" t="str">
            <v>ADMINISTRACIÓN DE EMPRESAS</v>
          </cell>
          <cell r="BZ271" t="str">
            <v>N/A</v>
          </cell>
          <cell r="CA271" t="str">
            <v>FEMENINO</v>
          </cell>
        </row>
        <row r="272">
          <cell r="C272" t="str">
            <v>JEP-242-2022</v>
          </cell>
          <cell r="D272" t="str">
            <v>JEP-CSPO-242-2022</v>
          </cell>
          <cell r="E272" t="str">
            <v>Norma Bonilla</v>
          </cell>
          <cell r="F272" t="str">
            <v>18 de enero de 2022</v>
          </cell>
          <cell r="G272" t="str">
            <v>Juan Sebastian Moreno Fajardo</v>
          </cell>
          <cell r="H272" t="str">
            <v>2. Contratos o convenios que no requieren pluralidad de ofertas</v>
          </cell>
          <cell r="I272" t="str">
            <v>1. Prestación de servicios</v>
          </cell>
          <cell r="J272">
            <v>1013669647</v>
          </cell>
          <cell r="K272">
            <v>5</v>
          </cell>
          <cell r="L272" t="str">
            <v>Persona Natural</v>
          </cell>
          <cell r="M272" t="str">
            <v>N/A</v>
          </cell>
          <cell r="N272" t="str">
            <v>Prestar servicios profesionales para apoyar y acompañar al Departamento de Atención al Ciudadano en el desarrollo de las actividades relacionadas con recepción, tipificación, asignación y reportes estadísticos de las PQRSDF dentro de los sistemas de la entidad, para la implementación del punto 5 del Acuerdo Final con enfoque sistemico.</v>
          </cell>
          <cell r="O272" t="str">
            <v>Administrativo Transversal</v>
          </cell>
          <cell r="P272" t="str">
            <v>Harvey Danilo Suarez Morales</v>
          </cell>
          <cell r="Q272" t="str">
            <v>Secretaría Ejecutiva</v>
          </cell>
          <cell r="R272" t="str">
            <v xml:space="preserve">Subsecretaría Ejecutiva </v>
          </cell>
          <cell r="S272" t="str">
            <v>Departamento de Atención al Ciudadano</v>
          </cell>
          <cell r="T272" t="str">
            <v xml:space="preserve">Constanza Eugenia Cañon Charry	</v>
          </cell>
          <cell r="U272" t="str">
            <v>BB-Departamento de Atención al Ciudadano</v>
          </cell>
          <cell r="V272" t="str">
            <v>N/A</v>
          </cell>
          <cell r="W272" t="str">
            <v>N/A</v>
          </cell>
          <cell r="X272" t="str">
            <v>N/A</v>
          </cell>
          <cell r="Y272" t="str">
            <v>Inversión</v>
          </cell>
          <cell r="Z272">
            <v>41320867</v>
          </cell>
          <cell r="AA272" t="str">
            <v>N/A</v>
          </cell>
          <cell r="AB272" t="str">
            <v>N/A</v>
          </cell>
          <cell r="AC272" t="str">
            <v>$3.614.070</v>
          </cell>
          <cell r="AD272" t="str">
            <v>N/A</v>
          </cell>
          <cell r="AE272">
            <v>53122</v>
          </cell>
          <cell r="AF272">
            <v>50622</v>
          </cell>
          <cell r="AG272" t="str">
            <v xml:space="preserve">2018011001091	</v>
          </cell>
          <cell r="AH272">
            <v>44584</v>
          </cell>
          <cell r="AI272">
            <v>44587</v>
          </cell>
          <cell r="AJ272" t="str">
            <v>N/A</v>
          </cell>
          <cell r="AK272" t="str">
            <v>N/A</v>
          </cell>
          <cell r="AL272" t="str">
            <v>N/A</v>
          </cell>
          <cell r="AM272" t="str">
            <v>N/A</v>
          </cell>
          <cell r="AN272">
            <v>0</v>
          </cell>
          <cell r="AO272" t="str">
            <v>N/A</v>
          </cell>
          <cell r="AP272">
            <v>0</v>
          </cell>
          <cell r="AQ272" t="str">
            <v>N/A</v>
          </cell>
          <cell r="AR272">
            <v>0</v>
          </cell>
          <cell r="AS272" t="str">
            <v>N/A</v>
          </cell>
          <cell r="AT272">
            <v>0</v>
          </cell>
          <cell r="AU272" t="str">
            <v>N/A</v>
          </cell>
          <cell r="AV272">
            <v>0</v>
          </cell>
          <cell r="AW272" t="str">
            <v>N/A</v>
          </cell>
          <cell r="AX272">
            <v>0</v>
          </cell>
          <cell r="AY272" t="str">
            <v>N/A</v>
          </cell>
          <cell r="AZ272">
            <v>0</v>
          </cell>
          <cell r="BA272">
            <v>41320867</v>
          </cell>
          <cell r="BB272" t="str">
            <v>NO</v>
          </cell>
          <cell r="BC272" t="str">
            <v>N/A</v>
          </cell>
          <cell r="BD272" t="str">
            <v>N/A</v>
          </cell>
          <cell r="BE272" t="str">
            <v>N/A</v>
          </cell>
          <cell r="BF272" t="str">
            <v>N/A</v>
          </cell>
          <cell r="BG272">
            <v>44926</v>
          </cell>
          <cell r="BH272">
            <v>44926</v>
          </cell>
          <cell r="BI272">
            <v>-417</v>
          </cell>
          <cell r="BJ272" t="str">
            <v>NO</v>
          </cell>
          <cell r="BK272" t="str">
            <v>N/A</v>
          </cell>
          <cell r="BL272" t="str">
            <v>Bogotá D.C.</v>
          </cell>
          <cell r="BM272" t="str">
            <v>Cumplimiento</v>
          </cell>
          <cell r="BN272" t="str">
            <v xml:space="preserve">	340-47-994000040832</v>
          </cell>
          <cell r="BO272">
            <v>0</v>
          </cell>
          <cell r="BP272" t="str">
            <v>Aseguradora Solidaria</v>
          </cell>
          <cell r="BQ272">
            <v>44585</v>
          </cell>
          <cell r="BR272" t="str">
            <v>24/01/2022 - 01/07/0223</v>
          </cell>
          <cell r="BS272">
            <v>2022</v>
          </cell>
          <cell r="BT272" t="str">
            <v>C:\Users\andres.prietom\JEP Colombia\Carlos Giovanni Torres Peñaranda - Contractual - Onedrive\Validación pólizas CPS\.VERIFICACIÓN DE PÓLIZAS CONTRATOS 2022\Verificación póliza contrato JEP-242-2022.pdf</v>
          </cell>
          <cell r="BU272" t="str">
            <v>N/A</v>
          </cell>
          <cell r="BV272" t="str">
            <v>Terminado</v>
          </cell>
          <cell r="BW272" t="str">
            <v>Retiro</v>
          </cell>
          <cell r="BX272" t="str">
            <v>N/A</v>
          </cell>
          <cell r="BY272" t="str">
            <v>DERECHO</v>
          </cell>
          <cell r="BZ272" t="str">
            <v>N/A</v>
          </cell>
          <cell r="CA272" t="str">
            <v>MASCULINO</v>
          </cell>
        </row>
        <row r="273">
          <cell r="C273" t="str">
            <v>JEP-159-2022</v>
          </cell>
          <cell r="D273" t="str">
            <v>JEP-CSPO-159-2022</v>
          </cell>
          <cell r="E273" t="str">
            <v>Jairo Cuellar</v>
          </cell>
          <cell r="F273">
            <v>44574</v>
          </cell>
          <cell r="G273" t="str">
            <v>Yuly Dayana Guauña Chantre</v>
          </cell>
          <cell r="H273" t="str">
            <v>2. Contratos o convenios que no requieren pluralidad de ofertas</v>
          </cell>
          <cell r="I273" t="str">
            <v>1. Prestación de servicios</v>
          </cell>
          <cell r="J273">
            <v>1061688616</v>
          </cell>
          <cell r="K273">
            <v>2</v>
          </cell>
          <cell r="L273" t="str">
            <v>Persona Natural</v>
          </cell>
          <cell r="M273" t="str">
            <v>N/A</v>
          </cell>
          <cell r="N273" t="str">
            <v>Prestación de servicios profesionales para apoyar al Departamento de SAAD Comparecientes en el acompañamiento psicosocial a los comparecientes ante las salas y secciones de la JEP.</v>
          </cell>
          <cell r="O273" t="str">
            <v>Misional</v>
          </cell>
          <cell r="P273" t="str">
            <v>Harvey Danilo Suarez Morales</v>
          </cell>
          <cell r="Q273" t="str">
            <v>Secretaría Ejecutiva</v>
          </cell>
          <cell r="R273" t="str">
            <v xml:space="preserve">Subsecretaría Ejecutiva </v>
          </cell>
          <cell r="S273" t="str">
            <v>Departamento SAAD - Comparecientes</v>
          </cell>
          <cell r="T273" t="str">
            <v>Jorge Alirio Mancera Cortés</v>
          </cell>
          <cell r="U273" t="str">
            <v>BB-Departamento SAAD - Comparecientes</v>
          </cell>
          <cell r="V273" t="str">
            <v>N/A</v>
          </cell>
          <cell r="W273" t="str">
            <v>N/A</v>
          </cell>
          <cell r="X273" t="str">
            <v>N/A</v>
          </cell>
          <cell r="Y273" t="str">
            <v>Inversión</v>
          </cell>
          <cell r="Z273">
            <v>84810209</v>
          </cell>
          <cell r="AA273" t="str">
            <v>N/A</v>
          </cell>
          <cell r="AB273" t="str">
            <v>N/A</v>
          </cell>
          <cell r="AC273">
            <v>7228143</v>
          </cell>
          <cell r="AD273" t="str">
            <v>N/A</v>
          </cell>
          <cell r="AE273">
            <v>36222</v>
          </cell>
          <cell r="AF273">
            <v>44122</v>
          </cell>
          <cell r="AG273">
            <v>2018011001091</v>
          </cell>
          <cell r="AH273">
            <v>44581</v>
          </cell>
          <cell r="AI273">
            <v>44582</v>
          </cell>
          <cell r="AJ273" t="str">
            <v>N/A</v>
          </cell>
          <cell r="AK273" t="str">
            <v>N/A</v>
          </cell>
          <cell r="AL273" t="str">
            <v>N/A</v>
          </cell>
          <cell r="AM273" t="str">
            <v>N/A</v>
          </cell>
          <cell r="AN273">
            <v>0</v>
          </cell>
          <cell r="AO273" t="str">
            <v>N/A</v>
          </cell>
          <cell r="AP273">
            <v>0</v>
          </cell>
          <cell r="AQ273" t="str">
            <v>N/A</v>
          </cell>
          <cell r="AR273">
            <v>0</v>
          </cell>
          <cell r="AS273" t="str">
            <v>N/A</v>
          </cell>
          <cell r="AT273">
            <v>0</v>
          </cell>
          <cell r="AU273" t="str">
            <v>N/A</v>
          </cell>
          <cell r="AV273">
            <v>0</v>
          </cell>
          <cell r="AW273" t="str">
            <v>N/A</v>
          </cell>
          <cell r="AX273">
            <v>0</v>
          </cell>
          <cell r="AY273" t="str">
            <v>N/A</v>
          </cell>
          <cell r="AZ273">
            <v>0</v>
          </cell>
          <cell r="BA273">
            <v>84810209</v>
          </cell>
          <cell r="BB273" t="str">
            <v>NO</v>
          </cell>
          <cell r="BC273" t="str">
            <v>N/A</v>
          </cell>
          <cell r="BD273" t="str">
            <v>N/A</v>
          </cell>
          <cell r="BE273" t="str">
            <v>N/A</v>
          </cell>
          <cell r="BF273" t="str">
            <v>N/A</v>
          </cell>
          <cell r="BG273">
            <v>44926</v>
          </cell>
          <cell r="BH273">
            <v>44926</v>
          </cell>
          <cell r="BI273">
            <v>-417</v>
          </cell>
          <cell r="BJ273" t="str">
            <v>NO</v>
          </cell>
          <cell r="BK273" t="str">
            <v>N/A</v>
          </cell>
          <cell r="BL273" t="str">
            <v>Cauca</v>
          </cell>
          <cell r="BM273" t="str">
            <v>Cumplimiento</v>
          </cell>
          <cell r="BN273" t="str">
            <v>435 47 994000048176</v>
          </cell>
          <cell r="BO273">
            <v>0</v>
          </cell>
          <cell r="BP273" t="str">
            <v>Aseguradora Solidaria</v>
          </cell>
          <cell r="BQ273">
            <v>44581</v>
          </cell>
          <cell r="BR273" t="str">
            <v>20-01-2022 - 01-07-2023</v>
          </cell>
          <cell r="BS273">
            <v>2022</v>
          </cell>
          <cell r="BT273" t="str">
            <v>C:\Users\andres.prietom\JEP Colombia\Carlos Giovanni Torres Peñaranda - Contractual - Onedrive\Validación pólizas CPS\.VERIFICACIÓN DE PÓLIZAS CONTRATOS 2022\Verificación póliza Contrato  JEP-159-2022.pdf</v>
          </cell>
          <cell r="BU273" t="str">
            <v>N/A</v>
          </cell>
          <cell r="BV273" t="str">
            <v>Terminado</v>
          </cell>
          <cell r="BW273" t="str">
            <v>Retiro</v>
          </cell>
          <cell r="BX273" t="str">
            <v>N/A</v>
          </cell>
          <cell r="BY273" t="str">
            <v xml:space="preserve">PSICOLOGÍA </v>
          </cell>
          <cell r="BZ273" t="str">
            <v>N/A</v>
          </cell>
          <cell r="CA273" t="str">
            <v>FEMENINO</v>
          </cell>
        </row>
        <row r="274">
          <cell r="C274" t="str">
            <v>JEP-180-2022</v>
          </cell>
          <cell r="D274" t="str">
            <v>JEP-CSPO-180-2022</v>
          </cell>
          <cell r="E274" t="str">
            <v>Carlos Torres</v>
          </cell>
          <cell r="F274" t="str">
            <v>11 de enero 2022</v>
          </cell>
          <cell r="G274" t="str">
            <v>Silvio Esteban Carvajal Ordoñez</v>
          </cell>
          <cell r="H274" t="str">
            <v>2. Contratos o convenios que no requieren pluralidad de ofertas</v>
          </cell>
          <cell r="I274" t="str">
            <v>1. Prestación de servicios</v>
          </cell>
          <cell r="J274">
            <v>1018452569</v>
          </cell>
          <cell r="K274">
            <v>4</v>
          </cell>
          <cell r="L274" t="str">
            <v>Persona Natural</v>
          </cell>
          <cell r="M274" t="str">
            <v>N/A</v>
          </cell>
          <cell r="N274" t="str">
            <v xml:space="preserve">Apoyar y acompañar al departamento de SAAD comparecientes en la gestión operativa del sistema vista, para el registro de abogados /as y comparecientes. </v>
          </cell>
          <cell r="O274" t="str">
            <v>Misional</v>
          </cell>
          <cell r="P274" t="str">
            <v>Harvey Danilo Suarez Morales</v>
          </cell>
          <cell r="Q274" t="str">
            <v>Secretaría Ejecutiva</v>
          </cell>
          <cell r="R274" t="str">
            <v xml:space="preserve">Subsecretaría Ejecutiva </v>
          </cell>
          <cell r="S274" t="str">
            <v>Departamento SAAD - Comparecientes</v>
          </cell>
          <cell r="T274" t="str">
            <v>Jorge Alirio Mancera Cortés</v>
          </cell>
          <cell r="U274" t="str">
            <v>BB-Departamento SAAD - Comparecientes</v>
          </cell>
          <cell r="V274" t="str">
            <v>N/A</v>
          </cell>
          <cell r="W274" t="str">
            <v>N/A</v>
          </cell>
          <cell r="X274" t="str">
            <v>N/A</v>
          </cell>
          <cell r="Y274" t="str">
            <v>Inversión</v>
          </cell>
          <cell r="Z274">
            <v>54278510</v>
          </cell>
          <cell r="AA274" t="str">
            <v>N/A</v>
          </cell>
          <cell r="AB274" t="str">
            <v>N/A</v>
          </cell>
          <cell r="AC274" t="str">
            <v>$4.626.010</v>
          </cell>
          <cell r="AD274" t="str">
            <v>N/A</v>
          </cell>
          <cell r="AE274">
            <v>39022</v>
          </cell>
          <cell r="AF274">
            <v>44422</v>
          </cell>
          <cell r="AG274">
            <v>2018011001091</v>
          </cell>
          <cell r="AH274">
            <v>44581</v>
          </cell>
          <cell r="AI274">
            <v>44582</v>
          </cell>
          <cell r="AJ274" t="str">
            <v>N/A</v>
          </cell>
          <cell r="AK274" t="str">
            <v>N/A</v>
          </cell>
          <cell r="AL274" t="str">
            <v>N/A</v>
          </cell>
          <cell r="AM274" t="str">
            <v>N/A</v>
          </cell>
          <cell r="AN274">
            <v>0</v>
          </cell>
          <cell r="AO274" t="str">
            <v>N/A</v>
          </cell>
          <cell r="AP274">
            <v>0</v>
          </cell>
          <cell r="AQ274" t="str">
            <v>N/A</v>
          </cell>
          <cell r="AR274">
            <v>0</v>
          </cell>
          <cell r="AS274" t="str">
            <v>N/A</v>
          </cell>
          <cell r="AT274">
            <v>0</v>
          </cell>
          <cell r="AU274" t="str">
            <v>N/A</v>
          </cell>
          <cell r="AV274">
            <v>0</v>
          </cell>
          <cell r="AW274" t="str">
            <v>N/A</v>
          </cell>
          <cell r="AX274">
            <v>0</v>
          </cell>
          <cell r="AY274" t="str">
            <v>N/A</v>
          </cell>
          <cell r="AZ274">
            <v>0</v>
          </cell>
          <cell r="BA274">
            <v>54278510</v>
          </cell>
          <cell r="BB274" t="str">
            <v>NO</v>
          </cell>
          <cell r="BC274" t="str">
            <v>N/A</v>
          </cell>
          <cell r="BD274" t="str">
            <v>N/A</v>
          </cell>
          <cell r="BE274" t="str">
            <v>N/A</v>
          </cell>
          <cell r="BF274" t="str">
            <v>N/A</v>
          </cell>
          <cell r="BG274">
            <v>44926</v>
          </cell>
          <cell r="BH274">
            <v>44926</v>
          </cell>
          <cell r="BI274">
            <v>-417</v>
          </cell>
          <cell r="BJ274" t="str">
            <v>NO</v>
          </cell>
          <cell r="BK274" t="str">
            <v>N/A</v>
          </cell>
          <cell r="BL274" t="str">
            <v>Bogotá D.C.</v>
          </cell>
          <cell r="BM274" t="str">
            <v xml:space="preserve">Cumplimiento </v>
          </cell>
          <cell r="BN274" t="str">
            <v>15-47-101008462</v>
          </cell>
          <cell r="BO274">
            <v>0</v>
          </cell>
          <cell r="BP274" t="str">
            <v>Seguros del Estado</v>
          </cell>
          <cell r="BQ274">
            <v>44581</v>
          </cell>
          <cell r="BR274" t="str">
            <v>20-01-2022 - 30-06-2023</v>
          </cell>
          <cell r="BS274">
            <v>2022</v>
          </cell>
          <cell r="BT274" t="str">
            <v>https://jepcolombia-my.sharepoint.com/personal/carlos_torres_jep_gov_co/_layouts/15/onedrive.aspx?q=180&amp;searchScope=folder&amp;id=%2Fpersonal%2Fcarlos%5Ftorres%5Fjep%5Fgov%5Fco%2FDocuments%2FDocumentos%2FContractual%2FContractual%20%2D%20Onedrive%2FValidaci%C3%B3n%20p%C3%B3lizas%20CPS%2F%2EVERIFICACI%C3%93N%20DE%20P%C3%93LIZAS%20CONTRATOS%202022%2FVerificacio%CC%81n%20po%CC%81liza%20contrato%20JEP%2D180%2D2022%2Epdf&amp;parent=%2Fpersonal%2Fcarlos%5Ftorres%5Fjep%5Fgov%5Fco%2FDocuments%2FDocumentos%2FContractual%2FContractual%20%2D%20Onedrive%2FValidaci%C3%B3n%20p%C3%B3lizas%20CPS%2F%2EVERIFICACI%C3%93N%20DE%20P%C3%93LIZAS%20CONTRATOS%202022&amp;parentview=7</v>
          </cell>
          <cell r="BU274" t="str">
            <v>N/A</v>
          </cell>
          <cell r="BV274" t="str">
            <v>Terminado</v>
          </cell>
          <cell r="BW274" t="str">
            <v>Retiro</v>
          </cell>
          <cell r="BX274" t="str">
            <v>N/A</v>
          </cell>
          <cell r="BY274" t="str">
            <v>DERECHO</v>
          </cell>
          <cell r="BZ274" t="str">
            <v>N/A</v>
          </cell>
          <cell r="CA274" t="str">
            <v>MASCULINO</v>
          </cell>
        </row>
        <row r="275">
          <cell r="C275" t="str">
            <v>JEP-162-2022</v>
          </cell>
          <cell r="D275" t="str">
            <v>JEP-CSPO-162-2022</v>
          </cell>
          <cell r="E275" t="str">
            <v>Jairo Cuellar</v>
          </cell>
          <cell r="F275">
            <v>44574</v>
          </cell>
          <cell r="G275" t="str">
            <v>Lilian Patricia Guevara Hurtado</v>
          </cell>
          <cell r="H275" t="str">
            <v>2. Contratos o convenios que no requieren pluralidad de ofertas</v>
          </cell>
          <cell r="I275" t="str">
            <v>1. Prestación de servicios</v>
          </cell>
          <cell r="J275" t="str">
            <v xml:space="preserve">52702411
</v>
          </cell>
          <cell r="K275">
            <v>6</v>
          </cell>
          <cell r="L275" t="str">
            <v>Persona Natural</v>
          </cell>
          <cell r="M275" t="str">
            <v>N/A</v>
          </cell>
          <cell r="N275" t="str">
            <v>Prestación de servicios profesionales para apoyar al Departamento de SAAD Comparecientes en el acompañamiento psicosocial a los comparecientes ante las salas y secciones de la JEP.</v>
          </cell>
          <cell r="O275" t="str">
            <v>Misional</v>
          </cell>
          <cell r="P275" t="str">
            <v>Harvey Danilo Suarez Morales</v>
          </cell>
          <cell r="Q275" t="str">
            <v>Secretaría Ejecutiva</v>
          </cell>
          <cell r="R275" t="str">
            <v xml:space="preserve">Subsecretaría Ejecutiva </v>
          </cell>
          <cell r="S275" t="str">
            <v>Departamento SAAD - Comparecientes</v>
          </cell>
          <cell r="T275" t="str">
            <v>Jorge Alirio Mancera Cortés</v>
          </cell>
          <cell r="U275" t="str">
            <v>BB-Departamento SAAD - Comparecientes</v>
          </cell>
          <cell r="V275" t="str">
            <v>N/A</v>
          </cell>
          <cell r="W275" t="str">
            <v>N/A</v>
          </cell>
          <cell r="X275" t="str">
            <v>N/A</v>
          </cell>
          <cell r="Y275" t="str">
            <v>Inversión</v>
          </cell>
          <cell r="Z275">
            <v>84810209</v>
          </cell>
          <cell r="AA275" t="str">
            <v>N/A</v>
          </cell>
          <cell r="AB275" t="str">
            <v>N/A</v>
          </cell>
          <cell r="AC275" t="str">
            <v>$7.228.143</v>
          </cell>
          <cell r="AD275" t="str">
            <v>N/A</v>
          </cell>
          <cell r="AE275">
            <v>36122</v>
          </cell>
          <cell r="AF275">
            <v>51522</v>
          </cell>
          <cell r="AG275">
            <v>2018011001091</v>
          </cell>
          <cell r="AH275">
            <v>44582</v>
          </cell>
          <cell r="AI275">
            <v>44589</v>
          </cell>
          <cell r="AJ275" t="str">
            <v>Karen Nataly Villamizar Diaz</v>
          </cell>
          <cell r="AK275">
            <v>53017009</v>
          </cell>
          <cell r="AL275">
            <v>3</v>
          </cell>
          <cell r="AM275">
            <v>44683</v>
          </cell>
          <cell r="AN275">
            <v>0</v>
          </cell>
          <cell r="AO275" t="str">
            <v>N/A</v>
          </cell>
          <cell r="AP275">
            <v>0</v>
          </cell>
          <cell r="AQ275" t="str">
            <v>N/A</v>
          </cell>
          <cell r="AR275">
            <v>0</v>
          </cell>
          <cell r="AS275" t="str">
            <v>N/A</v>
          </cell>
          <cell r="AT275">
            <v>0</v>
          </cell>
          <cell r="AU275" t="str">
            <v>N/A</v>
          </cell>
          <cell r="AV275">
            <v>0</v>
          </cell>
          <cell r="AW275" t="str">
            <v>N/A</v>
          </cell>
          <cell r="AX275">
            <v>0</v>
          </cell>
          <cell r="AY275" t="str">
            <v>N/A</v>
          </cell>
          <cell r="AZ275">
            <v>0</v>
          </cell>
          <cell r="BA275">
            <v>84810209</v>
          </cell>
          <cell r="BB275" t="str">
            <v>NO</v>
          </cell>
          <cell r="BC275" t="str">
            <v>N/A</v>
          </cell>
          <cell r="BD275" t="str">
            <v>N/A</v>
          </cell>
          <cell r="BE275" t="str">
            <v>N/A</v>
          </cell>
          <cell r="BF275" t="str">
            <v>N/A</v>
          </cell>
          <cell r="BG275">
            <v>44926</v>
          </cell>
          <cell r="BH275">
            <v>44926</v>
          </cell>
          <cell r="BI275">
            <v>-417</v>
          </cell>
          <cell r="BJ275" t="str">
            <v>NO</v>
          </cell>
          <cell r="BK275" t="str">
            <v>N/A</v>
          </cell>
          <cell r="BL275" t="str">
            <v>Cundinamarca</v>
          </cell>
          <cell r="BM275" t="str">
            <v>Cumplimiento</v>
          </cell>
          <cell r="BN275" t="str">
            <v>21-47-101016615
39-45-101027967</v>
          </cell>
          <cell r="BO275" t="str">
            <v>0
0</v>
          </cell>
          <cell r="BP275" t="str">
            <v>Seguros del Estado S.A. 
Seguros del Estado S.A.</v>
          </cell>
          <cell r="BQ275" t="str">
            <v>24/01/2022
03/05/2022</v>
          </cell>
          <cell r="BR275" t="str">
            <v>21-01-2022 - 02-07-2023
03/05/2022 - 02/07/2023</v>
          </cell>
          <cell r="BS275" t="str">
            <v>28/01/2022
03/05/2022</v>
          </cell>
          <cell r="BT275" t="str">
            <v>C:\Users\andres.prietom\JEP Colombia\Carlos Giovanni Torres Peñaranda - Contractual - Onedrive\Validación pólizas CPS\.VERIFICACIÓN DE PÓLIZAS CONTRATOS 2022\Verificación póliza Contrato  JEP-162-2022.pdf</v>
          </cell>
          <cell r="BU275" t="str">
            <v>En fecha 2/05/2022 se suscribe Cesión del contrato.</v>
          </cell>
          <cell r="BV275" t="str">
            <v>Terminado</v>
          </cell>
          <cell r="BW275" t="str">
            <v>Cesión</v>
          </cell>
          <cell r="BX275" t="str">
            <v>N/A</v>
          </cell>
          <cell r="BY275" t="str">
            <v xml:space="preserve">PSICOLOGÍA </v>
          </cell>
          <cell r="BZ275" t="str">
            <v>N/A</v>
          </cell>
          <cell r="CA275" t="str">
            <v>FEMENINO</v>
          </cell>
        </row>
        <row r="276">
          <cell r="C276" t="str">
            <v>JEP-161-2022</v>
          </cell>
          <cell r="D276" t="str">
            <v>JEP-CSPO-161-2022</v>
          </cell>
          <cell r="E276" t="str">
            <v>Jairo Cuellar</v>
          </cell>
          <cell r="F276">
            <v>44574</v>
          </cell>
          <cell r="G276" t="str">
            <v>Rocio del Pilar Ramirez Poveda</v>
          </cell>
          <cell r="H276" t="str">
            <v>2. Contratos o convenios que no requieren pluralidad de ofertas</v>
          </cell>
          <cell r="I276" t="str">
            <v>1. Prestación de servicios</v>
          </cell>
          <cell r="J276">
            <v>43988037</v>
          </cell>
          <cell r="K276">
            <v>9</v>
          </cell>
          <cell r="L276" t="str">
            <v>Persona Natural</v>
          </cell>
          <cell r="M276" t="str">
            <v>N/A</v>
          </cell>
          <cell r="N276" t="str">
            <v>Prestación de servicios profesionales para apoyar al Departamento de SAAD Comparecientes en el acompañamiento psicosocial a los comparecientes ante las salas y secciones de la JEP.</v>
          </cell>
          <cell r="O276" t="str">
            <v>Misional</v>
          </cell>
          <cell r="P276" t="str">
            <v>Harvey Danilo Suarez Morales</v>
          </cell>
          <cell r="Q276" t="str">
            <v>Secretaría Ejecutiva</v>
          </cell>
          <cell r="R276" t="str">
            <v xml:space="preserve">Subsecretaría Ejecutiva </v>
          </cell>
          <cell r="S276" t="str">
            <v>Departamento SAAD - Comparecientes</v>
          </cell>
          <cell r="T276" t="str">
            <v>Jorge Alirio Mancera Cortés</v>
          </cell>
          <cell r="U276" t="str">
            <v>BB-Departamento SAAD - Comparecientes</v>
          </cell>
          <cell r="V276" t="str">
            <v>N/A</v>
          </cell>
          <cell r="W276" t="str">
            <v>N/A</v>
          </cell>
          <cell r="X276" t="str">
            <v>N/A</v>
          </cell>
          <cell r="Y276" t="str">
            <v>Inversión</v>
          </cell>
          <cell r="Z276">
            <v>84810209</v>
          </cell>
          <cell r="AA276" t="str">
            <v>N/A</v>
          </cell>
          <cell r="AB276" t="str">
            <v>N/A</v>
          </cell>
          <cell r="AC276">
            <v>7228143</v>
          </cell>
          <cell r="AD276" t="str">
            <v>N/A</v>
          </cell>
          <cell r="AE276">
            <v>36022</v>
          </cell>
          <cell r="AF276">
            <v>51622</v>
          </cell>
          <cell r="AG276">
            <v>2018011001091</v>
          </cell>
          <cell r="AH276">
            <v>44582</v>
          </cell>
          <cell r="AI276">
            <v>44585</v>
          </cell>
          <cell r="AJ276" t="str">
            <v>Oscar Andrés Abello Lozada</v>
          </cell>
          <cell r="AK276">
            <v>14296260</v>
          </cell>
          <cell r="AL276">
            <v>1</v>
          </cell>
          <cell r="AM276">
            <v>44805</v>
          </cell>
          <cell r="AN276">
            <v>0</v>
          </cell>
          <cell r="AO276" t="str">
            <v>N/A</v>
          </cell>
          <cell r="AP276">
            <v>0</v>
          </cell>
          <cell r="AQ276" t="str">
            <v>N/A</v>
          </cell>
          <cell r="AR276">
            <v>0</v>
          </cell>
          <cell r="AS276" t="str">
            <v>N/A</v>
          </cell>
          <cell r="AT276">
            <v>0</v>
          </cell>
          <cell r="AU276" t="str">
            <v>N/A</v>
          </cell>
          <cell r="AV276">
            <v>0</v>
          </cell>
          <cell r="AW276" t="str">
            <v>N/A</v>
          </cell>
          <cell r="AX276">
            <v>0</v>
          </cell>
          <cell r="AY276" t="str">
            <v>N/A</v>
          </cell>
          <cell r="AZ276">
            <v>0</v>
          </cell>
          <cell r="BA276">
            <v>84810209</v>
          </cell>
          <cell r="BB276" t="str">
            <v>NO</v>
          </cell>
          <cell r="BC276" t="str">
            <v>N/A</v>
          </cell>
          <cell r="BD276" t="str">
            <v>N/A</v>
          </cell>
          <cell r="BE276" t="str">
            <v>N/A</v>
          </cell>
          <cell r="BF276" t="str">
            <v>N/A</v>
          </cell>
          <cell r="BG276">
            <v>44926</v>
          </cell>
          <cell r="BH276">
            <v>44926</v>
          </cell>
          <cell r="BI276">
            <v>-417</v>
          </cell>
          <cell r="BJ276" t="str">
            <v>NO</v>
          </cell>
          <cell r="BK276" t="str">
            <v>N/A</v>
          </cell>
          <cell r="BL276" t="str">
            <v>Región de Tolima -Huila</v>
          </cell>
          <cell r="BM276" t="str">
            <v>Cumplimiento</v>
          </cell>
          <cell r="BN276" t="str">
            <v>21-47-101016624
25-47-101003167</v>
          </cell>
          <cell r="BO276" t="str">
            <v>0
0</v>
          </cell>
          <cell r="BP276" t="str">
            <v>Seguros del Estado S.A. 
Seguros del Estado S.A.</v>
          </cell>
          <cell r="BQ276" t="str">
            <v>24/01/2022
01/09/2022</v>
          </cell>
          <cell r="BR276" t="str">
            <v>21-01-2022 - 02-07-2023
01/09/2022 - 30/06/2023</v>
          </cell>
          <cell r="BS276" t="str">
            <v>24/01/2022
01/09/2022</v>
          </cell>
          <cell r="BT276" t="str">
            <v>C:\Users\andres.prietom\JEP Colombia\Carlos Giovanni Torres Peñaranda - Contractual - Onedrive\Validación pólizas CPS\.VERIFICACIÓN DE PÓLIZAS CONTRATOS 2022\Verificación póliza Contrato  JEP-161-2022.pdf</v>
          </cell>
          <cell r="BU276" t="str">
            <v>1 de septiembre de 2022 la cesión del contrato JEP-161-2022 ROCIO DEL PILAR RAMÍREZ POVEDA a OSCAR ANDRÉS ABELLO LOZADA</v>
          </cell>
          <cell r="BV276" t="str">
            <v>Terminado</v>
          </cell>
          <cell r="BW276" t="str">
            <v>Cesión</v>
          </cell>
          <cell r="BX276" t="str">
            <v>N/A</v>
          </cell>
          <cell r="BY276" t="str">
            <v xml:space="preserve">PSICOLOGÍA </v>
          </cell>
          <cell r="BZ276" t="str">
            <v>N/A</v>
          </cell>
          <cell r="CA276" t="str">
            <v>FEMENINO</v>
          </cell>
        </row>
        <row r="277">
          <cell r="C277" t="str">
            <v>JEP-298-2022</v>
          </cell>
          <cell r="D277" t="str">
            <v>JEP-CSPO-298-2022</v>
          </cell>
          <cell r="E277" t="str">
            <v xml:space="preserve">Vanessa Jiménez </v>
          </cell>
          <cell r="F277" t="str">
            <v>21 de enero de 2022</v>
          </cell>
          <cell r="G277" t="str">
            <v xml:space="preserve">Manuela Troncoso Castro </v>
          </cell>
          <cell r="H277" t="str">
            <v>2. Contratos o convenios que no requieren pluralidad de ofertas</v>
          </cell>
          <cell r="I277" t="str">
            <v>1. Prestación de servicios</v>
          </cell>
          <cell r="J277">
            <v>1110504810</v>
          </cell>
          <cell r="K277">
            <v>3</v>
          </cell>
          <cell r="L277" t="str">
            <v>Persona Natural</v>
          </cell>
          <cell r="M277" t="str">
            <v>N/A</v>
          </cell>
          <cell r="N277" t="str">
            <v xml:space="preserve">Prestación de servicios profesionales para brindar asistencia técnica a las actuaciones y decisiones judiciales propias de la justicia transicional y restaurativa JEP con los procesos de validación de información que permitan fortalecer la calidad y oportunidad de respuesta del registro de comparecientes, del que trata el artículo 95 del ASP 001 de 2020.
</v>
          </cell>
          <cell r="O277" t="str">
            <v>Misional</v>
          </cell>
          <cell r="P277" t="str">
            <v>Harvey Danilo Suarez Morales</v>
          </cell>
          <cell r="Q277" t="str">
            <v>Secretaría Ejecutiva</v>
          </cell>
          <cell r="R277" t="str">
            <v xml:space="preserve">Subsecretaría Ejecutiva </v>
          </cell>
          <cell r="S277" t="str">
            <v>Departamento SAAD - Comparecientes</v>
          </cell>
          <cell r="T277" t="str">
            <v>Jorge Alirio Mancera Cortés</v>
          </cell>
          <cell r="U277" t="str">
            <v>BB-Departamento SAAD - Comparecientes</v>
          </cell>
          <cell r="V277" t="str">
            <v>N/A</v>
          </cell>
          <cell r="W277" t="str">
            <v>N/A</v>
          </cell>
          <cell r="X277" t="str">
            <v>N/A</v>
          </cell>
          <cell r="Y277" t="str">
            <v>Inversión</v>
          </cell>
          <cell r="Z277">
            <v>69823860</v>
          </cell>
          <cell r="AA277" t="str">
            <v>N/A</v>
          </cell>
          <cell r="AB277" t="str">
            <v>N/A</v>
          </cell>
          <cell r="AC277" t="str">
            <v>$6.071.640</v>
          </cell>
          <cell r="AD277" t="str">
            <v>N/A</v>
          </cell>
          <cell r="AE277">
            <v>47322</v>
          </cell>
          <cell r="AF277">
            <v>62022</v>
          </cell>
          <cell r="AG277" t="str">
            <v xml:space="preserve">2018011001091	</v>
          </cell>
          <cell r="AH277">
            <v>44586</v>
          </cell>
          <cell r="AI277">
            <v>44588</v>
          </cell>
          <cell r="AJ277" t="str">
            <v>N/A</v>
          </cell>
          <cell r="AK277" t="str">
            <v>N/A</v>
          </cell>
          <cell r="AL277" t="str">
            <v>N/A</v>
          </cell>
          <cell r="AM277" t="str">
            <v>N/A</v>
          </cell>
          <cell r="AN277">
            <v>0</v>
          </cell>
          <cell r="AO277" t="str">
            <v>N/A</v>
          </cell>
          <cell r="AP277">
            <v>0</v>
          </cell>
          <cell r="AQ277" t="str">
            <v>N/A</v>
          </cell>
          <cell r="AR277">
            <v>0</v>
          </cell>
          <cell r="AS277" t="str">
            <v>N/A</v>
          </cell>
          <cell r="AT277">
            <v>0</v>
          </cell>
          <cell r="AU277" t="str">
            <v>N/A</v>
          </cell>
          <cell r="AV277">
            <v>0</v>
          </cell>
          <cell r="AW277" t="str">
            <v>N/A</v>
          </cell>
          <cell r="AX277">
            <v>0</v>
          </cell>
          <cell r="AY277" t="str">
            <v>N/A</v>
          </cell>
          <cell r="AZ277">
            <v>0</v>
          </cell>
          <cell r="BA277">
            <v>69823860</v>
          </cell>
          <cell r="BB277" t="str">
            <v>NO</v>
          </cell>
          <cell r="BC277" t="str">
            <v>N/A</v>
          </cell>
          <cell r="BD277" t="str">
            <v>N/A</v>
          </cell>
          <cell r="BE277" t="str">
            <v>N/A</v>
          </cell>
          <cell r="BF277" t="str">
            <v>N/A</v>
          </cell>
          <cell r="BG277">
            <v>44926</v>
          </cell>
          <cell r="BH277">
            <v>44926</v>
          </cell>
          <cell r="BI277">
            <v>-417</v>
          </cell>
          <cell r="BJ277" t="str">
            <v>NO</v>
          </cell>
          <cell r="BK277" t="str">
            <v>N/A</v>
          </cell>
          <cell r="BL277" t="str">
            <v>Bogotá D.C.</v>
          </cell>
          <cell r="BM277" t="str">
            <v xml:space="preserve">Cumplimiento </v>
          </cell>
          <cell r="BN277">
            <v>21471010169000</v>
          </cell>
          <cell r="BO277">
            <v>0</v>
          </cell>
          <cell r="BP277" t="str">
            <v xml:space="preserve">Seguros del Estado </v>
          </cell>
          <cell r="BQ277">
            <v>44587</v>
          </cell>
          <cell r="BR277" t="str">
            <v>25-01-2022 - 01-07-2023</v>
          </cell>
          <cell r="BS277">
            <v>2022</v>
          </cell>
          <cell r="BT277" t="str">
            <v>PENDIENTE</v>
          </cell>
          <cell r="BU277" t="str">
            <v>Mediate otrosí N°1 se aprueba reducir 2.023.880</v>
          </cell>
          <cell r="BV277" t="str">
            <v>Terminado</v>
          </cell>
          <cell r="BW277" t="str">
            <v>Adición o reducción</v>
          </cell>
          <cell r="BX277" t="str">
            <v>N/A</v>
          </cell>
          <cell r="BY277" t="str">
            <v>DERECHO</v>
          </cell>
          <cell r="BZ277" t="str">
            <v>N/A</v>
          </cell>
          <cell r="CA277" t="str">
            <v>FEMENINO</v>
          </cell>
        </row>
        <row r="278">
          <cell r="C278" t="str">
            <v>JEP-494-2022</v>
          </cell>
          <cell r="D278" t="str">
            <v>JEP-CSPO-476-2022</v>
          </cell>
          <cell r="E278" t="str">
            <v>Jairo Cuellar</v>
          </cell>
          <cell r="F278" t="str">
            <v>Revisado el 10/07/2022</v>
          </cell>
          <cell r="G278" t="str">
            <v>Leonardo Yepes Moreno</v>
          </cell>
          <cell r="H278" t="str">
            <v>2. Contratos o convenios que no requieren pluralidad de ofertas</v>
          </cell>
          <cell r="I278" t="str">
            <v>1. Prestación de servicios</v>
          </cell>
          <cell r="J278">
            <v>1032378847</v>
          </cell>
          <cell r="K278">
            <v>1</v>
          </cell>
          <cell r="L278" t="str">
            <v>Persona Natural</v>
          </cell>
          <cell r="M278" t="str">
            <v xml:space="preserve">Bogotá D.C. </v>
          </cell>
          <cell r="N278" t="str">
            <v>Prestación de servicios profesionales en la asesoría jurídica, atención integral y defensa técnica judicial a las personas que comparezcan ante las salas y secciones de la JEP, teniendo en cuenta los enfoques diferenciales</v>
          </cell>
          <cell r="O278" t="str">
            <v>Misional</v>
          </cell>
          <cell r="P278" t="str">
            <v>Harvey Danilo Suarez Morales</v>
          </cell>
          <cell r="Q278" t="str">
            <v>Secretaría Ejecutiva</v>
          </cell>
          <cell r="R278" t="str">
            <v xml:space="preserve">Subsecretaría Ejecutiva </v>
          </cell>
          <cell r="S278" t="str">
            <v>Departamento SAAD - Comparecientes</v>
          </cell>
          <cell r="T278" t="str">
            <v>Jorge Alirio Mancera Cortés</v>
          </cell>
          <cell r="U278" t="str">
            <v>BB-Departamento SAAD - Comparecientes</v>
          </cell>
          <cell r="V278" t="str">
            <v>N/A</v>
          </cell>
          <cell r="W278" t="str">
            <v>N/A</v>
          </cell>
          <cell r="X278" t="str">
            <v>N/A</v>
          </cell>
          <cell r="Y278" t="str">
            <v>Inversión</v>
          </cell>
          <cell r="Z278">
            <v>36140715</v>
          </cell>
          <cell r="AA278" t="str">
            <v>N/A</v>
          </cell>
          <cell r="AB278" t="str">
            <v>N/A</v>
          </cell>
          <cell r="AC278">
            <v>7228143</v>
          </cell>
          <cell r="AD278" t="str">
            <v>N/A</v>
          </cell>
          <cell r="AE278">
            <v>77522</v>
          </cell>
          <cell r="AF278">
            <v>297022</v>
          </cell>
          <cell r="AG278">
            <v>2018011001091</v>
          </cell>
          <cell r="AH278">
            <v>44743</v>
          </cell>
          <cell r="AI278">
            <v>44747</v>
          </cell>
          <cell r="AJ278" t="str">
            <v>N/A</v>
          </cell>
          <cell r="AK278" t="str">
            <v>N/A</v>
          </cell>
          <cell r="AL278" t="str">
            <v>N/A</v>
          </cell>
          <cell r="AM278" t="str">
            <v>N/A</v>
          </cell>
          <cell r="AN278">
            <v>0</v>
          </cell>
          <cell r="AO278" t="str">
            <v>N/A</v>
          </cell>
          <cell r="AP278">
            <v>0</v>
          </cell>
          <cell r="AQ278" t="str">
            <v>N/A</v>
          </cell>
          <cell r="AR278">
            <v>0</v>
          </cell>
          <cell r="AS278" t="str">
            <v>N/A</v>
          </cell>
          <cell r="AT278">
            <v>0</v>
          </cell>
          <cell r="AU278" t="str">
            <v>N/A</v>
          </cell>
          <cell r="AV278">
            <v>0</v>
          </cell>
          <cell r="AW278" t="str">
            <v>N/A</v>
          </cell>
          <cell r="AX278">
            <v>0</v>
          </cell>
          <cell r="AY278" t="str">
            <v>N/A</v>
          </cell>
          <cell r="AZ278">
            <v>0</v>
          </cell>
          <cell r="BA278">
            <v>36140715</v>
          </cell>
          <cell r="BB278" t="str">
            <v>NO</v>
          </cell>
          <cell r="BC278" t="str">
            <v>N/A</v>
          </cell>
          <cell r="BD278" t="str">
            <v>N/A</v>
          </cell>
          <cell r="BE278" t="str">
            <v>N/A</v>
          </cell>
          <cell r="BF278" t="str">
            <v>N/A</v>
          </cell>
          <cell r="BG278">
            <v>44895</v>
          </cell>
          <cell r="BH278">
            <v>44895</v>
          </cell>
          <cell r="BI278">
            <v>-448</v>
          </cell>
          <cell r="BK278" t="str">
            <v>N/A</v>
          </cell>
          <cell r="BL278" t="str">
            <v>Bogotá D.C.</v>
          </cell>
          <cell r="BM278" t="str">
            <v>Cumplimiento</v>
          </cell>
          <cell r="BN278" t="str">
            <v>14-45-101082043</v>
          </cell>
          <cell r="BO278">
            <v>0</v>
          </cell>
          <cell r="BP278" t="str">
            <v>Seguros del Estado S.A.</v>
          </cell>
          <cell r="BQ278">
            <v>44747</v>
          </cell>
          <cell r="BR278" t="str">
            <v>01/07/2022 - 09/06/2023</v>
          </cell>
          <cell r="BS278">
            <v>2022</v>
          </cell>
          <cell r="BT278" t="str">
            <v>C:\Users\ana.angel\JEP Colombia\Carlos Giovanni Torres Peñaranda - Contractual - Onedrive\Validación pólizas CPS\.VERIFICACIÓN DE PÓLIZAS CONTRATOS 2022\Verificación póliza Contrato  JEP-494-2022.pdf</v>
          </cell>
          <cell r="BU278" t="str">
            <v>Ninguna</v>
          </cell>
          <cell r="BV278" t="str">
            <v>Terminado</v>
          </cell>
          <cell r="BW278" t="str">
            <v>Retiro</v>
          </cell>
          <cell r="BX278" t="str">
            <v>N/A</v>
          </cell>
          <cell r="BY278" t="str">
            <v>PENDIENTE</v>
          </cell>
          <cell r="BZ278" t="str">
            <v>N/A</v>
          </cell>
          <cell r="CA278" t="str">
            <v>MASCULINO</v>
          </cell>
        </row>
        <row r="279">
          <cell r="C279" t="str">
            <v>JEP-471-2022</v>
          </cell>
          <cell r="D279" t="str">
            <v>JEP-CSPO-453-2022</v>
          </cell>
          <cell r="E279" t="str">
            <v>Carlos Torres</v>
          </cell>
          <cell r="F279" t="str">
            <v>Revisado el 13/07/2022</v>
          </cell>
          <cell r="G279" t="str">
            <v>William Alberto Acosta Menéndez</v>
          </cell>
          <cell r="H279" t="str">
            <v>2. Contratos o convenios que no requieren pluralidad de ofertas</v>
          </cell>
          <cell r="I279" t="str">
            <v>1. Prestación de servicios</v>
          </cell>
          <cell r="J279">
            <v>77183721</v>
          </cell>
          <cell r="K279">
            <v>7</v>
          </cell>
          <cell r="L279" t="str">
            <v>Persona Natural</v>
          </cell>
          <cell r="M279" t="str">
            <v>Ibagué</v>
          </cell>
          <cell r="N279" t="str">
            <v>Prestación de servicios profesionales en la asesoría jurídica, atención integral y defensa técnica judicial a las personas que comparezcan ante las salas y secciones de la JEP, teniendo en cuenta los enfoques diferenciales.</v>
          </cell>
          <cell r="O279" t="str">
            <v>Misional</v>
          </cell>
          <cell r="P279" t="str">
            <v>Harvey Danilo Suarez Morales</v>
          </cell>
          <cell r="Q279" t="str">
            <v>Secretaría Ejecutiva</v>
          </cell>
          <cell r="R279" t="str">
            <v xml:space="preserve">Subsecretaría Ejecutiva </v>
          </cell>
          <cell r="S279" t="str">
            <v>Departamento SAAD - Comparecientes</v>
          </cell>
          <cell r="T279" t="str">
            <v>Jorge Alirio Mancera Cortés</v>
          </cell>
          <cell r="U279" t="str">
            <v>BB-Departamento SAAD - Comparecientes</v>
          </cell>
          <cell r="V279" t="str">
            <v>N/A</v>
          </cell>
          <cell r="W279" t="str">
            <v>N/A</v>
          </cell>
          <cell r="X279" t="str">
            <v>N/A</v>
          </cell>
          <cell r="Y279" t="str">
            <v>Inversión</v>
          </cell>
          <cell r="Z279">
            <v>36140715</v>
          </cell>
          <cell r="AA279" t="str">
            <v>N/A</v>
          </cell>
          <cell r="AB279" t="str">
            <v>N/A</v>
          </cell>
          <cell r="AC279">
            <v>7228143</v>
          </cell>
          <cell r="AD279" t="str">
            <v>N/A</v>
          </cell>
          <cell r="AE279">
            <v>73422</v>
          </cell>
          <cell r="AF279">
            <v>297622</v>
          </cell>
          <cell r="AG279" t="str">
            <v xml:space="preserve">	2018011001091</v>
          </cell>
          <cell r="AH279">
            <v>44743</v>
          </cell>
          <cell r="AI279">
            <v>44747</v>
          </cell>
          <cell r="AJ279" t="str">
            <v>N/A</v>
          </cell>
          <cell r="AK279" t="str">
            <v>N/A</v>
          </cell>
          <cell r="AL279" t="str">
            <v>N/A</v>
          </cell>
          <cell r="AM279" t="str">
            <v>N/A</v>
          </cell>
          <cell r="AN279">
            <v>0</v>
          </cell>
          <cell r="AO279" t="str">
            <v>N/A</v>
          </cell>
          <cell r="AP279">
            <v>0</v>
          </cell>
          <cell r="AQ279" t="str">
            <v>N/A</v>
          </cell>
          <cell r="AR279">
            <v>0</v>
          </cell>
          <cell r="AS279" t="str">
            <v>N/A</v>
          </cell>
          <cell r="AT279">
            <v>0</v>
          </cell>
          <cell r="AU279" t="str">
            <v>N/A</v>
          </cell>
          <cell r="AV279">
            <v>0</v>
          </cell>
          <cell r="AW279" t="str">
            <v>N/A</v>
          </cell>
          <cell r="AX279">
            <v>0</v>
          </cell>
          <cell r="AY279" t="str">
            <v>N/A</v>
          </cell>
          <cell r="AZ279">
            <v>0</v>
          </cell>
          <cell r="BA279">
            <v>36140715</v>
          </cell>
          <cell r="BB279" t="str">
            <v>NO</v>
          </cell>
          <cell r="BC279" t="str">
            <v>N/A</v>
          </cell>
          <cell r="BD279" t="str">
            <v>N/A</v>
          </cell>
          <cell r="BE279" t="str">
            <v>N/A</v>
          </cell>
          <cell r="BF279" t="str">
            <v>N/A</v>
          </cell>
          <cell r="BG279">
            <v>44895</v>
          </cell>
          <cell r="BH279">
            <v>44895</v>
          </cell>
          <cell r="BI279">
            <v>-448</v>
          </cell>
          <cell r="BJ279" t="str">
            <v>SI</v>
          </cell>
          <cell r="BK279" t="str">
            <v>N/A</v>
          </cell>
          <cell r="BL279" t="str">
            <v>Bogotá D.C.</v>
          </cell>
          <cell r="BM279" t="str">
            <v>Cumplimiento</v>
          </cell>
          <cell r="BN279" t="str">
            <v>39-45101028280</v>
          </cell>
          <cell r="BO279">
            <v>0</v>
          </cell>
          <cell r="BP279" t="str">
            <v xml:space="preserve">Seguros del Estado S.A. </v>
          </cell>
          <cell r="BQ279">
            <v>44743</v>
          </cell>
          <cell r="BR279" t="str">
            <v>01/07/2022 - 31/05/2023</v>
          </cell>
          <cell r="BS279">
            <v>2022</v>
          </cell>
          <cell r="BT279" t="str">
            <v>PENDIENTE</v>
          </cell>
          <cell r="BU279" t="str">
            <v>Ninguna</v>
          </cell>
          <cell r="BV279" t="str">
            <v>Terminado</v>
          </cell>
          <cell r="BW279" t="str">
            <v>Retiro</v>
          </cell>
          <cell r="BX279" t="str">
            <v>N/A</v>
          </cell>
          <cell r="BY279" t="str">
            <v>DERECHO</v>
          </cell>
          <cell r="BZ279" t="str">
            <v>N/A</v>
          </cell>
          <cell r="CA279" t="str">
            <v>MASCULINO</v>
          </cell>
        </row>
        <row r="280">
          <cell r="C280" t="str">
            <v>JEP-058-2022</v>
          </cell>
          <cell r="D280" t="str">
            <v>JEP-CSPO-058-2022</v>
          </cell>
          <cell r="E280" t="str">
            <v>Carlos Torres</v>
          </cell>
          <cell r="F280" t="str">
            <v>N/R</v>
          </cell>
          <cell r="G280" t="str">
            <v>Albert Diomar De Jesus Barros Zuñiga</v>
          </cell>
          <cell r="H280" t="str">
            <v>2. Contratos o convenios que no requieren pluralidad de ofertas</v>
          </cell>
          <cell r="I280" t="str">
            <v>1. Prestación de servicios</v>
          </cell>
          <cell r="J280">
            <v>1140842597</v>
          </cell>
          <cell r="K280">
            <v>7</v>
          </cell>
          <cell r="L280" t="str">
            <v>Persona Natural</v>
          </cell>
          <cell r="M280" t="str">
            <v>N/A</v>
          </cell>
          <cell r="N280" t="str">
            <v xml:space="preserve">Prestación de servicios profesionales para apoyar al departamento SAAD comparecientes en las actividades administrativa propias del desarrollo del Sistema Autónomo de Asesoría y Defensa </v>
          </cell>
          <cell r="O280" t="str">
            <v>Misional</v>
          </cell>
          <cell r="P280" t="str">
            <v>Harvey Danilo Suarez Morales</v>
          </cell>
          <cell r="Q280" t="str">
            <v>Secretaría Ejecutiva</v>
          </cell>
          <cell r="R280" t="str">
            <v xml:space="preserve">Subsecretaría Ejecutiva </v>
          </cell>
          <cell r="S280" t="str">
            <v>Departamento SAAD - Comparecientes</v>
          </cell>
          <cell r="T280" t="str">
            <v>Jorge Alirio Mancera Cortés</v>
          </cell>
          <cell r="U280" t="str">
            <v>BB-Departamento SAAD - Comparecientes</v>
          </cell>
          <cell r="V280" t="str">
            <v>N/A</v>
          </cell>
          <cell r="W280" t="str">
            <v>N/A</v>
          </cell>
          <cell r="X280" t="str">
            <v>N/A</v>
          </cell>
          <cell r="Y280" t="str">
            <v>Inversión</v>
          </cell>
          <cell r="Z280">
            <v>62277668</v>
          </cell>
          <cell r="AA280" t="str">
            <v>N/A</v>
          </cell>
          <cell r="AB280" t="str">
            <v>N/A</v>
          </cell>
          <cell r="AC280" t="str">
            <v>$5.204.263</v>
          </cell>
          <cell r="AD280" t="str">
            <v>N/A</v>
          </cell>
          <cell r="AE280">
            <v>33022</v>
          </cell>
          <cell r="AF280">
            <v>28222</v>
          </cell>
          <cell r="AG280">
            <v>2018011001091</v>
          </cell>
          <cell r="AH280">
            <v>44572</v>
          </cell>
          <cell r="AI280">
            <v>44575</v>
          </cell>
          <cell r="AJ280" t="str">
            <v>N/A</v>
          </cell>
          <cell r="AK280" t="str">
            <v>N/A</v>
          </cell>
          <cell r="AL280" t="str">
            <v>N/A</v>
          </cell>
          <cell r="AM280" t="str">
            <v>N/A</v>
          </cell>
          <cell r="AN280">
            <v>0</v>
          </cell>
          <cell r="AO280" t="str">
            <v>N/A</v>
          </cell>
          <cell r="AP280">
            <v>0</v>
          </cell>
          <cell r="AQ280" t="str">
            <v>N/A</v>
          </cell>
          <cell r="AR280">
            <v>0</v>
          </cell>
          <cell r="AS280" t="str">
            <v>N/A</v>
          </cell>
          <cell r="AT280">
            <v>0</v>
          </cell>
          <cell r="AU280" t="str">
            <v>N/A</v>
          </cell>
          <cell r="AV280">
            <v>0</v>
          </cell>
          <cell r="AW280" t="str">
            <v>N/A</v>
          </cell>
          <cell r="AX280">
            <v>0</v>
          </cell>
          <cell r="AY280" t="str">
            <v>N/A</v>
          </cell>
          <cell r="AZ280">
            <v>0</v>
          </cell>
          <cell r="BA280">
            <v>62277668</v>
          </cell>
          <cell r="BB280" t="str">
            <v>NO</v>
          </cell>
          <cell r="BC280" t="str">
            <v>N/A</v>
          </cell>
          <cell r="BD280" t="str">
            <v>N/A</v>
          </cell>
          <cell r="BE280" t="str">
            <v>N/A</v>
          </cell>
          <cell r="BF280" t="str">
            <v>N/A</v>
          </cell>
          <cell r="BG280">
            <v>44926</v>
          </cell>
          <cell r="BH280">
            <v>44926</v>
          </cell>
          <cell r="BI280">
            <v>-417</v>
          </cell>
          <cell r="BJ280" t="str">
            <v>NO</v>
          </cell>
          <cell r="BK280" t="str">
            <v>N/A</v>
          </cell>
          <cell r="BL280" t="str">
            <v>Bogotá D.C.</v>
          </cell>
          <cell r="BM280" t="str">
            <v>Cumplimiento</v>
          </cell>
          <cell r="BN280" t="str">
            <v>21-45-101357513</v>
          </cell>
          <cell r="BO280">
            <v>0</v>
          </cell>
          <cell r="BP280" t="str">
            <v xml:space="preserve">Seguros del Estado </v>
          </cell>
          <cell r="BQ280">
            <v>44574</v>
          </cell>
          <cell r="BR280" t="str">
            <v>11-01-2022 - 01-07-2023</v>
          </cell>
          <cell r="BS280">
            <v>2022</v>
          </cell>
          <cell r="BT280" t="str">
            <v>https://jepcolombia-my.sharepoint.com/personal/carlos_torres_jep_gov_co/_layouts/15/onedrive.aspx?q=058&amp;searchScope=folder&amp;id=%2Fpersonal%2Fcarlos%5Ftorres%5Fjep%5Fgov%5Fco%2FDocuments%2FDocumentos%2FContractual%2FContractual%20%2D%20Onedrive%2FValidaci%C3%B3n%20p%C3%B3lizas%20CPS%2F%2EVERIFICACI%C3%93N%20DE%20P%C3%93LIZAS%20CONTRATOS%202022%2FVerificacio%CC%81n%20po%CC%81liza%20contrato%20JEP%2D058%2D2022%2Epdf&amp;parent=%2Fpersonal%2Fcarlos%5Ftorres%5Fjep%5Fgov%5Fco%2FDocuments%2FDocumentos%2FContractual%2FContractual%20%2D%20Onedrive%2FValidaci%C3%B3n%20p%C3%B3lizas%20CPS%2F%2EVERIFICACI%C3%93N%20DE%20P%C3%93LIZAS%20CONTRATOS%202022&amp;parentview=7</v>
          </cell>
          <cell r="BU280" t="str">
            <v>N/A</v>
          </cell>
          <cell r="BV280" t="str">
            <v>Terminado</v>
          </cell>
          <cell r="BW280" t="str">
            <v>Retiro</v>
          </cell>
          <cell r="BX280" t="str">
            <v>N/A</v>
          </cell>
          <cell r="BY280" t="str">
            <v>DERECHO</v>
          </cell>
          <cell r="BZ280" t="str">
            <v>N/A</v>
          </cell>
          <cell r="CA280" t="str">
            <v>MASCULINO</v>
          </cell>
        </row>
        <row r="281">
          <cell r="C281" t="str">
            <v>JEP-504-2022</v>
          </cell>
          <cell r="D281" t="str">
            <v>JEP-CSPO-486-2022</v>
          </cell>
          <cell r="E281" t="str">
            <v>John Maldonado</v>
          </cell>
          <cell r="F281" t="str">
            <v>Revisado 13/07/2022</v>
          </cell>
          <cell r="G281" t="str">
            <v>Angie Catalina Velasco Robelto</v>
          </cell>
          <cell r="H281" t="str">
            <v>2. Contratos o convenios que no requieren pluralidad de ofertas</v>
          </cell>
          <cell r="I281" t="str">
            <v>1. Prestación de servicios</v>
          </cell>
          <cell r="J281">
            <v>1057489435</v>
          </cell>
          <cell r="K281">
            <v>8</v>
          </cell>
          <cell r="L281" t="str">
            <v>Persona Natural</v>
          </cell>
          <cell r="M281" t="str">
            <v xml:space="preserve">Bogotá D.C. </v>
          </cell>
          <cell r="N281" t="str">
            <v>Prestación de servicios para apoyar la gestión administrativa relacionada con el desarrollo del Sistema Autónomo</v>
          </cell>
          <cell r="O281" t="str">
            <v>Administrativo Transversal</v>
          </cell>
          <cell r="P281" t="str">
            <v>Harvey Danilo Suarez Morales</v>
          </cell>
          <cell r="Q281" t="str">
            <v>Secretaría Ejecutiva</v>
          </cell>
          <cell r="R281" t="str">
            <v xml:space="preserve">Subsecretaría Ejecutiva </v>
          </cell>
          <cell r="S281" t="str">
            <v>Departamento SAAD - Comparecientes</v>
          </cell>
          <cell r="T281" t="str">
            <v>Jorge Alirio Mancera Cortés</v>
          </cell>
          <cell r="U281" t="str">
            <v>BB-Departamento SAAD - Comparecientes</v>
          </cell>
          <cell r="V281" t="str">
            <v>N/A</v>
          </cell>
          <cell r="W281" t="str">
            <v>N/A</v>
          </cell>
          <cell r="X281" t="str">
            <v>N/A</v>
          </cell>
          <cell r="Y281" t="str">
            <v>Inversión</v>
          </cell>
          <cell r="Z281">
            <v>18070350</v>
          </cell>
          <cell r="AA281" t="str">
            <v>N/A</v>
          </cell>
          <cell r="AB281" t="str">
            <v>N/A</v>
          </cell>
          <cell r="AC281">
            <v>3614070</v>
          </cell>
          <cell r="AD281" t="str">
            <v>N/A</v>
          </cell>
          <cell r="AE281">
            <v>78522</v>
          </cell>
          <cell r="AF281">
            <v>296822</v>
          </cell>
          <cell r="AG281" t="str">
            <v xml:space="preserve">	2018011001091</v>
          </cell>
          <cell r="AH281">
            <v>44743</v>
          </cell>
          <cell r="AI281">
            <v>44747</v>
          </cell>
          <cell r="AJ281" t="str">
            <v>Laura Valentina Gualteros Jiménez</v>
          </cell>
          <cell r="AK281">
            <v>1018491592</v>
          </cell>
          <cell r="AL281">
            <v>0</v>
          </cell>
          <cell r="AM281">
            <v>44855</v>
          </cell>
          <cell r="AN281">
            <v>0</v>
          </cell>
          <cell r="AO281" t="str">
            <v>N/A</v>
          </cell>
          <cell r="AP281">
            <v>0</v>
          </cell>
          <cell r="AQ281" t="str">
            <v>N/A</v>
          </cell>
          <cell r="AR281">
            <v>0</v>
          </cell>
          <cell r="AS281" t="str">
            <v>N/A</v>
          </cell>
          <cell r="AT281">
            <v>0</v>
          </cell>
          <cell r="AU281" t="str">
            <v>N/A</v>
          </cell>
          <cell r="AV281">
            <v>0</v>
          </cell>
          <cell r="AW281" t="str">
            <v>N/A</v>
          </cell>
          <cell r="AX281">
            <v>0</v>
          </cell>
          <cell r="AY281" t="str">
            <v>N/A</v>
          </cell>
          <cell r="AZ281">
            <v>0</v>
          </cell>
          <cell r="BA281">
            <v>18070350</v>
          </cell>
          <cell r="BB281" t="str">
            <v>NO</v>
          </cell>
          <cell r="BC281" t="str">
            <v>N/A</v>
          </cell>
          <cell r="BD281" t="str">
            <v>N/A</v>
          </cell>
          <cell r="BE281" t="str">
            <v>N/A</v>
          </cell>
          <cell r="BF281" t="str">
            <v>N/A</v>
          </cell>
          <cell r="BG281">
            <v>44895</v>
          </cell>
          <cell r="BH281">
            <v>44895</v>
          </cell>
          <cell r="BI281">
            <v>-448</v>
          </cell>
          <cell r="BJ281" t="str">
            <v>SI</v>
          </cell>
          <cell r="BK281" t="str">
            <v>N/A</v>
          </cell>
          <cell r="BL281" t="str">
            <v>Bogotá D.C.</v>
          </cell>
          <cell r="BM281" t="str">
            <v>Cumplimiento</v>
          </cell>
          <cell r="BN281" t="str">
            <v>25-47-101002981
390-47-994000074818</v>
          </cell>
          <cell r="BO281" t="str">
            <v>0
0</v>
          </cell>
          <cell r="BP281" t="str">
            <v>Seguros del Estado S.A.
Aseguradora Solidaria de Colombia</v>
          </cell>
          <cell r="BQ281" t="str">
            <v>1/07/2022
21/10/2022</v>
          </cell>
          <cell r="BR281" t="str">
            <v>01/07/2022 - 01/06/2023
21/10/2022 - 10/06/2023</v>
          </cell>
          <cell r="BS281" t="str">
            <v>5/07/2022
24/10/2022</v>
          </cell>
          <cell r="BT281" t="str">
            <v>PENDIENTE</v>
          </cell>
          <cell r="BU281" t="str">
            <v>En fecha del 21/10/2022 se aprueba la cesión del contrato</v>
          </cell>
          <cell r="BV281" t="str">
            <v>Terminado</v>
          </cell>
          <cell r="BW281" t="str">
            <v>Cesión</v>
          </cell>
          <cell r="BX281" t="str">
            <v>N/A</v>
          </cell>
          <cell r="BY281" t="str">
            <v>PENDIENTE</v>
          </cell>
          <cell r="BZ281" t="str">
            <v>N/A</v>
          </cell>
          <cell r="CA281" t="str">
            <v>FEMENINO</v>
          </cell>
        </row>
        <row r="282">
          <cell r="C282" t="str">
            <v>JEP-084-2022</v>
          </cell>
          <cell r="D282" t="str">
            <v>JEP-CSPO-084-2022</v>
          </cell>
          <cell r="E282" t="str">
            <v>Jairo Cuellar</v>
          </cell>
          <cell r="F282" t="str">
            <v>N/R</v>
          </cell>
          <cell r="G282" t="str">
            <v>Vianney Esther Sobrino Camacho</v>
          </cell>
          <cell r="H282" t="str">
            <v>2. Contratos o convenios que no requieren pluralidad de ofertas</v>
          </cell>
          <cell r="I282" t="str">
            <v>1. Prestación de servicios</v>
          </cell>
          <cell r="J282">
            <v>32791986</v>
          </cell>
          <cell r="K282">
            <v>6</v>
          </cell>
          <cell r="L282" t="str">
            <v>Persona Natural</v>
          </cell>
          <cell r="M282" t="str">
            <v>N/A</v>
          </cell>
          <cell r="N282" t="str">
            <v>Prestación de servicios profesionales para apoyar al Departamento de SAAD Comparecientes en el acompañamiento psicosocial a los comparecientes ante las salas y secciones de la JEP.</v>
          </cell>
          <cell r="O282" t="str">
            <v>Misional</v>
          </cell>
          <cell r="P282" t="str">
            <v>Harvey Danilo Suarez Morales</v>
          </cell>
          <cell r="Q282" t="str">
            <v>Secretaría Ejecutiva</v>
          </cell>
          <cell r="R282" t="str">
            <v xml:space="preserve">Subsecretaría Ejecutiva </v>
          </cell>
          <cell r="S282" t="str">
            <v>Departamento SAAD - Comparecientes</v>
          </cell>
          <cell r="T282" t="str">
            <v>Jorge Alirio Mancera Cortés</v>
          </cell>
          <cell r="U282" t="str">
            <v>BB-Departamento SAAD - Comparecientes</v>
          </cell>
          <cell r="V282" t="str">
            <v>N/A</v>
          </cell>
          <cell r="W282" t="str">
            <v>N/A</v>
          </cell>
          <cell r="X282" t="str">
            <v>N/A</v>
          </cell>
          <cell r="Y282" t="str">
            <v>Inversión</v>
          </cell>
          <cell r="Z282">
            <v>86496775</v>
          </cell>
          <cell r="AA282" t="str">
            <v>N/A</v>
          </cell>
          <cell r="AB282" t="str">
            <v>N/A</v>
          </cell>
          <cell r="AC282" t="str">
            <v>$7.228.143</v>
          </cell>
          <cell r="AD282" t="str">
            <v>N/A</v>
          </cell>
          <cell r="AE282">
            <v>25722</v>
          </cell>
          <cell r="AF282">
            <v>42222</v>
          </cell>
          <cell r="AG282" t="str">
            <v xml:space="preserve">2018011001091	</v>
          </cell>
          <cell r="AH282">
            <v>44581</v>
          </cell>
          <cell r="AI282">
            <v>44582</v>
          </cell>
          <cell r="AJ282" t="str">
            <v>N/A</v>
          </cell>
          <cell r="AK282" t="str">
            <v>N/A</v>
          </cell>
          <cell r="AL282" t="str">
            <v>N/A</v>
          </cell>
          <cell r="AM282" t="str">
            <v>N/A</v>
          </cell>
          <cell r="AN282">
            <v>0</v>
          </cell>
          <cell r="AO282" t="str">
            <v>N/A</v>
          </cell>
          <cell r="AP282">
            <v>0</v>
          </cell>
          <cell r="AQ282" t="str">
            <v>N/A</v>
          </cell>
          <cell r="AR282">
            <v>0</v>
          </cell>
          <cell r="AS282" t="str">
            <v>N/A</v>
          </cell>
          <cell r="AT282">
            <v>0</v>
          </cell>
          <cell r="AU282" t="str">
            <v>N/A</v>
          </cell>
          <cell r="AV282">
            <v>0</v>
          </cell>
          <cell r="AW282" t="str">
            <v>N/A</v>
          </cell>
          <cell r="AX282">
            <v>0</v>
          </cell>
          <cell r="AY282" t="str">
            <v>N/A</v>
          </cell>
          <cell r="AZ282">
            <v>0</v>
          </cell>
          <cell r="BA282">
            <v>86496775</v>
          </cell>
          <cell r="BB282" t="str">
            <v>NO</v>
          </cell>
          <cell r="BC282" t="str">
            <v>N/A</v>
          </cell>
          <cell r="BD282" t="str">
            <v>N/A</v>
          </cell>
          <cell r="BE282" t="str">
            <v>N/A</v>
          </cell>
          <cell r="BF282" t="str">
            <v>N/A</v>
          </cell>
          <cell r="BG282">
            <v>44926</v>
          </cell>
          <cell r="BH282">
            <v>44926</v>
          </cell>
          <cell r="BI282">
            <v>-417</v>
          </cell>
          <cell r="BJ282" t="str">
            <v>NO</v>
          </cell>
          <cell r="BK282" t="str">
            <v>N/A</v>
          </cell>
          <cell r="BL282" t="str">
            <v>Bogotá D.C.</v>
          </cell>
          <cell r="BM282" t="str">
            <v xml:space="preserve">Cumplimiento </v>
          </cell>
          <cell r="BN282" t="str">
            <v>21-45-101358220</v>
          </cell>
          <cell r="BO282">
            <v>0</v>
          </cell>
          <cell r="BP282" t="str">
            <v>Seguros del Estado</v>
          </cell>
          <cell r="BQ282">
            <v>44581</v>
          </cell>
          <cell r="BR282" t="str">
            <v>20-01-2022 - 30-06-2023</v>
          </cell>
          <cell r="BS282">
            <v>2022</v>
          </cell>
          <cell r="BT282" t="str">
            <v>C:\Users\andres.prietom\JEP Colombia\Carlos Giovanni Torres Peñaranda - Contractual - Onedrive\Validación pólizas CPS\.VERIFICACIÓN DE PÓLIZAS CONTRATOS 2022\Verificación póliza Contrato  JEP-084-2022.pdf</v>
          </cell>
          <cell r="BU282" t="str">
            <v>N/A</v>
          </cell>
          <cell r="BV282" t="str">
            <v>Terminado</v>
          </cell>
          <cell r="BW282" t="str">
            <v>Retiro</v>
          </cell>
          <cell r="BX282" t="str">
            <v>N/A</v>
          </cell>
          <cell r="BY282" t="str">
            <v>PSICOLOGÍA</v>
          </cell>
          <cell r="BZ282" t="str">
            <v>N/A</v>
          </cell>
          <cell r="CA282" t="str">
            <v>FEMENINO</v>
          </cell>
        </row>
        <row r="283">
          <cell r="C283" t="str">
            <v>JEP-305-2022</v>
          </cell>
          <cell r="D283" t="str">
            <v>JEP-CSPO-305-2022</v>
          </cell>
          <cell r="E283" t="str">
            <v>Carlos Torres</v>
          </cell>
          <cell r="F283" t="str">
            <v>18 de enero de 2022</v>
          </cell>
          <cell r="G283" t="str">
            <v>Diana Maria Noreña Casallas</v>
          </cell>
          <cell r="H283" t="str">
            <v>2. Contratos o convenios que no requieren pluralidad de ofertas</v>
          </cell>
          <cell r="I283" t="str">
            <v>1. Prestación de servicios</v>
          </cell>
          <cell r="J283">
            <v>53006948</v>
          </cell>
          <cell r="K283">
            <v>7</v>
          </cell>
          <cell r="L283" t="str">
            <v>Persona Natural</v>
          </cell>
          <cell r="M283" t="str">
            <v>N/A</v>
          </cell>
          <cell r="N283" t="str">
            <v>Prestación de servicios profesionales para brindar asistencia técnica a las actuaciones y decisiones judiciales propias de la justicia transicional y restaurativa JEP con los procesos de validación de información que permitan fortalecer la calidad y oportunidad de respuesta del Registro de Comparecientes, del que trata el artículo 95 del ASP 001 de 2020.</v>
          </cell>
          <cell r="O283" t="str">
            <v>Misional</v>
          </cell>
          <cell r="P283" t="str">
            <v>Harvey Danilo Suarez Morales</v>
          </cell>
          <cell r="Q283" t="str">
            <v>Secretaría Ejecutiva</v>
          </cell>
          <cell r="R283" t="str">
            <v xml:space="preserve">Subsecretaría Ejecutiva </v>
          </cell>
          <cell r="S283" t="str">
            <v>Departamento SAAD - Comparecientes</v>
          </cell>
          <cell r="T283" t="str">
            <v>Jorge Alirio Mancera Cortés</v>
          </cell>
          <cell r="U283" t="str">
            <v>BB-Departamento SAAD - Comparecientes</v>
          </cell>
          <cell r="V283" t="str">
            <v>N/A</v>
          </cell>
          <cell r="W283" t="str">
            <v>N/A</v>
          </cell>
          <cell r="X283" t="str">
            <v>N/A</v>
          </cell>
          <cell r="Y283" t="str">
            <v>Inversión</v>
          </cell>
          <cell r="Z283">
            <v>69823860</v>
          </cell>
          <cell r="AA283" t="str">
            <v>N/A</v>
          </cell>
          <cell r="AB283" t="str">
            <v>N/A</v>
          </cell>
          <cell r="AC283">
            <v>6071640</v>
          </cell>
          <cell r="AD283" t="str">
            <v>N/A</v>
          </cell>
          <cell r="AE283">
            <v>47222</v>
          </cell>
          <cell r="AF283">
            <v>54122</v>
          </cell>
          <cell r="AG283">
            <v>2018011001091</v>
          </cell>
          <cell r="AH283">
            <v>44585</v>
          </cell>
          <cell r="AI283">
            <v>44586</v>
          </cell>
          <cell r="AJ283" t="str">
            <v>N/A</v>
          </cell>
          <cell r="AK283" t="str">
            <v>N/A</v>
          </cell>
          <cell r="AL283" t="str">
            <v>N/A</v>
          </cell>
          <cell r="AM283" t="str">
            <v>N/A</v>
          </cell>
          <cell r="AN283">
            <v>0</v>
          </cell>
          <cell r="AO283" t="str">
            <v>N/A</v>
          </cell>
          <cell r="AP283">
            <v>0</v>
          </cell>
          <cell r="AQ283" t="str">
            <v>N/A</v>
          </cell>
          <cell r="AR283">
            <v>0</v>
          </cell>
          <cell r="AS283" t="str">
            <v>N/A</v>
          </cell>
          <cell r="AT283">
            <v>0</v>
          </cell>
          <cell r="AU283" t="str">
            <v>N/A</v>
          </cell>
          <cell r="AV283">
            <v>0</v>
          </cell>
          <cell r="AW283" t="str">
            <v>N/A</v>
          </cell>
          <cell r="AX283">
            <v>0</v>
          </cell>
          <cell r="AY283" t="str">
            <v>N/A</v>
          </cell>
          <cell r="AZ283">
            <v>-123</v>
          </cell>
          <cell r="BA283">
            <v>69823860</v>
          </cell>
          <cell r="BB283" t="str">
            <v>NO</v>
          </cell>
          <cell r="BC283" t="str">
            <v>N/A</v>
          </cell>
          <cell r="BD283" t="str">
            <v>N/A</v>
          </cell>
          <cell r="BE283" t="str">
            <v>N/A</v>
          </cell>
          <cell r="BF283" t="str">
            <v>N/A</v>
          </cell>
          <cell r="BG283">
            <v>44926</v>
          </cell>
          <cell r="BH283">
            <v>44803</v>
          </cell>
          <cell r="BI283">
            <v>-540</v>
          </cell>
          <cell r="BJ283" t="str">
            <v>SI</v>
          </cell>
          <cell r="BK283">
            <v>44803</v>
          </cell>
          <cell r="BL283" t="str">
            <v>Bogotá D.C.</v>
          </cell>
          <cell r="BM283" t="str">
            <v xml:space="preserve">Cumplimiento </v>
          </cell>
          <cell r="BN283" t="str">
            <v>390-47-994000069095</v>
          </cell>
          <cell r="BO283">
            <v>0</v>
          </cell>
          <cell r="BP283" t="str">
            <v>Aseguradora Solidaria</v>
          </cell>
          <cell r="BQ283">
            <v>44585</v>
          </cell>
          <cell r="BR283" t="str">
            <v>24-01-2022 - 30-06-2023</v>
          </cell>
          <cell r="BS283">
            <v>2022</v>
          </cell>
          <cell r="BT283" t="str">
            <v>https://jepcolombia-my.sharepoint.com/personal/carlos_torres_jep_gov_co/_layouts/15/onedrive.aspx?q=305&amp;searchScope=folder&amp;id=%2Fpersonal%2Fcarlos%5Ftorres%5Fjep%5Fgov%5Fco%2FDocuments%2FDocumentos%2FContractual%2FContractual%20%2D%20Onedrive%2FValidaci%C3%B3n%20p%C3%B3lizas%20CPS%2F%2EVERIFICACI%C3%93N%20DE%20P%C3%93LIZAS%20CONTRATOS%202022%2FVerificacio%CC%81n%20po%CC%81liza%20contrato%20JEP%2D305%2D2022%2Epdf&amp;parent=%2Fpersonal%2Fcarlos%5Ftorres%5Fjep%5Fgov%5Fco%2FDocuments%2FDocumentos%2FContractual%2FContractual%20%2D%20Onedrive%2FValidaci%C3%B3n%20p%C3%B3lizas%20CPS&amp;parentview=7</v>
          </cell>
          <cell r="BU283" t="str">
            <v>Por terminación unilateral desde el 30/08/2022</v>
          </cell>
          <cell r="BV283" t="str">
            <v>Terminado</v>
          </cell>
          <cell r="BW283" t="str">
            <v>Terminación anticipada</v>
          </cell>
          <cell r="BX283" t="str">
            <v>N/A</v>
          </cell>
          <cell r="BY283" t="str">
            <v>DERECHO</v>
          </cell>
          <cell r="BZ283" t="str">
            <v>N/A</v>
          </cell>
          <cell r="CA283" t="str">
            <v>FEMENINO</v>
          </cell>
        </row>
        <row r="284">
          <cell r="C284" t="str">
            <v>JEP-495-2022</v>
          </cell>
          <cell r="D284" t="str">
            <v>JEP-CSPO-477-2022</v>
          </cell>
          <cell r="E284" t="str">
            <v>Jairo Cuellar</v>
          </cell>
          <cell r="F284" t="str">
            <v>Revisado el 10/07/2022</v>
          </cell>
          <cell r="G284" t="str">
            <v>Sergio Alberto Pardo Giraldo</v>
          </cell>
          <cell r="H284" t="str">
            <v>2. Contratos o convenios que no requieren pluralidad de ofertas</v>
          </cell>
          <cell r="I284" t="str">
            <v>1. Prestación de servicios</v>
          </cell>
          <cell r="J284">
            <v>19366383</v>
          </cell>
          <cell r="K284">
            <v>6</v>
          </cell>
          <cell r="L284" t="str">
            <v>Persona Natural</v>
          </cell>
          <cell r="M284" t="str">
            <v xml:space="preserve">Bogotá D.C. </v>
          </cell>
          <cell r="N284" t="str">
            <v>Prestación de servicios profesionales para apoyar al Departamento de SAAD Comparecientes en la articulación de las actividades requeridas para la defensa técnica judicial de los comparecientes miembros de Fuerza Pública que comparezcan ante las Salas y Secciones de la JEP</v>
          </cell>
          <cell r="O284" t="str">
            <v>Misional</v>
          </cell>
          <cell r="P284" t="str">
            <v>Harvey Danilo Suarez Morales</v>
          </cell>
          <cell r="Q284" t="str">
            <v>Secretaría Ejecutiva</v>
          </cell>
          <cell r="R284" t="str">
            <v xml:space="preserve">Subsecretaría Ejecutiva </v>
          </cell>
          <cell r="S284" t="str">
            <v>Departamento SAAD - Comparecientes</v>
          </cell>
          <cell r="T284" t="str">
            <v>Jorge Alirio Mancera Cortés</v>
          </cell>
          <cell r="U284" t="str">
            <v>BB-Departamento SAAD - Comparecientes</v>
          </cell>
          <cell r="V284" t="str">
            <v>N/A</v>
          </cell>
          <cell r="W284" t="str">
            <v>N/A</v>
          </cell>
          <cell r="X284" t="str">
            <v>N/A</v>
          </cell>
          <cell r="Y284" t="str">
            <v>Inversión</v>
          </cell>
          <cell r="Z284">
            <v>41200420</v>
          </cell>
          <cell r="AA284" t="str">
            <v>N/A</v>
          </cell>
          <cell r="AB284" t="str">
            <v>N/A</v>
          </cell>
          <cell r="AC284">
            <v>8240084</v>
          </cell>
          <cell r="AD284" t="str">
            <v>N/A</v>
          </cell>
          <cell r="AE284">
            <v>80522</v>
          </cell>
          <cell r="AF284">
            <v>310722</v>
          </cell>
          <cell r="AG284">
            <v>2018011001091</v>
          </cell>
          <cell r="AH284">
            <v>44750</v>
          </cell>
          <cell r="AI284">
            <v>44753</v>
          </cell>
          <cell r="AJ284" t="str">
            <v>N/A</v>
          </cell>
          <cell r="AK284" t="str">
            <v>N/A</v>
          </cell>
          <cell r="AL284" t="str">
            <v>N/A</v>
          </cell>
          <cell r="AM284" t="str">
            <v>N/A</v>
          </cell>
          <cell r="AN284">
            <v>0</v>
          </cell>
          <cell r="AO284" t="str">
            <v>N/A</v>
          </cell>
          <cell r="AP284">
            <v>0</v>
          </cell>
          <cell r="AQ284" t="str">
            <v>N/A</v>
          </cell>
          <cell r="AR284">
            <v>0</v>
          </cell>
          <cell r="AS284" t="str">
            <v>N/A</v>
          </cell>
          <cell r="AT284">
            <v>0</v>
          </cell>
          <cell r="AU284" t="str">
            <v>N/A</v>
          </cell>
          <cell r="AV284">
            <v>0</v>
          </cell>
          <cell r="AW284" t="str">
            <v>N/A</v>
          </cell>
          <cell r="AX284">
            <v>0</v>
          </cell>
          <cell r="AY284" t="str">
            <v>N/A</v>
          </cell>
          <cell r="AZ284">
            <v>0</v>
          </cell>
          <cell r="BA284">
            <v>41200420</v>
          </cell>
          <cell r="BB284" t="str">
            <v>NO</v>
          </cell>
          <cell r="BC284" t="str">
            <v>N/A</v>
          </cell>
          <cell r="BD284" t="str">
            <v>N/A</v>
          </cell>
          <cell r="BE284" t="str">
            <v>N/A</v>
          </cell>
          <cell r="BF284" t="str">
            <v>N/A</v>
          </cell>
          <cell r="BG284">
            <v>44895</v>
          </cell>
          <cell r="BH284">
            <v>44895</v>
          </cell>
          <cell r="BI284">
            <v>-448</v>
          </cell>
          <cell r="BJ284" t="str">
            <v>SI</v>
          </cell>
          <cell r="BK284" t="str">
            <v>N/A</v>
          </cell>
          <cell r="BL284" t="str">
            <v>Bogotá D.C.</v>
          </cell>
          <cell r="BM284" t="str">
            <v>Cumplimiento</v>
          </cell>
          <cell r="BN284" t="str">
            <v>15-45-101145385</v>
          </cell>
          <cell r="BO284">
            <v>0</v>
          </cell>
          <cell r="BP284" t="str">
            <v>Seguros del Estado S.A.</v>
          </cell>
          <cell r="BQ284">
            <v>44753</v>
          </cell>
          <cell r="BR284" t="str">
            <v>11/07/2022 - 11/06/2023</v>
          </cell>
          <cell r="BS284">
            <v>2022</v>
          </cell>
          <cell r="BT284" t="str">
            <v>C:\Users\ana.angel\JEP Colombia\Carlos Giovanni Torres Peñaranda - Contractual - Onedrive\Validación pólizas CPS\.VERIFICACIÓN DE PÓLIZAS CONTRATOS 2022\Verificación póliza Contrato  JEP-495-2022.pdf</v>
          </cell>
          <cell r="BU284" t="str">
            <v>Ninguna</v>
          </cell>
          <cell r="BV284" t="str">
            <v>Terminado</v>
          </cell>
          <cell r="BW284" t="str">
            <v>Retiro</v>
          </cell>
          <cell r="BX284" t="str">
            <v>N/A</v>
          </cell>
          <cell r="BY284" t="str">
            <v>PENDIENTE</v>
          </cell>
          <cell r="BZ284" t="str">
            <v>N/A</v>
          </cell>
          <cell r="CA284" t="str">
            <v>MASCULINO</v>
          </cell>
        </row>
        <row r="285">
          <cell r="C285" t="str">
            <v>JEP-302-2022</v>
          </cell>
          <cell r="D285" t="str">
            <v>JEP-CSPO-302-2022</v>
          </cell>
          <cell r="E285" t="str">
            <v>Carlos Torres</v>
          </cell>
          <cell r="F285" t="str">
            <v>18 de enero de 2022</v>
          </cell>
          <cell r="G285" t="str">
            <v>Camilo Ernesto Villegas Rondon</v>
          </cell>
          <cell r="H285" t="str">
            <v>2. Contratos o convenios que no requieren pluralidad de ofertas</v>
          </cell>
          <cell r="I285" t="str">
            <v>1. Prestación de servicios</v>
          </cell>
          <cell r="J285">
            <v>79730756</v>
          </cell>
          <cell r="K285">
            <v>9</v>
          </cell>
          <cell r="L285" t="str">
            <v>Persona Natural</v>
          </cell>
          <cell r="M285" t="str">
            <v>N/A</v>
          </cell>
          <cell r="N285" t="str">
            <v>Prestación de servicios profesionales para apoyar y acompañar al sistema autónomo de asesoría y defensa de la JEP en los procesos de validación de información aplicando herramientas jurídicas y conceptuales que permitan fortalecer la calidad de la información y la oportunidad de respuesta del Registro de Comparecientes, del que trata el artículo 95 del ASP 001 de 2020.</v>
          </cell>
          <cell r="O285" t="str">
            <v>Misional</v>
          </cell>
          <cell r="P285" t="str">
            <v>Harvey Danilo Suarez Morales</v>
          </cell>
          <cell r="Q285" t="str">
            <v>Secretaría Ejecutiva</v>
          </cell>
          <cell r="R285" t="str">
            <v xml:space="preserve">Subsecretaría Ejecutiva </v>
          </cell>
          <cell r="S285" t="str">
            <v>Departamento SAAD - Comparecientes</v>
          </cell>
          <cell r="T285" t="str">
            <v>Jorge Alirio Mancera Cortés</v>
          </cell>
          <cell r="U285" t="str">
            <v>BB-Departamento SAAD - Comparecientes</v>
          </cell>
          <cell r="V285" t="str">
            <v>N/A</v>
          </cell>
          <cell r="W285" t="str">
            <v>N/A</v>
          </cell>
          <cell r="X285" t="str">
            <v>N/A</v>
          </cell>
          <cell r="Y285" t="str">
            <v>Inversión</v>
          </cell>
          <cell r="Z285">
            <v>69823860</v>
          </cell>
          <cell r="AA285" t="str">
            <v>N/A</v>
          </cell>
          <cell r="AB285" t="str">
            <v>N/A</v>
          </cell>
          <cell r="AC285">
            <v>6071640</v>
          </cell>
          <cell r="AD285" t="str">
            <v>N/A</v>
          </cell>
          <cell r="AE285">
            <v>51022</v>
          </cell>
          <cell r="AF285">
            <v>58522</v>
          </cell>
          <cell r="AG285">
            <v>2018011001091</v>
          </cell>
          <cell r="AH285">
            <v>44586</v>
          </cell>
          <cell r="AI285">
            <v>44588</v>
          </cell>
          <cell r="AJ285" t="str">
            <v>N/A</v>
          </cell>
          <cell r="AK285" t="str">
            <v>N/A</v>
          </cell>
          <cell r="AL285" t="str">
            <v>N/A</v>
          </cell>
          <cell r="AM285" t="str">
            <v>N/A</v>
          </cell>
          <cell r="AN285">
            <v>0</v>
          </cell>
          <cell r="AO285" t="str">
            <v>N/A</v>
          </cell>
          <cell r="AP285">
            <v>0</v>
          </cell>
          <cell r="AQ285" t="str">
            <v>N/A</v>
          </cell>
          <cell r="AR285">
            <v>0</v>
          </cell>
          <cell r="AS285" t="str">
            <v>N/A</v>
          </cell>
          <cell r="AT285">
            <v>0</v>
          </cell>
          <cell r="AU285" t="str">
            <v>N/A</v>
          </cell>
          <cell r="AV285">
            <v>0</v>
          </cell>
          <cell r="AW285" t="str">
            <v>N/A</v>
          </cell>
          <cell r="AX285">
            <v>0</v>
          </cell>
          <cell r="AY285" t="str">
            <v>N/A</v>
          </cell>
          <cell r="AZ285">
            <v>0</v>
          </cell>
          <cell r="BA285">
            <v>69823860</v>
          </cell>
          <cell r="BB285" t="str">
            <v>NO</v>
          </cell>
          <cell r="BC285" t="str">
            <v>N/A</v>
          </cell>
          <cell r="BD285" t="str">
            <v>N/A</v>
          </cell>
          <cell r="BE285" t="str">
            <v>N/A</v>
          </cell>
          <cell r="BF285" t="str">
            <v>N/A</v>
          </cell>
          <cell r="BG285">
            <v>44926</v>
          </cell>
          <cell r="BH285">
            <v>44926</v>
          </cell>
          <cell r="BI285">
            <v>-417</v>
          </cell>
          <cell r="BJ285" t="str">
            <v>NO</v>
          </cell>
          <cell r="BK285" t="str">
            <v>N/A</v>
          </cell>
          <cell r="BL285" t="str">
            <v>Bogotá D.C.</v>
          </cell>
          <cell r="BM285" t="str">
            <v xml:space="preserve">Cumplimiento </v>
          </cell>
          <cell r="BN285" t="str">
            <v>33-47-101008273</v>
          </cell>
          <cell r="BO285">
            <v>0</v>
          </cell>
          <cell r="BP285" t="str">
            <v xml:space="preserve">Seguros del Estado </v>
          </cell>
          <cell r="BQ285">
            <v>44586</v>
          </cell>
          <cell r="BR285" t="str">
            <v>25-01-2022 - 10-07-2023</v>
          </cell>
          <cell r="BS285">
            <v>2022</v>
          </cell>
          <cell r="BT285" t="str">
            <v>PENDIENTE</v>
          </cell>
          <cell r="BU285" t="str">
            <v>Ninguna</v>
          </cell>
          <cell r="BV285" t="str">
            <v>Terminado</v>
          </cell>
          <cell r="BW285" t="str">
            <v>Retiro</v>
          </cell>
          <cell r="BX285" t="str">
            <v>N/A</v>
          </cell>
          <cell r="BY285" t="str">
            <v>DERECHO</v>
          </cell>
          <cell r="BZ285" t="str">
            <v>N/A</v>
          </cell>
          <cell r="CA285" t="str">
            <v>MASCULINO</v>
          </cell>
        </row>
        <row r="286">
          <cell r="C286" t="str">
            <v>JEP-472-2022</v>
          </cell>
          <cell r="D286" t="str">
            <v>JEP-CSPO-454-2022</v>
          </cell>
          <cell r="E286" t="str">
            <v>Carlos Torres</v>
          </cell>
          <cell r="F286" t="str">
            <v>Revisado el 13/07/2022</v>
          </cell>
          <cell r="G286" t="str">
            <v>Rosa Elena Murillo Maestre</v>
          </cell>
          <cell r="H286" t="str">
            <v>2. Contratos o convenios que no requieren pluralidad de ofertas</v>
          </cell>
          <cell r="I286" t="str">
            <v>1. Prestación de servicios</v>
          </cell>
          <cell r="J286">
            <v>1065564064</v>
          </cell>
          <cell r="K286">
            <v>9</v>
          </cell>
          <cell r="L286" t="str">
            <v>Persona Natural</v>
          </cell>
          <cell r="M286" t="str">
            <v>Valledupar</v>
          </cell>
          <cell r="N286" t="str">
            <v>Prestación de servicios profesionales en la asesoría jurídica, atención integral y defensa técnica judicial a las personas que comparezcan ante las salas y secciones de la JEP, teniendo en cuenta los enfoques diferenciales.</v>
          </cell>
          <cell r="O286" t="str">
            <v>Misional</v>
          </cell>
          <cell r="P286" t="str">
            <v>Harvey Danilo Suarez Morales</v>
          </cell>
          <cell r="Q286" t="str">
            <v>Secretaría Ejecutiva</v>
          </cell>
          <cell r="R286" t="str">
            <v xml:space="preserve">Subsecretaría Ejecutiva </v>
          </cell>
          <cell r="S286" t="str">
            <v>Departamento SAAD - Comparecientes</v>
          </cell>
          <cell r="T286" t="str">
            <v>Jorge Alirio Mancera Cortés</v>
          </cell>
          <cell r="U286" t="str">
            <v>BB-Departamento SAAD - Comparecientes</v>
          </cell>
          <cell r="V286" t="str">
            <v>N/A</v>
          </cell>
          <cell r="W286" t="str">
            <v>N/A</v>
          </cell>
          <cell r="X286" t="str">
            <v>N/A</v>
          </cell>
          <cell r="Y286" t="str">
            <v>Inversión</v>
          </cell>
          <cell r="Z286">
            <v>36140715</v>
          </cell>
          <cell r="AA286" t="str">
            <v>N/A</v>
          </cell>
          <cell r="AB286" t="str">
            <v>N/A</v>
          </cell>
          <cell r="AC286">
            <v>7228143</v>
          </cell>
          <cell r="AD286" t="str">
            <v>N/A</v>
          </cell>
          <cell r="AE286">
            <v>73722</v>
          </cell>
          <cell r="AF286">
            <v>297722</v>
          </cell>
          <cell r="AG286">
            <v>2018011001091</v>
          </cell>
          <cell r="AH286">
            <v>44743</v>
          </cell>
          <cell r="AI286">
            <v>44747</v>
          </cell>
          <cell r="AJ286" t="str">
            <v>N/A</v>
          </cell>
          <cell r="AK286" t="str">
            <v>N/A</v>
          </cell>
          <cell r="AL286" t="str">
            <v>N/A</v>
          </cell>
          <cell r="AM286" t="str">
            <v>N/A</v>
          </cell>
          <cell r="AN286">
            <v>0</v>
          </cell>
          <cell r="AO286" t="str">
            <v>N/A</v>
          </cell>
          <cell r="AP286">
            <v>0</v>
          </cell>
          <cell r="AQ286" t="str">
            <v>N/A</v>
          </cell>
          <cell r="AR286">
            <v>0</v>
          </cell>
          <cell r="AS286" t="str">
            <v>N/A</v>
          </cell>
          <cell r="AT286">
            <v>0</v>
          </cell>
          <cell r="AU286" t="str">
            <v>N/A</v>
          </cell>
          <cell r="AV286">
            <v>0</v>
          </cell>
          <cell r="AW286" t="str">
            <v>N/A</v>
          </cell>
          <cell r="AX286">
            <v>0</v>
          </cell>
          <cell r="AY286" t="str">
            <v>N/A</v>
          </cell>
          <cell r="AZ286">
            <v>0</v>
          </cell>
          <cell r="BA286">
            <v>36140715</v>
          </cell>
          <cell r="BB286" t="str">
            <v>NO</v>
          </cell>
          <cell r="BC286" t="str">
            <v>N/A</v>
          </cell>
          <cell r="BD286" t="str">
            <v>N/A</v>
          </cell>
          <cell r="BE286" t="str">
            <v>N/A</v>
          </cell>
          <cell r="BF286" t="str">
            <v>N/A</v>
          </cell>
          <cell r="BG286">
            <v>44895</v>
          </cell>
          <cell r="BH286">
            <v>44895</v>
          </cell>
          <cell r="BI286">
            <v>-448</v>
          </cell>
          <cell r="BJ286" t="str">
            <v>SI</v>
          </cell>
          <cell r="BK286" t="str">
            <v>N/A</v>
          </cell>
          <cell r="BL286" t="str">
            <v xml:space="preserve">Cesar
</v>
          </cell>
          <cell r="BM286" t="str">
            <v>Cumplimiento</v>
          </cell>
          <cell r="BN286" t="str">
            <v>21-45-101376229</v>
          </cell>
          <cell r="BO286">
            <v>0</v>
          </cell>
          <cell r="BP286" t="str">
            <v xml:space="preserve">Seguros del Estado S.A. </v>
          </cell>
          <cell r="BQ286">
            <v>44744</v>
          </cell>
          <cell r="BR286" t="str">
            <v>01/07/2022 - 01/06/2023</v>
          </cell>
          <cell r="BS286">
            <v>2022</v>
          </cell>
          <cell r="BT286" t="str">
            <v>PENDIENTE</v>
          </cell>
          <cell r="BU286" t="str">
            <v>Ninguna</v>
          </cell>
          <cell r="BV286" t="str">
            <v>Terminado</v>
          </cell>
          <cell r="BW286" t="str">
            <v>Retiro</v>
          </cell>
          <cell r="BX286" t="str">
            <v>N/A</v>
          </cell>
          <cell r="BY286" t="str">
            <v>DERECHO</v>
          </cell>
          <cell r="BZ286" t="str">
            <v>N/A</v>
          </cell>
          <cell r="CA286" t="str">
            <v>FEMENINO</v>
          </cell>
        </row>
        <row r="287">
          <cell r="C287" t="str">
            <v>JEP-496-2022</v>
          </cell>
          <cell r="D287" t="str">
            <v>JEP-CSPO-478-2022</v>
          </cell>
          <cell r="E287" t="str">
            <v>Jairo Cuellar</v>
          </cell>
          <cell r="F287" t="str">
            <v>Revisado el 22/07/2022</v>
          </cell>
          <cell r="G287" t="str">
            <v>Wilson Dario Rodriguez Barrera</v>
          </cell>
          <cell r="H287" t="str">
            <v>2. Contratos o convenios que no requieren pluralidad de ofertas</v>
          </cell>
          <cell r="I287" t="str">
            <v>1. Prestación de servicios</v>
          </cell>
          <cell r="J287">
            <v>79558943</v>
          </cell>
          <cell r="K287">
            <v>3</v>
          </cell>
          <cell r="L287" t="str">
            <v>Persona Natural</v>
          </cell>
          <cell r="M287" t="str">
            <v xml:space="preserve">Bogotá D.C. </v>
          </cell>
          <cell r="N287" t="str">
            <v>Prestación de servicios profesionales en la asesoría jurídica, atención integral y defensa técnica judicial a las personas que comparezcan ante las salas y secciones de la JEP, teniendo en cuenta los enfoques diferenciales.(Contratos o convenio que no requieren pluralidad de ofertas)</v>
          </cell>
          <cell r="O287" t="str">
            <v>Misional</v>
          </cell>
          <cell r="P287" t="str">
            <v>Harvey Danilo Suarez Morales</v>
          </cell>
          <cell r="Q287" t="str">
            <v>Secretaría Ejecutiva</v>
          </cell>
          <cell r="R287" t="str">
            <v xml:space="preserve">Subsecretaría Ejecutiva </v>
          </cell>
          <cell r="S287" t="str">
            <v>Departamento SAAD - Comparecientes</v>
          </cell>
          <cell r="T287" t="str">
            <v>Jorge Alirio Mancera Cortés</v>
          </cell>
          <cell r="U287" t="str">
            <v>BB-Departamento SAAD - Comparecientes</v>
          </cell>
          <cell r="V287" t="str">
            <v>N/A</v>
          </cell>
          <cell r="W287" t="str">
            <v>N/A</v>
          </cell>
          <cell r="X287" t="str">
            <v>N/A</v>
          </cell>
          <cell r="Y287" t="str">
            <v>Inversión</v>
          </cell>
          <cell r="Z287">
            <v>36140715</v>
          </cell>
          <cell r="AA287" t="str">
            <v>N/A</v>
          </cell>
          <cell r="AB287" t="str">
            <v>N/A</v>
          </cell>
          <cell r="AC287">
            <v>7228143</v>
          </cell>
          <cell r="AD287" t="str">
            <v>N/A</v>
          </cell>
          <cell r="AE287">
            <v>74022</v>
          </cell>
          <cell r="AF287">
            <v>318922</v>
          </cell>
          <cell r="AG287">
            <v>2018011001091</v>
          </cell>
          <cell r="AH287">
            <v>44755</v>
          </cell>
          <cell r="AI287">
            <v>44756</v>
          </cell>
          <cell r="AJ287" t="str">
            <v>N/A</v>
          </cell>
          <cell r="AK287" t="str">
            <v>N/A</v>
          </cell>
          <cell r="AL287" t="str">
            <v>N/A</v>
          </cell>
          <cell r="AM287" t="str">
            <v>N/A</v>
          </cell>
          <cell r="AN287">
            <v>0</v>
          </cell>
          <cell r="AO287" t="str">
            <v>N/A</v>
          </cell>
          <cell r="AP287">
            <v>0</v>
          </cell>
          <cell r="AQ287" t="str">
            <v>N/A</v>
          </cell>
          <cell r="AR287">
            <v>0</v>
          </cell>
          <cell r="AS287" t="str">
            <v>N/A</v>
          </cell>
          <cell r="AT287">
            <v>0</v>
          </cell>
          <cell r="AU287" t="str">
            <v>N/A</v>
          </cell>
          <cell r="AV287">
            <v>0</v>
          </cell>
          <cell r="AW287" t="str">
            <v>N/A</v>
          </cell>
          <cell r="AX287">
            <v>0</v>
          </cell>
          <cell r="AY287" t="str">
            <v>N/A</v>
          </cell>
          <cell r="AZ287">
            <v>0</v>
          </cell>
          <cell r="BA287">
            <v>36140715</v>
          </cell>
          <cell r="BB287" t="str">
            <v>NO</v>
          </cell>
          <cell r="BC287" t="str">
            <v>N/A</v>
          </cell>
          <cell r="BD287" t="str">
            <v>N/A</v>
          </cell>
          <cell r="BE287" t="str">
            <v>N/A</v>
          </cell>
          <cell r="BF287" t="str">
            <v>N/A</v>
          </cell>
          <cell r="BG287">
            <v>44895</v>
          </cell>
          <cell r="BH287">
            <v>44895</v>
          </cell>
          <cell r="BI287">
            <v>-448</v>
          </cell>
          <cell r="BJ287" t="str">
            <v>SI</v>
          </cell>
          <cell r="BK287" t="str">
            <v>N/A</v>
          </cell>
          <cell r="BL287" t="str">
            <v>Región de Tolima -Huila</v>
          </cell>
          <cell r="BM287" t="str">
            <v>Cumplimiento</v>
          </cell>
          <cell r="BN287" t="str">
            <v>17-47-101003630</v>
          </cell>
          <cell r="BO287">
            <v>0</v>
          </cell>
          <cell r="BP287" t="str">
            <v>Seguros del Estado S.A.</v>
          </cell>
          <cell r="BQ287">
            <v>44756</v>
          </cell>
          <cell r="BR287" t="str">
            <v>13/07/2022 - 31/05/2023</v>
          </cell>
          <cell r="BS287">
            <v>2022</v>
          </cell>
          <cell r="BT287" t="str">
            <v>PENDIENTE</v>
          </cell>
          <cell r="BU287" t="str">
            <v>Ninguna</v>
          </cell>
          <cell r="BV287" t="str">
            <v>Terminado</v>
          </cell>
          <cell r="BW287" t="str">
            <v>Retiro</v>
          </cell>
          <cell r="BX287" t="str">
            <v>N/A</v>
          </cell>
          <cell r="BY287" t="str">
            <v>PENDIENTE</v>
          </cell>
          <cell r="BZ287" t="str">
            <v>N/A</v>
          </cell>
          <cell r="CA287" t="str">
            <v>MASCULINO</v>
          </cell>
        </row>
        <row r="288">
          <cell r="C288" t="str">
            <v>JEP-181-2022</v>
          </cell>
          <cell r="D288" t="str">
            <v>JEP-CSPO-181-2022</v>
          </cell>
          <cell r="E288" t="str">
            <v>Carlos Torres</v>
          </cell>
          <cell r="F288" t="str">
            <v>11 de enero 2022</v>
          </cell>
          <cell r="G288" t="str">
            <v>Edwin Andres Mosquera Ortiz</v>
          </cell>
          <cell r="H288" t="str">
            <v>2. Contratos o convenios que no requieren pluralidad de ofertas</v>
          </cell>
          <cell r="I288" t="str">
            <v>1. Prestación de servicios</v>
          </cell>
          <cell r="J288">
            <v>79218238</v>
          </cell>
          <cell r="K288">
            <v>0</v>
          </cell>
          <cell r="L288" t="str">
            <v>Persona Natural</v>
          </cell>
          <cell r="M288" t="str">
            <v>N/A</v>
          </cell>
          <cell r="N288" t="str">
            <v xml:space="preserve">Prestación de servicios para apoyar y acompañar al sistema autónomo de asesoría y defensa, en materia de gestión y validación técnica de información en el proceso de consolidación del registro de comparecientes, del que trata el artículo 95 del ASP 001 de 2020. </v>
          </cell>
          <cell r="O288" t="str">
            <v>Misional</v>
          </cell>
          <cell r="P288" t="str">
            <v>Harvey Danilo Suarez Morales</v>
          </cell>
          <cell r="Q288" t="str">
            <v>Secretaría Ejecutiva</v>
          </cell>
          <cell r="R288" t="str">
            <v xml:space="preserve">Subsecretaría Ejecutiva </v>
          </cell>
          <cell r="S288" t="str">
            <v>Departamento SAAD - Comparecientes</v>
          </cell>
          <cell r="T288" t="str">
            <v>Jorge Alirio Mancera Cortés</v>
          </cell>
          <cell r="U288" t="str">
            <v>BB-Departamento SAAD - Comparecientes</v>
          </cell>
          <cell r="V288" t="str">
            <v>N/A</v>
          </cell>
          <cell r="W288" t="str">
            <v>N/A</v>
          </cell>
          <cell r="X288" t="str">
            <v>N/A</v>
          </cell>
          <cell r="Y288" t="str">
            <v>Inversión</v>
          </cell>
          <cell r="Z288">
            <v>42405088</v>
          </cell>
          <cell r="AA288" t="str">
            <v>N/A</v>
          </cell>
          <cell r="AB288" t="str">
            <v>N/A</v>
          </cell>
          <cell r="AC288">
            <v>3614070</v>
          </cell>
          <cell r="AD288" t="str">
            <v>N/A</v>
          </cell>
          <cell r="AE288">
            <v>36322</v>
          </cell>
          <cell r="AF288">
            <v>44522</v>
          </cell>
          <cell r="AG288">
            <v>2018011001091</v>
          </cell>
          <cell r="AH288">
            <v>44581</v>
          </cell>
          <cell r="AI288">
            <v>44585</v>
          </cell>
          <cell r="AJ288" t="str">
            <v>N/A</v>
          </cell>
          <cell r="AK288" t="str">
            <v>N/A</v>
          </cell>
          <cell r="AL288" t="str">
            <v>N/A</v>
          </cell>
          <cell r="AM288" t="str">
            <v>N/A</v>
          </cell>
          <cell r="AN288">
            <v>0</v>
          </cell>
          <cell r="AO288" t="str">
            <v>N/A</v>
          </cell>
          <cell r="AP288">
            <v>0</v>
          </cell>
          <cell r="AQ288" t="str">
            <v>N/A</v>
          </cell>
          <cell r="AR288">
            <v>0</v>
          </cell>
          <cell r="AS288" t="str">
            <v>N/A</v>
          </cell>
          <cell r="AT288">
            <v>0</v>
          </cell>
          <cell r="AU288" t="str">
            <v>N/A</v>
          </cell>
          <cell r="AV288">
            <v>0</v>
          </cell>
          <cell r="AW288" t="str">
            <v>N/A</v>
          </cell>
          <cell r="AX288">
            <v>0</v>
          </cell>
          <cell r="AY288" t="str">
            <v>N/A</v>
          </cell>
          <cell r="AZ288">
            <v>0</v>
          </cell>
          <cell r="BA288">
            <v>42405088</v>
          </cell>
          <cell r="BB288" t="str">
            <v>NO</v>
          </cell>
          <cell r="BC288" t="str">
            <v>N/A</v>
          </cell>
          <cell r="BD288" t="str">
            <v>N/A</v>
          </cell>
          <cell r="BE288" t="str">
            <v>N/A</v>
          </cell>
          <cell r="BF288" t="str">
            <v>N/A</v>
          </cell>
          <cell r="BG288">
            <v>44926</v>
          </cell>
          <cell r="BH288">
            <v>44926</v>
          </cell>
          <cell r="BI288">
            <v>-417</v>
          </cell>
          <cell r="BJ288" t="str">
            <v>NO</v>
          </cell>
          <cell r="BK288" t="str">
            <v>N/A</v>
          </cell>
          <cell r="BL288" t="str">
            <v>Bogotá D.C.</v>
          </cell>
          <cell r="BM288" t="str">
            <v>Cumplimiento</v>
          </cell>
          <cell r="BN288" t="str">
            <v>14-47-101014230</v>
          </cell>
          <cell r="BO288">
            <v>0</v>
          </cell>
          <cell r="BP288" t="str">
            <v>Seguros del Estado</v>
          </cell>
          <cell r="BQ288">
            <v>44582</v>
          </cell>
          <cell r="BR288" t="str">
            <v>20-01-2022 - 30-06-2023</v>
          </cell>
          <cell r="BS288">
            <v>2022</v>
          </cell>
          <cell r="BT288"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o%CC%81n%20po%CC%81liza%20contrato%20JEP%2D181%2D2022%2Epdf&amp;parent=%2Fpersonal%2Fcarlos%5Ftorres%5Fjep%5Fgov%5Fco%2FDocuments%2FDocumentos%2FContractual%2FContractual%20%2D%20Onedrive%2FValidaci%C3%B3n%20p%C3%B3lizas%20CPS%2F%2EVERIFICACI%C3%93N%20DE%20P%C3%93LIZAS%20CONTRATOS%202022</v>
          </cell>
          <cell r="BU288" t="str">
            <v>N/A</v>
          </cell>
          <cell r="BV288" t="str">
            <v>Terminado</v>
          </cell>
          <cell r="BW288" t="str">
            <v>Ingreso</v>
          </cell>
          <cell r="BX288" t="str">
            <v>N/A</v>
          </cell>
          <cell r="BY288" t="str">
            <v>TÉCNICO EN PROGRAMACIÓN DE SOFWARE</v>
          </cell>
          <cell r="BZ288" t="str">
            <v>N/A</v>
          </cell>
          <cell r="CA288" t="str">
            <v>MASCULINO</v>
          </cell>
        </row>
        <row r="289">
          <cell r="C289" t="str">
            <v>JEP-182-2022</v>
          </cell>
          <cell r="D289" t="str">
            <v>JEP-CSPO-182-2022</v>
          </cell>
          <cell r="E289" t="str">
            <v>Carlos Torres</v>
          </cell>
          <cell r="F289" t="str">
            <v>11 de enero 2022</v>
          </cell>
          <cell r="G289" t="str">
            <v>Katherine Andrea Guzman Cajamarca</v>
          </cell>
          <cell r="H289" t="str">
            <v>2. Contratos o convenios que no requieren pluralidad de ofertas</v>
          </cell>
          <cell r="I289" t="str">
            <v>1. Prestación de servicios</v>
          </cell>
          <cell r="J289">
            <v>1014224835</v>
          </cell>
          <cell r="K289">
            <v>7</v>
          </cell>
          <cell r="L289" t="str">
            <v>Persona Natural</v>
          </cell>
          <cell r="M289" t="str">
            <v>N/A</v>
          </cell>
          <cell r="N289" t="str">
            <v xml:space="preserve">Prestación de servicios para apoyar y acompañar al sistema autónomo de asesoría y defensa, en materia de gestión y validación técnica de información en el proceso de consolidación del registro de comparecientes, del que trata el artículo 95 del ASP 001 de 2020. </v>
          </cell>
          <cell r="O289" t="str">
            <v>Misional</v>
          </cell>
          <cell r="P289" t="str">
            <v>Harvey Danilo Suarez Morales</v>
          </cell>
          <cell r="Q289" t="str">
            <v>Secretaría Ejecutiva</v>
          </cell>
          <cell r="R289" t="str">
            <v xml:space="preserve">Subsecretaría Ejecutiva </v>
          </cell>
          <cell r="S289" t="str">
            <v>Departamento SAAD - Comparecientes</v>
          </cell>
          <cell r="T289" t="str">
            <v>Jorge Alirio Mancera Cortés</v>
          </cell>
          <cell r="U289" t="str">
            <v>BB-Departamento SAAD - Comparecientes</v>
          </cell>
          <cell r="V289" t="str">
            <v>N/A</v>
          </cell>
          <cell r="W289" t="str">
            <v>N/A</v>
          </cell>
          <cell r="X289" t="str">
            <v>N/A</v>
          </cell>
          <cell r="Y289" t="str">
            <v>Inversión</v>
          </cell>
          <cell r="Z289">
            <v>42405088</v>
          </cell>
          <cell r="AA289" t="str">
            <v>N/A</v>
          </cell>
          <cell r="AB289" t="str">
            <v>N/A</v>
          </cell>
          <cell r="AC289" t="str">
            <v>$3.614.070</v>
          </cell>
          <cell r="AD289" t="str">
            <v>N/A</v>
          </cell>
          <cell r="AE289">
            <v>36822</v>
          </cell>
          <cell r="AF289">
            <v>38522</v>
          </cell>
          <cell r="AG289" t="str">
            <v xml:space="preserve">2018011001091	</v>
          </cell>
          <cell r="AH289">
            <v>44579</v>
          </cell>
          <cell r="AI289">
            <v>44582</v>
          </cell>
          <cell r="AJ289" t="str">
            <v>N/A</v>
          </cell>
          <cell r="AK289" t="str">
            <v>N/A</v>
          </cell>
          <cell r="AL289" t="str">
            <v>N/A</v>
          </cell>
          <cell r="AM289" t="str">
            <v>N/A</v>
          </cell>
          <cell r="AN289">
            <v>0</v>
          </cell>
          <cell r="AO289" t="str">
            <v>N/A</v>
          </cell>
          <cell r="AP289">
            <v>0</v>
          </cell>
          <cell r="AQ289" t="str">
            <v>N/A</v>
          </cell>
          <cell r="AR289">
            <v>0</v>
          </cell>
          <cell r="AS289" t="str">
            <v>N/A</v>
          </cell>
          <cell r="AT289">
            <v>0</v>
          </cell>
          <cell r="AU289" t="str">
            <v>N/A</v>
          </cell>
          <cell r="AV289">
            <v>0</v>
          </cell>
          <cell r="AW289" t="str">
            <v>N/A</v>
          </cell>
          <cell r="AX289">
            <v>0</v>
          </cell>
          <cell r="AY289" t="str">
            <v>N/A</v>
          </cell>
          <cell r="AZ289">
            <v>0</v>
          </cell>
          <cell r="BA289">
            <v>42405088</v>
          </cell>
          <cell r="BB289" t="str">
            <v>NO</v>
          </cell>
          <cell r="BC289" t="str">
            <v>N/A</v>
          </cell>
          <cell r="BD289" t="str">
            <v>N/A</v>
          </cell>
          <cell r="BE289" t="str">
            <v>N/A</v>
          </cell>
          <cell r="BF289" t="str">
            <v>N/A</v>
          </cell>
          <cell r="BG289">
            <v>44926</v>
          </cell>
          <cell r="BH289">
            <v>44926</v>
          </cell>
          <cell r="BI289">
            <v>-417</v>
          </cell>
          <cell r="BJ289" t="str">
            <v>NO</v>
          </cell>
          <cell r="BK289" t="str">
            <v>N/A</v>
          </cell>
          <cell r="BL289" t="str">
            <v>Bogotá D.C.</v>
          </cell>
          <cell r="BM289" t="str">
            <v xml:space="preserve">Cumplimiento </v>
          </cell>
          <cell r="BN289" t="str">
            <v>15-47-101008402</v>
          </cell>
          <cell r="BO289">
            <v>0</v>
          </cell>
          <cell r="BP289" t="str">
            <v xml:space="preserve">Seguros del Estado </v>
          </cell>
          <cell r="BQ289">
            <v>44580</v>
          </cell>
          <cell r="BR289" t="str">
            <v>18-01-2022 - 05-07-2023</v>
          </cell>
          <cell r="BS289">
            <v>2022</v>
          </cell>
          <cell r="BT289" t="str">
            <v>https://jepcolombia-my.sharepoint.com/personal/carlos_torres_jep_gov_co/_layouts/15/onedrive.aspx?q=182&amp;searchScope=folder&amp;id=%2Fpersonal%2Fcarlos%5Ftorres%5Fjep%5Fgov%5Fco%2FDocuments%2FDocumentos%2FContractual%2FContractual%20%2D%20Onedrive%2FValidaci%C3%B3n%20p%C3%B3lizas%20CPS%2F%2EVERIFICACI%C3%93N%20DE%20P%C3%93LIZAS%20CONTRATOS%202022%2FVerificacio%CC%81n%20po%CC%81liza%20contrato%20JEP%2D182%2D2022%2Epdf&amp;parent=%2Fpersonal%2Fcarlos%5Ftorres%5Fjep%5Fgov%5Fco%2FDocuments%2FDocumentos%2FContractual%2FContractual%20%2D%20Onedrive%2FValidaci%C3%B3n%20p%C3%B3lizas%20CPS%2F%2EVERIFICACI%C3%93N%20DE%20P%C3%93LIZAS%20CONTRATOS%202022&amp;parentview=7</v>
          </cell>
          <cell r="BU289" t="str">
            <v>N/A</v>
          </cell>
          <cell r="BV289" t="str">
            <v>Terminado</v>
          </cell>
          <cell r="BW289" t="str">
            <v>Retiro</v>
          </cell>
          <cell r="BX289" t="str">
            <v>N/A</v>
          </cell>
          <cell r="BY289" t="str">
            <v>TÉCNICO EN DOCUMENTACION Y REGISTRO DE OPERACIONES CONTABLES</v>
          </cell>
          <cell r="BZ289" t="str">
            <v>N/A</v>
          </cell>
          <cell r="CA289" t="str">
            <v>FEMENINO</v>
          </cell>
        </row>
        <row r="290">
          <cell r="C290" t="str">
            <v>JEP-220-2022</v>
          </cell>
          <cell r="D290" t="str">
            <v>JEP-CSPO-220-2022</v>
          </cell>
          <cell r="E290" t="str">
            <v>Jairo Cuellar</v>
          </cell>
          <cell r="F290" t="str">
            <v>14 de enero de 2022</v>
          </cell>
          <cell r="G290" t="str">
            <v>Sandra Del Pilar Ramirez Barrios</v>
          </cell>
          <cell r="H290" t="str">
            <v>2. Contratos o convenios que no requieren pluralidad de ofertas</v>
          </cell>
          <cell r="I290" t="str">
            <v>1. Prestación de servicios</v>
          </cell>
          <cell r="J290">
            <v>51848419</v>
          </cell>
          <cell r="K290">
            <v>8</v>
          </cell>
          <cell r="L290" t="str">
            <v>Persona Natural</v>
          </cell>
          <cell r="M290" t="str">
            <v>N/A</v>
          </cell>
          <cell r="N290" t="str">
            <v>Prestación de servicios profesionales para brindar asistencia técnica a las actuaciones y decisiones judiciales propias de la justicia transicional y restaurativa de la JEP, a través de la disposción de lineamientos para el adecuado acopio, validación, procesamiento, gestión y análisis de la información en la consolidación del Registro de Comparecientes.</v>
          </cell>
          <cell r="O290" t="str">
            <v>Misional</v>
          </cell>
          <cell r="P290" t="str">
            <v>Harvey Danilo Suarez Morales</v>
          </cell>
          <cell r="Q290" t="str">
            <v>Secretaría Ejecutiva</v>
          </cell>
          <cell r="R290" t="str">
            <v xml:space="preserve">Subsecretaría Ejecutiva </v>
          </cell>
          <cell r="S290" t="str">
            <v>Departamento SAAD - Comparecientes</v>
          </cell>
          <cell r="T290" t="str">
            <v>Jorge Alirio Mancera Cortés</v>
          </cell>
          <cell r="U290" t="str">
            <v>BB-Departamento SAAD - Comparecientes</v>
          </cell>
          <cell r="V290" t="str">
            <v>N/A</v>
          </cell>
          <cell r="W290" t="str">
            <v>N/A</v>
          </cell>
          <cell r="X290" t="str">
            <v>N/A</v>
          </cell>
          <cell r="Y290" t="str">
            <v>Inversión</v>
          </cell>
          <cell r="Z290">
            <v>119254742</v>
          </cell>
          <cell r="AA290" t="str">
            <v>N/A</v>
          </cell>
          <cell r="AB290" t="str">
            <v>N/A</v>
          </cell>
          <cell r="AC290" t="str">
            <v>$13.299.786</v>
          </cell>
          <cell r="AD290" t="str">
            <v>N/A</v>
          </cell>
          <cell r="AE290">
            <v>33422</v>
          </cell>
          <cell r="AF290">
            <v>45522</v>
          </cell>
          <cell r="AG290" t="str">
            <v xml:space="preserve">2018011001091	</v>
          </cell>
          <cell r="AH290">
            <v>44581</v>
          </cell>
          <cell r="AI290">
            <v>44585</v>
          </cell>
          <cell r="AJ290" t="str">
            <v>N/A</v>
          </cell>
          <cell r="AK290" t="str">
            <v>N/A</v>
          </cell>
          <cell r="AL290" t="str">
            <v>N/A</v>
          </cell>
          <cell r="AM290" t="str">
            <v>N/A</v>
          </cell>
          <cell r="AN290">
            <v>0</v>
          </cell>
          <cell r="AO290" t="str">
            <v>N/A</v>
          </cell>
          <cell r="AP290">
            <v>0</v>
          </cell>
          <cell r="AQ290" t="str">
            <v>N/A</v>
          </cell>
          <cell r="AR290">
            <v>0</v>
          </cell>
          <cell r="AS290" t="str">
            <v>N/A</v>
          </cell>
          <cell r="AT290">
            <v>0</v>
          </cell>
          <cell r="AU290" t="str">
            <v>N/A</v>
          </cell>
          <cell r="AV290">
            <v>0</v>
          </cell>
          <cell r="AW290" t="str">
            <v>N/A</v>
          </cell>
          <cell r="AX290">
            <v>0</v>
          </cell>
          <cell r="AY290" t="str">
            <v>N/A</v>
          </cell>
          <cell r="AZ290">
            <v>31</v>
          </cell>
          <cell r="BA290">
            <v>119254742</v>
          </cell>
          <cell r="BB290" t="str">
            <v>NO</v>
          </cell>
          <cell r="BC290" t="str">
            <v>N/A</v>
          </cell>
          <cell r="BD290" t="str">
            <v>N/A</v>
          </cell>
          <cell r="BE290" t="str">
            <v>N/A</v>
          </cell>
          <cell r="BF290" t="str">
            <v>N/A</v>
          </cell>
          <cell r="BG290">
            <v>44834</v>
          </cell>
          <cell r="BH290">
            <v>44865</v>
          </cell>
          <cell r="BI290">
            <v>-478</v>
          </cell>
          <cell r="BJ290" t="str">
            <v>NO</v>
          </cell>
          <cell r="BK290" t="str">
            <v>SIN FECHA</v>
          </cell>
          <cell r="BL290" t="str">
            <v>Bogotá D.C.</v>
          </cell>
          <cell r="BM290" t="str">
            <v xml:space="preserve">Cumplimiento </v>
          </cell>
          <cell r="BN290" t="str">
            <v>21-45-101358350</v>
          </cell>
          <cell r="BO290">
            <v>0</v>
          </cell>
          <cell r="BP290" t="str">
            <v xml:space="preserve">Seguros del Estado </v>
          </cell>
          <cell r="BQ290">
            <v>44582</v>
          </cell>
          <cell r="BR290" t="str">
            <v>20-01-2022 - 01-04-2023</v>
          </cell>
          <cell r="BS290">
            <v>2022</v>
          </cell>
          <cell r="BT290" t="str">
            <v>https://jepcolombia-my.sharepoint.com/personal/carlos_torres_jep_gov_co/_layouts/15/onedrive.aspx?q=220&amp;searchScope=folder&amp;id=%2Fpersonal%2Fcarlos%5Ftorres%5Fjep%5Fgov%5Fco%2FDocuments%2FDocumentos%2FContractual%2FContractual%20%2D%20Onedrive%2FValidaci%C3%B3n%20p%C3%B3lizas%20CPS%2F%2EVERIFICACI%C3%93N%20DE%20P%C3%93LIZAS%20CONTRATOS%202022%2FVerificaci%C3%B3n%20p%C3%B3liza%20Contrato%20%20JEP%2D220%2D2022%2Epdf&amp;parent=%2Fpersonal%2Fcarlos%5Ftorres%5Fjep%5Fgov%5Fco%2FDocuments%2FDocumentos%2FContractual%2FContractual%20%2D%20Onedrive%2FValidaci%C3%B3n%20p%C3%B3lizas%20CPS%2F%2EVERIFICACI%C3%93N%20DE%20P%C3%93LIZAS%20CONTRATOS%202022&amp;parentview=7</v>
          </cell>
          <cell r="BU290" t="str">
            <v>Se suspende a partir del 22/07/2022 hasta el 7 de agosto de 2022
Suspender la ejecución del Contrato de Prestación de Servicios
Profesionales JEP-220-2022, desde el 8 de agosto de 2022 hasta el 8 de septiembre de 2022
En fecha del 9 de septiembre se aprueba reinicio del contrato.
Se aprueba terminación 31/10/2022</v>
          </cell>
          <cell r="BV290" t="str">
            <v>Terminado</v>
          </cell>
          <cell r="BW290" t="str">
            <v>Suspensión</v>
          </cell>
          <cell r="BX290" t="str">
            <v>08/08/2022 - 08/09/2022</v>
          </cell>
          <cell r="BY290" t="str">
            <v>INGENIERÍA DE SISTEMAS</v>
          </cell>
          <cell r="BZ290" t="str">
            <v>N/A</v>
          </cell>
          <cell r="CA290" t="str">
            <v>FEMENINO</v>
          </cell>
        </row>
        <row r="291">
          <cell r="C291" t="str">
            <v>JEP-132-2022</v>
          </cell>
          <cell r="D291" t="str">
            <v>JEP-CSPO-132-2022</v>
          </cell>
          <cell r="E291" t="str">
            <v xml:space="preserve">Vanessa Jiménez </v>
          </cell>
          <cell r="F291" t="str">
            <v>N/R</v>
          </cell>
          <cell r="G291" t="str">
            <v>Raul Stewark Moreno Ochoa</v>
          </cell>
          <cell r="H291" t="str">
            <v>2. Contratos o convenios que no requieren pluralidad de ofertas</v>
          </cell>
          <cell r="I291" t="str">
            <v>1. Prestación de servicios</v>
          </cell>
          <cell r="J291">
            <v>1014190960</v>
          </cell>
          <cell r="K291">
            <v>1</v>
          </cell>
          <cell r="L291" t="str">
            <v>Persona Natural</v>
          </cell>
          <cell r="M291" t="str">
            <v>N/A</v>
          </cell>
          <cell r="N291" t="str">
            <v>Prestación de servicios para apoyar y acompañar las actuaciones y decisiones judiciales propias de la justicia transicional y restaurativa jep, en materia de gestión y validación técnica de información en el proceso de consolidación del registro de comparecientes, del que trata el artículo 95 del asp 001 de 2020.</v>
          </cell>
          <cell r="O291" t="str">
            <v>Misional</v>
          </cell>
          <cell r="P291" t="str">
            <v>Harvey Danilo Suarez Morales</v>
          </cell>
          <cell r="Q291" t="str">
            <v>Secretaría Ejecutiva</v>
          </cell>
          <cell r="R291" t="str">
            <v xml:space="preserve">Subsecretaría Ejecutiva </v>
          </cell>
          <cell r="S291" t="str">
            <v>Departamento SAAD - Comparecientes</v>
          </cell>
          <cell r="T291" t="str">
            <v>Jorge Alirio Mancera Cortés</v>
          </cell>
          <cell r="U291" t="str">
            <v>BB-Departamento SAAD - Comparecientes</v>
          </cell>
          <cell r="V291" t="str">
            <v>N/A</v>
          </cell>
          <cell r="W291" t="str">
            <v>N/A</v>
          </cell>
          <cell r="X291" t="str">
            <v>N/A</v>
          </cell>
          <cell r="Y291" t="str">
            <v>Inversión</v>
          </cell>
          <cell r="Z291">
            <v>42405088</v>
          </cell>
          <cell r="AA291" t="str">
            <v>N/A</v>
          </cell>
          <cell r="AB291" t="str">
            <v>N/A</v>
          </cell>
          <cell r="AC291" t="str">
            <v>$3.614.070</v>
          </cell>
          <cell r="AD291" t="str">
            <v>N/A</v>
          </cell>
          <cell r="AE291">
            <v>36722</v>
          </cell>
          <cell r="AF291">
            <v>35722</v>
          </cell>
          <cell r="AG291">
            <v>2018011001091</v>
          </cell>
          <cell r="AH291">
            <v>44578</v>
          </cell>
          <cell r="AI291">
            <v>44580</v>
          </cell>
          <cell r="AJ291" t="str">
            <v>Nicolas Esteban Sanabria Oviedo</v>
          </cell>
          <cell r="AK291">
            <v>1015474879</v>
          </cell>
          <cell r="AL291">
            <v>6</v>
          </cell>
          <cell r="AM291">
            <v>44602</v>
          </cell>
          <cell r="AN291">
            <v>0</v>
          </cell>
          <cell r="AO291" t="str">
            <v>N/A</v>
          </cell>
          <cell r="AP291">
            <v>0</v>
          </cell>
          <cell r="AQ291" t="str">
            <v>N/A</v>
          </cell>
          <cell r="AR291">
            <v>0</v>
          </cell>
          <cell r="AS291" t="str">
            <v>N/A</v>
          </cell>
          <cell r="AT291">
            <v>0</v>
          </cell>
          <cell r="AU291" t="str">
            <v>N/A</v>
          </cell>
          <cell r="AV291">
            <v>0</v>
          </cell>
          <cell r="AW291" t="str">
            <v>N/A</v>
          </cell>
          <cell r="AX291">
            <v>0</v>
          </cell>
          <cell r="AY291" t="str">
            <v>N/A</v>
          </cell>
          <cell r="AZ291">
            <v>0</v>
          </cell>
          <cell r="BA291">
            <v>42405088</v>
          </cell>
          <cell r="BB291" t="str">
            <v>NO</v>
          </cell>
          <cell r="BC291" t="str">
            <v>N/A</v>
          </cell>
          <cell r="BD291" t="str">
            <v>N/A</v>
          </cell>
          <cell r="BE291" t="str">
            <v>N/A</v>
          </cell>
          <cell r="BF291" t="str">
            <v>N/A</v>
          </cell>
          <cell r="BG291">
            <v>44926</v>
          </cell>
          <cell r="BH291">
            <v>44926</v>
          </cell>
          <cell r="BI291">
            <v>-417</v>
          </cell>
          <cell r="BJ291" t="str">
            <v>NO</v>
          </cell>
          <cell r="BK291" t="str">
            <v>N/A</v>
          </cell>
          <cell r="BL291" t="str">
            <v>Bogotá D.C.</v>
          </cell>
          <cell r="BM291" t="str">
            <v>Cumplimiento</v>
          </cell>
          <cell r="BN291" t="str">
            <v>25-47-101002366
25-45-101041180</v>
          </cell>
          <cell r="BO291" t="str">
            <v>0
0</v>
          </cell>
          <cell r="BP291" t="str">
            <v>Seguros del Estado S.A. 
Seguros del Estado S.A.</v>
          </cell>
          <cell r="BQ291" t="str">
            <v>18/01/2022
11/02/2022</v>
          </cell>
          <cell r="BR291" t="str">
            <v>18-01-2022 - 01-07-2023
11/02/2022 - 30/06/2023</v>
          </cell>
          <cell r="BS291" t="str">
            <v>19/01/2022
15/02/2022</v>
          </cell>
          <cell r="BT291" t="str">
            <v>https://jepcolombia-my.sharepoint.com/personal/carlos_torres_jep_gov_co/_layouts/15/onedrive.aspx?q=132&amp;searchScope=folder&amp;id=%2Fpersonal%2Fcarlos%5Ftorres%5Fjep%5Fgov%5Fco%2FDocuments%2FDocumentos%2FContractual%2FContractual%20%2D%20Onedrive%2FValidaci%C3%B3n%20p%C3%B3lizas%20CPS%2F%2EVERIFICACI%C3%93N%20DE%20P%C3%93LIZAS%20CONTRATOS%202022%2FVerificaci%C3%B3n%20p%C3%B3liza%20JEP%20132%202022%2EPNG&amp;parent=%2Fpersonal%2Fcarlos%5Ftorres%5Fjep%5Fgov%5Fco%2FDocuments%2FDocumentos%2FContractual%2FContractual%20%2D%20Onedrive%2FValidaci%C3%B3n%20p%C3%B3lizas%20CPS%2F%2EVERIFICACI%C3%93N%20DE%20P%C3%93LIZAS%20CONTRATOS%202022&amp;parentview=7</v>
          </cell>
          <cell r="BU291" t="str">
            <v>en fecha 10/02/2022 se suscribe la cesión del contrato</v>
          </cell>
          <cell r="BV291" t="str">
            <v>Terminado</v>
          </cell>
          <cell r="BW291" t="str">
            <v>Cesión</v>
          </cell>
          <cell r="BX291" t="str">
            <v>N/A</v>
          </cell>
          <cell r="BY291" t="str">
            <v>AUXILIAR EN INGENIERÍA CIVIL</v>
          </cell>
          <cell r="BZ291" t="str">
            <v>N/A</v>
          </cell>
          <cell r="CA291" t="str">
            <v>MASCULINO</v>
          </cell>
        </row>
        <row r="292">
          <cell r="C292" t="str">
            <v>JEP-163-2022</v>
          </cell>
          <cell r="D292" t="str">
            <v>JEP-CSPO-163-2022</v>
          </cell>
          <cell r="E292" t="str">
            <v>Jairo Cuellar</v>
          </cell>
          <cell r="F292">
            <v>44574</v>
          </cell>
          <cell r="G292" t="str">
            <v>Anyi Marieth Aguirre Bustos</v>
          </cell>
          <cell r="H292" t="str">
            <v>2. Contratos o convenios que no requieren pluralidad de ofertas</v>
          </cell>
          <cell r="I292" t="str">
            <v>1. Prestación de servicios</v>
          </cell>
          <cell r="J292">
            <v>52735382</v>
          </cell>
          <cell r="K292">
            <v>2</v>
          </cell>
          <cell r="L292" t="str">
            <v>Persona Natural</v>
          </cell>
          <cell r="M292" t="str">
            <v>N/A</v>
          </cell>
          <cell r="N292" t="str">
            <v>Prestación de servicios  para apoyar y acompañar las actuaciones y decisiones judiciales propias de la justicia transicional y restaurativa JEP, en materia de gestión y validación técnica de información en el proceso de consolidación del Registro de Comparecientes, del que trata el artículo 95 del ASP 001 de 2020.</v>
          </cell>
          <cell r="O292" t="str">
            <v>Misional</v>
          </cell>
          <cell r="P292" t="str">
            <v>Harvey Danilo Suarez Morales</v>
          </cell>
          <cell r="Q292" t="str">
            <v>Secretaría Ejecutiva</v>
          </cell>
          <cell r="R292" t="str">
            <v xml:space="preserve">Subsecretaría Ejecutiva </v>
          </cell>
          <cell r="S292" t="str">
            <v>Departamento SAAD - Comparecientes</v>
          </cell>
          <cell r="T292" t="str">
            <v>Jorge Alirio Mancera Cortés</v>
          </cell>
          <cell r="U292" t="str">
            <v>BB-Departamento SAAD - Comparecientes</v>
          </cell>
          <cell r="V292" t="str">
            <v>N/A</v>
          </cell>
          <cell r="W292" t="str">
            <v>N/A</v>
          </cell>
          <cell r="X292" t="str">
            <v>N/A</v>
          </cell>
          <cell r="Y292" t="str">
            <v>Inversión</v>
          </cell>
          <cell r="Z292">
            <v>42405088</v>
          </cell>
          <cell r="AA292" t="str">
            <v>N/A</v>
          </cell>
          <cell r="AB292" t="str">
            <v>N/A</v>
          </cell>
          <cell r="AC292">
            <v>3614070</v>
          </cell>
          <cell r="AD292" t="str">
            <v>N/A</v>
          </cell>
          <cell r="AE292">
            <v>36922</v>
          </cell>
          <cell r="AF292">
            <v>45722</v>
          </cell>
          <cell r="AG292">
            <v>2018011001091</v>
          </cell>
          <cell r="AH292">
            <v>44581</v>
          </cell>
          <cell r="AI292">
            <v>44586</v>
          </cell>
          <cell r="AJ292" t="str">
            <v>N/A</v>
          </cell>
          <cell r="AK292" t="str">
            <v>N/A</v>
          </cell>
          <cell r="AL292" t="str">
            <v>N/A</v>
          </cell>
          <cell r="AM292" t="str">
            <v>N/A</v>
          </cell>
          <cell r="AN292">
            <v>0</v>
          </cell>
          <cell r="AO292" t="str">
            <v>N/A</v>
          </cell>
          <cell r="AP292">
            <v>0</v>
          </cell>
          <cell r="AQ292" t="str">
            <v>N/A</v>
          </cell>
          <cell r="AR292">
            <v>0</v>
          </cell>
          <cell r="AS292" t="str">
            <v>N/A</v>
          </cell>
          <cell r="AT292">
            <v>0</v>
          </cell>
          <cell r="AU292" t="str">
            <v>N/A</v>
          </cell>
          <cell r="AV292">
            <v>0</v>
          </cell>
          <cell r="AW292" t="str">
            <v>N/A</v>
          </cell>
          <cell r="AX292">
            <v>0</v>
          </cell>
          <cell r="AY292" t="str">
            <v>N/A</v>
          </cell>
          <cell r="AZ292">
            <v>0</v>
          </cell>
          <cell r="BA292">
            <v>42405088</v>
          </cell>
          <cell r="BB292" t="str">
            <v>NO</v>
          </cell>
          <cell r="BC292" t="str">
            <v>N/A</v>
          </cell>
          <cell r="BD292" t="str">
            <v>N/A</v>
          </cell>
          <cell r="BE292" t="str">
            <v>N/A</v>
          </cell>
          <cell r="BF292" t="str">
            <v>N/A</v>
          </cell>
          <cell r="BG292">
            <v>44926</v>
          </cell>
          <cell r="BH292">
            <v>44926</v>
          </cell>
          <cell r="BI292">
            <v>-417</v>
          </cell>
          <cell r="BJ292" t="str">
            <v>NO</v>
          </cell>
          <cell r="BK292" t="str">
            <v>N/A</v>
          </cell>
          <cell r="BL292" t="str">
            <v>Bogotá D.C.</v>
          </cell>
          <cell r="BM292" t="str">
            <v>Cumplimiento</v>
          </cell>
          <cell r="BN292" t="str">
            <v>14-47-101014283</v>
          </cell>
          <cell r="BO292">
            <v>0</v>
          </cell>
          <cell r="BP292" t="str">
            <v>Seguros del Estado</v>
          </cell>
          <cell r="BQ292">
            <v>44582</v>
          </cell>
          <cell r="BR292" t="str">
            <v>20-01-2022 - 30-06-2023</v>
          </cell>
          <cell r="BS292">
            <v>2022</v>
          </cell>
          <cell r="BT292" t="str">
            <v>C:\Users\andres.prietom\JEP Colombia\Carlos Giovanni Torres Peñaranda - Contractual - Onedrive\Validación pólizas CPS\.VERIFICACIÓN DE PÓLIZAS CONTRATOS 2022\Verificación póliza Contrato  JEP-163-2022.pdf</v>
          </cell>
          <cell r="BU292" t="str">
            <v>N/A</v>
          </cell>
          <cell r="BV292" t="str">
            <v>Terminado</v>
          </cell>
          <cell r="BW292" t="str">
            <v>Retiro</v>
          </cell>
          <cell r="BX292" t="str">
            <v>N/A</v>
          </cell>
          <cell r="BY292" t="str">
            <v>TÉCNICO PROFESIONAL EN GESTIÓN CONTABLE Y FINANCIERA_x000D_</v>
          </cell>
          <cell r="BZ292" t="str">
            <v>N/A</v>
          </cell>
          <cell r="CA292" t="str">
            <v>FEMENINO</v>
          </cell>
        </row>
        <row r="293">
          <cell r="C293" t="str">
            <v>JEP-164-2022</v>
          </cell>
          <cell r="D293" t="str">
            <v>JEP-CSPO-164-2022</v>
          </cell>
          <cell r="E293" t="str">
            <v>Jairo Cuellar</v>
          </cell>
          <cell r="F293">
            <v>44574</v>
          </cell>
          <cell r="G293" t="str">
            <v>Tania Carolina Tellez Jimenez</v>
          </cell>
          <cell r="H293" t="str">
            <v>2. Contratos o convenios que no requieren pluralidad de ofertas</v>
          </cell>
          <cell r="I293" t="str">
            <v>1. Prestación de servicios</v>
          </cell>
          <cell r="J293">
            <v>1030602068</v>
          </cell>
          <cell r="K293">
            <v>4</v>
          </cell>
          <cell r="L293" t="str">
            <v>Persona Natural</v>
          </cell>
          <cell r="M293" t="str">
            <v>N/A</v>
          </cell>
          <cell r="N293" t="str">
            <v>Prestación de servicios  para apoyar y acompañar las actuaciones y decisiones judiciales propias de la justicia transicional y restaurativa JEP, en materia de gestión y validación técnica de información en el proceso de consolidación del Registro de Comparecientes, del que trata el artículo 95 del ASP 001 de 2020.</v>
          </cell>
          <cell r="O293" t="str">
            <v>Misional</v>
          </cell>
          <cell r="P293" t="str">
            <v>Harvey Danilo Suarez Morales</v>
          </cell>
          <cell r="Q293" t="str">
            <v>Secretaría Ejecutiva</v>
          </cell>
          <cell r="R293" t="str">
            <v xml:space="preserve">Subsecretaría Ejecutiva </v>
          </cell>
          <cell r="S293" t="str">
            <v>Departamento SAAD - Comparecientes</v>
          </cell>
          <cell r="T293" t="str">
            <v>Jorge Alirio Mancera Cortés</v>
          </cell>
          <cell r="U293" t="str">
            <v>BB-Departamento SAAD - Comparecientes</v>
          </cell>
          <cell r="V293" t="str">
            <v>N/A</v>
          </cell>
          <cell r="W293" t="str">
            <v>N/A</v>
          </cell>
          <cell r="X293" t="str">
            <v>N/A</v>
          </cell>
          <cell r="Y293" t="str">
            <v>Inversión</v>
          </cell>
          <cell r="Z293">
            <v>42405088</v>
          </cell>
          <cell r="AA293" t="str">
            <v>N/A</v>
          </cell>
          <cell r="AB293" t="str">
            <v>N/A</v>
          </cell>
          <cell r="AC293" t="str">
            <v>$3.614.070</v>
          </cell>
          <cell r="AD293" t="str">
            <v>N/A</v>
          </cell>
          <cell r="AE293">
            <v>39822</v>
          </cell>
          <cell r="AF293">
            <v>45822</v>
          </cell>
          <cell r="AG293">
            <v>2018011001091</v>
          </cell>
          <cell r="AH293">
            <v>44581</v>
          </cell>
          <cell r="AI293">
            <v>44585</v>
          </cell>
          <cell r="AJ293" t="str">
            <v>N/A</v>
          </cell>
          <cell r="AK293" t="str">
            <v>N/A</v>
          </cell>
          <cell r="AL293" t="str">
            <v>N/A</v>
          </cell>
          <cell r="AM293" t="str">
            <v>N/A</v>
          </cell>
          <cell r="AN293">
            <v>0</v>
          </cell>
          <cell r="AO293" t="str">
            <v>N/A</v>
          </cell>
          <cell r="AP293">
            <v>0</v>
          </cell>
          <cell r="AQ293" t="str">
            <v>N/A</v>
          </cell>
          <cell r="AR293">
            <v>0</v>
          </cell>
          <cell r="AS293" t="str">
            <v>N/A</v>
          </cell>
          <cell r="AT293">
            <v>0</v>
          </cell>
          <cell r="AU293" t="str">
            <v>N/A</v>
          </cell>
          <cell r="AV293">
            <v>0</v>
          </cell>
          <cell r="AW293" t="str">
            <v>N/A</v>
          </cell>
          <cell r="AX293">
            <v>0</v>
          </cell>
          <cell r="AY293" t="str">
            <v>N/A</v>
          </cell>
          <cell r="AZ293">
            <v>0</v>
          </cell>
          <cell r="BA293">
            <v>42405088</v>
          </cell>
          <cell r="BB293" t="str">
            <v>NO</v>
          </cell>
          <cell r="BC293" t="str">
            <v>N/A</v>
          </cell>
          <cell r="BD293" t="str">
            <v>N/A</v>
          </cell>
          <cell r="BE293" t="str">
            <v>N/A</v>
          </cell>
          <cell r="BF293" t="str">
            <v>N/A</v>
          </cell>
          <cell r="BG293">
            <v>44926</v>
          </cell>
          <cell r="BH293">
            <v>44926</v>
          </cell>
          <cell r="BI293">
            <v>-417</v>
          </cell>
          <cell r="BJ293" t="str">
            <v>NO</v>
          </cell>
          <cell r="BK293" t="str">
            <v>N/A</v>
          </cell>
          <cell r="BL293" t="str">
            <v>Bogotá D.C.</v>
          </cell>
          <cell r="BM293" t="str">
            <v xml:space="preserve">Cumplimiento </v>
          </cell>
          <cell r="BN293" t="str">
            <v>21-47-101016538</v>
          </cell>
          <cell r="BO293">
            <v>0</v>
          </cell>
          <cell r="BP293" t="str">
            <v>Seguros del Estado</v>
          </cell>
          <cell r="BQ293">
            <v>44582</v>
          </cell>
          <cell r="BR293" t="str">
            <v>20-01-2022 - 30-06-2023</v>
          </cell>
          <cell r="BS293">
            <v>2022</v>
          </cell>
          <cell r="BT293" t="str">
            <v>https://jepcolombia-my.sharepoint.com/personal/carlos_torres_jep_gov_co/_layouts/15/onedrive.aspx?q=164&amp;searchScope=folder&amp;id=%2Fpersonal%2Fcarlos%5Ftorres%5Fjep%5Fgov%5Fco%2FDocuments%2FDocumentos%2FContractual%2FContractual%20%2D%20Onedrive%2FValidaci%C3%B3n%20p%C3%B3lizas%20CPS%2F%2EVERIFICACI%C3%93N%20DE%20P%C3%93LIZAS%20CONTRATOS%202022%2FVerificaci%C3%B3n%20p%C3%B3liza%20Contrato%20%20JEP%2D164%2D2022%2Epdf&amp;parent=%2Fpersonal%2Fcarlos%5Ftorres%5Fjep%5Fgov%5Fco%2FDocuments%2FDocumentos%2FContractual%2FContractual%20%2D%20Onedrive%2FValidaci%C3%B3n%20p%C3%B3lizas%20CPS%2F%2EVERIFICACI%C3%93N%20DE%20P%C3%93LIZAS%20CONTRATOS%202022&amp;parentview=7</v>
          </cell>
          <cell r="BU293" t="str">
            <v>N/A</v>
          </cell>
          <cell r="BV293" t="str">
            <v>Terminado</v>
          </cell>
          <cell r="BW293" t="str">
            <v>Retiro</v>
          </cell>
          <cell r="BX293" t="str">
            <v>N/A</v>
          </cell>
          <cell r="BY293" t="str">
            <v xml:space="preserve">TECNOLOGO EN GESTION DE MERCADEO </v>
          </cell>
          <cell r="BZ293" t="str">
            <v xml:space="preserve">PSICOLOGÍA </v>
          </cell>
          <cell r="CA293" t="str">
            <v>FEMENINO</v>
          </cell>
        </row>
        <row r="294">
          <cell r="C294" t="str">
            <v>JEP-165-2022</v>
          </cell>
          <cell r="D294" t="str">
            <v>JEP-CSPO-165-2022</v>
          </cell>
          <cell r="E294" t="str">
            <v>Jairo Cuellar</v>
          </cell>
          <cell r="F294">
            <v>44574</v>
          </cell>
          <cell r="G294" t="str">
            <v>Yennifer Paola Galvis Pardo</v>
          </cell>
          <cell r="H294" t="str">
            <v>2. Contratos o convenios que no requieren pluralidad de ofertas</v>
          </cell>
          <cell r="I294" t="str">
            <v>1. Prestación de servicios</v>
          </cell>
          <cell r="J294">
            <v>1090363170</v>
          </cell>
          <cell r="K294">
            <v>1</v>
          </cell>
          <cell r="L294" t="str">
            <v>Persona Natural</v>
          </cell>
          <cell r="M294" t="str">
            <v>N/A</v>
          </cell>
          <cell r="N294" t="str">
            <v>Prestación de servicios  para apoyar y acompañar las actuaciones y decisiones judiciales propias de la justicia transicional y restaurativa JEP, en materia de gestión y validación técnica de información en el proceso de consolidación del Registro de Comparecientes, del que trata el artículo 95 del ASP 001 de 2020.</v>
          </cell>
          <cell r="O294" t="str">
            <v>Misional</v>
          </cell>
          <cell r="P294" t="str">
            <v>Harvey Danilo Suarez Morales</v>
          </cell>
          <cell r="Q294" t="str">
            <v>Secretaría Ejecutiva</v>
          </cell>
          <cell r="R294" t="str">
            <v xml:space="preserve">Subsecretaría Ejecutiva </v>
          </cell>
          <cell r="S294" t="str">
            <v>Departamento SAAD - Comparecientes</v>
          </cell>
          <cell r="T294" t="str">
            <v>Jorge Alirio Mancera Cortés</v>
          </cell>
          <cell r="U294" t="str">
            <v>BB-Departamento SAAD - Comparecientes</v>
          </cell>
          <cell r="V294" t="str">
            <v>N/A</v>
          </cell>
          <cell r="W294" t="str">
            <v>N/A</v>
          </cell>
          <cell r="X294" t="str">
            <v>N/A</v>
          </cell>
          <cell r="Y294" t="str">
            <v>Inversión</v>
          </cell>
          <cell r="Z294">
            <v>42405088</v>
          </cell>
          <cell r="AA294" t="str">
            <v>N/A</v>
          </cell>
          <cell r="AB294" t="str">
            <v>N/A</v>
          </cell>
          <cell r="AC294">
            <v>3614070</v>
          </cell>
          <cell r="AD294" t="str">
            <v>N/A</v>
          </cell>
          <cell r="AE294">
            <v>39722</v>
          </cell>
          <cell r="AF294">
            <v>45922</v>
          </cell>
          <cell r="AG294">
            <v>2018011001091</v>
          </cell>
          <cell r="AH294">
            <v>44581</v>
          </cell>
          <cell r="AI294">
            <v>44592</v>
          </cell>
          <cell r="AJ294" t="str">
            <v>N/A</v>
          </cell>
          <cell r="AK294" t="str">
            <v>N/A</v>
          </cell>
          <cell r="AL294" t="str">
            <v>N/A</v>
          </cell>
          <cell r="AM294" t="str">
            <v>N/A</v>
          </cell>
          <cell r="AN294">
            <v>0</v>
          </cell>
          <cell r="AO294" t="str">
            <v>N/A</v>
          </cell>
          <cell r="AP294">
            <v>0</v>
          </cell>
          <cell r="AQ294" t="str">
            <v>N/A</v>
          </cell>
          <cell r="AR294">
            <v>0</v>
          </cell>
          <cell r="AS294" t="str">
            <v>N/A</v>
          </cell>
          <cell r="AT294">
            <v>0</v>
          </cell>
          <cell r="AU294" t="str">
            <v>N/A</v>
          </cell>
          <cell r="AV294">
            <v>0</v>
          </cell>
          <cell r="AW294" t="str">
            <v>N/A</v>
          </cell>
          <cell r="AX294">
            <v>0</v>
          </cell>
          <cell r="AY294" t="str">
            <v>N/A</v>
          </cell>
          <cell r="AZ294">
            <v>0</v>
          </cell>
          <cell r="BA294">
            <v>42405088</v>
          </cell>
          <cell r="BB294" t="str">
            <v>NO</v>
          </cell>
          <cell r="BC294" t="str">
            <v>N/A</v>
          </cell>
          <cell r="BD294" t="str">
            <v>N/A</v>
          </cell>
          <cell r="BE294" t="str">
            <v>N/A</v>
          </cell>
          <cell r="BF294" t="str">
            <v>N/A</v>
          </cell>
          <cell r="BG294">
            <v>44926</v>
          </cell>
          <cell r="BH294">
            <v>44926</v>
          </cell>
          <cell r="BI294">
            <v>-417</v>
          </cell>
          <cell r="BJ294" t="str">
            <v>NO</v>
          </cell>
          <cell r="BK294" t="str">
            <v>N/A</v>
          </cell>
          <cell r="BL294" t="str">
            <v>Bogotá D.C.</v>
          </cell>
          <cell r="BM294" t="str">
            <v>Cumplimiento</v>
          </cell>
          <cell r="BN294" t="str">
            <v>42-45-101050756</v>
          </cell>
          <cell r="BO294">
            <v>0</v>
          </cell>
          <cell r="BP294" t="str">
            <v>Seguros del Estado</v>
          </cell>
          <cell r="BQ294">
            <v>44586</v>
          </cell>
          <cell r="BR294" t="str">
            <v>20/01/2022 - 30-06-2023</v>
          </cell>
          <cell r="BS294">
            <v>2022</v>
          </cell>
          <cell r="BT294" t="str">
            <v>C:\Users\andres.prietom\JEP Colombia\Carlos Giovanni Torres Peñaranda - Contractual - Onedrive\Validación pólizas CPS\.VERIFICACIÓN DE PÓLIZAS CONTRATOS 2022</v>
          </cell>
          <cell r="BU294" t="str">
            <v>validar de nuevo, toda vez que el número de validación no es igual a la póliza: 42-44-101137776</v>
          </cell>
          <cell r="BV294" t="str">
            <v>Terminado</v>
          </cell>
          <cell r="BW294" t="str">
            <v>Retiro</v>
          </cell>
          <cell r="BX294" t="str">
            <v>N/A</v>
          </cell>
          <cell r="BY294" t="str">
            <v>TECNÓLOGO EN CONTABILIDAD Y FINANZAS_x000D_</v>
          </cell>
          <cell r="BZ294" t="str">
            <v>N/A</v>
          </cell>
          <cell r="CA294" t="str">
            <v>FEMENINO</v>
          </cell>
        </row>
        <row r="295">
          <cell r="C295" t="str">
            <v>JEP-166-2022</v>
          </cell>
          <cell r="D295" t="str">
            <v>JEP-CSPO-166-2022</v>
          </cell>
          <cell r="E295" t="str">
            <v>Jairo Cuellar</v>
          </cell>
          <cell r="F295">
            <v>44574</v>
          </cell>
          <cell r="G295" t="str">
            <v>Berenice Buitrago Garcia</v>
          </cell>
          <cell r="H295" t="str">
            <v>2. Contratos o convenios que no requieren pluralidad de ofertas</v>
          </cell>
          <cell r="I295" t="str">
            <v>1. Prestación de servicios</v>
          </cell>
          <cell r="J295" t="str">
            <v>52242873_x000D_</v>
          </cell>
          <cell r="K295">
            <v>0</v>
          </cell>
          <cell r="L295" t="str">
            <v>Persona Natural</v>
          </cell>
          <cell r="M295" t="str">
            <v>N/A</v>
          </cell>
          <cell r="N295" t="str">
            <v>Prestación de servicios  para apoyar y acompañar las actuaciones y decisiones judiciales propias de la justicia transicional y restaurativa JEP, en materia de gestión y validación técnica de información en el proceso de consolidación del Registro de Comparecientes, del que trata el artículo 95 del ASP 001 de 2020.</v>
          </cell>
          <cell r="O295" t="str">
            <v>Misional</v>
          </cell>
          <cell r="P295" t="str">
            <v>Harvey Danilo Suarez Morales</v>
          </cell>
          <cell r="Q295" t="str">
            <v>Secretaría Ejecutiva</v>
          </cell>
          <cell r="R295" t="str">
            <v xml:space="preserve">Subsecretaría Ejecutiva </v>
          </cell>
          <cell r="S295" t="str">
            <v>Departamento SAAD - Comparecientes</v>
          </cell>
          <cell r="T295" t="str">
            <v>Jorge Alirio Mancera Cortés</v>
          </cell>
          <cell r="U295" t="str">
            <v>BB-Departamento SAAD - Comparecientes</v>
          </cell>
          <cell r="V295" t="str">
            <v>N/A</v>
          </cell>
          <cell r="W295" t="str">
            <v>N/A</v>
          </cell>
          <cell r="X295" t="str">
            <v>N/A</v>
          </cell>
          <cell r="Y295" t="str">
            <v>Inversión</v>
          </cell>
          <cell r="Z295">
            <v>42405088</v>
          </cell>
          <cell r="AA295" t="str">
            <v>N/A</v>
          </cell>
          <cell r="AB295" t="str">
            <v>N/A</v>
          </cell>
          <cell r="AC295" t="str">
            <v>$3.614.070</v>
          </cell>
          <cell r="AD295" t="str">
            <v>N/A</v>
          </cell>
          <cell r="AE295">
            <v>39222</v>
          </cell>
          <cell r="AF295">
            <v>46022</v>
          </cell>
          <cell r="AG295" t="str">
            <v xml:space="preserve">2018011001091	</v>
          </cell>
          <cell r="AH295">
            <v>44581</v>
          </cell>
          <cell r="AI295">
            <v>44585</v>
          </cell>
          <cell r="AJ295" t="str">
            <v>N/A</v>
          </cell>
          <cell r="AK295" t="str">
            <v>N/A</v>
          </cell>
          <cell r="AL295" t="str">
            <v>N/A</v>
          </cell>
          <cell r="AM295" t="str">
            <v>N/A</v>
          </cell>
          <cell r="AN295">
            <v>0</v>
          </cell>
          <cell r="AO295" t="str">
            <v>N/A</v>
          </cell>
          <cell r="AP295">
            <v>0</v>
          </cell>
          <cell r="AQ295" t="str">
            <v>N/A</v>
          </cell>
          <cell r="AR295">
            <v>0</v>
          </cell>
          <cell r="AS295" t="str">
            <v>N/A</v>
          </cell>
          <cell r="AT295">
            <v>0</v>
          </cell>
          <cell r="AU295" t="str">
            <v>N/A</v>
          </cell>
          <cell r="AV295">
            <v>0</v>
          </cell>
          <cell r="AW295" t="str">
            <v>N/A</v>
          </cell>
          <cell r="AX295">
            <v>0</v>
          </cell>
          <cell r="AY295" t="str">
            <v>N/A</v>
          </cell>
          <cell r="AZ295">
            <v>0</v>
          </cell>
          <cell r="BA295">
            <v>42405088</v>
          </cell>
          <cell r="BB295" t="str">
            <v>NO</v>
          </cell>
          <cell r="BC295" t="str">
            <v>N/A</v>
          </cell>
          <cell r="BD295" t="str">
            <v>N/A</v>
          </cell>
          <cell r="BE295" t="str">
            <v>N/A</v>
          </cell>
          <cell r="BF295" t="str">
            <v>N/A</v>
          </cell>
          <cell r="BG295">
            <v>44926</v>
          </cell>
          <cell r="BH295">
            <v>44926</v>
          </cell>
          <cell r="BI295">
            <v>-417</v>
          </cell>
          <cell r="BJ295" t="str">
            <v>NO</v>
          </cell>
          <cell r="BK295" t="str">
            <v>N/A</v>
          </cell>
          <cell r="BL295" t="str">
            <v>Bogotá D.C.</v>
          </cell>
          <cell r="BM295" t="str">
            <v>Cumplimiento</v>
          </cell>
          <cell r="BN295" t="str">
            <v>21-47-101016609</v>
          </cell>
          <cell r="BO295">
            <v>0</v>
          </cell>
          <cell r="BP295" t="str">
            <v>Seguros del Estado</v>
          </cell>
          <cell r="BQ295">
            <v>44585</v>
          </cell>
          <cell r="BR295" t="str">
            <v>20-01-2022 - 30-06-2023</v>
          </cell>
          <cell r="BS295">
            <v>2022</v>
          </cell>
          <cell r="BT295" t="str">
            <v>https://jepcolombia-my.sharepoint.com/personal/carlos_torres_jep_gov_co/_layouts/15/onedrive.aspx?q=166&amp;searchScope=folder&amp;id=%2Fpersonal%2Fcarlos%5Ftorres%5Fjep%5Fgov%5Fco%2FDocuments%2FDocumentos%2FContractual%2FContractual%20%2D%20Onedrive%2FValidaci%C3%B3n%20p%C3%B3lizas%20CPS%2F%2EVERIFICACI%C3%93N%20DE%20P%C3%93LIZAS%20CONTRATOS%202022%2FVerificaci%C3%B3n%20p%C3%B3liza%20Contrato%20%20JEP%2D166%2D2022%2Epdf&amp;parent=%2Fpersonal%2Fcarlos%5Ftorres%5Fjep%5Fgov%5Fco%2FDocuments%2FDocumentos%2FContractual%2FContractual%20%2D%20Onedrive%2FValidaci%C3%B3n%20p%C3%B3lizas%20CPS%2F%2EVERIFICACI%C3%93N%20DE%20P%C3%93LIZAS%20CONTRATOS%202022&amp;parentview=7</v>
          </cell>
          <cell r="BU295" t="str">
            <v>N/A</v>
          </cell>
          <cell r="BV295" t="str">
            <v>Terminado</v>
          </cell>
          <cell r="BW295" t="str">
            <v>Retiro</v>
          </cell>
          <cell r="BX295" t="str">
            <v>N/A</v>
          </cell>
          <cell r="BY295" t="str">
            <v>TECNÓLOGO EN ANALISIS Y DESARROLLO DE SISTEMAS DE INFORMACIÓN _x000D_</v>
          </cell>
          <cell r="BZ295" t="str">
            <v>N/A</v>
          </cell>
          <cell r="CA295" t="str">
            <v>FEMENINO</v>
          </cell>
        </row>
        <row r="296">
          <cell r="C296" t="str">
            <v>JEP-060-2022</v>
          </cell>
          <cell r="D296" t="str">
            <v>JEP-CSPO-060-2022</v>
          </cell>
          <cell r="E296" t="str">
            <v>Carlos Torres</v>
          </cell>
          <cell r="F296" t="str">
            <v>N/R</v>
          </cell>
          <cell r="G296" t="str">
            <v xml:space="preserve">Lorrin Giselle Moreno Ochoa </v>
          </cell>
          <cell r="H296" t="str">
            <v>2. Contratos o convenios que no requieren pluralidad de ofertas</v>
          </cell>
          <cell r="I296" t="str">
            <v>1. Prestación de servicios</v>
          </cell>
          <cell r="J296" t="str">
            <v>1030595688_x000D_</v>
          </cell>
          <cell r="K296">
            <v>1</v>
          </cell>
          <cell r="L296" t="str">
            <v>Persona Natural</v>
          </cell>
          <cell r="M296" t="str">
            <v>N/A</v>
          </cell>
          <cell r="N296" t="str">
            <v xml:space="preserve">Prestación de servicios para apoyar y acompañar al sistema autónomo de asesoría y defensa, en materia de gestión y validación técnica de información en el proceso de consolidación del registro de comparecientes, del que trata el artículo 95 del ASP 001 de 2020. </v>
          </cell>
          <cell r="O296" t="str">
            <v>Misional</v>
          </cell>
          <cell r="P296" t="str">
            <v>Harvey Danilo Suarez Morales</v>
          </cell>
          <cell r="Q296" t="str">
            <v>Secretaría Ejecutiva</v>
          </cell>
          <cell r="R296" t="str">
            <v xml:space="preserve">Subsecretaría Ejecutiva </v>
          </cell>
          <cell r="S296" t="str">
            <v>Departamento SAAD - Comparecientes</v>
          </cell>
          <cell r="T296" t="str">
            <v>Jorge Alirio Mancera Cortés</v>
          </cell>
          <cell r="U296" t="str">
            <v>BB-Departamento SAAD - Comparecientes</v>
          </cell>
          <cell r="V296" t="str">
            <v>N/A</v>
          </cell>
          <cell r="W296" t="str">
            <v>N/A</v>
          </cell>
          <cell r="X296" t="str">
            <v>N/A</v>
          </cell>
          <cell r="Y296" t="str">
            <v>Inversión</v>
          </cell>
          <cell r="Z296" t="str">
            <v>$ 43.248.371,00</v>
          </cell>
          <cell r="AA296" t="str">
            <v>N/A</v>
          </cell>
          <cell r="AB296" t="str">
            <v>N/A</v>
          </cell>
          <cell r="AC296" t="str">
            <v>$3.614.070</v>
          </cell>
          <cell r="AD296" t="str">
            <v>N/A</v>
          </cell>
          <cell r="AE296">
            <v>35222</v>
          </cell>
          <cell r="AF296">
            <v>30522</v>
          </cell>
          <cell r="AG296" t="str">
            <v xml:space="preserve">2018011001091	</v>
          </cell>
          <cell r="AH296">
            <v>44573</v>
          </cell>
          <cell r="AI296">
            <v>44574</v>
          </cell>
          <cell r="AJ296" t="str">
            <v>N/A</v>
          </cell>
          <cell r="AK296" t="str">
            <v>N/A</v>
          </cell>
          <cell r="AL296" t="str">
            <v>N/A</v>
          </cell>
          <cell r="AM296" t="str">
            <v>N/A</v>
          </cell>
          <cell r="AN296">
            <v>0</v>
          </cell>
          <cell r="AO296" t="str">
            <v>N/A</v>
          </cell>
          <cell r="AP296">
            <v>0</v>
          </cell>
          <cell r="AQ296" t="str">
            <v>N/A</v>
          </cell>
          <cell r="AR296">
            <v>0</v>
          </cell>
          <cell r="AS296" t="str">
            <v>N/A</v>
          </cell>
          <cell r="AT296">
            <v>0</v>
          </cell>
          <cell r="AU296" t="str">
            <v>N/A</v>
          </cell>
          <cell r="AV296">
            <v>0</v>
          </cell>
          <cell r="AW296" t="str">
            <v>N/A</v>
          </cell>
          <cell r="AX296">
            <v>0</v>
          </cell>
          <cell r="AY296" t="str">
            <v>N/A</v>
          </cell>
          <cell r="AZ296">
            <v>0</v>
          </cell>
          <cell r="BA296">
            <v>43248371</v>
          </cell>
          <cell r="BB296" t="str">
            <v>NO</v>
          </cell>
          <cell r="BC296" t="str">
            <v>N/A</v>
          </cell>
          <cell r="BD296" t="str">
            <v>N/A</v>
          </cell>
          <cell r="BE296" t="str">
            <v>N/A</v>
          </cell>
          <cell r="BF296" t="str">
            <v>N/A</v>
          </cell>
          <cell r="BG296">
            <v>44926</v>
          </cell>
          <cell r="BH296">
            <v>44926</v>
          </cell>
          <cell r="BI296">
            <v>-417</v>
          </cell>
          <cell r="BJ296" t="str">
            <v>NO</v>
          </cell>
          <cell r="BK296" t="str">
            <v>N/A</v>
          </cell>
          <cell r="BL296" t="str">
            <v>Bogotá D.C.</v>
          </cell>
          <cell r="BM296" t="str">
            <v>Cumplimiento</v>
          </cell>
          <cell r="BN296" t="str">
            <v>25-47-101002339</v>
          </cell>
          <cell r="BO296">
            <v>0</v>
          </cell>
          <cell r="BP296" t="str">
            <v xml:space="preserve">Seguros del Estado </v>
          </cell>
          <cell r="BQ296">
            <v>44573</v>
          </cell>
          <cell r="BR296" t="str">
            <v>12-01-2022 - 01-07-2023</v>
          </cell>
          <cell r="BS296">
            <v>2022</v>
          </cell>
          <cell r="BT296" t="str">
            <v>https://jepcolombia-my.sharepoint.com/personal/carlos_torres_jep_gov_co/_layouts/15/onedrive.aspx?q=060&amp;searchScope=folder&amp;id=%2Fpersonal%2Fcarlos%5Ftorres%5Fjep%5Fgov%5Fco%2FDocuments%2FDocumentos%2FContractual%2FContractual%20%2D%20Onedrive%2FValidaci%C3%B3n%20p%C3%B3lizas%20CPS%2F%2EVERIFICACI%C3%93N%20DE%20P%C3%93LIZAS%20CONTRATOS%202022%2FVerificacio%CC%81n%20po%CC%81liza%20contrato%20JEP%2D060%2D2022%2Epdf&amp;parent=%2Fpersonal%2Fcarlos%5Ftorres%5Fjep%5Fgov%5Fco%2FDocuments%2FDocumentos%2FContractual%2FContractual%20%2D%20Onedrive%2FValidaci%C3%B3n%20p%C3%B3lizas%20CPS%2F%2EVERIFICACI%C3%93N%20DE%20P%C3%93LIZAS%20CONTRATOS%202022&amp;parentview=7</v>
          </cell>
          <cell r="BU296" t="str">
            <v>N/A</v>
          </cell>
          <cell r="BV296" t="str">
            <v>Terminado</v>
          </cell>
          <cell r="BW296" t="str">
            <v>Retiro</v>
          </cell>
          <cell r="BX296" t="str">
            <v>N/A</v>
          </cell>
          <cell r="BY296" t="str">
            <v xml:space="preserve">TÉCNICO EN DIGITACIÓN DE SISTEMAS
</v>
          </cell>
          <cell r="BZ296" t="str">
            <v>N/A</v>
          </cell>
          <cell r="CA296" t="str">
            <v>FEMENINO</v>
          </cell>
        </row>
        <row r="297">
          <cell r="C297" t="str">
            <v>JEP-235-2022</v>
          </cell>
          <cell r="D297" t="str">
            <v>JEP-CSPO-235-2022</v>
          </cell>
          <cell r="E297" t="str">
            <v>Jairo Cuellar</v>
          </cell>
          <cell r="F297" t="str">
            <v>18 de enero de 2022</v>
          </cell>
          <cell r="G297" t="str">
            <v>Leidy Zulay Velez Murillo</v>
          </cell>
          <cell r="H297" t="str">
            <v>2. Contratos o convenios que no requieren pluralidad de ofertas</v>
          </cell>
          <cell r="I297" t="str">
            <v>1. Prestación de servicios</v>
          </cell>
          <cell r="J297">
            <v>66989660</v>
          </cell>
          <cell r="K297">
            <v>6</v>
          </cell>
          <cell r="L297" t="str">
            <v>Persona Natural</v>
          </cell>
          <cell r="M297" t="str">
            <v>N/A</v>
          </cell>
          <cell r="N297" t="str">
            <v>Prestación de servicios profesionales para apoyar al Departamento de SAAD Comparecientes en el acompañamiento psicosocial a los comparecientes ante las salas y secciones de la JEP.</v>
          </cell>
          <cell r="O297" t="str">
            <v>Misional</v>
          </cell>
          <cell r="P297" t="str">
            <v>Harvey Danilo Suarez Morales</v>
          </cell>
          <cell r="Q297" t="str">
            <v>Secretaría Ejecutiva</v>
          </cell>
          <cell r="R297" t="str">
            <v xml:space="preserve">Subsecretaría Ejecutiva </v>
          </cell>
          <cell r="S297" t="str">
            <v>Departamento SAAD - Comparecientes</v>
          </cell>
          <cell r="T297" t="str">
            <v>Jorge Alirio Mancera Cortés</v>
          </cell>
          <cell r="U297" t="str">
            <v>BB-Departamento SAAD - Comparecientes</v>
          </cell>
          <cell r="V297" t="str">
            <v>N/A</v>
          </cell>
          <cell r="W297" t="str">
            <v>N/A</v>
          </cell>
          <cell r="X297" t="str">
            <v>N/A</v>
          </cell>
          <cell r="Y297" t="str">
            <v>Inversión</v>
          </cell>
          <cell r="Z297">
            <v>84810209</v>
          </cell>
          <cell r="AA297" t="str">
            <v>N/A</v>
          </cell>
          <cell r="AB297" t="str">
            <v>N/A</v>
          </cell>
          <cell r="AC297">
            <v>7228143</v>
          </cell>
          <cell r="AD297" t="str">
            <v>N/A</v>
          </cell>
          <cell r="AE297">
            <v>39522</v>
          </cell>
          <cell r="AF297">
            <v>51422</v>
          </cell>
          <cell r="AG297">
            <v>2018011001091</v>
          </cell>
          <cell r="AH297">
            <v>44582</v>
          </cell>
          <cell r="AI297">
            <v>44589</v>
          </cell>
          <cell r="AJ297" t="str">
            <v>N/A</v>
          </cell>
          <cell r="AK297" t="str">
            <v>N/A</v>
          </cell>
          <cell r="AL297" t="str">
            <v>N/A</v>
          </cell>
          <cell r="AM297" t="str">
            <v>N/A</v>
          </cell>
          <cell r="AN297">
            <v>0</v>
          </cell>
          <cell r="AO297" t="str">
            <v>N/A</v>
          </cell>
          <cell r="AP297">
            <v>0</v>
          </cell>
          <cell r="AQ297" t="str">
            <v>N/A</v>
          </cell>
          <cell r="AR297">
            <v>0</v>
          </cell>
          <cell r="AS297" t="str">
            <v>N/A</v>
          </cell>
          <cell r="AT297">
            <v>0</v>
          </cell>
          <cell r="AU297" t="str">
            <v>N/A</v>
          </cell>
          <cell r="AV297">
            <v>0</v>
          </cell>
          <cell r="AW297" t="str">
            <v>N/A</v>
          </cell>
          <cell r="AX297">
            <v>0</v>
          </cell>
          <cell r="AY297" t="str">
            <v>N/A</v>
          </cell>
          <cell r="AZ297">
            <v>0</v>
          </cell>
          <cell r="BA297">
            <v>84810209</v>
          </cell>
          <cell r="BB297" t="str">
            <v>NO</v>
          </cell>
          <cell r="BC297" t="str">
            <v>N/A</v>
          </cell>
          <cell r="BD297" t="str">
            <v>N/A</v>
          </cell>
          <cell r="BE297" t="str">
            <v>N/A</v>
          </cell>
          <cell r="BF297" t="str">
            <v>N/A</v>
          </cell>
          <cell r="BG297">
            <v>44926</v>
          </cell>
          <cell r="BH297">
            <v>44926</v>
          </cell>
          <cell r="BI297">
            <v>-417</v>
          </cell>
          <cell r="BJ297" t="str">
            <v>NO</v>
          </cell>
          <cell r="BK297" t="str">
            <v>N/A</v>
          </cell>
          <cell r="BL297" t="str">
            <v xml:space="preserve"> Departamentos de chocó y el Valle
del Cauca</v>
          </cell>
          <cell r="BM297" t="str">
            <v>Cumplimiento</v>
          </cell>
          <cell r="BN297" t="str">
            <v>41-47-101003807</v>
          </cell>
          <cell r="BO297">
            <v>0</v>
          </cell>
          <cell r="BP297" t="str">
            <v>Seguros del Estado</v>
          </cell>
          <cell r="BQ297">
            <v>44583</v>
          </cell>
          <cell r="BR297" t="str">
            <v>21-01-2022 - 30-06-2023</v>
          </cell>
          <cell r="BS297">
            <v>2022</v>
          </cell>
          <cell r="BT297" t="str">
            <v>C:\Users\andres.prietom\JEP Colombia\Carlos Giovanni Torres Peñaranda - Contractual - Onedrive\Validación pólizas CPS\.VERIFICACIÓN DE PÓLIZAS CONTRATOS 2022\Verificación póliza Contrato  JEP-235-2022.pdf</v>
          </cell>
          <cell r="BU297" t="str">
            <v>N/A</v>
          </cell>
          <cell r="BV297" t="str">
            <v>Terminado</v>
          </cell>
          <cell r="BW297" t="str">
            <v>Retiro</v>
          </cell>
          <cell r="BX297" t="str">
            <v>N/A</v>
          </cell>
          <cell r="BY297" t="str">
            <v>PSICOLOGÍA</v>
          </cell>
          <cell r="BZ297" t="str">
            <v>N/A</v>
          </cell>
          <cell r="CA297" t="str">
            <v>FEMENINO</v>
          </cell>
        </row>
        <row r="298">
          <cell r="C298" t="str">
            <v>JEP-617-2022</v>
          </cell>
          <cell r="D298" t="str">
            <v>JEP-CSPO-598-2022</v>
          </cell>
          <cell r="E298" t="str">
            <v>Jairo Cuellar</v>
          </cell>
          <cell r="F298">
            <v>44755</v>
          </cell>
          <cell r="G298" t="str">
            <v>Lida Tatiana Díaz Velasquez</v>
          </cell>
          <cell r="H298" t="str">
            <v>2. Contratos o convenios que no requieren pluralidad de ofertas</v>
          </cell>
          <cell r="I298" t="str">
            <v>1. Prestación de servicios</v>
          </cell>
          <cell r="J298">
            <v>53045169</v>
          </cell>
          <cell r="K298">
            <v>2</v>
          </cell>
          <cell r="L298" t="str">
            <v>Persona Natural</v>
          </cell>
          <cell r="M298" t="str">
            <v xml:space="preserve">Bogotá D.C. </v>
          </cell>
          <cell r="N298" t="str">
            <v>Prestación de servicios profesionales para brindar asistencia técnica a las actuaciones y decisiones judiciales propias de la justicia transicional y restaurativa JEP en los procesos de validación, aplicando herramientas jurídicas y conceptuales, para la consolidación de información en los sistemas misionales dispuestos por la JEP.</v>
          </cell>
          <cell r="O298" t="str">
            <v>Misional</v>
          </cell>
          <cell r="P298" t="str">
            <v>Harvey Danilo Suarez Morales</v>
          </cell>
          <cell r="Q298" t="str">
            <v>Secretaría Ejecutiva</v>
          </cell>
          <cell r="R298" t="str">
            <v xml:space="preserve">Subsecretaría Ejecutiva </v>
          </cell>
          <cell r="S298" t="str">
            <v>Departamento SAAD - Comparecientes</v>
          </cell>
          <cell r="T298" t="str">
            <v>Jorge Alirio Mancera Cortés</v>
          </cell>
          <cell r="U298" t="str">
            <v>BB-Departamento SAAD - Comparecientes</v>
          </cell>
          <cell r="V298" t="str">
            <v>N/A</v>
          </cell>
          <cell r="W298" t="str">
            <v>N/A</v>
          </cell>
          <cell r="X298" t="str">
            <v>N/A</v>
          </cell>
          <cell r="Y298" t="str">
            <v>Inversión</v>
          </cell>
          <cell r="Z298">
            <v>30358200</v>
          </cell>
          <cell r="AA298" t="str">
            <v>N/A</v>
          </cell>
          <cell r="AB298" t="str">
            <v>N/A</v>
          </cell>
          <cell r="AC298">
            <v>6071640</v>
          </cell>
          <cell r="AD298" t="str">
            <v>N/A</v>
          </cell>
          <cell r="AE298">
            <v>91322</v>
          </cell>
          <cell r="AF298">
            <v>332822</v>
          </cell>
          <cell r="AG298">
            <v>2018011001091</v>
          </cell>
          <cell r="AH298">
            <v>44761</v>
          </cell>
          <cell r="AI298">
            <v>44764</v>
          </cell>
          <cell r="AJ298" t="str">
            <v>N/A</v>
          </cell>
          <cell r="AK298" t="str">
            <v>N/A</v>
          </cell>
          <cell r="AL298" t="str">
            <v>N/A</v>
          </cell>
          <cell r="AM298" t="str">
            <v>N/A</v>
          </cell>
          <cell r="AN298">
            <v>0</v>
          </cell>
          <cell r="AO298" t="str">
            <v>N/A</v>
          </cell>
          <cell r="AP298">
            <v>0</v>
          </cell>
          <cell r="AQ298" t="str">
            <v>N/A</v>
          </cell>
          <cell r="AR298">
            <v>0</v>
          </cell>
          <cell r="AS298" t="str">
            <v>N/A</v>
          </cell>
          <cell r="AT298">
            <v>0</v>
          </cell>
          <cell r="AU298" t="str">
            <v>N/A</v>
          </cell>
          <cell r="AV298">
            <v>0</v>
          </cell>
          <cell r="AW298" t="str">
            <v>N/A</v>
          </cell>
          <cell r="AX298">
            <v>0</v>
          </cell>
          <cell r="AY298" t="str">
            <v>N/A</v>
          </cell>
          <cell r="AZ298">
            <v>0</v>
          </cell>
          <cell r="BA298">
            <v>30358200</v>
          </cell>
          <cell r="BB298" t="str">
            <v>NO</v>
          </cell>
          <cell r="BC298" t="str">
            <v>N/A</v>
          </cell>
          <cell r="BD298" t="str">
            <v>N/A</v>
          </cell>
          <cell r="BE298" t="str">
            <v>N/A</v>
          </cell>
          <cell r="BF298" t="str">
            <v>N/A</v>
          </cell>
          <cell r="BG298">
            <v>44895</v>
          </cell>
          <cell r="BH298">
            <v>44895</v>
          </cell>
          <cell r="BI298">
            <v>-448</v>
          </cell>
          <cell r="BJ298" t="str">
            <v>SI</v>
          </cell>
          <cell r="BK298" t="str">
            <v>N/A</v>
          </cell>
          <cell r="BL298" t="str">
            <v>Bogotá D.C.</v>
          </cell>
          <cell r="BM298" t="str">
            <v>Cumplimiento</v>
          </cell>
          <cell r="BN298" t="str">
            <v>380-47-994000126545</v>
          </cell>
          <cell r="BO298">
            <v>0</v>
          </cell>
          <cell r="BP298" t="str">
            <v>Aseguradora Solidaria de Colombia</v>
          </cell>
          <cell r="BQ298">
            <v>44761</v>
          </cell>
          <cell r="BR298" t="str">
            <v>19/07/2022 - 03/06/2023</v>
          </cell>
          <cell r="BS298">
            <v>2022</v>
          </cell>
          <cell r="BT298" t="str">
            <v>PENDIENTE</v>
          </cell>
          <cell r="BU298" t="str">
            <v>Ninguna</v>
          </cell>
          <cell r="BV298" t="str">
            <v>Terminado</v>
          </cell>
          <cell r="BW298" t="str">
            <v>Retiro</v>
          </cell>
          <cell r="BX298" t="str">
            <v>N/A</v>
          </cell>
          <cell r="BY298" t="str">
            <v>PENDIENTE</v>
          </cell>
          <cell r="BZ298" t="str">
            <v>N/A</v>
          </cell>
          <cell r="CA298" t="str">
            <v>FEMENINO</v>
          </cell>
        </row>
        <row r="299">
          <cell r="C299" t="str">
            <v>JEP-618-2022</v>
          </cell>
          <cell r="D299" t="str">
            <v>JEP-CSPO-599-2022</v>
          </cell>
          <cell r="E299" t="str">
            <v>Jairo Cuellar</v>
          </cell>
          <cell r="F299">
            <v>44755</v>
          </cell>
          <cell r="G299" t="str">
            <v>Andrea carolina Perdomo Valbuena</v>
          </cell>
          <cell r="H299" t="str">
            <v>2. Contratos o convenios que no requieren pluralidad de ofertas</v>
          </cell>
          <cell r="I299" t="str">
            <v>1. Prestación de servicios</v>
          </cell>
          <cell r="J299">
            <v>52840342</v>
          </cell>
          <cell r="K299">
            <v>7</v>
          </cell>
          <cell r="L299" t="str">
            <v>Persona Natural</v>
          </cell>
          <cell r="M299" t="str">
            <v xml:space="preserve">Bogotá D.C. </v>
          </cell>
          <cell r="N299" t="str">
            <v>Prestación de servicios profesionales para brindar asistencia técnica a las actuaciones y decisiones judiciales propias de la justicia transicional y restaurativa JEP en los procesos de validación, aplicando herramientas jurídicas y conceptuales, para la consolidación de información en los sistemas misionales dispuestos por la JEP.</v>
          </cell>
          <cell r="O299" t="str">
            <v>Misional</v>
          </cell>
          <cell r="P299" t="str">
            <v>Harvey Danilo Suarez Morales</v>
          </cell>
          <cell r="Q299" t="str">
            <v>Secretaría Ejecutiva</v>
          </cell>
          <cell r="R299" t="str">
            <v xml:space="preserve">Subsecretaría Ejecutiva </v>
          </cell>
          <cell r="S299" t="str">
            <v>Departamento SAAD - Comparecientes</v>
          </cell>
          <cell r="T299" t="str">
            <v>Jorge Alirio Mancera Cortés</v>
          </cell>
          <cell r="U299" t="str">
            <v>BB-Departamento SAAD - Comparecientes</v>
          </cell>
          <cell r="V299" t="str">
            <v>N/A</v>
          </cell>
          <cell r="W299" t="str">
            <v>N/A</v>
          </cell>
          <cell r="X299" t="str">
            <v>N/A</v>
          </cell>
          <cell r="Y299" t="str">
            <v>Inversión</v>
          </cell>
          <cell r="Z299">
            <v>30358200</v>
          </cell>
          <cell r="AA299" t="str">
            <v>N/A</v>
          </cell>
          <cell r="AB299" t="str">
            <v>N/A</v>
          </cell>
          <cell r="AC299">
            <v>6071640</v>
          </cell>
          <cell r="AD299" t="str">
            <v>N/A</v>
          </cell>
          <cell r="AE299">
            <v>91422</v>
          </cell>
          <cell r="AF299" t="str">
            <v xml:space="preserve">	332922</v>
          </cell>
          <cell r="AG299">
            <v>2018011001091</v>
          </cell>
          <cell r="AH299">
            <v>44761</v>
          </cell>
          <cell r="AI299">
            <v>44764</v>
          </cell>
          <cell r="AJ299" t="str">
            <v>N/A</v>
          </cell>
          <cell r="AK299" t="str">
            <v>N/A</v>
          </cell>
          <cell r="AL299" t="str">
            <v>N/A</v>
          </cell>
          <cell r="AM299" t="str">
            <v>N/A</v>
          </cell>
          <cell r="AN299">
            <v>0</v>
          </cell>
          <cell r="AO299" t="str">
            <v>N/A</v>
          </cell>
          <cell r="AP299">
            <v>0</v>
          </cell>
          <cell r="AQ299" t="str">
            <v>N/A</v>
          </cell>
          <cell r="AR299">
            <v>0</v>
          </cell>
          <cell r="AS299" t="str">
            <v>N/A</v>
          </cell>
          <cell r="AT299">
            <v>0</v>
          </cell>
          <cell r="AU299" t="str">
            <v>N/A</v>
          </cell>
          <cell r="AV299">
            <v>0</v>
          </cell>
          <cell r="AW299" t="str">
            <v>N/A</v>
          </cell>
          <cell r="AX299">
            <v>0</v>
          </cell>
          <cell r="AY299" t="str">
            <v>N/A</v>
          </cell>
          <cell r="AZ299">
            <v>0</v>
          </cell>
          <cell r="BA299">
            <v>30358200</v>
          </cell>
          <cell r="BB299" t="str">
            <v>NO</v>
          </cell>
          <cell r="BC299" t="str">
            <v>N/A</v>
          </cell>
          <cell r="BD299" t="str">
            <v>N/A</v>
          </cell>
          <cell r="BE299" t="str">
            <v>N/A</v>
          </cell>
          <cell r="BF299" t="str">
            <v>N/A</v>
          </cell>
          <cell r="BG299">
            <v>44895</v>
          </cell>
          <cell r="BH299">
            <v>44895</v>
          </cell>
          <cell r="BI299">
            <v>-448</v>
          </cell>
          <cell r="BJ299" t="str">
            <v>SI</v>
          </cell>
          <cell r="BK299" t="str">
            <v>N/A</v>
          </cell>
          <cell r="BL299" t="str">
            <v>Bogotá D.C.</v>
          </cell>
          <cell r="BM299" t="str">
            <v>Cumplimiento</v>
          </cell>
          <cell r="BN299" t="str">
            <v>21-45-101378372</v>
          </cell>
          <cell r="BO299">
            <v>0</v>
          </cell>
          <cell r="BP299" t="str">
            <v>Seguros del Estado S.A.</v>
          </cell>
          <cell r="BQ299">
            <v>44763</v>
          </cell>
          <cell r="BR299" t="str">
            <v>19/07/2022 - 10/06/2023</v>
          </cell>
          <cell r="BS299">
            <v>2022</v>
          </cell>
          <cell r="BT299" t="str">
            <v>PENDIENTE</v>
          </cell>
          <cell r="BU299" t="str">
            <v>Ninguna</v>
          </cell>
          <cell r="BV299" t="str">
            <v>Terminado</v>
          </cell>
          <cell r="BW299" t="str">
            <v>Retiro</v>
          </cell>
          <cell r="BX299" t="str">
            <v>N/A</v>
          </cell>
          <cell r="BY299" t="str">
            <v>PENDIENTE</v>
          </cell>
          <cell r="BZ299" t="str">
            <v>N/A</v>
          </cell>
          <cell r="CA299" t="str">
            <v>FEMENINO</v>
          </cell>
        </row>
        <row r="300">
          <cell r="C300" t="str">
            <v>JEP-661-2022</v>
          </cell>
          <cell r="D300" t="str">
            <v>JEP-CSPO-638-2022</v>
          </cell>
          <cell r="E300" t="str">
            <v>Jairo Cuellar</v>
          </cell>
          <cell r="F300">
            <v>44782</v>
          </cell>
          <cell r="G300" t="str">
            <v>Victor Jhonny Acosta Chica</v>
          </cell>
          <cell r="H300" t="str">
            <v>2. Contratos o convenios que no requieren pluralidad de ofertas</v>
          </cell>
          <cell r="I300" t="str">
            <v>1. Prestación de servicios</v>
          </cell>
          <cell r="J300">
            <v>1016072655</v>
          </cell>
          <cell r="K300">
            <v>1</v>
          </cell>
          <cell r="L300" t="str">
            <v>Persona Natural</v>
          </cell>
          <cell r="M300" t="str">
            <v xml:space="preserve">Bogotá D.C. </v>
          </cell>
          <cell r="N300" t="str">
            <v>Prestación de servicios profesionales para brindar asistencia técnica a las actuaciones y decisiones judiciales propias de la justicia transicional y restaurativa JEP en los procesos de validación, aplicando herramientas jurídicas y conceptuales, para la consolidación de información en los sistemas misionales dispuestos por la JEP</v>
          </cell>
          <cell r="O300" t="str">
            <v>Misional</v>
          </cell>
          <cell r="P300" t="str">
            <v>Angela María Mora Soto</v>
          </cell>
          <cell r="Q300" t="str">
            <v>Subsecretaría Ejecutiva (Encargada)</v>
          </cell>
          <cell r="R300" t="str">
            <v xml:space="preserve">Subsecretaría Ejecutiva </v>
          </cell>
          <cell r="S300" t="str">
            <v>Departamento SAAD - Comparecientes</v>
          </cell>
          <cell r="T300" t="str">
            <v>Jose Manuel Alarcón López</v>
          </cell>
          <cell r="U300" t="str">
            <v>BB-Departamento SAAD - Comparecientes</v>
          </cell>
          <cell r="V300" t="str">
            <v>N/A</v>
          </cell>
          <cell r="W300" t="str">
            <v>N/A</v>
          </cell>
          <cell r="X300" t="str">
            <v>N/A</v>
          </cell>
          <cell r="Y300" t="str">
            <v xml:space="preserve">Inversión </v>
          </cell>
          <cell r="Z300">
            <v>24286560</v>
          </cell>
          <cell r="AA300" t="str">
            <v>N/A</v>
          </cell>
          <cell r="AB300" t="str">
            <v>N/A</v>
          </cell>
          <cell r="AC300">
            <v>6071640</v>
          </cell>
          <cell r="AD300" t="str">
            <v>N/A</v>
          </cell>
          <cell r="AE300">
            <v>91522</v>
          </cell>
          <cell r="AF300" t="str">
            <v xml:space="preserve">	370522</v>
          </cell>
          <cell r="AG300" t="str">
            <v xml:space="preserve">	2018011001091</v>
          </cell>
          <cell r="AH300">
            <v>44790</v>
          </cell>
          <cell r="AI300">
            <v>44792</v>
          </cell>
          <cell r="AJ300" t="str">
            <v>N/A</v>
          </cell>
          <cell r="AK300" t="str">
            <v>N/A</v>
          </cell>
          <cell r="AL300" t="str">
            <v>N/A</v>
          </cell>
          <cell r="AM300" t="str">
            <v>N/A</v>
          </cell>
          <cell r="AN300">
            <v>0</v>
          </cell>
          <cell r="AO300" t="str">
            <v>N/A</v>
          </cell>
          <cell r="AP300">
            <v>0</v>
          </cell>
          <cell r="AQ300" t="str">
            <v>N/A</v>
          </cell>
          <cell r="AR300">
            <v>0</v>
          </cell>
          <cell r="AS300" t="str">
            <v>N/A</v>
          </cell>
          <cell r="AT300">
            <v>0</v>
          </cell>
          <cell r="AU300" t="str">
            <v>N/A</v>
          </cell>
          <cell r="AV300">
            <v>0</v>
          </cell>
          <cell r="AW300" t="str">
            <v>N/A</v>
          </cell>
          <cell r="AX300">
            <v>0</v>
          </cell>
          <cell r="AY300" t="str">
            <v>N/A</v>
          </cell>
          <cell r="AZ300">
            <v>0</v>
          </cell>
          <cell r="BA300">
            <v>24286560</v>
          </cell>
          <cell r="BB300" t="str">
            <v>NO</v>
          </cell>
          <cell r="BC300" t="str">
            <v>N/A</v>
          </cell>
          <cell r="BD300" t="str">
            <v>N/A</v>
          </cell>
          <cell r="BE300" t="str">
            <v>N/A</v>
          </cell>
          <cell r="BF300" t="str">
            <v>N/A</v>
          </cell>
          <cell r="BG300">
            <v>44895</v>
          </cell>
          <cell r="BH300">
            <v>44895</v>
          </cell>
          <cell r="BI300">
            <v>-448</v>
          </cell>
          <cell r="BJ300" t="str">
            <v>SI</v>
          </cell>
          <cell r="BK300" t="str">
            <v>N/A</v>
          </cell>
          <cell r="BL300" t="str">
            <v>Bogotá D.C.</v>
          </cell>
          <cell r="BM300" t="str">
            <v>Cumplimiento</v>
          </cell>
          <cell r="BN300" t="str">
            <v xml:space="preserve">25-47-101003133 </v>
          </cell>
          <cell r="BO300">
            <v>0</v>
          </cell>
          <cell r="BP300" t="str">
            <v>Seguros del Estado S.A.</v>
          </cell>
          <cell r="BQ300">
            <v>44791</v>
          </cell>
          <cell r="BR300" t="str">
            <v>17/08/2022 - 01/07/2023</v>
          </cell>
          <cell r="BS300">
            <v>2022</v>
          </cell>
          <cell r="BT300" t="str">
            <v>PENDIENTE</v>
          </cell>
          <cell r="BU300" t="str">
            <v>Ninguna</v>
          </cell>
          <cell r="BV300" t="str">
            <v>Terminado</v>
          </cell>
          <cell r="BW300" t="str">
            <v>Retiro</v>
          </cell>
          <cell r="BX300" t="str">
            <v>N/A</v>
          </cell>
          <cell r="BY300" t="str">
            <v>DERECHO</v>
          </cell>
          <cell r="BZ300" t="str">
            <v>N/A</v>
          </cell>
          <cell r="CA300" t="str">
            <v>MASCULINO</v>
          </cell>
        </row>
        <row r="301">
          <cell r="C301" t="str">
            <v>JEP-620-2022</v>
          </cell>
          <cell r="D301" t="str">
            <v>JEP-CSPO-601-2022</v>
          </cell>
          <cell r="E301" t="str">
            <v>Jairo Cuellar</v>
          </cell>
          <cell r="F301">
            <v>44755</v>
          </cell>
          <cell r="G301" t="str">
            <v>Jenny mallerly Márquez supelano</v>
          </cell>
          <cell r="H301" t="str">
            <v>2. Contratos o convenios que no requieren pluralidad de ofertas</v>
          </cell>
          <cell r="I301" t="str">
            <v>1. Prestación de servicios</v>
          </cell>
          <cell r="J301">
            <v>53043585</v>
          </cell>
          <cell r="K301">
            <v>4</v>
          </cell>
          <cell r="L301" t="str">
            <v>Persona Natural</v>
          </cell>
          <cell r="M301" t="str">
            <v xml:space="preserve">Bogotá D.C. </v>
          </cell>
          <cell r="N301" t="str">
            <v>Prestación de servicios profesionales para brindar asistencia técnica a las actuaciones y decisiones judiciales propias de la justicia transicional y restaurativa JEP en los procesos de validación, aplicando herramientas jurídicas y conceptuales, para la consolidación de información en los sistemas misionales dispuestos por la JEP.</v>
          </cell>
          <cell r="O301" t="str">
            <v>Misional</v>
          </cell>
          <cell r="P301" t="str">
            <v>Harvey Danilo Suarez Morales</v>
          </cell>
          <cell r="Q301" t="str">
            <v>Secretaría Ejecutiva</v>
          </cell>
          <cell r="R301" t="str">
            <v xml:space="preserve">Subsecretaría Ejecutiva </v>
          </cell>
          <cell r="S301" t="str">
            <v>Departamento SAAD - Comparecientes</v>
          </cell>
          <cell r="T301" t="str">
            <v>Jorge Alirio Mancera Cortés</v>
          </cell>
          <cell r="U301" t="str">
            <v>BB-Departamento SAAD - Comparecientes</v>
          </cell>
          <cell r="V301" t="str">
            <v>N/A</v>
          </cell>
          <cell r="W301" t="str">
            <v>N/A</v>
          </cell>
          <cell r="X301" t="str">
            <v>N/A</v>
          </cell>
          <cell r="Y301" t="str">
            <v>Inversión</v>
          </cell>
          <cell r="Z301">
            <v>30358200</v>
          </cell>
          <cell r="AA301" t="str">
            <v>N/A</v>
          </cell>
          <cell r="AB301" t="str">
            <v>N/A</v>
          </cell>
          <cell r="AC301">
            <v>6071640</v>
          </cell>
          <cell r="AD301" t="str">
            <v>N/A</v>
          </cell>
          <cell r="AE301">
            <v>91622</v>
          </cell>
          <cell r="AF301">
            <v>333422</v>
          </cell>
          <cell r="AG301">
            <v>2018011001091</v>
          </cell>
          <cell r="AH301">
            <v>44764</v>
          </cell>
          <cell r="AI301">
            <v>44764</v>
          </cell>
          <cell r="AJ301" t="str">
            <v>N/A</v>
          </cell>
          <cell r="AK301" t="str">
            <v>N/A</v>
          </cell>
          <cell r="AL301" t="str">
            <v>N/A</v>
          </cell>
          <cell r="AM301" t="str">
            <v>N/A</v>
          </cell>
          <cell r="AN301">
            <v>0</v>
          </cell>
          <cell r="AO301" t="str">
            <v>N/A</v>
          </cell>
          <cell r="AP301">
            <v>0</v>
          </cell>
          <cell r="AQ301" t="str">
            <v>N/A</v>
          </cell>
          <cell r="AR301">
            <v>0</v>
          </cell>
          <cell r="AS301" t="str">
            <v>N/A</v>
          </cell>
          <cell r="AT301">
            <v>0</v>
          </cell>
          <cell r="AU301" t="str">
            <v>N/A</v>
          </cell>
          <cell r="AV301">
            <v>0</v>
          </cell>
          <cell r="AW301" t="str">
            <v>N/A</v>
          </cell>
          <cell r="AX301">
            <v>0</v>
          </cell>
          <cell r="AY301" t="str">
            <v>N/A</v>
          </cell>
          <cell r="AZ301">
            <v>0</v>
          </cell>
          <cell r="BA301">
            <v>30358200</v>
          </cell>
          <cell r="BB301" t="str">
            <v>NO</v>
          </cell>
          <cell r="BC301" t="str">
            <v>N/A</v>
          </cell>
          <cell r="BD301" t="str">
            <v>N/A</v>
          </cell>
          <cell r="BE301" t="str">
            <v>N/A</v>
          </cell>
          <cell r="BF301" t="str">
            <v>N/A</v>
          </cell>
          <cell r="BG301">
            <v>44895</v>
          </cell>
          <cell r="BH301">
            <v>44895</v>
          </cell>
          <cell r="BI301">
            <v>-448</v>
          </cell>
          <cell r="BJ301" t="str">
            <v>SI</v>
          </cell>
          <cell r="BK301" t="str">
            <v>N/A</v>
          </cell>
          <cell r="BL301" t="str">
            <v>Bogotá D.C.</v>
          </cell>
          <cell r="BM301" t="str">
            <v>Cumplimiento</v>
          </cell>
          <cell r="BN301" t="str">
            <v>14-47-101018314</v>
          </cell>
          <cell r="BO301">
            <v>0</v>
          </cell>
          <cell r="BP301" t="str">
            <v>Seguros del Estado S.A.</v>
          </cell>
          <cell r="BQ301">
            <v>44764</v>
          </cell>
          <cell r="BR301" t="str">
            <v>22/07/2022 - 31/05/2023</v>
          </cell>
          <cell r="BS301">
            <v>2022</v>
          </cell>
          <cell r="BT301" t="str">
            <v>PENDIENTE</v>
          </cell>
          <cell r="BU301" t="str">
            <v>Ninguna</v>
          </cell>
          <cell r="BV301" t="str">
            <v>Terminado</v>
          </cell>
          <cell r="BW301" t="str">
            <v>Retiro</v>
          </cell>
          <cell r="BX301" t="str">
            <v>N/A</v>
          </cell>
          <cell r="BY301" t="str">
            <v>PENDIENTE</v>
          </cell>
          <cell r="BZ301" t="str">
            <v>N/A</v>
          </cell>
          <cell r="CA301" t="str">
            <v>FEMENINO</v>
          </cell>
        </row>
        <row r="302">
          <cell r="C302" t="str">
            <v>JEP-299-2022</v>
          </cell>
          <cell r="D302" t="str">
            <v>JEP-CSPO-299-2022</v>
          </cell>
          <cell r="E302" t="str">
            <v xml:space="preserve">Vanessa Jiménez </v>
          </cell>
          <cell r="F302" t="str">
            <v>21 de enero de 2022</v>
          </cell>
          <cell r="G302" t="str">
            <v xml:space="preserve">Laura Katherine Benavides Angel </v>
          </cell>
          <cell r="H302" t="str">
            <v>2. Contratos o convenios que no requieren pluralidad de ofertas</v>
          </cell>
          <cell r="I302" t="str">
            <v>1. Prestación de servicios</v>
          </cell>
          <cell r="J302">
            <v>1032375111</v>
          </cell>
          <cell r="K302">
            <v>6</v>
          </cell>
          <cell r="L302" t="str">
            <v>Persona Natural</v>
          </cell>
          <cell r="M302" t="str">
            <v>N/A</v>
          </cell>
          <cell r="N302" t="str">
            <v xml:space="preserve">Prestación de servicios profesionales para brindar asistencia técnica a las actuaciones y decisiones judiciales propias de la justicia transicional y restaurativa JEP en los procesos de validación de información aplicando herramientas jurídicas y conceptuales que permitan fortalecer la calidad de la información y la oportunidad de respuesta en la consolidación del registro de comparecientes, del que trata el artículo 95 del ASP 001 de 2020.
</v>
          </cell>
          <cell r="O302" t="str">
            <v>Misional</v>
          </cell>
          <cell r="P302" t="str">
            <v>Harvey Danilo Suarez Morales</v>
          </cell>
          <cell r="Q302" t="str">
            <v>Secretaría Ejecutiva</v>
          </cell>
          <cell r="R302" t="str">
            <v xml:space="preserve">Subsecretaría Ejecutiva </v>
          </cell>
          <cell r="S302" t="str">
            <v>Departamento SAAD - Comparecientes</v>
          </cell>
          <cell r="T302" t="str">
            <v>Jorge Alirio Mancera Cortés</v>
          </cell>
          <cell r="U302" t="str">
            <v>BB-Departamento SAAD - Comparecientes</v>
          </cell>
          <cell r="V302" t="str">
            <v>N/A</v>
          </cell>
          <cell r="W302" t="str">
            <v>N/A</v>
          </cell>
          <cell r="X302" t="str">
            <v>N/A</v>
          </cell>
          <cell r="Y302" t="str">
            <v>Inversión</v>
          </cell>
          <cell r="Z302">
            <v>69823860</v>
          </cell>
          <cell r="AA302" t="str">
            <v>N/A</v>
          </cell>
          <cell r="AB302" t="str">
            <v>N/A</v>
          </cell>
          <cell r="AC302">
            <v>6071640</v>
          </cell>
          <cell r="AD302" t="str">
            <v>N/A</v>
          </cell>
          <cell r="AE302">
            <v>48322</v>
          </cell>
          <cell r="AF302">
            <v>62122</v>
          </cell>
          <cell r="AG302">
            <v>2018011001091</v>
          </cell>
          <cell r="AH302">
            <v>44587</v>
          </cell>
          <cell r="AI302">
            <v>44588</v>
          </cell>
          <cell r="AJ302" t="str">
            <v>N/A</v>
          </cell>
          <cell r="AK302" t="str">
            <v>N/A</v>
          </cell>
          <cell r="AL302" t="str">
            <v>N/A</v>
          </cell>
          <cell r="AM302" t="str">
            <v>N/A</v>
          </cell>
          <cell r="AN302">
            <v>0</v>
          </cell>
          <cell r="AO302" t="str">
            <v>N/A</v>
          </cell>
          <cell r="AP302">
            <v>0</v>
          </cell>
          <cell r="AQ302" t="str">
            <v>N/A</v>
          </cell>
          <cell r="AR302">
            <v>0</v>
          </cell>
          <cell r="AS302" t="str">
            <v>N/A</v>
          </cell>
          <cell r="AT302">
            <v>0</v>
          </cell>
          <cell r="AU302" t="str">
            <v>N/A</v>
          </cell>
          <cell r="AV302">
            <v>0</v>
          </cell>
          <cell r="AW302" t="str">
            <v>N/A</v>
          </cell>
          <cell r="AX302">
            <v>0</v>
          </cell>
          <cell r="AY302" t="str">
            <v>N/A</v>
          </cell>
          <cell r="AZ302">
            <v>0</v>
          </cell>
          <cell r="BA302">
            <v>69823860</v>
          </cell>
          <cell r="BB302" t="str">
            <v>NO</v>
          </cell>
          <cell r="BC302" t="str">
            <v>N/A</v>
          </cell>
          <cell r="BD302" t="str">
            <v>N/A</v>
          </cell>
          <cell r="BE302" t="str">
            <v>N/A</v>
          </cell>
          <cell r="BF302" t="str">
            <v>N/A</v>
          </cell>
          <cell r="BG302">
            <v>44926</v>
          </cell>
          <cell r="BH302">
            <v>44926</v>
          </cell>
          <cell r="BI302">
            <v>-417</v>
          </cell>
          <cell r="BJ302" t="str">
            <v>NO</v>
          </cell>
          <cell r="BK302" t="str">
            <v>N/A</v>
          </cell>
          <cell r="BL302" t="str">
            <v>Bogotá D.C.</v>
          </cell>
          <cell r="BM302" t="str">
            <v xml:space="preserve">Cumplimiento </v>
          </cell>
          <cell r="BN302" t="str">
            <v>25-47-101002451</v>
          </cell>
          <cell r="BO302">
            <v>0</v>
          </cell>
          <cell r="BP302" t="str">
            <v xml:space="preserve">Seguros del Estado </v>
          </cell>
          <cell r="BQ302">
            <v>44587</v>
          </cell>
          <cell r="BR302" t="str">
            <v>26-01-2022 - 01-07-2023</v>
          </cell>
          <cell r="BS302">
            <v>2022</v>
          </cell>
          <cell r="BT302" t="str">
            <v>https://jepcolombia-my.sharepoint.com/personal/carlos_torres_jep_gov_co/_layouts/15/onedrive.aspx?q=299&amp;searchScope=folder&amp;id=%2Fpersonal%2Fcarlos%5Ftorres%5Fjep%5Fgov%5Fco%2FDocuments%2FDocumentos%2FContractual%2FContractual%20%2D%20Onedrive%2FValidaci%C3%B3n%20p%C3%B3lizas%20CPS%2F%2EVERIFICACI%C3%93N%20DE%20P%C3%93LIZAS%20CONTRATOS%202022%2FVerificaci%C3%B3n%20de%20la%20p%C3%B3liza%20JEP%20299%202022%2EPNG&amp;parent=%2Fpersonal%2Fcarlos%5Ftorres%5Fjep%5Fgov%5Fco%2FDocuments%2FDocumentos%2FContractual%2FContractual%20%2D%20Onedrive%2FValidaci%C3%B3n%20p%C3%B3lizas%20CPS&amp;parentview=7</v>
          </cell>
          <cell r="BU302" t="str">
            <v>Ninguna</v>
          </cell>
          <cell r="BV302" t="str">
            <v>Terminado</v>
          </cell>
          <cell r="BW302" t="str">
            <v>Retiro</v>
          </cell>
          <cell r="BX302" t="str">
            <v>N/A</v>
          </cell>
          <cell r="BY302" t="str">
            <v>DERECHO</v>
          </cell>
          <cell r="BZ302" t="str">
            <v>N/A</v>
          </cell>
          <cell r="CA302" t="str">
            <v>FEMENINO</v>
          </cell>
        </row>
        <row r="303">
          <cell r="C303" t="str">
            <v>JEP-331-2022</v>
          </cell>
          <cell r="D303" t="str">
            <v>JEP-CSPO-331-2022</v>
          </cell>
          <cell r="E303" t="str">
            <v xml:space="preserve">Vanessa Jiménez </v>
          </cell>
          <cell r="F303" t="str">
            <v>21 de enero de 2022</v>
          </cell>
          <cell r="G303" t="str">
            <v xml:space="preserve">Astrid Carolina Villegas Linares </v>
          </cell>
          <cell r="H303" t="str">
            <v>2. Contratos o convenios que no requieren pluralidad de ofertas</v>
          </cell>
          <cell r="I303" t="str">
            <v>1. Prestación de servicios</v>
          </cell>
          <cell r="J303">
            <v>700187832</v>
          </cell>
          <cell r="K303">
            <v>3</v>
          </cell>
          <cell r="L303" t="str">
            <v>Persona Natural</v>
          </cell>
          <cell r="M303" t="str">
            <v>N/A</v>
          </cell>
          <cell r="N303" t="str">
            <v>Prestación de servicios profesionales para brindar asistencia técnica a las actuaciones y decisiones judiciales propias de la justicia transicional y restaurativa JEP en los procesos de validación de información aplicando herramientas jurídicas y conceptuales que permitan fortalecer la calidad de la información y la oportunidad de respuesta en la consolidación del registro de comparecientes, del que trata el artículo 95 del ASP 001 de 2020.</v>
          </cell>
          <cell r="O303" t="str">
            <v>Misional</v>
          </cell>
          <cell r="P303" t="str">
            <v>Harvey Danilo Suarez Morales</v>
          </cell>
          <cell r="Q303" t="str">
            <v>Secretaría Ejecutiva</v>
          </cell>
          <cell r="R303" t="str">
            <v xml:space="preserve">Subsecretaría Ejecutiva </v>
          </cell>
          <cell r="S303" t="str">
            <v>Departamento SAAD - Comparecientes</v>
          </cell>
          <cell r="T303" t="str">
            <v>Jorge Alirio Mancera Cortés</v>
          </cell>
          <cell r="U303" t="str">
            <v>BB-Departamento SAAD - Comparecientes</v>
          </cell>
          <cell r="V303" t="str">
            <v>N/A</v>
          </cell>
          <cell r="W303" t="str">
            <v>N/A</v>
          </cell>
          <cell r="X303" t="str">
            <v>N/A</v>
          </cell>
          <cell r="Y303" t="str">
            <v>Inversión</v>
          </cell>
          <cell r="Z303">
            <v>69823860</v>
          </cell>
          <cell r="AA303" t="str">
            <v>N/A</v>
          </cell>
          <cell r="AB303" t="str">
            <v>N/A</v>
          </cell>
          <cell r="AC303">
            <v>6071640</v>
          </cell>
          <cell r="AD303" t="str">
            <v>N/A</v>
          </cell>
          <cell r="AE303">
            <v>48222</v>
          </cell>
          <cell r="AF303">
            <v>62322</v>
          </cell>
          <cell r="AG303">
            <v>2018011001091</v>
          </cell>
          <cell r="AH303">
            <v>44587</v>
          </cell>
          <cell r="AI303">
            <v>44589</v>
          </cell>
          <cell r="AJ303" t="str">
            <v>N/A</v>
          </cell>
          <cell r="AK303" t="str">
            <v>N/A</v>
          </cell>
          <cell r="AL303" t="str">
            <v>N/A</v>
          </cell>
          <cell r="AM303" t="str">
            <v>N/A</v>
          </cell>
          <cell r="AN303">
            <v>0</v>
          </cell>
          <cell r="AO303" t="str">
            <v>N/A</v>
          </cell>
          <cell r="AP303">
            <v>0</v>
          </cell>
          <cell r="AQ303" t="str">
            <v>N/A</v>
          </cell>
          <cell r="AR303">
            <v>0</v>
          </cell>
          <cell r="AS303" t="str">
            <v>N/A</v>
          </cell>
          <cell r="AT303">
            <v>0</v>
          </cell>
          <cell r="AU303" t="str">
            <v>N/A</v>
          </cell>
          <cell r="AV303">
            <v>0</v>
          </cell>
          <cell r="AW303" t="str">
            <v>N/A</v>
          </cell>
          <cell r="AX303">
            <v>0</v>
          </cell>
          <cell r="AY303" t="str">
            <v>N/A</v>
          </cell>
          <cell r="AZ303">
            <v>0</v>
          </cell>
          <cell r="BA303">
            <v>69823860</v>
          </cell>
          <cell r="BB303" t="str">
            <v>NO</v>
          </cell>
          <cell r="BC303" t="str">
            <v>N/A</v>
          </cell>
          <cell r="BD303" t="str">
            <v>N/A</v>
          </cell>
          <cell r="BE303" t="str">
            <v>N/A</v>
          </cell>
          <cell r="BF303" t="str">
            <v>N/A</v>
          </cell>
          <cell r="BG303">
            <v>44926</v>
          </cell>
          <cell r="BH303">
            <v>44926</v>
          </cell>
          <cell r="BI303">
            <v>-417</v>
          </cell>
          <cell r="BJ303" t="str">
            <v>NO</v>
          </cell>
          <cell r="BK303" t="str">
            <v>N/A</v>
          </cell>
          <cell r="BL303" t="str">
            <v>Bogotá D.C.</v>
          </cell>
          <cell r="BM303" t="str">
            <v>Cumplimiento</v>
          </cell>
          <cell r="BN303" t="str">
            <v>21-47-101016902</v>
          </cell>
          <cell r="BO303">
            <v>0</v>
          </cell>
          <cell r="BP303" t="str">
            <v>Seguros del Estado</v>
          </cell>
          <cell r="BQ303">
            <v>44587</v>
          </cell>
          <cell r="BR303" t="str">
            <v>26-01-2022 - 02-07-2023</v>
          </cell>
          <cell r="BS303">
            <v>2022</v>
          </cell>
          <cell r="BT303" t="str">
            <v>https://jepcolombia-my.sharepoint.com/personal/carlos_torres_jep_gov_co/Documents/Documentos/Contractual/Contractual%20-%20Onedrive/Validaci%C3%B3n%20p%C3%B3lizas%20CPS/.VERIFICACI%C3%93N%20DE%20P%C3%93LIZAS%20CONTRATOS%202022/Verificaci%C3%B3n%20p%C3%B3liza%20contrato%20JEP%20331%202022.PNG</v>
          </cell>
          <cell r="BU303" t="str">
            <v>Ninguna</v>
          </cell>
          <cell r="BV303" t="str">
            <v>Terminado</v>
          </cell>
          <cell r="BW303" t="str">
            <v>Retiro</v>
          </cell>
          <cell r="BX303" t="str">
            <v>N/A</v>
          </cell>
          <cell r="BY303" t="str">
            <v>DERECHO</v>
          </cell>
          <cell r="BZ303" t="str">
            <v>N/A</v>
          </cell>
          <cell r="CA303" t="str">
            <v>FEMENINO</v>
          </cell>
        </row>
        <row r="304">
          <cell r="C304" t="str">
            <v>JEP-290-2022</v>
          </cell>
          <cell r="D304" t="str">
            <v>JEP-CSPO-290-2022</v>
          </cell>
          <cell r="E304" t="str">
            <v xml:space="preserve">Vanessa Jiménez </v>
          </cell>
          <cell r="F304" t="str">
            <v>21 de enero de 2022</v>
          </cell>
          <cell r="G304" t="str">
            <v xml:space="preserve">Andry Falon Diaz Garcia </v>
          </cell>
          <cell r="H304" t="str">
            <v>2. Contratos o convenios que no requieren pluralidad de ofertas</v>
          </cell>
          <cell r="I304" t="str">
            <v>1. Prestación de servicios</v>
          </cell>
          <cell r="J304">
            <v>63539301</v>
          </cell>
          <cell r="K304">
            <v>6</v>
          </cell>
          <cell r="L304" t="str">
            <v>Persona Natural</v>
          </cell>
          <cell r="M304" t="str">
            <v>N/A</v>
          </cell>
          <cell r="N304" t="str">
            <v>Prestación de servicios profesionales para brindar asistencia técnica a las actuaciones y decisiones judiciales propias de la justicia transicional y restaurativa JEP en los procesos de validación de información aplicando herramientas jurídicas y conceptuales que permitan fortalecer la calidad de la información y la oportunidad de respuesta en la consolidación del registro de comparecientes, del que trata el artículo 95 del ASP 001 de 2020.</v>
          </cell>
          <cell r="O304" t="str">
            <v>Misional</v>
          </cell>
          <cell r="P304" t="str">
            <v>Harvey Danilo Suarez Morales</v>
          </cell>
          <cell r="Q304" t="str">
            <v>Secretaría Ejecutiva</v>
          </cell>
          <cell r="R304" t="str">
            <v xml:space="preserve">Subsecretaría Ejecutiva </v>
          </cell>
          <cell r="S304" t="str">
            <v>Departamento SAAD - Comparecientes</v>
          </cell>
          <cell r="T304" t="str">
            <v>Jorge Alirio Mancera Cortés</v>
          </cell>
          <cell r="U304" t="str">
            <v>BB-Departamento SAAD - Comparecientes</v>
          </cell>
          <cell r="V304" t="str">
            <v>N/A</v>
          </cell>
          <cell r="W304" t="str">
            <v>N/A</v>
          </cell>
          <cell r="X304" t="str">
            <v>N/A</v>
          </cell>
          <cell r="Y304" t="str">
            <v>Inversión</v>
          </cell>
          <cell r="Z304">
            <v>69823860</v>
          </cell>
          <cell r="AA304" t="str">
            <v>N/A</v>
          </cell>
          <cell r="AB304" t="str">
            <v>N/A</v>
          </cell>
          <cell r="AC304" t="str">
            <v>$6.071.640</v>
          </cell>
          <cell r="AD304" t="str">
            <v>N/A</v>
          </cell>
          <cell r="AE304">
            <v>47422</v>
          </cell>
          <cell r="AF304">
            <v>61722</v>
          </cell>
          <cell r="AG304">
            <v>2018011001091</v>
          </cell>
          <cell r="AH304">
            <v>44586</v>
          </cell>
          <cell r="AI304">
            <v>44588</v>
          </cell>
          <cell r="AJ304" t="str">
            <v>N/A</v>
          </cell>
          <cell r="AK304" t="str">
            <v>N/A</v>
          </cell>
          <cell r="AL304" t="str">
            <v>N/A</v>
          </cell>
          <cell r="AM304" t="str">
            <v>N/A</v>
          </cell>
          <cell r="AN304">
            <v>0</v>
          </cell>
          <cell r="AO304" t="str">
            <v>N/A</v>
          </cell>
          <cell r="AP304">
            <v>0</v>
          </cell>
          <cell r="AQ304" t="str">
            <v>N/A</v>
          </cell>
          <cell r="AR304">
            <v>0</v>
          </cell>
          <cell r="AS304" t="str">
            <v>N/A</v>
          </cell>
          <cell r="AT304">
            <v>0</v>
          </cell>
          <cell r="AU304" t="str">
            <v>N/A</v>
          </cell>
          <cell r="AV304">
            <v>0</v>
          </cell>
          <cell r="AW304" t="str">
            <v>N/A</v>
          </cell>
          <cell r="AX304">
            <v>0</v>
          </cell>
          <cell r="AY304" t="str">
            <v>N/A</v>
          </cell>
          <cell r="AZ304">
            <v>-123</v>
          </cell>
          <cell r="BA304">
            <v>69823860</v>
          </cell>
          <cell r="BB304" t="str">
            <v>NO</v>
          </cell>
          <cell r="BC304" t="str">
            <v>N/A</v>
          </cell>
          <cell r="BD304" t="str">
            <v>N/A</v>
          </cell>
          <cell r="BE304" t="str">
            <v>N/A</v>
          </cell>
          <cell r="BF304" t="str">
            <v>N/A</v>
          </cell>
          <cell r="BG304">
            <v>44926</v>
          </cell>
          <cell r="BH304">
            <v>44803</v>
          </cell>
          <cell r="BI304">
            <v>-540</v>
          </cell>
          <cell r="BJ304" t="str">
            <v>SI</v>
          </cell>
          <cell r="BK304">
            <v>44803</v>
          </cell>
          <cell r="BL304" t="str">
            <v>Bogotá D.C.</v>
          </cell>
          <cell r="BM304" t="str">
            <v xml:space="preserve">Cumplimiento </v>
          </cell>
          <cell r="BN304" t="str">
            <v xml:space="preserve">	25-45-101040965</v>
          </cell>
          <cell r="BO304">
            <v>0</v>
          </cell>
          <cell r="BP304" t="str">
            <v xml:space="preserve">Seguros del Estado </v>
          </cell>
          <cell r="BQ304">
            <v>44587</v>
          </cell>
          <cell r="BR304" t="str">
            <v>25/01/2022 - 01/07/2023</v>
          </cell>
          <cell r="BS304">
            <v>2022</v>
          </cell>
          <cell r="BT304" t="str">
            <v>PENDIENTE</v>
          </cell>
          <cell r="BU304" t="str">
            <v>Terminación unilateral del 30/08/2022</v>
          </cell>
          <cell r="BV304" t="str">
            <v>Terminado</v>
          </cell>
          <cell r="BW304" t="str">
            <v>Terminación anticipada</v>
          </cell>
          <cell r="BX304" t="str">
            <v>N/A</v>
          </cell>
          <cell r="BY304" t="str">
            <v>DERECHO</v>
          </cell>
          <cell r="BZ304" t="str">
            <v>N/A</v>
          </cell>
          <cell r="CA304" t="str">
            <v>FEMENINO</v>
          </cell>
        </row>
        <row r="305">
          <cell r="C305" t="str">
            <v>JEP-621-2022</v>
          </cell>
          <cell r="D305" t="str">
            <v>JEP-CSPO-602-2022</v>
          </cell>
          <cell r="E305" t="str">
            <v>Jairo Cuellar</v>
          </cell>
          <cell r="F305">
            <v>44755</v>
          </cell>
          <cell r="G305" t="str">
            <v>José David Méndez Martínez</v>
          </cell>
          <cell r="H305" t="str">
            <v>2. Contratos o convenios que no requieren pluralidad de ofertas</v>
          </cell>
          <cell r="I305" t="str">
            <v>1. Prestación de servicios</v>
          </cell>
          <cell r="J305">
            <v>1080183462</v>
          </cell>
          <cell r="K305">
            <v>6</v>
          </cell>
          <cell r="L305" t="str">
            <v>Persona Natural</v>
          </cell>
          <cell r="M305" t="str">
            <v>Gigante</v>
          </cell>
          <cell r="N305" t="str">
            <v>Prestación de servicios profesionales para brindar asistencia técnica a las actuaciones y decisiones judiciales propias de la justicia transicional y restaurativa JEP en los procesos de validación, aplicando herramientas jurídicas y conceptuales, para la consolidación de información en los sistemas misionales dispuestos por la JEP.</v>
          </cell>
          <cell r="O305" t="str">
            <v>Misional</v>
          </cell>
          <cell r="P305" t="str">
            <v>Harvey Danilo Suarez Morales</v>
          </cell>
          <cell r="Q305" t="str">
            <v>Secretaría Ejecutiva</v>
          </cell>
          <cell r="R305" t="str">
            <v xml:space="preserve">Subsecretaría Ejecutiva </v>
          </cell>
          <cell r="S305" t="str">
            <v>Departamento SAAD - Comparecientes</v>
          </cell>
          <cell r="T305" t="str">
            <v>Jorge Alirio Mancera Cortés</v>
          </cell>
          <cell r="U305" t="str">
            <v>BB-Departamento SAAD - Comparecientes</v>
          </cell>
          <cell r="V305" t="str">
            <v>N/A</v>
          </cell>
          <cell r="W305" t="str">
            <v>N/A</v>
          </cell>
          <cell r="X305" t="str">
            <v>N/A</v>
          </cell>
          <cell r="Y305" t="str">
            <v>Inversión</v>
          </cell>
          <cell r="Z305">
            <v>30358200</v>
          </cell>
          <cell r="AA305" t="str">
            <v>N/A</v>
          </cell>
          <cell r="AB305" t="str">
            <v>N/A</v>
          </cell>
          <cell r="AC305">
            <v>6071640</v>
          </cell>
          <cell r="AD305" t="str">
            <v>N/A</v>
          </cell>
          <cell r="AE305">
            <v>91722</v>
          </cell>
          <cell r="AF305">
            <v>333022</v>
          </cell>
          <cell r="AG305">
            <v>2018011001091</v>
          </cell>
          <cell r="AH305">
            <v>44763</v>
          </cell>
          <cell r="AI305">
            <v>44764</v>
          </cell>
          <cell r="AJ305" t="str">
            <v>N/A</v>
          </cell>
          <cell r="AK305" t="str">
            <v>N/A</v>
          </cell>
          <cell r="AL305" t="str">
            <v>N/A</v>
          </cell>
          <cell r="AM305" t="str">
            <v>N/A</v>
          </cell>
          <cell r="AN305">
            <v>0</v>
          </cell>
          <cell r="AO305" t="str">
            <v>N/A</v>
          </cell>
          <cell r="AP305">
            <v>0</v>
          </cell>
          <cell r="AQ305" t="str">
            <v>N/A</v>
          </cell>
          <cell r="AR305">
            <v>0</v>
          </cell>
          <cell r="AS305" t="str">
            <v>N/A</v>
          </cell>
          <cell r="AT305">
            <v>0</v>
          </cell>
          <cell r="AU305" t="str">
            <v>N/A</v>
          </cell>
          <cell r="AV305">
            <v>0</v>
          </cell>
          <cell r="AW305" t="str">
            <v>N/A</v>
          </cell>
          <cell r="AX305">
            <v>0</v>
          </cell>
          <cell r="AY305" t="str">
            <v>N/A</v>
          </cell>
          <cell r="AZ305">
            <v>0</v>
          </cell>
          <cell r="BA305">
            <v>30358200</v>
          </cell>
          <cell r="BB305" t="str">
            <v>NO</v>
          </cell>
          <cell r="BC305" t="str">
            <v>N/A</v>
          </cell>
          <cell r="BD305" t="str">
            <v>N/A</v>
          </cell>
          <cell r="BE305" t="str">
            <v>N/A</v>
          </cell>
          <cell r="BF305" t="str">
            <v>N/A</v>
          </cell>
          <cell r="BG305">
            <v>44895</v>
          </cell>
          <cell r="BH305">
            <v>44895</v>
          </cell>
          <cell r="BI305">
            <v>-448</v>
          </cell>
          <cell r="BJ305" t="str">
            <v>SI</v>
          </cell>
          <cell r="BK305" t="str">
            <v>N/A</v>
          </cell>
          <cell r="BL305" t="str">
            <v>Bogotá D.C.</v>
          </cell>
          <cell r="BM305" t="str">
            <v>Cumplimiento</v>
          </cell>
          <cell r="BN305" t="str">
            <v>CBC-100037439</v>
          </cell>
          <cell r="BO305">
            <v>0</v>
          </cell>
          <cell r="BP305" t="str">
            <v xml:space="preserve">Compañía Mundial de Seguros S.A. </v>
          </cell>
          <cell r="BQ305">
            <v>44764</v>
          </cell>
          <cell r="BR305" t="str">
            <v>21/07/2022 - 31/05/2023</v>
          </cell>
          <cell r="BS305">
            <v>2022</v>
          </cell>
          <cell r="BT305" t="str">
            <v>PENDIENTE</v>
          </cell>
          <cell r="BU305" t="str">
            <v>Ninguna</v>
          </cell>
          <cell r="BV305" t="str">
            <v>Terminado</v>
          </cell>
          <cell r="BW305" t="str">
            <v>Retiro</v>
          </cell>
          <cell r="BX305" t="str">
            <v>N/A</v>
          </cell>
          <cell r="BY305" t="str">
            <v>DERECHO</v>
          </cell>
          <cell r="BZ305" t="str">
            <v>N/A</v>
          </cell>
          <cell r="CA305" t="str">
            <v>MASCULINO</v>
          </cell>
        </row>
        <row r="306">
          <cell r="C306" t="str">
            <v>JEP-300-2022</v>
          </cell>
          <cell r="D306" t="str">
            <v>JEP-CSPO-300-2022</v>
          </cell>
          <cell r="E306" t="str">
            <v xml:space="preserve">Vanessa Jiménez </v>
          </cell>
          <cell r="F306" t="str">
            <v>21 de enero de 2022</v>
          </cell>
          <cell r="G306" t="str">
            <v xml:space="preserve">Diana Carolina Nope Enciso </v>
          </cell>
          <cell r="H306" t="str">
            <v>2. Contratos o convenios que no requieren pluralidad de ofertas</v>
          </cell>
          <cell r="I306" t="str">
            <v>1. Prestación de servicios</v>
          </cell>
          <cell r="J306">
            <v>1032430023</v>
          </cell>
          <cell r="K306">
            <v>1</v>
          </cell>
          <cell r="L306" t="str">
            <v>Persona Natural</v>
          </cell>
          <cell r="M306" t="str">
            <v>N/A</v>
          </cell>
          <cell r="N306" t="str">
            <v>Prestación de servicios profesionales para brindar asistencia técnica a las actuaciones y decisiones judiciales propias de la justicia transicional y restaurativa JEP en los procesos de validación de información aplicando herramientas jurídicas y conceptuales que permitan fortalecer la calidad de la información y la oportunidad de respuesta en la consolidación del registro de comparecientes, del que trata el artículo 95 del ASP 001 de 2020</v>
          </cell>
          <cell r="O306" t="str">
            <v>Misional</v>
          </cell>
          <cell r="P306" t="str">
            <v>Harvey Danilo Suarez Morales</v>
          </cell>
          <cell r="Q306" t="str">
            <v>Secretaría Ejecutiva</v>
          </cell>
          <cell r="R306" t="str">
            <v xml:space="preserve">Subsecretaría Ejecutiva </v>
          </cell>
          <cell r="S306" t="str">
            <v>Departamento SAAD - Comparecientes</v>
          </cell>
          <cell r="T306" t="str">
            <v>Jorge Alirio Mancera Cortés</v>
          </cell>
          <cell r="U306" t="str">
            <v>BB-Departamento SAAD - Comparecientes</v>
          </cell>
          <cell r="V306" t="str">
            <v>N/A</v>
          </cell>
          <cell r="W306" t="str">
            <v>N/A</v>
          </cell>
          <cell r="X306" t="str">
            <v>N/A</v>
          </cell>
          <cell r="Y306" t="str">
            <v>Inversión</v>
          </cell>
          <cell r="Z306">
            <v>69823860</v>
          </cell>
          <cell r="AA306" t="str">
            <v>N/A</v>
          </cell>
          <cell r="AB306" t="str">
            <v>N/A</v>
          </cell>
          <cell r="AC306" t="str">
            <v>$6.071.640</v>
          </cell>
          <cell r="AD306" t="str">
            <v>N/A</v>
          </cell>
          <cell r="AE306">
            <v>48422</v>
          </cell>
          <cell r="AF306">
            <v>62222</v>
          </cell>
          <cell r="AG306" t="str">
            <v xml:space="preserve">2018011001091	</v>
          </cell>
          <cell r="AH306">
            <v>44586</v>
          </cell>
          <cell r="AI306">
            <v>44589</v>
          </cell>
          <cell r="AJ306" t="str">
            <v>N/A</v>
          </cell>
          <cell r="AK306" t="str">
            <v>N/A</v>
          </cell>
          <cell r="AL306" t="str">
            <v>N/A</v>
          </cell>
          <cell r="AM306" t="str">
            <v>N/A</v>
          </cell>
          <cell r="AN306">
            <v>0</v>
          </cell>
          <cell r="AO306" t="str">
            <v>N/A</v>
          </cell>
          <cell r="AP306">
            <v>0</v>
          </cell>
          <cell r="AQ306" t="str">
            <v>N/A</v>
          </cell>
          <cell r="AR306">
            <v>0</v>
          </cell>
          <cell r="AS306" t="str">
            <v>N/A</v>
          </cell>
          <cell r="AT306">
            <v>0</v>
          </cell>
          <cell r="AU306" t="str">
            <v>N/A</v>
          </cell>
          <cell r="AV306">
            <v>0</v>
          </cell>
          <cell r="AW306" t="str">
            <v>N/A</v>
          </cell>
          <cell r="AX306">
            <v>0</v>
          </cell>
          <cell r="AY306" t="str">
            <v>N/A</v>
          </cell>
          <cell r="AZ306">
            <v>0</v>
          </cell>
          <cell r="BA306">
            <v>69823860</v>
          </cell>
          <cell r="BB306" t="str">
            <v>NO</v>
          </cell>
          <cell r="BC306" t="str">
            <v>N/A</v>
          </cell>
          <cell r="BD306" t="str">
            <v>N/A</v>
          </cell>
          <cell r="BE306" t="str">
            <v>N/A</v>
          </cell>
          <cell r="BF306" t="str">
            <v>N/A</v>
          </cell>
          <cell r="BG306">
            <v>44926</v>
          </cell>
          <cell r="BH306">
            <v>44926</v>
          </cell>
          <cell r="BI306">
            <v>-417</v>
          </cell>
          <cell r="BJ306" t="str">
            <v>NO</v>
          </cell>
          <cell r="BK306" t="str">
            <v>N/A</v>
          </cell>
          <cell r="BL306" t="str">
            <v>Bogotá D.C.</v>
          </cell>
          <cell r="BM306" t="str">
            <v xml:space="preserve">Cumplimiento </v>
          </cell>
          <cell r="BN306" t="str">
            <v xml:space="preserve">	15-47-101008636</v>
          </cell>
          <cell r="BO306">
            <v>0</v>
          </cell>
          <cell r="BP306" t="str">
            <v xml:space="preserve">Seguros del Estado </v>
          </cell>
          <cell r="BQ306">
            <v>44587</v>
          </cell>
          <cell r="BR306" t="str">
            <v>25-01-2022 - 05-07-2023</v>
          </cell>
          <cell r="BS306">
            <v>2022</v>
          </cell>
          <cell r="BT306" t="str">
            <v>PENDIENTE</v>
          </cell>
          <cell r="BU306" t="str">
            <v>Ninguna</v>
          </cell>
          <cell r="BV306" t="str">
            <v>Terminado</v>
          </cell>
          <cell r="BW306" t="str">
            <v>Retiro</v>
          </cell>
          <cell r="BX306" t="str">
            <v>N/A</v>
          </cell>
          <cell r="BY306" t="str">
            <v>DERECHO</v>
          </cell>
          <cell r="BZ306" t="str">
            <v>N/A</v>
          </cell>
          <cell r="CA306" t="str">
            <v>FEMENINO</v>
          </cell>
        </row>
        <row r="307">
          <cell r="C307" t="str">
            <v>JEP-253-2022</v>
          </cell>
          <cell r="D307" t="str">
            <v>JEP-CSPO-253-2022</v>
          </cell>
          <cell r="E307" t="str">
            <v>Jairo Cuellar</v>
          </cell>
          <cell r="F307" t="str">
            <v>18 de enero de 2022</v>
          </cell>
          <cell r="G307" t="str">
            <v xml:space="preserve">Sergio Andres Valero Linares </v>
          </cell>
          <cell r="H307" t="str">
            <v>2. Contratos o convenios que no requieren pluralidad de ofertas</v>
          </cell>
          <cell r="I307" t="str">
            <v>1. Prestación de servicios</v>
          </cell>
          <cell r="J307">
            <v>1022993928</v>
          </cell>
          <cell r="K307">
            <v>0</v>
          </cell>
          <cell r="L307" t="str">
            <v>Persona Natural</v>
          </cell>
          <cell r="M307" t="str">
            <v>N/A</v>
          </cell>
          <cell r="N307" t="str">
            <v>Prestación de servicios  para apoyar y acompañar las actuaciones y decisiones judiciales propias de la justicia transicional y restaurativa JEP, en materia de gestión y validación técnica de información en el proceso de consolidación del Registro de Comparecientes, del que trata el artículo 95 del ASP 001 de 2020.</v>
          </cell>
          <cell r="O307" t="str">
            <v>Misional</v>
          </cell>
          <cell r="P307" t="str">
            <v>Harvey Danilo Suarez Morales</v>
          </cell>
          <cell r="Q307" t="str">
            <v>Secretaría Ejecutiva</v>
          </cell>
          <cell r="R307" t="str">
            <v xml:space="preserve">Subsecretaría Ejecutiva </v>
          </cell>
          <cell r="S307" t="str">
            <v>Departamento SAAD - Comparecientes</v>
          </cell>
          <cell r="T307" t="str">
            <v>Jorge Alirio Mancera Cortés</v>
          </cell>
          <cell r="U307" t="str">
            <v>BB-Departamento SAAD - Comparecientes</v>
          </cell>
          <cell r="V307" t="str">
            <v>N/A</v>
          </cell>
          <cell r="W307" t="str">
            <v>N/A</v>
          </cell>
          <cell r="X307" t="str">
            <v>N/A</v>
          </cell>
          <cell r="Y307" t="str">
            <v>Inversión</v>
          </cell>
          <cell r="Z307">
            <v>41561805</v>
          </cell>
          <cell r="AA307" t="str">
            <v>N/A</v>
          </cell>
          <cell r="AB307" t="str">
            <v>N/A</v>
          </cell>
          <cell r="AC307">
            <v>3614070</v>
          </cell>
          <cell r="AD307" t="str">
            <v>N/A</v>
          </cell>
          <cell r="AE307">
            <v>50522</v>
          </cell>
          <cell r="AF307">
            <v>54722</v>
          </cell>
          <cell r="AG307">
            <v>2018011001091</v>
          </cell>
          <cell r="AH307">
            <v>44585</v>
          </cell>
          <cell r="AI307">
            <v>44589</v>
          </cell>
          <cell r="AJ307" t="str">
            <v>N/A</v>
          </cell>
          <cell r="AK307" t="str">
            <v>N/A</v>
          </cell>
          <cell r="AL307" t="str">
            <v>N/A</v>
          </cell>
          <cell r="AM307" t="str">
            <v>N/A</v>
          </cell>
          <cell r="AN307">
            <v>0</v>
          </cell>
          <cell r="AO307" t="str">
            <v>N/A</v>
          </cell>
          <cell r="AP307">
            <v>0</v>
          </cell>
          <cell r="AQ307" t="str">
            <v>N/A</v>
          </cell>
          <cell r="AR307">
            <v>0</v>
          </cell>
          <cell r="AS307" t="str">
            <v>N/A</v>
          </cell>
          <cell r="AT307">
            <v>0</v>
          </cell>
          <cell r="AU307" t="str">
            <v>N/A</v>
          </cell>
          <cell r="AV307">
            <v>0</v>
          </cell>
          <cell r="AW307" t="str">
            <v>N/A</v>
          </cell>
          <cell r="AX307">
            <v>0</v>
          </cell>
          <cell r="AY307" t="str">
            <v>N/A</v>
          </cell>
          <cell r="AZ307">
            <v>0</v>
          </cell>
          <cell r="BA307">
            <v>41561805</v>
          </cell>
          <cell r="BB307" t="str">
            <v>NO</v>
          </cell>
          <cell r="BC307" t="str">
            <v>N/A</v>
          </cell>
          <cell r="BD307" t="str">
            <v>N/A</v>
          </cell>
          <cell r="BE307" t="str">
            <v>N/A</v>
          </cell>
          <cell r="BF307" t="str">
            <v>N/A</v>
          </cell>
          <cell r="BG307">
            <v>44926</v>
          </cell>
          <cell r="BH307">
            <v>44926</v>
          </cell>
          <cell r="BI307">
            <v>-417</v>
          </cell>
          <cell r="BJ307" t="str">
            <v>NO</v>
          </cell>
          <cell r="BK307" t="str">
            <v>N/A</v>
          </cell>
          <cell r="BL307" t="str">
            <v>Bogotá D.C.</v>
          </cell>
          <cell r="BM307" t="str">
            <v>Cumplimiento</v>
          </cell>
          <cell r="BN307" t="str">
            <v>25-47-101002417</v>
          </cell>
          <cell r="BO307">
            <v>0</v>
          </cell>
          <cell r="BP307" t="str">
            <v xml:space="preserve">Seguros del Estado </v>
          </cell>
          <cell r="BQ307">
            <v>44585</v>
          </cell>
          <cell r="BR307" t="str">
            <v>24-01-2022 - 01-07-2023</v>
          </cell>
          <cell r="BS307">
            <v>2022</v>
          </cell>
          <cell r="BT307" t="str">
            <v>C:\Users\andres.prietom\JEP Colombia\Carlos Giovanni Torres Peñaranda - Contractual - Onedrive\Validación pólizas CPS\.VERIFICACIÓN DE PÓLIZAS CONTRATOS 2022\Verificación póliza Contrato  JEP-253-2022.pdf</v>
          </cell>
          <cell r="BU307" t="str">
            <v>N/A</v>
          </cell>
          <cell r="BV307" t="str">
            <v>Terminado</v>
          </cell>
          <cell r="BW307" t="str">
            <v>Retiro</v>
          </cell>
          <cell r="BX307" t="str">
            <v>N/A</v>
          </cell>
          <cell r="BY307" t="str">
            <v>INGENIERÍA DE SISTEMAS</v>
          </cell>
          <cell r="BZ307" t="str">
            <v>N/A</v>
          </cell>
          <cell r="CA307" t="str">
            <v>MASCULINO</v>
          </cell>
        </row>
        <row r="308">
          <cell r="C308" t="str">
            <v>JEP-234-2022</v>
          </cell>
          <cell r="D308" t="str">
            <v>JEP-CSPO-234-2022</v>
          </cell>
          <cell r="E308" t="str">
            <v>Jairo Cuellar</v>
          </cell>
          <cell r="F308" t="str">
            <v>18 de enero de 2022</v>
          </cell>
          <cell r="G308" t="str">
            <v>Danny Adalberto Guarnizo Molina</v>
          </cell>
          <cell r="H308" t="str">
            <v>2. Contratos o convenios que no requieren pluralidad de ofertas</v>
          </cell>
          <cell r="I308" t="str">
            <v>1. Prestación de servicios</v>
          </cell>
          <cell r="J308">
            <v>1018497526</v>
          </cell>
          <cell r="K308">
            <v>1</v>
          </cell>
          <cell r="L308" t="str">
            <v>Persona Natural</v>
          </cell>
          <cell r="M308" t="str">
            <v>N/A</v>
          </cell>
          <cell r="N308" t="str">
            <v>Prestación de servicios  para apoyar y acompañar las actuaciones y decisiones judiciales propias de la justicia transicional y restaurativa JEP, en materia de gestión y validación técnica de información en el proceso de consolidación del Registro de Comparecientes, del que trata el artículo 95 del ASP 001 de 2020.</v>
          </cell>
          <cell r="O308" t="str">
            <v>Misional</v>
          </cell>
          <cell r="P308" t="str">
            <v>Harvey Danilo Suarez Morales</v>
          </cell>
          <cell r="Q308" t="str">
            <v>Secretaría Ejecutiva</v>
          </cell>
          <cell r="R308" t="str">
            <v xml:space="preserve">Subsecretaría Ejecutiva </v>
          </cell>
          <cell r="S308" t="str">
            <v>Departamento SAAD - Comparecientes</v>
          </cell>
          <cell r="T308" t="str">
            <v>Jorge Alirio Mancera Cortés</v>
          </cell>
          <cell r="U308" t="str">
            <v>BB-Departamento SAAD - Comparecientes</v>
          </cell>
          <cell r="V308" t="str">
            <v>N/A</v>
          </cell>
          <cell r="W308" t="str">
            <v>N/A</v>
          </cell>
          <cell r="X308" t="str">
            <v>N/A</v>
          </cell>
          <cell r="Y308" t="str">
            <v>Inversión</v>
          </cell>
          <cell r="Z308">
            <v>41561805</v>
          </cell>
          <cell r="AA308" t="str">
            <v>N/A</v>
          </cell>
          <cell r="AB308" t="str">
            <v>N/A</v>
          </cell>
          <cell r="AC308" t="str">
            <v>$3.614.070</v>
          </cell>
          <cell r="AD308" t="str">
            <v>N/A</v>
          </cell>
          <cell r="AE308">
            <v>50722</v>
          </cell>
          <cell r="AF308">
            <v>54522</v>
          </cell>
          <cell r="AG308" t="str">
            <v xml:space="preserve">2018011001091	</v>
          </cell>
          <cell r="AH308">
            <v>44585</v>
          </cell>
          <cell r="AI308">
            <v>44589</v>
          </cell>
          <cell r="AJ308" t="str">
            <v>N/A</v>
          </cell>
          <cell r="AK308" t="str">
            <v>N/A</v>
          </cell>
          <cell r="AL308" t="str">
            <v>N/A</v>
          </cell>
          <cell r="AM308" t="str">
            <v>N/A</v>
          </cell>
          <cell r="AN308">
            <v>0</v>
          </cell>
          <cell r="AO308" t="str">
            <v>N/A</v>
          </cell>
          <cell r="AP308">
            <v>0</v>
          </cell>
          <cell r="AQ308" t="str">
            <v>N/A</v>
          </cell>
          <cell r="AR308">
            <v>0</v>
          </cell>
          <cell r="AS308" t="str">
            <v>N/A</v>
          </cell>
          <cell r="AT308">
            <v>0</v>
          </cell>
          <cell r="AU308" t="str">
            <v>N/A</v>
          </cell>
          <cell r="AV308">
            <v>0</v>
          </cell>
          <cell r="AW308" t="str">
            <v>N/A</v>
          </cell>
          <cell r="AX308">
            <v>0</v>
          </cell>
          <cell r="AY308" t="str">
            <v>N/A</v>
          </cell>
          <cell r="AZ308">
            <v>0</v>
          </cell>
          <cell r="BA308">
            <v>41561805</v>
          </cell>
          <cell r="BB308" t="str">
            <v>NO</v>
          </cell>
          <cell r="BC308" t="str">
            <v>N/A</v>
          </cell>
          <cell r="BD308" t="str">
            <v>N/A</v>
          </cell>
          <cell r="BE308" t="str">
            <v>N/A</v>
          </cell>
          <cell r="BF308" t="str">
            <v>N/A</v>
          </cell>
          <cell r="BG308">
            <v>44926</v>
          </cell>
          <cell r="BH308">
            <v>44926</v>
          </cell>
          <cell r="BI308">
            <v>-417</v>
          </cell>
          <cell r="BJ308" t="str">
            <v>NO</v>
          </cell>
          <cell r="BK308" t="str">
            <v>N/A</v>
          </cell>
          <cell r="BL308" t="str">
            <v>Bogotá D.C.</v>
          </cell>
          <cell r="BM308" t="str">
            <v>Cumplimiento</v>
          </cell>
          <cell r="BN308" t="str">
            <v xml:space="preserve">	21-47-101016664</v>
          </cell>
          <cell r="BO308">
            <v>0</v>
          </cell>
          <cell r="BP308" t="str">
            <v>Seguros del Estado</v>
          </cell>
          <cell r="BQ308">
            <v>44585</v>
          </cell>
          <cell r="BR308" t="str">
            <v>24-01-2022 - 01-07-2023</v>
          </cell>
          <cell r="BS308">
            <v>2022</v>
          </cell>
          <cell r="BT308" t="str">
            <v>C:\Users\andres.prietom\JEP Colombia\Carlos Giovanni Torres Peñaranda - Contractual - Onedrive\Validación pólizas CPS\.VERIFICACIÓN DE PÓLIZAS CONTRATOS 2022\Verificación póliza Contrato  JEP-234-2022.pdf</v>
          </cell>
          <cell r="BU308" t="str">
            <v>N/A</v>
          </cell>
          <cell r="BV308" t="str">
            <v>Terminado</v>
          </cell>
          <cell r="BW308" t="str">
            <v>Retiro</v>
          </cell>
          <cell r="BX308" t="str">
            <v>N/A</v>
          </cell>
          <cell r="BY308" t="str">
            <v>PUBLICIDAD Y MERCADEO</v>
          </cell>
          <cell r="BZ308" t="str">
            <v>N/A</v>
          </cell>
          <cell r="CA308" t="str">
            <v>MASCULINO</v>
          </cell>
        </row>
        <row r="309">
          <cell r="C309" t="str">
            <v>JEP-233-2022</v>
          </cell>
          <cell r="D309" t="str">
            <v>JEP-CSPO-233-2022</v>
          </cell>
          <cell r="E309" t="str">
            <v>Jairo Cuellar</v>
          </cell>
          <cell r="F309" t="str">
            <v>18 de enero de 2022</v>
          </cell>
          <cell r="G309" t="str">
            <v>Daniel Felipe Bernal Suarez</v>
          </cell>
          <cell r="H309" t="str">
            <v>2. Contratos o convenios que no requieren pluralidad de ofertas</v>
          </cell>
          <cell r="I309" t="str">
            <v>1. Prestación de servicios</v>
          </cell>
          <cell r="J309">
            <v>1015481589</v>
          </cell>
          <cell r="K309">
            <v>4</v>
          </cell>
          <cell r="L309" t="str">
            <v>Persona Natural</v>
          </cell>
          <cell r="M309" t="str">
            <v>N/A</v>
          </cell>
          <cell r="N309" t="str">
            <v>Prestación de servicios  para apoyar y acompañar las actuaciones y decisiones judiciales propias de la justicia transicional y restaurativa JEP, en materia de gestión y validación técnica de información en el proceso de consolidación del Registro de Comparecientes, del que trata el artículo 95 del ASP 001 de 2020.</v>
          </cell>
          <cell r="O309" t="str">
            <v>Misional</v>
          </cell>
          <cell r="P309" t="str">
            <v>Harvey Danilo Suarez Morales</v>
          </cell>
          <cell r="Q309" t="str">
            <v>Secretaría Ejecutiva</v>
          </cell>
          <cell r="R309" t="str">
            <v xml:space="preserve">Subsecretaría Ejecutiva </v>
          </cell>
          <cell r="S309" t="str">
            <v>Departamento SAAD - Comparecientes</v>
          </cell>
          <cell r="T309" t="str">
            <v>Jorge Alirio Mancera Cortés</v>
          </cell>
          <cell r="U309" t="str">
            <v>BB-Departamento SAAD - Comparecientes</v>
          </cell>
          <cell r="V309" t="str">
            <v>N/A</v>
          </cell>
          <cell r="W309" t="str">
            <v>N/A</v>
          </cell>
          <cell r="X309" t="str">
            <v>N/A</v>
          </cell>
          <cell r="Y309" t="str">
            <v>Inversión</v>
          </cell>
          <cell r="Z309">
            <v>41561805</v>
          </cell>
          <cell r="AA309" t="str">
            <v>N/A</v>
          </cell>
          <cell r="AB309" t="str">
            <v>N/A</v>
          </cell>
          <cell r="AC309">
            <v>3614070</v>
          </cell>
          <cell r="AD309" t="str">
            <v>N/A</v>
          </cell>
          <cell r="AE309">
            <v>48522</v>
          </cell>
          <cell r="AF309">
            <v>54422</v>
          </cell>
          <cell r="AG309">
            <v>2018011001091</v>
          </cell>
          <cell r="AH309">
            <v>44585</v>
          </cell>
          <cell r="AI309">
            <v>44589</v>
          </cell>
          <cell r="AJ309" t="str">
            <v>N/A</v>
          </cell>
          <cell r="AK309" t="str">
            <v>N/A</v>
          </cell>
          <cell r="AL309" t="str">
            <v>N/A</v>
          </cell>
          <cell r="AM309" t="str">
            <v>N/A</v>
          </cell>
          <cell r="AN309">
            <v>0</v>
          </cell>
          <cell r="AO309" t="str">
            <v>N/A</v>
          </cell>
          <cell r="AP309">
            <v>0</v>
          </cell>
          <cell r="AQ309" t="str">
            <v>N/A</v>
          </cell>
          <cell r="AR309">
            <v>0</v>
          </cell>
          <cell r="AS309" t="str">
            <v>N/A</v>
          </cell>
          <cell r="AT309">
            <v>0</v>
          </cell>
          <cell r="AU309" t="str">
            <v>N/A</v>
          </cell>
          <cell r="AV309">
            <v>0</v>
          </cell>
          <cell r="AW309" t="str">
            <v>N/A</v>
          </cell>
          <cell r="AX309">
            <v>0</v>
          </cell>
          <cell r="AY309" t="str">
            <v>N/A</v>
          </cell>
          <cell r="AZ309">
            <v>0</v>
          </cell>
          <cell r="BA309">
            <v>41561805</v>
          </cell>
          <cell r="BB309" t="str">
            <v>NO</v>
          </cell>
          <cell r="BC309" t="str">
            <v>N/A</v>
          </cell>
          <cell r="BD309" t="str">
            <v>N/A</v>
          </cell>
          <cell r="BE309" t="str">
            <v>N/A</v>
          </cell>
          <cell r="BF309" t="str">
            <v>N/A</v>
          </cell>
          <cell r="BG309">
            <v>44926</v>
          </cell>
          <cell r="BH309">
            <v>44926</v>
          </cell>
          <cell r="BI309">
            <v>-417</v>
          </cell>
          <cell r="BJ309" t="str">
            <v>NO</v>
          </cell>
          <cell r="BK309" t="str">
            <v>N/A</v>
          </cell>
          <cell r="BL309" t="str">
            <v>Bogotá D.C.</v>
          </cell>
          <cell r="BM309" t="str">
            <v>Cumplimiento</v>
          </cell>
          <cell r="BN309" t="str">
            <v>25-47-101002415</v>
          </cell>
          <cell r="BO309">
            <v>0</v>
          </cell>
          <cell r="BP309" t="str">
            <v>Seguros del Estado</v>
          </cell>
          <cell r="BQ309">
            <v>44585</v>
          </cell>
          <cell r="BR309" t="str">
            <v>24-01-2022 - 05-07-2023</v>
          </cell>
          <cell r="BS309">
            <v>2022</v>
          </cell>
          <cell r="BT309" t="str">
            <v>C:\Users\andres.prietom\JEP Colombia\Carlos Giovanni Torres Peñaranda - Contractual - Onedrive\Validación pólizas CPS\.VERIFICACIÓN DE PÓLIZAS CONTRATOS 2022\Verificación póliza Contrato  JEP-233-2022.pdf</v>
          </cell>
          <cell r="BU309" t="str">
            <v>N/A</v>
          </cell>
          <cell r="BV309" t="str">
            <v>Terminado</v>
          </cell>
          <cell r="BW309" t="str">
            <v>Retiro</v>
          </cell>
          <cell r="BX309" t="str">
            <v>N/A</v>
          </cell>
          <cell r="BY309" t="str">
            <v>DERECHO</v>
          </cell>
          <cell r="BZ309" t="str">
            <v>N/A</v>
          </cell>
          <cell r="CA309" t="str">
            <v>MASCULINO</v>
          </cell>
        </row>
        <row r="310">
          <cell r="C310" t="str">
            <v>JEP-689-2022</v>
          </cell>
          <cell r="D310" t="str">
            <v>JEP-CSPO-665-2022</v>
          </cell>
          <cell r="E310" t="str">
            <v>Jairo Cuellar</v>
          </cell>
          <cell r="F310">
            <v>44804</v>
          </cell>
          <cell r="G310" t="str">
            <v>Lorena Tatiana Jiménez Chavarro</v>
          </cell>
          <cell r="H310" t="str">
            <v>2. Contratos o convenios que no requieren pluralidad de ofertas</v>
          </cell>
          <cell r="I310" t="str">
            <v>1. Prestación de servicios</v>
          </cell>
          <cell r="J310">
            <v>1013603231</v>
          </cell>
          <cell r="K310">
            <v>1</v>
          </cell>
          <cell r="L310" t="str">
            <v>Persona Natural</v>
          </cell>
          <cell r="M310" t="str">
            <v xml:space="preserve">Bogotá D.C. </v>
          </cell>
          <cell r="N310" t="str">
            <v>334.Prestación de servicios profesionales para apoyar y acompañar al departamento SAAD Comparecientes con la asistencia técnica a las actuaciones judiciales inherentes a la justicia transicional y restaurativa de la JEP a través de la identificación de las necesidades de la dependencia, articulando los procedimientos, espacios y actividades propias del Sistema Autónomo de Asesoría y Defensa relacionadas con el acopio, compilación, integración e interoperabilidad entre los sistemas de información de la Secretaría Ejecutiva y los demás sistemas misionales dispuestos por la jurisdicción</v>
          </cell>
          <cell r="O310" t="str">
            <v>Funciones de la dependencia</v>
          </cell>
          <cell r="P310" t="str">
            <v>Harvey Danilo Suarez Morales</v>
          </cell>
          <cell r="Q310" t="str">
            <v>Secretaría Ejecutiva</v>
          </cell>
          <cell r="R310" t="str">
            <v xml:space="preserve">Subsecretaría Ejecutiva </v>
          </cell>
          <cell r="S310" t="str">
            <v>Departamento SAAD - Comparecientes</v>
          </cell>
          <cell r="T310" t="str">
            <v>Jorge Alirio Mancera Cortés</v>
          </cell>
          <cell r="U310" t="str">
            <v>BB-Departamento SAAD - Comparecientes</v>
          </cell>
          <cell r="V310" t="str">
            <v>N/A</v>
          </cell>
          <cell r="W310" t="str">
            <v>N/A</v>
          </cell>
          <cell r="X310" t="str">
            <v>N/A</v>
          </cell>
          <cell r="Y310" t="str">
            <v>Inversión</v>
          </cell>
          <cell r="Z310">
            <v>21684429</v>
          </cell>
          <cell r="AA310" t="str">
            <v>N/A</v>
          </cell>
          <cell r="AB310" t="str">
            <v>N/A</v>
          </cell>
          <cell r="AC310">
            <v>7228143</v>
          </cell>
          <cell r="AD310" t="str">
            <v>N/A</v>
          </cell>
          <cell r="AE310">
            <v>101722</v>
          </cell>
          <cell r="AF310">
            <v>404822</v>
          </cell>
          <cell r="AG310">
            <v>2018011001091</v>
          </cell>
          <cell r="AH310">
            <v>44811</v>
          </cell>
          <cell r="AI310">
            <v>44812</v>
          </cell>
          <cell r="AJ310" t="str">
            <v>N/A</v>
          </cell>
          <cell r="AK310" t="str">
            <v>N/A</v>
          </cell>
          <cell r="AL310" t="str">
            <v>N/A</v>
          </cell>
          <cell r="AM310" t="str">
            <v>N/A</v>
          </cell>
          <cell r="AN310">
            <v>0</v>
          </cell>
          <cell r="AO310" t="str">
            <v>N/A</v>
          </cell>
          <cell r="AP310">
            <v>0</v>
          </cell>
          <cell r="AQ310" t="str">
            <v>N/A</v>
          </cell>
          <cell r="AR310">
            <v>0</v>
          </cell>
          <cell r="AS310" t="str">
            <v>N/A</v>
          </cell>
          <cell r="AT310">
            <v>0</v>
          </cell>
          <cell r="AU310" t="str">
            <v>N/A</v>
          </cell>
          <cell r="AV310">
            <v>0</v>
          </cell>
          <cell r="AW310" t="str">
            <v>N/A</v>
          </cell>
          <cell r="AX310">
            <v>0</v>
          </cell>
          <cell r="AY310" t="str">
            <v>N/A</v>
          </cell>
          <cell r="AZ310">
            <v>0</v>
          </cell>
          <cell r="BA310">
            <v>21684429</v>
          </cell>
          <cell r="BB310" t="str">
            <v>NO</v>
          </cell>
          <cell r="BC310" t="str">
            <v>N/A</v>
          </cell>
          <cell r="BD310" t="str">
            <v>N/A</v>
          </cell>
          <cell r="BE310" t="str">
            <v>N/A</v>
          </cell>
          <cell r="BF310" t="str">
            <v>N/A</v>
          </cell>
          <cell r="BG310">
            <v>44895</v>
          </cell>
          <cell r="BH310">
            <v>44895</v>
          </cell>
          <cell r="BI310">
            <v>-448</v>
          </cell>
          <cell r="BJ310" t="str">
            <v>NO</v>
          </cell>
          <cell r="BK310" t="str">
            <v>N/A</v>
          </cell>
          <cell r="BL310" t="str">
            <v>Bogotá D.C.</v>
          </cell>
          <cell r="BM310" t="str">
            <v>Cumplimiento</v>
          </cell>
          <cell r="BN310" t="str">
            <v>21-47-101022809</v>
          </cell>
          <cell r="BO310">
            <v>0</v>
          </cell>
          <cell r="BP310" t="str">
            <v>Seguros del Estado S.A.</v>
          </cell>
          <cell r="BQ310">
            <v>44811</v>
          </cell>
          <cell r="BR310" t="str">
            <v>07/09/2022 - 31/05/2023</v>
          </cell>
          <cell r="BS310">
            <v>2022</v>
          </cell>
          <cell r="BT310" t="str">
            <v>PENDIENTE</v>
          </cell>
          <cell r="BU310" t="str">
            <v>Ninguna</v>
          </cell>
          <cell r="BV310" t="str">
            <v>Terminado</v>
          </cell>
          <cell r="BW310" t="str">
            <v>Retiro</v>
          </cell>
          <cell r="BX310" t="str">
            <v>N/A</v>
          </cell>
          <cell r="BY310" t="str">
            <v>INGENIERIA INDUSTRIAL</v>
          </cell>
          <cell r="BZ310" t="str">
            <v>N/A</v>
          </cell>
          <cell r="CA310" t="str">
            <v>FEMENINO</v>
          </cell>
        </row>
        <row r="311">
          <cell r="C311" t="str">
            <v>JEP-622-2022</v>
          </cell>
          <cell r="D311" t="str">
            <v>JEP-CSPO-603-2022</v>
          </cell>
          <cell r="E311" t="str">
            <v>Jairo Cuellar</v>
          </cell>
          <cell r="F311">
            <v>44755</v>
          </cell>
          <cell r="G311" t="str">
            <v>Jenny carolina moreno García</v>
          </cell>
          <cell r="H311" t="str">
            <v>2. Contratos o convenios que no requieren pluralidad de ofertas</v>
          </cell>
          <cell r="I311" t="str">
            <v>1. Prestación de servicios</v>
          </cell>
          <cell r="J311">
            <v>1117513573</v>
          </cell>
          <cell r="K311">
            <v>6</v>
          </cell>
          <cell r="L311" t="str">
            <v>Persona Natural</v>
          </cell>
          <cell r="M311" t="str">
            <v>Florencia</v>
          </cell>
          <cell r="N311" t="str">
            <v>Prestación de servicios profesionales para brindar asistencia técnica a las actuaciones y decisiones judiciales propias de la justicia transicional y restaurativa de la JEP, en el levantamiento de las especificaciones de requerimientos funcionales, la elaboración de la documentación técnica y el apoyo al seguimiento de la gestión operativa  de la información de los sistemas  misionales de la Secretaria Ejecutiva dispuestos por la Jurisdicción</v>
          </cell>
          <cell r="O311" t="str">
            <v>Administrativo Transversal</v>
          </cell>
          <cell r="P311" t="str">
            <v>Harvey Danilo Suarez Morales</v>
          </cell>
          <cell r="Q311" t="str">
            <v>Secretaría Ejecutiva</v>
          </cell>
          <cell r="R311" t="str">
            <v xml:space="preserve">Subsecretaría Ejecutiva </v>
          </cell>
          <cell r="S311" t="str">
            <v>Departamento SAAD - Comparecientes</v>
          </cell>
          <cell r="T311" t="str">
            <v>Jorge Alirio Mancera Cortés</v>
          </cell>
          <cell r="U311" t="str">
            <v>BB-Departamento SAAD - Comparecientes</v>
          </cell>
          <cell r="V311" t="str">
            <v>N/A</v>
          </cell>
          <cell r="W311" t="str">
            <v>N/A</v>
          </cell>
          <cell r="X311" t="str">
            <v>N/A</v>
          </cell>
          <cell r="Y311" t="str">
            <v>Inversión</v>
          </cell>
          <cell r="Z311">
            <v>36140715</v>
          </cell>
          <cell r="AA311" t="str">
            <v>N/A</v>
          </cell>
          <cell r="AB311" t="str">
            <v>N/A</v>
          </cell>
          <cell r="AC311">
            <v>7228143</v>
          </cell>
          <cell r="AD311" t="str">
            <v>N/A</v>
          </cell>
          <cell r="AE311">
            <v>94922</v>
          </cell>
          <cell r="AF311">
            <v>333222</v>
          </cell>
          <cell r="AG311">
            <v>2018011001091</v>
          </cell>
          <cell r="AH311">
            <v>44761</v>
          </cell>
          <cell r="AI311">
            <v>44764</v>
          </cell>
          <cell r="AJ311" t="str">
            <v>N/A</v>
          </cell>
          <cell r="AK311" t="str">
            <v>N/A</v>
          </cell>
          <cell r="AL311" t="str">
            <v>N/A</v>
          </cell>
          <cell r="AM311" t="str">
            <v>N/A</v>
          </cell>
          <cell r="AN311">
            <v>2409380</v>
          </cell>
          <cell r="AO311">
            <v>44895</v>
          </cell>
          <cell r="AP311">
            <v>0</v>
          </cell>
          <cell r="AQ311" t="str">
            <v>N/A</v>
          </cell>
          <cell r="AR311">
            <v>0</v>
          </cell>
          <cell r="AS311" t="str">
            <v>N/A</v>
          </cell>
          <cell r="AT311">
            <v>0</v>
          </cell>
          <cell r="AU311" t="str">
            <v>N/A</v>
          </cell>
          <cell r="AV311">
            <v>0</v>
          </cell>
          <cell r="AW311" t="str">
            <v>N/A</v>
          </cell>
          <cell r="AX311">
            <v>0</v>
          </cell>
          <cell r="AY311" t="str">
            <v>N/A</v>
          </cell>
          <cell r="AZ311">
            <v>31</v>
          </cell>
          <cell r="BA311">
            <v>38550095</v>
          </cell>
          <cell r="BB311" t="str">
            <v>NO</v>
          </cell>
          <cell r="BC311" t="str">
            <v>N/A</v>
          </cell>
          <cell r="BD311" t="str">
            <v>N/A</v>
          </cell>
          <cell r="BE311" t="str">
            <v>N/A</v>
          </cell>
          <cell r="BF311" t="str">
            <v>N/A</v>
          </cell>
          <cell r="BG311">
            <v>44895</v>
          </cell>
          <cell r="BH311">
            <v>44926</v>
          </cell>
          <cell r="BI311">
            <v>-417</v>
          </cell>
          <cell r="BJ311" t="str">
            <v>SI</v>
          </cell>
          <cell r="BK311" t="str">
            <v>N/A</v>
          </cell>
          <cell r="BL311" t="str">
            <v>Bogotá D.C.</v>
          </cell>
          <cell r="BM311" t="str">
            <v>Cumplimiento</v>
          </cell>
          <cell r="BN311" t="str">
            <v>63-47-101001111</v>
          </cell>
          <cell r="BO311">
            <v>0</v>
          </cell>
          <cell r="BP311" t="str">
            <v>Seguros del Estado S.A.</v>
          </cell>
          <cell r="BQ311">
            <v>44761</v>
          </cell>
          <cell r="BR311" t="str">
            <v>19/07/2022 - 01/06/2023</v>
          </cell>
          <cell r="BS311">
            <v>2022</v>
          </cell>
          <cell r="BT311" t="str">
            <v>PENDIENTE</v>
          </cell>
          <cell r="BU311" t="str">
            <v>Otrosí N 1 Prorrogar el plazo de ejecución pactado en la Cláusula Quinta, del contrato, a partir del 01 de diciembre de 2022 hasta el 31 de
diciembre de 2022. Adicionar el valor del contrato por la suma de $2.409.380</v>
          </cell>
          <cell r="BV311" t="str">
            <v>Terminado</v>
          </cell>
          <cell r="BW311" t="str">
            <v>Adición y Prorróga</v>
          </cell>
          <cell r="BX311" t="str">
            <v>N/A</v>
          </cell>
          <cell r="BY311" t="str">
            <v>PENDIENTE</v>
          </cell>
          <cell r="BZ311" t="str">
            <v>N/A</v>
          </cell>
          <cell r="CA311" t="str">
            <v>FEMENINO</v>
          </cell>
        </row>
        <row r="312">
          <cell r="C312" t="str">
            <v>JEP-623-2022</v>
          </cell>
          <cell r="D312" t="str">
            <v>JEP-CSPO-604-2022</v>
          </cell>
          <cell r="E312" t="str">
            <v>Jairo Cuellar</v>
          </cell>
          <cell r="F312">
            <v>44757</v>
          </cell>
          <cell r="G312" t="str">
            <v>Andres Ernesto Nieto Rico</v>
          </cell>
          <cell r="H312" t="str">
            <v>2. Contratos o convenios que no requieren pluralidad de ofertas</v>
          </cell>
          <cell r="I312" t="str">
            <v>1. Prestación de servicios</v>
          </cell>
          <cell r="J312">
            <v>1030543727</v>
          </cell>
          <cell r="K312">
            <v>6</v>
          </cell>
          <cell r="L312" t="str">
            <v>Persona Natural</v>
          </cell>
          <cell r="M312" t="str">
            <v xml:space="preserve">Bogotá D.C. </v>
          </cell>
          <cell r="N312" t="str">
            <v>Prestación de servicios para apoyar las actuaciones y decisiones judiciales propias de la justicia transicional y restaurativa de la JEP en la  gestión documental y el soporte a los procesos administrativos para la consolidación de información en los sistemas misionales dispuestos por la Jurisdicción.</v>
          </cell>
          <cell r="O312" t="str">
            <v>Misional</v>
          </cell>
          <cell r="P312" t="str">
            <v>Harvey Danilo Suarez Morales</v>
          </cell>
          <cell r="Q312" t="str">
            <v>Secretaría Ejecutiva</v>
          </cell>
          <cell r="R312" t="str">
            <v xml:space="preserve">Subsecretaría Ejecutiva </v>
          </cell>
          <cell r="S312" t="str">
            <v>Departamento SAAD - Comparecientes</v>
          </cell>
          <cell r="T312" t="str">
            <v>Jorge Alirio Mancera Cortés</v>
          </cell>
          <cell r="U312" t="str">
            <v>BB-Departamento SAAD - Comparecientes</v>
          </cell>
          <cell r="V312" t="str">
            <v>N/A</v>
          </cell>
          <cell r="W312" t="str">
            <v>N/A</v>
          </cell>
          <cell r="X312" t="str">
            <v>N/A</v>
          </cell>
          <cell r="Y312" t="str">
            <v>Inversión</v>
          </cell>
          <cell r="Z312">
            <v>18070350</v>
          </cell>
          <cell r="AA312" t="str">
            <v>N/A</v>
          </cell>
          <cell r="AB312" t="str">
            <v>N/A</v>
          </cell>
          <cell r="AC312">
            <v>3614070</v>
          </cell>
          <cell r="AD312" t="str">
            <v>N/A</v>
          </cell>
          <cell r="AE312">
            <v>95022</v>
          </cell>
          <cell r="AF312">
            <v>333122</v>
          </cell>
          <cell r="AG312">
            <v>2018011001091</v>
          </cell>
          <cell r="AH312">
            <v>44763</v>
          </cell>
          <cell r="AI312">
            <v>44764</v>
          </cell>
          <cell r="AJ312" t="str">
            <v>N/A</v>
          </cell>
          <cell r="AK312" t="str">
            <v>N/A</v>
          </cell>
          <cell r="AL312" t="str">
            <v>N/A</v>
          </cell>
          <cell r="AM312" t="str">
            <v>N/A</v>
          </cell>
          <cell r="AN312">
            <v>0</v>
          </cell>
          <cell r="AO312" t="str">
            <v>N/A</v>
          </cell>
          <cell r="AP312">
            <v>0</v>
          </cell>
          <cell r="AQ312" t="str">
            <v>N/A</v>
          </cell>
          <cell r="AR312">
            <v>0</v>
          </cell>
          <cell r="AS312" t="str">
            <v>N/A</v>
          </cell>
          <cell r="AT312">
            <v>0</v>
          </cell>
          <cell r="AU312" t="str">
            <v>N/A</v>
          </cell>
          <cell r="AV312">
            <v>0</v>
          </cell>
          <cell r="AW312" t="str">
            <v>N/A</v>
          </cell>
          <cell r="AX312">
            <v>0</v>
          </cell>
          <cell r="AY312" t="str">
            <v>N/A</v>
          </cell>
          <cell r="AZ312">
            <v>0</v>
          </cell>
          <cell r="BA312">
            <v>18070350</v>
          </cell>
          <cell r="BB312" t="str">
            <v>NO</v>
          </cell>
          <cell r="BC312" t="str">
            <v>N/A</v>
          </cell>
          <cell r="BD312" t="str">
            <v>N/A</v>
          </cell>
          <cell r="BE312" t="str">
            <v>N/A</v>
          </cell>
          <cell r="BF312" t="str">
            <v>N/A</v>
          </cell>
          <cell r="BG312">
            <v>44895</v>
          </cell>
          <cell r="BH312">
            <v>44895</v>
          </cell>
          <cell r="BI312">
            <v>-448</v>
          </cell>
          <cell r="BJ312" t="str">
            <v>SI</v>
          </cell>
          <cell r="BK312" t="str">
            <v>N/A</v>
          </cell>
          <cell r="BL312" t="str">
            <v>Bogotá D.C.</v>
          </cell>
          <cell r="BM312" t="str">
            <v>Cumplimiento</v>
          </cell>
          <cell r="BN312" t="str">
            <v>11-47-101012542</v>
          </cell>
          <cell r="BO312">
            <v>0</v>
          </cell>
          <cell r="BP312" t="str">
            <v>Seguros del Estado S.A.</v>
          </cell>
          <cell r="BQ312">
            <v>44764</v>
          </cell>
          <cell r="BR312" t="str">
            <v>21/07/2022 - 10/06/2023</v>
          </cell>
          <cell r="BS312">
            <v>2022</v>
          </cell>
          <cell r="BT312" t="str">
            <v>PENDIENTE</v>
          </cell>
          <cell r="BU312" t="str">
            <v>Ninguna</v>
          </cell>
          <cell r="BV312" t="str">
            <v>Terminado</v>
          </cell>
          <cell r="BW312" t="str">
            <v>Retiro</v>
          </cell>
          <cell r="BX312" t="str">
            <v>N/A</v>
          </cell>
          <cell r="BY312" t="str">
            <v>PENDIENTE</v>
          </cell>
          <cell r="BZ312" t="str">
            <v>N/A</v>
          </cell>
          <cell r="CA312" t="str">
            <v>MASCULINO</v>
          </cell>
        </row>
        <row r="313">
          <cell r="C313" t="str">
            <v>JEP-158-2022</v>
          </cell>
          <cell r="D313" t="str">
            <v>JEP-CSPO-158-2022</v>
          </cell>
          <cell r="E313" t="str">
            <v>Jairo Cuellar</v>
          </cell>
          <cell r="F313">
            <v>44574</v>
          </cell>
          <cell r="G313" t="str">
            <v>Diana Marcela Ortega de la Victoria</v>
          </cell>
          <cell r="H313" t="str">
            <v>2. Contratos o convenios que no requieren pluralidad de ofertas</v>
          </cell>
          <cell r="I313" t="str">
            <v>1. Prestación de servicios</v>
          </cell>
          <cell r="J313" t="str">
            <v>49605693_x000D_</v>
          </cell>
          <cell r="K313">
            <v>1</v>
          </cell>
          <cell r="L313" t="str">
            <v>Persona Natural</v>
          </cell>
          <cell r="M313" t="str">
            <v>N/A</v>
          </cell>
          <cell r="N313" t="str">
            <v>Prestación de servicios profesionales para apoyar al Departamento de SAAD Comparecientes en el acompañamiento psicosocial a los comparecientes ante las salas y secciones de la JEP.</v>
          </cell>
          <cell r="O313" t="str">
            <v>Misional</v>
          </cell>
          <cell r="P313" t="str">
            <v>Harvey Danilo Suarez Morales</v>
          </cell>
          <cell r="Q313" t="str">
            <v>Secretaría Ejecutiva</v>
          </cell>
          <cell r="R313" t="str">
            <v xml:space="preserve">Subsecretaría Ejecutiva </v>
          </cell>
          <cell r="S313" t="str">
            <v>Departamento SAAD - Comparecientes</v>
          </cell>
          <cell r="T313" t="str">
            <v>Jorge Alirio Mancera Cortés</v>
          </cell>
          <cell r="U313" t="str">
            <v>BB-Departamento SAAD - Comparecientes</v>
          </cell>
          <cell r="V313" t="str">
            <v>N/A</v>
          </cell>
          <cell r="W313" t="str">
            <v>N/A</v>
          </cell>
          <cell r="X313" t="str">
            <v>N/A</v>
          </cell>
          <cell r="Y313" t="str">
            <v>Inversión</v>
          </cell>
          <cell r="Z313">
            <v>84810209</v>
          </cell>
          <cell r="AA313" t="str">
            <v>N/A</v>
          </cell>
          <cell r="AB313" t="str">
            <v>N/A</v>
          </cell>
          <cell r="AC313" t="str">
            <v>$7.228.143</v>
          </cell>
          <cell r="AD313" t="str">
            <v>N/A</v>
          </cell>
          <cell r="AE313">
            <v>39422</v>
          </cell>
          <cell r="AF313">
            <v>46422</v>
          </cell>
          <cell r="AG313">
            <v>2018011001091</v>
          </cell>
          <cell r="AH313">
            <v>44582</v>
          </cell>
          <cell r="AI313">
            <v>44585</v>
          </cell>
          <cell r="AJ313" t="str">
            <v>N/A</v>
          </cell>
          <cell r="AK313" t="str">
            <v>N/A</v>
          </cell>
          <cell r="AL313" t="str">
            <v>N/A</v>
          </cell>
          <cell r="AM313" t="str">
            <v>N/A</v>
          </cell>
          <cell r="AN313">
            <v>0</v>
          </cell>
          <cell r="AO313" t="str">
            <v>N/A</v>
          </cell>
          <cell r="AP313">
            <v>0</v>
          </cell>
          <cell r="AQ313" t="str">
            <v>N/A</v>
          </cell>
          <cell r="AR313">
            <v>0</v>
          </cell>
          <cell r="AS313" t="str">
            <v>N/A</v>
          </cell>
          <cell r="AT313">
            <v>0</v>
          </cell>
          <cell r="AU313" t="str">
            <v>N/A</v>
          </cell>
          <cell r="AV313">
            <v>0</v>
          </cell>
          <cell r="AW313" t="str">
            <v>N/A</v>
          </cell>
          <cell r="AX313">
            <v>0</v>
          </cell>
          <cell r="AY313" t="str">
            <v>N/A</v>
          </cell>
          <cell r="AZ313">
            <v>0</v>
          </cell>
          <cell r="BA313">
            <v>84810209</v>
          </cell>
          <cell r="BB313" t="str">
            <v>NO</v>
          </cell>
          <cell r="BC313" t="str">
            <v>N/A</v>
          </cell>
          <cell r="BD313" t="str">
            <v>N/A</v>
          </cell>
          <cell r="BE313" t="str">
            <v>N/A</v>
          </cell>
          <cell r="BF313" t="str">
            <v>N/A</v>
          </cell>
          <cell r="BG313">
            <v>44926</v>
          </cell>
          <cell r="BH313">
            <v>44926</v>
          </cell>
          <cell r="BI313">
            <v>-417</v>
          </cell>
          <cell r="BJ313" t="str">
            <v>NO</v>
          </cell>
          <cell r="BK313" t="str">
            <v>N/A</v>
          </cell>
          <cell r="BL313" t="str">
            <v>Santander y Norte de
Santander</v>
          </cell>
          <cell r="BM313" t="str">
            <v xml:space="preserve">Cumplimiento </v>
          </cell>
          <cell r="BN313" t="str">
            <v>49-45-101008526</v>
          </cell>
          <cell r="BO313">
            <v>0</v>
          </cell>
          <cell r="BP313" t="str">
            <v>Seguros del Estado</v>
          </cell>
          <cell r="BQ313">
            <v>44582</v>
          </cell>
          <cell r="BR313" t="str">
            <v>21-01-2022 - 30-06-2023</v>
          </cell>
          <cell r="BS313">
            <v>2022</v>
          </cell>
          <cell r="BT313" t="str">
            <v>C:\Users\andres.prietom\JEP Colombia\Carlos Giovanni Torres Peñaranda - Contractual - Onedrive\Validación pólizas CPS\.VERIFICACIÓN DE PÓLIZAS CONTRATOS 2022\Verificación póliza Contrato  JEP-158-2022.pdf</v>
          </cell>
          <cell r="BU313" t="str">
            <v>N/A</v>
          </cell>
          <cell r="BV313" t="str">
            <v>Terminado</v>
          </cell>
          <cell r="BW313" t="str">
            <v>Retiro</v>
          </cell>
          <cell r="BX313" t="str">
            <v>N/A</v>
          </cell>
          <cell r="BY313" t="str">
            <v xml:space="preserve">PSICOLOGÍA </v>
          </cell>
          <cell r="BZ313" t="str">
            <v>N/A</v>
          </cell>
          <cell r="CA313" t="str">
            <v>FEMENINO</v>
          </cell>
        </row>
        <row r="314">
          <cell r="C314" t="str">
            <v>JEP-200-2022</v>
          </cell>
          <cell r="D314" t="str">
            <v>JEP-CSPO-200-2022</v>
          </cell>
          <cell r="E314" t="str">
            <v>Jairo Cuellar</v>
          </cell>
          <cell r="F314" t="str">
            <v>13 de enero de 2022</v>
          </cell>
          <cell r="G314" t="str">
            <v>Andres Eduardo Charry Angarita</v>
          </cell>
          <cell r="H314" t="str">
            <v>2. Contratos o convenios que no requieren pluralidad de ofertas</v>
          </cell>
          <cell r="I314" t="str">
            <v>1. Prestación de servicios</v>
          </cell>
          <cell r="J314">
            <v>11225969</v>
          </cell>
          <cell r="K314">
            <v>8</v>
          </cell>
          <cell r="L314" t="str">
            <v>Persona Natural</v>
          </cell>
          <cell r="M314" t="str">
            <v>N/A</v>
          </cell>
          <cell r="N314" t="str">
            <v>Prestación de servicios profesionales para apoyar al Departamento de SAAD Comparecientes en el acompañamiento psicosocial a los comparecientes ante las salas y secciones de la JEP.</v>
          </cell>
          <cell r="O314" t="str">
            <v>Misional</v>
          </cell>
          <cell r="P314" t="str">
            <v>Harvey Danilo Suarez Morales</v>
          </cell>
          <cell r="Q314" t="str">
            <v>Secretaría Ejecutiva</v>
          </cell>
          <cell r="R314" t="str">
            <v xml:space="preserve">Subsecretaría Ejecutiva </v>
          </cell>
          <cell r="S314" t="str">
            <v>Departamento SAAD - Comparecientes</v>
          </cell>
          <cell r="T314" t="str">
            <v>Jorge Alirio Mancera Cortés</v>
          </cell>
          <cell r="U314" t="str">
            <v>BB-Departamento SAAD - Comparecientes</v>
          </cell>
          <cell r="V314" t="str">
            <v>N/A</v>
          </cell>
          <cell r="W314" t="str">
            <v>N/A</v>
          </cell>
          <cell r="X314" t="str">
            <v>N/A</v>
          </cell>
          <cell r="Y314" t="str">
            <v>Inversión</v>
          </cell>
          <cell r="Z314">
            <v>84810209</v>
          </cell>
          <cell r="AA314" t="str">
            <v>N/A</v>
          </cell>
          <cell r="AB314" t="str">
            <v>N/A</v>
          </cell>
          <cell r="AC314" t="str">
            <v>$7.228.143</v>
          </cell>
          <cell r="AD314" t="str">
            <v>N/A</v>
          </cell>
          <cell r="AE314">
            <v>39622</v>
          </cell>
          <cell r="AF314">
            <v>51322</v>
          </cell>
          <cell r="AG314" t="str">
            <v xml:space="preserve">2018011001091	</v>
          </cell>
          <cell r="AH314">
            <v>44582</v>
          </cell>
          <cell r="AI314">
            <v>44585</v>
          </cell>
          <cell r="AJ314" t="str">
            <v>N/A</v>
          </cell>
          <cell r="AK314" t="str">
            <v>N/A</v>
          </cell>
          <cell r="AL314" t="str">
            <v>N/A</v>
          </cell>
          <cell r="AM314" t="str">
            <v>N/A</v>
          </cell>
          <cell r="AN314">
            <v>0</v>
          </cell>
          <cell r="AO314" t="str">
            <v>N/A</v>
          </cell>
          <cell r="AP314">
            <v>0</v>
          </cell>
          <cell r="AQ314" t="str">
            <v>N/A</v>
          </cell>
          <cell r="AR314">
            <v>0</v>
          </cell>
          <cell r="AS314" t="str">
            <v>N/A</v>
          </cell>
          <cell r="AT314">
            <v>0</v>
          </cell>
          <cell r="AU314" t="str">
            <v>N/A</v>
          </cell>
          <cell r="AV314">
            <v>0</v>
          </cell>
          <cell r="AW314" t="str">
            <v>N/A</v>
          </cell>
          <cell r="AX314">
            <v>0</v>
          </cell>
          <cell r="AY314" t="str">
            <v>N/A</v>
          </cell>
          <cell r="AZ314">
            <v>0</v>
          </cell>
          <cell r="BA314">
            <v>84810209</v>
          </cell>
          <cell r="BB314" t="str">
            <v>NO</v>
          </cell>
          <cell r="BC314" t="str">
            <v>N/A</v>
          </cell>
          <cell r="BD314" t="str">
            <v>N/A</v>
          </cell>
          <cell r="BE314" t="str">
            <v>N/A</v>
          </cell>
          <cell r="BF314" t="str">
            <v>N/A</v>
          </cell>
          <cell r="BG314">
            <v>44926</v>
          </cell>
          <cell r="BH314">
            <v>44926</v>
          </cell>
          <cell r="BI314">
            <v>-417</v>
          </cell>
          <cell r="BJ314" t="str">
            <v>NO</v>
          </cell>
          <cell r="BK314" t="str">
            <v>N/A</v>
          </cell>
          <cell r="BL314" t="str">
            <v xml:space="preserve">Antioquia
</v>
          </cell>
          <cell r="BM314" t="str">
            <v>Cumplimiento</v>
          </cell>
          <cell r="BN314" t="str">
            <v>21-47-101016621</v>
          </cell>
          <cell r="BO314">
            <v>0</v>
          </cell>
          <cell r="BP314" t="str">
            <v>Seguros del Estado</v>
          </cell>
          <cell r="BQ314">
            <v>44585</v>
          </cell>
          <cell r="BR314" t="str">
            <v>19-01-2022 - 05-01-2023</v>
          </cell>
          <cell r="BS314">
            <v>2022</v>
          </cell>
          <cell r="BT314" t="str">
            <v>https://jepcolombia-my.sharepoint.com/personal/carlos_torres_jep_gov_co/_layouts/15/onedrive.aspx?ct=1643207861196&amp;or=OWA%2DNT&amp;cid=f62c3057%2D4325%2Da3b8%2De9d3%2De5cdeb2a2c86&amp;id=%2Fpersonal%2Fcarlos%5Ftorres%5Fjep%5Fgov%5Fco%2FDocuments%2FDocumentos%2FContractual%2FContractual%20%2D%20Onedrive%2FValidaci%C3%B3n%20p%C3%B3lizas%20CPS%2F%2EVERIFICACI%C3%93N%20DE%20P%C3%93LIZAS%20CONTRATOS%202022%2FVerificaci%C3%B3n%20p%C3%B3liza%20contrato%20JEP%2D242%2D2022%2Epdf&amp;parent=%2Fpersonal%2Fcarlos%5Ftorres%5Fjep%5Fgov%5Fco%2FDocuments%2FDocumentos%2FContractual%2FContractual%20%2D%20Onedrive%2FValidaci%C3%B3n%20p%C3%B3lizas%20CPS%2F%2EVERIFICACI%C3%93N%20DE%20P%C3%93LIZAS%20CONTRATOS%202022</v>
          </cell>
          <cell r="BU314" t="str">
            <v>N/A</v>
          </cell>
          <cell r="BV314" t="str">
            <v>Terminado</v>
          </cell>
          <cell r="BW314" t="str">
            <v>Retiro</v>
          </cell>
          <cell r="BX314" t="str">
            <v>N/A</v>
          </cell>
          <cell r="BY314" t="str">
            <v xml:space="preserve">PSICOLOGÍA </v>
          </cell>
          <cell r="BZ314" t="str">
            <v>N/A</v>
          </cell>
          <cell r="CA314" t="str">
            <v>MASCULINO</v>
          </cell>
        </row>
        <row r="315">
          <cell r="C315" t="str">
            <v>JEP-308-2022</v>
          </cell>
          <cell r="D315" t="str">
            <v>JEP-CSPO-308-2022</v>
          </cell>
          <cell r="E315" t="str">
            <v>Carlos Torres</v>
          </cell>
          <cell r="F315" t="str">
            <v>18 de enero de 2022</v>
          </cell>
          <cell r="G315" t="str">
            <v>Diego Alejandro Bastidas Acevedo</v>
          </cell>
          <cell r="H315" t="str">
            <v>2. Contratos o convenios que no requieren pluralidad de ofertas</v>
          </cell>
          <cell r="I315" t="str">
            <v>1. Prestación de servicios</v>
          </cell>
          <cell r="J315">
            <v>1030539030</v>
          </cell>
          <cell r="K315">
            <v>6</v>
          </cell>
          <cell r="L315" t="str">
            <v>Persona Natural</v>
          </cell>
          <cell r="M315" t="str">
            <v>N/A</v>
          </cell>
          <cell r="N315" t="str">
            <v>Prestación de servicios para acompañar la gestión administrativa del departamento SAAD comparecientes en asuntos relacionados con la ejecución de los contratos suscritos para el desarrollo del sistema autónomo.</v>
          </cell>
          <cell r="O315" t="str">
            <v>Misional</v>
          </cell>
          <cell r="P315" t="str">
            <v>Harvey Danilo Suarez Morales</v>
          </cell>
          <cell r="Q315" t="str">
            <v>Secretaría Ejecutiva</v>
          </cell>
          <cell r="R315" t="str">
            <v xml:space="preserve">Subsecretaría Ejecutiva </v>
          </cell>
          <cell r="S315" t="str">
            <v>Departamento SAAD - Comparecientes</v>
          </cell>
          <cell r="T315" t="str">
            <v>Jorge Alirio Mancera Cortés</v>
          </cell>
          <cell r="U315" t="str">
            <v>BB-Departamento SAAD - Comparecientes</v>
          </cell>
          <cell r="V315" t="str">
            <v>N/A</v>
          </cell>
          <cell r="W315" t="str">
            <v>N/A</v>
          </cell>
          <cell r="X315" t="str">
            <v>N/A</v>
          </cell>
          <cell r="Y315" t="str">
            <v>Inversión</v>
          </cell>
          <cell r="Z315">
            <v>33249441</v>
          </cell>
          <cell r="AA315" t="str">
            <v>N/A</v>
          </cell>
          <cell r="AB315" t="str">
            <v>N/A</v>
          </cell>
          <cell r="AC315" t="str">
            <v>$2.891.256</v>
          </cell>
          <cell r="AD315" t="str">
            <v>N/A</v>
          </cell>
          <cell r="AE315">
            <v>50622</v>
          </cell>
          <cell r="AF315">
            <v>56522</v>
          </cell>
          <cell r="AG315" t="str">
            <v xml:space="preserve">2018011001091	</v>
          </cell>
          <cell r="AH315">
            <v>44585</v>
          </cell>
          <cell r="AI315">
            <v>44588</v>
          </cell>
          <cell r="AJ315" t="str">
            <v>N/A</v>
          </cell>
          <cell r="AK315" t="str">
            <v>N/A</v>
          </cell>
          <cell r="AL315" t="str">
            <v>N/A</v>
          </cell>
          <cell r="AM315" t="str">
            <v>N/A</v>
          </cell>
          <cell r="AN315">
            <v>0</v>
          </cell>
          <cell r="AO315" t="str">
            <v>N/A</v>
          </cell>
          <cell r="AP315">
            <v>0</v>
          </cell>
          <cell r="AQ315" t="str">
            <v>N/A</v>
          </cell>
          <cell r="AR315">
            <v>0</v>
          </cell>
          <cell r="AS315" t="str">
            <v>N/A</v>
          </cell>
          <cell r="AT315">
            <v>0</v>
          </cell>
          <cell r="AU315" t="str">
            <v>N/A</v>
          </cell>
          <cell r="AV315">
            <v>0</v>
          </cell>
          <cell r="AW315" t="str">
            <v>N/A</v>
          </cell>
          <cell r="AX315">
            <v>0</v>
          </cell>
          <cell r="AY315" t="str">
            <v>N/A</v>
          </cell>
          <cell r="AZ315">
            <v>0</v>
          </cell>
          <cell r="BA315">
            <v>33249441</v>
          </cell>
          <cell r="BB315" t="str">
            <v>NO</v>
          </cell>
          <cell r="BC315" t="str">
            <v>N/A</v>
          </cell>
          <cell r="BD315" t="str">
            <v>N/A</v>
          </cell>
          <cell r="BE315" t="str">
            <v>N/A</v>
          </cell>
          <cell r="BF315" t="str">
            <v>N/A</v>
          </cell>
          <cell r="BG315">
            <v>44926</v>
          </cell>
          <cell r="BH315">
            <v>44926</v>
          </cell>
          <cell r="BI315">
            <v>-417</v>
          </cell>
          <cell r="BJ315" t="str">
            <v>NO</v>
          </cell>
          <cell r="BK315" t="str">
            <v>N/A</v>
          </cell>
          <cell r="BL315" t="str">
            <v>Bogotá D.C.</v>
          </cell>
          <cell r="BM315" t="str">
            <v xml:space="preserve">Cumplimiento </v>
          </cell>
          <cell r="BN315" t="str">
            <v>21-47-101016905</v>
          </cell>
          <cell r="BO315">
            <v>0</v>
          </cell>
          <cell r="BP315" t="str">
            <v xml:space="preserve">Seguros del Estado </v>
          </cell>
          <cell r="BQ315">
            <v>44587</v>
          </cell>
          <cell r="BR315" t="str">
            <v>24-01-2022 - 02-07-2023</v>
          </cell>
          <cell r="BS315">
            <v>2022</v>
          </cell>
          <cell r="BT315" t="str">
            <v>https://jepcolombia-my.sharepoint.com/personal/carlos_torres_jep_gov_co/_layouts/15/onedrive.aspx?q=308&amp;searchScope=folder&amp;id=%2Fpersonal%2Fcarlos%5Ftorres%5Fjep%5Fgov%5Fco%2FDocuments%2FDocumentos%2FContractual%2FContractual%20%2D%20Onedrive%2FValidaci%C3%B3n%20p%C3%B3lizas%20CPS%2F%2EVERIFICACI%C3%93N%20DE%20P%C3%93LIZAS%20CONTRATOS%202022%2FVerificacio%CC%81n%20po%CC%81liza%20contrato%20JEP%2D308%2D2022%2Epdf&amp;parent=%2Fpersonal%2Fcarlos%5Ftorres%5Fjep%5Fgov%5Fco%2FDocuments%2FDocumentos%2FContractual%2FContractual%20%2D%20Onedrive%2FValidaci%C3%B3n%20p%C3%B3lizas%20CPS%2F%2EVERIFICACI%C3%93N%20DE%20P%C3%93LIZAS%20CONTRATOS%202022&amp;parentview=7</v>
          </cell>
          <cell r="BU315" t="str">
            <v>Ninguna</v>
          </cell>
          <cell r="BV315" t="str">
            <v>Terminado</v>
          </cell>
          <cell r="BW315" t="str">
            <v>Retiro</v>
          </cell>
          <cell r="BX315" t="str">
            <v>N/A</v>
          </cell>
          <cell r="BY315" t="str">
            <v>TÉCNICO EN COMERCIO EXTERIOR</v>
          </cell>
          <cell r="BZ315" t="str">
            <v>N/A</v>
          </cell>
          <cell r="CA315" t="str">
            <v>MASCULINO</v>
          </cell>
        </row>
        <row r="316">
          <cell r="C316" t="str">
            <v>JEP-361-2022</v>
          </cell>
          <cell r="D316" t="str">
            <v>JEP-CSPO-361-2022</v>
          </cell>
          <cell r="E316" t="str">
            <v>Jairo Cuellar</v>
          </cell>
          <cell r="F316" t="str">
            <v>18 de enero de 2022</v>
          </cell>
          <cell r="G316" t="str">
            <v>Miguel Angel Celis Peñaranda</v>
          </cell>
          <cell r="H316" t="str">
            <v>2. Contratos o convenios que no requieren pluralidad de ofertas</v>
          </cell>
          <cell r="I316" t="str">
            <v>1. Prestación de servicios</v>
          </cell>
          <cell r="J316">
            <v>5449759</v>
          </cell>
          <cell r="K316">
            <v>8</v>
          </cell>
          <cell r="L316" t="str">
            <v>Persona Natural</v>
          </cell>
          <cell r="M316" t="str">
            <v>N/A</v>
          </cell>
          <cell r="N316" t="str">
            <v>Prestación de servicios profesionales para apoyar y acompañar al departamento SAAD Comparecientes en el trámite de las gestiones administrativas propias del desarrollo del Sistema Autónomo de Asesoría y Defensa.</v>
          </cell>
          <cell r="O316" t="str">
            <v>Misional</v>
          </cell>
          <cell r="P316" t="str">
            <v>Harvey Danilo Suarez Morales</v>
          </cell>
          <cell r="Q316" t="str">
            <v>Secretaría Ejecutiva</v>
          </cell>
          <cell r="R316" t="str">
            <v xml:space="preserve">Subsecretaría Ejecutiva </v>
          </cell>
          <cell r="S316" t="str">
            <v>Departamento SAAD - Comparecientes</v>
          </cell>
          <cell r="T316" t="str">
            <v>Jorge Alirio Mancera Cortés</v>
          </cell>
          <cell r="U316" t="str">
            <v>BB-Departamento SAAD - Comparecientes</v>
          </cell>
          <cell r="V316" t="str">
            <v>N/A</v>
          </cell>
          <cell r="W316" t="str">
            <v>N/A</v>
          </cell>
          <cell r="X316" t="str">
            <v>N/A</v>
          </cell>
          <cell r="Y316" t="str">
            <v>Inversión</v>
          </cell>
          <cell r="Z316">
            <v>83123643</v>
          </cell>
          <cell r="AA316" t="str">
            <v>N/A</v>
          </cell>
          <cell r="AB316" t="str">
            <v>N/A</v>
          </cell>
          <cell r="AC316">
            <v>7228143</v>
          </cell>
          <cell r="AD316" t="str">
            <v>N/A</v>
          </cell>
          <cell r="AE316">
            <v>50422</v>
          </cell>
          <cell r="AF316">
            <v>64022</v>
          </cell>
          <cell r="AG316">
            <v>2018011001091</v>
          </cell>
          <cell r="AH316">
            <v>44587</v>
          </cell>
          <cell r="AI316">
            <v>44592</v>
          </cell>
          <cell r="AJ316" t="str">
            <v>N/A</v>
          </cell>
          <cell r="AK316" t="str">
            <v>N/A</v>
          </cell>
          <cell r="AL316" t="str">
            <v>N/A</v>
          </cell>
          <cell r="AM316" t="str">
            <v>N/A</v>
          </cell>
          <cell r="AN316">
            <v>0</v>
          </cell>
          <cell r="AO316" t="str">
            <v>N/A</v>
          </cell>
          <cell r="AP316">
            <v>0</v>
          </cell>
          <cell r="AQ316" t="str">
            <v>N/A</v>
          </cell>
          <cell r="AR316">
            <v>0</v>
          </cell>
          <cell r="AS316" t="str">
            <v>N/A</v>
          </cell>
          <cell r="AT316">
            <v>0</v>
          </cell>
          <cell r="AU316" t="str">
            <v>N/A</v>
          </cell>
          <cell r="AV316">
            <v>0</v>
          </cell>
          <cell r="AW316" t="str">
            <v>N/A</v>
          </cell>
          <cell r="AX316">
            <v>0</v>
          </cell>
          <cell r="AY316" t="str">
            <v>N/A</v>
          </cell>
          <cell r="AZ316">
            <v>0</v>
          </cell>
          <cell r="BA316">
            <v>83123643</v>
          </cell>
          <cell r="BB316" t="str">
            <v>NO</v>
          </cell>
          <cell r="BC316" t="str">
            <v>N/A</v>
          </cell>
          <cell r="BD316" t="str">
            <v>N/A</v>
          </cell>
          <cell r="BE316" t="str">
            <v>N/A</v>
          </cell>
          <cell r="BF316" t="str">
            <v>N/A</v>
          </cell>
          <cell r="BG316">
            <v>44926</v>
          </cell>
          <cell r="BH316">
            <v>44926</v>
          </cell>
          <cell r="BI316">
            <v>-417</v>
          </cell>
          <cell r="BJ316" t="str">
            <v>NO</v>
          </cell>
          <cell r="BK316" t="str">
            <v>N/A</v>
          </cell>
          <cell r="BL316" t="str">
            <v>Bogotá D.C.</v>
          </cell>
          <cell r="BM316" t="str">
            <v xml:space="preserve">Cumplimiento </v>
          </cell>
          <cell r="BN316" t="str">
            <v>15-47-101008671</v>
          </cell>
          <cell r="BO316">
            <v>0</v>
          </cell>
          <cell r="BP316" t="str">
            <v>Seguros del Estado</v>
          </cell>
          <cell r="BQ316">
            <v>44587</v>
          </cell>
          <cell r="BR316" t="str">
            <v>26-01-2022 - 05-07-2023</v>
          </cell>
          <cell r="BS316">
            <v>2022</v>
          </cell>
          <cell r="BT316" t="str">
            <v>PENDIENTE</v>
          </cell>
          <cell r="BU316" t="str">
            <v>Ninguna</v>
          </cell>
          <cell r="BV316" t="str">
            <v>Terminado</v>
          </cell>
          <cell r="BW316" t="str">
            <v>Retiro</v>
          </cell>
          <cell r="BX316" t="str">
            <v>N/A</v>
          </cell>
          <cell r="BY316" t="str">
            <v>DERECHO</v>
          </cell>
          <cell r="BZ316" t="str">
            <v>N/A</v>
          </cell>
          <cell r="CA316" t="str">
            <v>MASCULINO</v>
          </cell>
        </row>
        <row r="317">
          <cell r="C317" t="str">
            <v>JEP-307-2022</v>
          </cell>
          <cell r="D317" t="str">
            <v>JEP-CSPO-307-2022</v>
          </cell>
          <cell r="E317" t="str">
            <v>Carlos Torres</v>
          </cell>
          <cell r="F317" t="str">
            <v>18 de enero de 2022</v>
          </cell>
          <cell r="G317" t="str">
            <v>William Galindo Chavez</v>
          </cell>
          <cell r="H317" t="str">
            <v>2. Contratos o convenios que no requieren pluralidad de ofertas</v>
          </cell>
          <cell r="I317" t="str">
            <v>1. Prestación de servicios</v>
          </cell>
          <cell r="J317">
            <v>72153872</v>
          </cell>
          <cell r="K317">
            <v>4</v>
          </cell>
          <cell r="L317" t="str">
            <v>Persona Natural</v>
          </cell>
          <cell r="M317" t="str">
            <v>N/A</v>
          </cell>
          <cell r="N317" t="str">
            <v>Prestación de servicios profesionales para apoyar al departamento SAAD comparecientes en las actividades administrativa propias del desarrollo del Sistema Autónomo de Asesoría y Defensa.</v>
          </cell>
          <cell r="O317" t="str">
            <v>Misional</v>
          </cell>
          <cell r="P317" t="str">
            <v>Harvey Danilo Suarez Morales</v>
          </cell>
          <cell r="Q317" t="str">
            <v>Secretaría Ejecutiva</v>
          </cell>
          <cell r="R317" t="str">
            <v xml:space="preserve">Subsecretaría Ejecutiva </v>
          </cell>
          <cell r="S317" t="str">
            <v>Departamento SAAD - Comparecientes</v>
          </cell>
          <cell r="T317" t="str">
            <v>Jorge Alirio Mancera Cortés</v>
          </cell>
          <cell r="U317" t="str">
            <v>BB-Departamento SAAD - Comparecientes</v>
          </cell>
          <cell r="V317" t="str">
            <v>N/A</v>
          </cell>
          <cell r="W317" t="str">
            <v>N/A</v>
          </cell>
          <cell r="X317" t="str">
            <v>N/A</v>
          </cell>
          <cell r="Y317" t="str">
            <v>Inversión</v>
          </cell>
          <cell r="Z317">
            <v>59849018</v>
          </cell>
          <cell r="AA317" t="str">
            <v>N/A</v>
          </cell>
          <cell r="AB317" t="str">
            <v>N/A</v>
          </cell>
          <cell r="AC317">
            <v>5204263</v>
          </cell>
          <cell r="AD317" t="str">
            <v>N/A</v>
          </cell>
          <cell r="AE317">
            <v>50322</v>
          </cell>
          <cell r="AF317">
            <v>54222</v>
          </cell>
          <cell r="AG317">
            <v>2018011001091</v>
          </cell>
          <cell r="AH317">
            <v>44585</v>
          </cell>
          <cell r="AI317">
            <v>44586</v>
          </cell>
          <cell r="AJ317" t="str">
            <v>N/A</v>
          </cell>
          <cell r="AK317" t="str">
            <v>N/A</v>
          </cell>
          <cell r="AL317" t="str">
            <v>N/A</v>
          </cell>
          <cell r="AM317" t="str">
            <v>N/A</v>
          </cell>
          <cell r="AN317">
            <v>0</v>
          </cell>
          <cell r="AO317" t="str">
            <v>N/A</v>
          </cell>
          <cell r="AP317">
            <v>0</v>
          </cell>
          <cell r="AQ317" t="str">
            <v>N/A</v>
          </cell>
          <cell r="AR317">
            <v>0</v>
          </cell>
          <cell r="AS317" t="str">
            <v>N/A</v>
          </cell>
          <cell r="AT317">
            <v>0</v>
          </cell>
          <cell r="AU317" t="str">
            <v>N/A</v>
          </cell>
          <cell r="AV317">
            <v>0</v>
          </cell>
          <cell r="AW317" t="str">
            <v>N/A</v>
          </cell>
          <cell r="AX317">
            <v>0</v>
          </cell>
          <cell r="AY317" t="str">
            <v>N/A</v>
          </cell>
          <cell r="AZ317">
            <v>0</v>
          </cell>
          <cell r="BA317">
            <v>59849018</v>
          </cell>
          <cell r="BB317" t="str">
            <v>NO</v>
          </cell>
          <cell r="BC317" t="str">
            <v>N/A</v>
          </cell>
          <cell r="BD317" t="str">
            <v>N/A</v>
          </cell>
          <cell r="BE317" t="str">
            <v>N/A</v>
          </cell>
          <cell r="BF317" t="str">
            <v>N/A</v>
          </cell>
          <cell r="BG317">
            <v>44926</v>
          </cell>
          <cell r="BH317">
            <v>44926</v>
          </cell>
          <cell r="BI317">
            <v>-417</v>
          </cell>
          <cell r="BJ317" t="str">
            <v>NO</v>
          </cell>
          <cell r="BK317" t="str">
            <v>N/A</v>
          </cell>
          <cell r="BL317" t="str">
            <v>Bogotá D.C.</v>
          </cell>
          <cell r="BM317" t="str">
            <v xml:space="preserve">Cumplimiento </v>
          </cell>
          <cell r="BN317" t="str">
            <v>21-47-101016634</v>
          </cell>
          <cell r="BO317">
            <v>0</v>
          </cell>
          <cell r="BP317" t="str">
            <v xml:space="preserve">Seguros del Estado </v>
          </cell>
          <cell r="BQ317">
            <v>44585</v>
          </cell>
          <cell r="BR317" t="str">
            <v>24-01-2022 - 02-07-2023</v>
          </cell>
          <cell r="BS317">
            <v>2022</v>
          </cell>
          <cell r="BT317" t="str">
            <v>https://jepcolombia-my.sharepoint.com/personal/carlos_torres_jep_gov_co/_layouts/15/onedrive.aspx?q=307&amp;searchScope=folder&amp;id=%2Fpersonal%2Fcarlos%5Ftorres%5Fjep%5Fgov%5Fco%2FDocuments%2FDocumentos%2FContractual%2FContractual%20%2D%20Onedrive%2FValidaci%C3%B3n%20p%C3%B3lizas%20CPS%2F%2EVERIFICACI%C3%93N%20DE%20P%C3%93LIZAS%20CONTRATOS%202022%2FVerificacio%CC%81n%20po%CC%81liza%20contrato%20JEP%2D307%2D2022%2Epdf&amp;parent=%2Fpersonal%2Fcarlos%5Ftorres%5Fjep%5Fgov%5Fco%2FDocuments%2FDocumentos%2FContractual%2FContractual%20%2D%20Onedrive%2FValidaci%C3%B3n%20p%C3%B3lizas%20CPS&amp;parentview=7</v>
          </cell>
          <cell r="BU317" t="str">
            <v>Ninguna</v>
          </cell>
          <cell r="BV317" t="str">
            <v>Terminado</v>
          </cell>
          <cell r="BW317" t="str">
            <v>Retiro</v>
          </cell>
          <cell r="BX317" t="str">
            <v>N/A</v>
          </cell>
          <cell r="BY317" t="str">
            <v>ADMINISTRACIÓN DE EMPRESAS</v>
          </cell>
          <cell r="BZ317" t="str">
            <v>N/A</v>
          </cell>
          <cell r="CA317" t="str">
            <v>MASCULINO</v>
          </cell>
        </row>
        <row r="318">
          <cell r="C318" t="str">
            <v>JEP-251-2022</v>
          </cell>
          <cell r="D318" t="str">
            <v>JEP-CSPO-251-2022</v>
          </cell>
          <cell r="E318" t="str">
            <v>Jairo Cuellar</v>
          </cell>
          <cell r="F318" t="str">
            <v>18 de enero de 2022</v>
          </cell>
          <cell r="G318" t="str">
            <v>Jorge Eliecer Corredor Fonseca</v>
          </cell>
          <cell r="H318" t="str">
            <v>2. Contratos o convenios que no requieren pluralidad de ofertas</v>
          </cell>
          <cell r="I318" t="str">
            <v>1. Prestación de servicios</v>
          </cell>
          <cell r="J318">
            <v>19441797</v>
          </cell>
          <cell r="K318">
            <v>2</v>
          </cell>
          <cell r="L318" t="str">
            <v>Persona Natural</v>
          </cell>
          <cell r="M318" t="str">
            <v>N/A</v>
          </cell>
          <cell r="N318" t="str">
            <v xml:space="preserve">Prestación de servicios profesionales en la asesoría jurídica, atención integral y defensa técnica judicial a las personas que comparezcan ante las salas y secciones de la JEP, teniendo en cuenta los enfoques diferenciales. </v>
          </cell>
          <cell r="O318" t="str">
            <v>Misional</v>
          </cell>
          <cell r="P318" t="str">
            <v>Harvey Danilo Suarez Morales</v>
          </cell>
          <cell r="Q318" t="str">
            <v>Secretaría Ejecutiva</v>
          </cell>
          <cell r="R318" t="str">
            <v xml:space="preserve">Subsecretaría Ejecutiva </v>
          </cell>
          <cell r="S318" t="str">
            <v>Departamento SAAD - Comparecientes</v>
          </cell>
          <cell r="T318" t="str">
            <v>Jorge Alirio Mancera Cortés</v>
          </cell>
          <cell r="U318" t="str">
            <v>BB-Departamento SAAD - Comparecientes</v>
          </cell>
          <cell r="V318" t="str">
            <v>N/A</v>
          </cell>
          <cell r="W318" t="str">
            <v>N/A</v>
          </cell>
          <cell r="X318" t="str">
            <v>N/A</v>
          </cell>
          <cell r="Y318" t="str">
            <v>Inversión</v>
          </cell>
          <cell r="Z318">
            <v>83123643</v>
          </cell>
          <cell r="AA318" t="str">
            <v>N/A</v>
          </cell>
          <cell r="AB318" t="str">
            <v>N/A</v>
          </cell>
          <cell r="AC318">
            <v>7228143</v>
          </cell>
          <cell r="AD318" t="str">
            <v>N/A</v>
          </cell>
          <cell r="AE318">
            <v>50222</v>
          </cell>
          <cell r="AF318" t="str">
            <v xml:space="preserve">	54622</v>
          </cell>
          <cell r="AG318">
            <v>2018011001091</v>
          </cell>
          <cell r="AH318">
            <v>44585</v>
          </cell>
          <cell r="AI318">
            <v>44589</v>
          </cell>
          <cell r="AJ318" t="str">
            <v>N/A</v>
          </cell>
          <cell r="AK318" t="str">
            <v>N/A</v>
          </cell>
          <cell r="AL318" t="str">
            <v>N/A</v>
          </cell>
          <cell r="AM318" t="str">
            <v>N/A</v>
          </cell>
          <cell r="AN318">
            <v>0</v>
          </cell>
          <cell r="AO318" t="str">
            <v>N/A</v>
          </cell>
          <cell r="AP318">
            <v>0</v>
          </cell>
          <cell r="AQ318" t="str">
            <v>N/A</v>
          </cell>
          <cell r="AR318">
            <v>0</v>
          </cell>
          <cell r="AS318" t="str">
            <v>N/A</v>
          </cell>
          <cell r="AT318">
            <v>0</v>
          </cell>
          <cell r="AU318" t="str">
            <v>N/A</v>
          </cell>
          <cell r="AV318">
            <v>0</v>
          </cell>
          <cell r="AW318" t="str">
            <v>N/A</v>
          </cell>
          <cell r="AX318">
            <v>0</v>
          </cell>
          <cell r="AY318" t="str">
            <v>N/A</v>
          </cell>
          <cell r="AZ318">
            <v>0</v>
          </cell>
          <cell r="BA318">
            <v>83123643</v>
          </cell>
          <cell r="BB318" t="str">
            <v>NO</v>
          </cell>
          <cell r="BC318" t="str">
            <v>N/A</v>
          </cell>
          <cell r="BD318" t="str">
            <v>N/A</v>
          </cell>
          <cell r="BE318" t="str">
            <v>N/A</v>
          </cell>
          <cell r="BF318" t="str">
            <v>N/A</v>
          </cell>
          <cell r="BG318">
            <v>44926</v>
          </cell>
          <cell r="BH318">
            <v>44926</v>
          </cell>
          <cell r="BI318">
            <v>-417</v>
          </cell>
          <cell r="BJ318" t="str">
            <v>NO</v>
          </cell>
          <cell r="BK318" t="str">
            <v>N/A</v>
          </cell>
          <cell r="BL318" t="str">
            <v>Urabá, Bajo Atrato y
Darién.</v>
          </cell>
          <cell r="BM318" t="str">
            <v>Cumplimiento</v>
          </cell>
          <cell r="BN318" t="str">
            <v>21-45-101358626</v>
          </cell>
          <cell r="BO318">
            <v>0</v>
          </cell>
          <cell r="BP318" t="str">
            <v xml:space="preserve">Seguros del Estado </v>
          </cell>
          <cell r="BQ318">
            <v>44585</v>
          </cell>
          <cell r="BR318" t="str">
            <v>24-01-2022 - 01-07-2023</v>
          </cell>
          <cell r="BS318">
            <v>2022</v>
          </cell>
          <cell r="BT318" t="str">
            <v>C:\Users\andres.prietom\JEP Colombia\Carlos Giovanni Torres Peñaranda - Contractual - Onedrive\Validación pólizas CPS\.VERIFICACIÓN DE PÓLIZAS CONTRATOS 2022\Verificación póliza Contrato  JEP-251-2022.pdf</v>
          </cell>
          <cell r="BU318" t="str">
            <v>N/A</v>
          </cell>
          <cell r="BV318" t="str">
            <v>Terminado</v>
          </cell>
          <cell r="BW318" t="str">
            <v>Retiro</v>
          </cell>
          <cell r="BX318" t="str">
            <v>N/A</v>
          </cell>
          <cell r="BY318" t="str">
            <v>DERECHO</v>
          </cell>
          <cell r="BZ318" t="str">
            <v>N/A</v>
          </cell>
          <cell r="CA318" t="str">
            <v>MASCULINO</v>
          </cell>
        </row>
        <row r="319">
          <cell r="C319" t="str">
            <v>JEP-314-2022</v>
          </cell>
          <cell r="D319" t="str">
            <v>JEP-CSPO-314-2022</v>
          </cell>
          <cell r="E319" t="str">
            <v>Jairo Cuellar</v>
          </cell>
          <cell r="F319" t="str">
            <v>21 de enero de 2022</v>
          </cell>
          <cell r="G319" t="str">
            <v>Santiago Carrillo Pulido</v>
          </cell>
          <cell r="H319" t="str">
            <v>2. Contratos o convenios que no requieren pluralidad de ofertas</v>
          </cell>
          <cell r="I319" t="str">
            <v>1. Prestación de servicios</v>
          </cell>
          <cell r="J319">
            <v>1018452963</v>
          </cell>
          <cell r="K319">
            <v>3</v>
          </cell>
          <cell r="L319" t="str">
            <v>Persona Natural</v>
          </cell>
          <cell r="M319" t="str">
            <v>N/A</v>
          </cell>
          <cell r="N319" t="str">
            <v>Prestación de servicios profesionales para apoyar y acompañar al sistema autónomo de asesoría y defensa de la JEP en la validación y actualización de la información del Registro de Comparecientes, del que trata el artículo 95 del ASP 001 de 2020.</v>
          </cell>
          <cell r="O319" t="str">
            <v>Misional</v>
          </cell>
          <cell r="P319" t="str">
            <v>Harvey Danilo Suarez Morales</v>
          </cell>
          <cell r="Q319" t="str">
            <v>Secretaría Ejecutiva</v>
          </cell>
          <cell r="R319" t="str">
            <v xml:space="preserve">Subsecretaría Ejecutiva </v>
          </cell>
          <cell r="S319" t="str">
            <v>Departamento SAAD - Comparecientes</v>
          </cell>
          <cell r="T319" t="str">
            <v>Jorge Alirio Mancera Cortés</v>
          </cell>
          <cell r="U319" t="str">
            <v>BB-Departamento SAAD - Comparecientes</v>
          </cell>
          <cell r="V319" t="str">
            <v>N/A</v>
          </cell>
          <cell r="W319" t="str">
            <v>N/A</v>
          </cell>
          <cell r="X319" t="str">
            <v>N/A</v>
          </cell>
          <cell r="Y319" t="str">
            <v>Inversión</v>
          </cell>
          <cell r="Z319">
            <v>59849018</v>
          </cell>
          <cell r="AA319" t="str">
            <v>N/A</v>
          </cell>
          <cell r="AB319" t="str">
            <v>N/A</v>
          </cell>
          <cell r="AC319" t="str">
            <v>$5.204.263</v>
          </cell>
          <cell r="AD319" t="str">
            <v>N/A</v>
          </cell>
          <cell r="AE319">
            <v>50122</v>
          </cell>
          <cell r="AF319">
            <v>64522</v>
          </cell>
          <cell r="AG319" t="str">
            <v xml:space="preserve">2018011001091	</v>
          </cell>
          <cell r="AH319">
            <v>44585</v>
          </cell>
          <cell r="AI319">
            <v>44592</v>
          </cell>
          <cell r="AJ319" t="str">
            <v>N/A</v>
          </cell>
          <cell r="AK319" t="str">
            <v>N/A</v>
          </cell>
          <cell r="AL319" t="str">
            <v>N/A</v>
          </cell>
          <cell r="AM319" t="str">
            <v>N/A</v>
          </cell>
          <cell r="AN319">
            <v>0</v>
          </cell>
          <cell r="AO319" t="str">
            <v>N/A</v>
          </cell>
          <cell r="AP319">
            <v>0</v>
          </cell>
          <cell r="AQ319" t="str">
            <v>N/A</v>
          </cell>
          <cell r="AR319">
            <v>0</v>
          </cell>
          <cell r="AS319" t="str">
            <v>N/A</v>
          </cell>
          <cell r="AT319">
            <v>0</v>
          </cell>
          <cell r="AU319" t="str">
            <v>N/A</v>
          </cell>
          <cell r="AV319">
            <v>0</v>
          </cell>
          <cell r="AW319" t="str">
            <v>N/A</v>
          </cell>
          <cell r="AX319">
            <v>0</v>
          </cell>
          <cell r="AY319" t="str">
            <v>N/A</v>
          </cell>
          <cell r="AZ319">
            <v>0</v>
          </cell>
          <cell r="BA319">
            <v>59849018</v>
          </cell>
          <cell r="BB319" t="str">
            <v>NO</v>
          </cell>
          <cell r="BC319" t="str">
            <v>N/A</v>
          </cell>
          <cell r="BD319" t="str">
            <v>N/A</v>
          </cell>
          <cell r="BE319" t="str">
            <v>N/A</v>
          </cell>
          <cell r="BF319" t="str">
            <v>N/A</v>
          </cell>
          <cell r="BG319">
            <v>44926</v>
          </cell>
          <cell r="BH319">
            <v>44926</v>
          </cell>
          <cell r="BI319">
            <v>-417</v>
          </cell>
          <cell r="BJ319" t="str">
            <v>NO</v>
          </cell>
          <cell r="BK319" t="str">
            <v>N/A</v>
          </cell>
          <cell r="BL319" t="str">
            <v>Bogotá D.C.</v>
          </cell>
          <cell r="BM319" t="str">
            <v xml:space="preserve">Cumplimiento </v>
          </cell>
          <cell r="BN319" t="str">
            <v>380-47-994000123953</v>
          </cell>
          <cell r="BO319">
            <v>0</v>
          </cell>
          <cell r="BP319" t="str">
            <v>Aseguradora Solidaria</v>
          </cell>
          <cell r="BQ319">
            <v>44586</v>
          </cell>
          <cell r="BR319" t="str">
            <v>24-01-2022 - 03-07-2023</v>
          </cell>
          <cell r="BS319">
            <v>2022</v>
          </cell>
          <cell r="BT319" t="str">
            <v>PENDIENTE</v>
          </cell>
          <cell r="BU319" t="str">
            <v>Ninguna</v>
          </cell>
          <cell r="BV319" t="str">
            <v>Terminado</v>
          </cell>
          <cell r="BW319" t="str">
            <v>Retiro</v>
          </cell>
          <cell r="BX319" t="str">
            <v>N/A</v>
          </cell>
          <cell r="BY319" t="str">
            <v>ECONOMÍA</v>
          </cell>
          <cell r="BZ319" t="str">
            <v>N/A</v>
          </cell>
          <cell r="CA319" t="str">
            <v>MASCULINO</v>
          </cell>
        </row>
        <row r="320">
          <cell r="C320" t="str">
            <v>JEP-306-2022</v>
          </cell>
          <cell r="D320" t="str">
            <v>JEP-CSPO-306-2022</v>
          </cell>
          <cell r="E320" t="str">
            <v>Carlos Torres</v>
          </cell>
          <cell r="F320" t="str">
            <v>18 de enero de 2022</v>
          </cell>
          <cell r="G320" t="str">
            <v>Lorelis Osorio Gomez</v>
          </cell>
          <cell r="H320" t="str">
            <v>2. Contratos o convenios que no requieren pluralidad de ofertas</v>
          </cell>
          <cell r="I320" t="str">
            <v>1. Prestación de servicios</v>
          </cell>
          <cell r="J320">
            <v>39410368</v>
          </cell>
          <cell r="K320">
            <v>6</v>
          </cell>
          <cell r="L320" t="str">
            <v>Persona Natural</v>
          </cell>
          <cell r="M320" t="str">
            <v>N/A</v>
          </cell>
          <cell r="N320" t="str">
            <v>Prestación de servicios profesionales para brindar asistencia técnica a las actuaciones y decisiones judiciales propias de la justicia transicional y restaurativa JEP con los procesos de validación de información que permitan fortalecer la calidad y oportunidad de respuesta del Registro de Comparecientes, del que trata el artículo 95 del ASP 001 de 2020.</v>
          </cell>
          <cell r="O320" t="str">
            <v>Misional</v>
          </cell>
          <cell r="P320" t="str">
            <v>Harvey Danilo Suarez Morales</v>
          </cell>
          <cell r="Q320" t="str">
            <v>Secretaría Ejecutiva</v>
          </cell>
          <cell r="R320" t="str">
            <v xml:space="preserve">Subsecretaría Ejecutiva </v>
          </cell>
          <cell r="S320" t="str">
            <v>Departamento SAAD - Comparecientes</v>
          </cell>
          <cell r="T320" t="str">
            <v>Jorge Alirio Mancera Cortés</v>
          </cell>
          <cell r="U320" t="str">
            <v>BB-Departamento SAAD - Comparecientes</v>
          </cell>
          <cell r="V320" t="str">
            <v>N/A</v>
          </cell>
          <cell r="W320" t="str">
            <v>N/A</v>
          </cell>
          <cell r="X320" t="str">
            <v>N/A</v>
          </cell>
          <cell r="Y320" t="str">
            <v>Inversión</v>
          </cell>
          <cell r="Z320">
            <v>69823860</v>
          </cell>
          <cell r="AA320" t="str">
            <v>N/A</v>
          </cell>
          <cell r="AB320" t="str">
            <v>N/A</v>
          </cell>
          <cell r="AC320" t="str">
            <v>$6.071.640</v>
          </cell>
          <cell r="AD320" t="str">
            <v>N/A</v>
          </cell>
          <cell r="AE320">
            <v>50022</v>
          </cell>
          <cell r="AF320">
            <v>56422</v>
          </cell>
          <cell r="AG320">
            <v>2018011001091</v>
          </cell>
          <cell r="AH320">
            <v>44585</v>
          </cell>
          <cell r="AI320">
            <v>44588</v>
          </cell>
          <cell r="AJ320" t="str">
            <v>N/A</v>
          </cell>
          <cell r="AK320" t="str">
            <v>N/A</v>
          </cell>
          <cell r="AL320" t="str">
            <v>N/A</v>
          </cell>
          <cell r="AM320" t="str">
            <v>N/A</v>
          </cell>
          <cell r="AN320">
            <v>0</v>
          </cell>
          <cell r="AO320" t="str">
            <v>N/A</v>
          </cell>
          <cell r="AP320">
            <v>0</v>
          </cell>
          <cell r="AQ320" t="str">
            <v>N/A</v>
          </cell>
          <cell r="AR320">
            <v>0</v>
          </cell>
          <cell r="AS320" t="str">
            <v>N/A</v>
          </cell>
          <cell r="AT320">
            <v>0</v>
          </cell>
          <cell r="AU320" t="str">
            <v>N/A</v>
          </cell>
          <cell r="AV320">
            <v>0</v>
          </cell>
          <cell r="AW320" t="str">
            <v>N/A</v>
          </cell>
          <cell r="AX320">
            <v>0</v>
          </cell>
          <cell r="AY320" t="str">
            <v>N/A</v>
          </cell>
          <cell r="AZ320">
            <v>-31</v>
          </cell>
          <cell r="BA320">
            <v>69823860</v>
          </cell>
          <cell r="BB320" t="str">
            <v>NO</v>
          </cell>
          <cell r="BC320" t="str">
            <v>N/A</v>
          </cell>
          <cell r="BD320" t="str">
            <v>N/A</v>
          </cell>
          <cell r="BE320" t="str">
            <v>N/A</v>
          </cell>
          <cell r="BF320" t="str">
            <v>N/A</v>
          </cell>
          <cell r="BG320">
            <v>44926</v>
          </cell>
          <cell r="BH320">
            <v>44895</v>
          </cell>
          <cell r="BI320">
            <v>-448</v>
          </cell>
          <cell r="BJ320" t="str">
            <v>SI</v>
          </cell>
          <cell r="BK320">
            <v>44895</v>
          </cell>
          <cell r="BL320" t="str">
            <v>Bogotá D.C.</v>
          </cell>
          <cell r="BM320" t="str">
            <v xml:space="preserve">Cumplimiento </v>
          </cell>
          <cell r="BN320" t="str">
            <v>25-47-101002435_x000D_</v>
          </cell>
          <cell r="BO320">
            <v>0</v>
          </cell>
          <cell r="BP320" t="str">
            <v xml:space="preserve">Seguros del Estado </v>
          </cell>
          <cell r="BQ320">
            <v>44586</v>
          </cell>
          <cell r="BR320" t="str">
            <v>24-01-2022 - 01-07-2023</v>
          </cell>
          <cell r="BS320">
            <v>2022</v>
          </cell>
          <cell r="BT320" t="str">
            <v>https://jepcolombia-my.sharepoint.com/personal/carlos_torres_jep_gov_co/_layouts/15/onedrive.aspx?q=306&amp;searchScope=folder&amp;id=%2Fpersonal%2Fcarlos%5Ftorres%5Fjep%5Fgov%5Fco%2FDocuments%2FDocumentos%2FContractual%2FContractual%20%2D%20Onedrive%2FValidaci%C3%B3n%20p%C3%B3lizas%20CPS%2F%2EVERIFICACI%C3%93N%20DE%20P%C3%93LIZAS%20CONTRATOS%202022%2FVerificacio%CC%81n%20po%CC%81liza%20contrato%20JEP%2D306%2D2022%2Epdf&amp;parent=%2Fpersonal%2Fcarlos%5Ftorres%5Fjep%5Fgov%5Fco%2FDocuments%2FDocumentos%2FContractual%2FContractual%20%2D%20Onedrive%2FValidaci%C3%B3n%20p%C3%B3lizas%20CPS%2F%2EVERIFICACI%C3%93N%20DE%20P%C3%93LIZAS%20CONTRATOS%202022&amp;parentview=7</v>
          </cell>
          <cell r="BU320" t="str">
            <v>Terminación anticipada a partir del 1 de diciembre de 2022</v>
          </cell>
          <cell r="BV320" t="str">
            <v>Terminado</v>
          </cell>
          <cell r="BW320" t="str">
            <v>Terminación anticipada</v>
          </cell>
          <cell r="BX320" t="str">
            <v>N/A</v>
          </cell>
          <cell r="BY320" t="str">
            <v>DERECHO</v>
          </cell>
          <cell r="BZ320" t="str">
            <v>N/A</v>
          </cell>
          <cell r="CA320" t="str">
            <v>FEMENINO</v>
          </cell>
        </row>
        <row r="321">
          <cell r="C321" t="str">
            <v>JEP-262-2022</v>
          </cell>
          <cell r="D321" t="str">
            <v>JEP-CSPO-262-2022</v>
          </cell>
          <cell r="E321" t="str">
            <v xml:space="preserve">Vanessa Jiménez </v>
          </cell>
          <cell r="F321" t="str">
            <v>18 de enero de 2022</v>
          </cell>
          <cell r="G321" t="str">
            <v>Cesar Alonso Mendez Zorrilla</v>
          </cell>
          <cell r="H321" t="str">
            <v>2. Contratos o convenios que no requieren pluralidad de ofertas</v>
          </cell>
          <cell r="I321" t="str">
            <v>1. Prestación de servicios</v>
          </cell>
          <cell r="J321">
            <v>79723023</v>
          </cell>
          <cell r="K321">
            <v>1</v>
          </cell>
          <cell r="L321" t="str">
            <v>Persona Natural</v>
          </cell>
          <cell r="M321" t="str">
            <v>N/A</v>
          </cell>
          <cell r="N321" t="str">
            <v>Prestación de servicios para apoyar y acompañar las actuaciones y decisiones judiciales propias de la justicia transicional y restaurativa JEP, en materia de gestión y validación técnica de información en el proceso de consolidación del registro de comparecientes, del que trata el artículo 95 del ASP 001 de 2020.</v>
          </cell>
          <cell r="O321" t="str">
            <v>Misional</v>
          </cell>
          <cell r="P321" t="str">
            <v>Harvey Danilo Suarez Morales</v>
          </cell>
          <cell r="Q321" t="str">
            <v>Secretaría Ejecutiva</v>
          </cell>
          <cell r="R321" t="str">
            <v xml:space="preserve">Subsecretaría Ejecutiva </v>
          </cell>
          <cell r="S321" t="str">
            <v>Departamento SAAD - Comparecientes</v>
          </cell>
          <cell r="T321" t="str">
            <v>Jorge Alirio Mancera Cortés</v>
          </cell>
          <cell r="U321" t="str">
            <v>BB-Departamento SAAD - Comparecientes</v>
          </cell>
          <cell r="V321" t="str">
            <v>N/A</v>
          </cell>
          <cell r="W321" t="str">
            <v>N/A</v>
          </cell>
          <cell r="X321" t="str">
            <v>N/A</v>
          </cell>
          <cell r="Y321" t="str">
            <v>Inversión</v>
          </cell>
          <cell r="Z321">
            <v>41561805</v>
          </cell>
          <cell r="AA321" t="str">
            <v>N/A</v>
          </cell>
          <cell r="AB321" t="str">
            <v>N/A</v>
          </cell>
          <cell r="AC321" t="str">
            <v>$3.614.070</v>
          </cell>
          <cell r="AD321" t="str">
            <v>N/A</v>
          </cell>
          <cell r="AE321">
            <v>49922</v>
          </cell>
          <cell r="AF321">
            <v>53722</v>
          </cell>
          <cell r="AG321" t="str">
            <v xml:space="preserve">2018011001091	</v>
          </cell>
          <cell r="AH321">
            <v>44585</v>
          </cell>
          <cell r="AI321">
            <v>44586</v>
          </cell>
          <cell r="AJ321" t="str">
            <v>N/A</v>
          </cell>
          <cell r="AK321" t="str">
            <v>N/A</v>
          </cell>
          <cell r="AL321" t="str">
            <v>N/A</v>
          </cell>
          <cell r="AM321" t="str">
            <v>N/A</v>
          </cell>
          <cell r="AN321">
            <v>0</v>
          </cell>
          <cell r="AO321" t="str">
            <v>N/A</v>
          </cell>
          <cell r="AP321">
            <v>0</v>
          </cell>
          <cell r="AQ321" t="str">
            <v>N/A</v>
          </cell>
          <cell r="AR321">
            <v>0</v>
          </cell>
          <cell r="AS321" t="str">
            <v>N/A</v>
          </cell>
          <cell r="AT321">
            <v>0</v>
          </cell>
          <cell r="AU321" t="str">
            <v>N/A</v>
          </cell>
          <cell r="AV321">
            <v>0</v>
          </cell>
          <cell r="AW321" t="str">
            <v>N/A</v>
          </cell>
          <cell r="AX321">
            <v>0</v>
          </cell>
          <cell r="AY321" t="str">
            <v>N/A</v>
          </cell>
          <cell r="AZ321">
            <v>0</v>
          </cell>
          <cell r="BA321">
            <v>41561805</v>
          </cell>
          <cell r="BB321" t="str">
            <v>NO</v>
          </cell>
          <cell r="BC321" t="str">
            <v>N/A</v>
          </cell>
          <cell r="BD321" t="str">
            <v>N/A</v>
          </cell>
          <cell r="BE321" t="str">
            <v>N/A</v>
          </cell>
          <cell r="BF321" t="str">
            <v>N/A</v>
          </cell>
          <cell r="BG321">
            <v>44926</v>
          </cell>
          <cell r="BH321">
            <v>44926</v>
          </cell>
          <cell r="BI321">
            <v>-417</v>
          </cell>
          <cell r="BJ321" t="str">
            <v>NO</v>
          </cell>
          <cell r="BK321" t="str">
            <v>N/A</v>
          </cell>
          <cell r="BL321" t="str">
            <v>Bogotá D.C.</v>
          </cell>
          <cell r="BM321" t="str">
            <v xml:space="preserve">Cumplimiento </v>
          </cell>
          <cell r="BN321" t="str">
            <v xml:space="preserve">	21-47-101016652</v>
          </cell>
          <cell r="BO321">
            <v>0</v>
          </cell>
          <cell r="BP321" t="str">
            <v xml:space="preserve">Seguros del Estado </v>
          </cell>
          <cell r="BQ321">
            <v>44585</v>
          </cell>
          <cell r="BR321" t="str">
            <v>24-01-2022 - 30-06-2023</v>
          </cell>
          <cell r="BS321">
            <v>2022</v>
          </cell>
          <cell r="BT321" t="str">
            <v>..\Carlos Giovanni Torres Peñaranda - Contractual - Onedrive\Validación pólizas CPS\.VERIFICACIÓN DE PÓLIZAS CONTRATOS 2022\Verificación póliza JEP 262 2022.PNG</v>
          </cell>
          <cell r="BU321" t="str">
            <v>N/A</v>
          </cell>
          <cell r="BV321" t="str">
            <v>Terminado</v>
          </cell>
          <cell r="BW321" t="str">
            <v>Retiro</v>
          </cell>
          <cell r="BX321" t="str">
            <v>N/A</v>
          </cell>
          <cell r="BY321" t="str">
            <v>N/A</v>
          </cell>
          <cell r="BZ321" t="str">
            <v>N/A</v>
          </cell>
          <cell r="CA321" t="str">
            <v>MASCULINO</v>
          </cell>
        </row>
        <row r="322">
          <cell r="C322" t="str">
            <v>JEP-263-2022</v>
          </cell>
          <cell r="D322" t="str">
            <v>JEP-CSPO-263-2022</v>
          </cell>
          <cell r="E322" t="str">
            <v xml:space="preserve">Vanessa Jiménez </v>
          </cell>
          <cell r="F322" t="str">
            <v>18 de enero de 2022</v>
          </cell>
          <cell r="G322" t="str">
            <v xml:space="preserve">Haspper Huertas Castiblanco </v>
          </cell>
          <cell r="H322" t="str">
            <v>2. Contratos o convenios que no requieren pluralidad de ofertas</v>
          </cell>
          <cell r="I322" t="str">
            <v>1. Prestación de servicios</v>
          </cell>
          <cell r="J322">
            <v>79824531</v>
          </cell>
          <cell r="K322">
            <v>3</v>
          </cell>
          <cell r="L322" t="str">
            <v>Persona Natural</v>
          </cell>
          <cell r="M322" t="str">
            <v>N/A</v>
          </cell>
          <cell r="N322" t="str">
            <v>Prestación de servicios para apoyar y acompañar las actuaciones y decisiones judiciales propias de la justicia transicional y restaurativa JEP, en materia de gestión y validación técnica de información en el proceso de consolidación del registro de comparecientes, del que trata el artículo 95 del ASP 001 de 2020.</v>
          </cell>
          <cell r="O322" t="str">
            <v>Misional</v>
          </cell>
          <cell r="P322" t="str">
            <v>Harvey Danilo Suarez Morales</v>
          </cell>
          <cell r="Q322" t="str">
            <v>Secretaría Ejecutiva</v>
          </cell>
          <cell r="R322" t="str">
            <v xml:space="preserve">Subsecretaría Ejecutiva </v>
          </cell>
          <cell r="S322" t="str">
            <v>Departamento SAAD - Comparecientes</v>
          </cell>
          <cell r="T322" t="str">
            <v>Jorge Alirio Mancera Cortés</v>
          </cell>
          <cell r="U322" t="str">
            <v>BB-Departamento SAAD - Comparecientes</v>
          </cell>
          <cell r="V322" t="str">
            <v>N/A</v>
          </cell>
          <cell r="W322" t="str">
            <v>N/A</v>
          </cell>
          <cell r="X322" t="str">
            <v>N/A</v>
          </cell>
          <cell r="Y322" t="str">
            <v>Inversión</v>
          </cell>
          <cell r="Z322">
            <v>41561805</v>
          </cell>
          <cell r="AA322" t="str">
            <v>N/A</v>
          </cell>
          <cell r="AB322" t="str">
            <v>N/A</v>
          </cell>
          <cell r="AC322">
            <v>3614070</v>
          </cell>
          <cell r="AD322" t="str">
            <v>N/A</v>
          </cell>
          <cell r="AE322">
            <v>46822</v>
          </cell>
          <cell r="AF322">
            <v>53622</v>
          </cell>
          <cell r="AG322">
            <v>2018011001091</v>
          </cell>
          <cell r="AH322">
            <v>44585</v>
          </cell>
          <cell r="AI322">
            <v>44586</v>
          </cell>
          <cell r="AJ322" t="str">
            <v>N/A</v>
          </cell>
          <cell r="AK322" t="str">
            <v>N/A</v>
          </cell>
          <cell r="AL322" t="str">
            <v>N/A</v>
          </cell>
          <cell r="AM322" t="str">
            <v>N/A</v>
          </cell>
          <cell r="AN322">
            <v>0</v>
          </cell>
          <cell r="AO322" t="str">
            <v>N/A</v>
          </cell>
          <cell r="AP322">
            <v>0</v>
          </cell>
          <cell r="AQ322" t="str">
            <v>N/A</v>
          </cell>
          <cell r="AR322">
            <v>0</v>
          </cell>
          <cell r="AS322" t="str">
            <v>N/A</v>
          </cell>
          <cell r="AT322">
            <v>0</v>
          </cell>
          <cell r="AU322" t="str">
            <v>N/A</v>
          </cell>
          <cell r="AV322">
            <v>0</v>
          </cell>
          <cell r="AW322" t="str">
            <v>N/A</v>
          </cell>
          <cell r="AX322">
            <v>0</v>
          </cell>
          <cell r="AY322" t="str">
            <v>N/A</v>
          </cell>
          <cell r="AZ322">
            <v>0</v>
          </cell>
          <cell r="BA322">
            <v>41561805</v>
          </cell>
          <cell r="BB322" t="str">
            <v>NO</v>
          </cell>
          <cell r="BC322" t="str">
            <v>N/A</v>
          </cell>
          <cell r="BD322" t="str">
            <v>N/A</v>
          </cell>
          <cell r="BE322" t="str">
            <v>N/A</v>
          </cell>
          <cell r="BF322" t="str">
            <v>N/A</v>
          </cell>
          <cell r="BG322">
            <v>44926</v>
          </cell>
          <cell r="BH322">
            <v>44926</v>
          </cell>
          <cell r="BI322">
            <v>-417</v>
          </cell>
          <cell r="BJ322" t="str">
            <v>NO</v>
          </cell>
          <cell r="BK322" t="str">
            <v>N/A</v>
          </cell>
          <cell r="BL322" t="str">
            <v>Bogotá D.C.</v>
          </cell>
          <cell r="BM322" t="str">
            <v xml:space="preserve">Cumplimiento </v>
          </cell>
          <cell r="BN322" t="str">
            <v>21-45-101358638</v>
          </cell>
          <cell r="BO322">
            <v>0</v>
          </cell>
          <cell r="BP322" t="str">
            <v xml:space="preserve">Seguros del Estado </v>
          </cell>
          <cell r="BQ322">
            <v>44585</v>
          </cell>
          <cell r="BR322" t="str">
            <v>24-01-2022 - 30-06-2023</v>
          </cell>
          <cell r="BS322">
            <v>2022</v>
          </cell>
          <cell r="BT322" t="str">
            <v>https://jepcolombia-my.sharepoint.com/personal/carlos_torres_jep_gov_co/_layouts/15/onedrive.aspx?q=263&amp;searchScope=folder&amp;id=%2Fpersonal%2Fcarlos%5Ftorres%5Fjep%5Fgov%5Fco%2FDocuments%2FDocumentos%2FContractual%2FContractual%20%2D%20Onedrive%2FValidaci%C3%B3n%20p%C3%B3lizas%20CPS%2F%2EVERIFICACI%C3%93N%20DE%20P%C3%93LIZAS%20CONTRATOS%202022%2FVerificaci%C3%B3n%20p%C3%B3liza%20del%20contrato%20JEP%20263%202022%2EPNG&amp;parent=%2Fpersonal%2Fcarlos%5Ftorres%5Fjep%5Fgov%5Fco%2FDocuments%2FDocumentos%2FContractual%2FContractual%20%2D%20Onedrive%2FValidaci%C3%B3n%20p%C3%B3lizas%20CPS&amp;parentview=7</v>
          </cell>
          <cell r="BU322" t="str">
            <v>N/A</v>
          </cell>
          <cell r="BV322" t="str">
            <v>Terminado</v>
          </cell>
          <cell r="BW322" t="str">
            <v>Retiro</v>
          </cell>
          <cell r="BX322" t="str">
            <v>N/A</v>
          </cell>
          <cell r="BY322" t="str">
            <v>TÉCNICO ADMINISTRATIVO</v>
          </cell>
          <cell r="BZ322" t="str">
            <v>N/A</v>
          </cell>
          <cell r="CA322" t="str">
            <v>MASCULINO</v>
          </cell>
        </row>
        <row r="323">
          <cell r="C323" t="str">
            <v>JEP-264-2022</v>
          </cell>
          <cell r="D323" t="str">
            <v>JEP-CSPO-264-2022</v>
          </cell>
          <cell r="E323" t="str">
            <v xml:space="preserve">Vanessa Jiménez </v>
          </cell>
          <cell r="F323" t="str">
            <v>18 de enero de 2022</v>
          </cell>
          <cell r="G323" t="str">
            <v xml:space="preserve">Dina Isabel Cruz Muñoz </v>
          </cell>
          <cell r="H323" t="str">
            <v>2. Contratos o convenios que no requieren pluralidad de ofertas</v>
          </cell>
          <cell r="I323" t="str">
            <v>1. Prestación de servicios</v>
          </cell>
          <cell r="J323">
            <v>1022960049</v>
          </cell>
          <cell r="K323">
            <v>1</v>
          </cell>
          <cell r="L323" t="str">
            <v>Persona Natural</v>
          </cell>
          <cell r="M323" t="str">
            <v>N/A</v>
          </cell>
          <cell r="N323" t="str">
            <v>Prestación de servicios para apoyar y acompañar las actuaciones y decisiones judiciales propias de la justicia transicional y restaurativa JEP, en materia de gestión y validación técnica de información en el proceso de consolidación del registro de comparecientes, del que trata el artículo 95 del ASP 001 de 2020.</v>
          </cell>
          <cell r="O323" t="str">
            <v>Misional</v>
          </cell>
          <cell r="P323" t="str">
            <v>Harvey Danilo Suarez Morales</v>
          </cell>
          <cell r="Q323" t="str">
            <v>Secretaría Ejecutiva</v>
          </cell>
          <cell r="R323" t="str">
            <v xml:space="preserve">Subsecretaría Ejecutiva </v>
          </cell>
          <cell r="S323" t="str">
            <v>Departamento SAAD - Comparecientes</v>
          </cell>
          <cell r="T323" t="str">
            <v>Jorge Alirio Mancera Cortés</v>
          </cell>
          <cell r="U323" t="str">
            <v>BB-Departamento SAAD - Comparecientes</v>
          </cell>
          <cell r="V323" t="str">
            <v>N/A</v>
          </cell>
          <cell r="W323" t="str">
            <v>N/A</v>
          </cell>
          <cell r="X323" t="str">
            <v>N/A</v>
          </cell>
          <cell r="Y323" t="str">
            <v>Inversión</v>
          </cell>
          <cell r="Z323">
            <v>41561805</v>
          </cell>
          <cell r="AA323" t="str">
            <v>N/A</v>
          </cell>
          <cell r="AB323" t="str">
            <v>N/A</v>
          </cell>
          <cell r="AC323" t="str">
            <v>$3.614.070</v>
          </cell>
          <cell r="AD323" t="str">
            <v>N/A</v>
          </cell>
          <cell r="AE323">
            <v>46722</v>
          </cell>
          <cell r="AF323">
            <v>56622</v>
          </cell>
          <cell r="AG323" t="str">
            <v xml:space="preserve">2018011001091	</v>
          </cell>
          <cell r="AH323">
            <v>44585</v>
          </cell>
          <cell r="AI323">
            <v>44588</v>
          </cell>
          <cell r="AJ323" t="str">
            <v>N/A</v>
          </cell>
          <cell r="AK323" t="str">
            <v>N/A</v>
          </cell>
          <cell r="AL323" t="str">
            <v>N/A</v>
          </cell>
          <cell r="AM323" t="str">
            <v>N/A</v>
          </cell>
          <cell r="AN323">
            <v>0</v>
          </cell>
          <cell r="AO323" t="str">
            <v>N/A</v>
          </cell>
          <cell r="AP323">
            <v>0</v>
          </cell>
          <cell r="AQ323" t="str">
            <v>N/A</v>
          </cell>
          <cell r="AR323">
            <v>0</v>
          </cell>
          <cell r="AS323" t="str">
            <v>N/A</v>
          </cell>
          <cell r="AT323">
            <v>0</v>
          </cell>
          <cell r="AU323" t="str">
            <v>N/A</v>
          </cell>
          <cell r="AV323">
            <v>0</v>
          </cell>
          <cell r="AW323" t="str">
            <v>N/A</v>
          </cell>
          <cell r="AX323">
            <v>0</v>
          </cell>
          <cell r="AY323" t="str">
            <v>N/A</v>
          </cell>
          <cell r="AZ323">
            <v>0</v>
          </cell>
          <cell r="BA323">
            <v>41561805</v>
          </cell>
          <cell r="BB323" t="str">
            <v>NO</v>
          </cell>
          <cell r="BC323" t="str">
            <v>N/A</v>
          </cell>
          <cell r="BD323" t="str">
            <v>N/A</v>
          </cell>
          <cell r="BE323" t="str">
            <v>N/A</v>
          </cell>
          <cell r="BF323" t="str">
            <v>N/A</v>
          </cell>
          <cell r="BG323">
            <v>44926</v>
          </cell>
          <cell r="BH323">
            <v>44926</v>
          </cell>
          <cell r="BI323">
            <v>-417</v>
          </cell>
          <cell r="BJ323" t="str">
            <v>NO</v>
          </cell>
          <cell r="BK323" t="str">
            <v>N/A</v>
          </cell>
          <cell r="BL323" t="str">
            <v>Bogotá D.C.</v>
          </cell>
          <cell r="BM323" t="str">
            <v xml:space="preserve">Cumplimiento </v>
          </cell>
          <cell r="BN323" t="str">
            <v>21-47-101016763</v>
          </cell>
          <cell r="BO323">
            <v>0</v>
          </cell>
          <cell r="BP323" t="str">
            <v xml:space="preserve">Seguros del Estado </v>
          </cell>
          <cell r="BQ323">
            <v>44586</v>
          </cell>
          <cell r="BR323" t="str">
            <v>24-01-2022 - 30-06-2023</v>
          </cell>
          <cell r="BS323">
            <v>2022</v>
          </cell>
          <cell r="BT323" t="str">
            <v>PENDIENTE</v>
          </cell>
          <cell r="BU323" t="str">
            <v>N/A</v>
          </cell>
          <cell r="BV323" t="str">
            <v>Terminado</v>
          </cell>
          <cell r="BW323" t="str">
            <v>Retiro</v>
          </cell>
          <cell r="BX323" t="str">
            <v>N/A</v>
          </cell>
          <cell r="BY323" t="str">
            <v>TÉCNICO ADMINISTRATIVO</v>
          </cell>
          <cell r="BZ323" t="str">
            <v>N/A</v>
          </cell>
          <cell r="CA323" t="str">
            <v>FEMENINO</v>
          </cell>
        </row>
        <row r="324">
          <cell r="C324" t="str">
            <v>JEP-505-2022</v>
          </cell>
          <cell r="D324" t="str">
            <v>JEP-CSPO-487-2022</v>
          </cell>
          <cell r="E324" t="str">
            <v>John Maldonado</v>
          </cell>
          <cell r="F324" t="str">
            <v>Revisado 22/07/2022</v>
          </cell>
          <cell r="G324" t="str">
            <v xml:space="preserve"> Hector Horacio Perez Prieto</v>
          </cell>
          <cell r="H324" t="str">
            <v>2. Contratos o convenios que no requieren pluralidad de ofertas</v>
          </cell>
          <cell r="I324" t="str">
            <v>1. Prestación de servicios</v>
          </cell>
          <cell r="J324">
            <v>79348924</v>
          </cell>
          <cell r="K324">
            <v>2</v>
          </cell>
          <cell r="L324" t="str">
            <v>Persona Natural</v>
          </cell>
          <cell r="M324" t="str">
            <v xml:space="preserve">Bogotá D.C. </v>
          </cell>
          <cell r="N324" t="str">
            <v>Prestación de servicios para acompañar la gestión administrativa del Departamento SAAD Comparecientes en asuntos relacionados con la ejecución de los contratos suscritos para el desarrollo del Sistema Autónomo</v>
          </cell>
          <cell r="O324" t="str">
            <v>Misional</v>
          </cell>
          <cell r="P324" t="str">
            <v>Harvey Danilo Suarez Morales</v>
          </cell>
          <cell r="Q324" t="str">
            <v>Secretaría Ejecutiva</v>
          </cell>
          <cell r="R324" t="str">
            <v xml:space="preserve">Subsecretaría Ejecutiva </v>
          </cell>
          <cell r="S324" t="str">
            <v>Departamento SAAD - Comparecientes</v>
          </cell>
          <cell r="T324" t="str">
            <v>Jorge Alirio Mancera Cortés</v>
          </cell>
          <cell r="U324" t="str">
            <v>BB-Departamento SAAD - Comparecientes</v>
          </cell>
          <cell r="V324" t="str">
            <v>N/A</v>
          </cell>
          <cell r="W324" t="str">
            <v>N/A</v>
          </cell>
          <cell r="X324" t="str">
            <v>N/A</v>
          </cell>
          <cell r="Y324" t="str">
            <v>Inversión</v>
          </cell>
          <cell r="Z324">
            <v>18070350</v>
          </cell>
          <cell r="AA324" t="str">
            <v>N/A</v>
          </cell>
          <cell r="AB324" t="str">
            <v>N/A</v>
          </cell>
          <cell r="AC324">
            <v>3614070</v>
          </cell>
          <cell r="AD324" t="str">
            <v>N/A</v>
          </cell>
          <cell r="AE324">
            <v>74422</v>
          </cell>
          <cell r="AF324">
            <v>310222</v>
          </cell>
          <cell r="AG324">
            <v>2018011001091</v>
          </cell>
          <cell r="AH324">
            <v>44750</v>
          </cell>
          <cell r="AI324">
            <v>44753</v>
          </cell>
          <cell r="AJ324" t="str">
            <v>N/A</v>
          </cell>
          <cell r="AK324" t="str">
            <v>N/A</v>
          </cell>
          <cell r="AL324" t="str">
            <v>N/A</v>
          </cell>
          <cell r="AM324" t="str">
            <v>N/A</v>
          </cell>
          <cell r="AN324">
            <v>0</v>
          </cell>
          <cell r="AO324" t="str">
            <v>N/A</v>
          </cell>
          <cell r="AP324">
            <v>0</v>
          </cell>
          <cell r="AQ324" t="str">
            <v>N/A</v>
          </cell>
          <cell r="AR324">
            <v>0</v>
          </cell>
          <cell r="AS324" t="str">
            <v>N/A</v>
          </cell>
          <cell r="AT324">
            <v>0</v>
          </cell>
          <cell r="AU324" t="str">
            <v>N/A</v>
          </cell>
          <cell r="AV324">
            <v>0</v>
          </cell>
          <cell r="AW324" t="str">
            <v>N/A</v>
          </cell>
          <cell r="AX324">
            <v>0</v>
          </cell>
          <cell r="AY324" t="str">
            <v>N/A</v>
          </cell>
          <cell r="AZ324">
            <v>0</v>
          </cell>
          <cell r="BA324">
            <v>18070350</v>
          </cell>
          <cell r="BB324" t="str">
            <v>NO</v>
          </cell>
          <cell r="BC324" t="str">
            <v>N/A</v>
          </cell>
          <cell r="BD324" t="str">
            <v>N/A</v>
          </cell>
          <cell r="BE324" t="str">
            <v>N/A</v>
          </cell>
          <cell r="BF324" t="str">
            <v>N/A</v>
          </cell>
          <cell r="BG324">
            <v>44895</v>
          </cell>
          <cell r="BH324">
            <v>44895</v>
          </cell>
          <cell r="BI324">
            <v>-448</v>
          </cell>
          <cell r="BJ324" t="str">
            <v>SI</v>
          </cell>
          <cell r="BK324" t="str">
            <v>N/A</v>
          </cell>
          <cell r="BL324" t="str">
            <v>Bogotá D.C.</v>
          </cell>
          <cell r="BM324" t="str">
            <v>Cumplimiento</v>
          </cell>
          <cell r="BN324" t="str">
            <v>14-45-101082357</v>
          </cell>
          <cell r="BO324">
            <v>0</v>
          </cell>
          <cell r="BP324" t="str">
            <v>Seguros del Estado S.A.</v>
          </cell>
          <cell r="BQ324">
            <v>44753</v>
          </cell>
          <cell r="BR324" t="str">
            <v>08/07/2022 - 31/05/2023</v>
          </cell>
          <cell r="BS324">
            <v>2022</v>
          </cell>
          <cell r="BT324" t="str">
            <v>PENDIENTE</v>
          </cell>
          <cell r="BU324" t="str">
            <v>Ninguna</v>
          </cell>
          <cell r="BV324" t="str">
            <v>Terminado</v>
          </cell>
          <cell r="BW324" t="str">
            <v>Retiro</v>
          </cell>
          <cell r="BX324" t="str">
            <v>N/A</v>
          </cell>
          <cell r="BY324" t="str">
            <v>PENDIENTE</v>
          </cell>
          <cell r="BZ324" t="str">
            <v>N/A</v>
          </cell>
          <cell r="CA324" t="str">
            <v>MASCULINO</v>
          </cell>
        </row>
        <row r="325">
          <cell r="C325" t="str">
            <v>JEP-473-2022</v>
          </cell>
          <cell r="D325" t="str">
            <v>JEP-CSPO-455-2022</v>
          </cell>
          <cell r="E325" t="str">
            <v>Carlos Torres</v>
          </cell>
          <cell r="F325" t="str">
            <v>Revisado el 13/07/2022</v>
          </cell>
          <cell r="G325" t="str">
            <v>Nadia Gabriela Triviño Lopez</v>
          </cell>
          <cell r="H325" t="str">
            <v>2. Contratos o convenios que no requieren pluralidad de ofertas</v>
          </cell>
          <cell r="I325" t="str">
            <v>1. Prestación de servicios</v>
          </cell>
          <cell r="J325">
            <v>1014222734</v>
          </cell>
          <cell r="K325">
            <v>2</v>
          </cell>
          <cell r="L325" t="str">
            <v>Persona Natural</v>
          </cell>
          <cell r="M325" t="str">
            <v xml:space="preserve">Bogotá D.C. </v>
          </cell>
          <cell r="N325" t="str">
            <v>Prestación de servicios profesionales en la asesoría jurídica, atención integral y defensa técnica judicial a las personas que comparezcan ante las salas y secciones de la JEP, teniendo en cuenta los enfoques diferenciales.</v>
          </cell>
          <cell r="O325" t="str">
            <v>Misional</v>
          </cell>
          <cell r="P325" t="str">
            <v>Harvey Danilo Suarez Morales</v>
          </cell>
          <cell r="Q325" t="str">
            <v>Secretaría Ejecutiva</v>
          </cell>
          <cell r="R325" t="str">
            <v xml:space="preserve">Subsecretaría Ejecutiva </v>
          </cell>
          <cell r="S325" t="str">
            <v>Departamento SAAD - Comparecientes</v>
          </cell>
          <cell r="T325" t="str">
            <v>Jorge Alirio Mancera Cortés</v>
          </cell>
          <cell r="U325" t="str">
            <v>BB-Departamento SAAD - Comparecientes</v>
          </cell>
          <cell r="V325" t="str">
            <v>N/A</v>
          </cell>
          <cell r="W325" t="str">
            <v>N/A</v>
          </cell>
          <cell r="X325" t="str">
            <v>N/A</v>
          </cell>
          <cell r="Y325" t="str">
            <v>Inversión</v>
          </cell>
          <cell r="Z325">
            <v>36140715</v>
          </cell>
          <cell r="AA325" t="str">
            <v>N/A</v>
          </cell>
          <cell r="AB325" t="str">
            <v>N/A</v>
          </cell>
          <cell r="AC325">
            <v>7228143</v>
          </cell>
          <cell r="AD325" t="str">
            <v>N/A</v>
          </cell>
          <cell r="AE325">
            <v>74622</v>
          </cell>
          <cell r="AF325">
            <v>309122</v>
          </cell>
          <cell r="AG325">
            <v>2018011001091</v>
          </cell>
          <cell r="AH325">
            <v>44749</v>
          </cell>
          <cell r="AI325">
            <v>44753</v>
          </cell>
          <cell r="AJ325" t="str">
            <v>N/A</v>
          </cell>
          <cell r="AK325" t="str">
            <v>N/A</v>
          </cell>
          <cell r="AL325" t="str">
            <v>N/A</v>
          </cell>
          <cell r="AM325" t="str">
            <v>N/A</v>
          </cell>
          <cell r="AN325">
            <v>0</v>
          </cell>
          <cell r="AO325" t="str">
            <v>N/A</v>
          </cell>
          <cell r="AP325">
            <v>0</v>
          </cell>
          <cell r="AQ325" t="str">
            <v>N/A</v>
          </cell>
          <cell r="AR325">
            <v>0</v>
          </cell>
          <cell r="AS325" t="str">
            <v>N/A</v>
          </cell>
          <cell r="AT325">
            <v>0</v>
          </cell>
          <cell r="AU325" t="str">
            <v>N/A</v>
          </cell>
          <cell r="AV325">
            <v>0</v>
          </cell>
          <cell r="AW325" t="str">
            <v>N/A</v>
          </cell>
          <cell r="AX325">
            <v>0</v>
          </cell>
          <cell r="AY325" t="str">
            <v>N/A</v>
          </cell>
          <cell r="AZ325">
            <v>0</v>
          </cell>
          <cell r="BA325">
            <v>36140715</v>
          </cell>
          <cell r="BB325" t="str">
            <v>NO</v>
          </cell>
          <cell r="BC325" t="str">
            <v>N/A</v>
          </cell>
          <cell r="BD325" t="str">
            <v>N/A</v>
          </cell>
          <cell r="BE325" t="str">
            <v>N/A</v>
          </cell>
          <cell r="BF325" t="str">
            <v>N/A</v>
          </cell>
          <cell r="BG325">
            <v>44895</v>
          </cell>
          <cell r="BH325">
            <v>44895</v>
          </cell>
          <cell r="BI325">
            <v>-448</v>
          </cell>
          <cell r="BJ325" t="str">
            <v>SI</v>
          </cell>
          <cell r="BK325" t="str">
            <v>N/A</v>
          </cell>
          <cell r="BL325" t="str">
            <v>Bogotá D.C.</v>
          </cell>
          <cell r="BM325" t="str">
            <v>Cumplimiento</v>
          </cell>
          <cell r="BN325" t="str">
            <v>430 47 994000056556</v>
          </cell>
          <cell r="BO325">
            <v>0</v>
          </cell>
          <cell r="BP325" t="str">
            <v>Solidaria de Colombia</v>
          </cell>
          <cell r="BQ325">
            <v>44750</v>
          </cell>
          <cell r="BR325">
            <v>44749</v>
          </cell>
          <cell r="BS325">
            <v>2022</v>
          </cell>
          <cell r="BT325" t="str">
            <v>PENDIENTE</v>
          </cell>
          <cell r="BU325" t="str">
            <v>Ninguna</v>
          </cell>
          <cell r="BV325" t="str">
            <v>Terminado</v>
          </cell>
          <cell r="BW325" t="str">
            <v>Retiro</v>
          </cell>
          <cell r="BX325" t="str">
            <v>N/A</v>
          </cell>
          <cell r="BY325" t="str">
            <v>DERECHO</v>
          </cell>
          <cell r="BZ325" t="str">
            <v>N/A</v>
          </cell>
          <cell r="CA325" t="str">
            <v>FEMENINO</v>
          </cell>
        </row>
        <row r="326">
          <cell r="C326" t="str">
            <v>JEP-474-2022</v>
          </cell>
          <cell r="D326" t="str">
            <v>JEP-CSPO-456-2022</v>
          </cell>
          <cell r="E326" t="str">
            <v>Carlos Torres</v>
          </cell>
          <cell r="F326" t="str">
            <v>Revisado el 13/07/2022</v>
          </cell>
          <cell r="G326" t="str">
            <v>Myriam Cecilia Castrillón</v>
          </cell>
          <cell r="H326" t="str">
            <v>2. Contratos o convenios que no requieren pluralidad de ofertas</v>
          </cell>
          <cell r="I326" t="str">
            <v>1. Prestación de servicios</v>
          </cell>
          <cell r="J326">
            <v>60316685</v>
          </cell>
          <cell r="K326">
            <v>0</v>
          </cell>
          <cell r="L326" t="str">
            <v>Persona Natural</v>
          </cell>
          <cell r="M326" t="str">
            <v>N/A</v>
          </cell>
          <cell r="N326" t="str">
            <v>Prestación de servicios profesionales en la asesoría jurídica, atención integral y defensa técnica judicial a las personas que comparezcan ante las salas y secciones de la JEP, teniendo en cuenta los enfoques diferenciales.</v>
          </cell>
          <cell r="O326" t="str">
            <v>Misional</v>
          </cell>
          <cell r="P326" t="str">
            <v>Harvey Danilo Suarez Morales</v>
          </cell>
          <cell r="Q326" t="str">
            <v>Secretaría Ejecutiva</v>
          </cell>
          <cell r="R326" t="str">
            <v xml:space="preserve">Subsecretaría Ejecutiva </v>
          </cell>
          <cell r="S326" t="str">
            <v>Departamento SAAD - Comparecientes</v>
          </cell>
          <cell r="T326" t="str">
            <v>Jorge Alirio Mancera Cortés</v>
          </cell>
          <cell r="U326" t="str">
            <v>BB-Departamento SAAD - Comparecientes</v>
          </cell>
          <cell r="V326" t="str">
            <v>N/A</v>
          </cell>
          <cell r="W326" t="str">
            <v>N/A</v>
          </cell>
          <cell r="X326" t="str">
            <v>N/A</v>
          </cell>
          <cell r="Y326" t="str">
            <v>Inversión</v>
          </cell>
          <cell r="Z326">
            <v>36140715</v>
          </cell>
          <cell r="AA326" t="str">
            <v>N/A</v>
          </cell>
          <cell r="AB326" t="str">
            <v>N/A</v>
          </cell>
          <cell r="AC326">
            <v>7228143</v>
          </cell>
          <cell r="AD326" t="str">
            <v>N/A</v>
          </cell>
          <cell r="AE326">
            <v>74922</v>
          </cell>
          <cell r="AF326">
            <v>294022</v>
          </cell>
          <cell r="AG326">
            <v>2018011001091</v>
          </cell>
          <cell r="AH326">
            <v>44743</v>
          </cell>
          <cell r="AI326">
            <v>44747</v>
          </cell>
          <cell r="AJ326" t="str">
            <v>N/A</v>
          </cell>
          <cell r="AK326" t="str">
            <v>N/A</v>
          </cell>
          <cell r="AL326" t="str">
            <v>N/A</v>
          </cell>
          <cell r="AM326" t="str">
            <v>N/A</v>
          </cell>
          <cell r="AN326">
            <v>0</v>
          </cell>
          <cell r="AO326" t="str">
            <v>N/A</v>
          </cell>
          <cell r="AP326">
            <v>0</v>
          </cell>
          <cell r="AQ326" t="str">
            <v>N/A</v>
          </cell>
          <cell r="AR326">
            <v>0</v>
          </cell>
          <cell r="AS326" t="str">
            <v>N/A</v>
          </cell>
          <cell r="AT326">
            <v>0</v>
          </cell>
          <cell r="AU326" t="str">
            <v>N/A</v>
          </cell>
          <cell r="AV326">
            <v>0</v>
          </cell>
          <cell r="AW326" t="str">
            <v>N/A</v>
          </cell>
          <cell r="AX326">
            <v>0</v>
          </cell>
          <cell r="AY326" t="str">
            <v>N/A</v>
          </cell>
          <cell r="AZ326">
            <v>0</v>
          </cell>
          <cell r="BA326">
            <v>36140715</v>
          </cell>
          <cell r="BB326" t="str">
            <v>NO</v>
          </cell>
          <cell r="BC326" t="str">
            <v>N/A</v>
          </cell>
          <cell r="BD326" t="str">
            <v>N/A</v>
          </cell>
          <cell r="BE326" t="str">
            <v>N/A</v>
          </cell>
          <cell r="BF326" t="str">
            <v>N/A</v>
          </cell>
          <cell r="BG326">
            <v>44895</v>
          </cell>
          <cell r="BH326">
            <v>44895</v>
          </cell>
          <cell r="BI326">
            <v>-448</v>
          </cell>
          <cell r="BJ326" t="str">
            <v>SI</v>
          </cell>
          <cell r="BK326" t="str">
            <v>N/A</v>
          </cell>
          <cell r="BL326" t="str">
            <v>Norte de Santander</v>
          </cell>
          <cell r="BM326" t="str">
            <v>Cumplimiento</v>
          </cell>
          <cell r="BN326" t="str">
            <v>CCT-100003337</v>
          </cell>
          <cell r="BO326">
            <v>0</v>
          </cell>
          <cell r="BP326" t="str">
            <v>Seguros Mundial</v>
          </cell>
          <cell r="BQ326">
            <v>44743</v>
          </cell>
          <cell r="BR326" t="str">
            <v>01/07/20220 - 31/05/2023</v>
          </cell>
          <cell r="BS326">
            <v>2022</v>
          </cell>
          <cell r="BT326" t="str">
            <v>PENDIENTE</v>
          </cell>
          <cell r="BU326" t="str">
            <v>Ninguna</v>
          </cell>
          <cell r="BV326" t="str">
            <v>Terminado</v>
          </cell>
          <cell r="BW326" t="str">
            <v>Retiro</v>
          </cell>
          <cell r="BX326" t="str">
            <v>N/A</v>
          </cell>
          <cell r="BY326" t="str">
            <v>DERECHO</v>
          </cell>
          <cell r="BZ326" t="str">
            <v>N/A</v>
          </cell>
          <cell r="CA326" t="str">
            <v>FEMENINO</v>
          </cell>
        </row>
        <row r="327">
          <cell r="C327" t="str">
            <v>JEP-506-2022</v>
          </cell>
          <cell r="D327" t="str">
            <v>JEP-CSPO-488-2022</v>
          </cell>
          <cell r="E327" t="str">
            <v>John Maldonado</v>
          </cell>
          <cell r="F327" t="str">
            <v>Revisado el 10/07/2022 Firmado con acta de inicio</v>
          </cell>
          <cell r="G327" t="str">
            <v>Milton Ricardo Medina Sanchez</v>
          </cell>
          <cell r="H327" t="str">
            <v>2. Contratos o convenios que no requieren pluralidad de ofertas</v>
          </cell>
          <cell r="I327" t="str">
            <v>1. Prestación de servicios</v>
          </cell>
          <cell r="J327">
            <v>79524626</v>
          </cell>
          <cell r="K327">
            <v>7</v>
          </cell>
          <cell r="L327" t="str">
            <v>Persona Natural</v>
          </cell>
          <cell r="M327" t="str">
            <v xml:space="preserve">Bogotá D.C. </v>
          </cell>
          <cell r="N327" t="str">
            <v>Prestación de servicios profesionales para apoyar y acompañar al departamento SAAD Comparecientes en el trámite de las gestiones administrativas propias del desarrollo del Sistema Autónomo de Asesoría y Defensa</v>
          </cell>
          <cell r="O327" t="str">
            <v>Misional</v>
          </cell>
          <cell r="P327" t="str">
            <v>Harvey Danilo Suarez Morales</v>
          </cell>
          <cell r="Q327" t="str">
            <v>Secretaría Ejecutiva</v>
          </cell>
          <cell r="R327" t="str">
            <v xml:space="preserve">Subsecretaría Ejecutiva </v>
          </cell>
          <cell r="S327" t="str">
            <v>Departamento SAAD - Comparecientes</v>
          </cell>
          <cell r="T327" t="str">
            <v>Jorge Alirio Mancera Cortés</v>
          </cell>
          <cell r="U327" t="str">
            <v>BB-Departamento SAAD - Comparecientes</v>
          </cell>
          <cell r="V327" t="str">
            <v>N/A</v>
          </cell>
          <cell r="W327" t="str">
            <v>N/A</v>
          </cell>
          <cell r="X327" t="str">
            <v>N/A</v>
          </cell>
          <cell r="Y327" t="str">
            <v>Inversión</v>
          </cell>
          <cell r="Z327">
            <v>36140715</v>
          </cell>
          <cell r="AA327" t="str">
            <v>N/A</v>
          </cell>
          <cell r="AB327" t="str">
            <v>N/A</v>
          </cell>
          <cell r="AC327">
            <v>7228143</v>
          </cell>
          <cell r="AD327" t="str">
            <v>N/A</v>
          </cell>
          <cell r="AE327">
            <v>75122</v>
          </cell>
          <cell r="AF327">
            <v>298622</v>
          </cell>
          <cell r="AG327">
            <v>2018011001091</v>
          </cell>
          <cell r="AH327">
            <v>44747</v>
          </cell>
          <cell r="AI327">
            <v>44748</v>
          </cell>
          <cell r="AJ327" t="str">
            <v>N/A</v>
          </cell>
          <cell r="AK327" t="str">
            <v>N/A</v>
          </cell>
          <cell r="AL327" t="str">
            <v>N/A</v>
          </cell>
          <cell r="AM327" t="str">
            <v>N/A</v>
          </cell>
          <cell r="AN327">
            <v>0</v>
          </cell>
          <cell r="AO327" t="str">
            <v>N/A</v>
          </cell>
          <cell r="AP327">
            <v>0</v>
          </cell>
          <cell r="AQ327" t="str">
            <v>N/A</v>
          </cell>
          <cell r="AR327">
            <v>0</v>
          </cell>
          <cell r="AS327" t="str">
            <v>N/A</v>
          </cell>
          <cell r="AT327">
            <v>0</v>
          </cell>
          <cell r="AU327" t="str">
            <v>N/A</v>
          </cell>
          <cell r="AV327">
            <v>0</v>
          </cell>
          <cell r="AW327" t="str">
            <v>N/A</v>
          </cell>
          <cell r="AX327">
            <v>0</v>
          </cell>
          <cell r="AY327" t="str">
            <v>N/A</v>
          </cell>
          <cell r="AZ327">
            <v>0</v>
          </cell>
          <cell r="BA327">
            <v>36140715</v>
          </cell>
          <cell r="BB327" t="str">
            <v>NO</v>
          </cell>
          <cell r="BC327" t="str">
            <v>N/A</v>
          </cell>
          <cell r="BD327" t="str">
            <v>N/A</v>
          </cell>
          <cell r="BE327" t="str">
            <v>N/A</v>
          </cell>
          <cell r="BF327" t="str">
            <v>N/A</v>
          </cell>
          <cell r="BG327">
            <v>44895</v>
          </cell>
          <cell r="BH327">
            <v>44895</v>
          </cell>
          <cell r="BI327">
            <v>-448</v>
          </cell>
          <cell r="BJ327" t="str">
            <v>SI</v>
          </cell>
          <cell r="BK327" t="str">
            <v>N/A</v>
          </cell>
          <cell r="BL327" t="str">
            <v>Bogotá D.C.</v>
          </cell>
          <cell r="BM327" t="str">
            <v>Cumplimiento</v>
          </cell>
          <cell r="BN327" t="str">
            <v>14-45-101082120</v>
          </cell>
          <cell r="BO327">
            <v>0</v>
          </cell>
          <cell r="BP327" t="str">
            <v>Seguros del Estado S.A.</v>
          </cell>
          <cell r="BQ327">
            <v>44748</v>
          </cell>
          <cell r="BR327" t="str">
            <v>05/07/2022 - 31/05/2023</v>
          </cell>
          <cell r="BS327">
            <v>2022</v>
          </cell>
          <cell r="BT327" t="str">
            <v>PENDIENTE</v>
          </cell>
          <cell r="BU327" t="str">
            <v>Ninguna</v>
          </cell>
          <cell r="BV327" t="str">
            <v>Terminado</v>
          </cell>
          <cell r="BW327" t="str">
            <v>Retiro</v>
          </cell>
          <cell r="BX327" t="str">
            <v>N/A</v>
          </cell>
          <cell r="BY327" t="str">
            <v>PENDIENTE</v>
          </cell>
          <cell r="BZ327" t="str">
            <v>N/A</v>
          </cell>
          <cell r="CA327" t="str">
            <v>MASCULINO</v>
          </cell>
        </row>
        <row r="328">
          <cell r="C328" t="str">
            <v>JEP-497-2022</v>
          </cell>
          <cell r="D328" t="str">
            <v>JEP-CSPO-479-2022</v>
          </cell>
          <cell r="E328" t="str">
            <v>Jairo Cuellar</v>
          </cell>
          <cell r="F328" t="str">
            <v>Revisado el 13/07/2022</v>
          </cell>
          <cell r="G328" t="str">
            <v>Norma Suleiza Mavesoy Polanco</v>
          </cell>
          <cell r="H328" t="str">
            <v>2. Contratos o convenios que no requieren pluralidad de ofertas</v>
          </cell>
          <cell r="I328" t="str">
            <v>1. Prestación de servicios</v>
          </cell>
          <cell r="J328">
            <v>40077339</v>
          </cell>
          <cell r="K328">
            <v>8</v>
          </cell>
          <cell r="L328" t="str">
            <v>Persona Natural</v>
          </cell>
          <cell r="M328" t="str">
            <v>Florencia</v>
          </cell>
          <cell r="N328" t="str">
            <v>Prestación de servicios profesionales en la asesoría jurídica, atención integral y defensa técnica judicial a las personas que comparezcan ante las salas y secciones de la JEP, teniendo en cuenta los enfoques diferenciales.(Contratos o convenio que no requieren pluralidad de ofertas)</v>
          </cell>
          <cell r="O328" t="str">
            <v>Misional</v>
          </cell>
          <cell r="P328" t="str">
            <v>Harvey Danilo Suarez Morales</v>
          </cell>
          <cell r="Q328" t="str">
            <v>Secretaría Ejecutiva</v>
          </cell>
          <cell r="R328" t="str">
            <v xml:space="preserve">Subsecretaría Ejecutiva </v>
          </cell>
          <cell r="S328" t="str">
            <v>Departamento SAAD - Comparecientes</v>
          </cell>
          <cell r="T328" t="str">
            <v>Jorge Alirio Mancera Cortés</v>
          </cell>
          <cell r="U328" t="str">
            <v>BB-Departamento SAAD - Comparecientes</v>
          </cell>
          <cell r="V328" t="str">
            <v>N/A</v>
          </cell>
          <cell r="W328" t="str">
            <v>N/A</v>
          </cell>
          <cell r="X328" t="str">
            <v>N/A</v>
          </cell>
          <cell r="Y328" t="str">
            <v>Inversión</v>
          </cell>
          <cell r="Z328">
            <v>36140715</v>
          </cell>
          <cell r="AA328" t="str">
            <v>N/A</v>
          </cell>
          <cell r="AB328" t="str">
            <v>N/A</v>
          </cell>
          <cell r="AC328">
            <v>7228143</v>
          </cell>
          <cell r="AD328" t="str">
            <v>N/A</v>
          </cell>
          <cell r="AE328">
            <v>75322</v>
          </cell>
          <cell r="AF328">
            <v>313822</v>
          </cell>
          <cell r="AG328">
            <v>2018011001091</v>
          </cell>
          <cell r="AH328">
            <v>44753</v>
          </cell>
          <cell r="AI328">
            <v>44754</v>
          </cell>
          <cell r="AJ328" t="str">
            <v>N/A</v>
          </cell>
          <cell r="AK328" t="str">
            <v>N/A</v>
          </cell>
          <cell r="AL328" t="str">
            <v>N/A</v>
          </cell>
          <cell r="AM328" t="str">
            <v>N/A</v>
          </cell>
          <cell r="AN328">
            <v>0</v>
          </cell>
          <cell r="AO328" t="str">
            <v>N/A</v>
          </cell>
          <cell r="AP328">
            <v>0</v>
          </cell>
          <cell r="AQ328" t="str">
            <v>N/A</v>
          </cell>
          <cell r="AR328">
            <v>0</v>
          </cell>
          <cell r="AS328" t="str">
            <v>N/A</v>
          </cell>
          <cell r="AT328">
            <v>0</v>
          </cell>
          <cell r="AU328" t="str">
            <v>N/A</v>
          </cell>
          <cell r="AV328">
            <v>0</v>
          </cell>
          <cell r="AW328" t="str">
            <v>N/A</v>
          </cell>
          <cell r="AX328">
            <v>0</v>
          </cell>
          <cell r="AY328" t="str">
            <v>N/A</v>
          </cell>
          <cell r="AZ328">
            <v>0</v>
          </cell>
          <cell r="BA328">
            <v>36140715</v>
          </cell>
          <cell r="BB328" t="str">
            <v>NO</v>
          </cell>
          <cell r="BC328" t="str">
            <v>N/A</v>
          </cell>
          <cell r="BD328" t="str">
            <v>N/A</v>
          </cell>
          <cell r="BE328" t="str">
            <v>N/A</v>
          </cell>
          <cell r="BF328" t="str">
            <v>N/A</v>
          </cell>
          <cell r="BG328">
            <v>44895</v>
          </cell>
          <cell r="BH328">
            <v>44895</v>
          </cell>
          <cell r="BI328">
            <v>-448</v>
          </cell>
          <cell r="BK328" t="str">
            <v>N/A</v>
          </cell>
          <cell r="BL328" t="str">
            <v>Caquetá</v>
          </cell>
          <cell r="BM328" t="str">
            <v>Cumplimiento</v>
          </cell>
          <cell r="BN328" t="str">
            <v>61-45-101019950</v>
          </cell>
          <cell r="BO328">
            <v>0</v>
          </cell>
          <cell r="BP328" t="str">
            <v>Seguros del Estado S.A.</v>
          </cell>
          <cell r="BQ328">
            <v>44754</v>
          </cell>
          <cell r="BR328" t="str">
            <v>11/07/2022 - 09/06/2023</v>
          </cell>
          <cell r="BS328">
            <v>2022</v>
          </cell>
          <cell r="BT328" t="str">
            <v>PENDIENTE</v>
          </cell>
          <cell r="BU328" t="str">
            <v>Ninguna</v>
          </cell>
          <cell r="BV328" t="str">
            <v>Terminado</v>
          </cell>
          <cell r="BW328" t="str">
            <v>Retiro</v>
          </cell>
          <cell r="BX328" t="str">
            <v>N/A</v>
          </cell>
          <cell r="BY328" t="str">
            <v>PENDIENTE</v>
          </cell>
          <cell r="BZ328" t="str">
            <v>N/A</v>
          </cell>
          <cell r="CA328" t="str">
            <v>FEMENINO</v>
          </cell>
        </row>
        <row r="329">
          <cell r="C329" t="str">
            <v>JEP-082-2022</v>
          </cell>
          <cell r="D329" t="str">
            <v>JEP-CSPO-082-2022</v>
          </cell>
          <cell r="E329" t="str">
            <v>Jairo Cuellar</v>
          </cell>
          <cell r="F329" t="str">
            <v>N/R</v>
          </cell>
          <cell r="G329" t="str">
            <v xml:space="preserve">Mario Andres Palacios Cabrera </v>
          </cell>
          <cell r="H329" t="str">
            <v>2. Contratos o convenios que no requieren pluralidad de ofertas</v>
          </cell>
          <cell r="I329" t="str">
            <v>1. Prestación de servicios</v>
          </cell>
          <cell r="J329" t="str">
            <v>12750698_x000D_</v>
          </cell>
          <cell r="K329">
            <v>1</v>
          </cell>
          <cell r="L329" t="str">
            <v>Persona Natural</v>
          </cell>
          <cell r="M329" t="str">
            <v>N/A</v>
          </cell>
          <cell r="N329" t="str">
            <v>Prestación de servicios profesionales para apoyar al Departamento de SAAD Comparecientes en el acompañamiento psicosocial a los comparecientes ante las salas y secciones de la JEP.</v>
          </cell>
          <cell r="O329" t="str">
            <v>Misional</v>
          </cell>
          <cell r="P329" t="str">
            <v>Harvey Danilo Suarez Morales</v>
          </cell>
          <cell r="Q329" t="str">
            <v>Secretaría Ejecutiva</v>
          </cell>
          <cell r="R329" t="str">
            <v xml:space="preserve">Subsecretaría Ejecutiva </v>
          </cell>
          <cell r="S329" t="str">
            <v>Departamento SAAD - Comparecientes</v>
          </cell>
          <cell r="T329" t="str">
            <v>Jorge Alirio Mancera Cortés</v>
          </cell>
          <cell r="U329" t="str">
            <v>BB-Departamento SAAD - Comparecientes</v>
          </cell>
          <cell r="V329" t="str">
            <v>N/A</v>
          </cell>
          <cell r="W329" t="str">
            <v>N/A</v>
          </cell>
          <cell r="X329" t="str">
            <v>N/A</v>
          </cell>
          <cell r="Y329" t="str">
            <v>Inversión</v>
          </cell>
          <cell r="Z329">
            <v>86496775</v>
          </cell>
          <cell r="AA329" t="str">
            <v>N/A</v>
          </cell>
          <cell r="AB329" t="str">
            <v>N/A</v>
          </cell>
          <cell r="AC329" t="str">
            <v>$7.228.143</v>
          </cell>
          <cell r="AD329" t="str">
            <v>N/A</v>
          </cell>
          <cell r="AE329">
            <v>25622</v>
          </cell>
          <cell r="AF329">
            <v>32222</v>
          </cell>
          <cell r="AG329">
            <v>2018011001068</v>
          </cell>
          <cell r="AH329">
            <v>44575</v>
          </cell>
          <cell r="AI329">
            <v>44578</v>
          </cell>
          <cell r="AJ329" t="str">
            <v>N/A</v>
          </cell>
          <cell r="AK329" t="str">
            <v>N/A</v>
          </cell>
          <cell r="AL329" t="str">
            <v>N/A</v>
          </cell>
          <cell r="AM329" t="str">
            <v>N/A</v>
          </cell>
          <cell r="AN329">
            <v>0</v>
          </cell>
          <cell r="AO329" t="str">
            <v>N/A</v>
          </cell>
          <cell r="AP329">
            <v>0</v>
          </cell>
          <cell r="AQ329" t="str">
            <v>N/A</v>
          </cell>
          <cell r="AR329">
            <v>0</v>
          </cell>
          <cell r="AS329" t="str">
            <v>N/A</v>
          </cell>
          <cell r="AT329">
            <v>0</v>
          </cell>
          <cell r="AU329" t="str">
            <v>N/A</v>
          </cell>
          <cell r="AV329">
            <v>0</v>
          </cell>
          <cell r="AW329" t="str">
            <v>N/A</v>
          </cell>
          <cell r="AX329">
            <v>0</v>
          </cell>
          <cell r="AY329" t="str">
            <v>N/A</v>
          </cell>
          <cell r="AZ329">
            <v>0</v>
          </cell>
          <cell r="BA329">
            <v>86496775</v>
          </cell>
          <cell r="BB329" t="str">
            <v>NO</v>
          </cell>
          <cell r="BC329" t="str">
            <v>N/A</v>
          </cell>
          <cell r="BD329" t="str">
            <v>N/A</v>
          </cell>
          <cell r="BE329" t="str">
            <v>N/A</v>
          </cell>
          <cell r="BF329" t="str">
            <v>N/A</v>
          </cell>
          <cell r="BG329">
            <v>44926</v>
          </cell>
          <cell r="BH329">
            <v>44926</v>
          </cell>
          <cell r="BI329">
            <v>-417</v>
          </cell>
          <cell r="BJ329" t="str">
            <v>NO</v>
          </cell>
          <cell r="BK329" t="str">
            <v>N/A</v>
          </cell>
          <cell r="BL329" t="str">
            <v xml:space="preserve">Nariño
</v>
          </cell>
          <cell r="BM329" t="str">
            <v xml:space="preserve">Cumplimiento </v>
          </cell>
          <cell r="BN329" t="str">
            <v xml:space="preserve">41-47-101003736 </v>
          </cell>
          <cell r="BO329">
            <v>0</v>
          </cell>
          <cell r="BP329" t="str">
            <v>Seguros del Estado</v>
          </cell>
          <cell r="BQ329">
            <v>44575</v>
          </cell>
          <cell r="BR329" t="str">
            <v>14-01-2022 - 30-06-2023</v>
          </cell>
          <cell r="BS329">
            <v>2022</v>
          </cell>
          <cell r="BT329" t="str">
            <v>C:\Users\andres.prietom\JEP Colombia\Carlos Giovanni Torres Peñaranda - Contractual - Onedrive\Validación pólizas CPS\.VERIFICACIÓN DE PÓLIZAS CONTRATOS 2022\Verificación póliza Contrato  JEP-082-2022.pdf</v>
          </cell>
          <cell r="BU329" t="str">
            <v>N/A</v>
          </cell>
          <cell r="BV329" t="str">
            <v>Terminado</v>
          </cell>
          <cell r="BW329" t="str">
            <v>Retiro</v>
          </cell>
          <cell r="BX329" t="str">
            <v>N/A</v>
          </cell>
          <cell r="BY329" t="str">
            <v>PSICOLOGÍA</v>
          </cell>
          <cell r="BZ329" t="str">
            <v>N/A</v>
          </cell>
          <cell r="CA329" t="str">
            <v>MASCULINO</v>
          </cell>
        </row>
        <row r="330">
          <cell r="C330" t="str">
            <v>JEP-475-2022</v>
          </cell>
          <cell r="D330" t="str">
            <v>JEP-CSPO-457-2022</v>
          </cell>
          <cell r="E330" t="str">
            <v>Carlos Torres</v>
          </cell>
          <cell r="F330">
            <v>44748</v>
          </cell>
          <cell r="G330" t="str">
            <v>Maria Helena García Ruiz</v>
          </cell>
          <cell r="H330" t="str">
            <v>2. Contratos o convenios que no requieren pluralidad de ofertas</v>
          </cell>
          <cell r="I330" t="str">
            <v>1. Prestación de servicios</v>
          </cell>
          <cell r="J330">
            <v>1053333878</v>
          </cell>
          <cell r="K330">
            <v>2</v>
          </cell>
          <cell r="L330" t="str">
            <v>Persona Natural</v>
          </cell>
          <cell r="M330" t="str">
            <v>N/A</v>
          </cell>
          <cell r="N330" t="str">
            <v>Prestación de servicios profesionales en la asesoría jurídica, atención integral y defensa técnica judicial a las personas que comparezcan ante las salas y secciones de la JEP, teniendo en cuenta los enfoques diferenciales.</v>
          </cell>
          <cell r="O330" t="str">
            <v>Misional</v>
          </cell>
          <cell r="P330" t="str">
            <v>Harvey Danilo Suarez Morales</v>
          </cell>
          <cell r="Q330" t="str">
            <v>Secretaría Ejecutiva</v>
          </cell>
          <cell r="R330" t="str">
            <v xml:space="preserve">Subsecretaría Ejecutiva </v>
          </cell>
          <cell r="S330" t="str">
            <v>Departamento SAAD - Comparecientes</v>
          </cell>
          <cell r="T330" t="str">
            <v>Jorge Alirio Mancera Cortés</v>
          </cell>
          <cell r="U330" t="str">
            <v>BB-Departamento SAAD - Comparecientes</v>
          </cell>
          <cell r="V330" t="str">
            <v>N/A</v>
          </cell>
          <cell r="W330" t="str">
            <v>N/A</v>
          </cell>
          <cell r="X330" t="str">
            <v>N/A</v>
          </cell>
          <cell r="Y330" t="str">
            <v>Inversión</v>
          </cell>
          <cell r="Z330">
            <v>36140715</v>
          </cell>
          <cell r="AA330" t="str">
            <v>N/A</v>
          </cell>
          <cell r="AB330" t="str">
            <v>N/A</v>
          </cell>
          <cell r="AC330">
            <v>7228143</v>
          </cell>
          <cell r="AD330" t="str">
            <v>N/A</v>
          </cell>
          <cell r="AE330">
            <v>75522</v>
          </cell>
          <cell r="AF330">
            <v>306722</v>
          </cell>
          <cell r="AG330">
            <v>2018011001091</v>
          </cell>
          <cell r="AH330">
            <v>44748</v>
          </cell>
          <cell r="AI330">
            <v>44750</v>
          </cell>
          <cell r="AJ330" t="str">
            <v>N/A</v>
          </cell>
          <cell r="AK330" t="str">
            <v>N/A</v>
          </cell>
          <cell r="AL330" t="str">
            <v>N/A</v>
          </cell>
          <cell r="AM330" t="str">
            <v>N/A</v>
          </cell>
          <cell r="AN330">
            <v>0</v>
          </cell>
          <cell r="AO330" t="str">
            <v>N/A</v>
          </cell>
          <cell r="AP330">
            <v>0</v>
          </cell>
          <cell r="AQ330" t="str">
            <v>N/A</v>
          </cell>
          <cell r="AR330">
            <v>0</v>
          </cell>
          <cell r="AS330" t="str">
            <v>N/A</v>
          </cell>
          <cell r="AT330">
            <v>0</v>
          </cell>
          <cell r="AU330" t="str">
            <v>N/A</v>
          </cell>
          <cell r="AV330">
            <v>0</v>
          </cell>
          <cell r="AW330" t="str">
            <v>N/A</v>
          </cell>
          <cell r="AX330">
            <v>0</v>
          </cell>
          <cell r="AY330" t="str">
            <v>N/A</v>
          </cell>
          <cell r="AZ330">
            <v>0</v>
          </cell>
          <cell r="BA330">
            <v>36140715</v>
          </cell>
          <cell r="BB330" t="str">
            <v>NO</v>
          </cell>
          <cell r="BC330" t="str">
            <v>N/A</v>
          </cell>
          <cell r="BD330" t="str">
            <v>N/A</v>
          </cell>
          <cell r="BE330" t="str">
            <v>N/A</v>
          </cell>
          <cell r="BF330" t="str">
            <v>N/A</v>
          </cell>
          <cell r="BG330">
            <v>44895</v>
          </cell>
          <cell r="BH330">
            <v>44895</v>
          </cell>
          <cell r="BI330">
            <v>-448</v>
          </cell>
          <cell r="BJ330" t="str">
            <v>SI</v>
          </cell>
          <cell r="BK330" t="str">
            <v>N/A</v>
          </cell>
          <cell r="BL330" t="str">
            <v xml:space="preserve"> Boyacá</v>
          </cell>
          <cell r="BM330" t="str">
            <v>Cumplimiento</v>
          </cell>
          <cell r="BN330" t="str">
            <v>39-45-101028314</v>
          </cell>
          <cell r="BO330">
            <v>0</v>
          </cell>
          <cell r="BP330" t="str">
            <v xml:space="preserve">Seguros del Estado S.A. </v>
          </cell>
          <cell r="BQ330">
            <v>44749</v>
          </cell>
          <cell r="BR330" t="str">
            <v>06/07/20220-031/05/2023</v>
          </cell>
          <cell r="BS330">
            <v>2022</v>
          </cell>
          <cell r="BT330" t="str">
            <v>PENDIENTE</v>
          </cell>
          <cell r="BU330" t="str">
            <v>Ninguna</v>
          </cell>
          <cell r="BV330" t="str">
            <v>Terminado</v>
          </cell>
          <cell r="BW330" t="str">
            <v>Retiro</v>
          </cell>
          <cell r="BX330" t="str">
            <v>N/A</v>
          </cell>
          <cell r="BY330" t="str">
            <v>DERECHO</v>
          </cell>
          <cell r="BZ330" t="str">
            <v>N/A</v>
          </cell>
          <cell r="CA330" t="str">
            <v>FEMENINO</v>
          </cell>
        </row>
        <row r="331">
          <cell r="C331" t="str">
            <v>JEP-081-2022</v>
          </cell>
          <cell r="D331" t="str">
            <v>JEP-CSPO-081-2022</v>
          </cell>
          <cell r="E331" t="str">
            <v>Jairo Cuellar</v>
          </cell>
          <cell r="F331" t="str">
            <v>N/R</v>
          </cell>
          <cell r="G331" t="str">
            <v>Maria Andrea Ortiz Cardona</v>
          </cell>
          <cell r="H331" t="str">
            <v>2. Contratos o convenios que no requieren pluralidad de ofertas</v>
          </cell>
          <cell r="I331" t="str">
            <v>1. Prestación de servicios</v>
          </cell>
          <cell r="J331">
            <v>53054296</v>
          </cell>
          <cell r="K331">
            <v>8</v>
          </cell>
          <cell r="L331" t="str">
            <v>Persona Natural</v>
          </cell>
          <cell r="M331" t="str">
            <v>N/A</v>
          </cell>
          <cell r="N331" t="str">
            <v>Prestación de servicios profesionales para apoyar al Departamento de SAAD Comparecientes en el acompañamiento psicosocial a los comparecientes ante las salas y secciones de la JEP.</v>
          </cell>
          <cell r="O331" t="str">
            <v>Misional</v>
          </cell>
          <cell r="P331" t="str">
            <v>Harvey Danilo Suarez Morales</v>
          </cell>
          <cell r="Q331" t="str">
            <v>Secretaría Ejecutiva</v>
          </cell>
          <cell r="R331" t="str">
            <v xml:space="preserve">Subsecretaría Ejecutiva </v>
          </cell>
          <cell r="S331" t="str">
            <v>Departamento SAAD - Comparecientes</v>
          </cell>
          <cell r="T331" t="str">
            <v>Jorge Alirio Mancera Cortés</v>
          </cell>
          <cell r="U331" t="str">
            <v>BB-Departamento SAAD - Comparecientes</v>
          </cell>
          <cell r="V331" t="str">
            <v>N/A</v>
          </cell>
          <cell r="W331" t="str">
            <v>N/A</v>
          </cell>
          <cell r="X331" t="str">
            <v>N/A</v>
          </cell>
          <cell r="Y331" t="str">
            <v>Inversión</v>
          </cell>
          <cell r="Z331">
            <v>86496775</v>
          </cell>
          <cell r="AA331" t="str">
            <v>N/A</v>
          </cell>
          <cell r="AB331" t="str">
            <v>N/A</v>
          </cell>
          <cell r="AC331">
            <v>7228143</v>
          </cell>
          <cell r="AD331" t="str">
            <v>N/A</v>
          </cell>
          <cell r="AE331">
            <v>25422</v>
          </cell>
          <cell r="AF331">
            <v>31722</v>
          </cell>
          <cell r="AG331">
            <v>2018011001091</v>
          </cell>
          <cell r="AH331">
            <v>44575</v>
          </cell>
          <cell r="AI331">
            <v>44578</v>
          </cell>
          <cell r="AJ331" t="str">
            <v>N/A</v>
          </cell>
          <cell r="AK331" t="str">
            <v>N/A</v>
          </cell>
          <cell r="AL331" t="str">
            <v>N/A</v>
          </cell>
          <cell r="AM331" t="str">
            <v>N/A</v>
          </cell>
          <cell r="AN331">
            <v>0</v>
          </cell>
          <cell r="AO331" t="str">
            <v>N/A</v>
          </cell>
          <cell r="AP331">
            <v>0</v>
          </cell>
          <cell r="AQ331" t="str">
            <v>N/A</v>
          </cell>
          <cell r="AR331">
            <v>0</v>
          </cell>
          <cell r="AS331" t="str">
            <v>N/A</v>
          </cell>
          <cell r="AT331">
            <v>0</v>
          </cell>
          <cell r="AU331" t="str">
            <v>N/A</v>
          </cell>
          <cell r="AV331">
            <v>0</v>
          </cell>
          <cell r="AW331" t="str">
            <v>N/A</v>
          </cell>
          <cell r="AX331">
            <v>0</v>
          </cell>
          <cell r="AY331" t="str">
            <v>N/A</v>
          </cell>
          <cell r="AZ331">
            <v>0</v>
          </cell>
          <cell r="BA331">
            <v>86496775</v>
          </cell>
          <cell r="BB331" t="str">
            <v>NO</v>
          </cell>
          <cell r="BC331" t="str">
            <v>N/A</v>
          </cell>
          <cell r="BD331" t="str">
            <v>N/A</v>
          </cell>
          <cell r="BE331" t="str">
            <v>N/A</v>
          </cell>
          <cell r="BF331" t="str">
            <v>N/A</v>
          </cell>
          <cell r="BG331">
            <v>44926</v>
          </cell>
          <cell r="BH331">
            <v>44926</v>
          </cell>
          <cell r="BI331">
            <v>-417</v>
          </cell>
          <cell r="BJ331" t="str">
            <v>NO</v>
          </cell>
          <cell r="BK331" t="str">
            <v>N/A</v>
          </cell>
          <cell r="BL331" t="str">
            <v>Cundinamarca</v>
          </cell>
          <cell r="BM331" t="str">
            <v xml:space="preserve">Cumplimiento </v>
          </cell>
          <cell r="BN331" t="str">
            <v>21-45-101357630</v>
          </cell>
          <cell r="BO331">
            <v>0</v>
          </cell>
          <cell r="BP331" t="str">
            <v>Seguros del Estado</v>
          </cell>
          <cell r="BQ331">
            <v>44575</v>
          </cell>
          <cell r="BR331" t="str">
            <v>14-01-2022 - 30-06-2023</v>
          </cell>
          <cell r="BS331">
            <v>2022</v>
          </cell>
          <cell r="BT331" t="str">
            <v>C:\Users\andres.prietom\JEP Colombia\Carlos Giovanni Torres Peñaranda - Contractual - Onedrive\Validación pólizas CPS\.VERIFICACIÓN DE PÓLIZAS CONTRATOS 2022\Verificación póliza Contrato  JEP-081-2022.pdf</v>
          </cell>
          <cell r="BU331" t="str">
            <v>N/A</v>
          </cell>
          <cell r="BV331" t="str">
            <v>Terminado</v>
          </cell>
          <cell r="BW331" t="str">
            <v>Retiro</v>
          </cell>
          <cell r="BX331" t="str">
            <v>N/A</v>
          </cell>
          <cell r="BY331" t="str">
            <v>PSICOLOGÍA</v>
          </cell>
          <cell r="BZ331" t="str">
            <v>N/A</v>
          </cell>
          <cell r="CA331" t="str">
            <v>FEMENINO</v>
          </cell>
        </row>
        <row r="332">
          <cell r="C332" t="str">
            <v>JEP-507-2022</v>
          </cell>
          <cell r="D332" t="str">
            <v>JEP-CSPO-489-2022</v>
          </cell>
          <cell r="E332" t="str">
            <v>John Maldonado</v>
          </cell>
          <cell r="F332" t="str">
            <v>Revisado el 22/07/2022</v>
          </cell>
          <cell r="G332" t="str">
            <v>Manuel Jose Jimenez Vergara</v>
          </cell>
          <cell r="H332" t="str">
            <v>2. Contratos o convenios que no requieren pluralidad de ofertas</v>
          </cell>
          <cell r="I332" t="str">
            <v>1. Prestación de servicios</v>
          </cell>
          <cell r="J332">
            <v>1103096296</v>
          </cell>
          <cell r="K332">
            <v>1</v>
          </cell>
          <cell r="L332" t="str">
            <v>Persona Natural</v>
          </cell>
          <cell r="M332" t="str">
            <v>N/A</v>
          </cell>
          <cell r="N332" t="str">
            <v>Prestación de servicios profesionales para apoyar y acompañar al departamento SAAD Comparecientes en el trámite de las gestiones administrativas propias del desarrollo del Sistema Autónomo de Asesoría y Defensa</v>
          </cell>
          <cell r="O332" t="str">
            <v>Misional</v>
          </cell>
          <cell r="P332" t="str">
            <v>Harvey Danilo Suarez Morales</v>
          </cell>
          <cell r="Q332" t="str">
            <v>Secretaría Ejecutiva</v>
          </cell>
          <cell r="R332" t="str">
            <v xml:space="preserve">Subsecretaría Ejecutiva </v>
          </cell>
          <cell r="S332" t="str">
            <v>Departamento SAAD - Comparecientes</v>
          </cell>
          <cell r="T332" t="str">
            <v>Jorge Alirio Mancera Cortés</v>
          </cell>
          <cell r="U332" t="str">
            <v>BB-Departamento SAAD - Comparecientes</v>
          </cell>
          <cell r="V332" t="str">
            <v>N/A</v>
          </cell>
          <cell r="W332" t="str">
            <v>N/A</v>
          </cell>
          <cell r="X332" t="str">
            <v>N/A</v>
          </cell>
          <cell r="Y332" t="str">
            <v>Inversión</v>
          </cell>
          <cell r="Z332">
            <v>36140715</v>
          </cell>
          <cell r="AA332" t="str">
            <v>N/A</v>
          </cell>
          <cell r="AB332" t="str">
            <v>N/A</v>
          </cell>
          <cell r="AC332">
            <v>7228143</v>
          </cell>
          <cell r="AD332" t="str">
            <v>N/A</v>
          </cell>
          <cell r="AE332">
            <v>75822</v>
          </cell>
          <cell r="AF332" t="str">
            <v xml:space="preserve">	298722</v>
          </cell>
          <cell r="AG332">
            <v>2018011001091</v>
          </cell>
          <cell r="AH332">
            <v>44747</v>
          </cell>
          <cell r="AI332">
            <v>44748</v>
          </cell>
          <cell r="AJ332" t="str">
            <v>N/A</v>
          </cell>
          <cell r="AK332" t="str">
            <v>N/A</v>
          </cell>
          <cell r="AL332" t="str">
            <v>N/A</v>
          </cell>
          <cell r="AM332" t="str">
            <v>N/A</v>
          </cell>
          <cell r="AN332">
            <v>0</v>
          </cell>
          <cell r="AO332" t="str">
            <v>N/A</v>
          </cell>
          <cell r="AP332">
            <v>0</v>
          </cell>
          <cell r="AQ332" t="str">
            <v>N/A</v>
          </cell>
          <cell r="AR332">
            <v>0</v>
          </cell>
          <cell r="AS332" t="str">
            <v>N/A</v>
          </cell>
          <cell r="AT332">
            <v>0</v>
          </cell>
          <cell r="AU332" t="str">
            <v>N/A</v>
          </cell>
          <cell r="AV332">
            <v>0</v>
          </cell>
          <cell r="AW332" t="str">
            <v>N/A</v>
          </cell>
          <cell r="AX332">
            <v>0</v>
          </cell>
          <cell r="AY332" t="str">
            <v>N/A</v>
          </cell>
          <cell r="AZ332">
            <v>0</v>
          </cell>
          <cell r="BA332">
            <v>36140715</v>
          </cell>
          <cell r="BB332" t="str">
            <v>NO</v>
          </cell>
          <cell r="BC332" t="str">
            <v>N/A</v>
          </cell>
          <cell r="BD332" t="str">
            <v>N/A</v>
          </cell>
          <cell r="BE332" t="str">
            <v>N/A</v>
          </cell>
          <cell r="BF332" t="str">
            <v>N/A</v>
          </cell>
          <cell r="BG332">
            <v>44895</v>
          </cell>
          <cell r="BH332">
            <v>44895</v>
          </cell>
          <cell r="BI332">
            <v>-448</v>
          </cell>
          <cell r="BJ332" t="str">
            <v>SI</v>
          </cell>
          <cell r="BK332" t="str">
            <v>N/A</v>
          </cell>
          <cell r="BL332" t="str">
            <v>Bogotá D.C.</v>
          </cell>
          <cell r="BM332" t="str">
            <v>Cumplimiento</v>
          </cell>
          <cell r="BN332" t="str">
            <v>63-47-101001076</v>
          </cell>
          <cell r="BO332">
            <v>0</v>
          </cell>
          <cell r="BP332" t="str">
            <v>Seguros del Estado S.A.</v>
          </cell>
          <cell r="BQ332">
            <v>44747</v>
          </cell>
          <cell r="BR332" t="str">
            <v>05/07/2022 - 31/05/2023</v>
          </cell>
          <cell r="BS332">
            <v>2022</v>
          </cell>
          <cell r="BT332" t="str">
            <v>PENDIENTE</v>
          </cell>
          <cell r="BU332" t="str">
            <v>Ninguna</v>
          </cell>
          <cell r="BV332" t="str">
            <v>Terminado</v>
          </cell>
          <cell r="BW332" t="str">
            <v>Retiro</v>
          </cell>
          <cell r="BX332" t="str">
            <v>N/A</v>
          </cell>
          <cell r="BY332" t="str">
            <v>PENDIENTE</v>
          </cell>
          <cell r="BZ332" t="str">
            <v>N/A</v>
          </cell>
          <cell r="CA332" t="str">
            <v>MASCULINO</v>
          </cell>
        </row>
        <row r="333">
          <cell r="C333" t="str">
            <v>JEP-503-2022</v>
          </cell>
          <cell r="D333" t="str">
            <v>JEP-CSPO-485-2022</v>
          </cell>
          <cell r="E333" t="str">
            <v>Carlos Torres</v>
          </cell>
          <cell r="F333" t="str">
            <v>Revisado el 08/07/2022 sin firma de la entidad</v>
          </cell>
          <cell r="G333" t="str">
            <v>Luz Marina Achury Rocha</v>
          </cell>
          <cell r="H333" t="str">
            <v>2. Contratos o convenios que no requieren pluralidad de ofertas</v>
          </cell>
          <cell r="I333" t="str">
            <v>1. Prestación de servicios</v>
          </cell>
          <cell r="J333">
            <v>36378800</v>
          </cell>
          <cell r="K333">
            <v>1</v>
          </cell>
          <cell r="L333" t="str">
            <v>Persona Natural</v>
          </cell>
          <cell r="M333" t="str">
            <v xml:space="preserve">Bogotá D.C. </v>
          </cell>
          <cell r="N333" t="str">
            <v>Prestación de servicios profesionales en la asesoría jurídica, atención integral y defensa técnica judicial a las personas que comparezcan ante las salas y secciones de la JEP, teniendo en cuenta los enfoques diferenciales.</v>
          </cell>
          <cell r="O333" t="str">
            <v>Misional</v>
          </cell>
          <cell r="P333" t="str">
            <v>Harvey Danilo Suarez Morales</v>
          </cell>
          <cell r="Q333" t="str">
            <v>Secretaría Ejecutiva</v>
          </cell>
          <cell r="R333" t="str">
            <v xml:space="preserve">Subsecretaría Ejecutiva </v>
          </cell>
          <cell r="S333" t="str">
            <v>Departamento SAAD - Comparecientes</v>
          </cell>
          <cell r="T333" t="str">
            <v>Jorge Alirio Mancera Cortés</v>
          </cell>
          <cell r="U333" t="str">
            <v>BB-Departamento SAAD - Comparecientes</v>
          </cell>
          <cell r="V333" t="str">
            <v>N/A</v>
          </cell>
          <cell r="W333" t="str">
            <v>N/A</v>
          </cell>
          <cell r="X333" t="str">
            <v>N/A</v>
          </cell>
          <cell r="Y333" t="str">
            <v>Inversión</v>
          </cell>
          <cell r="Z333">
            <v>36140715</v>
          </cell>
          <cell r="AA333" t="str">
            <v>N/A</v>
          </cell>
          <cell r="AB333" t="str">
            <v>N/A</v>
          </cell>
          <cell r="AC333">
            <v>7228143</v>
          </cell>
          <cell r="AD333" t="str">
            <v>N/A</v>
          </cell>
          <cell r="AE333">
            <v>85122</v>
          </cell>
          <cell r="AF333">
            <v>319122</v>
          </cell>
          <cell r="AG333">
            <v>2018011001091</v>
          </cell>
          <cell r="AH333">
            <v>44755</v>
          </cell>
          <cell r="AI333">
            <v>44756</v>
          </cell>
          <cell r="AJ333" t="str">
            <v>N/A</v>
          </cell>
          <cell r="AK333" t="str">
            <v>N/A</v>
          </cell>
          <cell r="AL333" t="str">
            <v>N/A</v>
          </cell>
          <cell r="AM333" t="str">
            <v>N/A</v>
          </cell>
          <cell r="AN333">
            <v>0</v>
          </cell>
          <cell r="AO333" t="str">
            <v>N/A</v>
          </cell>
          <cell r="AP333">
            <v>0</v>
          </cell>
          <cell r="AQ333" t="str">
            <v>N/A</v>
          </cell>
          <cell r="AR333">
            <v>0</v>
          </cell>
          <cell r="AS333" t="str">
            <v>N/A</v>
          </cell>
          <cell r="AT333">
            <v>0</v>
          </cell>
          <cell r="AU333" t="str">
            <v>N/A</v>
          </cell>
          <cell r="AV333">
            <v>0</v>
          </cell>
          <cell r="AW333" t="str">
            <v>N/A</v>
          </cell>
          <cell r="AX333">
            <v>0</v>
          </cell>
          <cell r="AY333" t="str">
            <v>N/A</v>
          </cell>
          <cell r="AZ333">
            <v>0</v>
          </cell>
          <cell r="BA333">
            <v>36140715</v>
          </cell>
          <cell r="BB333" t="str">
            <v>NO</v>
          </cell>
          <cell r="BC333" t="str">
            <v>N/A</v>
          </cell>
          <cell r="BD333" t="str">
            <v>N/A</v>
          </cell>
          <cell r="BE333" t="str">
            <v>N/A</v>
          </cell>
          <cell r="BF333" t="str">
            <v>N/A</v>
          </cell>
          <cell r="BG333">
            <v>44895</v>
          </cell>
          <cell r="BH333">
            <v>44895</v>
          </cell>
          <cell r="BI333">
            <v>-448</v>
          </cell>
          <cell r="BJ333" t="str">
            <v>SI</v>
          </cell>
          <cell r="BK333" t="str">
            <v>N/A</v>
          </cell>
          <cell r="BL333" t="str">
            <v>Bogotá D.C.</v>
          </cell>
          <cell r="BM333" t="str">
            <v>Cumplimiento</v>
          </cell>
          <cell r="BN333" t="str">
            <v>21-45-101377532</v>
          </cell>
          <cell r="BO333">
            <v>0</v>
          </cell>
          <cell r="BP333" t="str">
            <v>Seguros del Estado S.A.</v>
          </cell>
          <cell r="BQ333">
            <v>44755</v>
          </cell>
          <cell r="BR333" t="str">
            <v>13/07/2022 - 01/06/2023</v>
          </cell>
          <cell r="BS333">
            <v>2022</v>
          </cell>
          <cell r="BT333" t="str">
            <v>PENDIENTE</v>
          </cell>
          <cell r="BU333" t="str">
            <v>Ninguna</v>
          </cell>
          <cell r="BV333" t="str">
            <v>Terminado</v>
          </cell>
          <cell r="BW333" t="str">
            <v>Retiro</v>
          </cell>
          <cell r="BX333" t="str">
            <v>N/A</v>
          </cell>
          <cell r="BY333" t="str">
            <v>PENDIENTE</v>
          </cell>
          <cell r="BZ333" t="str">
            <v>N/A</v>
          </cell>
          <cell r="CA333" t="str">
            <v>FEMENINO</v>
          </cell>
        </row>
        <row r="334">
          <cell r="C334" t="str">
            <v>JEP-309-2022</v>
          </cell>
          <cell r="D334" t="str">
            <v>JEP-CSPO-309-2022</v>
          </cell>
          <cell r="E334" t="str">
            <v>Carlos Torres</v>
          </cell>
          <cell r="F334" t="str">
            <v>18 de enero de 2022</v>
          </cell>
          <cell r="G334" t="str">
            <v xml:space="preserve"> Sirio Antonio Gomez Blanco</v>
          </cell>
          <cell r="H334" t="str">
            <v>2. Contratos o convenios que no requieren pluralidad de ofertas</v>
          </cell>
          <cell r="I334" t="str">
            <v>1. Prestación de servicios</v>
          </cell>
          <cell r="J334">
            <v>80773415</v>
          </cell>
          <cell r="K334">
            <v>0</v>
          </cell>
          <cell r="L334" t="str">
            <v>Persona Natural</v>
          </cell>
          <cell r="M334" t="str">
            <v>N/A</v>
          </cell>
          <cell r="N334" t="str">
            <v>Prestación de servicios para apoyar y acompañar al sistema autónomo de asesoría y defensa, en materia de gestión y validación técnica de información en el proceso de consolidación del registro de comparecientes, del que trata el artículo 95 del ASP 001 de 2020.</v>
          </cell>
          <cell r="O334" t="str">
            <v>Misional</v>
          </cell>
          <cell r="P334" t="str">
            <v>Harvey Danilo Suarez Morales</v>
          </cell>
          <cell r="Q334" t="str">
            <v>Secretaría Ejecutiva</v>
          </cell>
          <cell r="R334" t="str">
            <v xml:space="preserve">Subsecretaría Ejecutiva </v>
          </cell>
          <cell r="S334" t="str">
            <v>Departamento SAAD - Comparecientes</v>
          </cell>
          <cell r="T334" t="str">
            <v>Jorge Alirio Mancera Cortés</v>
          </cell>
          <cell r="U334" t="str">
            <v>BB-Departamento SAAD - Comparecientes</v>
          </cell>
          <cell r="V334" t="str">
            <v>N/A</v>
          </cell>
          <cell r="W334" t="str">
            <v>N/A</v>
          </cell>
          <cell r="X334" t="str">
            <v>N/A</v>
          </cell>
          <cell r="Y334" t="str">
            <v>Inversión</v>
          </cell>
          <cell r="Z334">
            <v>43368840</v>
          </cell>
          <cell r="AA334" t="str">
            <v>N/A</v>
          </cell>
          <cell r="AB334" t="str">
            <v>N/A</v>
          </cell>
          <cell r="AC334">
            <v>3614070</v>
          </cell>
          <cell r="AD334" t="str">
            <v>N/A</v>
          </cell>
          <cell r="AE334">
            <v>46422</v>
          </cell>
          <cell r="AF334">
            <v>58622</v>
          </cell>
          <cell r="AG334">
            <v>2018011001091</v>
          </cell>
          <cell r="AH334">
            <v>44586</v>
          </cell>
          <cell r="AI334">
            <v>44588</v>
          </cell>
          <cell r="AJ334" t="str">
            <v>N/A</v>
          </cell>
          <cell r="AK334" t="str">
            <v>N/A</v>
          </cell>
          <cell r="AL334" t="str">
            <v>N/A</v>
          </cell>
          <cell r="AM334" t="str">
            <v>N/A</v>
          </cell>
          <cell r="AN334">
            <v>0</v>
          </cell>
          <cell r="AO334" t="str">
            <v>N/A</v>
          </cell>
          <cell r="AP334">
            <v>0</v>
          </cell>
          <cell r="AQ334" t="str">
            <v>N/A</v>
          </cell>
          <cell r="AR334">
            <v>0</v>
          </cell>
          <cell r="AS334" t="str">
            <v>N/A</v>
          </cell>
          <cell r="AT334">
            <v>0</v>
          </cell>
          <cell r="AU334" t="str">
            <v>N/A</v>
          </cell>
          <cell r="AV334">
            <v>0</v>
          </cell>
          <cell r="AW334" t="str">
            <v>N/A</v>
          </cell>
          <cell r="AX334">
            <v>0</v>
          </cell>
          <cell r="AY334" t="str">
            <v>N/A</v>
          </cell>
          <cell r="AZ334">
            <v>0</v>
          </cell>
          <cell r="BA334">
            <v>43368840</v>
          </cell>
          <cell r="BB334" t="str">
            <v>NO</v>
          </cell>
          <cell r="BC334" t="str">
            <v>N/A</v>
          </cell>
          <cell r="BD334" t="str">
            <v>N/A</v>
          </cell>
          <cell r="BE334" t="str">
            <v>N/A</v>
          </cell>
          <cell r="BF334" t="str">
            <v>N/A</v>
          </cell>
          <cell r="BG334">
            <v>44926</v>
          </cell>
          <cell r="BH334">
            <v>44926</v>
          </cell>
          <cell r="BI334">
            <v>-417</v>
          </cell>
          <cell r="BJ334" t="str">
            <v>NO</v>
          </cell>
          <cell r="BK334" t="str">
            <v>N/A</v>
          </cell>
          <cell r="BL334" t="str">
            <v>Bogotá D.C.</v>
          </cell>
          <cell r="BM334" t="str">
            <v xml:space="preserve">Cumplimiento </v>
          </cell>
          <cell r="BN334" t="str">
            <v>25-47-101002443</v>
          </cell>
          <cell r="BO334">
            <v>0</v>
          </cell>
          <cell r="BP334" t="str">
            <v xml:space="preserve">Seguros del Estado </v>
          </cell>
          <cell r="BQ334">
            <v>44586</v>
          </cell>
          <cell r="BR334" t="str">
            <v>25-01-2022 - 01-07-2023</v>
          </cell>
          <cell r="BS334">
            <v>2022</v>
          </cell>
          <cell r="BT334" t="str">
            <v>https://jepcolombia-my.sharepoint.com/personal/carlos_torres_jep_gov_co/_layouts/15/onedrive.aspx?q=309&amp;searchScope=folder&amp;id=%2Fpersonal%2Fcarlos%5Ftorres%5Fjep%5Fgov%5Fco%2FDocuments%2FDocumentos%2FContractual%2FContractual%20%2D%20Onedrive%2FValidaci%C3%B3n%20p%C3%B3lizas%20CPS%2F%2EVERIFICACI%C3%93N%20DE%20P%C3%93LIZAS%20CONTRATOS%202022%2FVerificacio%CC%81n%20po%CC%81liza%20contrato%20JEP%2D309%2D2022%2Epdf&amp;parent=%2Fpersonal%2Fcarlos%5Ftorres%5Fjep%5Fgov%5Fco%2FDocuments%2FDocumentos%2FContractual%2FContractual%20%2D%20Onedrive%2FValidaci%C3%B3n%20p%C3%B3lizas%20CPS&amp;parentview=7</v>
          </cell>
          <cell r="BU334" t="str">
            <v>En fecha 20/05/2022 se suscribe la terminación anticipada del contrato.</v>
          </cell>
          <cell r="BV334" t="str">
            <v>Terminado</v>
          </cell>
          <cell r="BW334" t="str">
            <v>Retiro</v>
          </cell>
          <cell r="BX334" t="str">
            <v>N/A</v>
          </cell>
          <cell r="BY334" t="str">
            <v>TECNOLOGÍA EN GESTIÓN DOCUMENTAL</v>
          </cell>
          <cell r="BZ334" t="str">
            <v>N/A</v>
          </cell>
          <cell r="CA334" t="str">
            <v>MASCULINO</v>
          </cell>
        </row>
        <row r="335">
          <cell r="C335" t="str">
            <v>JEP-059-2022</v>
          </cell>
          <cell r="D335" t="str">
            <v>JEP-CSPO-059-2022</v>
          </cell>
          <cell r="E335" t="str">
            <v>Carlos Torres</v>
          </cell>
          <cell r="F335" t="str">
            <v>N/R</v>
          </cell>
          <cell r="G335" t="str">
            <v>Dirley Andrea Lopez Jimenez</v>
          </cell>
          <cell r="H335" t="str">
            <v>2. Contratos o convenios que no requieren pluralidad de ofertas</v>
          </cell>
          <cell r="I335" t="str">
            <v>1. Prestación de servicios</v>
          </cell>
          <cell r="J335">
            <v>1014220341</v>
          </cell>
          <cell r="K335">
            <v>2</v>
          </cell>
          <cell r="L335" t="str">
            <v>Persona Natural</v>
          </cell>
          <cell r="M335" t="str">
            <v>N/A</v>
          </cell>
          <cell r="N335" t="str">
            <v xml:space="preserve">Prestación de servicios profesionales para apoyar y acompañar al departamento SAAD Comparecientes en el trámite de las gestiones administrativas propias del desarrollo del Sistema Autónomo de Asesoría y Defensa. </v>
          </cell>
          <cell r="O335" t="str">
            <v>Misional</v>
          </cell>
          <cell r="P335" t="str">
            <v>Harvey Danilo Suarez Morales</v>
          </cell>
          <cell r="Q335" t="str">
            <v>Secretaría Ejecutiva</v>
          </cell>
          <cell r="R335" t="str">
            <v xml:space="preserve">Subsecretaría Ejecutiva </v>
          </cell>
          <cell r="S335" t="str">
            <v>Departamento SAAD - Comparecientes</v>
          </cell>
          <cell r="T335" t="str">
            <v>Jorge Alirio Mancera Cortés</v>
          </cell>
          <cell r="U335" t="str">
            <v>BB-Departamento SAAD - Comparecientes</v>
          </cell>
          <cell r="V335" t="str">
            <v>N/A</v>
          </cell>
          <cell r="W335" t="str">
            <v>N/A</v>
          </cell>
          <cell r="X335" t="str">
            <v>N/A</v>
          </cell>
          <cell r="Y335" t="str">
            <v>Inversión</v>
          </cell>
          <cell r="Z335">
            <v>86496775</v>
          </cell>
          <cell r="AA335" t="str">
            <v>N/A</v>
          </cell>
          <cell r="AB335" t="str">
            <v>N/A</v>
          </cell>
          <cell r="AC335">
            <v>7228143</v>
          </cell>
          <cell r="AD335" t="str">
            <v>N/A</v>
          </cell>
          <cell r="AE335">
            <v>35322</v>
          </cell>
          <cell r="AF335">
            <v>28322</v>
          </cell>
          <cell r="AG335">
            <v>2018011001091</v>
          </cell>
          <cell r="AH335">
            <v>44572</v>
          </cell>
          <cell r="AI335">
            <v>44574</v>
          </cell>
          <cell r="AJ335" t="str">
            <v>N/A</v>
          </cell>
          <cell r="AK335" t="str">
            <v>N/A</v>
          </cell>
          <cell r="AL335" t="str">
            <v>N/A</v>
          </cell>
          <cell r="AM335" t="str">
            <v>N/A</v>
          </cell>
          <cell r="AN335">
            <v>0</v>
          </cell>
          <cell r="AO335" t="str">
            <v>N/A</v>
          </cell>
          <cell r="AP335">
            <v>0</v>
          </cell>
          <cell r="AQ335" t="str">
            <v>N/A</v>
          </cell>
          <cell r="AR335">
            <v>0</v>
          </cell>
          <cell r="AS335" t="str">
            <v>N/A</v>
          </cell>
          <cell r="AT335">
            <v>0</v>
          </cell>
          <cell r="AU335" t="str">
            <v>N/A</v>
          </cell>
          <cell r="AV335">
            <v>0</v>
          </cell>
          <cell r="AW335" t="str">
            <v>N/A</v>
          </cell>
          <cell r="AX335">
            <v>0</v>
          </cell>
          <cell r="AY335" t="str">
            <v>N/A</v>
          </cell>
          <cell r="AZ335">
            <v>0</v>
          </cell>
          <cell r="BA335">
            <v>86496775</v>
          </cell>
          <cell r="BB335" t="str">
            <v>NO</v>
          </cell>
          <cell r="BC335" t="str">
            <v>N/A</v>
          </cell>
          <cell r="BD335" t="str">
            <v>N/A</v>
          </cell>
          <cell r="BE335" t="str">
            <v>N/A</v>
          </cell>
          <cell r="BF335" t="str">
            <v>N/A</v>
          </cell>
          <cell r="BG335">
            <v>44926</v>
          </cell>
          <cell r="BH335">
            <v>44926</v>
          </cell>
          <cell r="BI335">
            <v>-417</v>
          </cell>
          <cell r="BJ335" t="str">
            <v>NO</v>
          </cell>
          <cell r="BK335" t="str">
            <v>N/A</v>
          </cell>
          <cell r="BL335" t="str">
            <v>Bogotá D.C.</v>
          </cell>
          <cell r="BM335" t="str">
            <v>Cumplimiento</v>
          </cell>
          <cell r="BN335" t="str">
            <v>21-45-101357189</v>
          </cell>
          <cell r="BO335">
            <v>0</v>
          </cell>
          <cell r="BP335" t="str">
            <v xml:space="preserve">Seguros del Estado </v>
          </cell>
          <cell r="BQ335">
            <v>44572</v>
          </cell>
          <cell r="BR335" t="str">
            <v>11-01-2022 - 01-07-2023</v>
          </cell>
          <cell r="BS335">
            <v>2022</v>
          </cell>
          <cell r="BT335" t="str">
            <v>https://jepcolombia-my.sharepoint.com/personal/carlos_torres_jep_gov_co/_layouts/15/onedrive.aspx?q=059&amp;searchScope=folder&amp;id=%2Fpersonal%2Fcarlos%5Ftorres%5Fjep%5Fgov%5Fco%2FDocuments%2FDocumentos%2FContractual%2FContractual%20%2D%20Onedrive%2FValidaci%C3%B3n%20p%C3%B3lizas%20CPS%2F%2EVERIFICACI%C3%93N%20DE%20P%C3%93LIZAS%20CONTRATOS%202022%2FVerificacio%CC%81n%20po%CC%81liza%20contrato%20JEP%2D059%2D2022%2Epdf&amp;parent=%2Fpersonal%2Fcarlos%5Ftorres%5Fjep%5Fgov%5Fco%2FDocuments%2FDocumentos%2FContractual%2FContractual%20%2D%20Onedrive%2FValidaci%C3%B3n%20p%C3%B3lizas%20CPS%2F%2EVERIFICACI%C3%93N%20DE%20P%C3%93LIZAS%20CONTRATOS%202022&amp;parentview=7</v>
          </cell>
          <cell r="BU335" t="str">
            <v>N/A</v>
          </cell>
          <cell r="BV335" t="str">
            <v>Terminado</v>
          </cell>
          <cell r="BW335" t="str">
            <v>Retiro</v>
          </cell>
          <cell r="BX335" t="str">
            <v>N/A</v>
          </cell>
          <cell r="BY335" t="str">
            <v>DERECHO</v>
          </cell>
          <cell r="BZ335" t="str">
            <v>N/A</v>
          </cell>
          <cell r="CA335" t="str">
            <v>FEMENINO</v>
          </cell>
        </row>
        <row r="336">
          <cell r="C336" t="str">
            <v>JEP-265-2022</v>
          </cell>
          <cell r="D336" t="str">
            <v>JEP-CSPO-265-2022</v>
          </cell>
          <cell r="E336" t="str">
            <v xml:space="preserve">Vanessa Jiménez </v>
          </cell>
          <cell r="F336" t="str">
            <v>18 de enero de 2022</v>
          </cell>
          <cell r="G336" t="str">
            <v xml:space="preserve">Juan Carlos Camargo Perez </v>
          </cell>
          <cell r="H336" t="str">
            <v>2. Contratos o convenios que no requieren pluralidad de ofertas</v>
          </cell>
          <cell r="I336" t="str">
            <v>1. Prestación de servicios</v>
          </cell>
          <cell r="J336">
            <v>88179540</v>
          </cell>
          <cell r="K336">
            <v>5</v>
          </cell>
          <cell r="L336" t="str">
            <v>Persona Natural</v>
          </cell>
          <cell r="M336" t="str">
            <v>N/A</v>
          </cell>
          <cell r="N336" t="str">
            <v>Prestación de servicios para apoyar y acompañar las actuaciones y decisiones judiciales propias de la justicia transicional y restaurativa JEP, en materia de gestión y validación técnica de información en el proceso de consolidación del registro de comparecientes, del que trata el artículo 95 del ASP 001 de 2020.</v>
          </cell>
          <cell r="O336" t="str">
            <v>Misional</v>
          </cell>
          <cell r="P336" t="str">
            <v>Harvey Danilo Suarez Morales</v>
          </cell>
          <cell r="Q336" t="str">
            <v>Secretaría Ejecutiva</v>
          </cell>
          <cell r="R336" t="str">
            <v xml:space="preserve">Subsecretaría Ejecutiva </v>
          </cell>
          <cell r="S336" t="str">
            <v>Departamento SAAD - Comparecientes</v>
          </cell>
          <cell r="T336" t="str">
            <v>Jorge Alirio Mancera Cortés</v>
          </cell>
          <cell r="U336" t="str">
            <v>BB-Departamento SAAD - Comparecientes</v>
          </cell>
          <cell r="V336" t="str">
            <v>N/A</v>
          </cell>
          <cell r="W336" t="str">
            <v>N/A</v>
          </cell>
          <cell r="X336" t="str">
            <v>N/A</v>
          </cell>
          <cell r="Y336" t="str">
            <v>Inversión</v>
          </cell>
          <cell r="Z336">
            <v>41561805</v>
          </cell>
          <cell r="AA336" t="str">
            <v>N/A</v>
          </cell>
          <cell r="AB336" t="str">
            <v>N/A</v>
          </cell>
          <cell r="AC336">
            <v>3614070</v>
          </cell>
          <cell r="AD336" t="str">
            <v>N/A</v>
          </cell>
          <cell r="AE336">
            <v>46622</v>
          </cell>
          <cell r="AF336">
            <v>61522</v>
          </cell>
          <cell r="AG336" t="str">
            <v xml:space="preserve">2018011001091	</v>
          </cell>
          <cell r="AH336">
            <v>44586</v>
          </cell>
          <cell r="AI336">
            <v>44588</v>
          </cell>
          <cell r="AJ336" t="str">
            <v>N/A</v>
          </cell>
          <cell r="AK336" t="str">
            <v>N/A</v>
          </cell>
          <cell r="AL336" t="str">
            <v>N/A</v>
          </cell>
          <cell r="AM336" t="str">
            <v>N/A</v>
          </cell>
          <cell r="AN336">
            <v>0</v>
          </cell>
          <cell r="AO336" t="str">
            <v>N/A</v>
          </cell>
          <cell r="AP336">
            <v>0</v>
          </cell>
          <cell r="AQ336" t="str">
            <v>N/A</v>
          </cell>
          <cell r="AR336">
            <v>0</v>
          </cell>
          <cell r="AS336" t="str">
            <v>N/A</v>
          </cell>
          <cell r="AT336">
            <v>0</v>
          </cell>
          <cell r="AU336" t="str">
            <v>N/A</v>
          </cell>
          <cell r="AV336">
            <v>0</v>
          </cell>
          <cell r="AW336" t="str">
            <v>N/A</v>
          </cell>
          <cell r="AX336">
            <v>0</v>
          </cell>
          <cell r="AY336" t="str">
            <v>N/A</v>
          </cell>
          <cell r="AZ336">
            <v>0</v>
          </cell>
          <cell r="BA336">
            <v>41561805</v>
          </cell>
          <cell r="BB336" t="str">
            <v>NO</v>
          </cell>
          <cell r="BC336" t="str">
            <v>N/A</v>
          </cell>
          <cell r="BD336" t="str">
            <v>N/A</v>
          </cell>
          <cell r="BE336" t="str">
            <v>N/A</v>
          </cell>
          <cell r="BF336" t="str">
            <v>N/A</v>
          </cell>
          <cell r="BG336">
            <v>44926</v>
          </cell>
          <cell r="BH336">
            <v>44926</v>
          </cell>
          <cell r="BI336">
            <v>-417</v>
          </cell>
          <cell r="BJ336" t="str">
            <v>NO</v>
          </cell>
          <cell r="BK336" t="str">
            <v>N/A</v>
          </cell>
          <cell r="BL336" t="str">
            <v>Bogotá D.C.</v>
          </cell>
          <cell r="BM336" t="str">
            <v xml:space="preserve">Cumplimiento </v>
          </cell>
          <cell r="BN336" t="str">
            <v>14-45-101074938</v>
          </cell>
          <cell r="BO336">
            <v>0</v>
          </cell>
          <cell r="BP336" t="str">
            <v xml:space="preserve">Seguros del Estado </v>
          </cell>
          <cell r="BQ336">
            <v>44587</v>
          </cell>
          <cell r="BR336" t="str">
            <v>25-01-2022 - 30-06-2023</v>
          </cell>
          <cell r="BS336">
            <v>2022</v>
          </cell>
          <cell r="BT336" t="str">
            <v>https://jepcolombia-my.sharepoint.com/personal/carlos_torres_jep_gov_co/_layouts/15/onedrive.aspx?q=265&amp;searchScope=folder&amp;id=%2Fpersonal%2Fcarlos%5Ftorres%5Fjep%5Fgov%5Fco%2FDocuments%2FDocumentos%2FContractual%2FContractual%20%2D%20Onedrive%2FValidaci%C3%B3n%20p%C3%B3lizas%20CPS%2F%2EVERIFICACI%C3%93N%20DE%20P%C3%93LIZAS%20CONTRATOS%202022%2FVerificaci%C3%B3n%20p%C3%B3liza%20del%20contrato%20JEP%20265%202022%2EPNG&amp;parent=%2Fpersonal%2Fcarlos%5Ftorres%5Fjep%5Fgov%5Fco%2FDocuments%2FDocumentos%2FContractual%2FContractual%20%2D%20Onedrive%2FValidaci%C3%B3n%20p%C3%B3lizas%20CPS&amp;parentview=7</v>
          </cell>
          <cell r="BU336" t="str">
            <v>N/A</v>
          </cell>
          <cell r="BV336" t="str">
            <v>Terminado</v>
          </cell>
          <cell r="BW336" t="str">
            <v>Retiro</v>
          </cell>
          <cell r="BX336" t="str">
            <v>N/A</v>
          </cell>
          <cell r="BY336" t="str">
            <v>TÉCNICO EN SISTEMAS</v>
          </cell>
          <cell r="BZ336" t="str">
            <v>N/A</v>
          </cell>
          <cell r="CA336" t="str">
            <v>MASCULINO</v>
          </cell>
        </row>
        <row r="337">
          <cell r="C337" t="str">
            <v>JEP-498-2022</v>
          </cell>
          <cell r="D337" t="str">
            <v>JEP-CSPO-480-2022</v>
          </cell>
          <cell r="E337" t="str">
            <v>Jairo Cuellar</v>
          </cell>
          <cell r="F337" t="str">
            <v>Revisado el 10/07/2022 Revisado el 22/07 completo</v>
          </cell>
          <cell r="G337" t="str">
            <v>Augusto Guzmán Ramírez</v>
          </cell>
          <cell r="H337" t="str">
            <v>2. Contratos o convenios que no requieren pluralidad de ofertas</v>
          </cell>
          <cell r="I337" t="str">
            <v>1. Prestación de servicios</v>
          </cell>
          <cell r="J337">
            <v>79121148</v>
          </cell>
          <cell r="K337">
            <v>8</v>
          </cell>
          <cell r="L337" t="str">
            <v>Persona Natural</v>
          </cell>
          <cell r="M337" t="str">
            <v xml:space="preserve">Bogotá D.C. </v>
          </cell>
          <cell r="N337" t="str">
            <v>Prestación de servicios profesionales en la asesoría jurídica, atención integral y defensa técnica judicial a las personas que comparezcan ante las salas y secciones de la JEP, teniendo en cuenta los enfoques diferenciales.(Contratos o convenio que no requieren pluralidad de ofertas)</v>
          </cell>
          <cell r="O337" t="str">
            <v>Misional</v>
          </cell>
          <cell r="P337" t="str">
            <v>Harvey Danilo Suarez Morales</v>
          </cell>
          <cell r="Q337" t="str">
            <v>Secretaría Ejecutiva</v>
          </cell>
          <cell r="R337" t="str">
            <v xml:space="preserve">Subsecretaría Ejecutiva </v>
          </cell>
          <cell r="S337" t="str">
            <v>Departamento SAAD - Comparecientes</v>
          </cell>
          <cell r="T337" t="str">
            <v>Jorge Alirio Mancera Cortés</v>
          </cell>
          <cell r="U337" t="str">
            <v>BB-Departamento SAAD - Comparecientes</v>
          </cell>
          <cell r="V337" t="str">
            <v>N/A</v>
          </cell>
          <cell r="W337" t="str">
            <v>N/A</v>
          </cell>
          <cell r="X337" t="str">
            <v>N/A</v>
          </cell>
          <cell r="Y337" t="str">
            <v>Inversión</v>
          </cell>
          <cell r="Z337">
            <v>36140715</v>
          </cell>
          <cell r="AA337" t="str">
            <v>N/A</v>
          </cell>
          <cell r="AB337" t="str">
            <v>N/A</v>
          </cell>
          <cell r="AC337">
            <v>7228143</v>
          </cell>
          <cell r="AD337" t="str">
            <v>N/A</v>
          </cell>
          <cell r="AE337">
            <v>76122</v>
          </cell>
          <cell r="AF337">
            <v>302122</v>
          </cell>
          <cell r="AG337">
            <v>2018011001091</v>
          </cell>
          <cell r="AH337">
            <v>44747</v>
          </cell>
          <cell r="AI337">
            <v>44750</v>
          </cell>
          <cell r="AJ337" t="str">
            <v>N/A</v>
          </cell>
          <cell r="AK337" t="str">
            <v>N/A</v>
          </cell>
          <cell r="AL337" t="str">
            <v>N/A</v>
          </cell>
          <cell r="AM337" t="str">
            <v>N/A</v>
          </cell>
          <cell r="AN337">
            <v>0</v>
          </cell>
          <cell r="AO337" t="str">
            <v>N/A</v>
          </cell>
          <cell r="AP337">
            <v>0</v>
          </cell>
          <cell r="AQ337" t="str">
            <v>N/A</v>
          </cell>
          <cell r="AR337">
            <v>0</v>
          </cell>
          <cell r="AS337" t="str">
            <v>N/A</v>
          </cell>
          <cell r="AT337">
            <v>0</v>
          </cell>
          <cell r="AU337" t="str">
            <v>N/A</v>
          </cell>
          <cell r="AV337">
            <v>0</v>
          </cell>
          <cell r="AW337" t="str">
            <v>N/A</v>
          </cell>
          <cell r="AX337">
            <v>0</v>
          </cell>
          <cell r="AY337" t="str">
            <v>N/A</v>
          </cell>
          <cell r="AZ337">
            <v>0</v>
          </cell>
          <cell r="BA337">
            <v>36140715</v>
          </cell>
          <cell r="BB337" t="str">
            <v>NO</v>
          </cell>
          <cell r="BC337" t="str">
            <v>N/A</v>
          </cell>
          <cell r="BD337" t="str">
            <v>N/A</v>
          </cell>
          <cell r="BE337" t="str">
            <v>N/A</v>
          </cell>
          <cell r="BF337" t="str">
            <v>N/A</v>
          </cell>
          <cell r="BG337">
            <v>44895</v>
          </cell>
          <cell r="BH337">
            <v>44895</v>
          </cell>
          <cell r="BI337">
            <v>-448</v>
          </cell>
          <cell r="BJ337" t="str">
            <v>SI</v>
          </cell>
          <cell r="BK337" t="str">
            <v>N/A</v>
          </cell>
          <cell r="BL337" t="str">
            <v>Departamento del Tolima</v>
          </cell>
          <cell r="BM337" t="str">
            <v>Cumplimiento</v>
          </cell>
          <cell r="BN337" t="str">
            <v>21-45-101376596</v>
          </cell>
          <cell r="BO337">
            <v>0</v>
          </cell>
          <cell r="BP337" t="str">
            <v>Seguros del Estado S.A.</v>
          </cell>
          <cell r="BQ337">
            <v>44748</v>
          </cell>
          <cell r="BR337" t="str">
            <v>05/07/2022- -31/05/2023</v>
          </cell>
          <cell r="BS337">
            <v>2022</v>
          </cell>
          <cell r="BT337" t="str">
            <v>PENDIENTE</v>
          </cell>
          <cell r="BU337" t="str">
            <v>Ninguna</v>
          </cell>
          <cell r="BV337" t="str">
            <v>Terminado</v>
          </cell>
          <cell r="BW337" t="str">
            <v>Retiro</v>
          </cell>
          <cell r="BX337" t="str">
            <v>N/A</v>
          </cell>
          <cell r="BY337" t="str">
            <v>PENDIENTE</v>
          </cell>
          <cell r="BZ337" t="str">
            <v>N/A</v>
          </cell>
          <cell r="CA337" t="str">
            <v>MASCULINO</v>
          </cell>
        </row>
        <row r="338">
          <cell r="C338" t="str">
            <v>JEP-508-2022</v>
          </cell>
          <cell r="D338" t="str">
            <v>JEP-CSPO-490-2022</v>
          </cell>
          <cell r="E338" t="str">
            <v>John Maldonado</v>
          </cell>
          <cell r="F338" t="str">
            <v>Revisado 22/07/2022</v>
          </cell>
          <cell r="G338" t="str">
            <v>Martha Liliana Forero</v>
          </cell>
          <cell r="H338" t="str">
            <v>2. Contratos o convenios que no requieren pluralidad de ofertas</v>
          </cell>
          <cell r="I338" t="str">
            <v>1. Prestación de servicios</v>
          </cell>
          <cell r="J338">
            <v>20994932</v>
          </cell>
          <cell r="K338">
            <v>7</v>
          </cell>
          <cell r="L338" t="str">
            <v>Persona Natural</v>
          </cell>
          <cell r="M338" t="str">
            <v xml:space="preserve">Bogotá D.C. </v>
          </cell>
          <cell r="N338" t="str">
            <v>Prestación de servicios para apoyar la gestión administrativa relacionada con el desarrollo del Sistema Autónomo</v>
          </cell>
          <cell r="O338" t="str">
            <v>Misional</v>
          </cell>
          <cell r="P338" t="str">
            <v>Harvey Danilo Suarez Morales</v>
          </cell>
          <cell r="Q338" t="str">
            <v>Secretaría Ejecutiva</v>
          </cell>
          <cell r="R338" t="str">
            <v xml:space="preserve">Subsecretaría Ejecutiva </v>
          </cell>
          <cell r="S338" t="str">
            <v>Departamento SAAD - Comparecientes</v>
          </cell>
          <cell r="T338" t="str">
            <v>Jorge Alirio Mancera Cortés</v>
          </cell>
          <cell r="U338" t="str">
            <v>BB-Departamento SAAD - Comparecientes</v>
          </cell>
          <cell r="V338" t="str">
            <v>N/A</v>
          </cell>
          <cell r="W338" t="str">
            <v>N/A</v>
          </cell>
          <cell r="X338" t="str">
            <v>N/A</v>
          </cell>
          <cell r="Y338" t="str">
            <v>Inversión</v>
          </cell>
          <cell r="Z338">
            <v>18070350</v>
          </cell>
          <cell r="AA338" t="str">
            <v>N/A</v>
          </cell>
          <cell r="AB338" t="str">
            <v>N/A</v>
          </cell>
          <cell r="AC338">
            <v>3614070</v>
          </cell>
          <cell r="AD338" t="str">
            <v>N/A</v>
          </cell>
          <cell r="AE338">
            <v>76422</v>
          </cell>
          <cell r="AF338">
            <v>298822</v>
          </cell>
          <cell r="AG338" t="str">
            <v xml:space="preserve">	2018011001091</v>
          </cell>
          <cell r="AH338">
            <v>44747</v>
          </cell>
          <cell r="AI338">
            <v>44749</v>
          </cell>
          <cell r="AJ338" t="str">
            <v>N/A</v>
          </cell>
          <cell r="AK338" t="str">
            <v>N/A</v>
          </cell>
          <cell r="AL338" t="str">
            <v>N/A</v>
          </cell>
          <cell r="AM338" t="str">
            <v>N/A</v>
          </cell>
          <cell r="AN338">
            <v>0</v>
          </cell>
          <cell r="AO338" t="str">
            <v>N/A</v>
          </cell>
          <cell r="AP338">
            <v>0</v>
          </cell>
          <cell r="AQ338" t="str">
            <v>N/A</v>
          </cell>
          <cell r="AR338">
            <v>0</v>
          </cell>
          <cell r="AS338" t="str">
            <v>N/A</v>
          </cell>
          <cell r="AT338">
            <v>0</v>
          </cell>
          <cell r="AU338" t="str">
            <v>N/A</v>
          </cell>
          <cell r="AV338">
            <v>0</v>
          </cell>
          <cell r="AW338" t="str">
            <v>N/A</v>
          </cell>
          <cell r="AX338">
            <v>0</v>
          </cell>
          <cell r="AY338" t="str">
            <v>N/A</v>
          </cell>
          <cell r="AZ338">
            <v>0</v>
          </cell>
          <cell r="BA338">
            <v>18070350</v>
          </cell>
          <cell r="BB338" t="str">
            <v>NO</v>
          </cell>
          <cell r="BC338" t="str">
            <v>N/A</v>
          </cell>
          <cell r="BD338" t="str">
            <v>N/A</v>
          </cell>
          <cell r="BE338" t="str">
            <v>N/A</v>
          </cell>
          <cell r="BF338" t="str">
            <v>N/A</v>
          </cell>
          <cell r="BG338">
            <v>44895</v>
          </cell>
          <cell r="BH338">
            <v>44895</v>
          </cell>
          <cell r="BI338">
            <v>-448</v>
          </cell>
          <cell r="BJ338" t="str">
            <v>SI</v>
          </cell>
          <cell r="BK338" t="str">
            <v>N/A</v>
          </cell>
          <cell r="BL338" t="str">
            <v>Bogotá D.C.</v>
          </cell>
          <cell r="BM338" t="str">
            <v xml:space="preserve">Cumplimiento </v>
          </cell>
          <cell r="BN338" t="str">
            <v>14-47-101017996</v>
          </cell>
          <cell r="BO338">
            <v>0</v>
          </cell>
          <cell r="BP338" t="str">
            <v xml:space="preserve">Seguros del Estado S.A. </v>
          </cell>
          <cell r="BQ338">
            <v>44747</v>
          </cell>
          <cell r="BR338" t="str">
            <v>05/07/2022 - 01/06/2023</v>
          </cell>
          <cell r="BS338">
            <v>2022</v>
          </cell>
          <cell r="BT338" t="str">
            <v>PENDIENTE</v>
          </cell>
          <cell r="BU338" t="str">
            <v>Ninguna</v>
          </cell>
          <cell r="BV338" t="str">
            <v>Terminado</v>
          </cell>
          <cell r="BW338" t="str">
            <v>Retiro</v>
          </cell>
          <cell r="BX338" t="str">
            <v>N/A</v>
          </cell>
          <cell r="BY338" t="str">
            <v>ADMINISTRACIÓN DE EMPRESAS SIN ACTA</v>
          </cell>
          <cell r="BZ338" t="str">
            <v>N/A</v>
          </cell>
          <cell r="CA338" t="str">
            <v>FEMENINO</v>
          </cell>
        </row>
        <row r="339">
          <cell r="C339" t="str">
            <v>JEP-476-2022</v>
          </cell>
          <cell r="D339" t="str">
            <v>JEP-CSPO-458-2022</v>
          </cell>
          <cell r="E339" t="str">
            <v>Carlos Torres</v>
          </cell>
          <cell r="F339">
            <v>44748</v>
          </cell>
          <cell r="G339" t="str">
            <v>Karen Lucia Álvarez Ricardo</v>
          </cell>
          <cell r="H339" t="str">
            <v>2. Contratos o convenios que no requieren pluralidad de ofertas</v>
          </cell>
          <cell r="I339" t="str">
            <v>1. Prestación de servicios</v>
          </cell>
          <cell r="J339">
            <v>64721902</v>
          </cell>
          <cell r="K339">
            <v>5</v>
          </cell>
          <cell r="L339" t="str">
            <v>Persona Natural</v>
          </cell>
          <cell r="M339" t="str">
            <v>N/A</v>
          </cell>
          <cell r="N339" t="str">
            <v>Prestación de servicios profesionales en la asesoría jurídica, atención integral y defensa técnica judicial a las personas que comparezcan ante las salas y secciones de la JEP, teniendo en cuenta los enfoques diferenciales.</v>
          </cell>
          <cell r="O339" t="str">
            <v>Misional</v>
          </cell>
          <cell r="P339" t="str">
            <v>Harvey Danilo Suarez Morales</v>
          </cell>
          <cell r="Q339" t="str">
            <v>Secretaría Ejecutiva</v>
          </cell>
          <cell r="R339" t="str">
            <v xml:space="preserve">Subsecretaría Ejecutiva </v>
          </cell>
          <cell r="S339" t="str">
            <v>Departamento SAAD - Comparecientes</v>
          </cell>
          <cell r="T339" t="str">
            <v>Jorge Alirio Mancera Cortés</v>
          </cell>
          <cell r="U339" t="str">
            <v>BB-Departamento SAAD - Comparecientes</v>
          </cell>
          <cell r="V339" t="str">
            <v>N/A</v>
          </cell>
          <cell r="W339" t="str">
            <v>N/A</v>
          </cell>
          <cell r="X339" t="str">
            <v>N/A</v>
          </cell>
          <cell r="Y339" t="str">
            <v>Inversión</v>
          </cell>
          <cell r="Z339">
            <v>36140715</v>
          </cell>
          <cell r="AA339" t="str">
            <v>N/A</v>
          </cell>
          <cell r="AB339" t="str">
            <v>N/A</v>
          </cell>
          <cell r="AC339">
            <v>7228143</v>
          </cell>
          <cell r="AD339" t="str">
            <v>N/A</v>
          </cell>
          <cell r="AE339">
            <v>76522</v>
          </cell>
          <cell r="AF339">
            <v>294122</v>
          </cell>
          <cell r="AG339">
            <v>2018011001091</v>
          </cell>
          <cell r="AH339">
            <v>44742</v>
          </cell>
          <cell r="AI339">
            <v>44743</v>
          </cell>
          <cell r="AJ339" t="str">
            <v>N/A</v>
          </cell>
          <cell r="AK339" t="str">
            <v>N/A</v>
          </cell>
          <cell r="AL339" t="str">
            <v>N/A</v>
          </cell>
          <cell r="AM339" t="str">
            <v>N/A</v>
          </cell>
          <cell r="AN339">
            <v>0</v>
          </cell>
          <cell r="AO339" t="str">
            <v>N/A</v>
          </cell>
          <cell r="AP339">
            <v>0</v>
          </cell>
          <cell r="AQ339" t="str">
            <v>N/A</v>
          </cell>
          <cell r="AR339">
            <v>0</v>
          </cell>
          <cell r="AS339" t="str">
            <v>N/A</v>
          </cell>
          <cell r="AT339">
            <v>0</v>
          </cell>
          <cell r="AU339" t="str">
            <v>N/A</v>
          </cell>
          <cell r="AV339">
            <v>0</v>
          </cell>
          <cell r="AW339" t="str">
            <v>N/A</v>
          </cell>
          <cell r="AX339">
            <v>0</v>
          </cell>
          <cell r="AY339" t="str">
            <v>N/A</v>
          </cell>
          <cell r="AZ339">
            <v>0</v>
          </cell>
          <cell r="BA339">
            <v>36140715</v>
          </cell>
          <cell r="BB339" t="str">
            <v>NO</v>
          </cell>
          <cell r="BC339" t="str">
            <v>N/A</v>
          </cell>
          <cell r="BD339" t="str">
            <v>N/A</v>
          </cell>
          <cell r="BE339" t="str">
            <v>N/A</v>
          </cell>
          <cell r="BF339" t="str">
            <v>N/A</v>
          </cell>
          <cell r="BG339">
            <v>44895</v>
          </cell>
          <cell r="BH339">
            <v>44895</v>
          </cell>
          <cell r="BI339">
            <v>-448</v>
          </cell>
          <cell r="BJ339" t="str">
            <v>SI</v>
          </cell>
          <cell r="BK339" t="str">
            <v>N/A</v>
          </cell>
          <cell r="BL339" t="str">
            <v>Atlántico y
Bolívar</v>
          </cell>
          <cell r="BM339" t="str">
            <v>Cumplimiento</v>
          </cell>
          <cell r="BN339" t="str">
            <v>21-45-101376074</v>
          </cell>
          <cell r="BO339">
            <v>0</v>
          </cell>
          <cell r="BP339" t="str">
            <v>Seguros del Estado</v>
          </cell>
          <cell r="BQ339">
            <v>44743</v>
          </cell>
          <cell r="BR339" t="str">
            <v>30/06/2022 - 31/05/2023</v>
          </cell>
          <cell r="BS339">
            <v>2022</v>
          </cell>
          <cell r="BT339" t="str">
            <v>PENDIENTE</v>
          </cell>
          <cell r="BU339" t="str">
            <v>Ninguna</v>
          </cell>
          <cell r="BV339" t="str">
            <v>Terminado</v>
          </cell>
          <cell r="BW339" t="str">
            <v>Retiro</v>
          </cell>
          <cell r="BY339" t="str">
            <v>DERECHO</v>
          </cell>
          <cell r="BZ339" t="str">
            <v>N/A</v>
          </cell>
          <cell r="CA339" t="str">
            <v>FEMENINO</v>
          </cell>
        </row>
        <row r="340">
          <cell r="C340" t="str">
            <v>JEP-080-2022</v>
          </cell>
          <cell r="D340" t="str">
            <v>JEP-CSPO-080-2022</v>
          </cell>
          <cell r="E340" t="str">
            <v>Jairo Cuellar</v>
          </cell>
          <cell r="F340" t="str">
            <v>N/R</v>
          </cell>
          <cell r="G340" t="str">
            <v>Jonattan Pumarejo Sanchez</v>
          </cell>
          <cell r="H340" t="str">
            <v>2. Contratos o convenios que no requieren pluralidad de ofertas</v>
          </cell>
          <cell r="I340" t="str">
            <v>1. Prestación de servicios</v>
          </cell>
          <cell r="J340" t="str">
            <v xml:space="preserve">1065592349
</v>
          </cell>
          <cell r="K340">
            <v>1</v>
          </cell>
          <cell r="L340" t="str">
            <v>Persona Natural</v>
          </cell>
          <cell r="M340" t="str">
            <v>N/A</v>
          </cell>
          <cell r="N340" t="str">
            <v>Prestación de servicios profesionales para apoyar al Departamento de SAAD Comparecientes en el acompañamiento psicosocial a los comparecientes ante las salas y secciones de la JEP.</v>
          </cell>
          <cell r="O340" t="str">
            <v>Misional</v>
          </cell>
          <cell r="P340" t="str">
            <v>Harvey Danilo Suarez Morales</v>
          </cell>
          <cell r="Q340" t="str">
            <v>Secretaría Ejecutiva</v>
          </cell>
          <cell r="R340" t="str">
            <v xml:space="preserve">Subsecretaría Ejecutiva </v>
          </cell>
          <cell r="S340" t="str">
            <v>Departamento SAAD - Comparecientes</v>
          </cell>
          <cell r="T340" t="str">
            <v>Jorge Alirio Mancera Cortés</v>
          </cell>
          <cell r="U340" t="str">
            <v>BB-Departamento SAAD - Comparecientes</v>
          </cell>
          <cell r="V340" t="str">
            <v>N/A</v>
          </cell>
          <cell r="W340" t="str">
            <v>N/A</v>
          </cell>
          <cell r="X340" t="str">
            <v>N/A</v>
          </cell>
          <cell r="Y340" t="str">
            <v>Inversión</v>
          </cell>
          <cell r="Z340">
            <v>86496775</v>
          </cell>
          <cell r="AA340" t="str">
            <v>N/A</v>
          </cell>
          <cell r="AB340" t="str">
            <v>N/A</v>
          </cell>
          <cell r="AC340" t="str">
            <v>$7.228.143</v>
          </cell>
          <cell r="AD340" t="str">
            <v>N/A</v>
          </cell>
          <cell r="AE340">
            <v>25522</v>
          </cell>
          <cell r="AF340">
            <v>46222</v>
          </cell>
          <cell r="AG340">
            <v>2018011001091</v>
          </cell>
          <cell r="AH340">
            <v>44580</v>
          </cell>
          <cell r="AI340">
            <v>44582</v>
          </cell>
          <cell r="AJ340" t="str">
            <v>Nasly Alexandra Cañas de la Hoz</v>
          </cell>
          <cell r="AK340">
            <v>26668491</v>
          </cell>
          <cell r="AL340">
            <v>5</v>
          </cell>
          <cell r="AM340">
            <v>44687</v>
          </cell>
          <cell r="AN340">
            <v>0</v>
          </cell>
          <cell r="AO340" t="str">
            <v>N/A</v>
          </cell>
          <cell r="AP340">
            <v>0</v>
          </cell>
          <cell r="AQ340" t="str">
            <v>N/A</v>
          </cell>
          <cell r="AR340">
            <v>0</v>
          </cell>
          <cell r="AS340" t="str">
            <v>N/A</v>
          </cell>
          <cell r="AT340">
            <v>0</v>
          </cell>
          <cell r="AU340" t="str">
            <v>N/A</v>
          </cell>
          <cell r="AV340">
            <v>0</v>
          </cell>
          <cell r="AW340" t="str">
            <v>N/A</v>
          </cell>
          <cell r="AX340">
            <v>0</v>
          </cell>
          <cell r="AY340" t="str">
            <v>N/A</v>
          </cell>
          <cell r="AZ340">
            <v>0</v>
          </cell>
          <cell r="BA340">
            <v>86496775</v>
          </cell>
          <cell r="BB340" t="str">
            <v>NO</v>
          </cell>
          <cell r="BC340" t="str">
            <v>N/A</v>
          </cell>
          <cell r="BD340" t="str">
            <v>N/A</v>
          </cell>
          <cell r="BE340" t="str">
            <v>N/A</v>
          </cell>
          <cell r="BF340" t="str">
            <v>N/A</v>
          </cell>
          <cell r="BG340">
            <v>44926</v>
          </cell>
          <cell r="BH340">
            <v>44926</v>
          </cell>
          <cell r="BI340">
            <v>-417</v>
          </cell>
          <cell r="BJ340" t="str">
            <v>NO</v>
          </cell>
          <cell r="BK340" t="str">
            <v>N/A</v>
          </cell>
          <cell r="BL340" t="str">
            <v xml:space="preserve">Cesar – Guajira
</v>
          </cell>
          <cell r="BM340" t="str">
            <v>Cumplimiento</v>
          </cell>
          <cell r="BN340" t="str">
            <v>21-45-101358069
25-47-101002841</v>
          </cell>
          <cell r="BO340" t="str">
            <v>0
0</v>
          </cell>
          <cell r="BP340" t="str">
            <v>Seguros del Estado S.A. 
Seguros del Estado S.A.</v>
          </cell>
          <cell r="BQ340" t="str">
            <v>19/01/2022
06/05/2022</v>
          </cell>
          <cell r="BR340" t="str">
            <v>19-01-2022 - 30-06-2023
06/05/2022 - 30/06/2023</v>
          </cell>
          <cell r="BS340" t="str">
            <v>20/01/2022
09/05/2023</v>
          </cell>
          <cell r="BT340" t="str">
            <v>C:\Users\andres.prietom\JEP Colombia\Carlos Giovanni Torres Peñaranda - Contractual - Onedrive\Validación pólizas CPS\.VERIFICACIÓN DE PÓLIZAS CONTRATOS 2022\Verificación póliza Contrato  JEP-080-2022.pdf</v>
          </cell>
          <cell r="BU340" t="str">
            <v>En fecha 06/05/2022, se suscribe cesión del contrato.</v>
          </cell>
          <cell r="BV340" t="str">
            <v>Terminado</v>
          </cell>
          <cell r="BW340" t="str">
            <v>Cesión</v>
          </cell>
          <cell r="BX340" t="str">
            <v>N/A</v>
          </cell>
          <cell r="BY340" t="str">
            <v>PSICOLOGÍA</v>
          </cell>
          <cell r="BZ340" t="str">
            <v>N/A</v>
          </cell>
          <cell r="CA340" t="str">
            <v>MASCULINO</v>
          </cell>
        </row>
        <row r="341">
          <cell r="C341" t="str">
            <v>JEP-624-2022</v>
          </cell>
          <cell r="D341" t="str">
            <v>JEP-CSPO-605-2022</v>
          </cell>
          <cell r="E341" t="str">
            <v>Jairo Cuellar</v>
          </cell>
          <cell r="F341">
            <v>44755</v>
          </cell>
          <cell r="G341" t="str">
            <v>Sandra Carolina Soler Albarracín</v>
          </cell>
          <cell r="H341" t="str">
            <v>2. Contratos o convenios que no requieren pluralidad de ofertas</v>
          </cell>
          <cell r="I341" t="str">
            <v>1. Prestación de servicios</v>
          </cell>
          <cell r="J341">
            <v>1000333186</v>
          </cell>
          <cell r="K341">
            <v>1</v>
          </cell>
          <cell r="L341" t="str">
            <v>Persona Natural</v>
          </cell>
          <cell r="M341" t="str">
            <v xml:space="preserve">Bogotá D.C. </v>
          </cell>
          <cell r="N341" t="str">
            <v>Prestación de servicios  para apoyar y acompañar las actuaciones y decisiones judiciales propias de la justicia transicional y restaurativa de la JEP, en la gestión y validación técnica de información para la consolidación en los sistemas misionales dispuestos por la Jurisdicción.</v>
          </cell>
          <cell r="O341" t="str">
            <v>Misional</v>
          </cell>
          <cell r="P341" t="str">
            <v>Harvey Danilo Suarez Morales</v>
          </cell>
          <cell r="Q341" t="str">
            <v>Secretaría Ejecutiva</v>
          </cell>
          <cell r="R341" t="str">
            <v xml:space="preserve">Subsecretaría Ejecutiva </v>
          </cell>
          <cell r="S341" t="str">
            <v>Departamento SAAD - Comparecientes</v>
          </cell>
          <cell r="T341" t="str">
            <v>Jorge Alirio Mancera Cortés</v>
          </cell>
          <cell r="U341" t="str">
            <v>BB-Departamento SAAD - Comparecientes</v>
          </cell>
          <cell r="V341" t="str">
            <v>N/A</v>
          </cell>
          <cell r="W341" t="str">
            <v>N/A</v>
          </cell>
          <cell r="X341" t="str">
            <v>N/A</v>
          </cell>
          <cell r="Y341" t="str">
            <v>Inversión</v>
          </cell>
          <cell r="Z341">
            <v>18070350</v>
          </cell>
          <cell r="AA341" t="str">
            <v>N/A</v>
          </cell>
          <cell r="AB341" t="str">
            <v>N/A</v>
          </cell>
          <cell r="AC341">
            <v>3614070</v>
          </cell>
          <cell r="AD341" t="str">
            <v>N/A</v>
          </cell>
          <cell r="AE341">
            <v>95122</v>
          </cell>
          <cell r="AF341">
            <v>333522</v>
          </cell>
          <cell r="AG341" t="str">
            <v xml:space="preserve">	2018011001091</v>
          </cell>
          <cell r="AH341">
            <v>44764</v>
          </cell>
          <cell r="AI341">
            <v>44764</v>
          </cell>
          <cell r="AJ341" t="str">
            <v>N/A</v>
          </cell>
          <cell r="AK341" t="str">
            <v>N/A</v>
          </cell>
          <cell r="AL341" t="str">
            <v>N/A</v>
          </cell>
          <cell r="AM341" t="str">
            <v>N/A</v>
          </cell>
          <cell r="AN341">
            <v>0</v>
          </cell>
          <cell r="AO341" t="str">
            <v>N/A</v>
          </cell>
          <cell r="AP341">
            <v>0</v>
          </cell>
          <cell r="AQ341" t="str">
            <v>N/A</v>
          </cell>
          <cell r="AR341">
            <v>0</v>
          </cell>
          <cell r="AS341" t="str">
            <v>N/A</v>
          </cell>
          <cell r="AT341">
            <v>0</v>
          </cell>
          <cell r="AU341" t="str">
            <v>N/A</v>
          </cell>
          <cell r="AV341">
            <v>0</v>
          </cell>
          <cell r="AW341" t="str">
            <v>N/A</v>
          </cell>
          <cell r="AX341">
            <v>0</v>
          </cell>
          <cell r="AY341" t="str">
            <v>N/A</v>
          </cell>
          <cell r="AZ341">
            <v>0</v>
          </cell>
          <cell r="BA341">
            <v>18070350</v>
          </cell>
          <cell r="BB341" t="str">
            <v>NO</v>
          </cell>
          <cell r="BC341" t="str">
            <v>N/A</v>
          </cell>
          <cell r="BD341" t="str">
            <v>N/A</v>
          </cell>
          <cell r="BE341" t="str">
            <v>N/A</v>
          </cell>
          <cell r="BF341" t="str">
            <v>N/A</v>
          </cell>
          <cell r="BG341">
            <v>44895</v>
          </cell>
          <cell r="BH341">
            <v>44895</v>
          </cell>
          <cell r="BI341">
            <v>-448</v>
          </cell>
          <cell r="BJ341" t="str">
            <v>SI</v>
          </cell>
          <cell r="BK341">
            <v>44945</v>
          </cell>
          <cell r="BL341" t="str">
            <v>Bogotá D.C.</v>
          </cell>
          <cell r="BM341" t="str">
            <v>Cumplimiento</v>
          </cell>
          <cell r="BN341" t="str">
            <v>63-47-101001117</v>
          </cell>
          <cell r="BO341">
            <v>0</v>
          </cell>
          <cell r="BP341" t="str">
            <v>Seguros del Estado S.A.</v>
          </cell>
          <cell r="BQ341">
            <v>44764</v>
          </cell>
          <cell r="BR341" t="str">
            <v>22/07/2022 - 31/05/2023</v>
          </cell>
          <cell r="BS341">
            <v>2022</v>
          </cell>
          <cell r="BT341" t="str">
            <v>PENDIENTE</v>
          </cell>
          <cell r="BU341" t="str">
            <v>Se publica balance de cierre el 19 de enero de 2023</v>
          </cell>
          <cell r="BV341" t="str">
            <v>Terminado</v>
          </cell>
          <cell r="BW341" t="str">
            <v>Retiro</v>
          </cell>
          <cell r="BX341" t="str">
            <v>N/A</v>
          </cell>
          <cell r="BY341" t="str">
            <v>PENDIENTE</v>
          </cell>
          <cell r="BZ341" t="str">
            <v>N/A</v>
          </cell>
          <cell r="CA341" t="str">
            <v>FEMENINO</v>
          </cell>
        </row>
        <row r="342">
          <cell r="C342" t="str">
            <v>JEP-291-2022</v>
          </cell>
          <cell r="D342" t="str">
            <v>JEP-CSPO-291-2022</v>
          </cell>
          <cell r="E342" t="str">
            <v xml:space="preserve">Vanessa Jiménez </v>
          </cell>
          <cell r="F342" t="str">
            <v>21 de enero de 2022</v>
          </cell>
          <cell r="G342" t="str">
            <v xml:space="preserve">Jenny Lorena Moreno Rodriguez </v>
          </cell>
          <cell r="H342" t="str">
            <v>2. Contratos o convenios que no requieren pluralidad de ofertas</v>
          </cell>
          <cell r="I342" t="str">
            <v>1. Prestación de servicios</v>
          </cell>
          <cell r="J342">
            <v>53043931</v>
          </cell>
          <cell r="K342">
            <v>1</v>
          </cell>
          <cell r="L342" t="str">
            <v>Persona Natural</v>
          </cell>
          <cell r="M342" t="str">
            <v>N/A</v>
          </cell>
          <cell r="N342" t="str">
            <v>Prestación de servicios para apoyar y acompañar las actuaciones y decisiones judiciales propias de la justicia transicional y restaurativa JEP, en materia de gestión y validación técnica de información en el proceso de consolidación del registro de comparecientes, del que trata el artículo 95 del ASP 001 de 2020</v>
          </cell>
          <cell r="O342" t="str">
            <v>Misional</v>
          </cell>
          <cell r="P342" t="str">
            <v>Harvey Danilo Suarez Morales</v>
          </cell>
          <cell r="Q342" t="str">
            <v>Secretaría Ejecutiva</v>
          </cell>
          <cell r="R342" t="str">
            <v xml:space="preserve">Subsecretaría Ejecutiva </v>
          </cell>
          <cell r="S342" t="str">
            <v>Departamento SAAD - Comparecientes</v>
          </cell>
          <cell r="T342" t="str">
            <v>Jorge Alirio Mancera Cortés</v>
          </cell>
          <cell r="U342" t="str">
            <v>BB-Departamento SAAD - Comparecientes</v>
          </cell>
          <cell r="V342" t="str">
            <v>N/A</v>
          </cell>
          <cell r="W342" t="str">
            <v>N/A</v>
          </cell>
          <cell r="X342" t="str">
            <v>N/A</v>
          </cell>
          <cell r="Y342" t="str">
            <v>Inversión</v>
          </cell>
          <cell r="Z342">
            <v>41561805</v>
          </cell>
          <cell r="AA342" t="str">
            <v>N/A</v>
          </cell>
          <cell r="AB342" t="str">
            <v>N/A</v>
          </cell>
          <cell r="AC342">
            <v>3614070</v>
          </cell>
          <cell r="AD342" t="str">
            <v>N/A</v>
          </cell>
          <cell r="AE342">
            <v>46522</v>
          </cell>
          <cell r="AF342">
            <v>61822</v>
          </cell>
          <cell r="AG342">
            <v>2018011001091</v>
          </cell>
          <cell r="AH342">
            <v>44587</v>
          </cell>
          <cell r="AI342">
            <v>44588</v>
          </cell>
          <cell r="AJ342" t="str">
            <v>N/A</v>
          </cell>
          <cell r="AK342" t="str">
            <v>N/A</v>
          </cell>
          <cell r="AL342" t="str">
            <v>N/A</v>
          </cell>
          <cell r="AM342" t="str">
            <v>N/A</v>
          </cell>
          <cell r="AN342">
            <v>0</v>
          </cell>
          <cell r="AO342" t="str">
            <v>N/A</v>
          </cell>
          <cell r="AP342">
            <v>0</v>
          </cell>
          <cell r="AQ342" t="str">
            <v>N/A</v>
          </cell>
          <cell r="AR342">
            <v>0</v>
          </cell>
          <cell r="AS342" t="str">
            <v>N/A</v>
          </cell>
          <cell r="AT342">
            <v>0</v>
          </cell>
          <cell r="AU342" t="str">
            <v>N/A</v>
          </cell>
          <cell r="AV342">
            <v>0</v>
          </cell>
          <cell r="AW342" t="str">
            <v>N/A</v>
          </cell>
          <cell r="AX342">
            <v>0</v>
          </cell>
          <cell r="AY342" t="str">
            <v>N/A</v>
          </cell>
          <cell r="AZ342">
            <v>0</v>
          </cell>
          <cell r="BA342">
            <v>41561805</v>
          </cell>
          <cell r="BB342" t="str">
            <v>NO</v>
          </cell>
          <cell r="BC342" t="str">
            <v>N/A</v>
          </cell>
          <cell r="BD342" t="str">
            <v>N/A</v>
          </cell>
          <cell r="BE342" t="str">
            <v>N/A</v>
          </cell>
          <cell r="BF342" t="str">
            <v>N/A</v>
          </cell>
          <cell r="BG342">
            <v>44926</v>
          </cell>
          <cell r="BH342">
            <v>44926</v>
          </cell>
          <cell r="BI342">
            <v>-417</v>
          </cell>
          <cell r="BJ342" t="str">
            <v>NO</v>
          </cell>
          <cell r="BK342" t="str">
            <v>N/A</v>
          </cell>
          <cell r="BL342" t="str">
            <v>Bogotá D.C.</v>
          </cell>
          <cell r="BM342" t="str">
            <v xml:space="preserve">Cumplimiento </v>
          </cell>
          <cell r="BN342" t="str">
            <v>25-47-101002457</v>
          </cell>
          <cell r="BO342">
            <v>0</v>
          </cell>
          <cell r="BP342" t="str">
            <v xml:space="preserve">Seguros del Estado </v>
          </cell>
          <cell r="BQ342">
            <v>44587</v>
          </cell>
          <cell r="BR342" t="str">
            <v>26-01-2022 - 01-07-2023</v>
          </cell>
          <cell r="BS342">
            <v>2022</v>
          </cell>
          <cell r="BT342" t="str">
            <v>PENDIENTE</v>
          </cell>
          <cell r="BU342" t="str">
            <v>Ninguna</v>
          </cell>
          <cell r="BV342" t="str">
            <v>Terminado</v>
          </cell>
          <cell r="BW342" t="str">
            <v>Retiro</v>
          </cell>
          <cell r="BX342" t="str">
            <v>N/A</v>
          </cell>
          <cell r="BY342" t="str">
            <v>ADMINISTRACIÓN DE EMPRESAS</v>
          </cell>
          <cell r="BZ342" t="str">
            <v>N/A</v>
          </cell>
          <cell r="CA342" t="str">
            <v>FEMENINO</v>
          </cell>
        </row>
        <row r="343">
          <cell r="C343" t="str">
            <v>JEP-303-2022</v>
          </cell>
          <cell r="D343" t="str">
            <v>JEP-CSPO-303-2022</v>
          </cell>
          <cell r="E343" t="str">
            <v>Carlos Torres</v>
          </cell>
          <cell r="F343" t="str">
            <v>18 de enero de 2022</v>
          </cell>
          <cell r="G343" t="str">
            <v>Juan Sebastian Aguiego Gomez</v>
          </cell>
          <cell r="H343" t="str">
            <v>2. Contratos o convenios que no requieren pluralidad de ofertas</v>
          </cell>
          <cell r="I343" t="str">
            <v>1. Prestación de servicios</v>
          </cell>
          <cell r="J343">
            <v>1024541009</v>
          </cell>
          <cell r="K343">
            <v>5</v>
          </cell>
          <cell r="L343" t="str">
            <v>Persona Natural</v>
          </cell>
          <cell r="M343" t="str">
            <v>N/A</v>
          </cell>
          <cell r="N343" t="str">
            <v>Prestación de servicios profesionales para apoyar y acompañar al sistema autónomo de asesoría y defensa de la JEP en los procesos de validación de información aplicando herramientas jurídicas y conceptuales que permitan fortalecer la calidad de la información y la oportunidad de respuesta del Registro de Comparecientes, del que trata el artículo 95 del ASP 001 de 2020.</v>
          </cell>
          <cell r="O343" t="str">
            <v>Misional</v>
          </cell>
          <cell r="P343" t="str">
            <v>Harvey Danilo Suarez Morales</v>
          </cell>
          <cell r="Q343" t="str">
            <v>Secretaría Ejecutiva</v>
          </cell>
          <cell r="R343" t="str">
            <v xml:space="preserve">Subsecretaría Ejecutiva </v>
          </cell>
          <cell r="S343" t="str">
            <v>Departamento SAAD - Comparecientes</v>
          </cell>
          <cell r="T343" t="str">
            <v>Jorge Alirio Mancera Cortés</v>
          </cell>
          <cell r="U343" t="str">
            <v>BB-Departamento SAAD - Comparecientes</v>
          </cell>
          <cell r="V343" t="str">
            <v>N/A</v>
          </cell>
          <cell r="W343" t="str">
            <v>N/A</v>
          </cell>
          <cell r="X343" t="str">
            <v>N/A</v>
          </cell>
          <cell r="Y343" t="str">
            <v>Inversión</v>
          </cell>
          <cell r="Z343">
            <v>69823860</v>
          </cell>
          <cell r="AA343" t="str">
            <v>N/A</v>
          </cell>
          <cell r="AB343" t="str">
            <v>N/A</v>
          </cell>
          <cell r="AC343">
            <v>6071640</v>
          </cell>
          <cell r="AD343" t="str">
            <v>N/A</v>
          </cell>
          <cell r="AE343">
            <v>49822</v>
          </cell>
          <cell r="AF343">
            <v>53922</v>
          </cell>
          <cell r="AG343">
            <v>2018011001091</v>
          </cell>
          <cell r="AH343">
            <v>44585</v>
          </cell>
          <cell r="AI343">
            <v>44588</v>
          </cell>
          <cell r="AJ343" t="str">
            <v>N/A</v>
          </cell>
          <cell r="AK343" t="str">
            <v>N/A</v>
          </cell>
          <cell r="AL343" t="str">
            <v>N/A</v>
          </cell>
          <cell r="AM343" t="str">
            <v>N/A</v>
          </cell>
          <cell r="AN343">
            <v>0</v>
          </cell>
          <cell r="AO343" t="str">
            <v>N/A</v>
          </cell>
          <cell r="AP343">
            <v>0</v>
          </cell>
          <cell r="AQ343" t="str">
            <v>N/A</v>
          </cell>
          <cell r="AR343">
            <v>0</v>
          </cell>
          <cell r="AS343" t="str">
            <v>N/A</v>
          </cell>
          <cell r="AT343">
            <v>0</v>
          </cell>
          <cell r="AU343" t="str">
            <v>N/A</v>
          </cell>
          <cell r="AV343">
            <v>0</v>
          </cell>
          <cell r="AW343" t="str">
            <v>N/A</v>
          </cell>
          <cell r="AX343">
            <v>0</v>
          </cell>
          <cell r="AY343" t="str">
            <v>N/A</v>
          </cell>
          <cell r="AZ343">
            <v>0</v>
          </cell>
          <cell r="BA343">
            <v>69823860</v>
          </cell>
          <cell r="BB343" t="str">
            <v>NO</v>
          </cell>
          <cell r="BC343" t="str">
            <v>N/A</v>
          </cell>
          <cell r="BD343" t="str">
            <v>N/A</v>
          </cell>
          <cell r="BE343" t="str">
            <v>N/A</v>
          </cell>
          <cell r="BF343" t="str">
            <v>N/A</v>
          </cell>
          <cell r="BG343">
            <v>44926</v>
          </cell>
          <cell r="BH343">
            <v>44926</v>
          </cell>
          <cell r="BI343">
            <v>-417</v>
          </cell>
          <cell r="BJ343" t="str">
            <v>NO</v>
          </cell>
          <cell r="BK343" t="str">
            <v>N/A</v>
          </cell>
          <cell r="BL343" t="str">
            <v>Bogotá D.C.</v>
          </cell>
          <cell r="BM343" t="str">
            <v xml:space="preserve">Cumplimiento </v>
          </cell>
          <cell r="BN343" t="str">
            <v>14-47-101014441</v>
          </cell>
          <cell r="BO343">
            <v>0</v>
          </cell>
          <cell r="BP343" t="str">
            <v xml:space="preserve">Seguros del Estado </v>
          </cell>
          <cell r="BQ343">
            <v>44586</v>
          </cell>
          <cell r="BR343" t="str">
            <v>24-01-2022 - 05-07-2023</v>
          </cell>
          <cell r="BS343">
            <v>2022</v>
          </cell>
          <cell r="BT343"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o%CC%81n%20po%CC%81liza%20contrato%20JEP%2D303%2D2022%2Epdf&amp;parent=%2Fpersonal%2Fcarlos%5Ftorres%5Fjep%5Fgov%5Fco%2FDocuments%2FDocumentos%2FContractual%2FContractual%20%2D%20Onedrive%2FValidaci%C3%B3n%20p%C3%B3lizas%20CPS%2F%2EVERIFICACI%C3%93N%20DE%20P%C3%93LIZAS%20CONTRATOS%202022</v>
          </cell>
          <cell r="BU343" t="str">
            <v>Ninguna</v>
          </cell>
          <cell r="BV343" t="str">
            <v>Terminado</v>
          </cell>
          <cell r="BW343" t="str">
            <v>Retiro</v>
          </cell>
          <cell r="BX343" t="str">
            <v>N/A</v>
          </cell>
          <cell r="BY343" t="str">
            <v>DERECHO</v>
          </cell>
          <cell r="BZ343" t="str">
            <v>N/A</v>
          </cell>
          <cell r="CA343" t="str">
            <v>MASCULINO</v>
          </cell>
        </row>
        <row r="344">
          <cell r="C344" t="str">
            <v>JEP-509-2022</v>
          </cell>
          <cell r="D344" t="str">
            <v>JEP-CSPO-491-2022</v>
          </cell>
          <cell r="E344" t="str">
            <v>John Maldonado</v>
          </cell>
          <cell r="F344" t="str">
            <v>Revisado el 10/07/2022 Firmado sin acta de inicio</v>
          </cell>
          <cell r="G344" t="str">
            <v>Jorge Hernando Torres Zafra</v>
          </cell>
          <cell r="H344" t="str">
            <v>2. Contratos o convenios que no requieren pluralidad de ofertas</v>
          </cell>
          <cell r="I344" t="str">
            <v>1. Prestación de servicios</v>
          </cell>
          <cell r="J344">
            <v>19492073</v>
          </cell>
          <cell r="K344">
            <v>7</v>
          </cell>
          <cell r="L344" t="str">
            <v>Persona Natural</v>
          </cell>
          <cell r="M344" t="str">
            <v xml:space="preserve">Bogotá D.C. </v>
          </cell>
          <cell r="N344" t="str">
            <v>Prestación de servicios profesionales para apoyar y acompañar al departamento SAAD Comparecientes en el trámite de las gestiones administrativas propias del desarrollo del Sistema Autónomo de Asesoría y Defensa</v>
          </cell>
          <cell r="O344" t="str">
            <v>Misional</v>
          </cell>
          <cell r="P344" t="str">
            <v>Harvey Danilo Suarez Morales</v>
          </cell>
          <cell r="Q344" t="str">
            <v>Secretaría Ejecutiva</v>
          </cell>
          <cell r="R344" t="str">
            <v xml:space="preserve">Subsecretaría Ejecutiva </v>
          </cell>
          <cell r="S344" t="str">
            <v>Departamento SAAD - Comparecientes</v>
          </cell>
          <cell r="T344" t="str">
            <v>Jorge Alirio Mancera Cortés</v>
          </cell>
          <cell r="U344" t="str">
            <v>BB-Departamento SAAD - Comparecientes</v>
          </cell>
          <cell r="V344" t="str">
            <v>N/A</v>
          </cell>
          <cell r="W344" t="str">
            <v>N/A</v>
          </cell>
          <cell r="X344" t="str">
            <v>N/A</v>
          </cell>
          <cell r="Y344" t="str">
            <v>Inversión</v>
          </cell>
          <cell r="Z344">
            <v>36140715</v>
          </cell>
          <cell r="AA344" t="str">
            <v>N/A</v>
          </cell>
          <cell r="AB344" t="str">
            <v>N/A</v>
          </cell>
          <cell r="AC344">
            <v>7228143</v>
          </cell>
          <cell r="AD344" t="str">
            <v>N/A</v>
          </cell>
          <cell r="AE344">
            <v>76722</v>
          </cell>
          <cell r="AF344">
            <v>310322</v>
          </cell>
          <cell r="AG344">
            <v>2018011001091</v>
          </cell>
          <cell r="AH344">
            <v>44750</v>
          </cell>
          <cell r="AI344">
            <v>44753</v>
          </cell>
          <cell r="AJ344" t="str">
            <v>N/A</v>
          </cell>
          <cell r="AK344" t="str">
            <v>N/A</v>
          </cell>
          <cell r="AL344" t="str">
            <v>N/A</v>
          </cell>
          <cell r="AM344" t="str">
            <v>N/A</v>
          </cell>
          <cell r="AN344">
            <v>0</v>
          </cell>
          <cell r="AO344" t="str">
            <v>N/A</v>
          </cell>
          <cell r="AP344">
            <v>0</v>
          </cell>
          <cell r="AQ344" t="str">
            <v>N/A</v>
          </cell>
          <cell r="AR344">
            <v>0</v>
          </cell>
          <cell r="AS344" t="str">
            <v>N/A</v>
          </cell>
          <cell r="AT344">
            <v>0</v>
          </cell>
          <cell r="AU344" t="str">
            <v>N/A</v>
          </cell>
          <cell r="AV344">
            <v>0</v>
          </cell>
          <cell r="AW344" t="str">
            <v>N/A</v>
          </cell>
          <cell r="AX344">
            <v>0</v>
          </cell>
          <cell r="AY344" t="str">
            <v>N/A</v>
          </cell>
          <cell r="AZ344">
            <v>0</v>
          </cell>
          <cell r="BA344">
            <v>36140715</v>
          </cell>
          <cell r="BB344" t="str">
            <v>NO</v>
          </cell>
          <cell r="BC344" t="str">
            <v>N/A</v>
          </cell>
          <cell r="BD344" t="str">
            <v>N/A</v>
          </cell>
          <cell r="BE344" t="str">
            <v>N/A</v>
          </cell>
          <cell r="BF344" t="str">
            <v>N/A</v>
          </cell>
          <cell r="BG344">
            <v>44895</v>
          </cell>
          <cell r="BH344">
            <v>44895</v>
          </cell>
          <cell r="BI344">
            <v>-448</v>
          </cell>
          <cell r="BJ344" t="str">
            <v>SI</v>
          </cell>
          <cell r="BK344" t="str">
            <v>N/A</v>
          </cell>
          <cell r="BL344" t="str">
            <v>Bogotá D.C.</v>
          </cell>
          <cell r="BM344" t="str">
            <v xml:space="preserve">Cumplimiento </v>
          </cell>
          <cell r="BN344" t="str">
            <v>63-47-101001090</v>
          </cell>
          <cell r="BO344">
            <v>0</v>
          </cell>
          <cell r="BP344" t="str">
            <v xml:space="preserve">Seguros del Estado S.A. </v>
          </cell>
          <cell r="BQ344" t="str">
            <v>11/072022</v>
          </cell>
          <cell r="BR344" t="str">
            <v>08/07/2022 - 31/05/2023</v>
          </cell>
          <cell r="BS344">
            <v>2022</v>
          </cell>
          <cell r="BT344" t="str">
            <v>PENDIENTE</v>
          </cell>
          <cell r="BU344" t="str">
            <v>Ninguna</v>
          </cell>
          <cell r="BV344" t="str">
            <v>Terminado</v>
          </cell>
          <cell r="BW344" t="str">
            <v>Retiro</v>
          </cell>
          <cell r="BX344" t="str">
            <v>N/A</v>
          </cell>
          <cell r="BY344" t="str">
            <v>PENDIENTE</v>
          </cell>
          <cell r="BZ344" t="str">
            <v>N/A</v>
          </cell>
          <cell r="CA344" t="str">
            <v>MASCULINO</v>
          </cell>
        </row>
        <row r="345">
          <cell r="C345" t="str">
            <v>JEP-510-2022</v>
          </cell>
          <cell r="D345" t="str">
            <v>JEP-CSPO-492-2022</v>
          </cell>
          <cell r="E345" t="str">
            <v>John Maldonado</v>
          </cell>
          <cell r="F345" t="str">
            <v>N/R</v>
          </cell>
          <cell r="G345" t="str">
            <v>Lorena Tatiana Jiménez Chavarro</v>
          </cell>
          <cell r="H345" t="str">
            <v>2. Contratos o convenios que no requieren pluralidad de ofertas</v>
          </cell>
          <cell r="I345" t="str">
            <v>1. Prestación de servicios</v>
          </cell>
          <cell r="J345">
            <v>1013603231</v>
          </cell>
          <cell r="K345">
            <v>1</v>
          </cell>
          <cell r="L345" t="str">
            <v>Persona Natural</v>
          </cell>
          <cell r="M345" t="str">
            <v xml:space="preserve">Bogotá D.C. </v>
          </cell>
          <cell r="N345" t="str">
            <v>Prestación de servicios profesionales para apoyar y acompañar al departamento SAAD Comparecientes en las gestiones administrativas propias del Sistema Autónomo relacionadas con el acopio, compilación y manejo de información</v>
          </cell>
          <cell r="O345" t="str">
            <v>Misional</v>
          </cell>
          <cell r="P345" t="str">
            <v>Harvey Danilo Suarez Morales</v>
          </cell>
          <cell r="Q345" t="str">
            <v>Secretaría Ejecutiva</v>
          </cell>
          <cell r="R345" t="str">
            <v xml:space="preserve">Subsecretaría Ejecutiva </v>
          </cell>
          <cell r="S345" t="str">
            <v>Departamento SAAD - Comparecientes</v>
          </cell>
          <cell r="T345" t="str">
            <v>Jorge Alirio Mancera Cortés</v>
          </cell>
          <cell r="U345" t="str">
            <v>BB-Departamento SAAD - Comparecientes</v>
          </cell>
          <cell r="V345" t="str">
            <v>N/A</v>
          </cell>
          <cell r="W345" t="str">
            <v>N/A</v>
          </cell>
          <cell r="X345" t="str">
            <v>N/A</v>
          </cell>
          <cell r="Y345" t="str">
            <v>Inversión</v>
          </cell>
          <cell r="Z345">
            <v>26021315</v>
          </cell>
          <cell r="AA345" t="str">
            <v>N/A</v>
          </cell>
          <cell r="AB345" t="str">
            <v>N/A</v>
          </cell>
          <cell r="AC345">
            <v>5204263</v>
          </cell>
          <cell r="AD345" t="str">
            <v>N/A</v>
          </cell>
          <cell r="AE345">
            <v>76922</v>
          </cell>
          <cell r="AF345">
            <v>298922</v>
          </cell>
          <cell r="AG345">
            <v>2018011001091</v>
          </cell>
          <cell r="AH345">
            <v>44747</v>
          </cell>
          <cell r="AI345">
            <v>44750</v>
          </cell>
          <cell r="AJ345" t="str">
            <v>N/A</v>
          </cell>
          <cell r="AK345" t="str">
            <v>N/A</v>
          </cell>
          <cell r="AL345" t="str">
            <v>N/A</v>
          </cell>
          <cell r="AM345" t="str">
            <v>N/A</v>
          </cell>
          <cell r="AN345">
            <v>0</v>
          </cell>
          <cell r="AO345" t="str">
            <v>N/A</v>
          </cell>
          <cell r="AP345">
            <v>0</v>
          </cell>
          <cell r="AQ345" t="str">
            <v>N/A</v>
          </cell>
          <cell r="AR345">
            <v>0</v>
          </cell>
          <cell r="AS345" t="str">
            <v>N/A</v>
          </cell>
          <cell r="AT345">
            <v>0</v>
          </cell>
          <cell r="AU345" t="str">
            <v>N/A</v>
          </cell>
          <cell r="AV345">
            <v>0</v>
          </cell>
          <cell r="AW345" t="str">
            <v>N/A</v>
          </cell>
          <cell r="AX345">
            <v>0</v>
          </cell>
          <cell r="AY345" t="str">
            <v>N/A</v>
          </cell>
          <cell r="AZ345">
            <v>-96</v>
          </cell>
          <cell r="BA345">
            <v>26021315</v>
          </cell>
          <cell r="BB345" t="str">
            <v>NO</v>
          </cell>
          <cell r="BC345" t="str">
            <v>N/A</v>
          </cell>
          <cell r="BD345" t="str">
            <v>N/A</v>
          </cell>
          <cell r="BE345" t="str">
            <v>N/A</v>
          </cell>
          <cell r="BF345" t="str">
            <v>N/A</v>
          </cell>
          <cell r="BG345">
            <v>44895</v>
          </cell>
          <cell r="BH345">
            <v>44799</v>
          </cell>
          <cell r="BI345">
            <v>-544</v>
          </cell>
          <cell r="BJ345" t="str">
            <v>SI</v>
          </cell>
          <cell r="BK345">
            <v>44799</v>
          </cell>
          <cell r="BL345" t="str">
            <v>Bogotá D.C.</v>
          </cell>
          <cell r="BM345" t="str">
            <v xml:space="preserve">Cumplimiento </v>
          </cell>
          <cell r="BN345" t="str">
            <v>21-47-101021319</v>
          </cell>
          <cell r="BO345">
            <v>0</v>
          </cell>
          <cell r="BP345" t="str">
            <v xml:space="preserve">Seguros del Estado S.A. </v>
          </cell>
          <cell r="BQ345">
            <v>44749</v>
          </cell>
          <cell r="BR345" t="str">
            <v>05/07/2022 - 31//05/2023</v>
          </cell>
          <cell r="BS345">
            <v>2022</v>
          </cell>
          <cell r="BT345" t="str">
            <v>PENDIENTE</v>
          </cell>
          <cell r="BU345" t="str">
            <v>En fecha del 25/08/2022 se suscbirio Acta de terminación anticipada y balance y cierre final del Contrato JEP-510-2022, loren Jimenez SAAD Comparecientes</v>
          </cell>
          <cell r="BV345" t="str">
            <v>Terminado</v>
          </cell>
          <cell r="BW345" t="str">
            <v>Terminación anticipada</v>
          </cell>
          <cell r="BX345" t="str">
            <v>N/A</v>
          </cell>
          <cell r="BY345" t="str">
            <v>PENDIENTE</v>
          </cell>
          <cell r="BZ345" t="str">
            <v>N/A</v>
          </cell>
          <cell r="CA345" t="str">
            <v>FEMENINO</v>
          </cell>
        </row>
        <row r="346">
          <cell r="C346" t="str">
            <v>JEP-079-2022</v>
          </cell>
          <cell r="D346" t="str">
            <v>JEP-CSPO-079-2022</v>
          </cell>
          <cell r="E346" t="str">
            <v>Jairo Cuellar</v>
          </cell>
          <cell r="F346" t="str">
            <v>N/R</v>
          </cell>
          <cell r="G346" t="str">
            <v>Jessica Andrea Angarita Meneses</v>
          </cell>
          <cell r="H346" t="str">
            <v>2. Contratos o convenios que no requieren pluralidad de ofertas</v>
          </cell>
          <cell r="I346" t="str">
            <v>1. Prestación de servicios</v>
          </cell>
          <cell r="J346">
            <v>1032450021</v>
          </cell>
          <cell r="K346">
            <v>2</v>
          </cell>
          <cell r="L346" t="str">
            <v>Persona Natural</v>
          </cell>
          <cell r="M346" t="str">
            <v>N/A</v>
          </cell>
          <cell r="N346" t="str">
            <v>Prestación de servicios profesionales para apoyar al Departamento de SAAD Comparecientes en el acompañamiento psicosocial a los comparecientes ante las salas y secciones de la JEP.</v>
          </cell>
          <cell r="O346" t="str">
            <v>Misional</v>
          </cell>
          <cell r="P346" t="str">
            <v>Harvey Danilo Suarez Morales</v>
          </cell>
          <cell r="Q346" t="str">
            <v>Secretaría Ejecutiva</v>
          </cell>
          <cell r="R346" t="str">
            <v xml:space="preserve">Subsecretaría Ejecutiva </v>
          </cell>
          <cell r="S346" t="str">
            <v>Departamento SAAD - Comparecientes</v>
          </cell>
          <cell r="T346" t="str">
            <v>Jorge Alirio Mancera Cortés</v>
          </cell>
          <cell r="U346" t="str">
            <v>BB-Departamento SAAD - Comparecientes</v>
          </cell>
          <cell r="V346" t="str">
            <v>N/A</v>
          </cell>
          <cell r="W346" t="str">
            <v>N/A</v>
          </cell>
          <cell r="X346" t="str">
            <v>N/A</v>
          </cell>
          <cell r="Y346" t="str">
            <v>Inversión</v>
          </cell>
          <cell r="Z346">
            <v>86496775</v>
          </cell>
          <cell r="AA346" t="str">
            <v>N/A</v>
          </cell>
          <cell r="AB346" t="str">
            <v>N/A</v>
          </cell>
          <cell r="AC346">
            <v>7228143</v>
          </cell>
          <cell r="AD346" t="str">
            <v>N/A</v>
          </cell>
          <cell r="AE346">
            <v>33322</v>
          </cell>
          <cell r="AF346">
            <v>31622</v>
          </cell>
          <cell r="AG346">
            <v>2018011001091</v>
          </cell>
          <cell r="AH346">
            <v>44574</v>
          </cell>
          <cell r="AI346">
            <v>44578</v>
          </cell>
          <cell r="AJ346" t="str">
            <v>N/A</v>
          </cell>
          <cell r="AK346" t="str">
            <v>N/A</v>
          </cell>
          <cell r="AL346" t="str">
            <v>N/A</v>
          </cell>
          <cell r="AM346" t="str">
            <v>N/A</v>
          </cell>
          <cell r="AN346">
            <v>0</v>
          </cell>
          <cell r="AO346" t="str">
            <v>N/A</v>
          </cell>
          <cell r="AP346">
            <v>0</v>
          </cell>
          <cell r="AQ346" t="str">
            <v>N/A</v>
          </cell>
          <cell r="AR346">
            <v>0</v>
          </cell>
          <cell r="AS346" t="str">
            <v>N/A</v>
          </cell>
          <cell r="AT346">
            <v>0</v>
          </cell>
          <cell r="AU346" t="str">
            <v>N/A</v>
          </cell>
          <cell r="AV346">
            <v>0</v>
          </cell>
          <cell r="AW346" t="str">
            <v>N/A</v>
          </cell>
          <cell r="AX346">
            <v>0</v>
          </cell>
          <cell r="AY346" t="str">
            <v>N/A</v>
          </cell>
          <cell r="AZ346">
            <v>0</v>
          </cell>
          <cell r="BA346">
            <v>86496775</v>
          </cell>
          <cell r="BB346" t="str">
            <v>NO</v>
          </cell>
          <cell r="BC346" t="str">
            <v>N/A</v>
          </cell>
          <cell r="BD346" t="str">
            <v>N/A</v>
          </cell>
          <cell r="BE346" t="str">
            <v>N/A</v>
          </cell>
          <cell r="BF346" t="str">
            <v>N/A</v>
          </cell>
          <cell r="BG346">
            <v>44926</v>
          </cell>
          <cell r="BH346">
            <v>44926</v>
          </cell>
          <cell r="BI346">
            <v>-417</v>
          </cell>
          <cell r="BJ346" t="str">
            <v>NO</v>
          </cell>
          <cell r="BK346" t="str">
            <v>N/A</v>
          </cell>
          <cell r="BL346" t="str">
            <v>Cundinamarca</v>
          </cell>
          <cell r="BM346" t="str">
            <v>Cumplimiento</v>
          </cell>
          <cell r="BN346" t="str">
            <v>21-45-101357580</v>
          </cell>
          <cell r="BO346">
            <v>0</v>
          </cell>
          <cell r="BP346" t="str">
            <v>Seguros del Estado</v>
          </cell>
          <cell r="BQ346">
            <v>44575</v>
          </cell>
          <cell r="BR346" t="str">
            <v>13-01-2022 - 30-06-2023</v>
          </cell>
          <cell r="BS346">
            <v>2022</v>
          </cell>
          <cell r="BT346" t="str">
            <v>C:\Users\andres.prietom\JEP Colombia\Carlos Giovanni Torres Peñaranda - Contractual - Onedrive\Validación pólizas CPS\.VERIFICACIÓN DE PÓLIZAS CONTRATOS 2022\Verificación póliza Contrato  JEP-079-2022.pdf</v>
          </cell>
          <cell r="BU346" t="str">
            <v>N/A</v>
          </cell>
          <cell r="BV346" t="str">
            <v>Terminado</v>
          </cell>
          <cell r="BW346" t="str">
            <v>Retiro</v>
          </cell>
          <cell r="BX346" t="str">
            <v>N/A</v>
          </cell>
          <cell r="BY346" t="str">
            <v>PSICOLOGÍA</v>
          </cell>
          <cell r="BZ346" t="str">
            <v>N/A</v>
          </cell>
          <cell r="CA346" t="str">
            <v>FEMENINO</v>
          </cell>
        </row>
        <row r="347">
          <cell r="C347" t="str">
            <v>JEP-499-2022</v>
          </cell>
          <cell r="D347" t="str">
            <v>JEP-CSPO-481-2022</v>
          </cell>
          <cell r="E347" t="str">
            <v>Jairo Cuellar</v>
          </cell>
          <cell r="F347" t="str">
            <v>Revisado el 10/07/2022 sin acta de inicio</v>
          </cell>
          <cell r="G347" t="str">
            <v>Cesar Augusto Intriago Romero</v>
          </cell>
          <cell r="H347" t="str">
            <v>2. Contratos o convenios que no requieren pluralidad de ofertas</v>
          </cell>
          <cell r="I347" t="str">
            <v>1. Prestación de servicios</v>
          </cell>
          <cell r="J347">
            <v>2970912</v>
          </cell>
          <cell r="K347">
            <v>0</v>
          </cell>
          <cell r="L347" t="str">
            <v>Persona Natural</v>
          </cell>
          <cell r="M347" t="str">
            <v>Cota</v>
          </cell>
          <cell r="N347" t="str">
            <v>Prestación de servicios profesionales en las labores de asesoría jurídica, atención integral y defensa judicial a las personas que comparezcan ante las salas y secciones de la JEP, así como apoyar y acompañar a la Secretaría Ejecutiva en los procesos penales de su competencia.(Contratos o convenio que no requieren pluralidad de ofertas)</v>
          </cell>
          <cell r="O347" t="str">
            <v>Misional</v>
          </cell>
          <cell r="P347" t="str">
            <v>Harvey Danilo Suarez Morales</v>
          </cell>
          <cell r="Q347" t="str">
            <v>Secretaría Ejecutiva</v>
          </cell>
          <cell r="R347" t="str">
            <v xml:space="preserve">Subsecretaría Ejecutiva </v>
          </cell>
          <cell r="S347" t="str">
            <v>Departamento SAAD - Comparecientes</v>
          </cell>
          <cell r="T347" t="str">
            <v>Jorge Alirio Mancera Cortés</v>
          </cell>
          <cell r="U347" t="str">
            <v>BB-Departamento SAAD - Comparecientes</v>
          </cell>
          <cell r="V347" t="str">
            <v>N/A</v>
          </cell>
          <cell r="W347" t="str">
            <v>N/A</v>
          </cell>
          <cell r="X347" t="str">
            <v>N/A</v>
          </cell>
          <cell r="Y347" t="str">
            <v>Inversión</v>
          </cell>
          <cell r="Z347">
            <v>41200420</v>
          </cell>
          <cell r="AA347" t="str">
            <v>N/A</v>
          </cell>
          <cell r="AB347" t="str">
            <v>N/A</v>
          </cell>
          <cell r="AC347">
            <v>8240084</v>
          </cell>
          <cell r="AD347" t="str">
            <v>N/A</v>
          </cell>
          <cell r="AE347">
            <v>73322</v>
          </cell>
          <cell r="AF347">
            <v>311022</v>
          </cell>
          <cell r="AG347">
            <v>2018011001091</v>
          </cell>
          <cell r="AH347">
            <v>44752</v>
          </cell>
          <cell r="AI347">
            <v>44753</v>
          </cell>
          <cell r="AJ347" t="str">
            <v>N/A</v>
          </cell>
          <cell r="AK347" t="str">
            <v>N/A</v>
          </cell>
          <cell r="AL347" t="str">
            <v>N/A</v>
          </cell>
          <cell r="AM347" t="str">
            <v>N/A</v>
          </cell>
          <cell r="AN347">
            <v>0</v>
          </cell>
          <cell r="AO347" t="str">
            <v>N/A</v>
          </cell>
          <cell r="AP347">
            <v>0</v>
          </cell>
          <cell r="AQ347" t="str">
            <v>N/A</v>
          </cell>
          <cell r="AR347">
            <v>0</v>
          </cell>
          <cell r="AS347" t="str">
            <v>N/A</v>
          </cell>
          <cell r="AT347">
            <v>0</v>
          </cell>
          <cell r="AU347" t="str">
            <v>N/A</v>
          </cell>
          <cell r="AV347">
            <v>0</v>
          </cell>
          <cell r="AW347" t="str">
            <v>N/A</v>
          </cell>
          <cell r="AX347">
            <v>0</v>
          </cell>
          <cell r="AY347" t="str">
            <v>N/A</v>
          </cell>
          <cell r="AZ347">
            <v>0</v>
          </cell>
          <cell r="BA347">
            <v>41200420</v>
          </cell>
          <cell r="BB347" t="str">
            <v>NO</v>
          </cell>
          <cell r="BC347" t="str">
            <v>N/A</v>
          </cell>
          <cell r="BD347" t="str">
            <v>N/A</v>
          </cell>
          <cell r="BE347" t="str">
            <v>N/A</v>
          </cell>
          <cell r="BF347" t="str">
            <v>N/A</v>
          </cell>
          <cell r="BG347">
            <v>44895</v>
          </cell>
          <cell r="BH347">
            <v>44895</v>
          </cell>
          <cell r="BI347">
            <v>-448</v>
          </cell>
          <cell r="BJ347" t="str">
            <v>SI</v>
          </cell>
          <cell r="BK347" t="str">
            <v>N/A</v>
          </cell>
          <cell r="BL347" t="str">
            <v>Bogotá D.C.</v>
          </cell>
          <cell r="BM347" t="str">
            <v>Cumplimiento</v>
          </cell>
          <cell r="BN347" t="str">
            <v>21-47-101021395</v>
          </cell>
          <cell r="BO347">
            <v>0</v>
          </cell>
          <cell r="BP347" t="str">
            <v>Seguros del Estado S.A.</v>
          </cell>
          <cell r="BQ347" t="str">
            <v>11/072022</v>
          </cell>
          <cell r="BR347" t="str">
            <v>10/07/2022 - 31/05/2023</v>
          </cell>
          <cell r="BS347">
            <v>2022</v>
          </cell>
          <cell r="BT347" t="str">
            <v>PENDIENTE</v>
          </cell>
          <cell r="BU347" t="str">
            <v>Ninguna</v>
          </cell>
          <cell r="BV347" t="str">
            <v>Terminado</v>
          </cell>
          <cell r="BW347" t="str">
            <v>Retiro</v>
          </cell>
          <cell r="BX347" t="str">
            <v>N/A</v>
          </cell>
          <cell r="BY347" t="str">
            <v>PENDIENTE</v>
          </cell>
          <cell r="BZ347" t="str">
            <v>N/A</v>
          </cell>
          <cell r="CA347" t="str">
            <v>MASCULINO</v>
          </cell>
        </row>
        <row r="348">
          <cell r="C348" t="str">
            <v>JEP-500-2022</v>
          </cell>
          <cell r="D348" t="str">
            <v>JEP-CSPO-482-2022</v>
          </cell>
          <cell r="E348" t="str">
            <v>Jairo Cuellar</v>
          </cell>
          <cell r="F348" t="str">
            <v>Revisado 10/07/2022 sin aprobación de la entidad
Revisado el 21/07/2022 rechazado</v>
          </cell>
          <cell r="G348" t="str">
            <v>Aldemar Guarnizo Garcia</v>
          </cell>
          <cell r="H348" t="str">
            <v>2. Contratos o convenios que no requieren pluralidad de ofertas</v>
          </cell>
          <cell r="I348" t="str">
            <v>1. Prestación de servicios</v>
          </cell>
          <cell r="J348">
            <v>740846661</v>
          </cell>
          <cell r="K348">
            <v>8</v>
          </cell>
          <cell r="L348" t="str">
            <v>Persona Natural</v>
          </cell>
          <cell r="M348" t="str">
            <v xml:space="preserve">Bogotá D.C. </v>
          </cell>
          <cell r="N348" t="str">
            <v>Prestación de servicios profesionales en la asesoría jurídica, atención integral y defensa técnica judicial a las personas que comparezcan ante las salas y secciones de la JEP, teniendo en cuenta los enfoques diferenciales.(Contratos o convenio que no requieren pluralidad de ofertas)</v>
          </cell>
          <cell r="O348" t="str">
            <v>Misional</v>
          </cell>
          <cell r="P348" t="str">
            <v>Harvey Danilo Suarez Morales</v>
          </cell>
          <cell r="Q348" t="str">
            <v>Secretaría Ejecutiva</v>
          </cell>
          <cell r="R348" t="str">
            <v xml:space="preserve">Subsecretaría Ejecutiva </v>
          </cell>
          <cell r="S348" t="str">
            <v>Departamento SAAD - Comparecientes</v>
          </cell>
          <cell r="T348" t="str">
            <v>Jorge Alirio Mancera Cortés</v>
          </cell>
          <cell r="U348" t="str">
            <v>BB-Departamento SAAD - Comparecientes</v>
          </cell>
          <cell r="V348" t="str">
            <v>N/A</v>
          </cell>
          <cell r="W348" t="str">
            <v>N/A</v>
          </cell>
          <cell r="X348" t="str">
            <v>N/A</v>
          </cell>
          <cell r="Y348" t="str">
            <v>Inversión</v>
          </cell>
          <cell r="Z348">
            <v>36140715</v>
          </cell>
          <cell r="AA348" t="str">
            <v>N/A</v>
          </cell>
          <cell r="AB348" t="str">
            <v>N/A</v>
          </cell>
          <cell r="AC348">
            <v>7228143</v>
          </cell>
          <cell r="AD348" t="str">
            <v>N/A</v>
          </cell>
          <cell r="AE348">
            <v>73622</v>
          </cell>
          <cell r="AF348">
            <v>339722</v>
          </cell>
          <cell r="AG348" t="str">
            <v xml:space="preserve">	2018011001091</v>
          </cell>
          <cell r="AH348">
            <v>44768</v>
          </cell>
          <cell r="AI348">
            <v>44769</v>
          </cell>
          <cell r="AJ348" t="str">
            <v>N/A</v>
          </cell>
          <cell r="AK348" t="str">
            <v>N/A</v>
          </cell>
          <cell r="AL348" t="str">
            <v>N/A</v>
          </cell>
          <cell r="AM348" t="str">
            <v>N/A</v>
          </cell>
          <cell r="AN348">
            <v>0</v>
          </cell>
          <cell r="AO348" t="str">
            <v>N/A</v>
          </cell>
          <cell r="AP348">
            <v>0</v>
          </cell>
          <cell r="AQ348" t="str">
            <v>N/A</v>
          </cell>
          <cell r="AR348">
            <v>0</v>
          </cell>
          <cell r="AS348" t="str">
            <v>N/A</v>
          </cell>
          <cell r="AT348">
            <v>0</v>
          </cell>
          <cell r="AU348" t="str">
            <v>N/A</v>
          </cell>
          <cell r="AV348">
            <v>0</v>
          </cell>
          <cell r="AW348" t="str">
            <v>N/A</v>
          </cell>
          <cell r="AX348">
            <v>0</v>
          </cell>
          <cell r="AY348" t="str">
            <v>N/A</v>
          </cell>
          <cell r="AZ348">
            <v>0</v>
          </cell>
          <cell r="BA348">
            <v>36140715</v>
          </cell>
          <cell r="BB348" t="str">
            <v>NO</v>
          </cell>
          <cell r="BC348" t="str">
            <v>N/A</v>
          </cell>
          <cell r="BD348" t="str">
            <v>N/A</v>
          </cell>
          <cell r="BE348" t="str">
            <v>N/A</v>
          </cell>
          <cell r="BF348" t="str">
            <v>N/A</v>
          </cell>
          <cell r="BG348">
            <v>44895</v>
          </cell>
          <cell r="BH348">
            <v>44895</v>
          </cell>
          <cell r="BI348">
            <v>-448</v>
          </cell>
          <cell r="BJ348" t="str">
            <v>SI</v>
          </cell>
          <cell r="BK348" t="str">
            <v>N/A</v>
          </cell>
          <cell r="BL348" t="str">
            <v>Bogotá D.C.</v>
          </cell>
          <cell r="BM348" t="str">
            <v>Cumplimiento</v>
          </cell>
          <cell r="BN348" t="str">
            <v>25-47-101003050</v>
          </cell>
          <cell r="BO348">
            <v>0</v>
          </cell>
          <cell r="BP348" t="str">
            <v>Seguros del Estado S.A.</v>
          </cell>
          <cell r="BQ348">
            <v>44768</v>
          </cell>
          <cell r="BR348" t="str">
            <v>26/07/2022 - 10/06/2023</v>
          </cell>
          <cell r="BS348">
            <v>2022</v>
          </cell>
          <cell r="BT348" t="str">
            <v>PENDIENTE</v>
          </cell>
          <cell r="BU348" t="str">
            <v>Ninguna</v>
          </cell>
          <cell r="BV348" t="str">
            <v>Terminado</v>
          </cell>
          <cell r="BW348" t="str">
            <v>Retiro</v>
          </cell>
          <cell r="BX348" t="str">
            <v>N/A</v>
          </cell>
          <cell r="BY348" t="str">
            <v>PENDIENTE</v>
          </cell>
          <cell r="BZ348" t="str">
            <v>N/A</v>
          </cell>
          <cell r="CA348" t="str">
            <v>MASCULINO</v>
          </cell>
        </row>
        <row r="349">
          <cell r="C349" t="str">
            <v>JEP-477-2022</v>
          </cell>
          <cell r="D349" t="str">
            <v>JEP-CSPO-459-2022</v>
          </cell>
          <cell r="E349" t="str">
            <v>Carlos Torres</v>
          </cell>
          <cell r="F349" t="str">
            <v xml:space="preserve">Firmado 7/07/2022 </v>
          </cell>
          <cell r="G349" t="str">
            <v>Henry Alberto Romero Correa</v>
          </cell>
          <cell r="H349" t="str">
            <v>2. Contratos o convenios que no requieren pluralidad de ofertas</v>
          </cell>
          <cell r="I349" t="str">
            <v>1. Prestación de servicios</v>
          </cell>
          <cell r="J349">
            <v>80007484</v>
          </cell>
          <cell r="K349">
            <v>4</v>
          </cell>
          <cell r="L349" t="str">
            <v>Persona Natural</v>
          </cell>
          <cell r="M349" t="str">
            <v>N/A</v>
          </cell>
          <cell r="N349" t="str">
            <v>Prestación de servicios profesionales en la asesoría jurídica, atención integral y defensa técnica judicial a las personas que comparezcan ante las salas y secciones de la JEP, teniendo en cuenta los enfoques diferenciales.</v>
          </cell>
          <cell r="O349" t="str">
            <v>Misional</v>
          </cell>
          <cell r="P349" t="str">
            <v>Harvey Danilo Suarez Morales</v>
          </cell>
          <cell r="Q349" t="str">
            <v>Secretaría Ejecutiva</v>
          </cell>
          <cell r="R349" t="str">
            <v xml:space="preserve">Subsecretaría Ejecutiva </v>
          </cell>
          <cell r="S349" t="str">
            <v>Departamento SAAD - Comparecientes</v>
          </cell>
          <cell r="T349" t="str">
            <v>Jorge Alirio Mancera Cortés</v>
          </cell>
          <cell r="U349" t="str">
            <v>BB-Departamento SAAD - Comparecientes</v>
          </cell>
          <cell r="V349" t="str">
            <v>N/A</v>
          </cell>
          <cell r="W349" t="str">
            <v>N/A</v>
          </cell>
          <cell r="X349" t="str">
            <v>N/A</v>
          </cell>
          <cell r="Y349" t="str">
            <v>Inversión</v>
          </cell>
          <cell r="Z349">
            <v>36140715</v>
          </cell>
          <cell r="AA349" t="str">
            <v>N/A</v>
          </cell>
          <cell r="AB349" t="str">
            <v>N/A</v>
          </cell>
          <cell r="AC349">
            <v>3252663</v>
          </cell>
          <cell r="AD349" t="str">
            <v>N/A</v>
          </cell>
          <cell r="AE349">
            <v>73922</v>
          </cell>
          <cell r="AF349">
            <v>294222</v>
          </cell>
          <cell r="AG349">
            <v>2018011001091</v>
          </cell>
          <cell r="AH349">
            <v>44743</v>
          </cell>
          <cell r="AI349">
            <v>44747</v>
          </cell>
          <cell r="AJ349" t="str">
            <v>N/A</v>
          </cell>
          <cell r="AK349" t="str">
            <v>N/A</v>
          </cell>
          <cell r="AL349" t="str">
            <v>N/A</v>
          </cell>
          <cell r="AM349" t="str">
            <v>N/A</v>
          </cell>
          <cell r="AN349">
            <v>0</v>
          </cell>
          <cell r="AO349" t="str">
            <v>N/A</v>
          </cell>
          <cell r="AP349">
            <v>0</v>
          </cell>
          <cell r="AQ349" t="str">
            <v>N/A</v>
          </cell>
          <cell r="AR349">
            <v>0</v>
          </cell>
          <cell r="AS349" t="str">
            <v>N/A</v>
          </cell>
          <cell r="AT349">
            <v>0</v>
          </cell>
          <cell r="AU349" t="str">
            <v>N/A</v>
          </cell>
          <cell r="AV349">
            <v>0</v>
          </cell>
          <cell r="AW349" t="str">
            <v>N/A</v>
          </cell>
          <cell r="AX349">
            <v>0</v>
          </cell>
          <cell r="AY349" t="str">
            <v>N/A</v>
          </cell>
          <cell r="AZ349">
            <v>0</v>
          </cell>
          <cell r="BA349">
            <v>36140715</v>
          </cell>
          <cell r="BB349" t="str">
            <v>NO</v>
          </cell>
          <cell r="BC349" t="str">
            <v>N/A</v>
          </cell>
          <cell r="BD349" t="str">
            <v>N/A</v>
          </cell>
          <cell r="BE349" t="str">
            <v>N/A</v>
          </cell>
          <cell r="BF349" t="str">
            <v>N/A</v>
          </cell>
          <cell r="BG349">
            <v>44895</v>
          </cell>
          <cell r="BH349">
            <v>44895</v>
          </cell>
          <cell r="BI349">
            <v>-448</v>
          </cell>
          <cell r="BJ349" t="str">
            <v>SI</v>
          </cell>
          <cell r="BK349" t="str">
            <v>N/A</v>
          </cell>
          <cell r="BL349" t="str">
            <v xml:space="preserve">Antioquia
</v>
          </cell>
          <cell r="BM349" t="str">
            <v>Cumplimiento</v>
          </cell>
          <cell r="BN349" t="str">
            <v>21-45-101376225</v>
          </cell>
          <cell r="BO349">
            <v>0</v>
          </cell>
          <cell r="BP349" t="str">
            <v>Seguros de Estado S.A.</v>
          </cell>
          <cell r="BQ349">
            <v>44743</v>
          </cell>
          <cell r="BR349" t="str">
            <v>01/07/2022 - 31/05/2023</v>
          </cell>
          <cell r="BS349">
            <v>2022</v>
          </cell>
          <cell r="BT349" t="str">
            <v>PENDIENTE</v>
          </cell>
          <cell r="BU349" t="str">
            <v>Ninguna</v>
          </cell>
          <cell r="BV349" t="str">
            <v>Terminado</v>
          </cell>
          <cell r="BW349" t="str">
            <v>Retiro</v>
          </cell>
          <cell r="BX349" t="str">
            <v>N/A</v>
          </cell>
          <cell r="BY349" t="str">
            <v>DERECHO</v>
          </cell>
          <cell r="BZ349" t="str">
            <v>N/A</v>
          </cell>
          <cell r="CA349" t="str">
            <v>MASCULINO</v>
          </cell>
        </row>
        <row r="350">
          <cell r="C350" t="str">
            <v>JEP-221-2022</v>
          </cell>
          <cell r="D350" t="str">
            <v>JEP-CSPO-221-2022</v>
          </cell>
          <cell r="E350" t="str">
            <v>Jairo Cuellar</v>
          </cell>
          <cell r="F350" t="str">
            <v>14 de enero de 2022</v>
          </cell>
          <cell r="G350" t="str">
            <v>Gladys Celeide Prada Pardo</v>
          </cell>
          <cell r="H350" t="str">
            <v>2. Contratos o convenios que no requieren pluralidad de ofertas</v>
          </cell>
          <cell r="I350" t="str">
            <v>1. Prestación de servicios</v>
          </cell>
          <cell r="J350">
            <v>60335962</v>
          </cell>
          <cell r="K350">
            <v>7</v>
          </cell>
          <cell r="L350" t="str">
            <v>Persona Natural</v>
          </cell>
          <cell r="M350" t="str">
            <v xml:space="preserve">Bogotá D.C. </v>
          </cell>
          <cell r="N350" t="str">
            <v>Prestar servicios profesionales para apoyar y acompañar al Sistema Autónomo de Asesoría y Defensa de la JEP en la implementación del Registro de Comparecientes, del que trata el artículo 95 del ASP 001 de 2020, su actualización e integración con los demás sistemas de información de la JEP y la gestión del monitoreo de la Jurisdicción Especial para la Paz.</v>
          </cell>
          <cell r="O350" t="str">
            <v>Misional</v>
          </cell>
          <cell r="P350" t="str">
            <v>Harvey Danilo Suarez Morales</v>
          </cell>
          <cell r="Q350" t="str">
            <v>Secretaría Ejecutiva</v>
          </cell>
          <cell r="R350" t="str">
            <v xml:space="preserve">Subsecretaría Ejecutiva </v>
          </cell>
          <cell r="S350" t="str">
            <v>Departamento SAAD - Comparecientes</v>
          </cell>
          <cell r="T350" t="str">
            <v>Jorge Alirio Mancera Cortés</v>
          </cell>
          <cell r="U350" t="str">
            <v>BB-Departamento SAAD - Comparecientes</v>
          </cell>
          <cell r="V350" t="str">
            <v>N/A</v>
          </cell>
          <cell r="W350" t="str">
            <v>N/A</v>
          </cell>
          <cell r="X350" t="str">
            <v>N/A</v>
          </cell>
          <cell r="Y350" t="str">
            <v>Inversión</v>
          </cell>
          <cell r="Z350">
            <v>119254742</v>
          </cell>
          <cell r="AA350" t="str">
            <v>N/A</v>
          </cell>
          <cell r="AB350" t="str">
            <v>N/A</v>
          </cell>
          <cell r="AC350">
            <v>13299786</v>
          </cell>
          <cell r="AD350" t="str">
            <v>N/A</v>
          </cell>
          <cell r="AE350">
            <v>25822</v>
          </cell>
          <cell r="AF350">
            <v>39122</v>
          </cell>
          <cell r="AG350">
            <v>2018011001091</v>
          </cell>
          <cell r="AH350">
            <v>44580</v>
          </cell>
          <cell r="AI350">
            <v>44581</v>
          </cell>
          <cell r="AJ350" t="str">
            <v>N/A</v>
          </cell>
          <cell r="AK350" t="str">
            <v>N/A</v>
          </cell>
          <cell r="AL350" t="str">
            <v>N/A</v>
          </cell>
          <cell r="AM350" t="str">
            <v>N/A</v>
          </cell>
          <cell r="AN350">
            <v>0</v>
          </cell>
          <cell r="AO350" t="str">
            <v>N/A</v>
          </cell>
          <cell r="AP350">
            <v>0</v>
          </cell>
          <cell r="AQ350" t="str">
            <v>N/A</v>
          </cell>
          <cell r="AR350">
            <v>0</v>
          </cell>
          <cell r="AS350" t="str">
            <v>N/A</v>
          </cell>
          <cell r="AT350">
            <v>0</v>
          </cell>
          <cell r="AU350" t="str">
            <v>N/A</v>
          </cell>
          <cell r="AV350">
            <v>0</v>
          </cell>
          <cell r="AW350" t="str">
            <v>N/A</v>
          </cell>
          <cell r="AX350">
            <v>0</v>
          </cell>
          <cell r="AY350" t="str">
            <v>N/A</v>
          </cell>
          <cell r="AZ350">
            <v>0</v>
          </cell>
          <cell r="BA350">
            <v>119254742</v>
          </cell>
          <cell r="BB350" t="str">
            <v>NO</v>
          </cell>
          <cell r="BC350" t="str">
            <v>N/A</v>
          </cell>
          <cell r="BD350" t="str">
            <v>N/A</v>
          </cell>
          <cell r="BE350" t="str">
            <v>N/A</v>
          </cell>
          <cell r="BF350" t="str">
            <v>N/A</v>
          </cell>
          <cell r="BG350">
            <v>44834</v>
          </cell>
          <cell r="BH350">
            <v>44834</v>
          </cell>
          <cell r="BI350">
            <v>-509</v>
          </cell>
          <cell r="BJ350" t="str">
            <v>NO</v>
          </cell>
          <cell r="BK350" t="str">
            <v>SIN FECHA</v>
          </cell>
          <cell r="BL350" t="str">
            <v>Bogotá D.C.</v>
          </cell>
          <cell r="BM350" t="str">
            <v xml:space="preserve">Cumplimiento </v>
          </cell>
          <cell r="BN350" t="str">
            <v>21-45-101358074</v>
          </cell>
          <cell r="BO350">
            <v>0</v>
          </cell>
          <cell r="BP350" t="str">
            <v>Seguros del Estado</v>
          </cell>
          <cell r="BQ350">
            <v>44580</v>
          </cell>
          <cell r="BR350" t="str">
            <v>19-01-2022 - 01-04-2023</v>
          </cell>
          <cell r="BS350">
            <v>2022</v>
          </cell>
          <cell r="BT350" t="str">
            <v>https://jepcolombia-my.sharepoint.com/personal/carlos_torres_jep_gov_co/_layouts/15/onedrive.aspx?q=221&amp;searchScope=folder&amp;id=%2Fpersonal%2Fcarlos%5Ftorres%5Fjep%5Fgov%5Fco%2FDocuments%2FDocumentos%2FContractual%2FContractual%20%2D%20Onedrive%2FValidaci%C3%B3n%20p%C3%B3lizas%20CPS%2F%2EVERIFICACI%C3%93N%20DE%20P%C3%93LIZAS%20CONTRATOS%202022%2FVerificaci%C3%B3n%20p%C3%B3liza%20Contrato%20%20JEP%2D221%2D2022%2Epdf&amp;parent=%2Fpersonal%2Fcarlos%5Ftorres%5Fjep%5Fgov%5Fco%2FDocuments%2FDocumentos%2FContractual%2FContractual%20%2D%20Onedrive%2FValidaci%C3%B3n%20p%C3%B3lizas%20CPS%2F%2EVERIFICACI%C3%93N%20DE%20P%C3%93LIZAS%20CONTRATOS%202022&amp;parentview=7</v>
          </cell>
          <cell r="BU350" t="str">
            <v>N/A</v>
          </cell>
          <cell r="BV350" t="str">
            <v>Terminado</v>
          </cell>
          <cell r="BW350" t="str">
            <v>Retiro</v>
          </cell>
          <cell r="BX350" t="str">
            <v>N/A</v>
          </cell>
          <cell r="BY350" t="str">
            <v>DERECHO</v>
          </cell>
          <cell r="BZ350" t="str">
            <v>N/A</v>
          </cell>
          <cell r="CA350" t="str">
            <v>FEMENINO</v>
          </cell>
        </row>
        <row r="351">
          <cell r="C351" t="str">
            <v>JEP-722-2022</v>
          </cell>
          <cell r="D351" t="str">
            <v>JEP-CSPO-697-2022</v>
          </cell>
          <cell r="E351" t="str">
            <v>Jairo Cuellar</v>
          </cell>
          <cell r="F351">
            <v>44837</v>
          </cell>
          <cell r="G351" t="str">
            <v>Gladys Celeide Prada Pardo</v>
          </cell>
          <cell r="H351" t="str">
            <v>2. Contratos o convenios que no requieren pluralidad de ofertas</v>
          </cell>
          <cell r="I351" t="str">
            <v>1. Prestación de servicios</v>
          </cell>
          <cell r="J351">
            <v>60335962</v>
          </cell>
          <cell r="K351">
            <v>7</v>
          </cell>
          <cell r="L351" t="str">
            <v>Persona Natural</v>
          </cell>
          <cell r="M351" t="str">
            <v xml:space="preserve">Bogotá D.C. </v>
          </cell>
          <cell r="N351" t="str">
            <v>Prestar servicios profesionales para apoyar y acompañar al Sistema Autónomo de Asesoría y Defensa de la JEP en la implementación del Registro de Comparecientes, del que trata el artículo 95 del ASP 001 de 2020, su actualización e integración con los demás sistemas de información de la JEP y la gestión del monitoreo de la Jurisdicción Especial para la Paz.</v>
          </cell>
          <cell r="O351" t="str">
            <v>Misional</v>
          </cell>
          <cell r="P351" t="str">
            <v>Harvey Danilo Suarez Morales</v>
          </cell>
          <cell r="Q351" t="str">
            <v>Secretaría Ejecutiva</v>
          </cell>
          <cell r="R351" t="str">
            <v>Subsecretaría Ejecutiva</v>
          </cell>
          <cell r="S351" t="str">
            <v>Departamento SAAD - Comparecientes</v>
          </cell>
          <cell r="T351" t="str">
            <v>Jorge Alirio Mancera Cortés</v>
          </cell>
          <cell r="U351" t="str">
            <v>BB-Departamento SAAD - Comparecientes</v>
          </cell>
          <cell r="V351" t="str">
            <v>N/A</v>
          </cell>
          <cell r="W351" t="str">
            <v>N/A</v>
          </cell>
          <cell r="X351" t="str">
            <v>N/A</v>
          </cell>
          <cell r="Y351" t="str">
            <v>Inversión</v>
          </cell>
          <cell r="Z351">
            <v>39566855</v>
          </cell>
          <cell r="AA351" t="str">
            <v>N/A</v>
          </cell>
          <cell r="AB351" t="str">
            <v>N/A</v>
          </cell>
          <cell r="AC351">
            <v>15826745</v>
          </cell>
          <cell r="AD351" t="str">
            <v>N/A</v>
          </cell>
          <cell r="AE351">
            <v>124822</v>
          </cell>
          <cell r="AF351">
            <v>447422</v>
          </cell>
          <cell r="AG351">
            <v>2018011001091</v>
          </cell>
          <cell r="AH351">
            <v>44845</v>
          </cell>
          <cell r="AI351">
            <v>44848</v>
          </cell>
          <cell r="AJ351" t="str">
            <v>N/A</v>
          </cell>
          <cell r="AK351" t="str">
            <v>N/A</v>
          </cell>
          <cell r="AL351" t="str">
            <v>N/A</v>
          </cell>
          <cell r="AM351" t="str">
            <v>N/A</v>
          </cell>
          <cell r="AN351">
            <v>0</v>
          </cell>
          <cell r="AO351" t="str">
            <v>N/A</v>
          </cell>
          <cell r="AP351">
            <v>0</v>
          </cell>
          <cell r="AQ351" t="str">
            <v>N/A</v>
          </cell>
          <cell r="AR351">
            <v>0</v>
          </cell>
          <cell r="AS351" t="str">
            <v>N/A</v>
          </cell>
          <cell r="AT351">
            <v>0</v>
          </cell>
          <cell r="AU351" t="str">
            <v>N/A</v>
          </cell>
          <cell r="AV351">
            <v>0</v>
          </cell>
          <cell r="AW351" t="str">
            <v>N/A</v>
          </cell>
          <cell r="AX351">
            <v>0</v>
          </cell>
          <cell r="AY351" t="str">
            <v>N/A</v>
          </cell>
          <cell r="AZ351">
            <v>12</v>
          </cell>
          <cell r="BA351">
            <v>39566855</v>
          </cell>
          <cell r="BB351" t="str">
            <v>NO</v>
          </cell>
          <cell r="BC351" t="str">
            <v>N/A</v>
          </cell>
          <cell r="BD351" t="str">
            <v>N/A</v>
          </cell>
          <cell r="BE351" t="str">
            <v>N/A</v>
          </cell>
          <cell r="BF351" t="str">
            <v>N/A</v>
          </cell>
          <cell r="BG351">
            <v>44914</v>
          </cell>
          <cell r="BH351">
            <v>44926</v>
          </cell>
          <cell r="BI351">
            <v>-417</v>
          </cell>
          <cell r="BJ351" t="str">
            <v>SI</v>
          </cell>
          <cell r="BK351" t="str">
            <v>N/A</v>
          </cell>
          <cell r="BL351" t="str">
            <v>Bogotá D.C.</v>
          </cell>
          <cell r="BM351" t="str">
            <v>Cumplimiento</v>
          </cell>
          <cell r="BN351" t="str">
            <v>21-45-101387719</v>
          </cell>
          <cell r="BO351">
            <v>0</v>
          </cell>
          <cell r="BP351" t="str">
            <v>Seguros del Estado S.A.</v>
          </cell>
          <cell r="BQ351">
            <v>44841</v>
          </cell>
          <cell r="BR351" t="str">
            <v>06/10/2022 - 20/06/2023</v>
          </cell>
          <cell r="BS351">
            <v>2022</v>
          </cell>
          <cell r="BT351" t="str">
            <v>PENDIENTE</v>
          </cell>
          <cell r="BU351" t="str">
            <v>Mediante otrosí N°1 del 19/12/2022 Prorrogar el plazo de ejecución hasta el 31 de diciembre de 2022. Adicionar el valor del contrato por la suma de 5.275.585</v>
          </cell>
          <cell r="BV351" t="str">
            <v>Terminado</v>
          </cell>
          <cell r="BW351" t="str">
            <v>Adición y Prorróga</v>
          </cell>
          <cell r="BX351" t="str">
            <v>N/A</v>
          </cell>
          <cell r="BY351" t="str">
            <v>DERECHO</v>
          </cell>
          <cell r="BZ351" t="str">
            <v>N/A</v>
          </cell>
          <cell r="CA351" t="str">
            <v>FEMENINO</v>
          </cell>
        </row>
        <row r="352">
          <cell r="C352" t="str">
            <v>JEP-027-2022</v>
          </cell>
          <cell r="D352" t="str">
            <v>JEP-CSPO-027-2022</v>
          </cell>
          <cell r="E352" t="str">
            <v>Carlos Torres</v>
          </cell>
          <cell r="F352" t="str">
            <v>N/R</v>
          </cell>
          <cell r="G352" t="str">
            <v>Gilda Patricia Diaz Diaz</v>
          </cell>
          <cell r="H352" t="str">
            <v>2. Contratos o convenios que no requieren pluralidad de ofertas</v>
          </cell>
          <cell r="I352" t="str">
            <v>1. Prestación de servicios</v>
          </cell>
          <cell r="J352">
            <v>52260473</v>
          </cell>
          <cell r="K352">
            <v>4</v>
          </cell>
          <cell r="L352" t="str">
            <v>Persona Natural</v>
          </cell>
          <cell r="M352" t="str">
            <v>N/A</v>
          </cell>
          <cell r="N352" t="str">
            <v>Prestación de servicios profesionales para apoyar y acompañar técnicamente al departamento SAAD comparecientes en la articulación de las actividades desarrolladas por la dependencia, en territorio.</v>
          </cell>
          <cell r="O352" t="str">
            <v>Misional</v>
          </cell>
          <cell r="P352" t="str">
            <v>Harvey Danilo Suarez Morales</v>
          </cell>
          <cell r="Q352" t="str">
            <v>Secretaría Ejecutiva</v>
          </cell>
          <cell r="R352" t="str">
            <v xml:space="preserve">Subsecretaría Ejecutiva </v>
          </cell>
          <cell r="S352" t="str">
            <v>Departamento SAAD - Comparecientes</v>
          </cell>
          <cell r="T352" t="str">
            <v>Jorge Alirio Mancera Cortés</v>
          </cell>
          <cell r="U352" t="str">
            <v>BB-Departamento SAAD - Comparecientes</v>
          </cell>
          <cell r="V352" t="str">
            <v>N/A</v>
          </cell>
          <cell r="W352" t="str">
            <v>N/A</v>
          </cell>
          <cell r="X352" t="str">
            <v>N/A</v>
          </cell>
          <cell r="Y352" t="str">
            <v>Inversión</v>
          </cell>
          <cell r="Z352">
            <v>98606325</v>
          </cell>
          <cell r="AA352" t="str">
            <v>N/A</v>
          </cell>
          <cell r="AB352" t="str">
            <v>N/A</v>
          </cell>
          <cell r="AC352">
            <v>8240084</v>
          </cell>
          <cell r="AD352" t="str">
            <v>N/A</v>
          </cell>
          <cell r="AE352">
            <v>27522</v>
          </cell>
          <cell r="AF352">
            <v>32822</v>
          </cell>
          <cell r="AG352">
            <v>2018011001091</v>
          </cell>
          <cell r="AH352">
            <v>44575</v>
          </cell>
          <cell r="AI352">
            <v>44578</v>
          </cell>
          <cell r="AJ352" t="str">
            <v>N/A</v>
          </cell>
          <cell r="AK352" t="str">
            <v>N/A</v>
          </cell>
          <cell r="AL352" t="str">
            <v>N/A</v>
          </cell>
          <cell r="AM352" t="str">
            <v>N/A</v>
          </cell>
          <cell r="AN352">
            <v>0</v>
          </cell>
          <cell r="AO352" t="str">
            <v>N/A</v>
          </cell>
          <cell r="AP352">
            <v>0</v>
          </cell>
          <cell r="AQ352" t="str">
            <v>N/A</v>
          </cell>
          <cell r="AR352">
            <v>0</v>
          </cell>
          <cell r="AS352" t="str">
            <v>N/A</v>
          </cell>
          <cell r="AT352">
            <v>0</v>
          </cell>
          <cell r="AU352" t="str">
            <v>N/A</v>
          </cell>
          <cell r="AV352">
            <v>0</v>
          </cell>
          <cell r="AW352" t="str">
            <v>N/A</v>
          </cell>
          <cell r="AX352">
            <v>0</v>
          </cell>
          <cell r="AY352" t="str">
            <v>N/A</v>
          </cell>
          <cell r="AZ352">
            <v>0</v>
          </cell>
          <cell r="BA352">
            <v>98606325</v>
          </cell>
          <cell r="BB352" t="str">
            <v>NO</v>
          </cell>
          <cell r="BC352" t="str">
            <v>N/A</v>
          </cell>
          <cell r="BD352" t="str">
            <v>N/A</v>
          </cell>
          <cell r="BE352" t="str">
            <v>N/A</v>
          </cell>
          <cell r="BF352" t="str">
            <v>N/A</v>
          </cell>
          <cell r="BG352">
            <v>44926</v>
          </cell>
          <cell r="BH352">
            <v>44926</v>
          </cell>
          <cell r="BI352">
            <v>-417</v>
          </cell>
          <cell r="BJ352" t="str">
            <v>NO</v>
          </cell>
          <cell r="BK352" t="str">
            <v>N/A</v>
          </cell>
          <cell r="BL352" t="str">
            <v>Bogotá D.C.</v>
          </cell>
          <cell r="BM352" t="str">
            <v>Cumplimiento</v>
          </cell>
          <cell r="BN352" t="str">
            <v>21-45-101357686</v>
          </cell>
          <cell r="BO352">
            <v>0</v>
          </cell>
          <cell r="BP352" t="str">
            <v xml:space="preserve">Seguros del Estado </v>
          </cell>
          <cell r="BQ352">
            <v>44575</v>
          </cell>
          <cell r="BR352" t="str">
            <v>14-01-2022 - 30-06-2023</v>
          </cell>
          <cell r="BS352">
            <v>2022</v>
          </cell>
          <cell r="BT352" t="str">
            <v>https://jepcolombia-my.sharepoint.com/personal/carlos_torres_jep_gov_co/_layouts/15/onedrive.aspx?q=027&amp;searchScope=folder&amp;id=%2Fpersonal%2Fcarlos%5Ftorres%5Fjep%5Fgov%5Fco%2FDocuments%2FDocumentos%2FContractual%2FContractual%20%2D%20Onedrive%2FValidaci%C3%B3n%20p%C3%B3lizas%20CPS%2F%2EVERIFICACI%C3%93N%20DE%20P%C3%93LIZAS%20CONTRATOS%202022%2FVerificacio%CC%81n%20po%CC%81liza%20contrato%20JEP%2D027%2D2022%2Epdf&amp;parent=%2Fpersonal%2Fcarlos%5Ftorres%5Fjep%5Fgov%5Fco%2FDocuments%2FDocumentos%2FContractual%2FContractual%20%2D%20Onedrive%2FValidaci%C3%B3n%20p%C3%B3lizas%20CPS%2F%2EVERIFICACI%C3%93N%20DE%20P%C3%93LIZAS%20CONTRATOS%202022&amp;parentview=7</v>
          </cell>
          <cell r="BU352" t="str">
            <v>N/A</v>
          </cell>
          <cell r="BV352" t="str">
            <v>Terminado</v>
          </cell>
          <cell r="BW352" t="str">
            <v>Retiro</v>
          </cell>
          <cell r="BX352" t="str">
            <v>N/A</v>
          </cell>
          <cell r="BY352" t="str">
            <v>PSICOLOGÍA</v>
          </cell>
          <cell r="BZ352" t="str">
            <v>N/A</v>
          </cell>
          <cell r="CA352" t="str">
            <v>FEMENINO</v>
          </cell>
        </row>
        <row r="353">
          <cell r="C353" t="str">
            <v>JEP-501-2022</v>
          </cell>
          <cell r="D353" t="str">
            <v>JEP-CSPO-483-2022</v>
          </cell>
          <cell r="E353" t="str">
            <v>Jairo Cuellar</v>
          </cell>
          <cell r="F353" t="str">
            <v>Firmado con acta de inicio Revisado 22/07</v>
          </cell>
          <cell r="G353" t="str">
            <v>Oscar David Getial Vargas</v>
          </cell>
          <cell r="H353" t="str">
            <v>2. Contratos o convenios que no requieren pluralidad de ofertas</v>
          </cell>
          <cell r="I353" t="str">
            <v>1. Prestación de servicios</v>
          </cell>
          <cell r="J353">
            <v>87060217</v>
          </cell>
          <cell r="K353">
            <v>4</v>
          </cell>
          <cell r="L353" t="str">
            <v>Persona Natural</v>
          </cell>
          <cell r="M353" t="str">
            <v>Pasto</v>
          </cell>
          <cell r="N353" t="str">
            <v>Prestación de servicios profesionales en la asesoría jurídica, atención integral y defensa técnica judicial a las personas que comparezcan ante las salas y secciones de la JEP, teniendo en cuenta los enfoques diferenciales.(Contratos o convenio que no requieren pluralidad de ofertas)</v>
          </cell>
          <cell r="O353" t="str">
            <v>Misional</v>
          </cell>
          <cell r="P353" t="str">
            <v>Harvey Danilo Suarez Morales</v>
          </cell>
          <cell r="Q353" t="str">
            <v>Secretaría Ejecutiva</v>
          </cell>
          <cell r="R353" t="str">
            <v xml:space="preserve">Subsecretaría Ejecutiva </v>
          </cell>
          <cell r="S353" t="str">
            <v>Departamento SAAD - Comparecientes</v>
          </cell>
          <cell r="T353" t="str">
            <v>Jorge Alirio Mancera Cortés</v>
          </cell>
          <cell r="U353" t="str">
            <v>BB-Departamento SAAD - Comparecientes</v>
          </cell>
          <cell r="V353" t="str">
            <v>N/A</v>
          </cell>
          <cell r="W353" t="str">
            <v>N/A</v>
          </cell>
          <cell r="X353" t="str">
            <v>N/A</v>
          </cell>
          <cell r="Y353" t="str">
            <v>Inversión</v>
          </cell>
          <cell r="Z353">
            <v>36140715</v>
          </cell>
          <cell r="AA353" t="str">
            <v>N/A</v>
          </cell>
          <cell r="AB353" t="str">
            <v>N/A</v>
          </cell>
          <cell r="AC353">
            <v>7228143</v>
          </cell>
          <cell r="AD353" t="str">
            <v>N/A</v>
          </cell>
          <cell r="AE353">
            <v>74322</v>
          </cell>
          <cell r="AF353" t="str">
            <v xml:space="preserve">	302822</v>
          </cell>
          <cell r="AG353">
            <v>2018011001091</v>
          </cell>
          <cell r="AH353">
            <v>44748</v>
          </cell>
          <cell r="AI353">
            <v>44749</v>
          </cell>
          <cell r="AJ353" t="str">
            <v>N/A</v>
          </cell>
          <cell r="AK353" t="str">
            <v>N/A</v>
          </cell>
          <cell r="AL353" t="str">
            <v>N/A</v>
          </cell>
          <cell r="AM353" t="str">
            <v>N/A</v>
          </cell>
          <cell r="AN353">
            <v>0</v>
          </cell>
          <cell r="AO353" t="str">
            <v>N/A</v>
          </cell>
          <cell r="AP353">
            <v>0</v>
          </cell>
          <cell r="AQ353" t="str">
            <v>N/A</v>
          </cell>
          <cell r="AR353">
            <v>0</v>
          </cell>
          <cell r="AS353" t="str">
            <v>N/A</v>
          </cell>
          <cell r="AT353">
            <v>0</v>
          </cell>
          <cell r="AU353" t="str">
            <v>N/A</v>
          </cell>
          <cell r="AV353">
            <v>0</v>
          </cell>
          <cell r="AW353" t="str">
            <v>N/A</v>
          </cell>
          <cell r="AX353">
            <v>0</v>
          </cell>
          <cell r="AY353" t="str">
            <v>N/A</v>
          </cell>
          <cell r="AZ353">
            <v>0</v>
          </cell>
          <cell r="BA353">
            <v>36140715</v>
          </cell>
          <cell r="BB353" t="str">
            <v>NO</v>
          </cell>
          <cell r="BC353" t="str">
            <v>N/A</v>
          </cell>
          <cell r="BD353" t="str">
            <v>N/A</v>
          </cell>
          <cell r="BE353" t="str">
            <v>N/A</v>
          </cell>
          <cell r="BF353" t="str">
            <v>N/A</v>
          </cell>
          <cell r="BG353">
            <v>44895</v>
          </cell>
          <cell r="BH353">
            <v>44895</v>
          </cell>
          <cell r="BI353">
            <v>-448</v>
          </cell>
          <cell r="BJ353" t="str">
            <v>SI</v>
          </cell>
          <cell r="BK353" t="str">
            <v>N/A</v>
          </cell>
          <cell r="BL353" t="str">
            <v>Nariño</v>
          </cell>
          <cell r="BM353" t="str">
            <v>Cumplimiento</v>
          </cell>
          <cell r="BN353" t="str">
            <v>41-47-101004297</v>
          </cell>
          <cell r="BO353">
            <v>0</v>
          </cell>
          <cell r="BP353" t="str">
            <v>Seguros del Estado S.A.</v>
          </cell>
          <cell r="BQ353">
            <v>44748</v>
          </cell>
          <cell r="BR353" t="str">
            <v>06/07/2022 - 31/05/2023</v>
          </cell>
          <cell r="BS353">
            <v>2022</v>
          </cell>
          <cell r="BT353" t="str">
            <v>PENDIENTE</v>
          </cell>
          <cell r="BU353" t="str">
            <v>Ninguna</v>
          </cell>
          <cell r="BV353" t="str">
            <v>Terminado</v>
          </cell>
          <cell r="BW353" t="str">
            <v>Retiro</v>
          </cell>
          <cell r="BX353" t="str">
            <v>N/A</v>
          </cell>
          <cell r="BY353" t="str">
            <v>PENDIENTE</v>
          </cell>
          <cell r="BZ353" t="str">
            <v>N/A</v>
          </cell>
          <cell r="CA353" t="str">
            <v>MASCULINO</v>
          </cell>
        </row>
        <row r="354">
          <cell r="C354" t="str">
            <v>JEP-116-2022</v>
          </cell>
          <cell r="D354" t="str">
            <v>JEP-CSPO-116-2022</v>
          </cell>
          <cell r="E354" t="str">
            <v>Jairo Cuellar</v>
          </cell>
          <cell r="F354" t="str">
            <v>N/R</v>
          </cell>
          <cell r="G354" t="str">
            <v>German Alexis Parrado Rivera</v>
          </cell>
          <cell r="H354" t="str">
            <v>2. Contratos o convenios que no requieren pluralidad de ofertas</v>
          </cell>
          <cell r="I354" t="str">
            <v>1. Prestación de servicios</v>
          </cell>
          <cell r="J354">
            <v>79755003</v>
          </cell>
          <cell r="K354">
            <v>1</v>
          </cell>
          <cell r="L354" t="str">
            <v>Persona Natural</v>
          </cell>
          <cell r="M354" t="str">
            <v>N/A</v>
          </cell>
          <cell r="N354" t="str">
            <v>Prestación de servicios profesionales en la asesoría jurídica, atención integral y defensa técnica judicial a las personas que comparezcan ante las salas y secciones de la JEP, teniendo en cuenta los enfoques diferenciales.</v>
          </cell>
          <cell r="O354" t="str">
            <v>Misional</v>
          </cell>
          <cell r="P354" t="str">
            <v>Harvey Danilo Suarez Morales</v>
          </cell>
          <cell r="Q354" t="str">
            <v>Secretaría Ejecutiva</v>
          </cell>
          <cell r="R354" t="str">
            <v xml:space="preserve">Subsecretaría Ejecutiva </v>
          </cell>
          <cell r="S354" t="str">
            <v>Departamento SAAD - Comparecientes</v>
          </cell>
          <cell r="T354" t="str">
            <v>Jorge Alirio Mancera Cortés</v>
          </cell>
          <cell r="U354" t="str">
            <v>BB-Departamento SAAD - Comparecientes</v>
          </cell>
          <cell r="V354" t="str">
            <v>N/A</v>
          </cell>
          <cell r="W354" t="str">
            <v>N/A</v>
          </cell>
          <cell r="X354" t="str">
            <v>N/A</v>
          </cell>
          <cell r="Y354" t="str">
            <v>Inversión</v>
          </cell>
          <cell r="Z354">
            <v>86496775</v>
          </cell>
          <cell r="AA354" t="str">
            <v>N/A</v>
          </cell>
          <cell r="AB354" t="str">
            <v>N/A</v>
          </cell>
          <cell r="AC354" t="str">
            <v>$7.228.143</v>
          </cell>
          <cell r="AD354" t="str">
            <v>N/A</v>
          </cell>
          <cell r="AE354">
            <v>35122</v>
          </cell>
          <cell r="AF354">
            <v>39722</v>
          </cell>
          <cell r="AG354">
            <v>2018011001091</v>
          </cell>
          <cell r="AH354">
            <v>44580</v>
          </cell>
          <cell r="AI354">
            <v>44581</v>
          </cell>
          <cell r="AJ354" t="str">
            <v>Pablo Cesar Gomez Lugo</v>
          </cell>
          <cell r="AK354">
            <v>13503636</v>
          </cell>
          <cell r="AL354">
            <v>0</v>
          </cell>
          <cell r="AM354">
            <v>44705</v>
          </cell>
          <cell r="AN354">
            <v>0</v>
          </cell>
          <cell r="AO354" t="str">
            <v>N/A</v>
          </cell>
          <cell r="AP354">
            <v>0</v>
          </cell>
          <cell r="AQ354" t="str">
            <v>N/A</v>
          </cell>
          <cell r="AR354">
            <v>0</v>
          </cell>
          <cell r="AS354" t="str">
            <v>N/A</v>
          </cell>
          <cell r="AT354">
            <v>0</v>
          </cell>
          <cell r="AU354" t="str">
            <v>N/A</v>
          </cell>
          <cell r="AV354">
            <v>0</v>
          </cell>
          <cell r="AW354" t="str">
            <v>N/A</v>
          </cell>
          <cell r="AX354">
            <v>0</v>
          </cell>
          <cell r="AY354" t="str">
            <v>N/A</v>
          </cell>
          <cell r="AZ354">
            <v>0</v>
          </cell>
          <cell r="BA354">
            <v>86496775</v>
          </cell>
          <cell r="BB354" t="str">
            <v>NO</v>
          </cell>
          <cell r="BC354" t="str">
            <v>N/A</v>
          </cell>
          <cell r="BD354" t="str">
            <v>N/A</v>
          </cell>
          <cell r="BE354" t="str">
            <v>N/A</v>
          </cell>
          <cell r="BF354" t="str">
            <v>N/A</v>
          </cell>
          <cell r="BG354">
            <v>44926</v>
          </cell>
          <cell r="BH354">
            <v>44926</v>
          </cell>
          <cell r="BI354">
            <v>-417</v>
          </cell>
          <cell r="BJ354" t="str">
            <v>NO</v>
          </cell>
          <cell r="BK354" t="str">
            <v>N/A</v>
          </cell>
          <cell r="BL354" t="str">
            <v>Cundinamarca</v>
          </cell>
          <cell r="BM354" t="str">
            <v>Cumplimiento</v>
          </cell>
          <cell r="BN354" t="str">
            <v>21-47-101016402
25-47-101002884</v>
          </cell>
          <cell r="BO354" t="str">
            <v>0
0</v>
          </cell>
          <cell r="BP354" t="str">
            <v>Seguros del Estado S.A. 
Seguros del Estado S.A.</v>
          </cell>
          <cell r="BQ354" t="str">
            <v>19/01/2022
24/05/2022</v>
          </cell>
          <cell r="BR354" t="str">
            <v>19-01-2022 - 30-06-2023
24/05/2022 - 01/07/2023</v>
          </cell>
          <cell r="BS354" t="str">
            <v>20/01/2022
24/05/2022</v>
          </cell>
          <cell r="BT354" t="str">
            <v>C:\Users\andres.prietom\JEP Colombia\Carlos Giovanni Torres Peñaranda - Contractual - Onedrive\Validación pólizas CPS\.VERIFICACIÓN DE PÓLIZAS CONTRATOS 2022\Verificación póliza Contrato  JEP-116-2022.pdf</v>
          </cell>
          <cell r="BU354" t="str">
            <v>En fecha 24/05/2022 se suscribe cesión del contrato.</v>
          </cell>
          <cell r="BV354" t="str">
            <v>Terminado</v>
          </cell>
          <cell r="BW354" t="str">
            <v>Cesión</v>
          </cell>
          <cell r="BX354" t="str">
            <v>N/A</v>
          </cell>
          <cell r="BY354" t="str">
            <v>DERECHO</v>
          </cell>
          <cell r="BZ354" t="str">
            <v>N/A</v>
          </cell>
          <cell r="CA354" t="str">
            <v>MASCULINO</v>
          </cell>
        </row>
        <row r="355">
          <cell r="C355" t="str">
            <v>JEP-538-2022</v>
          </cell>
          <cell r="D355" t="str">
            <v>JEP-CSPO-519-2022</v>
          </cell>
          <cell r="E355" t="str">
            <v>Jairo Cuellar</v>
          </cell>
          <cell r="F355" t="str">
            <v>Revisado el 12/07/2022</v>
          </cell>
          <cell r="G355" t="str">
            <v>Laura Daniela Garzon Chavarro</v>
          </cell>
          <cell r="H355" t="str">
            <v>2. Contratos o convenios que no requieren pluralidad de ofertas</v>
          </cell>
          <cell r="I355" t="str">
            <v>1. Prestación de servicios</v>
          </cell>
          <cell r="J355">
            <v>1010214314</v>
          </cell>
          <cell r="K355">
            <v>4</v>
          </cell>
          <cell r="L355" t="str">
            <v>Persona Natural</v>
          </cell>
          <cell r="M355" t="str">
            <v xml:space="preserve">Bogotá D.C. </v>
          </cell>
          <cell r="N355" t="str">
            <v>Prestación de servicios profesionales en la asesoría jurídica, atención integral y defensa técnica judicial a las personas que comparezcan ante las salas y secciones de la JEP, teniendo en cuenta los enfoques diferenciales.(Contratos o convenio que no requieren pluralidad de ofertas)</v>
          </cell>
          <cell r="O355" t="str">
            <v>Misional</v>
          </cell>
          <cell r="P355" t="str">
            <v>Harvey Danilo Suarez Morales</v>
          </cell>
          <cell r="Q355" t="str">
            <v>Secretaría Ejecutiva</v>
          </cell>
          <cell r="R355" t="str">
            <v xml:space="preserve">Subsecretaría Ejecutiva </v>
          </cell>
          <cell r="S355" t="str">
            <v>Departamento SAAD - Comparecientes</v>
          </cell>
          <cell r="T355" t="str">
            <v>Jorge Alirio Mancera Cortés</v>
          </cell>
          <cell r="U355" t="str">
            <v>BB-Departamento SAAD - Comparecientes</v>
          </cell>
          <cell r="V355" t="str">
            <v>N/A</v>
          </cell>
          <cell r="W355" t="str">
            <v>N/A</v>
          </cell>
          <cell r="X355" t="str">
            <v>N/A</v>
          </cell>
          <cell r="Y355" t="str">
            <v>Inversión</v>
          </cell>
          <cell r="Z355">
            <v>36140715</v>
          </cell>
          <cell r="AA355" t="str">
            <v>N/A</v>
          </cell>
          <cell r="AB355" t="str">
            <v>N/A</v>
          </cell>
          <cell r="AC355">
            <v>7228143</v>
          </cell>
          <cell r="AD355" t="str">
            <v>N/A</v>
          </cell>
          <cell r="AE355">
            <v>89922</v>
          </cell>
          <cell r="AF355">
            <v>312422</v>
          </cell>
          <cell r="AG355">
            <v>2018011001091</v>
          </cell>
          <cell r="AH355">
            <v>44753</v>
          </cell>
          <cell r="AI355">
            <v>44754</v>
          </cell>
          <cell r="AJ355" t="str">
            <v>N/A</v>
          </cell>
          <cell r="AK355" t="str">
            <v>N/A</v>
          </cell>
          <cell r="AL355" t="str">
            <v>N/A</v>
          </cell>
          <cell r="AM355" t="str">
            <v>N/A</v>
          </cell>
          <cell r="AN355">
            <v>0</v>
          </cell>
          <cell r="AO355" t="str">
            <v>N/A</v>
          </cell>
          <cell r="AP355">
            <v>0</v>
          </cell>
          <cell r="AQ355" t="str">
            <v>N/A</v>
          </cell>
          <cell r="AR355">
            <v>0</v>
          </cell>
          <cell r="AS355" t="str">
            <v>N/A</v>
          </cell>
          <cell r="AT355">
            <v>0</v>
          </cell>
          <cell r="AU355" t="str">
            <v>N/A</v>
          </cell>
          <cell r="AV355">
            <v>0</v>
          </cell>
          <cell r="AW355" t="str">
            <v>N/A</v>
          </cell>
          <cell r="AX355">
            <v>0</v>
          </cell>
          <cell r="AY355" t="str">
            <v>N/A</v>
          </cell>
          <cell r="AZ355">
            <v>0</v>
          </cell>
          <cell r="BA355">
            <v>36140715</v>
          </cell>
          <cell r="BB355" t="str">
            <v>NO</v>
          </cell>
          <cell r="BC355" t="str">
            <v>N/A</v>
          </cell>
          <cell r="BD355" t="str">
            <v>N/A</v>
          </cell>
          <cell r="BE355" t="str">
            <v>N/A</v>
          </cell>
          <cell r="BF355" t="str">
            <v>N/A</v>
          </cell>
          <cell r="BG355">
            <v>44895</v>
          </cell>
          <cell r="BH355">
            <v>44895</v>
          </cell>
          <cell r="BI355">
            <v>-448</v>
          </cell>
          <cell r="BJ355" t="str">
            <v>SI</v>
          </cell>
          <cell r="BK355" t="str">
            <v>N/A</v>
          </cell>
          <cell r="BL355" t="str">
            <v>Bogotá D.C.</v>
          </cell>
          <cell r="BM355" t="str">
            <v>Cumplimiento</v>
          </cell>
          <cell r="BN355" t="str">
            <v>21-45-101377159</v>
          </cell>
          <cell r="BO355">
            <v>0</v>
          </cell>
          <cell r="BP355" t="str">
            <v>Seguros del Estado S.A.</v>
          </cell>
          <cell r="BQ355">
            <v>44753</v>
          </cell>
          <cell r="BR355" t="str">
            <v>11/07/2022 - 31/05/2023</v>
          </cell>
          <cell r="BS355">
            <v>2022</v>
          </cell>
          <cell r="BT355" t="str">
            <v>PENDIENTE</v>
          </cell>
          <cell r="BU355" t="str">
            <v>Ninguna</v>
          </cell>
          <cell r="BV355" t="str">
            <v>Terminado</v>
          </cell>
          <cell r="BW355" t="str">
            <v>Retiro</v>
          </cell>
          <cell r="BX355" t="str">
            <v>N/A</v>
          </cell>
          <cell r="BY355" t="str">
            <v>PENDIENTE</v>
          </cell>
          <cell r="BZ355" t="str">
            <v>N/A</v>
          </cell>
          <cell r="CA355" t="str">
            <v>FEMENINO</v>
          </cell>
        </row>
        <row r="356">
          <cell r="C356" t="str">
            <v>JEP-199-2022</v>
          </cell>
          <cell r="D356" t="str">
            <v>JEP-CSPO-199-2022</v>
          </cell>
          <cell r="E356" t="str">
            <v>Jairo Cuellar</v>
          </cell>
          <cell r="F356" t="str">
            <v>12 de enero de 2022</v>
          </cell>
          <cell r="G356" t="str">
            <v>Carlos Javier Moncayo Valencia</v>
          </cell>
          <cell r="H356" t="str">
            <v>2. Contratos o convenios que no requieren pluralidad de ofertas</v>
          </cell>
          <cell r="I356" t="str">
            <v>1. Prestación de servicios</v>
          </cell>
          <cell r="J356">
            <v>98385759</v>
          </cell>
          <cell r="K356">
            <v>1</v>
          </cell>
          <cell r="L356" t="str">
            <v>Persona Natural</v>
          </cell>
          <cell r="M356" t="str">
            <v>N/A</v>
          </cell>
          <cell r="N356" t="str">
            <v>Prestación de servicios profesionales en la asesoría jurídica, atención integral y defensa técnica judicial a las personas que comparezcan ante las salas y secciones de la JEP, teniendo en cuenta los enfoques diferenciales.</v>
          </cell>
          <cell r="O356" t="str">
            <v>Misional</v>
          </cell>
          <cell r="P356" t="str">
            <v>Harvey Danilo Suarez Morales</v>
          </cell>
          <cell r="Q356" t="str">
            <v>Secretaría Ejecutiva</v>
          </cell>
          <cell r="R356" t="str">
            <v xml:space="preserve">Subsecretaría Ejecutiva </v>
          </cell>
          <cell r="S356" t="str">
            <v>Departamento SAAD - Comparecientes</v>
          </cell>
          <cell r="T356" t="str">
            <v>Jorge Alirio Mancera Cortés</v>
          </cell>
          <cell r="U356" t="str">
            <v>BB-Departamento SAAD - Comparecientes</v>
          </cell>
          <cell r="V356" t="str">
            <v>N/A</v>
          </cell>
          <cell r="W356" t="str">
            <v>N/A</v>
          </cell>
          <cell r="X356" t="str">
            <v>N/A</v>
          </cell>
          <cell r="Y356" t="str">
            <v>Inversión</v>
          </cell>
          <cell r="Z356">
            <v>84810209</v>
          </cell>
          <cell r="AA356" t="str">
            <v>N/A</v>
          </cell>
          <cell r="AB356" t="str">
            <v>N/A</v>
          </cell>
          <cell r="AC356">
            <v>7228143</v>
          </cell>
          <cell r="AD356" t="str">
            <v>N/A</v>
          </cell>
          <cell r="AE356">
            <v>47022</v>
          </cell>
          <cell r="AF356">
            <v>63922</v>
          </cell>
          <cell r="AG356">
            <v>2018011001091</v>
          </cell>
          <cell r="AH356">
            <v>44586</v>
          </cell>
          <cell r="AI356">
            <v>44589</v>
          </cell>
          <cell r="AJ356" t="str">
            <v>N/A</v>
          </cell>
          <cell r="AK356" t="str">
            <v>N/A</v>
          </cell>
          <cell r="AL356" t="str">
            <v>N/A</v>
          </cell>
          <cell r="AM356" t="str">
            <v>N/A</v>
          </cell>
          <cell r="AN356">
            <v>0</v>
          </cell>
          <cell r="AO356" t="str">
            <v>N/A</v>
          </cell>
          <cell r="AP356">
            <v>0</v>
          </cell>
          <cell r="AQ356" t="str">
            <v>N/A</v>
          </cell>
          <cell r="AR356">
            <v>0</v>
          </cell>
          <cell r="AS356" t="str">
            <v>N/A</v>
          </cell>
          <cell r="AT356">
            <v>0</v>
          </cell>
          <cell r="AU356" t="str">
            <v>N/A</v>
          </cell>
          <cell r="AV356">
            <v>0</v>
          </cell>
          <cell r="AW356" t="str">
            <v>N/A</v>
          </cell>
          <cell r="AX356">
            <v>0</v>
          </cell>
          <cell r="AY356" t="str">
            <v>N/A</v>
          </cell>
          <cell r="AZ356">
            <v>0</v>
          </cell>
          <cell r="BA356">
            <v>84810209</v>
          </cell>
          <cell r="BB356" t="str">
            <v>NO</v>
          </cell>
          <cell r="BC356" t="str">
            <v>N/A</v>
          </cell>
          <cell r="BD356" t="str">
            <v>N/A</v>
          </cell>
          <cell r="BE356" t="str">
            <v>N/A</v>
          </cell>
          <cell r="BF356" t="str">
            <v>N/A</v>
          </cell>
          <cell r="BG356">
            <v>44926</v>
          </cell>
          <cell r="BH356">
            <v>44926</v>
          </cell>
          <cell r="BI356">
            <v>-417</v>
          </cell>
          <cell r="BJ356" t="str">
            <v>NO</v>
          </cell>
          <cell r="BK356" t="str">
            <v>N/A</v>
          </cell>
          <cell r="BL356" t="str">
            <v>Putumayo</v>
          </cell>
          <cell r="BM356" t="str">
            <v>Cumplimiento</v>
          </cell>
          <cell r="BN356" t="str">
            <v>41-45-101075637</v>
          </cell>
          <cell r="BO356">
            <v>0</v>
          </cell>
          <cell r="BP356" t="str">
            <v>Seguros del Estado</v>
          </cell>
          <cell r="BQ356">
            <v>44588</v>
          </cell>
          <cell r="BR356" t="str">
            <v>25-01-2022 - 30-06-2023</v>
          </cell>
          <cell r="BS356">
            <v>2022</v>
          </cell>
          <cell r="BT356" t="str">
            <v>C:\Users\andres.prietom\JEP Colombia\Carlos Giovanni Torres Peñaranda - Contractual - Onedrive\Validación pólizas CPS\.VERIFICACIÓN DE PÓLIZAS CONTRATOS 2022\Verificación póliza Contrato  JEP-199-2022.pdf</v>
          </cell>
          <cell r="BU356" t="str">
            <v>N/A</v>
          </cell>
          <cell r="BV356" t="str">
            <v>Terminado</v>
          </cell>
          <cell r="BW356" t="str">
            <v>Retiro</v>
          </cell>
          <cell r="BX356" t="str">
            <v>N/A</v>
          </cell>
          <cell r="BY356" t="str">
            <v>DERECHO</v>
          </cell>
          <cell r="BZ356" t="str">
            <v>N/A</v>
          </cell>
          <cell r="CA356" t="str">
            <v>MASCULINO</v>
          </cell>
        </row>
        <row r="357">
          <cell r="C357" t="str">
            <v>JEP-619-2022</v>
          </cell>
          <cell r="D357" t="str">
            <v>JEP-CSPO-600-2022</v>
          </cell>
          <cell r="E357" t="str">
            <v>Carlos Torres</v>
          </cell>
          <cell r="F357">
            <v>44756</v>
          </cell>
          <cell r="G357" t="str">
            <v>Angela Janiot Caro Pulgarin</v>
          </cell>
          <cell r="H357" t="str">
            <v>2. Contratos o convenios que no requieren pluralidad de ofertas</v>
          </cell>
          <cell r="I357" t="str">
            <v>1. Prestación de servicios</v>
          </cell>
          <cell r="J357">
            <v>1010181139</v>
          </cell>
          <cell r="K357">
            <v>8</v>
          </cell>
          <cell r="L357" t="str">
            <v>Persona Natural</v>
          </cell>
          <cell r="M357" t="str">
            <v xml:space="preserve">Bogotá D.C. </v>
          </cell>
          <cell r="N357" t="str">
            <v>Prestación de servicios profesionales en la asesoría jurídica, atención integral y defensa técnica judicial a las personas que comparezcan ante las salas y secciones de la JEP, teniendo en cuenta los enfoques diferenciales</v>
          </cell>
          <cell r="O357" t="str">
            <v>Misional</v>
          </cell>
          <cell r="P357" t="str">
            <v>Harvey Danilo Suarez Morales</v>
          </cell>
          <cell r="Q357" t="str">
            <v>Secretaría Ejecutiva</v>
          </cell>
          <cell r="R357" t="str">
            <v xml:space="preserve">Subsecretaría Ejecutiva </v>
          </cell>
          <cell r="S357" t="str">
            <v>Departamento SAAD - Comparecientes</v>
          </cell>
          <cell r="T357" t="str">
            <v>Jorge Alirio Mancera Cortés</v>
          </cell>
          <cell r="U357" t="str">
            <v>BB-Departamento SAAD - Comparecientes</v>
          </cell>
          <cell r="V357" t="str">
            <v>N/A</v>
          </cell>
          <cell r="W357" t="str">
            <v>N/A</v>
          </cell>
          <cell r="X357" t="str">
            <v>N/A</v>
          </cell>
          <cell r="Y357" t="str">
            <v>Inversión</v>
          </cell>
          <cell r="Z357">
            <v>36140715</v>
          </cell>
          <cell r="AA357" t="str">
            <v>N/A</v>
          </cell>
          <cell r="AB357" t="str">
            <v>N/A</v>
          </cell>
          <cell r="AC357">
            <v>7228143</v>
          </cell>
          <cell r="AD357" t="str">
            <v>N/A</v>
          </cell>
          <cell r="AE357">
            <v>74722</v>
          </cell>
          <cell r="AF357">
            <v>326622</v>
          </cell>
          <cell r="AG357" t="str">
            <v xml:space="preserve">	2018011001091</v>
          </cell>
          <cell r="AH357">
            <v>44757</v>
          </cell>
          <cell r="AI357">
            <v>44764</v>
          </cell>
          <cell r="AJ357" t="str">
            <v>N/A</v>
          </cell>
          <cell r="AK357" t="str">
            <v>N/A</v>
          </cell>
          <cell r="AL357" t="str">
            <v>N/A</v>
          </cell>
          <cell r="AM357" t="str">
            <v>N/A</v>
          </cell>
          <cell r="AN357">
            <v>0</v>
          </cell>
          <cell r="AO357" t="str">
            <v>N/A</v>
          </cell>
          <cell r="AP357">
            <v>0</v>
          </cell>
          <cell r="AQ357" t="str">
            <v>N/A</v>
          </cell>
          <cell r="AR357">
            <v>0</v>
          </cell>
          <cell r="AS357" t="str">
            <v>N/A</v>
          </cell>
          <cell r="AT357">
            <v>0</v>
          </cell>
          <cell r="AU357" t="str">
            <v>N/A</v>
          </cell>
          <cell r="AV357">
            <v>0</v>
          </cell>
          <cell r="AW357" t="str">
            <v>N/A</v>
          </cell>
          <cell r="AX357">
            <v>0</v>
          </cell>
          <cell r="AY357" t="str">
            <v>N/A</v>
          </cell>
          <cell r="AZ357">
            <v>0</v>
          </cell>
          <cell r="BA357">
            <v>36140715</v>
          </cell>
          <cell r="BB357" t="str">
            <v>NO</v>
          </cell>
          <cell r="BC357" t="str">
            <v>N/A</v>
          </cell>
          <cell r="BD357" t="str">
            <v>N/A</v>
          </cell>
          <cell r="BE357" t="str">
            <v>N/A</v>
          </cell>
          <cell r="BF357" t="str">
            <v>N/A</v>
          </cell>
          <cell r="BG357">
            <v>44895</v>
          </cell>
          <cell r="BH357">
            <v>44895</v>
          </cell>
          <cell r="BI357">
            <v>-448</v>
          </cell>
          <cell r="BJ357" t="str">
            <v>SI</v>
          </cell>
          <cell r="BK357" t="str">
            <v>N/A</v>
          </cell>
          <cell r="BL357" t="str">
            <v>Bogotá D.C.</v>
          </cell>
          <cell r="BM357" t="str">
            <v>Cumplimiento</v>
          </cell>
          <cell r="BN357" t="str">
            <v>02-45-101000544</v>
          </cell>
          <cell r="BO357">
            <v>1</v>
          </cell>
          <cell r="BP357" t="str">
            <v>Seguros del Estado S.A.</v>
          </cell>
          <cell r="BQ357">
            <v>44764</v>
          </cell>
          <cell r="BR357" t="str">
            <v>15/07/2022 - 08/06/2023</v>
          </cell>
          <cell r="BS357">
            <v>2022</v>
          </cell>
          <cell r="BT357" t="str">
            <v>PENDIENTE</v>
          </cell>
          <cell r="BU357" t="str">
            <v>Ninguna</v>
          </cell>
          <cell r="BV357" t="str">
            <v>Terminado</v>
          </cell>
          <cell r="BW357" t="str">
            <v>Retiro</v>
          </cell>
          <cell r="BX357" t="str">
            <v>N/A</v>
          </cell>
          <cell r="BY357" t="str">
            <v>PENDIENTE</v>
          </cell>
          <cell r="BZ357" t="str">
            <v>N/A</v>
          </cell>
          <cell r="CA357" t="str">
            <v>FEMENINO</v>
          </cell>
        </row>
        <row r="358">
          <cell r="C358" t="str">
            <v>JEP-478-2022</v>
          </cell>
          <cell r="D358" t="str">
            <v>JEP-CSPO-460-2022</v>
          </cell>
          <cell r="E358" t="str">
            <v>Carlos Torres</v>
          </cell>
          <cell r="F358" t="str">
            <v>N/R</v>
          </cell>
          <cell r="G358" t="str">
            <v>Edwin Armando Embus Canencio</v>
          </cell>
          <cell r="H358" t="str">
            <v>2. Contratos o convenios que no requieren pluralidad de ofertas</v>
          </cell>
          <cell r="I358" t="str">
            <v>1. Prestación de servicios</v>
          </cell>
          <cell r="J358">
            <v>12275202</v>
          </cell>
          <cell r="K358">
            <v>5</v>
          </cell>
          <cell r="L358" t="str">
            <v>Persona Natural</v>
          </cell>
          <cell r="M358" t="str">
            <v>N/A</v>
          </cell>
          <cell r="N358" t="str">
            <v>Prestación de servicios profesionales en la asesoría jurídica, atención integral y defensa técnica judicial a las personas que comparezcan ante las salas y secciones de la JEP, teniendo en cuenta los enfoques diferenciales.</v>
          </cell>
          <cell r="O358" t="str">
            <v>Misional</v>
          </cell>
          <cell r="P358" t="str">
            <v>Harvey Danilo Suarez Morales</v>
          </cell>
          <cell r="Q358" t="str">
            <v>Secretaría Ejecutiva</v>
          </cell>
          <cell r="R358" t="str">
            <v xml:space="preserve">Subsecretaría Ejecutiva </v>
          </cell>
          <cell r="S358" t="str">
            <v>Departamento SAAD - Comparecientes</v>
          </cell>
          <cell r="T358" t="str">
            <v>Jorge Alirio Mancera Cortés</v>
          </cell>
          <cell r="U358" t="str">
            <v>BB-Departamento SAAD - Comparecientes</v>
          </cell>
          <cell r="V358" t="str">
            <v>N/A</v>
          </cell>
          <cell r="W358" t="str">
            <v>N/A</v>
          </cell>
          <cell r="X358" t="str">
            <v>N/A</v>
          </cell>
          <cell r="Y358" t="str">
            <v>Inversión</v>
          </cell>
          <cell r="Z358">
            <v>36140715</v>
          </cell>
          <cell r="AA358" t="str">
            <v>N/A</v>
          </cell>
          <cell r="AB358" t="str">
            <v>N/A</v>
          </cell>
          <cell r="AC358">
            <v>7228143</v>
          </cell>
          <cell r="AD358" t="str">
            <v>N/A</v>
          </cell>
          <cell r="AE358">
            <v>74822</v>
          </cell>
          <cell r="AF358">
            <v>294322</v>
          </cell>
          <cell r="AG358">
            <v>2018011001091</v>
          </cell>
          <cell r="AH358">
            <v>44743</v>
          </cell>
          <cell r="AI358">
            <v>44747</v>
          </cell>
          <cell r="AJ358" t="str">
            <v>N/A</v>
          </cell>
          <cell r="AK358" t="str">
            <v>N/A</v>
          </cell>
          <cell r="AL358" t="str">
            <v>N/A</v>
          </cell>
          <cell r="AM358" t="str">
            <v>N/A</v>
          </cell>
          <cell r="AN358">
            <v>0</v>
          </cell>
          <cell r="AO358" t="str">
            <v>N/A</v>
          </cell>
          <cell r="AP358">
            <v>0</v>
          </cell>
          <cell r="AQ358" t="str">
            <v>N/A</v>
          </cell>
          <cell r="AR358">
            <v>0</v>
          </cell>
          <cell r="AS358" t="str">
            <v>N/A</v>
          </cell>
          <cell r="AT358">
            <v>0</v>
          </cell>
          <cell r="AU358" t="str">
            <v>N/A</v>
          </cell>
          <cell r="AV358">
            <v>0</v>
          </cell>
          <cell r="AW358" t="str">
            <v>N/A</v>
          </cell>
          <cell r="AX358">
            <v>0</v>
          </cell>
          <cell r="AY358" t="str">
            <v>N/A</v>
          </cell>
          <cell r="AZ358">
            <v>0</v>
          </cell>
          <cell r="BA358">
            <v>36140715</v>
          </cell>
          <cell r="BB358" t="str">
            <v>NO</v>
          </cell>
          <cell r="BC358" t="str">
            <v>N/A</v>
          </cell>
          <cell r="BD358" t="str">
            <v>N/A</v>
          </cell>
          <cell r="BE358" t="str">
            <v>N/A</v>
          </cell>
          <cell r="BF358" t="str">
            <v>N/A</v>
          </cell>
          <cell r="BG358">
            <v>44895</v>
          </cell>
          <cell r="BH358">
            <v>44895</v>
          </cell>
          <cell r="BI358">
            <v>-448</v>
          </cell>
          <cell r="BJ358" t="str">
            <v>SI</v>
          </cell>
          <cell r="BK358" t="str">
            <v>N/A</v>
          </cell>
          <cell r="BL358" t="str">
            <v>Cauca</v>
          </cell>
          <cell r="BM358" t="str">
            <v>Cumplimiento</v>
          </cell>
          <cell r="BN358" t="str">
            <v>40-47-101004285</v>
          </cell>
          <cell r="BO358">
            <v>0</v>
          </cell>
          <cell r="BP358" t="str">
            <v>Seguros de Estado S.A.</v>
          </cell>
          <cell r="BQ358">
            <v>44744</v>
          </cell>
          <cell r="BR358" t="str">
            <v>01/07/2022 - 31/05/2024</v>
          </cell>
          <cell r="BS358">
            <v>2022</v>
          </cell>
          <cell r="BT358" t="str">
            <v>PENDIENTE</v>
          </cell>
          <cell r="BU358" t="str">
            <v>Ninguna</v>
          </cell>
          <cell r="BV358" t="str">
            <v>Terminado</v>
          </cell>
          <cell r="BW358" t="str">
            <v>Retiro</v>
          </cell>
          <cell r="BX358" t="str">
            <v>N/A</v>
          </cell>
          <cell r="BY358" t="str">
            <v>DERECHO</v>
          </cell>
          <cell r="BZ358" t="str">
            <v>N/A</v>
          </cell>
          <cell r="CA358" t="str">
            <v>MASCULINO</v>
          </cell>
        </row>
        <row r="359">
          <cell r="C359" t="str">
            <v>JEP-315-2022</v>
          </cell>
          <cell r="D359" t="str">
            <v>JEP-CSPO-315-2022</v>
          </cell>
          <cell r="E359" t="str">
            <v>Jairo Cuellar</v>
          </cell>
          <cell r="F359" t="str">
            <v>21 de enero de 2022</v>
          </cell>
          <cell r="G359" t="str">
            <v>Emerson Pulido Noy</v>
          </cell>
          <cell r="H359" t="str">
            <v>2. Contratos o convenios que no requieren pluralidad de ofertas</v>
          </cell>
          <cell r="I359" t="str">
            <v>1. Prestación de servicios</v>
          </cell>
          <cell r="J359">
            <v>1032389299</v>
          </cell>
          <cell r="K359">
            <v>2</v>
          </cell>
          <cell r="L359" t="str">
            <v>Persona Natural</v>
          </cell>
          <cell r="M359" t="str">
            <v>N/A</v>
          </cell>
          <cell r="N359" t="str">
            <v>Prestación de servicios profesionales para apoyar y acompañar al sistema autónomo de asesoría y defensa de la JEP en el poblamiento del Registro de Comparecientes, del que trata el artículo 95 del ASP 001 de 2020, su actualización y la implementación de un modelo de soporte a los usuarios.</v>
          </cell>
          <cell r="O359" t="str">
            <v>Misional</v>
          </cell>
          <cell r="P359" t="str">
            <v>Harvey Danilo Suarez Morales</v>
          </cell>
          <cell r="Q359" t="str">
            <v>Secretaría Ejecutiva</v>
          </cell>
          <cell r="R359" t="str">
            <v xml:space="preserve">Subsecretaría Ejecutiva </v>
          </cell>
          <cell r="S359" t="str">
            <v>Departamento SAAD - Comparecientes</v>
          </cell>
          <cell r="T359" t="str">
            <v>Jorge Alirio Mancera Cortés</v>
          </cell>
          <cell r="U359" t="str">
            <v>BB-Departamento SAAD - Comparecientes</v>
          </cell>
          <cell r="V359" t="str">
            <v>N/A</v>
          </cell>
          <cell r="W359" t="str">
            <v>N/A</v>
          </cell>
          <cell r="X359" t="str">
            <v>N/A</v>
          </cell>
          <cell r="Y359" t="str">
            <v>Inversión</v>
          </cell>
          <cell r="Z359">
            <v>83123643</v>
          </cell>
          <cell r="AA359" t="str">
            <v>N/A</v>
          </cell>
          <cell r="AB359" t="str">
            <v>N/A</v>
          </cell>
          <cell r="AC359">
            <v>7228143</v>
          </cell>
          <cell r="AD359" t="str">
            <v>N/A</v>
          </cell>
          <cell r="AE359">
            <v>48922</v>
          </cell>
          <cell r="AF359">
            <v>72522</v>
          </cell>
          <cell r="AG359" t="str">
            <v xml:space="preserve">2018011001091	</v>
          </cell>
          <cell r="AH359">
            <v>44589</v>
          </cell>
          <cell r="AI359">
            <v>44593</v>
          </cell>
          <cell r="AJ359" t="str">
            <v>N/A</v>
          </cell>
          <cell r="AK359" t="str">
            <v>N/A</v>
          </cell>
          <cell r="AL359" t="str">
            <v>N/A</v>
          </cell>
          <cell r="AM359" t="str">
            <v>N/A</v>
          </cell>
          <cell r="AN359">
            <v>0</v>
          </cell>
          <cell r="AO359" t="str">
            <v>N/A</v>
          </cell>
          <cell r="AP359">
            <v>0</v>
          </cell>
          <cell r="AQ359" t="str">
            <v>N/A</v>
          </cell>
          <cell r="AR359">
            <v>0</v>
          </cell>
          <cell r="AS359" t="str">
            <v>N/A</v>
          </cell>
          <cell r="AT359">
            <v>0</v>
          </cell>
          <cell r="AU359" t="str">
            <v>N/A</v>
          </cell>
          <cell r="AV359">
            <v>0</v>
          </cell>
          <cell r="AW359" t="str">
            <v>N/A</v>
          </cell>
          <cell r="AX359">
            <v>0</v>
          </cell>
          <cell r="AY359" t="str">
            <v>N/A</v>
          </cell>
          <cell r="AZ359">
            <v>0</v>
          </cell>
          <cell r="BA359">
            <v>83123643</v>
          </cell>
          <cell r="BB359" t="str">
            <v>NO</v>
          </cell>
          <cell r="BC359" t="str">
            <v>N/A</v>
          </cell>
          <cell r="BD359" t="str">
            <v>N/A</v>
          </cell>
          <cell r="BE359" t="str">
            <v>N/A</v>
          </cell>
          <cell r="BF359" t="str">
            <v>N/A</v>
          </cell>
          <cell r="BG359">
            <v>44926</v>
          </cell>
          <cell r="BH359">
            <v>44926</v>
          </cell>
          <cell r="BI359">
            <v>-417</v>
          </cell>
          <cell r="BJ359" t="str">
            <v>NO</v>
          </cell>
          <cell r="BK359" t="str">
            <v>N/A</v>
          </cell>
          <cell r="BL359" t="str">
            <v>Bogotá D.C.</v>
          </cell>
          <cell r="BM359" t="str">
            <v xml:space="preserve">Cumplimiento </v>
          </cell>
          <cell r="BN359" t="str">
            <v>21-47-101017118</v>
          </cell>
          <cell r="BO359">
            <v>0</v>
          </cell>
          <cell r="BP359" t="str">
            <v xml:space="preserve">Seguros del Estado </v>
          </cell>
          <cell r="BQ359">
            <v>44589</v>
          </cell>
          <cell r="BR359" t="str">
            <v>28-01-2022 - 01-07-2023</v>
          </cell>
          <cell r="BS359">
            <v>2022</v>
          </cell>
          <cell r="BT359" t="str">
            <v>PENDIENTE</v>
          </cell>
          <cell r="BU359" t="str">
            <v>Ninguna</v>
          </cell>
          <cell r="BV359" t="str">
            <v>Terminado</v>
          </cell>
          <cell r="BW359" t="str">
            <v>Retiro</v>
          </cell>
          <cell r="BX359" t="str">
            <v>N/A</v>
          </cell>
          <cell r="BY359" t="str">
            <v>INGENIERÍA DE SISTEMAS</v>
          </cell>
          <cell r="BZ359" t="str">
            <v>N/A</v>
          </cell>
          <cell r="CA359" t="str">
            <v>MASCULINO</v>
          </cell>
        </row>
        <row r="360">
          <cell r="C360" t="str">
            <v>JEP-479-2022</v>
          </cell>
          <cell r="D360" t="str">
            <v>JEP-CSPO-461-2022</v>
          </cell>
          <cell r="E360" t="str">
            <v>Carlos Torres</v>
          </cell>
          <cell r="F360" t="str">
            <v>N/R</v>
          </cell>
          <cell r="G360" t="str">
            <v>David Leonardo Gamboa Díaz</v>
          </cell>
          <cell r="H360" t="str">
            <v>2. Contratos o convenios que no requieren pluralidad de ofertas</v>
          </cell>
          <cell r="I360" t="str">
            <v>1. Prestación de servicios</v>
          </cell>
          <cell r="J360">
            <v>1093742555</v>
          </cell>
          <cell r="K360">
            <v>9</v>
          </cell>
          <cell r="L360" t="str">
            <v>Persona Natural</v>
          </cell>
          <cell r="M360" t="str">
            <v xml:space="preserve">Bogotá D.C. </v>
          </cell>
          <cell r="N360" t="str">
            <v>Prestación de servicios profesionales en la asesoría jurídica, atención integral y defensa técnica judicial a las personas que comparezcan ante las salas y secciones de la JEP, teniendo en cuenta los enfoques diferenciales.</v>
          </cell>
          <cell r="O360" t="str">
            <v>Misional</v>
          </cell>
          <cell r="P360" t="str">
            <v>Harvey Danilo Suarez Morales</v>
          </cell>
          <cell r="Q360" t="str">
            <v>Secretaría Ejecutiva</v>
          </cell>
          <cell r="R360" t="str">
            <v xml:space="preserve">Subsecretaría Ejecutiva </v>
          </cell>
          <cell r="S360" t="str">
            <v>Departamento SAAD - Comparecientes</v>
          </cell>
          <cell r="T360" t="str">
            <v>Jorge Alirio Mancera Cortés</v>
          </cell>
          <cell r="U360" t="str">
            <v>BB-Departamento SAAD - Comparecientes</v>
          </cell>
          <cell r="V360" t="str">
            <v>N/A</v>
          </cell>
          <cell r="W360" t="str">
            <v>N/A</v>
          </cell>
          <cell r="X360" t="str">
            <v>N/A</v>
          </cell>
          <cell r="Y360" t="str">
            <v>Inversión</v>
          </cell>
          <cell r="Z360">
            <v>36140715</v>
          </cell>
          <cell r="AA360" t="str">
            <v>N/A</v>
          </cell>
          <cell r="AB360" t="str">
            <v>N/A</v>
          </cell>
          <cell r="AC360">
            <v>7228143</v>
          </cell>
          <cell r="AD360" t="str">
            <v>N/A</v>
          </cell>
          <cell r="AE360">
            <v>75222</v>
          </cell>
          <cell r="AF360">
            <v>294422</v>
          </cell>
          <cell r="AG360">
            <v>2018011001091</v>
          </cell>
          <cell r="AH360">
            <v>44743</v>
          </cell>
          <cell r="AI360">
            <v>44747</v>
          </cell>
          <cell r="AJ360" t="str">
            <v>N/A</v>
          </cell>
          <cell r="AK360" t="str">
            <v>N/A</v>
          </cell>
          <cell r="AL360" t="str">
            <v>N/A</v>
          </cell>
          <cell r="AM360" t="str">
            <v>N/A</v>
          </cell>
          <cell r="AN360">
            <v>0</v>
          </cell>
          <cell r="AO360" t="str">
            <v>N/A</v>
          </cell>
          <cell r="AP360">
            <v>0</v>
          </cell>
          <cell r="AQ360" t="str">
            <v>N/A</v>
          </cell>
          <cell r="AR360">
            <v>0</v>
          </cell>
          <cell r="AS360" t="str">
            <v>N/A</v>
          </cell>
          <cell r="AT360">
            <v>0</v>
          </cell>
          <cell r="AU360" t="str">
            <v>N/A</v>
          </cell>
          <cell r="AV360">
            <v>0</v>
          </cell>
          <cell r="AW360" t="str">
            <v>N/A</v>
          </cell>
          <cell r="AX360">
            <v>0</v>
          </cell>
          <cell r="AY360" t="str">
            <v>N/A</v>
          </cell>
          <cell r="AZ360">
            <v>0</v>
          </cell>
          <cell r="BA360">
            <v>36140715</v>
          </cell>
          <cell r="BB360" t="str">
            <v>NO</v>
          </cell>
          <cell r="BC360" t="str">
            <v>N/A</v>
          </cell>
          <cell r="BD360" t="str">
            <v>N/A</v>
          </cell>
          <cell r="BE360" t="str">
            <v>N/A</v>
          </cell>
          <cell r="BF360" t="str">
            <v>N/A</v>
          </cell>
          <cell r="BG360">
            <v>44895</v>
          </cell>
          <cell r="BH360">
            <v>44895</v>
          </cell>
          <cell r="BI360">
            <v>-448</v>
          </cell>
          <cell r="BJ360" t="str">
            <v>SI</v>
          </cell>
          <cell r="BK360" t="str">
            <v>N/A</v>
          </cell>
          <cell r="BL360" t="str">
            <v>Bogotá D.C.</v>
          </cell>
          <cell r="BM360" t="str">
            <v>Cumplimiento</v>
          </cell>
          <cell r="BN360" t="str">
            <v>21-47-101021201</v>
          </cell>
          <cell r="BO360">
            <v>0</v>
          </cell>
          <cell r="BP360" t="str">
            <v>Seguros de Estado S.A.</v>
          </cell>
          <cell r="BQ360">
            <v>44743</v>
          </cell>
          <cell r="BR360" t="str">
            <v>01/07/2022 - 31/05/2023</v>
          </cell>
          <cell r="BS360">
            <v>2022</v>
          </cell>
          <cell r="BT360" t="str">
            <v>PENDIENTE</v>
          </cell>
          <cell r="BU360" t="str">
            <v>Ninguna</v>
          </cell>
          <cell r="BV360" t="str">
            <v>Terminado</v>
          </cell>
          <cell r="BW360" t="str">
            <v>Retiro</v>
          </cell>
          <cell r="BX360" t="str">
            <v>N/A</v>
          </cell>
          <cell r="BY360" t="str">
            <v>DERECHO</v>
          </cell>
          <cell r="BZ360" t="str">
            <v>N/A</v>
          </cell>
          <cell r="CA360" t="str">
            <v>MASCULINO</v>
          </cell>
        </row>
        <row r="361">
          <cell r="C361" t="str">
            <v>JEP-480-2022</v>
          </cell>
          <cell r="D361" t="str">
            <v>JEP-CSPO-462-2022</v>
          </cell>
          <cell r="E361" t="str">
            <v>Carlos Torres</v>
          </cell>
          <cell r="F361" t="str">
            <v xml:space="preserve">Revisado el 13/07/2022 </v>
          </cell>
          <cell r="G361" t="str">
            <v>Sandra Angelica Rocio Cuevas Meléndez</v>
          </cell>
          <cell r="H361" t="str">
            <v>2. Contratos o convenios que no requieren pluralidad de ofertas</v>
          </cell>
          <cell r="I361" t="str">
            <v>1. Prestación de servicios</v>
          </cell>
          <cell r="J361">
            <v>40023472</v>
          </cell>
          <cell r="K361">
            <v>8</v>
          </cell>
          <cell r="L361" t="str">
            <v>Persona Natural</v>
          </cell>
          <cell r="M361" t="str">
            <v xml:space="preserve">Bogotá D.C. </v>
          </cell>
          <cell r="N361" t="str">
            <v>Prestación de servicios profesionales en la asesoría jurídica, atención integral y defensa técnica judicial a las personas que comparezcan ante las salas y secciones de la JEP, teniendo en cuenta los enfoques diferenciales.</v>
          </cell>
          <cell r="O361" t="str">
            <v>Misional</v>
          </cell>
          <cell r="P361" t="str">
            <v>Harvey Danilo Suarez Morales</v>
          </cell>
          <cell r="Q361" t="str">
            <v>Secretaría Ejecutiva</v>
          </cell>
          <cell r="R361" t="str">
            <v xml:space="preserve">Subsecretaría Ejecutiva </v>
          </cell>
          <cell r="S361" t="str">
            <v>Departamento SAAD - Comparecientes</v>
          </cell>
          <cell r="T361" t="str">
            <v>Jorge Alirio Mancera Cortés</v>
          </cell>
          <cell r="U361" t="str">
            <v>BB-Departamento SAAD - Comparecientes</v>
          </cell>
          <cell r="V361" t="str">
            <v>N/A</v>
          </cell>
          <cell r="W361" t="str">
            <v>N/A</v>
          </cell>
          <cell r="X361" t="str">
            <v>N/A</v>
          </cell>
          <cell r="Y361" t="str">
            <v>Inversión</v>
          </cell>
          <cell r="Z361">
            <v>36140715</v>
          </cell>
          <cell r="AA361" t="str">
            <v>N/A</v>
          </cell>
          <cell r="AB361" t="str">
            <v>N/A</v>
          </cell>
          <cell r="AC361">
            <v>7228143</v>
          </cell>
          <cell r="AD361" t="str">
            <v>N/A</v>
          </cell>
          <cell r="AE361">
            <v>75622</v>
          </cell>
          <cell r="AF361">
            <v>324822</v>
          </cell>
          <cell r="AG361">
            <v>2018011001091</v>
          </cell>
          <cell r="AH361">
            <v>44757</v>
          </cell>
          <cell r="AI361">
            <v>44761</v>
          </cell>
          <cell r="AJ361" t="str">
            <v>N/A</v>
          </cell>
          <cell r="AK361" t="str">
            <v>N/A</v>
          </cell>
          <cell r="AL361" t="str">
            <v>N/A</v>
          </cell>
          <cell r="AM361" t="str">
            <v>N/A</v>
          </cell>
          <cell r="AN361">
            <v>0</v>
          </cell>
          <cell r="AO361" t="str">
            <v>N/A</v>
          </cell>
          <cell r="AP361">
            <v>0</v>
          </cell>
          <cell r="AQ361" t="str">
            <v>N/A</v>
          </cell>
          <cell r="AR361">
            <v>0</v>
          </cell>
          <cell r="AS361" t="str">
            <v>N/A</v>
          </cell>
          <cell r="AT361">
            <v>0</v>
          </cell>
          <cell r="AU361" t="str">
            <v>N/A</v>
          </cell>
          <cell r="AV361">
            <v>0</v>
          </cell>
          <cell r="AW361" t="str">
            <v>N/A</v>
          </cell>
          <cell r="AX361">
            <v>0</v>
          </cell>
          <cell r="AY361" t="str">
            <v>N/A</v>
          </cell>
          <cell r="AZ361">
            <v>0</v>
          </cell>
          <cell r="BA361">
            <v>36140715</v>
          </cell>
          <cell r="BB361" t="str">
            <v>NO</v>
          </cell>
          <cell r="BC361" t="str">
            <v>N/A</v>
          </cell>
          <cell r="BD361" t="str">
            <v>N/A</v>
          </cell>
          <cell r="BE361" t="str">
            <v>N/A</v>
          </cell>
          <cell r="BF361" t="str">
            <v>N/A</v>
          </cell>
          <cell r="BG361">
            <v>44895</v>
          </cell>
          <cell r="BH361">
            <v>44895</v>
          </cell>
          <cell r="BI361">
            <v>-448</v>
          </cell>
          <cell r="BJ361" t="str">
            <v>SI</v>
          </cell>
          <cell r="BK361" t="str">
            <v>N/A</v>
          </cell>
          <cell r="BL361" t="str">
            <v>Meta</v>
          </cell>
          <cell r="BM361" t="str">
            <v>Cumplimiento</v>
          </cell>
          <cell r="BN361" t="str">
            <v>21-47-101021565</v>
          </cell>
          <cell r="BO361">
            <v>1</v>
          </cell>
          <cell r="BP361" t="str">
            <v>Seguros de Estado S.A.</v>
          </cell>
          <cell r="BQ361">
            <v>44760</v>
          </cell>
          <cell r="BR361" t="str">
            <v>15/07/2023 - 31/05/2023</v>
          </cell>
          <cell r="BS361">
            <v>2022</v>
          </cell>
          <cell r="BT361" t="str">
            <v>PENDIENTE</v>
          </cell>
          <cell r="BU361" t="str">
            <v>Ninguna</v>
          </cell>
          <cell r="BV361" t="str">
            <v>Terminado</v>
          </cell>
          <cell r="BW361" t="str">
            <v>Retiro</v>
          </cell>
          <cell r="BX361" t="str">
            <v>N/A</v>
          </cell>
          <cell r="BY361" t="str">
            <v>DERECHO</v>
          </cell>
          <cell r="BZ361" t="str">
            <v>N/A</v>
          </cell>
          <cell r="CA361" t="str">
            <v>FEMENINO</v>
          </cell>
        </row>
        <row r="362">
          <cell r="C362" t="str">
            <v>JEP-077-2022</v>
          </cell>
          <cell r="D362" t="str">
            <v>JEP-CSPO-077-2022</v>
          </cell>
          <cell r="E362" t="str">
            <v>Jairo Cuellar</v>
          </cell>
          <cell r="F362" t="str">
            <v>N/R</v>
          </cell>
          <cell r="G362" t="str">
            <v xml:space="preserve">Cristobalina Mena Moya </v>
          </cell>
          <cell r="H362" t="str">
            <v>2. Contratos o convenios que no requieren pluralidad de ofertas</v>
          </cell>
          <cell r="I362" t="str">
            <v>1. Prestación de servicios</v>
          </cell>
          <cell r="J362">
            <v>39315076</v>
          </cell>
          <cell r="K362">
            <v>4</v>
          </cell>
          <cell r="L362" t="str">
            <v>Persona Natural</v>
          </cell>
          <cell r="M362" t="str">
            <v>N/A</v>
          </cell>
          <cell r="N362" t="str">
            <v>Prestación de servicios profesionales en la asesoría jurídica, atención integral y defensa técnica judicial a las personas que comparezcan ante las salas y secciones de la JEP, teniendo en cuenta los enfoques diferenciales.</v>
          </cell>
          <cell r="O362" t="str">
            <v>Misional</v>
          </cell>
          <cell r="P362" t="str">
            <v>Harvey Danilo Suarez Morales</v>
          </cell>
          <cell r="Q362" t="str">
            <v>Secretaría Ejecutiva</v>
          </cell>
          <cell r="R362" t="str">
            <v xml:space="preserve">Subsecretaría Ejecutiva </v>
          </cell>
          <cell r="S362" t="str">
            <v>Departamento SAAD - Comparecientes</v>
          </cell>
          <cell r="T362" t="str">
            <v>Jorge Alirio Mancera Cortés</v>
          </cell>
          <cell r="U362" t="str">
            <v>BB-Departamento SAAD - Comparecientes</v>
          </cell>
          <cell r="V362" t="str">
            <v>N/A</v>
          </cell>
          <cell r="W362" t="str">
            <v>N/A</v>
          </cell>
          <cell r="X362" t="str">
            <v>N/A</v>
          </cell>
          <cell r="Y362" t="str">
            <v>Inversión</v>
          </cell>
          <cell r="Z362">
            <v>86496775</v>
          </cell>
          <cell r="AA362" t="str">
            <v>N/A</v>
          </cell>
          <cell r="AB362" t="str">
            <v>N/A</v>
          </cell>
          <cell r="AC362">
            <v>7228143</v>
          </cell>
          <cell r="AD362" t="str">
            <v>N/A</v>
          </cell>
          <cell r="AE362">
            <v>25922</v>
          </cell>
          <cell r="AF362" t="str">
            <v xml:space="preserve">	32122</v>
          </cell>
          <cell r="AG362">
            <v>2018011001091</v>
          </cell>
          <cell r="AH362">
            <v>44575</v>
          </cell>
          <cell r="AI362">
            <v>44579</v>
          </cell>
          <cell r="AJ362" t="str">
            <v>N/A</v>
          </cell>
          <cell r="AK362" t="str">
            <v>N/A</v>
          </cell>
          <cell r="AL362" t="str">
            <v>N/A</v>
          </cell>
          <cell r="AM362" t="str">
            <v>N/A</v>
          </cell>
          <cell r="AN362">
            <v>0</v>
          </cell>
          <cell r="AO362" t="str">
            <v>N/A</v>
          </cell>
          <cell r="AP362">
            <v>0</v>
          </cell>
          <cell r="AQ362" t="str">
            <v>N/A</v>
          </cell>
          <cell r="AR362">
            <v>0</v>
          </cell>
          <cell r="AS362" t="str">
            <v>N/A</v>
          </cell>
          <cell r="AT362">
            <v>0</v>
          </cell>
          <cell r="AU362" t="str">
            <v>N/A</v>
          </cell>
          <cell r="AV362">
            <v>0</v>
          </cell>
          <cell r="AW362" t="str">
            <v>N/A</v>
          </cell>
          <cell r="AX362">
            <v>0</v>
          </cell>
          <cell r="AY362" t="str">
            <v>N/A</v>
          </cell>
          <cell r="AZ362">
            <v>0</v>
          </cell>
          <cell r="BA362">
            <v>86496775</v>
          </cell>
          <cell r="BB362" t="str">
            <v>NO</v>
          </cell>
          <cell r="BC362" t="str">
            <v>N/A</v>
          </cell>
          <cell r="BD362" t="str">
            <v>N/A</v>
          </cell>
          <cell r="BE362" t="str">
            <v>N/A</v>
          </cell>
          <cell r="BF362" t="str">
            <v>N/A</v>
          </cell>
          <cell r="BG362">
            <v>44926</v>
          </cell>
          <cell r="BH362">
            <v>44926</v>
          </cell>
          <cell r="BI362">
            <v>-417</v>
          </cell>
          <cell r="BJ362" t="str">
            <v>NO</v>
          </cell>
          <cell r="BK362" t="str">
            <v>N/A</v>
          </cell>
          <cell r="BL362" t="str">
            <v xml:space="preserve"> Región de Urabá, Bajo Atrato y
Darién</v>
          </cell>
          <cell r="BM362" t="str">
            <v>Cumplimiento</v>
          </cell>
          <cell r="BN362" t="str">
            <v>3245046-1</v>
          </cell>
          <cell r="BO362">
            <v>0</v>
          </cell>
          <cell r="BP362" t="str">
            <v>Suramericana</v>
          </cell>
          <cell r="BQ362">
            <v>44578</v>
          </cell>
          <cell r="BR362" t="str">
            <v>14-01-2022 - 04-07-2023</v>
          </cell>
          <cell r="BS362">
            <v>2022</v>
          </cell>
          <cell r="BT362" t="str">
            <v>PENDIENTE</v>
          </cell>
          <cell r="BU362" t="str">
            <v>N/A</v>
          </cell>
          <cell r="BV362" t="str">
            <v>Terminado</v>
          </cell>
          <cell r="BW362" t="str">
            <v>Retiro</v>
          </cell>
          <cell r="BX362" t="str">
            <v>N/A</v>
          </cell>
          <cell r="BY362" t="str">
            <v>DERECHO</v>
          </cell>
          <cell r="BZ362" t="str">
            <v>N/A</v>
          </cell>
          <cell r="CA362" t="str">
            <v>FEMENINO</v>
          </cell>
        </row>
        <row r="363">
          <cell r="C363" t="str">
            <v>JEP-481-2022</v>
          </cell>
          <cell r="D363" t="str">
            <v>JEP-CSPO-463-2022</v>
          </cell>
          <cell r="E363" t="str">
            <v>Carlos Torres</v>
          </cell>
          <cell r="F363" t="str">
            <v xml:space="preserve">Revisado el 13/07/2022 </v>
          </cell>
          <cell r="G363" t="str">
            <v>Claudia Marcela Rivera Quiroga</v>
          </cell>
          <cell r="H363" t="str">
            <v>2. Contratos o convenios que no requieren pluralidad de ofertas</v>
          </cell>
          <cell r="I363" t="str">
            <v>1. Prestación de servicios</v>
          </cell>
          <cell r="J363">
            <v>1144049439</v>
          </cell>
          <cell r="K363">
            <v>2</v>
          </cell>
          <cell r="L363" t="str">
            <v>Persona Natural</v>
          </cell>
          <cell r="M363" t="str">
            <v>Cali</v>
          </cell>
          <cell r="N363" t="str">
            <v>Prestación de servicios profesionales en la asesoría jurídica, atención integral y defensa técnica judicial a las personas que comparezcan ante las salas y secciones de la JEP, teniendo en cuenta los enfoques diferenciales.</v>
          </cell>
          <cell r="O363" t="str">
            <v>Misional</v>
          </cell>
          <cell r="P363" t="str">
            <v>Harvey Danilo Suarez Morales</v>
          </cell>
          <cell r="Q363" t="str">
            <v>Secretaría Ejecutiva</v>
          </cell>
          <cell r="R363" t="str">
            <v xml:space="preserve">Subsecretaría Ejecutiva </v>
          </cell>
          <cell r="S363" t="str">
            <v>Departamento SAAD - Comparecientes</v>
          </cell>
          <cell r="T363" t="str">
            <v>Jorge Alirio Mancera Cortés</v>
          </cell>
          <cell r="U363" t="str">
            <v>BB-Departamento SAAD - Comparecientes</v>
          </cell>
          <cell r="V363" t="str">
            <v>N/A</v>
          </cell>
          <cell r="W363" t="str">
            <v>N/A</v>
          </cell>
          <cell r="X363" t="str">
            <v>N/A</v>
          </cell>
          <cell r="Y363" t="str">
            <v>Inversión</v>
          </cell>
          <cell r="Z363">
            <v>36140715</v>
          </cell>
          <cell r="AA363" t="str">
            <v>N/A</v>
          </cell>
          <cell r="AB363" t="str">
            <v>N/A</v>
          </cell>
          <cell r="AC363">
            <v>7228143</v>
          </cell>
          <cell r="AD363" t="str">
            <v>N/A</v>
          </cell>
          <cell r="AE363">
            <v>75722</v>
          </cell>
          <cell r="AF363">
            <v>312222</v>
          </cell>
          <cell r="AG363">
            <v>2018011001091</v>
          </cell>
          <cell r="AH363">
            <v>44753</v>
          </cell>
          <cell r="AI363">
            <v>44755</v>
          </cell>
          <cell r="AJ363" t="str">
            <v>N/A</v>
          </cell>
          <cell r="AK363" t="str">
            <v>N/A</v>
          </cell>
          <cell r="AL363" t="str">
            <v>N/A</v>
          </cell>
          <cell r="AM363" t="str">
            <v>N/A</v>
          </cell>
          <cell r="AN363">
            <v>0</v>
          </cell>
          <cell r="AO363" t="str">
            <v>N/A</v>
          </cell>
          <cell r="AP363">
            <v>0</v>
          </cell>
          <cell r="AQ363" t="str">
            <v>N/A</v>
          </cell>
          <cell r="AR363">
            <v>0</v>
          </cell>
          <cell r="AS363" t="str">
            <v>N/A</v>
          </cell>
          <cell r="AT363">
            <v>0</v>
          </cell>
          <cell r="AU363" t="str">
            <v>N/A</v>
          </cell>
          <cell r="AV363">
            <v>0</v>
          </cell>
          <cell r="AW363" t="str">
            <v>N/A</v>
          </cell>
          <cell r="AX363">
            <v>0</v>
          </cell>
          <cell r="AY363" t="str">
            <v>N/A</v>
          </cell>
          <cell r="AZ363">
            <v>0</v>
          </cell>
          <cell r="BA363">
            <v>36140715</v>
          </cell>
          <cell r="BB363" t="str">
            <v>NO</v>
          </cell>
          <cell r="BC363" t="str">
            <v>N/A</v>
          </cell>
          <cell r="BD363" t="str">
            <v>N/A</v>
          </cell>
          <cell r="BE363" t="str">
            <v>N/A</v>
          </cell>
          <cell r="BF363" t="str">
            <v>N/A</v>
          </cell>
          <cell r="BG363">
            <v>44895</v>
          </cell>
          <cell r="BH363">
            <v>44895</v>
          </cell>
          <cell r="BI363">
            <v>-448</v>
          </cell>
          <cell r="BJ363" t="str">
            <v>SI</v>
          </cell>
          <cell r="BK363" t="str">
            <v>N/A</v>
          </cell>
          <cell r="BL363" t="str">
            <v xml:space="preserve"> Departamento del Valle del Cauca</v>
          </cell>
          <cell r="BM363" t="str">
            <v>Cumplimiento</v>
          </cell>
          <cell r="BN363" t="str">
            <v>430 47 994000056569</v>
          </cell>
          <cell r="BO363">
            <v>0</v>
          </cell>
          <cell r="BP363" t="str">
            <v>Aseguradora Solidaria de Colombia</v>
          </cell>
          <cell r="BQ363">
            <v>44753</v>
          </cell>
          <cell r="BR363" t="str">
            <v>11/07/2022 - 31/05/2023</v>
          </cell>
          <cell r="BS363">
            <v>2022</v>
          </cell>
          <cell r="BT363" t="str">
            <v>PENDIENTE</v>
          </cell>
          <cell r="BU363" t="str">
            <v>Ninguna</v>
          </cell>
          <cell r="BV363" t="str">
            <v>Terminado</v>
          </cell>
          <cell r="BW363" t="str">
            <v>Retiro</v>
          </cell>
          <cell r="BX363" t="str">
            <v>N/A</v>
          </cell>
          <cell r="BY363" t="str">
            <v>PND</v>
          </cell>
          <cell r="BZ363" t="str">
            <v>N/A</v>
          </cell>
          <cell r="CA363" t="str">
            <v>FEMENINO</v>
          </cell>
        </row>
        <row r="364">
          <cell r="C364" t="str">
            <v>JEP-029-2022</v>
          </cell>
          <cell r="D364" t="str">
            <v>JEP-CSPO-029-2022</v>
          </cell>
          <cell r="E364" t="str">
            <v>Carlos Torres</v>
          </cell>
          <cell r="F364" t="str">
            <v>N/R</v>
          </cell>
          <cell r="G364" t="str">
            <v>Omar Alirio Castelblanco Cristancho</v>
          </cell>
          <cell r="H364" t="str">
            <v>2. Contratos o convenios que no requieren pluralidad de ofertas</v>
          </cell>
          <cell r="I364" t="str">
            <v>1. Prestación de servicios</v>
          </cell>
          <cell r="J364">
            <v>7174615</v>
          </cell>
          <cell r="K364">
            <v>1</v>
          </cell>
          <cell r="L364" t="str">
            <v>Persona Natural</v>
          </cell>
          <cell r="M364" t="str">
            <v xml:space="preserve">Bogotá D.C. </v>
          </cell>
          <cell r="N364" t="str">
            <v>Prestación de servicios profesionales para apoyar y acompañar al Sistema Autónomo de Asesoría y Defensa de la JEP en la articulación de las actividades relacionadas con los registros de comparecientes y abogados defensores en el sistema VISTA, así como apoyar el seguimiento a la ejecución de los convenios que suscriba la JEP con organizaciones de cooperación internacional u otras entidades del Estado en temas relacionados con este objeto contractual.</v>
          </cell>
          <cell r="O364" t="str">
            <v>Misional</v>
          </cell>
          <cell r="P364" t="str">
            <v>Harvey Danilo Suarez Morales</v>
          </cell>
          <cell r="Q364" t="str">
            <v>Secretaría Ejecutiva</v>
          </cell>
          <cell r="R364" t="str">
            <v xml:space="preserve">Subsecretaría Ejecutiva </v>
          </cell>
          <cell r="S364" t="str">
            <v>Departamento SAAD - Comparecientes</v>
          </cell>
          <cell r="T364" t="str">
            <v>Jorge Alirio Mancera Cortés</v>
          </cell>
          <cell r="U364" t="str">
            <v>BB-Departamento SAAD - Comparecientes</v>
          </cell>
          <cell r="V364" t="str">
            <v>N/A</v>
          </cell>
          <cell r="W364" t="str">
            <v>N/A</v>
          </cell>
          <cell r="X364" t="str">
            <v>N/A</v>
          </cell>
          <cell r="Y364" t="str">
            <v>Inversión</v>
          </cell>
          <cell r="Z364">
            <v>126285302</v>
          </cell>
          <cell r="AA364" t="str">
            <v>N/A</v>
          </cell>
          <cell r="AB364" t="str">
            <v>N/A</v>
          </cell>
          <cell r="AC364">
            <v>10553091</v>
          </cell>
          <cell r="AD364" t="str">
            <v>N/A</v>
          </cell>
          <cell r="AE364">
            <v>26022</v>
          </cell>
          <cell r="AF364">
            <v>26722</v>
          </cell>
          <cell r="AG364">
            <v>2018011001091</v>
          </cell>
          <cell r="AH364">
            <v>44569</v>
          </cell>
          <cell r="AI364">
            <v>44573</v>
          </cell>
          <cell r="AJ364" t="str">
            <v>Karen Lisset Cruz Suarez</v>
          </cell>
          <cell r="AK364">
            <v>53155211</v>
          </cell>
          <cell r="AL364">
            <v>6</v>
          </cell>
          <cell r="AM364">
            <v>44636</v>
          </cell>
          <cell r="AN364">
            <v>0</v>
          </cell>
          <cell r="AO364" t="str">
            <v>N/A</v>
          </cell>
          <cell r="AP364">
            <v>0</v>
          </cell>
          <cell r="AQ364" t="str">
            <v>N/A</v>
          </cell>
          <cell r="AR364">
            <v>0</v>
          </cell>
          <cell r="AS364" t="str">
            <v>N/A</v>
          </cell>
          <cell r="AT364">
            <v>0</v>
          </cell>
          <cell r="AU364" t="str">
            <v>N/A</v>
          </cell>
          <cell r="AV364">
            <v>0</v>
          </cell>
          <cell r="AW364" t="str">
            <v>N/A</v>
          </cell>
          <cell r="AX364">
            <v>0</v>
          </cell>
          <cell r="AY364" t="str">
            <v>N/A</v>
          </cell>
          <cell r="AZ364">
            <v>-122</v>
          </cell>
          <cell r="BA364">
            <v>126285302</v>
          </cell>
          <cell r="BB364" t="str">
            <v>NO</v>
          </cell>
          <cell r="BC364" t="str">
            <v>N/A</v>
          </cell>
          <cell r="BD364" t="str">
            <v>N/A</v>
          </cell>
          <cell r="BE364" t="str">
            <v>N/A</v>
          </cell>
          <cell r="BF364" t="str">
            <v>N/A</v>
          </cell>
          <cell r="BG364">
            <v>44926</v>
          </cell>
          <cell r="BH364">
            <v>44804</v>
          </cell>
          <cell r="BI364">
            <v>-539</v>
          </cell>
          <cell r="BJ364" t="str">
            <v>SI</v>
          </cell>
          <cell r="BK364">
            <v>44804</v>
          </cell>
          <cell r="BL364" t="str">
            <v>Bogotá D.C.</v>
          </cell>
          <cell r="BM364" t="str">
            <v>Cumplimiento</v>
          </cell>
          <cell r="BN364" t="str">
            <v>15-45-101137660
15-45-101140713</v>
          </cell>
          <cell r="BO364" t="str">
            <v>0
0</v>
          </cell>
          <cell r="BP364" t="str">
            <v>Seguros del Estado S.A. 
Seguros del Estado S.A.</v>
          </cell>
          <cell r="BQ364" t="str">
            <v>11/01/2022
17/03/2022</v>
          </cell>
          <cell r="BR364" t="str">
            <v>07-01-2022 - 30-06-2023
17/03/2022 - 30/06/2023</v>
          </cell>
          <cell r="BS364" t="str">
            <v>12/01/2022
17/03/2022</v>
          </cell>
          <cell r="BT364" t="str">
            <v>https://jepcolombia-my.sharepoint.com/personal/carlos_torres_jep_gov_co/_layouts/15/onedrive.aspx?q=029&amp;searchScope=folder&amp;id=%2Fpersonal%2Fcarlos%5Ftorres%5Fjep%5Fgov%5Fco%2FDocuments%2FDocumentos%2FContractual%2FContractual%20%2D%20Onedrive%2FValidaci%C3%B3n%20p%C3%B3lizas%20CPS%2F%2EVERIFICACI%C3%93N%20DE%20P%C3%93LIZAS%20CONTRATOS%202022%2FVerificacio%CC%81n%20po%CC%81liza%20contrato%20JEP%2D029%2D2022%2Epdf&amp;parent=%2Fpersonal%2Fcarlos%5Ftorres%5Fjep%5Fgov%5Fco%2FDocuments%2FDocumentos%2FContractual%2FContractual%20%2D%20Onedrive%2FValidaci%C3%B3n%20p%C3%B3lizas%20CPS%2F%2EVERIFICACI%C3%93N%20DE%20P%C3%93LIZAS%20CONTRATOS%202022&amp;parentview=7</v>
          </cell>
          <cell r="BU364" t="str">
            <v>en fecha 16/03/2022, se suscribe cesión del contrato.
En fecha del 1 de septiembre de 2022 se publicó la terminación anticipada del contrato JEP-029-2022 con ejecución realizada hasta el 31 de agosto de 2022</v>
          </cell>
          <cell r="BV364" t="str">
            <v>Terminado</v>
          </cell>
          <cell r="BW364" t="str">
            <v>Terminación anticipada</v>
          </cell>
          <cell r="BX364" t="str">
            <v>N/A</v>
          </cell>
          <cell r="BY364" t="str">
            <v>INGENIERÍA DE SISTEMAS</v>
          </cell>
          <cell r="BZ364" t="str">
            <v>N/A</v>
          </cell>
          <cell r="CA364" t="str">
            <v>FEMENINO</v>
          </cell>
        </row>
        <row r="365">
          <cell r="C365" t="str">
            <v>JEP-030-2022</v>
          </cell>
          <cell r="D365" t="str">
            <v>JEP-CSPO-030-2022</v>
          </cell>
          <cell r="E365" t="str">
            <v>Carlos Torres</v>
          </cell>
          <cell r="F365" t="str">
            <v>N/R</v>
          </cell>
          <cell r="G365" t="str">
            <v>Roxy Reinaldo Barrios Jaimes</v>
          </cell>
          <cell r="H365" t="str">
            <v>2. Contratos o convenios que no requieren pluralidad de ofertas</v>
          </cell>
          <cell r="I365" t="str">
            <v>1. Prestación de servicios</v>
          </cell>
          <cell r="J365">
            <v>79741263</v>
          </cell>
          <cell r="K365">
            <v>7</v>
          </cell>
          <cell r="L365" t="str">
            <v>Persona Natural</v>
          </cell>
          <cell r="M365" t="str">
            <v>N/A</v>
          </cell>
          <cell r="N365" t="str">
            <v>Prestación de servicios profesionales para apoyar y acompañar al Sistema Autónomo de Asesoría y Defensa de la JEP en la administración de la base de datos del registro de comparecientes, del que trata el artículo 95 del ASP 001 de 2020, su actualización e integración con los demás sistemas de información de la JEP</v>
          </cell>
          <cell r="O365" t="str">
            <v>Misional</v>
          </cell>
          <cell r="P365" t="str">
            <v>Harvey Danilo Suarez Morales</v>
          </cell>
          <cell r="Q365" t="str">
            <v>Secretaría Ejecutiva</v>
          </cell>
          <cell r="R365" t="str">
            <v xml:space="preserve">Subsecretaría Ejecutiva </v>
          </cell>
          <cell r="S365" t="str">
            <v>Departamento SAAD - Comparecientes</v>
          </cell>
          <cell r="T365" t="str">
            <v>Jorge Alirio Mancera Cortés</v>
          </cell>
          <cell r="U365" t="str">
            <v>BB-Departamento SAAD - Comparecientes</v>
          </cell>
          <cell r="V365" t="str">
            <v>N/A</v>
          </cell>
          <cell r="W365" t="str">
            <v>N/A</v>
          </cell>
          <cell r="X365" t="str">
            <v>N/A</v>
          </cell>
          <cell r="Y365" t="str">
            <v>Inversión</v>
          </cell>
          <cell r="Z365">
            <v>126285302</v>
          </cell>
          <cell r="AA365" t="str">
            <v>N/A</v>
          </cell>
          <cell r="AB365" t="str">
            <v>N/A</v>
          </cell>
          <cell r="AC365" t="str">
            <v>$10.553.091</v>
          </cell>
          <cell r="AD365" t="str">
            <v>N/A</v>
          </cell>
          <cell r="AE365">
            <v>26122</v>
          </cell>
          <cell r="AF365">
            <v>28122</v>
          </cell>
          <cell r="AG365">
            <v>2018011001091</v>
          </cell>
          <cell r="AH365">
            <v>44572</v>
          </cell>
          <cell r="AI365">
            <v>44574</v>
          </cell>
          <cell r="AJ365" t="str">
            <v>N/A</v>
          </cell>
          <cell r="AK365" t="str">
            <v>N/A</v>
          </cell>
          <cell r="AL365" t="str">
            <v>N/A</v>
          </cell>
          <cell r="AM365" t="str">
            <v>N/A</v>
          </cell>
          <cell r="AN365">
            <v>0</v>
          </cell>
          <cell r="AO365" t="str">
            <v>N/A</v>
          </cell>
          <cell r="AP365">
            <v>0</v>
          </cell>
          <cell r="AQ365" t="str">
            <v>N/A</v>
          </cell>
          <cell r="AR365">
            <v>0</v>
          </cell>
          <cell r="AS365" t="str">
            <v>N/A</v>
          </cell>
          <cell r="AT365">
            <v>0</v>
          </cell>
          <cell r="AU365" t="str">
            <v>N/A</v>
          </cell>
          <cell r="AV365">
            <v>0</v>
          </cell>
          <cell r="AW365" t="str">
            <v>N/A</v>
          </cell>
          <cell r="AX365">
            <v>0</v>
          </cell>
          <cell r="AY365" t="str">
            <v>N/A</v>
          </cell>
          <cell r="AZ365">
            <v>0</v>
          </cell>
          <cell r="BA365">
            <v>126285302</v>
          </cell>
          <cell r="BB365" t="str">
            <v>NO</v>
          </cell>
          <cell r="BC365" t="str">
            <v>N/A</v>
          </cell>
          <cell r="BD365" t="str">
            <v>N/A</v>
          </cell>
          <cell r="BE365" t="str">
            <v>N/A</v>
          </cell>
          <cell r="BF365" t="str">
            <v>N/A</v>
          </cell>
          <cell r="BG365">
            <v>44926</v>
          </cell>
          <cell r="BH365">
            <v>44926</v>
          </cell>
          <cell r="BI365">
            <v>-417</v>
          </cell>
          <cell r="BJ365" t="str">
            <v>NO</v>
          </cell>
          <cell r="BK365" t="str">
            <v>N/A</v>
          </cell>
          <cell r="BL365" t="str">
            <v>Bogotá D.C.</v>
          </cell>
          <cell r="BM365" t="str">
            <v>Cumplimiento</v>
          </cell>
          <cell r="BN365" t="str">
            <v>21-45-101357272</v>
          </cell>
          <cell r="BO365">
            <v>0</v>
          </cell>
          <cell r="BP365" t="str">
            <v xml:space="preserve">Seguros del Estado </v>
          </cell>
          <cell r="BQ365">
            <v>44573</v>
          </cell>
          <cell r="BR365" t="str">
            <v>11-01-2022 - 30-06-2023</v>
          </cell>
          <cell r="BS365">
            <v>2022</v>
          </cell>
          <cell r="BT365" t="str">
            <v>https://jepcolombia-my.sharepoint.com/personal/carlos_torres_jep_gov_co/_layouts/15/onedrive.aspx?q=030&amp;searchScope=folder&amp;id=%2Fpersonal%2Fcarlos%5Ftorres%5Fjep%5Fgov%5Fco%2FDocuments%2FDocumentos%2FContractual%2FContractual%20%2D%20Onedrive%2FValidaci%C3%B3n%20p%C3%B3lizas%20CPS%2F%2EVERIFICACI%C3%93N%20DE%20P%C3%93LIZAS%20CONTRATOS%202022%2FVerificacio%CC%81n%20po%CC%81liza%20contrato%20JEP%2D030%2D2022%2Epdf&amp;parent=%2Fpersonal%2Fcarlos%5Ftorres%5Fjep%5Fgov%5Fco%2FDocuments%2FDocumentos%2FContractual%2FContractual%20%2D%20Onedrive%2FValidaci%C3%B3n%20p%C3%B3lizas%20CPS%2F%2EVERIFICACI%C3%93N%20DE%20P%C3%93LIZAS%20CONTRATOS%202022&amp;parentview=7</v>
          </cell>
          <cell r="BU365" t="str">
            <v>N/A</v>
          </cell>
          <cell r="BV365" t="str">
            <v>Terminado</v>
          </cell>
          <cell r="BW365" t="str">
            <v>Retiro</v>
          </cell>
          <cell r="BX365" t="str">
            <v>N/A</v>
          </cell>
          <cell r="BY365" t="str">
            <v>INGENIERÍA DE SISTEMAS</v>
          </cell>
          <cell r="BZ365" t="str">
            <v>N/A</v>
          </cell>
          <cell r="CA365" t="str">
            <v>MASCULINO</v>
          </cell>
        </row>
        <row r="366">
          <cell r="C366" t="str">
            <v>JEP-511-2022</v>
          </cell>
          <cell r="D366" t="str">
            <v>JEP-CSPO-493-2022</v>
          </cell>
          <cell r="E366" t="str">
            <v>John Maldonado</v>
          </cell>
          <cell r="F366" t="str">
            <v>Revisado el 10/07/2022 Firmado sin acta de inicio</v>
          </cell>
          <cell r="G366" t="str">
            <v>Maria Lucia Vargas Pardo</v>
          </cell>
          <cell r="H366" t="str">
            <v>2. Contratos o convenios que no requieren pluralidad de ofertas</v>
          </cell>
          <cell r="I366" t="str">
            <v>1. Prestación de servicios</v>
          </cell>
          <cell r="J366">
            <v>35465251</v>
          </cell>
          <cell r="K366">
            <v>5</v>
          </cell>
          <cell r="L366" t="str">
            <v>Persona Natural</v>
          </cell>
          <cell r="M366" t="str">
            <v xml:space="preserve">Bogotá D.C. </v>
          </cell>
          <cell r="N366" t="str">
            <v>Prestación de servicios profesionales para apoyar y acompañar al departamento SAAD Comparecientes en el trámite de las gestiones administrativas propias del desarrollo del Sistema Autónomo de Asesoría y Defensa</v>
          </cell>
          <cell r="O366" t="str">
            <v>Misional</v>
          </cell>
          <cell r="P366" t="str">
            <v>Harvey Danilo Suarez Morales</v>
          </cell>
          <cell r="Q366" t="str">
            <v>Secretaría Ejecutiva</v>
          </cell>
          <cell r="R366" t="str">
            <v xml:space="preserve">Subsecretaría Ejecutiva </v>
          </cell>
          <cell r="S366" t="str">
            <v>Departamento SAAD - Comparecientes</v>
          </cell>
          <cell r="T366" t="str">
            <v>Jorge Alirio Mancera Cortés</v>
          </cell>
          <cell r="U366" t="str">
            <v>BB-Departamento SAAD - Comparecientes</v>
          </cell>
          <cell r="V366" t="str">
            <v>N/A</v>
          </cell>
          <cell r="W366" t="str">
            <v>N/A</v>
          </cell>
          <cell r="X366" t="str">
            <v>N/A</v>
          </cell>
          <cell r="Y366" t="str">
            <v>Inversión</v>
          </cell>
          <cell r="Z366">
            <v>36140715</v>
          </cell>
          <cell r="AA366" t="str">
            <v>N/A</v>
          </cell>
          <cell r="AB366" t="str">
            <v>N/A</v>
          </cell>
          <cell r="AC366">
            <v>7228143</v>
          </cell>
          <cell r="AD366" t="str">
            <v>N/A</v>
          </cell>
          <cell r="AE366">
            <v>76022</v>
          </cell>
          <cell r="AF366">
            <v>310422</v>
          </cell>
          <cell r="AG366">
            <v>2018011001091</v>
          </cell>
          <cell r="AH366">
            <v>44750</v>
          </cell>
          <cell r="AI366">
            <v>44755</v>
          </cell>
          <cell r="AJ366" t="str">
            <v>N/A</v>
          </cell>
          <cell r="AK366" t="str">
            <v>N/A</v>
          </cell>
          <cell r="AL366" t="str">
            <v>N/A</v>
          </cell>
          <cell r="AM366" t="str">
            <v>N/A</v>
          </cell>
          <cell r="AN366">
            <v>0</v>
          </cell>
          <cell r="AO366" t="str">
            <v>N/A</v>
          </cell>
          <cell r="AP366">
            <v>0</v>
          </cell>
          <cell r="AQ366" t="str">
            <v>N/A</v>
          </cell>
          <cell r="AR366">
            <v>0</v>
          </cell>
          <cell r="AS366" t="str">
            <v>N/A</v>
          </cell>
          <cell r="AT366">
            <v>0</v>
          </cell>
          <cell r="AU366" t="str">
            <v>N/A</v>
          </cell>
          <cell r="AV366">
            <v>0</v>
          </cell>
          <cell r="AW366" t="str">
            <v>N/A</v>
          </cell>
          <cell r="AX366">
            <v>0</v>
          </cell>
          <cell r="AY366" t="str">
            <v>N/A</v>
          </cell>
          <cell r="AZ366">
            <v>0</v>
          </cell>
          <cell r="BA366">
            <v>36140715</v>
          </cell>
          <cell r="BB366" t="str">
            <v>NO</v>
          </cell>
          <cell r="BC366" t="str">
            <v>N/A</v>
          </cell>
          <cell r="BD366" t="str">
            <v>N/A</v>
          </cell>
          <cell r="BE366" t="str">
            <v>N/A</v>
          </cell>
          <cell r="BF366" t="str">
            <v>N/A</v>
          </cell>
          <cell r="BG366">
            <v>44895</v>
          </cell>
          <cell r="BH366">
            <v>44895</v>
          </cell>
          <cell r="BI366">
            <v>-448</v>
          </cell>
          <cell r="BJ366" t="str">
            <v>SI</v>
          </cell>
          <cell r="BK366" t="str">
            <v>N/A</v>
          </cell>
          <cell r="BL366" t="str">
            <v>Bogotá D.C.</v>
          </cell>
          <cell r="BM366" t="str">
            <v xml:space="preserve">Cumplimiento </v>
          </cell>
          <cell r="BN366" t="str">
            <v>360 47 994000024222</v>
          </cell>
          <cell r="BO366">
            <v>0</v>
          </cell>
          <cell r="BP366" t="str">
            <v>Aseguradora Solidaria de Colombia</v>
          </cell>
          <cell r="BQ366">
            <v>44754</v>
          </cell>
          <cell r="BR366" t="str">
            <v>08/07/2022 - 08/06/2023</v>
          </cell>
          <cell r="BS366">
            <v>2022</v>
          </cell>
          <cell r="BT366" t="str">
            <v>PENDIENTE</v>
          </cell>
          <cell r="BU366" t="str">
            <v>Ninguna</v>
          </cell>
          <cell r="BV366" t="str">
            <v>Terminado</v>
          </cell>
          <cell r="BW366" t="str">
            <v>Retiro</v>
          </cell>
          <cell r="BX366" t="str">
            <v>N/A</v>
          </cell>
          <cell r="BY366" t="str">
            <v>PENDIENTE</v>
          </cell>
          <cell r="BZ366" t="str">
            <v>N/A</v>
          </cell>
          <cell r="CA366" t="str">
            <v>FEMENINO</v>
          </cell>
        </row>
        <row r="367">
          <cell r="C367" t="str">
            <v>JEP-482-2022</v>
          </cell>
          <cell r="D367" t="str">
            <v>JEP-CSPO-464-2022</v>
          </cell>
          <cell r="E367" t="str">
            <v>Carlos Torres</v>
          </cell>
          <cell r="F367" t="str">
            <v xml:space="preserve">Revisado el 13/07/2022 </v>
          </cell>
          <cell r="G367" t="str">
            <v>Oscar Felipe Bernal Beltran</v>
          </cell>
          <cell r="H367" t="str">
            <v>2. Contratos o convenios que no requieren pluralidad de ofertas</v>
          </cell>
          <cell r="I367" t="str">
            <v>1. Prestación de servicios</v>
          </cell>
          <cell r="J367">
            <v>80098893</v>
          </cell>
          <cell r="K367">
            <v>2</v>
          </cell>
          <cell r="L367" t="str">
            <v>Persona Natural</v>
          </cell>
          <cell r="M367" t="str">
            <v xml:space="preserve">Bogotá D.C. </v>
          </cell>
          <cell r="N367" t="str">
            <v>Prestación de servicios profesionales en la asesoría jurídica, atención integral y defensa técnica judicial a las personas que comparezcan ante las salas y secciones de la JEP, teniendo en cuenta los enfoques diferenciales.</v>
          </cell>
          <cell r="O367" t="str">
            <v>Misional</v>
          </cell>
          <cell r="P367" t="str">
            <v>Harvey Danilo Suarez Morales</v>
          </cell>
          <cell r="Q367" t="str">
            <v>Secretaría Ejecutiva</v>
          </cell>
          <cell r="R367" t="str">
            <v xml:space="preserve">Subsecretaría Ejecutiva </v>
          </cell>
          <cell r="S367" t="str">
            <v>Departamento SAAD - Comparecientes</v>
          </cell>
          <cell r="T367" t="str">
            <v>Jorge Alirio Mancera Cortés</v>
          </cell>
          <cell r="U367" t="str">
            <v>BB-Departamento SAAD - Comparecientes</v>
          </cell>
          <cell r="V367" t="str">
            <v>N/A</v>
          </cell>
          <cell r="W367" t="str">
            <v>N/A</v>
          </cell>
          <cell r="X367" t="str">
            <v>N/A</v>
          </cell>
          <cell r="Y367" t="str">
            <v>Inversión</v>
          </cell>
          <cell r="Z367">
            <v>36140715</v>
          </cell>
          <cell r="AA367" t="str">
            <v>N/A</v>
          </cell>
          <cell r="AB367" t="str">
            <v>N/A</v>
          </cell>
          <cell r="AC367">
            <v>7228143</v>
          </cell>
          <cell r="AD367" t="str">
            <v>N/A</v>
          </cell>
          <cell r="AE367">
            <v>76222</v>
          </cell>
          <cell r="AF367">
            <v>323022</v>
          </cell>
          <cell r="AG367">
            <v>2018011001091</v>
          </cell>
          <cell r="AH367">
            <v>44757</v>
          </cell>
          <cell r="AI367">
            <v>44761</v>
          </cell>
          <cell r="AJ367" t="str">
            <v>N/A</v>
          </cell>
          <cell r="AK367" t="str">
            <v>N/A</v>
          </cell>
          <cell r="AL367" t="str">
            <v>N/A</v>
          </cell>
          <cell r="AM367" t="str">
            <v>N/A</v>
          </cell>
          <cell r="AN367">
            <v>0</v>
          </cell>
          <cell r="AO367" t="str">
            <v>N/A</v>
          </cell>
          <cell r="AP367">
            <v>0</v>
          </cell>
          <cell r="AQ367" t="str">
            <v>N/A</v>
          </cell>
          <cell r="AR367">
            <v>0</v>
          </cell>
          <cell r="AS367" t="str">
            <v>N/A</v>
          </cell>
          <cell r="AT367">
            <v>0</v>
          </cell>
          <cell r="AU367" t="str">
            <v>N/A</v>
          </cell>
          <cell r="AV367">
            <v>0</v>
          </cell>
          <cell r="AW367" t="str">
            <v>N/A</v>
          </cell>
          <cell r="AX367">
            <v>0</v>
          </cell>
          <cell r="AY367" t="str">
            <v>N/A</v>
          </cell>
          <cell r="AZ367">
            <v>0</v>
          </cell>
          <cell r="BA367">
            <v>36140715</v>
          </cell>
          <cell r="BB367" t="str">
            <v>NO</v>
          </cell>
          <cell r="BC367" t="str">
            <v>N/A</v>
          </cell>
          <cell r="BD367" t="str">
            <v>N/A</v>
          </cell>
          <cell r="BE367" t="str">
            <v>N/A</v>
          </cell>
          <cell r="BF367" t="str">
            <v>N/A</v>
          </cell>
          <cell r="BG367">
            <v>44895</v>
          </cell>
          <cell r="BH367">
            <v>44895</v>
          </cell>
          <cell r="BI367">
            <v>-448</v>
          </cell>
          <cell r="BJ367" t="str">
            <v>SI</v>
          </cell>
          <cell r="BK367" t="str">
            <v>N/A</v>
          </cell>
          <cell r="BL367" t="str">
            <v>Bogotá D.C.</v>
          </cell>
          <cell r="BM367" t="str">
            <v>Cumplimiento</v>
          </cell>
          <cell r="BN367" t="str">
            <v>25-47-101003020</v>
          </cell>
          <cell r="BO367">
            <v>0</v>
          </cell>
          <cell r="BP367" t="str">
            <v>Seguros del Estado S.A.</v>
          </cell>
          <cell r="BQ367">
            <v>44758</v>
          </cell>
          <cell r="BR367" t="str">
            <v>15/07/2022 - 31/05/2023</v>
          </cell>
          <cell r="BS367">
            <v>2022</v>
          </cell>
          <cell r="BT367" t="str">
            <v>PENDIENTE</v>
          </cell>
          <cell r="BU367" t="str">
            <v>Ninguna</v>
          </cell>
          <cell r="BV367" t="str">
            <v>Terminado</v>
          </cell>
          <cell r="BW367" t="str">
            <v>Retiro</v>
          </cell>
          <cell r="BX367" t="str">
            <v>N/A</v>
          </cell>
          <cell r="BY367" t="str">
            <v>PND</v>
          </cell>
          <cell r="BZ367" t="str">
            <v>N/A</v>
          </cell>
          <cell r="CA367" t="str">
            <v>MASCULINO</v>
          </cell>
        </row>
        <row r="368">
          <cell r="C368" t="str">
            <v>JEP-304-2022</v>
          </cell>
          <cell r="D368" t="str">
            <v>JEP-CSPO-304-2022</v>
          </cell>
          <cell r="E368" t="str">
            <v>Carlos Torres</v>
          </cell>
          <cell r="F368" t="str">
            <v>18 de enero de 2022</v>
          </cell>
          <cell r="G368" t="str">
            <v xml:space="preserve"> Juan Camilo Sierra Bernal</v>
          </cell>
          <cell r="H368" t="str">
            <v>2. Contratos o convenios que no requieren pluralidad de ofertas</v>
          </cell>
          <cell r="I368" t="str">
            <v>1. Prestación de servicios</v>
          </cell>
          <cell r="J368" t="str">
            <v>86083017_x000D_</v>
          </cell>
          <cell r="K368">
            <v>3</v>
          </cell>
          <cell r="L368" t="str">
            <v>Persona Natural</v>
          </cell>
          <cell r="M368" t="str">
            <v>N/A</v>
          </cell>
          <cell r="N368" t="str">
            <v>Prestación de servicios profesionales para apoyar y acompañar al sistema autónomo de asesoría y defensa de la JEP en los procesos de validación de información aplicando herramientas jurídicas y conceptuales que permitan fortalecer la calidad de la información y la oportunidad de respuesta del Registro de Comparecientes, del que trata el artículo 95 del ASP 001 de 2020.</v>
          </cell>
          <cell r="O368" t="str">
            <v>Misional</v>
          </cell>
          <cell r="P368" t="str">
            <v>Harvey Danilo Suarez Morales</v>
          </cell>
          <cell r="Q368" t="str">
            <v>Secretaría Ejecutiva</v>
          </cell>
          <cell r="R368" t="str">
            <v xml:space="preserve">Subsecretaría Ejecutiva </v>
          </cell>
          <cell r="S368" t="str">
            <v>Departamento SAAD - Comparecientes</v>
          </cell>
          <cell r="T368" t="str">
            <v>Jorge Alirio Mancera Cortés</v>
          </cell>
          <cell r="U368" t="str">
            <v>BB-Departamento SAAD - Comparecientes</v>
          </cell>
          <cell r="V368" t="str">
            <v>N/A</v>
          </cell>
          <cell r="W368" t="str">
            <v>N/A</v>
          </cell>
          <cell r="X368" t="str">
            <v>N/A</v>
          </cell>
          <cell r="Y368" t="str">
            <v>Inversión</v>
          </cell>
          <cell r="Z368">
            <v>69823860</v>
          </cell>
          <cell r="AA368" t="str">
            <v>N/A</v>
          </cell>
          <cell r="AB368" t="str">
            <v>N/A</v>
          </cell>
          <cell r="AC368" t="str">
            <v>$6.071.640</v>
          </cell>
          <cell r="AD368" t="str">
            <v>N/A</v>
          </cell>
          <cell r="AE368">
            <v>48822</v>
          </cell>
          <cell r="AF368">
            <v>54022</v>
          </cell>
          <cell r="AG368" t="str">
            <v xml:space="preserve">2018011001091	</v>
          </cell>
          <cell r="AH368">
            <v>44584</v>
          </cell>
          <cell r="AI368">
            <v>44587</v>
          </cell>
          <cell r="AJ368" t="str">
            <v>N/A</v>
          </cell>
          <cell r="AK368" t="str">
            <v>N/A</v>
          </cell>
          <cell r="AL368" t="str">
            <v>N/A</v>
          </cell>
          <cell r="AM368" t="str">
            <v>N/A</v>
          </cell>
          <cell r="AN368">
            <v>0</v>
          </cell>
          <cell r="AO368" t="str">
            <v>N/A</v>
          </cell>
          <cell r="AP368">
            <v>0</v>
          </cell>
          <cell r="AQ368" t="str">
            <v>N/A</v>
          </cell>
          <cell r="AR368">
            <v>0</v>
          </cell>
          <cell r="AS368" t="str">
            <v>N/A</v>
          </cell>
          <cell r="AT368">
            <v>0</v>
          </cell>
          <cell r="AU368" t="str">
            <v>N/A</v>
          </cell>
          <cell r="AV368">
            <v>0</v>
          </cell>
          <cell r="AW368" t="str">
            <v>N/A</v>
          </cell>
          <cell r="AX368">
            <v>0</v>
          </cell>
          <cell r="AY368" t="str">
            <v>N/A</v>
          </cell>
          <cell r="AZ368">
            <v>0</v>
          </cell>
          <cell r="BA368">
            <v>69823860</v>
          </cell>
          <cell r="BB368" t="str">
            <v>NO</v>
          </cell>
          <cell r="BC368" t="str">
            <v>N/A</v>
          </cell>
          <cell r="BD368" t="str">
            <v>N/A</v>
          </cell>
          <cell r="BE368" t="str">
            <v>N/A</v>
          </cell>
          <cell r="BF368" t="str">
            <v>N/A</v>
          </cell>
          <cell r="BG368">
            <v>44926</v>
          </cell>
          <cell r="BH368">
            <v>44926</v>
          </cell>
          <cell r="BI368">
            <v>-417</v>
          </cell>
          <cell r="BJ368" t="str">
            <v>NO</v>
          </cell>
          <cell r="BK368" t="str">
            <v>N/A</v>
          </cell>
          <cell r="BL368" t="str">
            <v>Bogotá D.C.</v>
          </cell>
          <cell r="BM368" t="str">
            <v xml:space="preserve">Cumplimiento </v>
          </cell>
          <cell r="BN368" t="str">
            <v>CV-100020223</v>
          </cell>
          <cell r="BO368">
            <v>0</v>
          </cell>
          <cell r="BP368" t="str">
            <v>Seguros Mundial</v>
          </cell>
          <cell r="BQ368">
            <v>44586</v>
          </cell>
          <cell r="BR368" t="str">
            <v>23-01-2022 - 30-06-2023</v>
          </cell>
          <cell r="BS368">
            <v>2022</v>
          </cell>
          <cell r="BT368" t="str">
            <v>PENDIENTE</v>
          </cell>
          <cell r="BU368" t="str">
            <v>Ninguna</v>
          </cell>
          <cell r="BV368" t="str">
            <v>Terminado</v>
          </cell>
          <cell r="BW368" t="str">
            <v>Retiro</v>
          </cell>
          <cell r="BX368" t="str">
            <v>N/A</v>
          </cell>
          <cell r="BY368" t="str">
            <v>DERECHO</v>
          </cell>
          <cell r="BZ368" t="str">
            <v>N/A</v>
          </cell>
          <cell r="CA368" t="str">
            <v>MASCULINO</v>
          </cell>
        </row>
        <row r="369">
          <cell r="C369" t="str">
            <v>JEP-483-2022</v>
          </cell>
          <cell r="D369" t="str">
            <v>JEP-CSPO-465-2022</v>
          </cell>
          <cell r="E369" t="str">
            <v>Carlos Torres</v>
          </cell>
          <cell r="F369" t="str">
            <v xml:space="preserve">Revisado el 13/07/2022 </v>
          </cell>
          <cell r="G369" t="str">
            <v>Diego Andrés Bernal Cortés</v>
          </cell>
          <cell r="H369" t="str">
            <v>2. Contratos o convenios que no requieren pluralidad de ofertas</v>
          </cell>
          <cell r="I369" t="str">
            <v>1. Prestación de servicios</v>
          </cell>
          <cell r="J369">
            <v>1032382084</v>
          </cell>
          <cell r="K369">
            <v>4</v>
          </cell>
          <cell r="L369" t="str">
            <v>Persona Natural</v>
          </cell>
          <cell r="M369" t="str">
            <v xml:space="preserve">Bogotá D.C. </v>
          </cell>
          <cell r="N369" t="str">
            <v>Prestación de servicios profesionales en la asesoría jurídica, atención integral y defensa técnica judicial a las personas que comparezcan ante las salas y secciones de la JEP, teniendo en cuenta los enfoques diferenciales.</v>
          </cell>
          <cell r="O369" t="str">
            <v>Misional</v>
          </cell>
          <cell r="P369" t="str">
            <v>Harvey Danilo Suarez Morales</v>
          </cell>
          <cell r="Q369" t="str">
            <v>Secretaría Ejecutiva</v>
          </cell>
          <cell r="R369" t="str">
            <v xml:space="preserve">Subsecretaría Ejecutiva </v>
          </cell>
          <cell r="S369" t="str">
            <v>Departamento SAAD - Comparecientes</v>
          </cell>
          <cell r="T369" t="str">
            <v>Jorge Alirio Mancera Cortés</v>
          </cell>
          <cell r="U369" t="str">
            <v>BB-Departamento SAAD - Comparecientes</v>
          </cell>
          <cell r="V369" t="str">
            <v>N/A</v>
          </cell>
          <cell r="W369" t="str">
            <v>N/A</v>
          </cell>
          <cell r="X369" t="str">
            <v>N/A</v>
          </cell>
          <cell r="Y369" t="str">
            <v>Inversión</v>
          </cell>
          <cell r="Z369">
            <v>36140715</v>
          </cell>
          <cell r="AA369" t="str">
            <v>N/A</v>
          </cell>
          <cell r="AB369" t="str">
            <v>N/A</v>
          </cell>
          <cell r="AC369">
            <v>7228143</v>
          </cell>
          <cell r="AD369" t="str">
            <v>N/A</v>
          </cell>
          <cell r="AE369">
            <v>76322</v>
          </cell>
          <cell r="AF369">
            <v>322922</v>
          </cell>
          <cell r="AG369">
            <v>2018011001091</v>
          </cell>
          <cell r="AH369">
            <v>44757</v>
          </cell>
          <cell r="AI369">
            <v>44764</v>
          </cell>
          <cell r="AJ369" t="str">
            <v>N/A</v>
          </cell>
          <cell r="AK369" t="str">
            <v>N/A</v>
          </cell>
          <cell r="AL369" t="str">
            <v>N/A</v>
          </cell>
          <cell r="AM369" t="str">
            <v>N/A</v>
          </cell>
          <cell r="AN369">
            <v>0</v>
          </cell>
          <cell r="AO369" t="str">
            <v>N/A</v>
          </cell>
          <cell r="AP369">
            <v>0</v>
          </cell>
          <cell r="AQ369" t="str">
            <v>N/A</v>
          </cell>
          <cell r="AR369">
            <v>0</v>
          </cell>
          <cell r="AS369" t="str">
            <v>N/A</v>
          </cell>
          <cell r="AT369">
            <v>0</v>
          </cell>
          <cell r="AU369" t="str">
            <v>N/A</v>
          </cell>
          <cell r="AV369">
            <v>0</v>
          </cell>
          <cell r="AW369" t="str">
            <v>N/A</v>
          </cell>
          <cell r="AX369">
            <v>0</v>
          </cell>
          <cell r="AY369" t="str">
            <v>N/A</v>
          </cell>
          <cell r="AZ369">
            <v>0</v>
          </cell>
          <cell r="BA369">
            <v>36140715</v>
          </cell>
          <cell r="BB369" t="str">
            <v>NO</v>
          </cell>
          <cell r="BC369" t="str">
            <v>N/A</v>
          </cell>
          <cell r="BD369" t="str">
            <v>N/A</v>
          </cell>
          <cell r="BE369" t="str">
            <v>N/A</v>
          </cell>
          <cell r="BF369" t="str">
            <v>N/A</v>
          </cell>
          <cell r="BG369">
            <v>44895</v>
          </cell>
          <cell r="BH369">
            <v>44895</v>
          </cell>
          <cell r="BI369">
            <v>-448</v>
          </cell>
          <cell r="BJ369" t="str">
            <v>SI</v>
          </cell>
          <cell r="BK369" t="str">
            <v>N/A</v>
          </cell>
          <cell r="BL369" t="str">
            <v>Bogotá D.C.</v>
          </cell>
          <cell r="BM369" t="str">
            <v>Cumplimiento</v>
          </cell>
          <cell r="BN369" t="str">
            <v>21-47-101021589</v>
          </cell>
          <cell r="BO369">
            <v>0</v>
          </cell>
          <cell r="BP369" t="str">
            <v>Seguros del Estado S.A.</v>
          </cell>
          <cell r="BQ369">
            <v>44761</v>
          </cell>
          <cell r="BR369" t="str">
            <v>15/07/2022 - 31/05/2022</v>
          </cell>
          <cell r="BS369">
            <v>2022</v>
          </cell>
          <cell r="BT369" t="str">
            <v>PENDIENTE</v>
          </cell>
          <cell r="BU369" t="str">
            <v>Ninguna</v>
          </cell>
          <cell r="BV369" t="str">
            <v>Terminado</v>
          </cell>
          <cell r="BW369" t="str">
            <v>Retiro</v>
          </cell>
          <cell r="BX369" t="str">
            <v>N/A</v>
          </cell>
          <cell r="BY369" t="str">
            <v>PND</v>
          </cell>
          <cell r="BZ369" t="str">
            <v>N/A</v>
          </cell>
          <cell r="CA369" t="str">
            <v>MASCULINO</v>
          </cell>
        </row>
        <row r="370">
          <cell r="C370" t="str">
            <v>JEP-316-2022</v>
          </cell>
          <cell r="D370" t="str">
            <v>JEP-CSPO-316-2022</v>
          </cell>
          <cell r="E370" t="str">
            <v>Jairo Cuellar</v>
          </cell>
          <cell r="F370" t="str">
            <v>21 de enero de 2022</v>
          </cell>
          <cell r="G370" t="str">
            <v>Fabian Arley Arciniegas Duarte</v>
          </cell>
          <cell r="H370" t="str">
            <v>2. Contratos o convenios que no requieren pluralidad de ofertas</v>
          </cell>
          <cell r="I370" t="str">
            <v>1. Prestación de servicios</v>
          </cell>
          <cell r="J370" t="str">
            <v>80829779_x000D_</v>
          </cell>
          <cell r="K370">
            <v>9</v>
          </cell>
          <cell r="L370" t="str">
            <v>Persona Natural</v>
          </cell>
          <cell r="M370" t="str">
            <v>N/A</v>
          </cell>
          <cell r="N370" t="str">
            <v>Prestación de servicios profesionales para apoyar y acompañar al sistema autónomo de asesoría y defensa de la JEP en el proceso de extracción, transformación y carga de la información del Registro de Comparecientes, del que trata el artículo 95 del ASP 001 de 2020 y la integración con los demás sistemas de información de la JEP.</v>
          </cell>
          <cell r="O370" t="str">
            <v>Misional</v>
          </cell>
          <cell r="P370" t="str">
            <v>Harvey Danilo Suarez Morales</v>
          </cell>
          <cell r="Q370" t="str">
            <v>Secretaría Ejecutiva</v>
          </cell>
          <cell r="R370" t="str">
            <v xml:space="preserve">Subsecretaría Ejecutiva </v>
          </cell>
          <cell r="S370" t="str">
            <v>Departamento SAAD - Comparecientes</v>
          </cell>
          <cell r="T370" t="str">
            <v>Jorge Alirio Mancera Cortés</v>
          </cell>
          <cell r="U370" t="str">
            <v>BB-Departamento SAAD - Comparecientes</v>
          </cell>
          <cell r="V370" t="str">
            <v>N/A</v>
          </cell>
          <cell r="W370" t="str">
            <v>N/A</v>
          </cell>
          <cell r="X370" t="str">
            <v>N/A</v>
          </cell>
          <cell r="Y370" t="str">
            <v>Inversión</v>
          </cell>
          <cell r="Z370">
            <v>83123643</v>
          </cell>
          <cell r="AA370" t="str">
            <v>N/A</v>
          </cell>
          <cell r="AB370" t="str">
            <v>N/A</v>
          </cell>
          <cell r="AC370" t="str">
            <v>$7.228.143</v>
          </cell>
          <cell r="AD370" t="str">
            <v>N/A</v>
          </cell>
          <cell r="AE370">
            <v>48622</v>
          </cell>
          <cell r="AF370">
            <v>64222</v>
          </cell>
          <cell r="AG370" t="str">
            <v xml:space="preserve">2018011001091	</v>
          </cell>
          <cell r="AH370">
            <v>44585</v>
          </cell>
          <cell r="AI370">
            <v>44589</v>
          </cell>
          <cell r="AJ370" t="str">
            <v>N/A</v>
          </cell>
          <cell r="AK370" t="str">
            <v>N/A</v>
          </cell>
          <cell r="AL370" t="str">
            <v>N/A</v>
          </cell>
          <cell r="AM370" t="str">
            <v>N/A</v>
          </cell>
          <cell r="AN370">
            <v>0</v>
          </cell>
          <cell r="AO370" t="str">
            <v>N/A</v>
          </cell>
          <cell r="AP370">
            <v>0</v>
          </cell>
          <cell r="AQ370" t="str">
            <v>N/A</v>
          </cell>
          <cell r="AR370">
            <v>0</v>
          </cell>
          <cell r="AS370" t="str">
            <v>N/A</v>
          </cell>
          <cell r="AT370">
            <v>0</v>
          </cell>
          <cell r="AU370" t="str">
            <v>N/A</v>
          </cell>
          <cell r="AV370">
            <v>0</v>
          </cell>
          <cell r="AW370" t="str">
            <v>N/A</v>
          </cell>
          <cell r="AX370">
            <v>0</v>
          </cell>
          <cell r="AY370" t="str">
            <v>N/A</v>
          </cell>
          <cell r="AZ370">
            <v>0</v>
          </cell>
          <cell r="BA370">
            <v>83123643</v>
          </cell>
          <cell r="BB370" t="str">
            <v>NO</v>
          </cell>
          <cell r="BC370" t="str">
            <v>N/A</v>
          </cell>
          <cell r="BD370" t="str">
            <v>N/A</v>
          </cell>
          <cell r="BE370" t="str">
            <v>N/A</v>
          </cell>
          <cell r="BF370" t="str">
            <v>N/A</v>
          </cell>
          <cell r="BG370">
            <v>44926</v>
          </cell>
          <cell r="BH370">
            <v>44926</v>
          </cell>
          <cell r="BI370">
            <v>-417</v>
          </cell>
          <cell r="BJ370" t="str">
            <v>NO</v>
          </cell>
          <cell r="BK370" t="str">
            <v>N/A</v>
          </cell>
          <cell r="BL370" t="str">
            <v>Bogotá D.C.</v>
          </cell>
          <cell r="BM370" t="str">
            <v xml:space="preserve">Cumplimiento </v>
          </cell>
          <cell r="BN370" t="str">
            <v>33-47-101008234</v>
          </cell>
          <cell r="BO370">
            <v>0</v>
          </cell>
          <cell r="BP370" t="str">
            <v xml:space="preserve">Seguros del Estado </v>
          </cell>
          <cell r="BQ370">
            <v>44586</v>
          </cell>
          <cell r="BR370" t="str">
            <v>24-01-2022 - 10-07-2023</v>
          </cell>
          <cell r="BS370">
            <v>2022</v>
          </cell>
          <cell r="BT370" t="str">
            <v>PENDIENTE</v>
          </cell>
          <cell r="BU370" t="str">
            <v>Ninguna</v>
          </cell>
          <cell r="BV370" t="str">
            <v>Terminado</v>
          </cell>
          <cell r="BW370" t="str">
            <v>Retiro</v>
          </cell>
          <cell r="BX370" t="str">
            <v>N/A</v>
          </cell>
          <cell r="BY370" t="str">
            <v>INGENIERÍA DE SOFTWARE</v>
          </cell>
          <cell r="BZ370" t="str">
            <v>N/A</v>
          </cell>
          <cell r="CA370" t="str">
            <v>MASCULINO</v>
          </cell>
        </row>
        <row r="371">
          <cell r="C371" t="str">
            <v>JEP-512-2022</v>
          </cell>
          <cell r="D371" t="str">
            <v>JEP-CSPO-494-2022</v>
          </cell>
          <cell r="E371" t="str">
            <v>John Maldonado</v>
          </cell>
          <cell r="F371" t="str">
            <v>Actualizado el 25/07/2022</v>
          </cell>
          <cell r="G371" t="str">
            <v xml:space="preserve">Yuli Ximena Ariza Serrano </v>
          </cell>
          <cell r="H371" t="str">
            <v>2. Contratos o convenios que no requieren pluralidad de ofertas</v>
          </cell>
          <cell r="I371" t="str">
            <v>1. Prestación de servicios</v>
          </cell>
          <cell r="J371">
            <v>1095793582</v>
          </cell>
          <cell r="K371">
            <v>3</v>
          </cell>
          <cell r="L371" t="str">
            <v>Persona Natural</v>
          </cell>
          <cell r="M371" t="str">
            <v>Velez</v>
          </cell>
          <cell r="N371" t="str">
            <v>Prestación de servicios profesionales para apoyar y acompañar al departamento SAAD Comparecientes en el trámite de las gestiones administrativas propias del desarrollo del Sistema Autónomo de Asesoría y Defensa</v>
          </cell>
          <cell r="O371" t="str">
            <v>Misional</v>
          </cell>
          <cell r="P371" t="str">
            <v>Harvey Danilo Suarez Morales</v>
          </cell>
          <cell r="Q371" t="str">
            <v>Secretaría Ejecutiva</v>
          </cell>
          <cell r="R371" t="str">
            <v xml:space="preserve">Subsecretaría Ejecutiva </v>
          </cell>
          <cell r="S371" t="str">
            <v>Departamento SAAD - Comparecientes</v>
          </cell>
          <cell r="T371" t="str">
            <v>Jorge Alirio Mancera Cortés</v>
          </cell>
          <cell r="U371" t="str">
            <v>BB-Departamento SAAD - Comparecientes</v>
          </cell>
          <cell r="V371" t="str">
            <v>N/A</v>
          </cell>
          <cell r="W371" t="str">
            <v>N/A</v>
          </cell>
          <cell r="X371" t="str">
            <v>N/A</v>
          </cell>
          <cell r="Y371" t="str">
            <v>Inversión</v>
          </cell>
          <cell r="Z371">
            <v>36140715</v>
          </cell>
          <cell r="AA371" t="str">
            <v>N/A</v>
          </cell>
          <cell r="AB371" t="str">
            <v>N/A</v>
          </cell>
          <cell r="AC371">
            <v>7228143</v>
          </cell>
          <cell r="AD371" t="str">
            <v>N/A</v>
          </cell>
          <cell r="AE371">
            <v>76622</v>
          </cell>
          <cell r="AF371">
            <v>299022</v>
          </cell>
          <cell r="AG371">
            <v>2018011001091</v>
          </cell>
          <cell r="AH371">
            <v>44747</v>
          </cell>
          <cell r="AI371">
            <v>44748</v>
          </cell>
          <cell r="AJ371" t="str">
            <v>N/A</v>
          </cell>
          <cell r="AK371" t="str">
            <v>N/A</v>
          </cell>
          <cell r="AL371" t="str">
            <v>N/A</v>
          </cell>
          <cell r="AM371" t="str">
            <v>N/A</v>
          </cell>
          <cell r="AN371">
            <v>0</v>
          </cell>
          <cell r="AO371" t="str">
            <v>N/A</v>
          </cell>
          <cell r="AP371">
            <v>0</v>
          </cell>
          <cell r="AQ371" t="str">
            <v>N/A</v>
          </cell>
          <cell r="AR371">
            <v>0</v>
          </cell>
          <cell r="AS371" t="str">
            <v>N/A</v>
          </cell>
          <cell r="AT371">
            <v>0</v>
          </cell>
          <cell r="AU371" t="str">
            <v>N/A</v>
          </cell>
          <cell r="AV371">
            <v>0</v>
          </cell>
          <cell r="AW371" t="str">
            <v>N/A</v>
          </cell>
          <cell r="AX371">
            <v>0</v>
          </cell>
          <cell r="AY371" t="str">
            <v>N/A</v>
          </cell>
          <cell r="AZ371">
            <v>0</v>
          </cell>
          <cell r="BA371">
            <v>36140715</v>
          </cell>
          <cell r="BB371" t="str">
            <v>NO</v>
          </cell>
          <cell r="BC371" t="str">
            <v>N/A</v>
          </cell>
          <cell r="BD371" t="str">
            <v>N/A</v>
          </cell>
          <cell r="BE371" t="str">
            <v>N/A</v>
          </cell>
          <cell r="BF371" t="str">
            <v>N/A</v>
          </cell>
          <cell r="BG371">
            <v>44895</v>
          </cell>
          <cell r="BH371">
            <v>44895</v>
          </cell>
          <cell r="BI371">
            <v>-448</v>
          </cell>
          <cell r="BJ371" t="str">
            <v>SI</v>
          </cell>
          <cell r="BK371" t="str">
            <v>N/A</v>
          </cell>
          <cell r="BL371" t="str">
            <v>Bogotá D.C.</v>
          </cell>
          <cell r="BM371" t="str">
            <v xml:space="preserve">Cumplimiento </v>
          </cell>
          <cell r="BN371" t="str">
            <v>21-45-101376505</v>
          </cell>
          <cell r="BO371">
            <v>0</v>
          </cell>
          <cell r="BP371" t="str">
            <v>Aseguradora Solidaria de Colombia</v>
          </cell>
          <cell r="BQ371">
            <v>44748</v>
          </cell>
          <cell r="BR371" t="str">
            <v>05/07/2022 - 31/05/2023</v>
          </cell>
          <cell r="BS371">
            <v>2022</v>
          </cell>
          <cell r="BT371" t="str">
            <v>PENDIENTE</v>
          </cell>
          <cell r="BU371" t="str">
            <v>Ninguna</v>
          </cell>
          <cell r="BV371" t="str">
            <v>Terminado</v>
          </cell>
          <cell r="BW371" t="str">
            <v>Retiro</v>
          </cell>
          <cell r="BX371" t="str">
            <v>N/A</v>
          </cell>
          <cell r="BY371" t="str">
            <v>PENDIENTE</v>
          </cell>
          <cell r="BZ371" t="str">
            <v>N/A</v>
          </cell>
          <cell r="CA371" t="str">
            <v>FEMENINO</v>
          </cell>
        </row>
        <row r="372">
          <cell r="C372" t="str">
            <v>JEP-317-2022</v>
          </cell>
          <cell r="D372" t="str">
            <v>JEP-CSPO-317-2022</v>
          </cell>
          <cell r="E372" t="str">
            <v>Jairo Cuellar</v>
          </cell>
          <cell r="F372" t="str">
            <v>21 de enero de 2022</v>
          </cell>
          <cell r="G372" t="str">
            <v>Augusto Daniel Chavez Navarrete</v>
          </cell>
          <cell r="H372" t="str">
            <v>2. Contratos o convenios que no requieren pluralidad de ofertas</v>
          </cell>
          <cell r="I372" t="str">
            <v>1. Prestación de servicios</v>
          </cell>
          <cell r="J372">
            <v>80763439</v>
          </cell>
          <cell r="K372">
            <v>4</v>
          </cell>
          <cell r="L372" t="str">
            <v>Persona Natural</v>
          </cell>
          <cell r="M372" t="str">
            <v>N/A</v>
          </cell>
          <cell r="N372" t="str">
            <v>Prestación de servicios profesionales para apoyar y acompañar al sistema autónomo de asesoría y defensa de la JEP en la gestión y la validación técnica de información del Registro de Comparecientes, del que trata el artículo 95 del ASP 001 de 2020, así como la implementación de un modelo de soporte a los usuarios del inventario.</v>
          </cell>
          <cell r="O372" t="str">
            <v>Misional</v>
          </cell>
          <cell r="P372" t="str">
            <v>Harvey Danilo Suarez Morales</v>
          </cell>
          <cell r="Q372" t="str">
            <v>Secretaría Ejecutiva</v>
          </cell>
          <cell r="R372" t="str">
            <v xml:space="preserve">Subsecretaría Ejecutiva </v>
          </cell>
          <cell r="S372" t="str">
            <v>Departamento SAAD - Comparecientes</v>
          </cell>
          <cell r="T372" t="str">
            <v>Jorge Alirio Mancera Cortés</v>
          </cell>
          <cell r="U372" t="str">
            <v>BB-Departamento SAAD - Comparecientes</v>
          </cell>
          <cell r="V372" t="str">
            <v>N/A</v>
          </cell>
          <cell r="W372" t="str">
            <v>N/A</v>
          </cell>
          <cell r="X372" t="str">
            <v>N/A</v>
          </cell>
          <cell r="Y372" t="str">
            <v>Inversión</v>
          </cell>
          <cell r="Z372">
            <v>59849018</v>
          </cell>
          <cell r="AA372" t="str">
            <v>N/A</v>
          </cell>
          <cell r="AB372" t="str">
            <v>N/A</v>
          </cell>
          <cell r="AC372">
            <v>5204263</v>
          </cell>
          <cell r="AD372" t="str">
            <v>N/A</v>
          </cell>
          <cell r="AE372">
            <v>48722</v>
          </cell>
          <cell r="AF372">
            <v>64322</v>
          </cell>
          <cell r="AG372">
            <v>2018011001091</v>
          </cell>
          <cell r="AH372">
            <v>44586</v>
          </cell>
          <cell r="AI372">
            <v>44589</v>
          </cell>
          <cell r="AJ372" t="str">
            <v>N/A</v>
          </cell>
          <cell r="AK372" t="str">
            <v>N/A</v>
          </cell>
          <cell r="AL372" t="str">
            <v>N/A</v>
          </cell>
          <cell r="AM372" t="str">
            <v>N/A</v>
          </cell>
          <cell r="AN372">
            <v>0</v>
          </cell>
          <cell r="AO372" t="str">
            <v>N/A</v>
          </cell>
          <cell r="AP372">
            <v>0</v>
          </cell>
          <cell r="AQ372" t="str">
            <v>N/A</v>
          </cell>
          <cell r="AR372">
            <v>0</v>
          </cell>
          <cell r="AS372" t="str">
            <v>N/A</v>
          </cell>
          <cell r="AT372">
            <v>0</v>
          </cell>
          <cell r="AU372" t="str">
            <v>N/A</v>
          </cell>
          <cell r="AV372">
            <v>0</v>
          </cell>
          <cell r="AW372" t="str">
            <v>N/A</v>
          </cell>
          <cell r="AX372">
            <v>0</v>
          </cell>
          <cell r="AY372" t="str">
            <v>N/A</v>
          </cell>
          <cell r="AZ372">
            <v>0</v>
          </cell>
          <cell r="BA372">
            <v>59849018</v>
          </cell>
          <cell r="BB372" t="str">
            <v>NO</v>
          </cell>
          <cell r="BC372" t="str">
            <v>N/A</v>
          </cell>
          <cell r="BD372" t="str">
            <v>N/A</v>
          </cell>
          <cell r="BE372" t="str">
            <v>N/A</v>
          </cell>
          <cell r="BF372" t="str">
            <v>N/A</v>
          </cell>
          <cell r="BG372">
            <v>44926</v>
          </cell>
          <cell r="BH372">
            <v>44926</v>
          </cell>
          <cell r="BI372">
            <v>-417</v>
          </cell>
          <cell r="BJ372" t="str">
            <v>NO</v>
          </cell>
          <cell r="BK372" t="str">
            <v>N/A</v>
          </cell>
          <cell r="BL372" t="str">
            <v>Bogotá D.C.</v>
          </cell>
          <cell r="BM372" t="str">
            <v xml:space="preserve">Cumplimiento </v>
          </cell>
          <cell r="BN372" t="str">
            <v>15-47-101008619</v>
          </cell>
          <cell r="BO372">
            <v>0</v>
          </cell>
          <cell r="BP372" t="str">
            <v xml:space="preserve">Seguros del Estado </v>
          </cell>
          <cell r="BQ372">
            <v>44586</v>
          </cell>
          <cell r="BR372" t="str">
            <v>25-01-2022 - 05-07-2023</v>
          </cell>
          <cell r="BS372">
            <v>2022</v>
          </cell>
          <cell r="BT372" t="str">
            <v>PENDIENTE</v>
          </cell>
          <cell r="BU372" t="str">
            <v>Ninguna</v>
          </cell>
          <cell r="BV372" t="str">
            <v>Terminado</v>
          </cell>
          <cell r="BW372" t="str">
            <v>Retiro</v>
          </cell>
          <cell r="BX372" t="str">
            <v>N/A</v>
          </cell>
          <cell r="BY372" t="str">
            <v>ADMINISTRACIÓN DE EMPRESAS</v>
          </cell>
          <cell r="BZ372" t="str">
            <v>N/A</v>
          </cell>
          <cell r="CA372" t="str">
            <v>MASCULINO</v>
          </cell>
        </row>
        <row r="373">
          <cell r="C373" t="str">
            <v>JEP-076-2022</v>
          </cell>
          <cell r="D373" t="str">
            <v>JEP-CSPO-076-2022</v>
          </cell>
          <cell r="E373" t="str">
            <v>Jairo Cuellar</v>
          </cell>
          <cell r="F373" t="str">
            <v>N/R</v>
          </cell>
          <cell r="G373" t="str">
            <v>Ana Milehidy Castellanos Vargas</v>
          </cell>
          <cell r="H373" t="str">
            <v>2. Contratos o convenios que no requieren pluralidad de ofertas</v>
          </cell>
          <cell r="I373" t="str">
            <v>1. Prestación de servicios</v>
          </cell>
          <cell r="J373">
            <v>52508358</v>
          </cell>
          <cell r="K373">
            <v>2</v>
          </cell>
          <cell r="L373" t="str">
            <v>Persona Natural</v>
          </cell>
          <cell r="M373" t="str">
            <v>N/A</v>
          </cell>
          <cell r="N373" t="str">
            <v>Prestación de servicios profesionales para acompañar al Departamento SAAD Comparecientes en la articulación, seguimiento y aplicación de los lineamientos para la atención psicosocial a cargo del  departamento.</v>
          </cell>
          <cell r="O373" t="str">
            <v>Misional</v>
          </cell>
          <cell r="P373" t="str">
            <v>Harvey Danilo Suarez Morales</v>
          </cell>
          <cell r="Q373" t="str">
            <v>Secretaría Ejecutiva</v>
          </cell>
          <cell r="R373" t="str">
            <v xml:space="preserve">Subsecretaría Ejecutiva </v>
          </cell>
          <cell r="S373" t="str">
            <v>Departamento SAAD - Comparecientes</v>
          </cell>
          <cell r="T373" t="str">
            <v>Jorge Alirio Mancera Cortés</v>
          </cell>
          <cell r="U373" t="str">
            <v>BB-Departamento SAAD - Comparecientes</v>
          </cell>
          <cell r="V373" t="str">
            <v>N/A</v>
          </cell>
          <cell r="W373" t="str">
            <v>N/A</v>
          </cell>
          <cell r="X373" t="str">
            <v>N/A</v>
          </cell>
          <cell r="Y373" t="str">
            <v>Inversión</v>
          </cell>
          <cell r="Z373">
            <v>98606325</v>
          </cell>
          <cell r="AA373" t="str">
            <v>N/A</v>
          </cell>
          <cell r="AB373" t="str">
            <v>N/A</v>
          </cell>
          <cell r="AC373">
            <v>8240084</v>
          </cell>
          <cell r="AD373" t="str">
            <v>N/A</v>
          </cell>
          <cell r="AE373">
            <v>27722</v>
          </cell>
          <cell r="AF373">
            <v>31522</v>
          </cell>
          <cell r="AG373">
            <v>2018011001091</v>
          </cell>
          <cell r="AH373">
            <v>44574</v>
          </cell>
          <cell r="AI373">
            <v>44578</v>
          </cell>
          <cell r="AJ373" t="str">
            <v>N/A</v>
          </cell>
          <cell r="AK373" t="str">
            <v>N/A</v>
          </cell>
          <cell r="AL373" t="str">
            <v>N/A</v>
          </cell>
          <cell r="AM373" t="str">
            <v>N/A</v>
          </cell>
          <cell r="AN373">
            <v>0</v>
          </cell>
          <cell r="AO373" t="str">
            <v>N/A</v>
          </cell>
          <cell r="AP373">
            <v>0</v>
          </cell>
          <cell r="AQ373" t="str">
            <v>N/A</v>
          </cell>
          <cell r="AR373">
            <v>0</v>
          </cell>
          <cell r="AS373" t="str">
            <v>N/A</v>
          </cell>
          <cell r="AT373">
            <v>0</v>
          </cell>
          <cell r="AU373" t="str">
            <v>N/A</v>
          </cell>
          <cell r="AV373">
            <v>0</v>
          </cell>
          <cell r="AW373" t="str">
            <v>N/A</v>
          </cell>
          <cell r="AX373">
            <v>0</v>
          </cell>
          <cell r="AY373" t="str">
            <v>N/A</v>
          </cell>
          <cell r="AZ373">
            <v>0</v>
          </cell>
          <cell r="BA373">
            <v>98606325</v>
          </cell>
          <cell r="BB373" t="str">
            <v>NO</v>
          </cell>
          <cell r="BC373" t="str">
            <v>N/A</v>
          </cell>
          <cell r="BD373" t="str">
            <v>N/A</v>
          </cell>
          <cell r="BE373" t="str">
            <v>N/A</v>
          </cell>
          <cell r="BF373" t="str">
            <v>N/A</v>
          </cell>
          <cell r="BG373">
            <v>44926</v>
          </cell>
          <cell r="BH373">
            <v>44926</v>
          </cell>
          <cell r="BI373">
            <v>-417</v>
          </cell>
          <cell r="BJ373" t="str">
            <v>NO</v>
          </cell>
          <cell r="BK373" t="str">
            <v>N/A</v>
          </cell>
          <cell r="BL373" t="str">
            <v>Cundinamarca</v>
          </cell>
          <cell r="BM373" t="str">
            <v>Cumplimiento</v>
          </cell>
          <cell r="BN373" t="str">
            <v>21-45-101357579</v>
          </cell>
          <cell r="BO373">
            <v>0</v>
          </cell>
          <cell r="BP373" t="str">
            <v>Seguros del Estado</v>
          </cell>
          <cell r="BQ373">
            <v>44575</v>
          </cell>
          <cell r="BR373" t="str">
            <v>13-01-2022 - 30-06-2023</v>
          </cell>
          <cell r="BS373">
            <v>2022</v>
          </cell>
          <cell r="BT373" t="str">
            <v>C:\Users\andres.prietom\JEP Colombia\Carlos Giovanni Torres Peñaranda - Contractual - Onedrive\Validación pólizas CPS\.VERIFICACIÓN DE PÓLIZAS CONTRATOS 2022\Verificación póliza Contrato  JEP-076-2022.pdf</v>
          </cell>
          <cell r="BU373" t="str">
            <v>N/A</v>
          </cell>
          <cell r="BV373" t="str">
            <v>Terminado</v>
          </cell>
          <cell r="BW373" t="str">
            <v>Retiro</v>
          </cell>
          <cell r="BX373" t="str">
            <v>N/A</v>
          </cell>
          <cell r="BY373" t="str">
            <v>TRABAJO SOCIAL</v>
          </cell>
          <cell r="BZ373" t="str">
            <v>TÉCNICO EN SECRETARIADO EJECUTIVO</v>
          </cell>
          <cell r="CA373" t="str">
            <v>FEMENINO</v>
          </cell>
        </row>
        <row r="374">
          <cell r="C374" t="str">
            <v>JEP-484-2022</v>
          </cell>
          <cell r="D374" t="str">
            <v>JEP-CSPO-466-2022</v>
          </cell>
          <cell r="E374" t="str">
            <v>Carlos Torres</v>
          </cell>
          <cell r="F374" t="str">
            <v xml:space="preserve">Revisado el 13/07/2022 </v>
          </cell>
          <cell r="G374" t="str">
            <v>Álvaro Benítez Rondón</v>
          </cell>
          <cell r="H374" t="str">
            <v>2. Contratos o convenios que no requieren pluralidad de ofertas</v>
          </cell>
          <cell r="I374" t="str">
            <v>1. Prestación de servicios</v>
          </cell>
          <cell r="J374">
            <v>19264412</v>
          </cell>
          <cell r="K374">
            <v>3</v>
          </cell>
          <cell r="L374" t="str">
            <v>Persona Natural</v>
          </cell>
          <cell r="M374" t="str">
            <v xml:space="preserve">Bogotá D.C. </v>
          </cell>
          <cell r="N374" t="str">
            <v>Prestación de servicios profesionales en la asesoría jurídica, atención integral y defensa técnica judicial a las personas que comparezcan ante las salas y secciones de la JEP, teniendo en cuenta los enfoques diferenciales.</v>
          </cell>
          <cell r="O374" t="str">
            <v>Misional</v>
          </cell>
          <cell r="P374" t="str">
            <v>Harvey Danilo Suarez Morales</v>
          </cell>
          <cell r="Q374" t="str">
            <v>Secretaría Ejecutiva</v>
          </cell>
          <cell r="R374" t="str">
            <v xml:space="preserve">Subsecretaría Ejecutiva </v>
          </cell>
          <cell r="S374" t="str">
            <v>Departamento SAAD - Comparecientes</v>
          </cell>
          <cell r="T374" t="str">
            <v>Jorge Alirio Mancera Cortés</v>
          </cell>
          <cell r="U374" t="str">
            <v>BB-Departamento SAAD - Comparecientes</v>
          </cell>
          <cell r="V374" t="str">
            <v>N/A</v>
          </cell>
          <cell r="W374" t="str">
            <v>N/A</v>
          </cell>
          <cell r="X374" t="str">
            <v>N/A</v>
          </cell>
          <cell r="Y374" t="str">
            <v>Inversión</v>
          </cell>
          <cell r="Z374">
            <v>36140715</v>
          </cell>
          <cell r="AA374" t="str">
            <v>N/A</v>
          </cell>
          <cell r="AB374" t="str">
            <v>N/A</v>
          </cell>
          <cell r="AC374">
            <v>7228143</v>
          </cell>
          <cell r="AD374" t="str">
            <v>N/A</v>
          </cell>
          <cell r="AE374">
            <v>76822</v>
          </cell>
          <cell r="AF374">
            <v>322822</v>
          </cell>
          <cell r="AG374">
            <v>2018011001091</v>
          </cell>
          <cell r="AH374">
            <v>44756</v>
          </cell>
          <cell r="AI374">
            <v>44761</v>
          </cell>
          <cell r="AJ374" t="str">
            <v>N/A</v>
          </cell>
          <cell r="AK374" t="str">
            <v>N/A</v>
          </cell>
          <cell r="AL374" t="str">
            <v>N/A</v>
          </cell>
          <cell r="AM374" t="str">
            <v>N/A</v>
          </cell>
          <cell r="AN374">
            <v>0</v>
          </cell>
          <cell r="AO374" t="str">
            <v>N/A</v>
          </cell>
          <cell r="AP374">
            <v>0</v>
          </cell>
          <cell r="AQ374" t="str">
            <v>N/A</v>
          </cell>
          <cell r="AR374">
            <v>0</v>
          </cell>
          <cell r="AS374" t="str">
            <v>N/A</v>
          </cell>
          <cell r="AT374">
            <v>0</v>
          </cell>
          <cell r="AU374" t="str">
            <v>N/A</v>
          </cell>
          <cell r="AV374">
            <v>0</v>
          </cell>
          <cell r="AW374" t="str">
            <v>N/A</v>
          </cell>
          <cell r="AX374">
            <v>0</v>
          </cell>
          <cell r="AY374" t="str">
            <v>N/A</v>
          </cell>
          <cell r="AZ374">
            <v>0</v>
          </cell>
          <cell r="BA374">
            <v>36140715</v>
          </cell>
          <cell r="BB374" t="str">
            <v>NO</v>
          </cell>
          <cell r="BC374" t="str">
            <v>N/A</v>
          </cell>
          <cell r="BD374" t="str">
            <v>N/A</v>
          </cell>
          <cell r="BE374" t="str">
            <v>N/A</v>
          </cell>
          <cell r="BF374" t="str">
            <v>N/A</v>
          </cell>
          <cell r="BG374">
            <v>44895</v>
          </cell>
          <cell r="BH374">
            <v>44895</v>
          </cell>
          <cell r="BI374">
            <v>-448</v>
          </cell>
          <cell r="BJ374" t="str">
            <v>SI</v>
          </cell>
          <cell r="BK374" t="str">
            <v>N/A</v>
          </cell>
          <cell r="BL374" t="str">
            <v>Bogotá D.C.</v>
          </cell>
          <cell r="BM374" t="str">
            <v>Cumplimiento</v>
          </cell>
          <cell r="BN374" t="str">
            <v>21-47-101021559</v>
          </cell>
          <cell r="BO374">
            <v>0</v>
          </cell>
          <cell r="BP374" t="str">
            <v>Seguros del Estado S.A.</v>
          </cell>
          <cell r="BQ374">
            <v>44760</v>
          </cell>
          <cell r="BR374" t="str">
            <v>14/072022 - 03/06/2023</v>
          </cell>
          <cell r="BS374">
            <v>2022</v>
          </cell>
          <cell r="BT374" t="str">
            <v>PENDIENTE</v>
          </cell>
          <cell r="BU374" t="str">
            <v>Ninguna</v>
          </cell>
          <cell r="BV374" t="str">
            <v>Terminado</v>
          </cell>
          <cell r="BW374" t="str">
            <v>Retiro</v>
          </cell>
          <cell r="BX374" t="str">
            <v>N/A</v>
          </cell>
          <cell r="BY374" t="str">
            <v>PND</v>
          </cell>
          <cell r="BZ374" t="str">
            <v>N/A</v>
          </cell>
          <cell r="CA374" t="str">
            <v>MASCULINO</v>
          </cell>
        </row>
        <row r="375">
          <cell r="C375" t="str">
            <v>JEP-026-2022</v>
          </cell>
          <cell r="D375" t="str">
            <v>JEP-CSPO-026-2022</v>
          </cell>
          <cell r="E375" t="str">
            <v>Carlos Torres</v>
          </cell>
          <cell r="F375" t="str">
            <v>N/R</v>
          </cell>
          <cell r="G375" t="str">
            <v>Alexander Rios Perez</v>
          </cell>
          <cell r="H375" t="str">
            <v>2. Contratos o convenios que no requieren pluralidad de ofertas</v>
          </cell>
          <cell r="I375" t="str">
            <v>1. Prestación de servicios</v>
          </cell>
          <cell r="J375">
            <v>79384403</v>
          </cell>
          <cell r="K375">
            <v>1</v>
          </cell>
          <cell r="L375" t="str">
            <v>Persona Natural</v>
          </cell>
          <cell r="M375" t="str">
            <v>N/A</v>
          </cell>
          <cell r="N375" t="str">
            <v>Prestación de servicios profesionales para apoyar y acompañar al departamento SAAD Comparecientes en el trámite de las gestiones administrativas propias del desarrollo del Sistema Autónomo de Asesoría y Defensa</v>
          </cell>
          <cell r="O375" t="str">
            <v>Administrativo Transversal</v>
          </cell>
          <cell r="P375" t="str">
            <v>Harvey Danilo Suarez Morales</v>
          </cell>
          <cell r="Q375" t="str">
            <v>Secretaría Ejecutiva</v>
          </cell>
          <cell r="R375" t="str">
            <v xml:space="preserve">Subsecretaría Ejecutiva </v>
          </cell>
          <cell r="S375" t="str">
            <v>Departamento SAAD - Comparecientes</v>
          </cell>
          <cell r="T375" t="str">
            <v>Jorge Alirio Mancera Cortés</v>
          </cell>
          <cell r="U375" t="str">
            <v>BB-Departamento SAAD - Comparecientes</v>
          </cell>
          <cell r="V375" t="str">
            <v>N/A</v>
          </cell>
          <cell r="W375" t="str">
            <v>N/A</v>
          </cell>
          <cell r="X375" t="str">
            <v>N/A</v>
          </cell>
          <cell r="Y375" t="str">
            <v>Inversión</v>
          </cell>
          <cell r="Z375">
            <v>86496775</v>
          </cell>
          <cell r="AA375" t="str">
            <v>N/A</v>
          </cell>
          <cell r="AB375" t="str">
            <v>N/A</v>
          </cell>
          <cell r="AC375" t="str">
            <v>$7.228.143</v>
          </cell>
          <cell r="AD375" t="str">
            <v>N/A</v>
          </cell>
          <cell r="AE375">
            <v>26222</v>
          </cell>
          <cell r="AF375">
            <v>26522</v>
          </cell>
          <cell r="AG375">
            <v>2018011001091</v>
          </cell>
          <cell r="AH375">
            <v>44569</v>
          </cell>
          <cell r="AI375">
            <v>44574</v>
          </cell>
          <cell r="AJ375" t="str">
            <v>Laura Camila Aguasaco Moreno</v>
          </cell>
          <cell r="AK375">
            <v>1018428673</v>
          </cell>
          <cell r="AL375">
            <v>1</v>
          </cell>
          <cell r="AM375">
            <v>44844</v>
          </cell>
          <cell r="AN375">
            <v>0</v>
          </cell>
          <cell r="AO375" t="str">
            <v>N/A</v>
          </cell>
          <cell r="AP375">
            <v>0</v>
          </cell>
          <cell r="AQ375" t="str">
            <v>N/A</v>
          </cell>
          <cell r="AR375">
            <v>0</v>
          </cell>
          <cell r="AS375" t="str">
            <v>N/A</v>
          </cell>
          <cell r="AT375">
            <v>0</v>
          </cell>
          <cell r="AU375" t="str">
            <v>N/A</v>
          </cell>
          <cell r="AV375">
            <v>0</v>
          </cell>
          <cell r="AW375" t="str">
            <v>N/A</v>
          </cell>
          <cell r="AX375">
            <v>0</v>
          </cell>
          <cell r="AY375" t="str">
            <v>N/A</v>
          </cell>
          <cell r="AZ375">
            <v>0</v>
          </cell>
          <cell r="BA375">
            <v>86496775</v>
          </cell>
          <cell r="BB375" t="str">
            <v>NO</v>
          </cell>
          <cell r="BC375" t="str">
            <v>N/A</v>
          </cell>
          <cell r="BD375" t="str">
            <v>N/A</v>
          </cell>
          <cell r="BE375" t="str">
            <v>N/A</v>
          </cell>
          <cell r="BF375" t="str">
            <v>N/A</v>
          </cell>
          <cell r="BG375">
            <v>44926</v>
          </cell>
          <cell r="BH375">
            <v>44926</v>
          </cell>
          <cell r="BI375">
            <v>-417</v>
          </cell>
          <cell r="BJ375" t="str">
            <v>NO</v>
          </cell>
          <cell r="BK375" t="str">
            <v>N/A</v>
          </cell>
          <cell r="BL375" t="str">
            <v>Bogotá D.C.</v>
          </cell>
          <cell r="BM375" t="str">
            <v>Cumplimiento</v>
          </cell>
          <cell r="BN375" t="str">
            <v>14-45-101074373
21-45-101388048</v>
          </cell>
          <cell r="BO375" t="str">
            <v>0
0</v>
          </cell>
          <cell r="BP375" t="str">
            <v>Seguros del Estado S.A. 
Seguros del Estado S.A.</v>
          </cell>
          <cell r="BQ375" t="str">
            <v>12/01/2022
11/10/2022</v>
          </cell>
          <cell r="BR375" t="str">
            <v>08-01-2022 - 30-06-2023
10/10/2022 -  01/07/2023</v>
          </cell>
          <cell r="BS375" t="str">
            <v>13/01/2022
14/10/2022</v>
          </cell>
          <cell r="BT375" t="str">
            <v>https://jepcolombia-my.sharepoint.com/personal/carlos_torres_jep_gov_co/_layouts/15/onedrive.aspx?q=026&amp;searchScope=folder&amp;id=%2Fpersonal%2Fcarlos%5Ftorres%5Fjep%5Fgov%5Fco%2FDocuments%2FDocumentos%2FContractual%2FContractual%20%2D%20Onedrive%2FValidaci%C3%B3n%20p%C3%B3lizas%20CPS%2F%2EVERIFICACI%C3%93N%20DE%20P%C3%93LIZAS%20CONTRATOS%202022%2FVerificacio%CC%81n%20po%CC%81liza%20contrato%20JEP%2D026%2D2022%2Epdf&amp;parent=%2Fpersonal%2Fcarlos%5Ftorres%5Fjep%5Fgov%5Fco%2FDocuments%2FDocumentos%2FContractual%2FContractual%20%2D%20Onedrive%2FValidaci%C3%B3n%20p%C3%B3lizas%20CPS%2F%2EVERIFICACI%C3%93N%20DE%20P%C3%93LIZAS%20CONTRATOS%202022&amp;parentview=7</v>
          </cell>
          <cell r="BU375" t="str">
            <v xml:space="preserve">A partir del 10 de octubre de 2022 se cede el contrato </v>
          </cell>
          <cell r="BV375" t="str">
            <v>Terminado</v>
          </cell>
          <cell r="BW375" t="str">
            <v>Cesión</v>
          </cell>
          <cell r="BX375" t="str">
            <v>N/A</v>
          </cell>
          <cell r="BY375" t="str">
            <v>DERECHO</v>
          </cell>
          <cell r="BZ375" t="str">
            <v>N/A</v>
          </cell>
          <cell r="CA375" t="str">
            <v>MASCULINO</v>
          </cell>
        </row>
        <row r="376">
          <cell r="C376" t="str">
            <v>JEP-485-2022</v>
          </cell>
          <cell r="D376" t="str">
            <v>JEP-CSPO-467-2022</v>
          </cell>
          <cell r="E376" t="str">
            <v>Carlos Torres</v>
          </cell>
          <cell r="F376" t="str">
            <v xml:space="preserve">Revisado el 13/07/2022 </v>
          </cell>
          <cell r="G376" t="str">
            <v>Alexander Arias Castrillón</v>
          </cell>
          <cell r="H376" t="str">
            <v>2. Contratos o convenios que no requieren pluralidad de ofertas</v>
          </cell>
          <cell r="I376" t="str">
            <v>1. Prestación de servicios</v>
          </cell>
          <cell r="J376">
            <v>79750564</v>
          </cell>
          <cell r="K376">
            <v>7</v>
          </cell>
          <cell r="L376" t="str">
            <v>Persona Natural</v>
          </cell>
          <cell r="M376" t="str">
            <v xml:space="preserve">Bogotá D.C. </v>
          </cell>
          <cell r="N376" t="str">
            <v>Prestación de servicios profesionales en la asesoría jurídica, atención integral y defensa técnica judicial a las personas que comparezcan ante las salas y secciones de la JEP, teniendo en cuenta los enfoques diferenciales.</v>
          </cell>
          <cell r="O376" t="str">
            <v>Misional</v>
          </cell>
          <cell r="P376" t="str">
            <v>Harvey Danilo Suarez Morales</v>
          </cell>
          <cell r="Q376" t="str">
            <v>Secretaría Ejecutiva</v>
          </cell>
          <cell r="R376" t="str">
            <v xml:space="preserve">Subsecretaría Ejecutiva </v>
          </cell>
          <cell r="S376" t="str">
            <v>Departamento SAAD - Comparecientes</v>
          </cell>
          <cell r="T376" t="str">
            <v>Catalina Diaz Gomez</v>
          </cell>
          <cell r="U376" t="str">
            <v>BB-Departamento SAAD - Comparecientes</v>
          </cell>
          <cell r="V376" t="str">
            <v>N/A</v>
          </cell>
          <cell r="W376" t="str">
            <v>N/A</v>
          </cell>
          <cell r="X376" t="str">
            <v>N/A</v>
          </cell>
          <cell r="Y376" t="str">
            <v>Inversión</v>
          </cell>
          <cell r="Z376">
            <v>36140715</v>
          </cell>
          <cell r="AA376" t="str">
            <v>N/A</v>
          </cell>
          <cell r="AB376" t="str">
            <v>N/A</v>
          </cell>
          <cell r="AC376">
            <v>3252663</v>
          </cell>
          <cell r="AD376" t="str">
            <v>N/A</v>
          </cell>
          <cell r="AE376">
            <v>77022</v>
          </cell>
          <cell r="AF376">
            <v>312322</v>
          </cell>
          <cell r="AG376">
            <v>2018011001091</v>
          </cell>
          <cell r="AH376">
            <v>44757</v>
          </cell>
          <cell r="AI376">
            <v>44754</v>
          </cell>
          <cell r="AJ376" t="str">
            <v>N/A</v>
          </cell>
          <cell r="AK376" t="str">
            <v>N/A</v>
          </cell>
          <cell r="AL376" t="str">
            <v>N/A</v>
          </cell>
          <cell r="AM376" t="str">
            <v>N/A</v>
          </cell>
          <cell r="AN376">
            <v>0</v>
          </cell>
          <cell r="AO376" t="str">
            <v>N/A</v>
          </cell>
          <cell r="AP376">
            <v>0</v>
          </cell>
          <cell r="AQ376" t="str">
            <v>N/A</v>
          </cell>
          <cell r="AR376">
            <v>0</v>
          </cell>
          <cell r="AS376" t="str">
            <v>N/A</v>
          </cell>
          <cell r="AT376">
            <v>0</v>
          </cell>
          <cell r="AU376" t="str">
            <v>N/A</v>
          </cell>
          <cell r="AV376">
            <v>0</v>
          </cell>
          <cell r="AW376" t="str">
            <v>N/A</v>
          </cell>
          <cell r="AX376">
            <v>0</v>
          </cell>
          <cell r="AY376" t="str">
            <v>N/A</v>
          </cell>
          <cell r="AZ376">
            <v>0</v>
          </cell>
          <cell r="BA376">
            <v>36140715</v>
          </cell>
          <cell r="BB376" t="str">
            <v>NO</v>
          </cell>
          <cell r="BC376" t="str">
            <v>N/A</v>
          </cell>
          <cell r="BD376" t="str">
            <v>N/A</v>
          </cell>
          <cell r="BE376" t="str">
            <v>N/A</v>
          </cell>
          <cell r="BF376" t="str">
            <v>N/A</v>
          </cell>
          <cell r="BG376">
            <v>44895</v>
          </cell>
          <cell r="BH376">
            <v>44895</v>
          </cell>
          <cell r="BI376">
            <v>-448</v>
          </cell>
          <cell r="BJ376" t="str">
            <v>SI</v>
          </cell>
          <cell r="BK376" t="str">
            <v>N/A</v>
          </cell>
          <cell r="BL376" t="str">
            <v>Bogotá D.C.</v>
          </cell>
          <cell r="BM376" t="str">
            <v>Cumplimiento</v>
          </cell>
          <cell r="BN376" t="str">
            <v>21-45-101377186</v>
          </cell>
          <cell r="BO376">
            <v>0</v>
          </cell>
          <cell r="BP376" t="str">
            <v>Seguros del Estado S.A.</v>
          </cell>
          <cell r="BQ376">
            <v>44753</v>
          </cell>
          <cell r="BR376" t="str">
            <v>11/07/2022 - 11/06/2023</v>
          </cell>
          <cell r="BS376">
            <v>2022</v>
          </cell>
          <cell r="BT376" t="str">
            <v>PENDIENTE</v>
          </cell>
          <cell r="BU376" t="str">
            <v>Ninguna</v>
          </cell>
          <cell r="BV376" t="str">
            <v>Terminado</v>
          </cell>
          <cell r="BW376" t="str">
            <v>Retiro</v>
          </cell>
          <cell r="BX376" t="str">
            <v>N/A</v>
          </cell>
          <cell r="BY376" t="str">
            <v>PND</v>
          </cell>
          <cell r="BZ376" t="str">
            <v>N/A</v>
          </cell>
          <cell r="CA376" t="str">
            <v>MASCULINO</v>
          </cell>
        </row>
        <row r="377">
          <cell r="C377" t="str">
            <v>JEP-502-2022</v>
          </cell>
          <cell r="D377" t="str">
            <v>JEP-CSPO-484-2022</v>
          </cell>
          <cell r="E377" t="str">
            <v>Jairo Cuellar</v>
          </cell>
          <cell r="F377" t="str">
            <v>Firmado con acta de inicio Revisado 22/07</v>
          </cell>
          <cell r="G377" t="str">
            <v>German David Alarcon De Lavalle</v>
          </cell>
          <cell r="H377" t="str">
            <v>2. Contratos o convenios que no requieren pluralidad de ofertas</v>
          </cell>
          <cell r="I377" t="str">
            <v>1. Prestación de servicios</v>
          </cell>
          <cell r="J377">
            <v>1010201777</v>
          </cell>
          <cell r="K377">
            <v>4</v>
          </cell>
          <cell r="L377" t="str">
            <v>Persona Natural</v>
          </cell>
          <cell r="M377" t="str">
            <v xml:space="preserve">Bogotá D.C. </v>
          </cell>
          <cell r="N377" t="str">
            <v>Prestar servicios profesionales especializados para apoyar y acompañar al departamento SAAD Comparecientes en el seguimiento y apoyo al equipo jurídico encargado de brindar asesoría jurídica y defensa técnica judicial a los comparecientes ante las diferentes Salas y Secciones de la JEP. (Contratos o convenio que no requieren pluralidad de ofertas)</v>
          </cell>
          <cell r="O377" t="str">
            <v>Misional</v>
          </cell>
          <cell r="P377" t="str">
            <v>Harvey Danilo Suarez Morales</v>
          </cell>
          <cell r="Q377" t="str">
            <v>Secretaría Ejecutiva</v>
          </cell>
          <cell r="R377" t="str">
            <v xml:space="preserve">Subsecretaría Ejecutiva </v>
          </cell>
          <cell r="S377" t="str">
            <v>Departamento SAAD - Comparecientes</v>
          </cell>
          <cell r="T377" t="str">
            <v>Jorge Alirio Mancera Cortés</v>
          </cell>
          <cell r="U377" t="str">
            <v>BB-Departamento SAAD - Comparecientes</v>
          </cell>
          <cell r="V377" t="str">
            <v>N/A</v>
          </cell>
          <cell r="W377" t="str">
            <v>N/A</v>
          </cell>
          <cell r="X377" t="str">
            <v>N/A</v>
          </cell>
          <cell r="Y377" t="str">
            <v>Inversión</v>
          </cell>
          <cell r="Z377">
            <v>51228600</v>
          </cell>
          <cell r="AA377" t="str">
            <v>N/A</v>
          </cell>
          <cell r="AB377" t="str">
            <v>N/A</v>
          </cell>
          <cell r="AC377">
            <v>10245720</v>
          </cell>
          <cell r="AD377" t="str">
            <v>N/A</v>
          </cell>
          <cell r="AE377">
            <v>77322</v>
          </cell>
          <cell r="AF377">
            <v>297922</v>
          </cell>
          <cell r="AG377">
            <v>2018011001091</v>
          </cell>
          <cell r="AH377">
            <v>44744</v>
          </cell>
          <cell r="AI377">
            <v>44747</v>
          </cell>
          <cell r="AJ377" t="str">
            <v>N/A</v>
          </cell>
          <cell r="AK377" t="str">
            <v>N/A</v>
          </cell>
          <cell r="AL377" t="str">
            <v>N/A</v>
          </cell>
          <cell r="AM377" t="str">
            <v>N/A</v>
          </cell>
          <cell r="AN377">
            <v>0</v>
          </cell>
          <cell r="AO377" t="str">
            <v>N/A</v>
          </cell>
          <cell r="AP377">
            <v>0</v>
          </cell>
          <cell r="AQ377" t="str">
            <v>N/A</v>
          </cell>
          <cell r="AR377">
            <v>0</v>
          </cell>
          <cell r="AS377" t="str">
            <v>N/A</v>
          </cell>
          <cell r="AT377">
            <v>0</v>
          </cell>
          <cell r="AU377" t="str">
            <v>N/A</v>
          </cell>
          <cell r="AV377">
            <v>0</v>
          </cell>
          <cell r="AW377" t="str">
            <v>N/A</v>
          </cell>
          <cell r="AX377">
            <v>0</v>
          </cell>
          <cell r="AY377" t="str">
            <v>N/A</v>
          </cell>
          <cell r="AZ377">
            <v>0</v>
          </cell>
          <cell r="BA377">
            <v>51228600</v>
          </cell>
          <cell r="BB377" t="str">
            <v>NO</v>
          </cell>
          <cell r="BC377" t="str">
            <v>N/A</v>
          </cell>
          <cell r="BD377" t="str">
            <v>N/A</v>
          </cell>
          <cell r="BE377" t="str">
            <v>N/A</v>
          </cell>
          <cell r="BF377" t="str">
            <v>N/A</v>
          </cell>
          <cell r="BG377">
            <v>44895</v>
          </cell>
          <cell r="BH377">
            <v>44895</v>
          </cell>
          <cell r="BI377">
            <v>-448</v>
          </cell>
          <cell r="BJ377" t="str">
            <v>SI</v>
          </cell>
          <cell r="BK377" t="str">
            <v>N/A</v>
          </cell>
          <cell r="BL377" t="str">
            <v>Bogotá D.C.</v>
          </cell>
          <cell r="BM377" t="str">
            <v>Cumplimiento</v>
          </cell>
          <cell r="BN377" t="str">
            <v>21-45-101376347</v>
          </cell>
          <cell r="BO377">
            <v>0</v>
          </cell>
          <cell r="BP377" t="str">
            <v>Seguros del Estado S.A.</v>
          </cell>
          <cell r="BQ377">
            <v>44747</v>
          </cell>
          <cell r="BR377" t="str">
            <v>02/07/2022 - 31/05/2023</v>
          </cell>
          <cell r="BS377">
            <v>2022</v>
          </cell>
          <cell r="BT377" t="str">
            <v>PENDIENTE</v>
          </cell>
          <cell r="BU377" t="str">
            <v>Ninguna</v>
          </cell>
          <cell r="BV377" t="str">
            <v>Terminado</v>
          </cell>
          <cell r="BW377" t="str">
            <v>Retiro</v>
          </cell>
          <cell r="BX377" t="str">
            <v>N/A</v>
          </cell>
          <cell r="BY377" t="str">
            <v>PENDIENTE</v>
          </cell>
          <cell r="BZ377" t="str">
            <v>N/A</v>
          </cell>
          <cell r="CA377" t="str">
            <v>MASCULINO</v>
          </cell>
        </row>
        <row r="378">
          <cell r="C378" t="str">
            <v>JEP-028-2022</v>
          </cell>
          <cell r="D378" t="str">
            <v>JEP-CSPO-028-2022</v>
          </cell>
          <cell r="E378" t="str">
            <v>Carlos Torres</v>
          </cell>
          <cell r="F378" t="str">
            <v>N/R</v>
          </cell>
          <cell r="G378" t="str">
            <v>Nohora del Pilar Agudelo Perdomo</v>
          </cell>
          <cell r="H378" t="str">
            <v>2. Contratos o convenios que no requieren pluralidad de ofertas</v>
          </cell>
          <cell r="I378" t="str">
            <v>1. Prestación de servicios</v>
          </cell>
          <cell r="J378">
            <v>36069884</v>
          </cell>
          <cell r="K378">
            <v>2</v>
          </cell>
          <cell r="L378" t="str">
            <v>Persona Natural</v>
          </cell>
          <cell r="M378" t="str">
            <v>N/A</v>
          </cell>
          <cell r="N378" t="str">
            <v>Prestación de servicios profesionales para apoyar y acompañar al Sistema Autónomo de Asesoría y Defensa de la JEP en los lineamientos jurídicos y conceptuales para el adecuado acopio, validación, procesamiento y análisis de la información del registro de comparecientes, del que trata el artículo 95 del ASP 001 de 2020.</v>
          </cell>
          <cell r="O378" t="str">
            <v>Misional</v>
          </cell>
          <cell r="P378" t="str">
            <v>Harvey Danilo Suarez Morales</v>
          </cell>
          <cell r="Q378" t="str">
            <v>Secretaría Ejecutiva</v>
          </cell>
          <cell r="R378" t="str">
            <v xml:space="preserve">Subsecretaría Ejecutiva </v>
          </cell>
          <cell r="S378" t="str">
            <v>Departamento SAAD - Comparecientes</v>
          </cell>
          <cell r="T378" t="str">
            <v>Jorge Alirio Mancera Cortés</v>
          </cell>
          <cell r="U378" t="str">
            <v>BB-Departamento SAAD - Comparecientes</v>
          </cell>
          <cell r="V378" t="str">
            <v>N/A</v>
          </cell>
          <cell r="W378" t="str">
            <v>N/A</v>
          </cell>
          <cell r="X378" t="str">
            <v>N/A</v>
          </cell>
          <cell r="Y378" t="str">
            <v>Inversión</v>
          </cell>
          <cell r="Z378">
            <v>126285302</v>
          </cell>
          <cell r="AA378" t="str">
            <v>N/A</v>
          </cell>
          <cell r="AB378" t="str">
            <v>N/A</v>
          </cell>
          <cell r="AC378" t="str">
            <v>$10.553.091</v>
          </cell>
          <cell r="AD378" t="str">
            <v>N/A</v>
          </cell>
          <cell r="AE378">
            <v>26322</v>
          </cell>
          <cell r="AF378">
            <v>26622</v>
          </cell>
          <cell r="AG378">
            <v>2018011001091</v>
          </cell>
          <cell r="AH378">
            <v>44569</v>
          </cell>
          <cell r="AI378">
            <v>44573</v>
          </cell>
          <cell r="AJ378" t="str">
            <v>N/A</v>
          </cell>
          <cell r="AK378" t="str">
            <v>N/A</v>
          </cell>
          <cell r="AL378" t="str">
            <v>N/A</v>
          </cell>
          <cell r="AM378" t="str">
            <v>N/A</v>
          </cell>
          <cell r="AN378">
            <v>0</v>
          </cell>
          <cell r="AO378" t="str">
            <v>N/A</v>
          </cell>
          <cell r="AP378">
            <v>0</v>
          </cell>
          <cell r="AQ378" t="str">
            <v>N/A</v>
          </cell>
          <cell r="AR378">
            <v>0</v>
          </cell>
          <cell r="AS378" t="str">
            <v>N/A</v>
          </cell>
          <cell r="AT378">
            <v>0</v>
          </cell>
          <cell r="AU378" t="str">
            <v>N/A</v>
          </cell>
          <cell r="AV378">
            <v>0</v>
          </cell>
          <cell r="AW378" t="str">
            <v>N/A</v>
          </cell>
          <cell r="AX378">
            <v>0</v>
          </cell>
          <cell r="AY378" t="str">
            <v>N/A</v>
          </cell>
          <cell r="AZ378">
            <v>-159</v>
          </cell>
          <cell r="BA378">
            <v>126285302</v>
          </cell>
          <cell r="BB378" t="str">
            <v>NO</v>
          </cell>
          <cell r="BC378" t="str">
            <v>N/A</v>
          </cell>
          <cell r="BD378" t="str">
            <v>N/A</v>
          </cell>
          <cell r="BE378" t="str">
            <v>N/A</v>
          </cell>
          <cell r="BF378" t="str">
            <v>N/A</v>
          </cell>
          <cell r="BG378">
            <v>44926</v>
          </cell>
          <cell r="BH378">
            <v>44767</v>
          </cell>
          <cell r="BI378">
            <v>-576</v>
          </cell>
          <cell r="BJ378" t="str">
            <v>SI</v>
          </cell>
          <cell r="BK378">
            <v>44767</v>
          </cell>
          <cell r="BL378" t="str">
            <v>Bogotá D.C.</v>
          </cell>
          <cell r="BM378" t="str">
            <v>Cumplimiento</v>
          </cell>
          <cell r="BN378" t="str">
            <v>15-45-101137656</v>
          </cell>
          <cell r="BO378">
            <v>0</v>
          </cell>
          <cell r="BP378" t="str">
            <v xml:space="preserve">Seguros del Estado </v>
          </cell>
          <cell r="BQ378">
            <v>44572</v>
          </cell>
          <cell r="BR378" t="str">
            <v>07-01-2022 - 30-06-2023</v>
          </cell>
          <cell r="BS378">
            <v>2022</v>
          </cell>
          <cell r="BT378" t="str">
            <v>https://jepcolombia-my.sharepoint.com/personal/carlos_torres_jep_gov_co/_layouts/15/onedrive.aspx?q=028&amp;searchScope=folder&amp;id=%2Fpersonal%2Fcarlos%5Ftorres%5Fjep%5Fgov%5Fco%2FDocuments%2FDocumentos%2FContractual%2FContractual%20%2D%20Onedrive%2FValidaci%C3%B3n%20p%C3%B3lizas%20CPS%2F%2EVERIFICACI%C3%93N%20DE%20P%C3%93LIZAS%20CONTRATOS%202022%2FVerificacio%CC%81n%20po%CC%81liza%20contrato%20JEP%2D028%2D2022%2Epdf&amp;parent=%2Fpersonal%2Fcarlos%5Ftorres%5Fjep%5Fgov%5Fco%2FDocuments%2FDocumentos%2FContractual%2FContractual%20%2D%20Onedrive%2FValidaci%C3%B3n%20p%C3%B3lizas%20CPS%2F%2EVERIFICACI%C3%93N%20DE%20P%C3%93LIZAS%20CONTRATOS%202022&amp;parentview=7</v>
          </cell>
          <cell r="BU378" t="str">
            <v>Se relaciona terminación anticipada del contrato el 25/07/2022</v>
          </cell>
          <cell r="BV378" t="str">
            <v>Terminado</v>
          </cell>
          <cell r="BW378" t="str">
            <v>Terminación anticipada</v>
          </cell>
          <cell r="BX378" t="str">
            <v>N/A</v>
          </cell>
          <cell r="BY378" t="str">
            <v>DERECHO</v>
          </cell>
          <cell r="BZ378" t="str">
            <v>N/A</v>
          </cell>
          <cell r="CA378" t="str">
            <v>FEMENINO</v>
          </cell>
        </row>
        <row r="379">
          <cell r="C379" t="str">
            <v>JEP-654-2022</v>
          </cell>
          <cell r="D379" t="str">
            <v>JEP-CSPO-632-2022</v>
          </cell>
          <cell r="E379" t="str">
            <v>Jairo Cuellar</v>
          </cell>
          <cell r="F379">
            <v>44774</v>
          </cell>
          <cell r="G379" t="str">
            <v>María Paula Martinez Mendieta</v>
          </cell>
          <cell r="H379" t="str">
            <v>2. Contratos o convenios que no requieren pluralidad de ofertas</v>
          </cell>
          <cell r="I379" t="str">
            <v>1. Prestación de servicios</v>
          </cell>
          <cell r="J379">
            <v>1010209811</v>
          </cell>
          <cell r="K379">
            <v>3</v>
          </cell>
          <cell r="L379" t="str">
            <v>Persona Natural</v>
          </cell>
          <cell r="M379" t="str">
            <v xml:space="preserve">Bogotá D.C. </v>
          </cell>
          <cell r="N379" t="str">
            <v>Prestar servicios profesionales para la representación a víctimas con enfoque de género, étnico, diferencial, psicosocial y socio cultural en los asuntos de competencia de la jurisdicción, para el Sistema Autónomo de Asesoría y Defensa de la SE-JEP</v>
          </cell>
          <cell r="O379" t="str">
            <v>Misional</v>
          </cell>
          <cell r="P379" t="str">
            <v>Harvey Danilo Suarez Morales</v>
          </cell>
          <cell r="Q379" t="str">
            <v>Secretaría Ejecutiva</v>
          </cell>
          <cell r="R379" t="str">
            <v xml:space="preserve">Subsecretaría Ejecutiva </v>
          </cell>
          <cell r="S379" t="str">
            <v>Departamento SAAD - Víctimas</v>
          </cell>
          <cell r="T379" t="str">
            <v>Claudia Liliana Erazo Maldonado</v>
          </cell>
          <cell r="U379" t="str">
            <v>BB-Departamento SAAD - Víctimas</v>
          </cell>
          <cell r="V379" t="str">
            <v>N/A</v>
          </cell>
          <cell r="W379" t="str">
            <v>N/A</v>
          </cell>
          <cell r="X379" t="str">
            <v>N/A</v>
          </cell>
          <cell r="Y379" t="str">
            <v xml:space="preserve">Inversión </v>
          </cell>
          <cell r="Z379">
            <v>36140715</v>
          </cell>
          <cell r="AA379" t="str">
            <v>N/A</v>
          </cell>
          <cell r="AB379" t="str">
            <v>N/A</v>
          </cell>
          <cell r="AC379">
            <v>7228143</v>
          </cell>
          <cell r="AD379" t="str">
            <v>N/A</v>
          </cell>
          <cell r="AE379">
            <v>87722</v>
          </cell>
          <cell r="AF379">
            <v>355522</v>
          </cell>
          <cell r="AG379" t="str">
            <v xml:space="preserve">	2018011001091</v>
          </cell>
          <cell r="AH379">
            <v>44777</v>
          </cell>
          <cell r="AI379">
            <v>44778</v>
          </cell>
          <cell r="AJ379" t="str">
            <v>N/A</v>
          </cell>
          <cell r="AK379" t="str">
            <v>N/A</v>
          </cell>
          <cell r="AL379" t="str">
            <v>N/A</v>
          </cell>
          <cell r="AM379" t="str">
            <v>N/A</v>
          </cell>
          <cell r="AN379">
            <v>0</v>
          </cell>
          <cell r="AO379" t="str">
            <v>N/A</v>
          </cell>
          <cell r="AP379">
            <v>0</v>
          </cell>
          <cell r="AQ379" t="str">
            <v>N/A</v>
          </cell>
          <cell r="AR379">
            <v>0</v>
          </cell>
          <cell r="AS379" t="str">
            <v>N/A</v>
          </cell>
          <cell r="AT379">
            <v>0</v>
          </cell>
          <cell r="AU379" t="str">
            <v>N/A</v>
          </cell>
          <cell r="AV379">
            <v>0</v>
          </cell>
          <cell r="AW379" t="str">
            <v>N/A</v>
          </cell>
          <cell r="AX379">
            <v>0</v>
          </cell>
          <cell r="AY379" t="str">
            <v>N/A</v>
          </cell>
          <cell r="AZ379">
            <v>0</v>
          </cell>
          <cell r="BA379">
            <v>36140715</v>
          </cell>
          <cell r="BB379" t="str">
            <v>NO</v>
          </cell>
          <cell r="BC379" t="str">
            <v>N/A</v>
          </cell>
          <cell r="BD379" t="str">
            <v>N/A</v>
          </cell>
          <cell r="BE379" t="str">
            <v>N/A</v>
          </cell>
          <cell r="BF379" t="str">
            <v>N/A</v>
          </cell>
          <cell r="BG379">
            <v>44926</v>
          </cell>
          <cell r="BH379">
            <v>44926</v>
          </cell>
          <cell r="BI379">
            <v>-417</v>
          </cell>
          <cell r="BJ379" t="str">
            <v>SI</v>
          </cell>
          <cell r="BK379" t="str">
            <v>N/A</v>
          </cell>
          <cell r="BL379" t="str">
            <v>Bogotá D.C.</v>
          </cell>
          <cell r="BM379" t="str">
            <v>Cumplimiento</v>
          </cell>
          <cell r="BN379" t="str">
            <v>17-47-101003668</v>
          </cell>
          <cell r="BO379">
            <v>0</v>
          </cell>
          <cell r="BP379" t="str">
            <v>Seguros del Estado S.A.</v>
          </cell>
          <cell r="BQ379">
            <v>44777</v>
          </cell>
          <cell r="BR379" t="str">
            <v>04/08/2022 - 05/07/2023</v>
          </cell>
          <cell r="BS379">
            <v>2022</v>
          </cell>
          <cell r="BT379" t="str">
            <v>PENDIENTE</v>
          </cell>
          <cell r="BU379" t="str">
            <v>Ninguna</v>
          </cell>
          <cell r="BV379" t="str">
            <v>Terminado</v>
          </cell>
          <cell r="BW379" t="str">
            <v>Retiro</v>
          </cell>
          <cell r="BX379" t="str">
            <v>N/A</v>
          </cell>
          <cell r="BY379" t="str">
            <v>DERECHO</v>
          </cell>
          <cell r="BZ379" t="str">
            <v>N/A</v>
          </cell>
          <cell r="CA379" t="str">
            <v>FEMENINO</v>
          </cell>
        </row>
        <row r="380">
          <cell r="C380" t="str">
            <v>JEP-352-2022</v>
          </cell>
          <cell r="D380" t="str">
            <v>JEP-CSPO-352-2022</v>
          </cell>
          <cell r="E380" t="str">
            <v xml:space="preserve">Vanessa Jiménez </v>
          </cell>
          <cell r="F380" t="str">
            <v>24 de enero de 2022</v>
          </cell>
          <cell r="G380" t="str">
            <v xml:space="preserve">Ana Maria Leyton Lopez </v>
          </cell>
          <cell r="H380" t="str">
            <v>2. Contratos o convenios que no requieren pluralidad de ofertas</v>
          </cell>
          <cell r="I380" t="str">
            <v>1. Prestación de servicios</v>
          </cell>
          <cell r="J380">
            <v>1087410373</v>
          </cell>
          <cell r="K380">
            <v>9</v>
          </cell>
          <cell r="L380" t="str">
            <v>Persona Natural</v>
          </cell>
          <cell r="M380" t="str">
            <v>N/A</v>
          </cell>
          <cell r="N380" t="str">
            <v>Prestar servicios profesionales para la representación a víctimas con enfoque de género, étnico, diferencial, psicosocial y socio cultural en los asuntos de competencia de la jurisdicción, para el sistema autónomo de asesoría y defensa de la SE-JEP.</v>
          </cell>
          <cell r="O380" t="str">
            <v>Misional</v>
          </cell>
          <cell r="P380" t="str">
            <v>Harvey Danilo Suarez Morales</v>
          </cell>
          <cell r="Q380" t="str">
            <v>Secretaría Ejecutiva</v>
          </cell>
          <cell r="R380" t="str">
            <v xml:space="preserve">Subsecretaría Ejecutiva </v>
          </cell>
          <cell r="S380" t="str">
            <v>Departamento SAAD - Víctimas</v>
          </cell>
          <cell r="T380" t="str">
            <v>Claudia Liliana Erazo Maldonado</v>
          </cell>
          <cell r="U380" t="str">
            <v>BB-Departamento SAAD - Víctimas</v>
          </cell>
          <cell r="V380" t="str">
            <v>N/A</v>
          </cell>
          <cell r="W380" t="str">
            <v>N/A</v>
          </cell>
          <cell r="X380" t="str">
            <v>N/A</v>
          </cell>
          <cell r="Y380" t="str">
            <v>Inversión</v>
          </cell>
          <cell r="Z380">
            <v>81437077</v>
          </cell>
          <cell r="AA380" t="str">
            <v>N/A</v>
          </cell>
          <cell r="AB380" t="str">
            <v>N/A</v>
          </cell>
          <cell r="AC380" t="str">
            <v>$7.228.143</v>
          </cell>
          <cell r="AD380" t="str">
            <v>N/A</v>
          </cell>
          <cell r="AE380">
            <v>55222</v>
          </cell>
          <cell r="AF380">
            <v>69122</v>
          </cell>
          <cell r="AG380" t="str">
            <v xml:space="preserve">2018011001091	</v>
          </cell>
          <cell r="AH380">
            <v>44589</v>
          </cell>
          <cell r="AI380">
            <v>44593</v>
          </cell>
          <cell r="AJ380" t="str">
            <v>N/A</v>
          </cell>
          <cell r="AK380" t="str">
            <v>N/A</v>
          </cell>
          <cell r="AL380" t="str">
            <v>N/A</v>
          </cell>
          <cell r="AM380" t="str">
            <v>N/A</v>
          </cell>
          <cell r="AN380">
            <v>0</v>
          </cell>
          <cell r="AO380" t="str">
            <v>N/A</v>
          </cell>
          <cell r="AP380">
            <v>0</v>
          </cell>
          <cell r="AQ380" t="str">
            <v>N/A</v>
          </cell>
          <cell r="AR380">
            <v>0</v>
          </cell>
          <cell r="AS380" t="str">
            <v>N/A</v>
          </cell>
          <cell r="AT380">
            <v>0</v>
          </cell>
          <cell r="AU380" t="str">
            <v>N/A</v>
          </cell>
          <cell r="AV380">
            <v>0</v>
          </cell>
          <cell r="AW380" t="str">
            <v>N/A</v>
          </cell>
          <cell r="AX380">
            <v>0</v>
          </cell>
          <cell r="AY380" t="str">
            <v>N/A</v>
          </cell>
          <cell r="AZ380">
            <v>0</v>
          </cell>
          <cell r="BA380">
            <v>81437077</v>
          </cell>
          <cell r="BB380" t="str">
            <v>NO</v>
          </cell>
          <cell r="BC380" t="str">
            <v>N/A</v>
          </cell>
          <cell r="BD380" t="str">
            <v>N/A</v>
          </cell>
          <cell r="BE380" t="str">
            <v>N/A</v>
          </cell>
          <cell r="BF380" t="str">
            <v>N/A</v>
          </cell>
          <cell r="BG380">
            <v>44926</v>
          </cell>
          <cell r="BH380">
            <v>44926</v>
          </cell>
          <cell r="BI380">
            <v>-417</v>
          </cell>
          <cell r="BJ380" t="str">
            <v>NO</v>
          </cell>
          <cell r="BK380" t="str">
            <v>N/A</v>
          </cell>
          <cell r="BL380" t="str">
            <v>Bogotá
con desplazamiento en la región de Bogotá, Cundinamarca y Boyacá</v>
          </cell>
          <cell r="BM380" t="str">
            <v xml:space="preserve">Cumplimiento </v>
          </cell>
          <cell r="BN380" t="str">
            <v>41-45-101075666</v>
          </cell>
          <cell r="BO380">
            <v>0</v>
          </cell>
          <cell r="BP380" t="str">
            <v xml:space="preserve">Seguros del Estado </v>
          </cell>
          <cell r="BQ380">
            <v>44589</v>
          </cell>
          <cell r="BR380" t="str">
            <v>28-01-2022 - 30-06-2023</v>
          </cell>
          <cell r="BS380">
            <v>2022</v>
          </cell>
          <cell r="BT380" t="str">
            <v>PENDIENTE</v>
          </cell>
          <cell r="BU380" t="str">
            <v>Ninguna</v>
          </cell>
          <cell r="BV380" t="str">
            <v>Terminado</v>
          </cell>
          <cell r="BW380" t="str">
            <v>Retiro</v>
          </cell>
          <cell r="BX380" t="str">
            <v>N/A</v>
          </cell>
          <cell r="BY380" t="str">
            <v>DERECHO</v>
          </cell>
          <cell r="BZ380" t="str">
            <v>N/A</v>
          </cell>
          <cell r="CA380" t="str">
            <v>FEMENINO</v>
          </cell>
        </row>
        <row r="381">
          <cell r="C381" t="str">
            <v>JEP-057-2022</v>
          </cell>
          <cell r="D381" t="str">
            <v>JEP-CSPO-057-2022</v>
          </cell>
          <cell r="E381" t="str">
            <v>Norma Bonilla</v>
          </cell>
          <cell r="F381" t="str">
            <v>N/R</v>
          </cell>
          <cell r="G381" t="str">
            <v>Karen Milena Díaz Barriga</v>
          </cell>
          <cell r="H381" t="str">
            <v>2. Contratos o convenios que no requieren pluralidad de ofertas</v>
          </cell>
          <cell r="I381" t="str">
            <v>1. Prestación de servicios</v>
          </cell>
          <cell r="J381">
            <v>1019039354</v>
          </cell>
          <cell r="K381">
            <v>1</v>
          </cell>
          <cell r="L381" t="str">
            <v>Persona Natural</v>
          </cell>
          <cell r="M381" t="str">
            <v>N/A</v>
          </cell>
          <cell r="N381" t="str">
            <v>Prestación de servicios para apoyar la gestión administrativa del Departamento SAAD Víctimas.</v>
          </cell>
          <cell r="O381" t="str">
            <v>Misional</v>
          </cell>
          <cell r="P381" t="str">
            <v>Harvey Danilo Suarez Morales</v>
          </cell>
          <cell r="Q381" t="str">
            <v>Secretaría Ejecutiva</v>
          </cell>
          <cell r="R381" t="str">
            <v xml:space="preserve">Subsecretaría Ejecutiva </v>
          </cell>
          <cell r="S381" t="str">
            <v>Departamento SAAD - Víctimas</v>
          </cell>
          <cell r="T381" t="str">
            <v>Claudia Liliana Erazo Maldonado</v>
          </cell>
          <cell r="U381" t="str">
            <v>BB-Departamento SAAD - Víctimas</v>
          </cell>
          <cell r="V381" t="str">
            <v>N/A</v>
          </cell>
          <cell r="W381" t="str">
            <v>N/A</v>
          </cell>
          <cell r="X381" t="str">
            <v>N/A</v>
          </cell>
          <cell r="Y381" t="str">
            <v>Inversión</v>
          </cell>
          <cell r="Z381">
            <v>21202544</v>
          </cell>
          <cell r="AA381" t="str">
            <v>N/A</v>
          </cell>
          <cell r="AB381" t="str">
            <v>N/A</v>
          </cell>
          <cell r="AC381">
            <v>3614070</v>
          </cell>
          <cell r="AD381" t="str">
            <v>N/A</v>
          </cell>
          <cell r="AE381">
            <v>35022</v>
          </cell>
          <cell r="AF381">
            <v>26322</v>
          </cell>
          <cell r="AG381">
            <v>2018011001091</v>
          </cell>
          <cell r="AH381">
            <v>44569</v>
          </cell>
          <cell r="AI381">
            <v>44572</v>
          </cell>
          <cell r="AJ381" t="str">
            <v>N/A</v>
          </cell>
          <cell r="AK381" t="str">
            <v>N/A</v>
          </cell>
          <cell r="AL381" t="str">
            <v>N/A</v>
          </cell>
          <cell r="AM381" t="str">
            <v>N/A</v>
          </cell>
          <cell r="AN381">
            <v>0</v>
          </cell>
          <cell r="AO381" t="str">
            <v>N/A</v>
          </cell>
          <cell r="AP381">
            <v>0</v>
          </cell>
          <cell r="AQ381" t="str">
            <v>N/A</v>
          </cell>
          <cell r="AR381">
            <v>0</v>
          </cell>
          <cell r="AS381" t="str">
            <v>N/A</v>
          </cell>
          <cell r="AT381">
            <v>0</v>
          </cell>
          <cell r="AU381" t="str">
            <v>N/A</v>
          </cell>
          <cell r="AV381">
            <v>0</v>
          </cell>
          <cell r="AW381" t="str">
            <v>N/A</v>
          </cell>
          <cell r="AX381">
            <v>0</v>
          </cell>
          <cell r="AY381" t="str">
            <v>N/A</v>
          </cell>
          <cell r="AZ381">
            <v>0</v>
          </cell>
          <cell r="BA381">
            <v>21202544</v>
          </cell>
          <cell r="BB381" t="str">
            <v>NO</v>
          </cell>
          <cell r="BC381" t="str">
            <v>N/A</v>
          </cell>
          <cell r="BD381" t="str">
            <v>N/A</v>
          </cell>
          <cell r="BE381" t="str">
            <v>N/A</v>
          </cell>
          <cell r="BF381" t="str">
            <v>N/A</v>
          </cell>
          <cell r="BG381">
            <v>44742</v>
          </cell>
          <cell r="BH381">
            <v>44742</v>
          </cell>
          <cell r="BI381">
            <v>-601</v>
          </cell>
          <cell r="BJ381" t="str">
            <v>NO</v>
          </cell>
          <cell r="BK381" t="str">
            <v>SIN FECHA</v>
          </cell>
          <cell r="BL381" t="str">
            <v>Bogotá D.C.</v>
          </cell>
          <cell r="BM381" t="str">
            <v>Cumplimiento</v>
          </cell>
          <cell r="BN381" t="str">
            <v>21-45-101357073</v>
          </cell>
          <cell r="BO381">
            <v>0</v>
          </cell>
          <cell r="BP381" t="str">
            <v xml:space="preserve">Seguros del Estado </v>
          </cell>
          <cell r="BQ381">
            <v>44568</v>
          </cell>
          <cell r="BR381" t="str">
            <v>07-01-2022 - 31-12-2022</v>
          </cell>
          <cell r="BS381">
            <v>2022</v>
          </cell>
          <cell r="BT381"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C3%B3n%20p%C3%B3liza%20contrato%20JEP%2D057%2D2022%2Epdf&amp;parent=%2Fpersonal%2Fcarlos%5Ftorres%5Fjep%5Fgov%5Fco%2FDocuments%2FDocumentos%2FContractual%2FContractual%20%2D%20Onedrive%2FValidaci%C3%B3n%20p%C3%B3lizas%20CPS%2F%2EVERIFICACI%C3%93N%20DE%20P%C3%93LIZAS%20CONTRATOS%202022</v>
          </cell>
          <cell r="BU381" t="str">
            <v>N/A</v>
          </cell>
          <cell r="BV381" t="str">
            <v>Terminado</v>
          </cell>
          <cell r="BW381" t="str">
            <v>Retiro</v>
          </cell>
          <cell r="BX381" t="str">
            <v>N/A</v>
          </cell>
          <cell r="BY381" t="str">
            <v>DERECHO</v>
          </cell>
          <cell r="BZ381" t="str">
            <v>N/A</v>
          </cell>
          <cell r="CA381" t="str">
            <v>FEMENINO</v>
          </cell>
        </row>
        <row r="382">
          <cell r="C382" t="str">
            <v>JEP-548-2022</v>
          </cell>
          <cell r="D382" t="str">
            <v>JEP-CSPO-529-2022</v>
          </cell>
          <cell r="E382" t="str">
            <v>Jairo Cuellar</v>
          </cell>
          <cell r="F382" t="str">
            <v>Revisado el 12/07/2022 Firmado</v>
          </cell>
          <cell r="G382" t="str">
            <v>Karen Milena Díaz Barriga</v>
          </cell>
          <cell r="H382" t="str">
            <v>2. Contratos o convenios que no requieren pluralidad de ofertas</v>
          </cell>
          <cell r="I382" t="str">
            <v>1. Prestación de servicios</v>
          </cell>
          <cell r="J382">
            <v>1019039354</v>
          </cell>
          <cell r="K382">
            <v>1</v>
          </cell>
          <cell r="L382" t="str">
            <v>Persona Natural</v>
          </cell>
          <cell r="M382" t="str">
            <v xml:space="preserve">Bogotá D.C. </v>
          </cell>
          <cell r="N382" t="str">
            <v>416.Prestación de servicios para apoyar la gestión administrativa del Departamento SAAD Víctimas.</v>
          </cell>
          <cell r="O382" t="str">
            <v>Funciones de la dependencia</v>
          </cell>
          <cell r="P382" t="str">
            <v>Harvey Danilo Suarez Morales</v>
          </cell>
          <cell r="Q382" t="str">
            <v>Secretaría Ejecutiva</v>
          </cell>
          <cell r="R382" t="str">
            <v xml:space="preserve">Subsecretaría Ejecutiva </v>
          </cell>
          <cell r="S382" t="str">
            <v>Departamento SAAD - Víctimas</v>
          </cell>
          <cell r="T382" t="str">
            <v>Paula De Gamboa Restrepo</v>
          </cell>
          <cell r="U382" t="str">
            <v>BB-Departamento SAAD - Víctimas</v>
          </cell>
          <cell r="V382" t="str">
            <v>N/A</v>
          </cell>
          <cell r="W382" t="str">
            <v>N/A</v>
          </cell>
          <cell r="X382" t="str">
            <v>N/A</v>
          </cell>
          <cell r="Y382" t="str">
            <v>Inversión</v>
          </cell>
          <cell r="Z382">
            <v>25276044</v>
          </cell>
          <cell r="AA382" t="str">
            <v>N/A</v>
          </cell>
          <cell r="AB382" t="str">
            <v>N/A</v>
          </cell>
          <cell r="AC382">
            <v>3252663</v>
          </cell>
          <cell r="AD382" t="str">
            <v>N/A</v>
          </cell>
          <cell r="AE382">
            <v>89822</v>
          </cell>
          <cell r="AF382">
            <v>302222</v>
          </cell>
          <cell r="AG382">
            <v>2018011001091</v>
          </cell>
          <cell r="AH382">
            <v>44747</v>
          </cell>
          <cell r="AI382">
            <v>44748</v>
          </cell>
          <cell r="AJ382" t="str">
            <v>Andres Mauricio Beltrán Urrego</v>
          </cell>
          <cell r="AK382">
            <v>1022419665</v>
          </cell>
          <cell r="AL382">
            <v>9</v>
          </cell>
          <cell r="AM382">
            <v>44894</v>
          </cell>
          <cell r="AN382">
            <v>0</v>
          </cell>
          <cell r="AO382" t="str">
            <v>N/A</v>
          </cell>
          <cell r="AP382">
            <v>0</v>
          </cell>
          <cell r="AQ382" t="str">
            <v>N/A</v>
          </cell>
          <cell r="AR382">
            <v>0</v>
          </cell>
          <cell r="AS382" t="str">
            <v>N/A</v>
          </cell>
          <cell r="AT382">
            <v>0</v>
          </cell>
          <cell r="AU382" t="str">
            <v>N/A</v>
          </cell>
          <cell r="AV382">
            <v>0</v>
          </cell>
          <cell r="AW382" t="str">
            <v>N/A</v>
          </cell>
          <cell r="AX382">
            <v>0</v>
          </cell>
          <cell r="AY382" t="str">
            <v>N/A</v>
          </cell>
          <cell r="AZ382">
            <v>0</v>
          </cell>
          <cell r="BA382">
            <v>25276044</v>
          </cell>
          <cell r="BB382" t="str">
            <v>NO</v>
          </cell>
          <cell r="BC382" t="str">
            <v>N/A</v>
          </cell>
          <cell r="BD382" t="str">
            <v>N/A</v>
          </cell>
          <cell r="BE382" t="str">
            <v>N/A</v>
          </cell>
          <cell r="BF382" t="str">
            <v>N/A</v>
          </cell>
          <cell r="BG382">
            <v>44926</v>
          </cell>
          <cell r="BH382">
            <v>44926</v>
          </cell>
          <cell r="BI382">
            <v>-417</v>
          </cell>
          <cell r="BJ382" t="str">
            <v>SI</v>
          </cell>
          <cell r="BK382" t="str">
            <v>N/A</v>
          </cell>
          <cell r="BL382" t="str">
            <v>Bogotá D.C.</v>
          </cell>
          <cell r="BM382" t="str">
            <v>Cumplimiento</v>
          </cell>
          <cell r="BN382" t="str">
            <v xml:space="preserve">21-45-101376321
14-47-101020804
</v>
          </cell>
          <cell r="BO382" t="str">
            <v>0
0</v>
          </cell>
          <cell r="BP382" t="str">
            <v xml:space="preserve">Seguros del Estado S.A.
Seguros del Estado S.A.
</v>
          </cell>
          <cell r="BQ382" t="str">
            <v>5/07/2022
29/11/2022</v>
          </cell>
          <cell r="BR382" t="str">
            <v>05/07/2022 - 30/06/2023
29/11/2022 - 01/07/2023</v>
          </cell>
          <cell r="BS382" t="str">
            <v>6/07/2022
30/11/2022</v>
          </cell>
          <cell r="BT382" t="str">
            <v>PENDIENTE</v>
          </cell>
          <cell r="BU382" t="str">
            <v>Cesión de De KAREN MILENA DÍAZ BARRIGA a ANDRES MAURICIO BELTRÁN URREGO - SAAD - Victimas a partir del 29/11/2022</v>
          </cell>
          <cell r="BV382" t="str">
            <v>Terminado</v>
          </cell>
          <cell r="BW382" t="str">
            <v>Cesión</v>
          </cell>
          <cell r="BX382" t="str">
            <v>N/A</v>
          </cell>
          <cell r="BY382" t="str">
            <v>PENDIENTE</v>
          </cell>
          <cell r="BZ382" t="str">
            <v>N/A</v>
          </cell>
          <cell r="CA382" t="str">
            <v>FEMENINO</v>
          </cell>
        </row>
        <row r="383">
          <cell r="C383" t="str">
            <v>JEP-422-2022</v>
          </cell>
          <cell r="D383" t="str">
            <v>JEP-CSPO-422-2022</v>
          </cell>
          <cell r="E383" t="str">
            <v>Norma Bonilla</v>
          </cell>
          <cell r="F383" t="str">
            <v>28 de enero de 2022</v>
          </cell>
          <cell r="G383" t="str">
            <v>PNUD</v>
          </cell>
          <cell r="H383" t="str">
            <v>2. Contratos o convenios que no requieren pluralidad de ofertas</v>
          </cell>
          <cell r="I383" t="str">
            <v>6. Convenio de Cooperación Internacional</v>
          </cell>
          <cell r="J383">
            <v>800091076</v>
          </cell>
          <cell r="K383">
            <v>0</v>
          </cell>
          <cell r="L383" t="str">
            <v>Persona Jurídica</v>
          </cell>
          <cell r="M383" t="str">
            <v>N/A</v>
          </cell>
          <cell r="N383" t="str">
            <v>Promover la participación de las víctimas ante la JEP como parte del SIVJRNR, brindando asesoría y representación jurídica, apoyando el alistamiento e implementación de medidas restaurativas y sanciones propias y propiciando el empoderamiento de las víctimas.</v>
          </cell>
          <cell r="O383" t="str">
            <v>Misional</v>
          </cell>
          <cell r="P383" t="str">
            <v>Harvey Danilo Suarez Morales</v>
          </cell>
          <cell r="Q383" t="str">
            <v>Secretaría Ejecutiva</v>
          </cell>
          <cell r="R383" t="str">
            <v xml:space="preserve">Subsecretaría Ejecutiva </v>
          </cell>
          <cell r="S383" t="str">
            <v>Departamento SAAD - Víctimas</v>
          </cell>
          <cell r="T383" t="str">
            <v>Claudia Liliana Erazo Maldonado</v>
          </cell>
          <cell r="U383" t="str">
            <v>BB-Departamento SAAD - Víctimas</v>
          </cell>
          <cell r="V383" t="str">
            <v>N/A</v>
          </cell>
          <cell r="W383" t="str">
            <v>N/A</v>
          </cell>
          <cell r="X383" t="str">
            <v>N/A</v>
          </cell>
          <cell r="Y383" t="str">
            <v>Inversión</v>
          </cell>
          <cell r="Z383">
            <v>25051908072</v>
          </cell>
          <cell r="AA383">
            <v>14502497797</v>
          </cell>
          <cell r="AB383">
            <v>15295303508</v>
          </cell>
          <cell r="AC383">
            <v>0</v>
          </cell>
          <cell r="AD383" t="str">
            <v>N/A</v>
          </cell>
          <cell r="AE383">
            <v>59422</v>
          </cell>
          <cell r="AF383">
            <v>74822</v>
          </cell>
          <cell r="AG383" t="str">
            <v xml:space="preserve">2018011001091	</v>
          </cell>
          <cell r="AH383">
            <v>44589</v>
          </cell>
          <cell r="AI383">
            <v>44589</v>
          </cell>
          <cell r="AJ383" t="str">
            <v>N/A</v>
          </cell>
          <cell r="AK383" t="str">
            <v>N/A</v>
          </cell>
          <cell r="AL383" t="str">
            <v>N/A</v>
          </cell>
          <cell r="AM383" t="str">
            <v>N/A</v>
          </cell>
          <cell r="AN383">
            <v>0</v>
          </cell>
          <cell r="AO383" t="str">
            <v>N/A</v>
          </cell>
          <cell r="AP383">
            <v>0</v>
          </cell>
          <cell r="AQ383" t="str">
            <v>N/A</v>
          </cell>
          <cell r="AR383">
            <v>0</v>
          </cell>
          <cell r="AS383" t="str">
            <v>N/A</v>
          </cell>
          <cell r="AT383">
            <v>0</v>
          </cell>
          <cell r="AU383" t="str">
            <v>N/A</v>
          </cell>
          <cell r="AV383">
            <v>0</v>
          </cell>
          <cell r="AW383" t="str">
            <v>N/A</v>
          </cell>
          <cell r="AX383">
            <v>0</v>
          </cell>
          <cell r="AY383" t="str">
            <v>N/A</v>
          </cell>
          <cell r="AZ383">
            <v>90</v>
          </cell>
          <cell r="BA383">
            <v>25051908072</v>
          </cell>
          <cell r="BB383" t="str">
            <v>NO</v>
          </cell>
          <cell r="BC383" t="str">
            <v>N/A</v>
          </cell>
          <cell r="BD383" t="str">
            <v>N/A</v>
          </cell>
          <cell r="BE383" t="str">
            <v>N/A</v>
          </cell>
          <cell r="BF383" t="str">
            <v>N/A</v>
          </cell>
          <cell r="BG383">
            <v>44926</v>
          </cell>
          <cell r="BH383">
            <v>45016</v>
          </cell>
          <cell r="BI383">
            <v>-327</v>
          </cell>
          <cell r="BJ383" t="str">
            <v>SI</v>
          </cell>
          <cell r="BK383" t="str">
            <v>SIN FECHA</v>
          </cell>
          <cell r="BL383" t="str">
            <v>Bogotá D.C.</v>
          </cell>
          <cell r="BM383" t="str">
            <v>N/A</v>
          </cell>
          <cell r="BN383" t="str">
            <v>N/A</v>
          </cell>
          <cell r="BO383" t="str">
            <v>N/A</v>
          </cell>
          <cell r="BP383" t="str">
            <v>N/A</v>
          </cell>
          <cell r="BQ383" t="str">
            <v>N/A</v>
          </cell>
          <cell r="BR383" t="str">
            <v>N/A</v>
          </cell>
          <cell r="BS383">
            <v>2022</v>
          </cell>
          <cell r="BT383" t="str">
            <v>N/A</v>
          </cell>
          <cell r="BU383" t="str">
            <v>En fecha del 26 de octubre se aprueba la enmienda "El presente Acuerdo entrará en vigor cuando haya sido  firmado por las partes interesadas, en la fecha de la última firma y finalizará el 31 de enero de 2023"
Enmienda N°2 se adiciona el valor Adicionar la suma de COP$2.325.487.684 correspondientes a contribución de la JEP SEGUNDO. Adicionar la suma de COP$2.420.405.549 correspondiente al nuevo
aporte del PNUD (según l avaloración de la JEP) en especie (no-monetario).</v>
          </cell>
          <cell r="BV383" t="str">
            <v>Terminado</v>
          </cell>
          <cell r="BW383" t="str">
            <v>Adición y Prorróga</v>
          </cell>
          <cell r="BX383" t="str">
            <v>N/A</v>
          </cell>
          <cell r="BY383" t="str">
            <v>N/A</v>
          </cell>
          <cell r="BZ383" t="str">
            <v>N/A</v>
          </cell>
          <cell r="CA383" t="str">
            <v>N/A</v>
          </cell>
        </row>
        <row r="384">
          <cell r="C384" t="str">
            <v>JEP-267-2022</v>
          </cell>
          <cell r="D384" t="str">
            <v>JEP-CSPO-267-2022</v>
          </cell>
          <cell r="E384" t="str">
            <v>Norma Bonilla</v>
          </cell>
          <cell r="F384" t="str">
            <v>20 de enero de 2022</v>
          </cell>
          <cell r="G384" t="str">
            <v xml:space="preserve">Maria Paula Martinez Mendieta </v>
          </cell>
          <cell r="H384" t="str">
            <v>2. Contratos o convenios que no requieren pluralidad de ofertas</v>
          </cell>
          <cell r="I384" t="str">
            <v>1. Prestación de servicios</v>
          </cell>
          <cell r="J384">
            <v>1010209811</v>
          </cell>
          <cell r="K384">
            <v>3</v>
          </cell>
          <cell r="L384" t="str">
            <v>Persona Natural</v>
          </cell>
          <cell r="M384" t="str">
            <v>N/A</v>
          </cell>
          <cell r="N384" t="str">
            <v>Prestar servicios profesionales para brindar apoyo a la gestión del proceso de representación judicial a víctimas, a cargo del Departamento del Sistema Autónomo de Asesoría y Defensa SAAD Representación de Víctimas.</v>
          </cell>
          <cell r="O384" t="str">
            <v>Misional</v>
          </cell>
          <cell r="P384" t="str">
            <v>Harvey Danilo Suarez Morales</v>
          </cell>
          <cell r="Q384" t="str">
            <v>Secretaría Ejecutiva</v>
          </cell>
          <cell r="R384" t="str">
            <v xml:space="preserve">Subsecretaría Ejecutiva </v>
          </cell>
          <cell r="S384" t="str">
            <v>Departamento SAAD - Víctimas</v>
          </cell>
          <cell r="T384" t="str">
            <v>Claudia Liliana Erazo Maldonado</v>
          </cell>
          <cell r="U384" t="str">
            <v>BB-Departamento SAAD - Víctimas</v>
          </cell>
          <cell r="V384" t="str">
            <v>N/A</v>
          </cell>
          <cell r="W384" t="str">
            <v>N/A</v>
          </cell>
          <cell r="X384" t="str">
            <v>N/A</v>
          </cell>
          <cell r="Y384" t="str">
            <v>Inversión</v>
          </cell>
          <cell r="Z384">
            <v>59328593</v>
          </cell>
          <cell r="AA384" t="str">
            <v>N/A</v>
          </cell>
          <cell r="AB384" t="str">
            <v>N/A</v>
          </cell>
          <cell r="AC384">
            <v>5204263</v>
          </cell>
          <cell r="AD384" t="str">
            <v>N/A</v>
          </cell>
          <cell r="AE384">
            <v>55322</v>
          </cell>
          <cell r="AF384">
            <v>52222</v>
          </cell>
          <cell r="AG384">
            <v>2018011001091</v>
          </cell>
          <cell r="AH384">
            <v>44584</v>
          </cell>
          <cell r="AI384">
            <v>44588</v>
          </cell>
          <cell r="AJ384" t="str">
            <v>Estefanía Gómez Vanegas</v>
          </cell>
          <cell r="AK384">
            <v>1075284315</v>
          </cell>
          <cell r="AL384">
            <v>7</v>
          </cell>
          <cell r="AM384">
            <v>44768</v>
          </cell>
          <cell r="AN384">
            <v>0</v>
          </cell>
          <cell r="AO384" t="str">
            <v>N/A</v>
          </cell>
          <cell r="AP384">
            <v>0</v>
          </cell>
          <cell r="AQ384" t="str">
            <v>N/A</v>
          </cell>
          <cell r="AR384">
            <v>0</v>
          </cell>
          <cell r="AS384" t="str">
            <v>N/A</v>
          </cell>
          <cell r="AT384">
            <v>0</v>
          </cell>
          <cell r="AU384" t="str">
            <v>N/A</v>
          </cell>
          <cell r="AV384">
            <v>0</v>
          </cell>
          <cell r="AW384" t="str">
            <v>N/A</v>
          </cell>
          <cell r="AX384">
            <v>0</v>
          </cell>
          <cell r="AY384" t="str">
            <v>N/A</v>
          </cell>
          <cell r="AZ384">
            <v>0</v>
          </cell>
          <cell r="BA384">
            <v>59328593</v>
          </cell>
          <cell r="BB384" t="str">
            <v>NO</v>
          </cell>
          <cell r="BC384" t="str">
            <v>N/A</v>
          </cell>
          <cell r="BD384" t="str">
            <v>N/A</v>
          </cell>
          <cell r="BE384" t="str">
            <v>N/A</v>
          </cell>
          <cell r="BF384" t="str">
            <v>N/A</v>
          </cell>
          <cell r="BG384">
            <v>44926</v>
          </cell>
          <cell r="BH384">
            <v>44926</v>
          </cell>
          <cell r="BI384">
            <v>-417</v>
          </cell>
          <cell r="BJ384" t="str">
            <v>NO</v>
          </cell>
          <cell r="BK384" t="str">
            <v>N/A</v>
          </cell>
          <cell r="BL384" t="str">
            <v>Bogotá D.C.</v>
          </cell>
          <cell r="BM384" t="str">
            <v xml:space="preserve">Cumplimiento </v>
          </cell>
          <cell r="BN384" t="str">
            <v>17-47-101003297
36-47-101001510</v>
          </cell>
          <cell r="BO384" t="str">
            <v>0
0</v>
          </cell>
          <cell r="BP384" t="str">
            <v>Seguros del Estado S.A.
Seguros del Estado S.A.</v>
          </cell>
          <cell r="BQ384" t="str">
            <v>24/01/2022
27/07/2022</v>
          </cell>
          <cell r="BR384" t="str">
            <v>24-01-2022 - 10-07-2023
26/07/2022 - 10/07/2023</v>
          </cell>
          <cell r="BS384" t="str">
            <v>26/01/2022
27/07/2022</v>
          </cell>
          <cell r="BT384"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C3%B3n%20p%C3%B3liza%20contrato%20JEP%2D267%2D2022%20%2Epdf&amp;parent=%2Fpersonal%2Fcarlos%5Ftorres%5Fjep%5Fgov%5Fco%2FDocuments%2FDocumentos%2FContractual%2FContractual%20%2D%20Onedrive%2FValidaci%C3%B3n%20p%C3%B3lizas%20CPS%2F%2EVERIFICACI%C3%93N%20DE%20P%C3%93LIZAS%20CONTRATOS%202022</v>
          </cell>
          <cell r="BU384" t="str">
            <v>N/A</v>
          </cell>
          <cell r="BV384" t="str">
            <v>Terminado</v>
          </cell>
          <cell r="BW384" t="str">
            <v>Cesión</v>
          </cell>
          <cell r="BX384" t="str">
            <v>N/A</v>
          </cell>
          <cell r="BY384" t="str">
            <v>DERECHO</v>
          </cell>
          <cell r="BZ384" t="str">
            <v>N/A</v>
          </cell>
          <cell r="CA384" t="str">
            <v>FEMENINO</v>
          </cell>
        </row>
        <row r="385">
          <cell r="C385" t="str">
            <v>JEP-243-2022</v>
          </cell>
          <cell r="D385" t="str">
            <v>JEP-CSPO-243-2022</v>
          </cell>
          <cell r="E385" t="str">
            <v>Norma Bonilla</v>
          </cell>
          <cell r="F385" t="str">
            <v>18 de enero de 2022</v>
          </cell>
          <cell r="G385" t="str">
            <v>Juan David Villalba Cruz</v>
          </cell>
          <cell r="H385" t="str">
            <v>2. Contratos o convenios que no requieren pluralidad de ofertas</v>
          </cell>
          <cell r="I385" t="str">
            <v>1. Prestación de servicios</v>
          </cell>
          <cell r="J385">
            <v>1020758960</v>
          </cell>
          <cell r="K385">
            <v>3</v>
          </cell>
          <cell r="L385" t="str">
            <v>Persona Natural</v>
          </cell>
          <cell r="M385" t="str">
            <v>N/A</v>
          </cell>
          <cell r="N385" t="str">
            <v>Prestar servicios profesionales para la representación a víctimas con enfoque diferencial en los asuntos de competencia de la jurisdicción y en articulación con las actividades de representación en territorio para el Sistema Autónomo de Asesoría y Defensa de la SE-JEP.</v>
          </cell>
          <cell r="O385" t="str">
            <v>Misional</v>
          </cell>
          <cell r="P385" t="str">
            <v>Harvey Danilo Suarez Morales</v>
          </cell>
          <cell r="Q385" t="str">
            <v>Secretaría Ejecutiva</v>
          </cell>
          <cell r="R385" t="str">
            <v xml:space="preserve">Subsecretaría Ejecutiva </v>
          </cell>
          <cell r="S385" t="str">
            <v>Departamento SAAD - Víctimas</v>
          </cell>
          <cell r="T385" t="str">
            <v>Claudia Liliana Erazo Maldonado</v>
          </cell>
          <cell r="U385" t="str">
            <v>BB-Departamento SAAD - Víctimas</v>
          </cell>
          <cell r="V385" t="str">
            <v>N/A</v>
          </cell>
          <cell r="W385" t="str">
            <v>N/A</v>
          </cell>
          <cell r="X385" t="str">
            <v>N/A</v>
          </cell>
          <cell r="Y385" t="str">
            <v>Inversión</v>
          </cell>
          <cell r="Z385">
            <v>103825055</v>
          </cell>
          <cell r="AA385" t="str">
            <v>N/A</v>
          </cell>
          <cell r="AB385" t="str">
            <v>N/A</v>
          </cell>
          <cell r="AC385">
            <v>9107461</v>
          </cell>
          <cell r="AD385" t="str">
            <v>N/A</v>
          </cell>
          <cell r="AE385">
            <v>55422</v>
          </cell>
          <cell r="AF385">
            <v>52322</v>
          </cell>
          <cell r="AG385">
            <v>2018011001091</v>
          </cell>
          <cell r="AH385">
            <v>44584</v>
          </cell>
          <cell r="AI385">
            <v>44589</v>
          </cell>
          <cell r="AJ385" t="str">
            <v>Julián Salazar Gallego</v>
          </cell>
          <cell r="AK385">
            <v>1019045407</v>
          </cell>
          <cell r="AL385">
            <v>8</v>
          </cell>
          <cell r="AM385">
            <v>44866</v>
          </cell>
          <cell r="AN385">
            <v>0</v>
          </cell>
          <cell r="AO385" t="str">
            <v>N/A</v>
          </cell>
          <cell r="AP385">
            <v>0</v>
          </cell>
          <cell r="AQ385" t="str">
            <v>N/A</v>
          </cell>
          <cell r="AR385">
            <v>0</v>
          </cell>
          <cell r="AS385" t="str">
            <v>N/A</v>
          </cell>
          <cell r="AT385">
            <v>0</v>
          </cell>
          <cell r="AU385" t="str">
            <v>N/A</v>
          </cell>
          <cell r="AV385">
            <v>0</v>
          </cell>
          <cell r="AW385" t="str">
            <v>N/A</v>
          </cell>
          <cell r="AX385">
            <v>0</v>
          </cell>
          <cell r="AY385" t="str">
            <v>N/A</v>
          </cell>
          <cell r="AZ385">
            <v>0</v>
          </cell>
          <cell r="BA385">
            <v>103825055</v>
          </cell>
          <cell r="BB385" t="str">
            <v>NO</v>
          </cell>
          <cell r="BC385" t="str">
            <v>N/A</v>
          </cell>
          <cell r="BD385" t="str">
            <v>N/A</v>
          </cell>
          <cell r="BE385" t="str">
            <v>N/A</v>
          </cell>
          <cell r="BF385" t="str">
            <v>N/A</v>
          </cell>
          <cell r="BG385">
            <v>44926</v>
          </cell>
          <cell r="BH385">
            <v>44926</v>
          </cell>
          <cell r="BI385">
            <v>-417</v>
          </cell>
          <cell r="BJ385" t="str">
            <v>NO</v>
          </cell>
          <cell r="BK385" t="str">
            <v>N/A</v>
          </cell>
          <cell r="BL385" t="str">
            <v>Bogotá D.C.</v>
          </cell>
          <cell r="BM385" t="str">
            <v>Cumplimiento</v>
          </cell>
          <cell r="BN385" t="str">
            <v xml:space="preserve">	21-47-101016677
36-45-101040158
</v>
          </cell>
          <cell r="BO385" t="str">
            <v>0
0</v>
          </cell>
          <cell r="BP385" t="str">
            <v>Seguros del Estado S.A.
Seguros del Estado S.A.</v>
          </cell>
          <cell r="BQ385" t="str">
            <v>24/01/2022
03/11/2022</v>
          </cell>
          <cell r="BR385" t="str">
            <v>24-01-2022 - 30-06-2023
01/11/2022 - 30/06/2023</v>
          </cell>
          <cell r="BS385" t="str">
            <v>28/01/2022
4/11/2022</v>
          </cell>
          <cell r="BT385" t="str">
            <v>C:\Users\andres.prietom\JEP Colombia\Carlos Giovanni Torres Peñaranda - Contractual - Onedrive\Validación pólizas CPS\.VERIFICACIÓN DE PÓLIZAS CONTRATOS 2022\Verificación póliza contrato JEP-243-2022.pdf</v>
          </cell>
          <cell r="BU385" t="str">
            <v>Cedente JUAN DAVID VILLALBA CRUZ Cesionario JULIÁN SALAZAR GALLEGO apartir del 1/11/2022</v>
          </cell>
          <cell r="BV385" t="str">
            <v>Terminado</v>
          </cell>
          <cell r="BW385" t="str">
            <v>Cesión</v>
          </cell>
          <cell r="BX385" t="str">
            <v>N/A</v>
          </cell>
          <cell r="BY385" t="str">
            <v>DERECHO</v>
          </cell>
          <cell r="BZ385" t="str">
            <v>N/A</v>
          </cell>
          <cell r="CA385" t="str">
            <v>MASCULINO</v>
          </cell>
        </row>
        <row r="386">
          <cell r="C386" t="str">
            <v>JEP-549-2022</v>
          </cell>
          <cell r="D386" t="str">
            <v>JEP-CSPO-530-2022</v>
          </cell>
          <cell r="E386" t="str">
            <v>Jairo Cuellar</v>
          </cell>
          <cell r="F386" t="str">
            <v>Revisado el 12/07/2022</v>
          </cell>
          <cell r="G386" t="str">
            <v>Carolina Silva Ortiz</v>
          </cell>
          <cell r="H386" t="str">
            <v>2. Contratos o convenios que no requieren pluralidad de ofertas</v>
          </cell>
          <cell r="I386" t="str">
            <v>1. Prestación de servicios</v>
          </cell>
          <cell r="J386">
            <v>52263832</v>
          </cell>
          <cell r="K386">
            <v>9</v>
          </cell>
          <cell r="L386" t="str">
            <v>Persona Natural</v>
          </cell>
          <cell r="M386" t="str">
            <v xml:space="preserve">Bogotá D.C. </v>
          </cell>
          <cell r="N386" t="str">
            <v>420.Prestar servicios profesionales para acompañar al Departamento de SAAD Víctimas a fin de facilitar la actualización y desarrollo de actividades de capacitación de los abogados registrados en el SAAD conforme a las necesidades de la dependencia.(Contratos o convenio que no requieren pluralidad de ofertas)</v>
          </cell>
          <cell r="O386" t="str">
            <v>Misional</v>
          </cell>
          <cell r="P386" t="str">
            <v>Harvey Danilo Suarez Morales</v>
          </cell>
          <cell r="Q386" t="str">
            <v>Secretaría Ejecutiva</v>
          </cell>
          <cell r="R386" t="str">
            <v xml:space="preserve">Subsecretaría Ejecutiva </v>
          </cell>
          <cell r="S386" t="str">
            <v>Departamento SAAD - Víctimas</v>
          </cell>
          <cell r="T386" t="str">
            <v>Paula De Gamboa Restrepo</v>
          </cell>
          <cell r="U386" t="str">
            <v>BB-Departamento SAAD - Víctimas</v>
          </cell>
          <cell r="V386" t="str">
            <v>N/A</v>
          </cell>
          <cell r="W386" t="str">
            <v>N/A</v>
          </cell>
          <cell r="X386" t="str">
            <v>N/A</v>
          </cell>
          <cell r="Y386" t="str">
            <v>Inversión</v>
          </cell>
          <cell r="Z386">
            <v>39899352</v>
          </cell>
          <cell r="AA386" t="str">
            <v>N/A</v>
          </cell>
          <cell r="AB386" t="str">
            <v>N/A</v>
          </cell>
          <cell r="AC386">
            <v>6649892</v>
          </cell>
          <cell r="AD386" t="str">
            <v>N/A</v>
          </cell>
          <cell r="AE386">
            <v>87922</v>
          </cell>
          <cell r="AF386">
            <v>314022</v>
          </cell>
          <cell r="AG386">
            <v>2018011001091</v>
          </cell>
          <cell r="AH386">
            <v>44753</v>
          </cell>
          <cell r="AI386">
            <v>44755</v>
          </cell>
          <cell r="AJ386" t="str">
            <v>N/A</v>
          </cell>
          <cell r="AK386" t="str">
            <v>N/A</v>
          </cell>
          <cell r="AL386" t="str">
            <v>N/A</v>
          </cell>
          <cell r="AM386" t="str">
            <v>N/A</v>
          </cell>
          <cell r="AN386">
            <v>0</v>
          </cell>
          <cell r="AO386" t="str">
            <v>N/A</v>
          </cell>
          <cell r="AP386">
            <v>0</v>
          </cell>
          <cell r="AQ386" t="str">
            <v>N/A</v>
          </cell>
          <cell r="AR386">
            <v>0</v>
          </cell>
          <cell r="AS386" t="str">
            <v>N/A</v>
          </cell>
          <cell r="AT386">
            <v>0</v>
          </cell>
          <cell r="AU386" t="str">
            <v>N/A</v>
          </cell>
          <cell r="AV386">
            <v>0</v>
          </cell>
          <cell r="AW386" t="str">
            <v>N/A</v>
          </cell>
          <cell r="AX386">
            <v>0</v>
          </cell>
          <cell r="AY386" t="str">
            <v>N/A</v>
          </cell>
          <cell r="AZ386">
            <v>-81</v>
          </cell>
          <cell r="BA386">
            <v>39899352</v>
          </cell>
          <cell r="BB386" t="str">
            <v>NO</v>
          </cell>
          <cell r="BC386" t="str">
            <v>N/A</v>
          </cell>
          <cell r="BD386" t="str">
            <v>N/A</v>
          </cell>
          <cell r="BE386" t="str">
            <v>N/A</v>
          </cell>
          <cell r="BF386" t="str">
            <v>N/A</v>
          </cell>
          <cell r="BG386">
            <v>44926</v>
          </cell>
          <cell r="BH386">
            <v>44845</v>
          </cell>
          <cell r="BI386">
            <v>-498</v>
          </cell>
          <cell r="BJ386" t="str">
            <v>SI</v>
          </cell>
          <cell r="BK386">
            <v>44845</v>
          </cell>
          <cell r="BL386" t="str">
            <v>Bogotá D.C.</v>
          </cell>
          <cell r="BM386" t="str">
            <v>Cumplimiento</v>
          </cell>
          <cell r="BN386" t="str">
            <v>380 47 994000126403</v>
          </cell>
          <cell r="BO386">
            <v>0</v>
          </cell>
          <cell r="BP386" t="str">
            <v>Aseguradora Solidaria de Colombia</v>
          </cell>
          <cell r="BQ386">
            <v>44755</v>
          </cell>
          <cell r="BR386" t="str">
            <v>11/07/2022 - 03/07/2023</v>
          </cell>
          <cell r="BS386">
            <v>2022</v>
          </cell>
          <cell r="BT386" t="str">
            <v>PENDIENTE</v>
          </cell>
          <cell r="BU386" t="str">
            <v>Otrosí aclaratorio No. 1 Modificar la Cláusula Sexta “valor del contrato” -$1
A partir del 11 de octubre de 2022 se da por terminado el contrato</v>
          </cell>
          <cell r="BV386" t="str">
            <v>Terminado</v>
          </cell>
          <cell r="BW386" t="str">
            <v>Terminación anticipada</v>
          </cell>
          <cell r="BX386" t="str">
            <v>N/A</v>
          </cell>
          <cell r="BY386" t="str">
            <v>PENDIENTE</v>
          </cell>
          <cell r="BZ386" t="str">
            <v>N/A</v>
          </cell>
          <cell r="CA386" t="str">
            <v>FEMENINO</v>
          </cell>
        </row>
        <row r="387">
          <cell r="C387" t="str">
            <v>JEP-348-2022</v>
          </cell>
          <cell r="D387" t="str">
            <v>JEP-CSPO-348-2022</v>
          </cell>
          <cell r="E387" t="str">
            <v xml:space="preserve">Vanessa Jiménez </v>
          </cell>
          <cell r="F387" t="str">
            <v>24 de enero de 2022</v>
          </cell>
          <cell r="G387" t="str">
            <v>Maria Camila Sanchez Gomez</v>
          </cell>
          <cell r="H387" t="str">
            <v>2. Contratos o convenios que no requieren pluralidad de ofertas</v>
          </cell>
          <cell r="I387" t="str">
            <v>1. Prestación de servicios</v>
          </cell>
          <cell r="J387">
            <v>1020732336</v>
          </cell>
          <cell r="K387">
            <v>4</v>
          </cell>
          <cell r="L387" t="str">
            <v>Persona Natural</v>
          </cell>
          <cell r="M387" t="str">
            <v>N/A</v>
          </cell>
          <cell r="N387" t="str">
            <v>Prestar servicios profesionales para la representación a víctimas con enfoque diferencial en los asuntos de competencia de la jurisdicción y en articulación con las actividades de representación en territorio para el sistema autónomo de asesoría y defensa de la SE-JEP.</v>
          </cell>
          <cell r="O387" t="str">
            <v>Misional</v>
          </cell>
          <cell r="P387" t="str">
            <v>Harvey Danilo Suarez Morales</v>
          </cell>
          <cell r="Q387" t="str">
            <v>Secretaría Ejecutiva</v>
          </cell>
          <cell r="R387" t="str">
            <v xml:space="preserve">Subsecretaría Ejecutiva </v>
          </cell>
          <cell r="S387" t="str">
            <v>Departamento SAAD - Víctimas</v>
          </cell>
          <cell r="T387" t="str">
            <v>Claudia Liliana Erazo Maldonado</v>
          </cell>
          <cell r="U387" t="str">
            <v>BB-Departamento SAAD - Víctimas</v>
          </cell>
          <cell r="V387" t="str">
            <v>N/A</v>
          </cell>
          <cell r="W387" t="str">
            <v>N/A</v>
          </cell>
          <cell r="X387" t="str">
            <v>N/A</v>
          </cell>
          <cell r="Y387" t="str">
            <v>Inversión</v>
          </cell>
          <cell r="Z387">
            <v>102610727</v>
          </cell>
          <cell r="AA387" t="str">
            <v>N/A</v>
          </cell>
          <cell r="AB387" t="str">
            <v>N/A</v>
          </cell>
          <cell r="AC387" t="str">
            <v>$9.107.461</v>
          </cell>
          <cell r="AD387" t="str">
            <v>N/A</v>
          </cell>
          <cell r="AE387">
            <v>45022</v>
          </cell>
          <cell r="AF387">
            <v>62422</v>
          </cell>
          <cell r="AG387" t="str">
            <v xml:space="preserve">2018011001091	</v>
          </cell>
          <cell r="AH387">
            <v>44587</v>
          </cell>
          <cell r="AI387">
            <v>44589</v>
          </cell>
          <cell r="AJ387" t="str">
            <v>N/A</v>
          </cell>
          <cell r="AK387" t="str">
            <v>N/A</v>
          </cell>
          <cell r="AL387" t="str">
            <v>N/A</v>
          </cell>
          <cell r="AM387" t="str">
            <v>N/A</v>
          </cell>
          <cell r="AN387">
            <v>0</v>
          </cell>
          <cell r="AO387" t="str">
            <v>N/A</v>
          </cell>
          <cell r="AP387">
            <v>0</v>
          </cell>
          <cell r="AQ387" t="str">
            <v>N/A</v>
          </cell>
          <cell r="AR387">
            <v>0</v>
          </cell>
          <cell r="AS387" t="str">
            <v>N/A</v>
          </cell>
          <cell r="AT387">
            <v>0</v>
          </cell>
          <cell r="AU387" t="str">
            <v>N/A</v>
          </cell>
          <cell r="AV387">
            <v>0</v>
          </cell>
          <cell r="AW387" t="str">
            <v>N/A</v>
          </cell>
          <cell r="AX387">
            <v>0</v>
          </cell>
          <cell r="AY387" t="str">
            <v>N/A</v>
          </cell>
          <cell r="AZ387">
            <v>0</v>
          </cell>
          <cell r="BA387">
            <v>102610727</v>
          </cell>
          <cell r="BB387" t="str">
            <v>NO</v>
          </cell>
          <cell r="BC387" t="str">
            <v>N/A</v>
          </cell>
          <cell r="BD387" t="str">
            <v>N/A</v>
          </cell>
          <cell r="BE387" t="str">
            <v>N/A</v>
          </cell>
          <cell r="BF387" t="str">
            <v>N/A</v>
          </cell>
          <cell r="BG387">
            <v>44926</v>
          </cell>
          <cell r="BH387">
            <v>44926</v>
          </cell>
          <cell r="BI387">
            <v>-417</v>
          </cell>
          <cell r="BJ387" t="str">
            <v>NO</v>
          </cell>
          <cell r="BK387" t="str">
            <v>N/A</v>
          </cell>
          <cell r="BL387" t="str">
            <v>Bogotá D.C.</v>
          </cell>
          <cell r="BM387" t="str">
            <v xml:space="preserve">Cumplimiento </v>
          </cell>
          <cell r="BN387" t="str">
            <v>21-47-101016918</v>
          </cell>
          <cell r="BO387">
            <v>0</v>
          </cell>
          <cell r="BP387" t="str">
            <v xml:space="preserve">Seguros del Estado </v>
          </cell>
          <cell r="BQ387">
            <v>44587</v>
          </cell>
          <cell r="BR387" t="str">
            <v>25-01-2022 - 03-07-2023</v>
          </cell>
          <cell r="BS387">
            <v>2022</v>
          </cell>
          <cell r="BT387" t="str">
            <v>https://jepcolombia-my.sharepoint.com/personal/carlos_torres_jep_gov_co/_layouts/15/onedrive.aspx?q=348&amp;searchScope=folder&amp;id=%2Fpersonal%2Fcarlos%5Ftorres%5Fjep%5Fgov%5Fco%2FDocuments%2FDocumentos%2FContractual%2FContractual%20%2D%20Onedrive%2FValidaci%C3%B3n%20p%C3%B3lizas%20CPS%2F%2EVERIFICACI%C3%93N%20DE%20P%C3%93LIZAS%20CONTRATOS%202022%2FVerificaci%C3%B3n%20p%C3%B3liza%20del%20contrato%20JEP%20348%202022%2EPNG&amp;parent=%2Fpersonal%2Fcarlos%5Ftorres%5Fjep%5Fgov%5Fco%2FDocuments%2FDocumentos%2FContractual%2FContractual%20%2D%20Onedrive%2FValidaci%C3%B3n%20p%C3%B3lizas%20CPS%2F%2EVERIFICACI%C3%93N%20DE%20P%C3%93LIZAS%20CONTRATOS%202022&amp;parentview=7</v>
          </cell>
          <cell r="BU387" t="str">
            <v>Ninguna</v>
          </cell>
          <cell r="BV387" t="str">
            <v>Terminado</v>
          </cell>
          <cell r="BW387" t="str">
            <v>Retiro</v>
          </cell>
          <cell r="BX387" t="str">
            <v>N/A</v>
          </cell>
          <cell r="BY387" t="str">
            <v>DERECHO</v>
          </cell>
          <cell r="BZ387" t="str">
            <v>N/A</v>
          </cell>
          <cell r="CA387" t="str">
            <v>FEMENINO</v>
          </cell>
        </row>
        <row r="388">
          <cell r="C388" t="str">
            <v>JEP-334-2022</v>
          </cell>
          <cell r="D388" t="str">
            <v>JEP-CSPO-334-2022</v>
          </cell>
          <cell r="E388" t="str">
            <v>Norma Bonilla</v>
          </cell>
          <cell r="F388" t="str">
            <v>21 de enero de 2022</v>
          </cell>
          <cell r="G388" t="str">
            <v xml:space="preserve">Carolina Saldarriaga Gomez </v>
          </cell>
          <cell r="H388" t="str">
            <v>2. Contratos o convenios que no requieren pluralidad de ofertas</v>
          </cell>
          <cell r="I388" t="str">
            <v>1. Prestación de servicios</v>
          </cell>
          <cell r="J388" t="str">
            <v>1039457306_x000D_</v>
          </cell>
          <cell r="K388">
            <v>3</v>
          </cell>
          <cell r="L388" t="str">
            <v>Persona Natural</v>
          </cell>
          <cell r="M388" t="str">
            <v>N/A</v>
          </cell>
          <cell r="N388" t="str">
            <v>Prestar servicios profesionales para la representación a víctimas con enfoque de género, étnico, diferencial, psicosocial y socio cultural en los asuntos de competencia de la jurisdicción, para el Sistema Autónomo de Asesoría y Defensa de la SE-JEP.</v>
          </cell>
          <cell r="O388" t="str">
            <v>Misional</v>
          </cell>
          <cell r="P388" t="str">
            <v>Harvey Danilo Suarez Morales</v>
          </cell>
          <cell r="Q388" t="str">
            <v>Secretaría Ejecutiva</v>
          </cell>
          <cell r="R388" t="str">
            <v xml:space="preserve">Subsecretaría Ejecutiva </v>
          </cell>
          <cell r="S388" t="str">
            <v>Departamento SAAD - Víctimas</v>
          </cell>
          <cell r="T388" t="str">
            <v>Claudia Liliana Erazo Maldonado</v>
          </cell>
          <cell r="U388" t="str">
            <v>BB-Departamento SAAD - Víctimas</v>
          </cell>
          <cell r="V388" t="str">
            <v>N/A</v>
          </cell>
          <cell r="W388" t="str">
            <v>N/A</v>
          </cell>
          <cell r="X388" t="str">
            <v>N/A</v>
          </cell>
          <cell r="Y388" t="str">
            <v>Inversión</v>
          </cell>
          <cell r="Z388">
            <v>82400829</v>
          </cell>
          <cell r="AA388" t="str">
            <v>N/A</v>
          </cell>
          <cell r="AB388" t="str">
            <v>N/A</v>
          </cell>
          <cell r="AC388" t="str">
            <v>$7.228.143</v>
          </cell>
          <cell r="AD388" t="str">
            <v>N/A</v>
          </cell>
          <cell r="AE388">
            <v>45422</v>
          </cell>
          <cell r="AF388">
            <v>59722</v>
          </cell>
          <cell r="AG388" t="str">
            <v xml:space="preserve">2018011001091	</v>
          </cell>
          <cell r="AH388">
            <v>44587</v>
          </cell>
          <cell r="AI388">
            <v>44592</v>
          </cell>
          <cell r="AJ388" t="str">
            <v>N/A</v>
          </cell>
          <cell r="AK388" t="str">
            <v>N/A</v>
          </cell>
          <cell r="AL388" t="str">
            <v>N/A</v>
          </cell>
          <cell r="AM388" t="str">
            <v>N/A</v>
          </cell>
          <cell r="AN388">
            <v>0</v>
          </cell>
          <cell r="AO388" t="str">
            <v>N/A</v>
          </cell>
          <cell r="AP388">
            <v>0</v>
          </cell>
          <cell r="AQ388" t="str">
            <v>N/A</v>
          </cell>
          <cell r="AR388">
            <v>0</v>
          </cell>
          <cell r="AS388" t="str">
            <v>N/A</v>
          </cell>
          <cell r="AT388">
            <v>0</v>
          </cell>
          <cell r="AU388" t="str">
            <v>N/A</v>
          </cell>
          <cell r="AV388">
            <v>0</v>
          </cell>
          <cell r="AW388" t="str">
            <v>N/A</v>
          </cell>
          <cell r="AX388">
            <v>0</v>
          </cell>
          <cell r="AY388" t="str">
            <v>N/A</v>
          </cell>
          <cell r="AZ388">
            <v>0</v>
          </cell>
          <cell r="BA388">
            <v>82400829</v>
          </cell>
          <cell r="BB388" t="str">
            <v>NO</v>
          </cell>
          <cell r="BC388" t="str">
            <v>N/A</v>
          </cell>
          <cell r="BD388" t="str">
            <v>N/A</v>
          </cell>
          <cell r="BE388" t="str">
            <v>N/A</v>
          </cell>
          <cell r="BF388" t="str">
            <v>N/A</v>
          </cell>
          <cell r="BG388">
            <v>44926</v>
          </cell>
          <cell r="BH388">
            <v>44926</v>
          </cell>
          <cell r="BI388">
            <v>-417</v>
          </cell>
          <cell r="BJ388" t="str">
            <v>NO</v>
          </cell>
          <cell r="BK388" t="str">
            <v>N/A</v>
          </cell>
          <cell r="BL388" t="str">
            <v xml:space="preserve"> Departamento de Antioquia y en la
región del eje cafetero</v>
          </cell>
          <cell r="BM388" t="str">
            <v>Cumplimiento</v>
          </cell>
          <cell r="BN388" t="str">
            <v>21-47-101016910</v>
          </cell>
          <cell r="BO388">
            <v>0</v>
          </cell>
          <cell r="BP388" t="str">
            <v>Seguros del Estado</v>
          </cell>
          <cell r="BQ388">
            <v>44587</v>
          </cell>
          <cell r="BR388" t="str">
            <v>26-01-2022 -30-06-2023</v>
          </cell>
          <cell r="BS388">
            <v>2022</v>
          </cell>
          <cell r="BT388" t="str">
            <v>PENDIENTE</v>
          </cell>
          <cell r="BU388" t="str">
            <v>Ninguna</v>
          </cell>
          <cell r="BV388" t="str">
            <v>Terminado</v>
          </cell>
          <cell r="BW388" t="str">
            <v>Retiro</v>
          </cell>
          <cell r="BX388" t="str">
            <v>N/A</v>
          </cell>
          <cell r="BY388" t="str">
            <v>DERECHO</v>
          </cell>
          <cell r="BZ388" t="str">
            <v>N/A</v>
          </cell>
          <cell r="CA388" t="str">
            <v>FEMENINO</v>
          </cell>
        </row>
        <row r="389">
          <cell r="C389" t="str">
            <v>JEP-550-2022</v>
          </cell>
          <cell r="D389" t="str">
            <v>JEP-CSPO-531-2022</v>
          </cell>
          <cell r="E389" t="str">
            <v>Jairo Cuellar</v>
          </cell>
          <cell r="F389" t="str">
            <v xml:space="preserve">Revisado el 12/07/2022 </v>
          </cell>
          <cell r="G389" t="str">
            <v>Andrea Salamanca Rodriguez</v>
          </cell>
          <cell r="H389" t="str">
            <v>2. Contratos o convenios que no requieren pluralidad de ofertas</v>
          </cell>
          <cell r="I389" t="str">
            <v>1. Prestación de servicios</v>
          </cell>
          <cell r="J389">
            <v>52436983</v>
          </cell>
          <cell r="K389">
            <v>6</v>
          </cell>
          <cell r="L389" t="str">
            <v>Persona Natural</v>
          </cell>
          <cell r="M389" t="str">
            <v>Soacha</v>
          </cell>
          <cell r="N389" t="str">
            <v>423.Prestar servicios de apoyo al departamento de SAAD víctimas en el seguimiento logístico, la elaboración de informes técnicos y el apoyo a la supervisión de contratos y convenios a cargo del departamento. (Contratos o convenio que no requieren pluralidad de ofertas)</v>
          </cell>
          <cell r="O389" t="str">
            <v>Misional</v>
          </cell>
          <cell r="P389" t="str">
            <v>Harvey Danilo Suarez Morales</v>
          </cell>
          <cell r="Q389" t="str">
            <v>Secretaría Ejecutiva</v>
          </cell>
          <cell r="R389" t="str">
            <v xml:space="preserve">Subsecretaría Ejecutiva </v>
          </cell>
          <cell r="S389" t="str">
            <v>Departamento SAAD - Víctimas</v>
          </cell>
          <cell r="T389" t="str">
            <v>Paula De Gamboa Restrepo</v>
          </cell>
          <cell r="U389" t="str">
            <v>BB-Departamento SAAD - Víctimas</v>
          </cell>
          <cell r="V389" t="str">
            <v>N/A</v>
          </cell>
          <cell r="W389" t="str">
            <v>N/A</v>
          </cell>
          <cell r="X389" t="str">
            <v>N/A</v>
          </cell>
          <cell r="Y389" t="str">
            <v>Inversión</v>
          </cell>
          <cell r="Z389">
            <v>18070350</v>
          </cell>
          <cell r="AA389" t="str">
            <v>N/A</v>
          </cell>
          <cell r="AB389" t="str">
            <v>N/A</v>
          </cell>
          <cell r="AC389">
            <v>3614070</v>
          </cell>
          <cell r="AD389" t="str">
            <v>N/A</v>
          </cell>
          <cell r="AE389">
            <v>87022</v>
          </cell>
          <cell r="AF389">
            <v>310522</v>
          </cell>
          <cell r="AG389">
            <v>2018011001091</v>
          </cell>
          <cell r="AH389">
            <v>44750</v>
          </cell>
          <cell r="AI389">
            <v>44753</v>
          </cell>
          <cell r="AJ389" t="str">
            <v>N/A</v>
          </cell>
          <cell r="AK389" t="str">
            <v>N/A</v>
          </cell>
          <cell r="AL389" t="str">
            <v>N/A</v>
          </cell>
          <cell r="AM389" t="str">
            <v>N/A</v>
          </cell>
          <cell r="AN389">
            <v>0</v>
          </cell>
          <cell r="AO389" t="str">
            <v>N/A</v>
          </cell>
          <cell r="AP389">
            <v>0</v>
          </cell>
          <cell r="AQ389" t="str">
            <v>N/A</v>
          </cell>
          <cell r="AR389">
            <v>0</v>
          </cell>
          <cell r="AS389" t="str">
            <v>N/A</v>
          </cell>
          <cell r="AT389">
            <v>0</v>
          </cell>
          <cell r="AU389" t="str">
            <v>N/A</v>
          </cell>
          <cell r="AV389">
            <v>0</v>
          </cell>
          <cell r="AW389" t="str">
            <v>N/A</v>
          </cell>
          <cell r="AX389">
            <v>0</v>
          </cell>
          <cell r="AY389" t="str">
            <v>N/A</v>
          </cell>
          <cell r="AZ389">
            <v>0</v>
          </cell>
          <cell r="BA389">
            <v>18070350</v>
          </cell>
          <cell r="BB389" t="str">
            <v>NO</v>
          </cell>
          <cell r="BC389" t="str">
            <v>N/A</v>
          </cell>
          <cell r="BD389" t="str">
            <v>N/A</v>
          </cell>
          <cell r="BE389" t="str">
            <v>N/A</v>
          </cell>
          <cell r="BF389" t="str">
            <v>N/A</v>
          </cell>
          <cell r="BG389">
            <v>44895</v>
          </cell>
          <cell r="BH389">
            <v>44895</v>
          </cell>
          <cell r="BI389">
            <v>-448</v>
          </cell>
          <cell r="BJ389" t="str">
            <v>SI</v>
          </cell>
          <cell r="BK389" t="str">
            <v>N/A</v>
          </cell>
          <cell r="BL389" t="str">
            <v>Bogotá D.C.</v>
          </cell>
          <cell r="BM389" t="str">
            <v>Cumplimiento</v>
          </cell>
          <cell r="BN389" t="str">
            <v>380 47 994000126319</v>
          </cell>
          <cell r="BO389">
            <v>0</v>
          </cell>
          <cell r="BP389" t="str">
            <v>Aseguradora Solidaria de Colombia</v>
          </cell>
          <cell r="BQ389">
            <v>44753</v>
          </cell>
          <cell r="BR389" t="str">
            <v>08/07/2022 - 03/06/2023</v>
          </cell>
          <cell r="BS389">
            <v>2022</v>
          </cell>
          <cell r="BT389" t="str">
            <v>PENDIENTE</v>
          </cell>
          <cell r="BU389" t="str">
            <v>Ninguna</v>
          </cell>
          <cell r="BV389" t="str">
            <v>Terminado</v>
          </cell>
          <cell r="BW389" t="str">
            <v>Retiro</v>
          </cell>
          <cell r="BX389" t="str">
            <v>N/A</v>
          </cell>
          <cell r="BY389" t="str">
            <v>PENDIENTE</v>
          </cell>
          <cell r="BZ389" t="str">
            <v>N/A</v>
          </cell>
          <cell r="CA389" t="str">
            <v>FEMENINO</v>
          </cell>
        </row>
        <row r="390">
          <cell r="C390" t="str">
            <v>JEP-335-2022</v>
          </cell>
          <cell r="D390" t="str">
            <v>JEP-CSPO-335-2022</v>
          </cell>
          <cell r="E390" t="str">
            <v>Norma Bonilla</v>
          </cell>
          <cell r="F390" t="str">
            <v>22 de enero de 2022</v>
          </cell>
          <cell r="G390" t="str">
            <v xml:space="preserve">Ingrid del Pilar Saavedra Rodriguez </v>
          </cell>
          <cell r="H390" t="str">
            <v>2. Contratos o convenios que no requieren pluralidad de ofertas</v>
          </cell>
          <cell r="I390" t="str">
            <v>1. Prestación de servicios</v>
          </cell>
          <cell r="J390">
            <v>51950495</v>
          </cell>
          <cell r="K390">
            <v>3</v>
          </cell>
          <cell r="L390" t="str">
            <v>Persona Natural</v>
          </cell>
          <cell r="M390" t="str">
            <v>N/A</v>
          </cell>
          <cell r="N390" t="str">
            <v>Prestar servicios profesionales para la representación a víctimas con enfoque de género, étnico, diferencial, psicosocial y socio cultural en los asuntos de competencia de la jurisdicción, para el Sistema Autónomo de Asesoría y Defensa de la SE-JEP.</v>
          </cell>
          <cell r="O390" t="str">
            <v>Misional</v>
          </cell>
          <cell r="P390" t="str">
            <v>Harvey Danilo Suarez Morales</v>
          </cell>
          <cell r="Q390" t="str">
            <v>Secretaría Ejecutiva</v>
          </cell>
          <cell r="R390" t="str">
            <v xml:space="preserve">Subsecretaría Ejecutiva </v>
          </cell>
          <cell r="S390" t="str">
            <v>Departamento SAAD - Víctimas</v>
          </cell>
          <cell r="T390" t="str">
            <v>Claudia Liliana Erazo Maldonado</v>
          </cell>
          <cell r="U390" t="str">
            <v>BB-Departamento SAAD - Víctimas</v>
          </cell>
          <cell r="V390" t="str">
            <v>N/A</v>
          </cell>
          <cell r="W390" t="str">
            <v>N/A</v>
          </cell>
          <cell r="X390" t="str">
            <v>N/A</v>
          </cell>
          <cell r="Y390" t="str">
            <v>Inversión</v>
          </cell>
          <cell r="Z390">
            <v>82400829</v>
          </cell>
          <cell r="AA390" t="str">
            <v>N/A</v>
          </cell>
          <cell r="AB390" t="str">
            <v>N/A</v>
          </cell>
          <cell r="AC390">
            <v>7228143</v>
          </cell>
          <cell r="AD390" t="str">
            <v>N/A</v>
          </cell>
          <cell r="AE390">
            <v>45622</v>
          </cell>
          <cell r="AF390">
            <v>59822</v>
          </cell>
          <cell r="AG390">
            <v>2018011001091</v>
          </cell>
          <cell r="AH390">
            <v>44587</v>
          </cell>
          <cell r="AI390">
            <v>44592</v>
          </cell>
          <cell r="AJ390" t="str">
            <v>N/A</v>
          </cell>
          <cell r="AK390" t="str">
            <v>N/A</v>
          </cell>
          <cell r="AL390" t="str">
            <v>N/A</v>
          </cell>
          <cell r="AM390" t="str">
            <v>N/A</v>
          </cell>
          <cell r="AN390">
            <v>0</v>
          </cell>
          <cell r="AO390" t="str">
            <v>N/A</v>
          </cell>
          <cell r="AP390">
            <v>0</v>
          </cell>
          <cell r="AQ390" t="str">
            <v>N/A</v>
          </cell>
          <cell r="AR390">
            <v>0</v>
          </cell>
          <cell r="AS390" t="str">
            <v>N/A</v>
          </cell>
          <cell r="AT390">
            <v>0</v>
          </cell>
          <cell r="AU390" t="str">
            <v>N/A</v>
          </cell>
          <cell r="AV390">
            <v>0</v>
          </cell>
          <cell r="AW390" t="str">
            <v>N/A</v>
          </cell>
          <cell r="AX390">
            <v>0</v>
          </cell>
          <cell r="AY390" t="str">
            <v>N/A</v>
          </cell>
          <cell r="AZ390">
            <v>0</v>
          </cell>
          <cell r="BA390">
            <v>82400829</v>
          </cell>
          <cell r="BB390" t="str">
            <v>NO</v>
          </cell>
          <cell r="BC390" t="str">
            <v>N/A</v>
          </cell>
          <cell r="BD390" t="str">
            <v>N/A</v>
          </cell>
          <cell r="BE390" t="str">
            <v>N/A</v>
          </cell>
          <cell r="BF390" t="str">
            <v>N/A</v>
          </cell>
          <cell r="BG390">
            <v>44926</v>
          </cell>
          <cell r="BH390">
            <v>44926</v>
          </cell>
          <cell r="BI390">
            <v>-417</v>
          </cell>
          <cell r="BJ390" t="str">
            <v>NO</v>
          </cell>
          <cell r="BK390" t="str">
            <v>N/A</v>
          </cell>
          <cell r="BL390" t="str">
            <v>Departamentos de Meta y Casanare</v>
          </cell>
          <cell r="BM390" t="str">
            <v xml:space="preserve">Cumplimiento </v>
          </cell>
          <cell r="BN390" t="str">
            <v>21-47-101016927</v>
          </cell>
          <cell r="BO390">
            <v>0</v>
          </cell>
          <cell r="BP390" t="str">
            <v xml:space="preserve">Seguros del Estado </v>
          </cell>
          <cell r="BQ390">
            <v>44587</v>
          </cell>
          <cell r="BR390" t="str">
            <v>26-01-2022 - 30-06-2023</v>
          </cell>
          <cell r="BS390">
            <v>2022</v>
          </cell>
          <cell r="BT390" t="str">
            <v>https://jepcolombia-my.sharepoint.com/personal/carlos_torres_jep_gov_co/_layouts/15/onedrive.aspx?q=335&amp;searchScope=folder&amp;id=%2Fpersonal%2Fcarlos%5Ftorres%5Fjep%5Fgov%5Fco%2FDocuments%2FDocumentos%2FContractual%2FContractual%20%2D%20Onedrive%2FValidaci%C3%B3n%20p%C3%B3lizas%20CPS%2F%2EVERIFICACI%C3%93N%20DE%20P%C3%93LIZAS%20CONTRATOS%202022%2FVerificaci%C3%B3n%20p%C3%B3liza%20contrato%20JEP%2D335%2D2022%20%2Epdf&amp;parent=%2Fpersonal%2Fcarlos%5Ftorres%5Fjep%5Fgov%5Fco%2FDocuments%2FDocumentos%2FContractual%2FContractual%20%2D%20Onedrive%2FValidaci%C3%B3n%20p%C3%B3lizas%20CPS%2F%2EVERIFICACI%C3%93N%20DE%20P%C3%93LIZAS%20CONTRATOS%202022&amp;parentview=7</v>
          </cell>
          <cell r="BU390" t="str">
            <v>Ninguna</v>
          </cell>
          <cell r="BV390" t="str">
            <v>Terminado</v>
          </cell>
          <cell r="BW390" t="str">
            <v>Retiro</v>
          </cell>
          <cell r="BX390" t="str">
            <v>N/A</v>
          </cell>
          <cell r="BY390" t="str">
            <v>DERECHO</v>
          </cell>
          <cell r="BZ390" t="str">
            <v>N/A</v>
          </cell>
          <cell r="CA390" t="str">
            <v>FEMENINO</v>
          </cell>
        </row>
        <row r="391">
          <cell r="C391" t="str">
            <v>JEP-294-2022</v>
          </cell>
          <cell r="D391" t="str">
            <v>JEP-CSPO-294-2022</v>
          </cell>
          <cell r="E391" t="str">
            <v>Norma Bonilla</v>
          </cell>
          <cell r="F391" t="str">
            <v>21 de enero de 2022</v>
          </cell>
          <cell r="G391" t="str">
            <v>Andrea del Pilar Ruiz Salom</v>
          </cell>
          <cell r="H391" t="str">
            <v>2. Contratos o convenios que no requieren pluralidad de ofertas</v>
          </cell>
          <cell r="I391" t="str">
            <v>1. Prestación de servicios</v>
          </cell>
          <cell r="J391">
            <v>1136884777</v>
          </cell>
          <cell r="K391">
            <v>1</v>
          </cell>
          <cell r="L391" t="str">
            <v>Persona Natural</v>
          </cell>
          <cell r="M391" t="str">
            <v>N/A</v>
          </cell>
          <cell r="N391" t="str">
            <v xml:space="preserve">Prestar servicios profesionales para apoyar y acompañar al Departamento de SAAD Víctimas en la gestión operativa del sistema ViSTA para el registro de abogados/as, ONG y víctimas. </v>
          </cell>
          <cell r="O391" t="str">
            <v>Misional</v>
          </cell>
          <cell r="P391" t="str">
            <v>Harvey Danilo Suarez Morales</v>
          </cell>
          <cell r="Q391" t="str">
            <v>Secretaría Ejecutiva</v>
          </cell>
          <cell r="R391" t="str">
            <v xml:space="preserve">Subsecretaría Ejecutiva </v>
          </cell>
          <cell r="S391" t="str">
            <v>Departamento SAAD - Víctimas</v>
          </cell>
          <cell r="T391" t="str">
            <v>Claudia Liliana Erazo Maldonado</v>
          </cell>
          <cell r="U391" t="str">
            <v>BB-Departamento SAAD - Víctimas</v>
          </cell>
          <cell r="V391" t="str">
            <v>N/A</v>
          </cell>
          <cell r="W391" t="str">
            <v>N/A</v>
          </cell>
          <cell r="X391" t="str">
            <v>N/A</v>
          </cell>
          <cell r="Y391" t="str">
            <v>Inversión</v>
          </cell>
          <cell r="Z391">
            <v>59328593</v>
          </cell>
          <cell r="AA391" t="str">
            <v>N/A</v>
          </cell>
          <cell r="AB391" t="str">
            <v>N/A</v>
          </cell>
          <cell r="AC391" t="str">
            <v>$5.204.263</v>
          </cell>
          <cell r="AD391" t="str">
            <v>N/A</v>
          </cell>
          <cell r="AE391">
            <v>60222</v>
          </cell>
          <cell r="AF391">
            <v>61322</v>
          </cell>
          <cell r="AG391">
            <v>2018011001091</v>
          </cell>
          <cell r="AH391">
            <v>44587</v>
          </cell>
          <cell r="AI391">
            <v>44589</v>
          </cell>
          <cell r="AJ391" t="str">
            <v>N/A</v>
          </cell>
          <cell r="AK391" t="str">
            <v>N/A</v>
          </cell>
          <cell r="AL391" t="str">
            <v>N/A</v>
          </cell>
          <cell r="AM391" t="str">
            <v>N/A</v>
          </cell>
          <cell r="AN391">
            <v>0</v>
          </cell>
          <cell r="AO391" t="str">
            <v>N/A</v>
          </cell>
          <cell r="AP391">
            <v>0</v>
          </cell>
          <cell r="AQ391" t="str">
            <v>N/A</v>
          </cell>
          <cell r="AR391">
            <v>0</v>
          </cell>
          <cell r="AS391" t="str">
            <v>N/A</v>
          </cell>
          <cell r="AT391">
            <v>0</v>
          </cell>
          <cell r="AU391" t="str">
            <v>N/A</v>
          </cell>
          <cell r="AV391">
            <v>0</v>
          </cell>
          <cell r="AW391" t="str">
            <v>N/A</v>
          </cell>
          <cell r="AX391">
            <v>0</v>
          </cell>
          <cell r="AY391" t="str">
            <v>N/A</v>
          </cell>
          <cell r="AZ391">
            <v>0</v>
          </cell>
          <cell r="BA391">
            <v>59328593</v>
          </cell>
          <cell r="BB391" t="str">
            <v>NO</v>
          </cell>
          <cell r="BC391" t="str">
            <v>N/A</v>
          </cell>
          <cell r="BD391" t="str">
            <v>N/A</v>
          </cell>
          <cell r="BE391" t="str">
            <v>N/A</v>
          </cell>
          <cell r="BF391" t="str">
            <v>N/A</v>
          </cell>
          <cell r="BG391">
            <v>44926</v>
          </cell>
          <cell r="BH391">
            <v>44926</v>
          </cell>
          <cell r="BI391">
            <v>-417</v>
          </cell>
          <cell r="BJ391" t="str">
            <v>NO</v>
          </cell>
          <cell r="BK391" t="str">
            <v>N/A</v>
          </cell>
          <cell r="BL391" t="str">
            <v>Bogotá D.C.</v>
          </cell>
          <cell r="BM391" t="str">
            <v xml:space="preserve">Cumplimiento </v>
          </cell>
          <cell r="BN391" t="str">
            <v xml:space="preserve">	21-47-101016929</v>
          </cell>
          <cell r="BO391">
            <v>0</v>
          </cell>
          <cell r="BP391" t="str">
            <v xml:space="preserve">Seguros del Estado </v>
          </cell>
          <cell r="BQ391">
            <v>44587</v>
          </cell>
          <cell r="BR391" t="str">
            <v>26-01-2022 - 30-06-2023</v>
          </cell>
          <cell r="BS391">
            <v>2022</v>
          </cell>
          <cell r="BT391" t="str">
            <v>PENDIENTE</v>
          </cell>
          <cell r="BU391" t="str">
            <v>Ninguna</v>
          </cell>
          <cell r="BV391" t="str">
            <v>Terminado</v>
          </cell>
          <cell r="BW391" t="str">
            <v>Retiro</v>
          </cell>
          <cell r="BX391" t="str">
            <v>N/A</v>
          </cell>
          <cell r="BY391" t="str">
            <v>INGENERÍA INDUSTRIAL</v>
          </cell>
          <cell r="BZ391" t="str">
            <v>N/A</v>
          </cell>
          <cell r="CA391" t="str">
            <v>FEMENINO</v>
          </cell>
        </row>
        <row r="392">
          <cell r="C392" t="str">
            <v>JEP-337-2022</v>
          </cell>
          <cell r="D392" t="str">
            <v>JEP-CSPO-337-2022</v>
          </cell>
          <cell r="E392" t="str">
            <v>Norma Bonilla</v>
          </cell>
          <cell r="F392" t="str">
            <v>22 de enero de 2022</v>
          </cell>
          <cell r="G392" t="str">
            <v xml:space="preserve">Monica Liliana Parra Caceres </v>
          </cell>
          <cell r="H392" t="str">
            <v>2. Contratos o convenios que no requieren pluralidad de ofertas</v>
          </cell>
          <cell r="I392" t="str">
            <v>1. Prestación de servicios</v>
          </cell>
          <cell r="J392">
            <v>1098632575</v>
          </cell>
          <cell r="K392">
            <v>2</v>
          </cell>
          <cell r="L392" t="str">
            <v>Persona Natural</v>
          </cell>
          <cell r="M392" t="str">
            <v>N/A</v>
          </cell>
          <cell r="N392" t="str">
            <v>Prestar servicios profesionales para la representación a víctimas con enfoque de género, étnico, diferencial, psicosocial y socio cultural en los asuntos de competencia de la jurisdicción, para el Sistema Autónomo de Asesoría y Defensa de la SE-JEP.</v>
          </cell>
          <cell r="O392" t="str">
            <v>Misional</v>
          </cell>
          <cell r="P392" t="str">
            <v>Harvey Danilo Suarez Morales</v>
          </cell>
          <cell r="Q392" t="str">
            <v>Secretaría Ejecutiva</v>
          </cell>
          <cell r="R392" t="str">
            <v xml:space="preserve">Subsecretaría Ejecutiva </v>
          </cell>
          <cell r="S392" t="str">
            <v>Departamento SAAD - Víctimas</v>
          </cell>
          <cell r="T392" t="str">
            <v>Claudia Liliana Erazo Maldonado</v>
          </cell>
          <cell r="U392" t="str">
            <v>BB-Departamento SAAD - Víctimas</v>
          </cell>
          <cell r="V392" t="str">
            <v>N/A</v>
          </cell>
          <cell r="W392" t="str">
            <v>N/A</v>
          </cell>
          <cell r="X392" t="str">
            <v>N/A</v>
          </cell>
          <cell r="Y392" t="str">
            <v>Inversión</v>
          </cell>
          <cell r="Z392">
            <v>82400829</v>
          </cell>
          <cell r="AA392" t="str">
            <v>N/A</v>
          </cell>
          <cell r="AB392" t="str">
            <v>N/A</v>
          </cell>
          <cell r="AC392">
            <v>7228143</v>
          </cell>
          <cell r="AD392" t="str">
            <v>N/A</v>
          </cell>
          <cell r="AE392">
            <v>45522</v>
          </cell>
          <cell r="AF392">
            <v>60022</v>
          </cell>
          <cell r="AG392" t="str">
            <v xml:space="preserve">2018011001091	</v>
          </cell>
          <cell r="AH392">
            <v>44587</v>
          </cell>
          <cell r="AI392">
            <v>44592</v>
          </cell>
          <cell r="AJ392" t="str">
            <v>N/A</v>
          </cell>
          <cell r="AK392" t="str">
            <v>N/A</v>
          </cell>
          <cell r="AL392" t="str">
            <v>N/A</v>
          </cell>
          <cell r="AM392" t="str">
            <v>N/A</v>
          </cell>
          <cell r="AN392">
            <v>0</v>
          </cell>
          <cell r="AO392" t="str">
            <v>N/A</v>
          </cell>
          <cell r="AP392">
            <v>0</v>
          </cell>
          <cell r="AQ392" t="str">
            <v>N/A</v>
          </cell>
          <cell r="AR392">
            <v>0</v>
          </cell>
          <cell r="AS392" t="str">
            <v>N/A</v>
          </cell>
          <cell r="AT392">
            <v>0</v>
          </cell>
          <cell r="AU392" t="str">
            <v>N/A</v>
          </cell>
          <cell r="AV392">
            <v>0</v>
          </cell>
          <cell r="AW392" t="str">
            <v>N/A</v>
          </cell>
          <cell r="AX392">
            <v>0</v>
          </cell>
          <cell r="AY392" t="str">
            <v>N/A</v>
          </cell>
          <cell r="AZ392">
            <v>0</v>
          </cell>
          <cell r="BA392">
            <v>82400829</v>
          </cell>
          <cell r="BB392" t="str">
            <v>NO</v>
          </cell>
          <cell r="BC392" t="str">
            <v>N/A</v>
          </cell>
          <cell r="BD392" t="str">
            <v>N/A</v>
          </cell>
          <cell r="BE392" t="str">
            <v>N/A</v>
          </cell>
          <cell r="BF392" t="str">
            <v>N/A</v>
          </cell>
          <cell r="BG392">
            <v>44926</v>
          </cell>
          <cell r="BH392">
            <v>44926</v>
          </cell>
          <cell r="BI392">
            <v>-417</v>
          </cell>
          <cell r="BJ392" t="str">
            <v>NO</v>
          </cell>
          <cell r="BK392" t="str">
            <v>N/A</v>
          </cell>
          <cell r="BL392" t="str">
            <v>Departamentos de Norte de
Santander y Santander</v>
          </cell>
          <cell r="BM392" t="str">
            <v xml:space="preserve">Cumplimiento </v>
          </cell>
          <cell r="BN392" t="str">
            <v>3258172–8</v>
          </cell>
          <cell r="BO392">
            <v>0</v>
          </cell>
          <cell r="BP392" t="str">
            <v>Suramericana</v>
          </cell>
          <cell r="BQ392">
            <v>44589</v>
          </cell>
          <cell r="BR392" t="str">
            <v>26-01-2022 - 01-07-2023</v>
          </cell>
          <cell r="BS392">
            <v>2022</v>
          </cell>
          <cell r="BT392" t="str">
            <v>PENDIENTE</v>
          </cell>
          <cell r="BU392" t="str">
            <v>Ninguna</v>
          </cell>
          <cell r="BV392" t="str">
            <v>Terminado</v>
          </cell>
          <cell r="BW392" t="str">
            <v>Retiro</v>
          </cell>
          <cell r="BX392" t="str">
            <v>N/A</v>
          </cell>
          <cell r="BY392" t="str">
            <v>DERECHO</v>
          </cell>
          <cell r="BZ392" t="str">
            <v>N/A</v>
          </cell>
          <cell r="CA392" t="str">
            <v>FEMENINO</v>
          </cell>
        </row>
        <row r="393">
          <cell r="C393" t="str">
            <v>JEP-244-2022</v>
          </cell>
          <cell r="D393" t="str">
            <v>JEP-CSPO-244-2022</v>
          </cell>
          <cell r="E393" t="str">
            <v>Norma Bonilla</v>
          </cell>
          <cell r="F393" t="str">
            <v>18 de enero de 2022</v>
          </cell>
          <cell r="G393" t="str">
            <v>Jenny Liliana Oliveros Leon</v>
          </cell>
          <cell r="H393" t="str">
            <v>2. Contratos o convenios que no requieren pluralidad de ofertas</v>
          </cell>
          <cell r="I393" t="str">
            <v>1. Prestación de servicios</v>
          </cell>
          <cell r="J393" t="str">
            <v>46455939_x000D_</v>
          </cell>
          <cell r="K393">
            <v>0</v>
          </cell>
          <cell r="L393" t="str">
            <v>Persona Natural</v>
          </cell>
          <cell r="M393" t="str">
            <v>N/A</v>
          </cell>
          <cell r="N393" t="str">
            <v>Prestar servicios profesionales para la representación a víctimas con enfoque diferencial en los asuntos de competencia de la jurisdicción y en articulación con las actividades de representación en territorio para el Sistema Autónomo de Asesoría y Defensa de la SE-JEP.</v>
          </cell>
          <cell r="O393" t="str">
            <v>Misional</v>
          </cell>
          <cell r="P393" t="str">
            <v>Harvey Danilo Suarez Morales</v>
          </cell>
          <cell r="Q393" t="str">
            <v>Secretaría Ejecutiva</v>
          </cell>
          <cell r="R393" t="str">
            <v xml:space="preserve">Subsecretaría Ejecutiva </v>
          </cell>
          <cell r="S393" t="str">
            <v>Departamento SAAD - Víctimas</v>
          </cell>
          <cell r="T393" t="str">
            <v>Claudia Liliana Erazo Maldonado</v>
          </cell>
          <cell r="U393" t="str">
            <v>BB-Departamento SAAD - Víctimas</v>
          </cell>
          <cell r="V393" t="str">
            <v>N/A</v>
          </cell>
          <cell r="W393" t="str">
            <v>N/A</v>
          </cell>
          <cell r="X393" t="str">
            <v>N/A</v>
          </cell>
          <cell r="Y393" t="str">
            <v>Inversión</v>
          </cell>
          <cell r="Z393">
            <v>103825055</v>
          </cell>
          <cell r="AA393" t="str">
            <v>N/A</v>
          </cell>
          <cell r="AB393" t="str">
            <v>N/A</v>
          </cell>
          <cell r="AC393" t="str">
            <v>$9.107.461</v>
          </cell>
          <cell r="AD393" t="str">
            <v>N/A</v>
          </cell>
          <cell r="AE393">
            <v>38522</v>
          </cell>
          <cell r="AF393" t="str">
            <v xml:space="preserve">	52422</v>
          </cell>
          <cell r="AG393" t="str">
            <v xml:space="preserve">2018011001091	</v>
          </cell>
          <cell r="AH393">
            <v>44584</v>
          </cell>
          <cell r="AI393">
            <v>44588</v>
          </cell>
          <cell r="AJ393" t="str">
            <v>N/A</v>
          </cell>
          <cell r="AK393" t="str">
            <v>N/A</v>
          </cell>
          <cell r="AL393" t="str">
            <v>N/A</v>
          </cell>
          <cell r="AM393" t="str">
            <v>N/A</v>
          </cell>
          <cell r="AN393">
            <v>0</v>
          </cell>
          <cell r="AO393" t="str">
            <v>N/A</v>
          </cell>
          <cell r="AP393">
            <v>0</v>
          </cell>
          <cell r="AQ393" t="str">
            <v>N/A</v>
          </cell>
          <cell r="AR393">
            <v>0</v>
          </cell>
          <cell r="AS393" t="str">
            <v>N/A</v>
          </cell>
          <cell r="AT393">
            <v>0</v>
          </cell>
          <cell r="AU393" t="str">
            <v>N/A</v>
          </cell>
          <cell r="AV393">
            <v>0</v>
          </cell>
          <cell r="AW393" t="str">
            <v>N/A</v>
          </cell>
          <cell r="AX393">
            <v>0</v>
          </cell>
          <cell r="AY393" t="str">
            <v>N/A</v>
          </cell>
          <cell r="AZ393">
            <v>0</v>
          </cell>
          <cell r="BA393">
            <v>103825055</v>
          </cell>
          <cell r="BB393" t="str">
            <v>NO</v>
          </cell>
          <cell r="BC393" t="str">
            <v>N/A</v>
          </cell>
          <cell r="BD393" t="str">
            <v>N/A</v>
          </cell>
          <cell r="BE393" t="str">
            <v>N/A</v>
          </cell>
          <cell r="BF393" t="str">
            <v>N/A</v>
          </cell>
          <cell r="BG393">
            <v>44926</v>
          </cell>
          <cell r="BH393">
            <v>44926</v>
          </cell>
          <cell r="BI393">
            <v>-417</v>
          </cell>
          <cell r="BJ393" t="str">
            <v>NO</v>
          </cell>
          <cell r="BK393" t="str">
            <v>N/A</v>
          </cell>
          <cell r="BL393" t="str">
            <v>Bogotá D.C.</v>
          </cell>
          <cell r="BM393" t="str">
            <v>Cumplimiento</v>
          </cell>
          <cell r="BN393" t="str">
            <v>380 47 994000123474</v>
          </cell>
          <cell r="BO393">
            <v>0</v>
          </cell>
          <cell r="BP393" t="str">
            <v>Aseguradora Solidaria</v>
          </cell>
          <cell r="BQ393">
            <v>44585</v>
          </cell>
          <cell r="BR393" t="str">
            <v>24/01/2022 - 03/07/0223</v>
          </cell>
          <cell r="BS393">
            <v>2022</v>
          </cell>
          <cell r="BT393" t="str">
            <v>C:\Users\andres.prietom\JEP Colombia\Carlos Giovanni Torres Peñaranda - Contractual - Onedrive\Validación pólizas CPS\.VERIFICACIÓN DE PÓLIZAS CONTRATOS 2022\Verificación póliza contrato JEP-244-2022 .pdf</v>
          </cell>
          <cell r="BU393" t="str">
            <v>N/A</v>
          </cell>
          <cell r="BV393" t="str">
            <v>Terminado</v>
          </cell>
          <cell r="BW393" t="str">
            <v>Retiro</v>
          </cell>
          <cell r="BX393" t="str">
            <v>N/A</v>
          </cell>
          <cell r="BY393" t="str">
            <v>CIENCIAS POLÍTICAS</v>
          </cell>
          <cell r="BZ393" t="str">
            <v>N/A</v>
          </cell>
          <cell r="CA393" t="str">
            <v>FEMENINO</v>
          </cell>
        </row>
        <row r="394">
          <cell r="C394" t="str">
            <v>JEP-353-2022</v>
          </cell>
          <cell r="D394" t="str">
            <v>JEP-CSPO-353-2022</v>
          </cell>
          <cell r="E394" t="str">
            <v>Norma Bonilla</v>
          </cell>
          <cell r="F394" t="str">
            <v>24 de enero de 2022</v>
          </cell>
          <cell r="G394" t="str">
            <v xml:space="preserve">Angela Maria Montaña Apraez </v>
          </cell>
          <cell r="H394" t="str">
            <v>2. Contratos o convenios que no requieren pluralidad de ofertas</v>
          </cell>
          <cell r="I394" t="str">
            <v>1. Prestación de servicios</v>
          </cell>
          <cell r="J394">
            <v>1026580293</v>
          </cell>
          <cell r="K394">
            <v>4</v>
          </cell>
          <cell r="L394" t="str">
            <v>Persona Natural</v>
          </cell>
          <cell r="M394" t="str">
            <v>N/A</v>
          </cell>
          <cell r="N394" t="str">
            <v>Prestar servicios profesionales para la representación a víctimas con enfoque de género, étnico, diferencial, psicosocial y socio cultural en los asuntos de competencia de la jurisdicción, para el Sistema Autónomo de Asesoría y Defensa de la SE-JEP.</v>
          </cell>
          <cell r="O394" t="str">
            <v>Misional</v>
          </cell>
          <cell r="P394" t="str">
            <v>Harvey Danilo Suarez Morales</v>
          </cell>
          <cell r="Q394" t="str">
            <v>Secretaría Ejecutiva</v>
          </cell>
          <cell r="R394" t="str">
            <v xml:space="preserve">Subsecretaría Ejecutiva </v>
          </cell>
          <cell r="S394" t="str">
            <v>Departamento SAAD - Víctimas</v>
          </cell>
          <cell r="T394" t="str">
            <v>Claudia Liliana Erazo Maldonado</v>
          </cell>
          <cell r="U394" t="str">
            <v>BB-Departamento SAAD - Víctimas</v>
          </cell>
          <cell r="V394" t="str">
            <v>N/A</v>
          </cell>
          <cell r="W394" t="str">
            <v>N/A</v>
          </cell>
          <cell r="X394" t="str">
            <v>N/A</v>
          </cell>
          <cell r="Y394" t="str">
            <v>Inversión</v>
          </cell>
          <cell r="Z394">
            <v>81437077</v>
          </cell>
          <cell r="AA394" t="str">
            <v>N/A</v>
          </cell>
          <cell r="AB394" t="str">
            <v>N/A</v>
          </cell>
          <cell r="AC394">
            <v>7228143</v>
          </cell>
          <cell r="AD394" t="str">
            <v>N/A</v>
          </cell>
          <cell r="AE394">
            <v>61722</v>
          </cell>
          <cell r="AF394">
            <v>61422</v>
          </cell>
          <cell r="AG394">
            <v>2018011001091</v>
          </cell>
          <cell r="AH394">
            <v>44587</v>
          </cell>
          <cell r="AI394">
            <v>44592</v>
          </cell>
          <cell r="AJ394" t="str">
            <v>N/A</v>
          </cell>
          <cell r="AK394" t="str">
            <v>N/A</v>
          </cell>
          <cell r="AL394" t="str">
            <v>N/A</v>
          </cell>
          <cell r="AM394" t="str">
            <v>N/A</v>
          </cell>
          <cell r="AN394">
            <v>0</v>
          </cell>
          <cell r="AO394" t="str">
            <v>N/A</v>
          </cell>
          <cell r="AP394">
            <v>0</v>
          </cell>
          <cell r="AQ394" t="str">
            <v>N/A</v>
          </cell>
          <cell r="AR394">
            <v>0</v>
          </cell>
          <cell r="AS394" t="str">
            <v>N/A</v>
          </cell>
          <cell r="AT394">
            <v>0</v>
          </cell>
          <cell r="AU394" t="str">
            <v>N/A</v>
          </cell>
          <cell r="AV394">
            <v>0</v>
          </cell>
          <cell r="AW394" t="str">
            <v>N/A</v>
          </cell>
          <cell r="AX394">
            <v>0</v>
          </cell>
          <cell r="AY394" t="str">
            <v>N/A</v>
          </cell>
          <cell r="AZ394">
            <v>0</v>
          </cell>
          <cell r="BA394">
            <v>81437077</v>
          </cell>
          <cell r="BB394" t="str">
            <v>NO</v>
          </cell>
          <cell r="BC394" t="str">
            <v>N/A</v>
          </cell>
          <cell r="BD394" t="str">
            <v>N/A</v>
          </cell>
          <cell r="BE394" t="str">
            <v>N/A</v>
          </cell>
          <cell r="BF394" t="str">
            <v>N/A</v>
          </cell>
          <cell r="BG394">
            <v>44926</v>
          </cell>
          <cell r="BH394">
            <v>44926</v>
          </cell>
          <cell r="BI394">
            <v>-417</v>
          </cell>
          <cell r="BJ394" t="str">
            <v>NO</v>
          </cell>
          <cell r="BK394" t="str">
            <v>N/A</v>
          </cell>
          <cell r="BL394" t="str">
            <v>Departamentos de Nariño y
Putumayo</v>
          </cell>
          <cell r="BM394" t="str">
            <v>Cumplimiento</v>
          </cell>
          <cell r="BN394" t="str">
            <v>21-47-101016932</v>
          </cell>
          <cell r="BO394">
            <v>0</v>
          </cell>
          <cell r="BP394" t="str">
            <v>Seguros del Estado</v>
          </cell>
          <cell r="BQ394">
            <v>44587</v>
          </cell>
          <cell r="BR394" t="str">
            <v>26-01-2022 - 30-06-2023</v>
          </cell>
          <cell r="BS394">
            <v>2022</v>
          </cell>
          <cell r="BT394" t="str">
            <v>PENDIENTE</v>
          </cell>
          <cell r="BU394" t="str">
            <v>Ninguna</v>
          </cell>
          <cell r="BV394" t="str">
            <v>Terminado</v>
          </cell>
          <cell r="BW394" t="str">
            <v>Retiro</v>
          </cell>
          <cell r="BX394" t="str">
            <v>N/A</v>
          </cell>
          <cell r="BY394" t="str">
            <v>DERECHO</v>
          </cell>
          <cell r="BZ394" t="str">
            <v>N/A</v>
          </cell>
          <cell r="CA394" t="str">
            <v>FEMENINO</v>
          </cell>
        </row>
        <row r="395">
          <cell r="C395" t="str">
            <v>JEP-336-2022</v>
          </cell>
          <cell r="D395" t="str">
            <v>JEP-CSPO-336-2022</v>
          </cell>
          <cell r="E395" t="str">
            <v>Norma Bonilla</v>
          </cell>
          <cell r="F395" t="str">
            <v>22 de enero de 2022</v>
          </cell>
          <cell r="G395" t="str">
            <v xml:space="preserve">Minerva Machado Perez </v>
          </cell>
          <cell r="H395" t="str">
            <v>2. Contratos o convenios que no requieren pluralidad de ofertas</v>
          </cell>
          <cell r="I395" t="str">
            <v>1. Prestación de servicios</v>
          </cell>
          <cell r="J395" t="str">
            <v>22506327_x000D_</v>
          </cell>
          <cell r="K395">
            <v>6</v>
          </cell>
          <cell r="L395" t="str">
            <v>Persona Natural</v>
          </cell>
          <cell r="M395" t="str">
            <v>N/A</v>
          </cell>
          <cell r="N395" t="str">
            <v>Prestar servicios profesionales para la representación a víctimas con enfoque de género, étnico, diferencial, psicosocial y socio cultural en los asuntos de competencia de la jurisdicción, para el Sistema Autónomo de Asesoría y Defensa de la SE-JEP.</v>
          </cell>
          <cell r="O395" t="str">
            <v>Misional</v>
          </cell>
          <cell r="P395" t="str">
            <v>Harvey Danilo Suarez Morales</v>
          </cell>
          <cell r="Q395" t="str">
            <v>Secretaría Ejecutiva</v>
          </cell>
          <cell r="R395" t="str">
            <v xml:space="preserve">Subsecretaría Ejecutiva </v>
          </cell>
          <cell r="S395" t="str">
            <v>Departamento SAAD - Víctimas</v>
          </cell>
          <cell r="T395" t="str">
            <v>Claudia Liliana Erazo Maldonado</v>
          </cell>
          <cell r="U395" t="str">
            <v>BB-Departamento SAAD - Víctimas</v>
          </cell>
          <cell r="V395" t="str">
            <v>N/A</v>
          </cell>
          <cell r="W395" t="str">
            <v>N/A</v>
          </cell>
          <cell r="X395" t="str">
            <v>N/A</v>
          </cell>
          <cell r="Y395" t="str">
            <v>Inversión</v>
          </cell>
          <cell r="Z395">
            <v>82400829</v>
          </cell>
          <cell r="AA395" t="str">
            <v>N/A</v>
          </cell>
          <cell r="AB395" t="str">
            <v>N/A</v>
          </cell>
          <cell r="AC395" t="str">
            <v>$7.228.143</v>
          </cell>
          <cell r="AD395" t="str">
            <v>N/A</v>
          </cell>
          <cell r="AE395">
            <v>45922</v>
          </cell>
          <cell r="AF395">
            <v>59922</v>
          </cell>
          <cell r="AG395" t="str">
            <v xml:space="preserve">2018011001091	</v>
          </cell>
          <cell r="AH395">
            <v>44587</v>
          </cell>
          <cell r="AI395">
            <v>44589</v>
          </cell>
          <cell r="AJ395" t="str">
            <v>N/A</v>
          </cell>
          <cell r="AK395" t="str">
            <v>N/A</v>
          </cell>
          <cell r="AL395" t="str">
            <v>N/A</v>
          </cell>
          <cell r="AM395" t="str">
            <v>N/A</v>
          </cell>
          <cell r="AN395">
            <v>0</v>
          </cell>
          <cell r="AO395" t="str">
            <v>N/A</v>
          </cell>
          <cell r="AP395">
            <v>0</v>
          </cell>
          <cell r="AQ395" t="str">
            <v>N/A</v>
          </cell>
          <cell r="AR395">
            <v>0</v>
          </cell>
          <cell r="AS395" t="str">
            <v>N/A</v>
          </cell>
          <cell r="AT395">
            <v>0</v>
          </cell>
          <cell r="AU395" t="str">
            <v>N/A</v>
          </cell>
          <cell r="AV395">
            <v>0</v>
          </cell>
          <cell r="AW395" t="str">
            <v>N/A</v>
          </cell>
          <cell r="AX395">
            <v>0</v>
          </cell>
          <cell r="AY395" t="str">
            <v>N/A</v>
          </cell>
          <cell r="AZ395">
            <v>0</v>
          </cell>
          <cell r="BA395">
            <v>82400829</v>
          </cell>
          <cell r="BB395" t="str">
            <v>NO</v>
          </cell>
          <cell r="BC395" t="str">
            <v>N/A</v>
          </cell>
          <cell r="BD395" t="str">
            <v>N/A</v>
          </cell>
          <cell r="BE395" t="str">
            <v>N/A</v>
          </cell>
          <cell r="BF395" t="str">
            <v>N/A</v>
          </cell>
          <cell r="BG395">
            <v>44926</v>
          </cell>
          <cell r="BH395">
            <v>44926</v>
          </cell>
          <cell r="BI395">
            <v>-417</v>
          </cell>
          <cell r="BJ395" t="str">
            <v>NO</v>
          </cell>
          <cell r="BK395" t="str">
            <v>N/A</v>
          </cell>
          <cell r="BL395" t="str">
            <v>Departamentos de Magdalena,
Atlántico y Magdalena</v>
          </cell>
          <cell r="BM395" t="str">
            <v xml:space="preserve">Cumplimiento </v>
          </cell>
          <cell r="BN395" t="str">
            <v>85-47-10-1004665</v>
          </cell>
          <cell r="BO395">
            <v>0</v>
          </cell>
          <cell r="BP395" t="str">
            <v xml:space="preserve">Seguros del Estado </v>
          </cell>
          <cell r="BQ395">
            <v>44587</v>
          </cell>
          <cell r="BR395" t="str">
            <v>26-01-2022 - 30-06-2023</v>
          </cell>
          <cell r="BS395">
            <v>2022</v>
          </cell>
          <cell r="BT395" t="str">
            <v>PENDIENTE</v>
          </cell>
          <cell r="BU395" t="str">
            <v>Ninguna</v>
          </cell>
          <cell r="BV395" t="str">
            <v>Terminado</v>
          </cell>
          <cell r="BW395" t="str">
            <v>Retiro</v>
          </cell>
          <cell r="BX395" t="str">
            <v>N/A</v>
          </cell>
          <cell r="BY395" t="str">
            <v>DERECHO</v>
          </cell>
          <cell r="BZ395" t="str">
            <v>N/A</v>
          </cell>
          <cell r="CA395" t="str">
            <v>FEMENINO</v>
          </cell>
        </row>
        <row r="396">
          <cell r="C396" t="str">
            <v>JEP-258-2022</v>
          </cell>
          <cell r="D396" t="str">
            <v>JEP-CSPO-258-2022</v>
          </cell>
          <cell r="E396" t="str">
            <v xml:space="preserve">Vanessa Jiménez </v>
          </cell>
          <cell r="F396" t="str">
            <v>19 de enero de 2022</v>
          </cell>
          <cell r="G396" t="str">
            <v xml:space="preserve">David Gerardo Lopez Martinez </v>
          </cell>
          <cell r="H396" t="str">
            <v>2. Contratos o convenios que no requieren pluralidad de ofertas</v>
          </cell>
          <cell r="I396" t="str">
            <v>1. Prestación de servicios</v>
          </cell>
          <cell r="J396" t="str">
            <v>1057592575_x000D_</v>
          </cell>
          <cell r="K396">
            <v>0</v>
          </cell>
          <cell r="L396" t="str">
            <v>Persona Natural</v>
          </cell>
          <cell r="M396" t="str">
            <v>N/A</v>
          </cell>
          <cell r="N396" t="str">
            <v>Prestar servicios profesionales para la representación a víctimas con enfoque de género, étnico, diferencial, psicosocial y socio cultural en los asuntos de competencia de la jurisdicción, para el sistema autónomo de asesoría y defensa de la SE-JEP</v>
          </cell>
          <cell r="O396" t="str">
            <v>Misional</v>
          </cell>
          <cell r="P396" t="str">
            <v>Harvey Danilo Suarez Morales</v>
          </cell>
          <cell r="Q396" t="str">
            <v>Secretaría Ejecutiva</v>
          </cell>
          <cell r="R396" t="str">
            <v xml:space="preserve">Subsecretaría Ejecutiva </v>
          </cell>
          <cell r="S396" t="str">
            <v>Departamento SAAD - Víctimas</v>
          </cell>
          <cell r="T396" t="str">
            <v>Claudia Liliana Erazo Maldonado</v>
          </cell>
          <cell r="U396" t="str">
            <v>BB-Departamento SAAD - Víctimas</v>
          </cell>
          <cell r="V396" t="str">
            <v>N/A</v>
          </cell>
          <cell r="W396" t="str">
            <v>N/A</v>
          </cell>
          <cell r="X396" t="str">
            <v>N/A</v>
          </cell>
          <cell r="Y396" t="str">
            <v>Inversión</v>
          </cell>
          <cell r="Z396">
            <v>82400829</v>
          </cell>
          <cell r="AA396" t="str">
            <v>N/A</v>
          </cell>
          <cell r="AB396" t="str">
            <v>N/A</v>
          </cell>
          <cell r="AC396" t="str">
            <v>$7.228.143</v>
          </cell>
          <cell r="AD396" t="str">
            <v>N/A</v>
          </cell>
          <cell r="AE396">
            <v>45822</v>
          </cell>
          <cell r="AF396">
            <v>61222</v>
          </cell>
          <cell r="AG396" t="str">
            <v xml:space="preserve">2018011001091	</v>
          </cell>
          <cell r="AH396">
            <v>44587</v>
          </cell>
          <cell r="AI396">
            <v>44589</v>
          </cell>
          <cell r="AJ396" t="str">
            <v>Jinneth Milena Yepes Hernandéz</v>
          </cell>
          <cell r="AK396">
            <v>1032442437</v>
          </cell>
          <cell r="AL396">
            <v>9</v>
          </cell>
          <cell r="AM396">
            <v>44855</v>
          </cell>
          <cell r="AN396">
            <v>0</v>
          </cell>
          <cell r="AO396" t="str">
            <v>N/A</v>
          </cell>
          <cell r="AP396">
            <v>0</v>
          </cell>
          <cell r="AQ396" t="str">
            <v>N/A</v>
          </cell>
          <cell r="AR396">
            <v>0</v>
          </cell>
          <cell r="AS396" t="str">
            <v>N/A</v>
          </cell>
          <cell r="AT396">
            <v>0</v>
          </cell>
          <cell r="AU396" t="str">
            <v>N/A</v>
          </cell>
          <cell r="AV396">
            <v>0</v>
          </cell>
          <cell r="AW396" t="str">
            <v>N/A</v>
          </cell>
          <cell r="AX396">
            <v>0</v>
          </cell>
          <cell r="AY396" t="str">
            <v>N/A</v>
          </cell>
          <cell r="AZ396">
            <v>0</v>
          </cell>
          <cell r="BA396">
            <v>82400829</v>
          </cell>
          <cell r="BB396" t="str">
            <v>NO</v>
          </cell>
          <cell r="BC396" t="str">
            <v>N/A</v>
          </cell>
          <cell r="BD396" t="str">
            <v>N/A</v>
          </cell>
          <cell r="BE396" t="str">
            <v>N/A</v>
          </cell>
          <cell r="BF396" t="str">
            <v>N/A</v>
          </cell>
          <cell r="BG396">
            <v>44926</v>
          </cell>
          <cell r="BH396">
            <v>44926</v>
          </cell>
          <cell r="BI396">
            <v>-417</v>
          </cell>
          <cell r="BJ396" t="str">
            <v>NO</v>
          </cell>
          <cell r="BK396" t="str">
            <v>N/A</v>
          </cell>
          <cell r="BL396" t="str">
            <v xml:space="preserve">Región del Urabá, Bajo Atrato y Darién
</v>
          </cell>
          <cell r="BM396" t="str">
            <v>Cumplimiento</v>
          </cell>
          <cell r="BN396" t="str">
            <v xml:space="preserve">	21-47-101016944
36-44-101055313</v>
          </cell>
          <cell r="BO396" t="str">
            <v>0
0</v>
          </cell>
          <cell r="BP396" t="str">
            <v>Seguros del Estado S.A.
Seguros del Estado S.A.</v>
          </cell>
          <cell r="BQ396" t="str">
            <v>26/01/2022
24/10/2022</v>
          </cell>
          <cell r="BR396" t="str">
            <v>26-01-2022 - 30-06-2023
21/10/2022 - 30/06/2023</v>
          </cell>
          <cell r="BS396" t="str">
            <v>27/01/2022
25/10/2022</v>
          </cell>
          <cell r="BT396" t="str">
            <v>..\Carlos Giovanni Torres Peñaranda - Contractual - Onedrive\Validación pólizas CPS\.VERIFICACIÓN DE PÓLIZAS CONTRATOS 2022\Verificación póliza del contrato JEP 258 2022.PNG</v>
          </cell>
          <cell r="BU396" t="str">
            <v>En fecha del 21/10/2022 se aprobó la cesión del contrato</v>
          </cell>
          <cell r="BV396" t="str">
            <v>Terminado</v>
          </cell>
          <cell r="BW396" t="str">
            <v>Cesión</v>
          </cell>
          <cell r="BX396" t="str">
            <v>N/A</v>
          </cell>
          <cell r="BY396" t="str">
            <v>INGENIERÍA DE SISTEMAS</v>
          </cell>
          <cell r="BZ396" t="str">
            <v>N/A</v>
          </cell>
          <cell r="CA396" t="str">
            <v>MASCULINO</v>
          </cell>
        </row>
        <row r="397">
          <cell r="C397" t="str">
            <v>JEP-254-2022</v>
          </cell>
          <cell r="D397" t="str">
            <v>JEP-CSPO-254-2022</v>
          </cell>
          <cell r="E397" t="str">
            <v xml:space="preserve">Vanessa Jiménez </v>
          </cell>
          <cell r="F397" t="str">
            <v>19 de enero de 2022</v>
          </cell>
          <cell r="G397" t="str">
            <v>Johan Sebastian Gonzalez Cortes</v>
          </cell>
          <cell r="H397" t="str">
            <v>2. Contratos o convenios que no requieren pluralidad de ofertas</v>
          </cell>
          <cell r="I397" t="str">
            <v>1. Prestación de servicios</v>
          </cell>
          <cell r="J397">
            <v>1075273256</v>
          </cell>
          <cell r="K397">
            <v>3</v>
          </cell>
          <cell r="L397" t="str">
            <v>Persona Natural</v>
          </cell>
          <cell r="M397" t="str">
            <v>N/A</v>
          </cell>
          <cell r="N397" t="str">
            <v>Prestar servicios profesionales para la representación a víctimas con enfoque de género, étnico, diferencial, psicosocial y socio cultural en los asuntos de competencia de la jurisdicción, para el sistema autónomo de asesoría y defensa de la SE-JEP.</v>
          </cell>
          <cell r="O397" t="str">
            <v>Misional</v>
          </cell>
          <cell r="P397" t="str">
            <v>Harvey Danilo Suarez Morales</v>
          </cell>
          <cell r="Q397" t="str">
            <v>Secretaría Ejecutiva</v>
          </cell>
          <cell r="R397" t="str">
            <v xml:space="preserve">Subsecretaría Ejecutiva </v>
          </cell>
          <cell r="S397" t="str">
            <v>Departamento SAAD - Víctimas</v>
          </cell>
          <cell r="T397" t="str">
            <v>Claudia Liliana Erazo Maldonado</v>
          </cell>
          <cell r="U397" t="str">
            <v>BB-Departamento SAAD - Víctimas</v>
          </cell>
          <cell r="V397" t="str">
            <v>N/A</v>
          </cell>
          <cell r="W397" t="str">
            <v>N/A</v>
          </cell>
          <cell r="X397" t="str">
            <v>N/A</v>
          </cell>
          <cell r="Y397" t="str">
            <v>Inversión</v>
          </cell>
          <cell r="Z397">
            <v>82400829</v>
          </cell>
          <cell r="AA397" t="str">
            <v>N/A</v>
          </cell>
          <cell r="AB397" t="str">
            <v>N/A</v>
          </cell>
          <cell r="AC397" t="str">
            <v>$7.228.143</v>
          </cell>
          <cell r="AD397" t="str">
            <v>N/A</v>
          </cell>
          <cell r="AE397">
            <v>45722</v>
          </cell>
          <cell r="AF397" t="str">
            <v xml:space="preserve">	61122</v>
          </cell>
          <cell r="AG397" t="str">
            <v xml:space="preserve">2018011001091	</v>
          </cell>
          <cell r="AH397">
            <v>44587</v>
          </cell>
          <cell r="AI397">
            <v>44589</v>
          </cell>
          <cell r="AJ397" t="str">
            <v>N/A</v>
          </cell>
          <cell r="AK397" t="str">
            <v>N/A</v>
          </cell>
          <cell r="AL397" t="str">
            <v>N/A</v>
          </cell>
          <cell r="AM397" t="str">
            <v>N/A</v>
          </cell>
          <cell r="AN397">
            <v>0</v>
          </cell>
          <cell r="AO397" t="str">
            <v>N/A</v>
          </cell>
          <cell r="AP397">
            <v>0</v>
          </cell>
          <cell r="AQ397" t="str">
            <v>N/A</v>
          </cell>
          <cell r="AR397">
            <v>0</v>
          </cell>
          <cell r="AS397" t="str">
            <v>N/A</v>
          </cell>
          <cell r="AT397">
            <v>0</v>
          </cell>
          <cell r="AU397" t="str">
            <v>N/A</v>
          </cell>
          <cell r="AV397">
            <v>0</v>
          </cell>
          <cell r="AW397" t="str">
            <v>N/A</v>
          </cell>
          <cell r="AX397">
            <v>0</v>
          </cell>
          <cell r="AY397" t="str">
            <v>N/A</v>
          </cell>
          <cell r="AZ397">
            <v>0</v>
          </cell>
          <cell r="BA397">
            <v>82400829</v>
          </cell>
          <cell r="BB397" t="str">
            <v>NO</v>
          </cell>
          <cell r="BC397" t="str">
            <v>N/A</v>
          </cell>
          <cell r="BD397" t="str">
            <v>N/A</v>
          </cell>
          <cell r="BE397" t="str">
            <v>N/A</v>
          </cell>
          <cell r="BF397" t="str">
            <v>N/A</v>
          </cell>
          <cell r="BG397">
            <v>44926</v>
          </cell>
          <cell r="BH397">
            <v>44926</v>
          </cell>
          <cell r="BI397">
            <v>-417</v>
          </cell>
          <cell r="BJ397" t="str">
            <v>NO</v>
          </cell>
          <cell r="BK397" t="str">
            <v>N/A</v>
          </cell>
          <cell r="BL397" t="str">
            <v>Departamentos de Huila, Tolima y Caquetá</v>
          </cell>
          <cell r="BM397" t="str">
            <v>Cumplimiento</v>
          </cell>
          <cell r="BN397" t="str">
            <v>NV-100059718</v>
          </cell>
          <cell r="BO397">
            <v>0</v>
          </cell>
          <cell r="BP397" t="str">
            <v>Seguros Mundial</v>
          </cell>
          <cell r="BQ397">
            <v>44587</v>
          </cell>
          <cell r="BR397" t="str">
            <v>26-01-2022 - 30-06-2023</v>
          </cell>
          <cell r="BS397">
            <v>2022</v>
          </cell>
          <cell r="BT397" t="str">
            <v>C:\Users\andres.prietom\JEP Colombia\Carlos Giovanni Torres Peñaranda - Contractual - Onedrive\Validación pólizas CPS\.VERIFICACIÓN DE PÓLIZAS CONTRATOS 2022\Verificación póliza del contrato JEP 254 2022.PNG</v>
          </cell>
          <cell r="BU397" t="str">
            <v>N/A</v>
          </cell>
          <cell r="BV397" t="str">
            <v>Terminado</v>
          </cell>
          <cell r="BW397" t="str">
            <v>Retiro</v>
          </cell>
          <cell r="BX397" t="str">
            <v>N/A</v>
          </cell>
          <cell r="BY397" t="str">
            <v>DERECHO</v>
          </cell>
          <cell r="BZ397" t="str">
            <v>N/A</v>
          </cell>
          <cell r="CA397" t="str">
            <v>MASCULINO</v>
          </cell>
        </row>
        <row r="398">
          <cell r="C398" t="str">
            <v>JEP-377-2022</v>
          </cell>
          <cell r="D398" t="str">
            <v>JEP-CSPO-377-2022</v>
          </cell>
          <cell r="E398" t="str">
            <v>Norma Bonilla</v>
          </cell>
          <cell r="F398" t="str">
            <v>25 de enero de 2022</v>
          </cell>
          <cell r="G398" t="str">
            <v>Andres Mauricio Chavarro Agudelo</v>
          </cell>
          <cell r="H398" t="str">
            <v>2. Contratos o convenios que no requieren pluralidad de ofertas</v>
          </cell>
          <cell r="I398" t="str">
            <v>1. Prestación de servicios</v>
          </cell>
          <cell r="J398">
            <v>1020743236</v>
          </cell>
          <cell r="K398">
            <v>3</v>
          </cell>
          <cell r="L398" t="str">
            <v>Persona Natural</v>
          </cell>
          <cell r="M398" t="str">
            <v>N/A</v>
          </cell>
          <cell r="N398" t="str">
            <v>Prestar servicios profesionales para apoyar la gestión contractual y financiera del departamento SAAD representación víctimas.</v>
          </cell>
          <cell r="O398" t="str">
            <v>Misional</v>
          </cell>
          <cell r="P398" t="str">
            <v>Harvey Danilo Suarez Morales</v>
          </cell>
          <cell r="Q398" t="str">
            <v>Secretaría Ejecutiva</v>
          </cell>
          <cell r="R398" t="str">
            <v xml:space="preserve">Subsecretaría Ejecutiva </v>
          </cell>
          <cell r="S398" t="str">
            <v>Departamento SAAD - Víctimas</v>
          </cell>
          <cell r="T398" t="str">
            <v>Claudia Liliana Erazo Maldonado</v>
          </cell>
          <cell r="U398" t="str">
            <v>BB-Departamento SAAD - Víctimas</v>
          </cell>
          <cell r="V398" t="str">
            <v>N/A</v>
          </cell>
          <cell r="W398" t="str">
            <v>N/A</v>
          </cell>
          <cell r="X398" t="str">
            <v>N/A</v>
          </cell>
          <cell r="Y398" t="str">
            <v>Inversión</v>
          </cell>
          <cell r="Z398">
            <v>58461218</v>
          </cell>
          <cell r="AA398" t="str">
            <v>N/A</v>
          </cell>
          <cell r="AB398" t="str">
            <v>N/A</v>
          </cell>
          <cell r="AC398">
            <v>5204263</v>
          </cell>
          <cell r="AD398" t="str">
            <v>N/A</v>
          </cell>
          <cell r="AE398">
            <v>67422</v>
          </cell>
          <cell r="AF398">
            <v>70222</v>
          </cell>
          <cell r="AG398">
            <v>2018011001091</v>
          </cell>
          <cell r="AH398">
            <v>44589</v>
          </cell>
          <cell r="AI398">
            <v>44593</v>
          </cell>
          <cell r="AJ398" t="str">
            <v>N/A</v>
          </cell>
          <cell r="AK398" t="str">
            <v>N/A</v>
          </cell>
          <cell r="AL398" t="str">
            <v>N/A</v>
          </cell>
          <cell r="AM398" t="str">
            <v>N/A</v>
          </cell>
          <cell r="AN398">
            <v>0</v>
          </cell>
          <cell r="AO398" t="str">
            <v>N/A</v>
          </cell>
          <cell r="AP398">
            <v>0</v>
          </cell>
          <cell r="AQ398" t="str">
            <v>N/A</v>
          </cell>
          <cell r="AR398">
            <v>0</v>
          </cell>
          <cell r="AS398" t="str">
            <v>N/A</v>
          </cell>
          <cell r="AT398">
            <v>0</v>
          </cell>
          <cell r="AU398" t="str">
            <v>N/A</v>
          </cell>
          <cell r="AV398">
            <v>0</v>
          </cell>
          <cell r="AW398" t="str">
            <v>N/A</v>
          </cell>
          <cell r="AX398">
            <v>0</v>
          </cell>
          <cell r="AY398" t="str">
            <v>N/A</v>
          </cell>
          <cell r="AZ398">
            <v>-122</v>
          </cell>
          <cell r="BA398">
            <v>58461218</v>
          </cell>
          <cell r="BB398" t="str">
            <v>NO</v>
          </cell>
          <cell r="BC398" t="str">
            <v>N/A</v>
          </cell>
          <cell r="BD398" t="str">
            <v>N/A</v>
          </cell>
          <cell r="BE398" t="str">
            <v>N/A</v>
          </cell>
          <cell r="BF398" t="str">
            <v>N/A</v>
          </cell>
          <cell r="BG398">
            <v>44926</v>
          </cell>
          <cell r="BH398">
            <v>44804</v>
          </cell>
          <cell r="BI398">
            <v>-539</v>
          </cell>
          <cell r="BJ398" t="str">
            <v>SI</v>
          </cell>
          <cell r="BK398">
            <v>44804</v>
          </cell>
          <cell r="BL398" t="str">
            <v>Bogotá D.C.</v>
          </cell>
          <cell r="BM398" t="str">
            <v xml:space="preserve">Cumplimiento </v>
          </cell>
          <cell r="BN398" t="str">
            <v>21-47-101017022</v>
          </cell>
          <cell r="BO398">
            <v>0</v>
          </cell>
          <cell r="BP398" t="str">
            <v xml:space="preserve">Seguros del Estado </v>
          </cell>
          <cell r="BQ398">
            <v>44588</v>
          </cell>
          <cell r="BR398" t="str">
            <v>27-01-2022 - 30-06-2023</v>
          </cell>
          <cell r="BS398">
            <v>2022</v>
          </cell>
          <cell r="BT398" t="str">
            <v>PENDIENTE</v>
          </cell>
          <cell r="BU398" t="str">
            <v>En fecha del 31/08/2022 hoy se publicó el balance y cierre del contrato JEP-377-2022 como resultado de la terminación unilateral del mismo.</v>
          </cell>
          <cell r="BV398" t="str">
            <v>Terminado</v>
          </cell>
          <cell r="BW398" t="str">
            <v>Terminación anticipada</v>
          </cell>
          <cell r="BX398" t="str">
            <v>N/A</v>
          </cell>
          <cell r="BY398" t="str">
            <v>DERECHO</v>
          </cell>
          <cell r="BZ398" t="str">
            <v>N/A</v>
          </cell>
          <cell r="CA398" t="str">
            <v>MASCULINO</v>
          </cell>
        </row>
        <row r="399">
          <cell r="C399" t="str">
            <v>JEP-551-2022</v>
          </cell>
          <cell r="D399" t="str">
            <v>JEP-CSPO-532-2022</v>
          </cell>
          <cell r="E399" t="str">
            <v>Jairo Cuellar</v>
          </cell>
          <cell r="F399" t="str">
            <v>N/R</v>
          </cell>
          <cell r="G399" t="str">
            <v>Luisa Fernanda Cardenas Morales</v>
          </cell>
          <cell r="H399" t="str">
            <v>2. Contratos o convenios que no requieren pluralidad de ofertas</v>
          </cell>
          <cell r="I399" t="str">
            <v>1. Prestación de servicios</v>
          </cell>
          <cell r="J399">
            <v>1016031932</v>
          </cell>
          <cell r="K399">
            <v>1</v>
          </cell>
          <cell r="L399" t="str">
            <v>Persona Natural</v>
          </cell>
          <cell r="M399" t="str">
            <v xml:space="preserve">Bogotá D.C. </v>
          </cell>
          <cell r="N399" t="str">
            <v>434.Prestar servicios profesionales al departamento de Saad representación víctimas para apoyar y acompañar la planeación, fortalecimiento y seguimiento a las actividades misionales del departamento, en cumplimiento del plan operativo del departamento.(Contratos o convenio que no requieren pluralidad de ofertas)</v>
          </cell>
          <cell r="O399" t="str">
            <v>Misional</v>
          </cell>
          <cell r="P399" t="str">
            <v>Harvey Danilo Suarez Morales</v>
          </cell>
          <cell r="Q399" t="str">
            <v>Secretaría Ejecutiva</v>
          </cell>
          <cell r="R399" t="str">
            <v xml:space="preserve">Subsecretaría Ejecutiva </v>
          </cell>
          <cell r="S399" t="str">
            <v>Departamento SAAD - Víctimas</v>
          </cell>
          <cell r="T399" t="str">
            <v>Paula De Gamboa Restrepo</v>
          </cell>
          <cell r="U399" t="str">
            <v>BB-Departamento SAAD - Víctimas</v>
          </cell>
          <cell r="V399" t="str">
            <v>N/A</v>
          </cell>
          <cell r="W399" t="str">
            <v>N/A</v>
          </cell>
          <cell r="X399" t="str">
            <v>N/A</v>
          </cell>
          <cell r="Y399" t="str">
            <v>Inversión</v>
          </cell>
          <cell r="Z399">
            <v>26021315</v>
          </cell>
          <cell r="AA399" t="str">
            <v>N/A</v>
          </cell>
          <cell r="AB399" t="str">
            <v>N/A</v>
          </cell>
          <cell r="AC399">
            <v>5204263</v>
          </cell>
          <cell r="AD399" t="str">
            <v>N/A</v>
          </cell>
          <cell r="AE399">
            <v>87122</v>
          </cell>
          <cell r="AF399" t="str">
            <v>CDP</v>
          </cell>
          <cell r="AG399">
            <v>2018011001091</v>
          </cell>
          <cell r="AH399">
            <v>44749</v>
          </cell>
          <cell r="AI399">
            <v>44750</v>
          </cell>
          <cell r="AJ399" t="str">
            <v>N/A</v>
          </cell>
          <cell r="AK399" t="str">
            <v>N/A</v>
          </cell>
          <cell r="AL399" t="str">
            <v>N/A</v>
          </cell>
          <cell r="AM399" t="str">
            <v>N/A</v>
          </cell>
          <cell r="AN399">
            <v>0</v>
          </cell>
          <cell r="AO399" t="str">
            <v>N/A</v>
          </cell>
          <cell r="AP399">
            <v>0</v>
          </cell>
          <cell r="AQ399" t="str">
            <v>N/A</v>
          </cell>
          <cell r="AR399">
            <v>0</v>
          </cell>
          <cell r="AS399" t="str">
            <v>N/A</v>
          </cell>
          <cell r="AT399">
            <v>0</v>
          </cell>
          <cell r="AU399" t="str">
            <v>N/A</v>
          </cell>
          <cell r="AV399">
            <v>0</v>
          </cell>
          <cell r="AW399" t="str">
            <v>N/A</v>
          </cell>
          <cell r="AX399">
            <v>0</v>
          </cell>
          <cell r="AY399" t="str">
            <v>N/A</v>
          </cell>
          <cell r="AZ399">
            <v>15</v>
          </cell>
          <cell r="BA399">
            <v>26021315</v>
          </cell>
          <cell r="BB399" t="str">
            <v>NO</v>
          </cell>
          <cell r="BC399" t="str">
            <v>N/A</v>
          </cell>
          <cell r="BD399" t="str">
            <v>N/A</v>
          </cell>
          <cell r="BE399" t="str">
            <v>N/A</v>
          </cell>
          <cell r="BF399" t="str">
            <v>N/A</v>
          </cell>
          <cell r="BG399">
            <v>44895</v>
          </cell>
          <cell r="BH399">
            <v>44910</v>
          </cell>
          <cell r="BI399">
            <v>-433</v>
          </cell>
          <cell r="BJ399" t="str">
            <v>NO</v>
          </cell>
          <cell r="BK399" t="str">
            <v>SIN FECHA</v>
          </cell>
          <cell r="BL399" t="str">
            <v>Bogotá D.C.</v>
          </cell>
          <cell r="BM399" t="str">
            <v>Cumplimiento</v>
          </cell>
          <cell r="BN399" t="str">
            <v>33-47-101009637</v>
          </cell>
          <cell r="BO399">
            <v>0</v>
          </cell>
          <cell r="BP399" t="str">
            <v>Seguros del Estado S.A.</v>
          </cell>
          <cell r="BQ399">
            <v>44750</v>
          </cell>
          <cell r="BR399" t="str">
            <v>07/07/2022 - 10/06/2023</v>
          </cell>
          <cell r="BS399">
            <v>2022</v>
          </cell>
          <cell r="BT399" t="str">
            <v>PENDIENTE</v>
          </cell>
          <cell r="BU399" t="str">
            <v>Ninguna</v>
          </cell>
          <cell r="BV399" t="str">
            <v>Terminado</v>
          </cell>
          <cell r="BW399" t="str">
            <v>Retiro</v>
          </cell>
          <cell r="BX399" t="str">
            <v>N/A</v>
          </cell>
          <cell r="BY399" t="str">
            <v>PENDIENTE</v>
          </cell>
          <cell r="BZ399" t="str">
            <v>N/A</v>
          </cell>
          <cell r="CA399" t="str">
            <v>FEMENINO</v>
          </cell>
        </row>
        <row r="400">
          <cell r="C400" t="str">
            <v>JEP-552-2022</v>
          </cell>
          <cell r="D400" t="str">
            <v>JEP-CSPO-533-2022</v>
          </cell>
          <cell r="E400" t="str">
            <v>Jairo Cuellar</v>
          </cell>
          <cell r="F400" t="str">
            <v>Revisado 22/07/2022</v>
          </cell>
          <cell r="G400" t="str">
            <v>Alejandra Barrera Salazar</v>
          </cell>
          <cell r="H400" t="str">
            <v>2. Contratos o convenios que no requieren pluralidad de ofertas</v>
          </cell>
          <cell r="I400" t="str">
            <v>1. Prestación de servicios</v>
          </cell>
          <cell r="J400">
            <v>1002590519</v>
          </cell>
          <cell r="K400">
            <v>9</v>
          </cell>
          <cell r="L400" t="str">
            <v>Persona Natural</v>
          </cell>
          <cell r="M400" t="str">
            <v xml:space="preserve">Bogotá D.C. </v>
          </cell>
          <cell r="N400" t="str">
            <v>435.Prestar servicios profesionales para acompañar al Departamento de SAAD Víctimas a fin de facilitar la actualización y desarrollo de actividades de capacitación de los abogados registrados en el SAAD conforme a las necesidades de la dependencia. (Contratos o convenio que no requieren pluralidad de ofertas)</v>
          </cell>
          <cell r="O400" t="str">
            <v>Misional</v>
          </cell>
          <cell r="P400" t="str">
            <v>Harvey Danilo Suarez Morales</v>
          </cell>
          <cell r="Q400" t="str">
            <v>Secretaría Ejecutiva</v>
          </cell>
          <cell r="R400" t="str">
            <v xml:space="preserve">Subsecretaría Ejecutiva </v>
          </cell>
          <cell r="S400" t="str">
            <v>Departamento SAAD - Víctimas</v>
          </cell>
          <cell r="T400" t="str">
            <v>Paula De Gamboa Restrepo</v>
          </cell>
          <cell r="U400" t="str">
            <v>BB-Departamento SAAD - Víctimas</v>
          </cell>
          <cell r="V400" t="str">
            <v>N/A</v>
          </cell>
          <cell r="W400" t="str">
            <v>N/A</v>
          </cell>
          <cell r="X400" t="str">
            <v>N/A</v>
          </cell>
          <cell r="Y400" t="str">
            <v>Inversión</v>
          </cell>
          <cell r="Z400">
            <v>39899352</v>
          </cell>
          <cell r="AA400" t="str">
            <v>N/A</v>
          </cell>
          <cell r="AB400" t="str">
            <v>N/A</v>
          </cell>
          <cell r="AC400">
            <v>6649892</v>
          </cell>
          <cell r="AD400" t="str">
            <v>N/A</v>
          </cell>
          <cell r="AE400">
            <v>88122</v>
          </cell>
          <cell r="AF400">
            <v>314122</v>
          </cell>
          <cell r="AG400">
            <v>2018011001091</v>
          </cell>
          <cell r="AH400">
            <v>44753</v>
          </cell>
          <cell r="AI400">
            <v>44755</v>
          </cell>
          <cell r="AJ400" t="str">
            <v>N/A</v>
          </cell>
          <cell r="AK400" t="str">
            <v>N/A</v>
          </cell>
          <cell r="AL400" t="str">
            <v>N/A</v>
          </cell>
          <cell r="AM400" t="str">
            <v>N/A</v>
          </cell>
          <cell r="AN400">
            <v>0</v>
          </cell>
          <cell r="AO400" t="str">
            <v>N/A</v>
          </cell>
          <cell r="AP400">
            <v>0</v>
          </cell>
          <cell r="AQ400" t="str">
            <v>N/A</v>
          </cell>
          <cell r="AR400">
            <v>0</v>
          </cell>
          <cell r="AS400" t="str">
            <v>N/A</v>
          </cell>
          <cell r="AT400">
            <v>0</v>
          </cell>
          <cell r="AU400" t="str">
            <v>N/A</v>
          </cell>
          <cell r="AV400">
            <v>0</v>
          </cell>
          <cell r="AW400" t="str">
            <v>N/A</v>
          </cell>
          <cell r="AX400">
            <v>0</v>
          </cell>
          <cell r="AY400" t="str">
            <v>N/A</v>
          </cell>
          <cell r="AZ400">
            <v>0</v>
          </cell>
          <cell r="BA400">
            <v>39899352</v>
          </cell>
          <cell r="BB400" t="str">
            <v>NO</v>
          </cell>
          <cell r="BC400" t="str">
            <v>N/A</v>
          </cell>
          <cell r="BD400" t="str">
            <v>N/A</v>
          </cell>
          <cell r="BE400" t="str">
            <v>N/A</v>
          </cell>
          <cell r="BF400" t="str">
            <v>N/A</v>
          </cell>
          <cell r="BG400">
            <v>44926</v>
          </cell>
          <cell r="BH400">
            <v>44926</v>
          </cell>
          <cell r="BI400">
            <v>-417</v>
          </cell>
          <cell r="BJ400" t="str">
            <v>SI</v>
          </cell>
          <cell r="BK400" t="str">
            <v>N/A</v>
          </cell>
          <cell r="BL400" t="str">
            <v>Bogotá D.C.</v>
          </cell>
          <cell r="BM400" t="str">
            <v xml:space="preserve">Cumplimiento </v>
          </cell>
          <cell r="BN400" t="str">
            <v>21-47-101021436</v>
          </cell>
          <cell r="BO400">
            <v>0</v>
          </cell>
          <cell r="BP400" t="str">
            <v xml:space="preserve">Seguros del Estado S.A. </v>
          </cell>
          <cell r="BQ400">
            <v>44755</v>
          </cell>
          <cell r="BR400" t="str">
            <v>11/07/2022 - 30/06/2023</v>
          </cell>
          <cell r="BS400">
            <v>2022</v>
          </cell>
          <cell r="BT400" t="str">
            <v>PENDIENTE</v>
          </cell>
          <cell r="BU400" t="str">
            <v>otrosí aclaratorio No. 1  Modificar la Cláusula Sexta “valor del contrato” -$1</v>
          </cell>
          <cell r="BV400" t="str">
            <v>Terminado</v>
          </cell>
          <cell r="BW400" t="str">
            <v>Adición o reducción</v>
          </cell>
          <cell r="BX400" t="str">
            <v>N/A</v>
          </cell>
          <cell r="BY400" t="str">
            <v>DERECHO</v>
          </cell>
          <cell r="BZ400" t="str">
            <v>N/A</v>
          </cell>
          <cell r="CA400" t="str">
            <v>FEMENINO</v>
          </cell>
        </row>
        <row r="401">
          <cell r="C401" t="str">
            <v>JEP-044-2022</v>
          </cell>
          <cell r="D401" t="str">
            <v>JEP-CSPO-044-2022</v>
          </cell>
          <cell r="E401" t="str">
            <v>Norma Bonilla</v>
          </cell>
          <cell r="F401" t="str">
            <v>N/R</v>
          </cell>
          <cell r="G401" t="str">
            <v>Liliana Marcela Carvajal Prada</v>
          </cell>
          <cell r="H401" t="str">
            <v>2. Contratos o convenios que no requieren pluralidad de ofertas</v>
          </cell>
          <cell r="I401" t="str">
            <v>1. Prestación de servicios</v>
          </cell>
          <cell r="J401">
            <v>1098666278</v>
          </cell>
          <cell r="K401">
            <v>6</v>
          </cell>
          <cell r="L401" t="str">
            <v>Persona Natural</v>
          </cell>
          <cell r="M401" t="str">
            <v>N/A</v>
          </cell>
          <cell r="N401" t="str">
            <v xml:space="preserve">Prestar servicios profesionales para acompañar a la Subdirección de Talento Humano en el proceso de vinculación y desvinculación de servidores públicos con el manejo de los aplicativos dispuestos para ello y en los procesos administrativos, como parte de la gestión del Talento Humano. </v>
          </cell>
          <cell r="O401" t="str">
            <v>Funciones de la dependencia</v>
          </cell>
          <cell r="P401" t="str">
            <v>Harvey Danilo Suarez Morales</v>
          </cell>
          <cell r="Q401" t="str">
            <v>Secretaría Ejecutiva</v>
          </cell>
          <cell r="R401" t="str">
            <v>Dirección Administrativa y Financiera</v>
          </cell>
          <cell r="S401" t="str">
            <v>Subdirección de Talento Humano</v>
          </cell>
          <cell r="T401" t="str">
            <v>Francy Elena Palomino Millán</v>
          </cell>
          <cell r="U401" t="str">
            <v>DD-Subdirección de Talento Humano</v>
          </cell>
          <cell r="V401" t="str">
            <v>N/A</v>
          </cell>
          <cell r="W401" t="str">
            <v>N/A</v>
          </cell>
          <cell r="X401" t="str">
            <v>N/A</v>
          </cell>
          <cell r="Y401" t="str">
            <v>Inversión</v>
          </cell>
          <cell r="Z401">
            <v>43127902</v>
          </cell>
          <cell r="AA401" t="str">
            <v>N/A</v>
          </cell>
          <cell r="AB401" t="str">
            <v>N/A</v>
          </cell>
          <cell r="AC401" t="str">
            <v>$3.614.070</v>
          </cell>
          <cell r="AD401" t="str">
            <v>N/A</v>
          </cell>
          <cell r="AE401">
            <v>32622</v>
          </cell>
          <cell r="AF401">
            <v>26222</v>
          </cell>
          <cell r="AG401">
            <v>2018011001175</v>
          </cell>
          <cell r="AH401">
            <v>44569</v>
          </cell>
          <cell r="AI401">
            <v>44572</v>
          </cell>
          <cell r="AJ401" t="str">
            <v>Paula Helena Russi Sánchez</v>
          </cell>
          <cell r="AK401">
            <v>1020810683</v>
          </cell>
          <cell r="AL401">
            <v>1</v>
          </cell>
          <cell r="AM401">
            <v>44810</v>
          </cell>
          <cell r="AN401">
            <v>0</v>
          </cell>
          <cell r="AO401" t="str">
            <v>N/A</v>
          </cell>
          <cell r="AP401">
            <v>0</v>
          </cell>
          <cell r="AQ401" t="str">
            <v>N/A</v>
          </cell>
          <cell r="AR401">
            <v>0</v>
          </cell>
          <cell r="AS401" t="str">
            <v>N/A</v>
          </cell>
          <cell r="AT401">
            <v>0</v>
          </cell>
          <cell r="AU401" t="str">
            <v>N/A</v>
          </cell>
          <cell r="AV401">
            <v>0</v>
          </cell>
          <cell r="AW401" t="str">
            <v>N/A</v>
          </cell>
          <cell r="AX401">
            <v>0</v>
          </cell>
          <cell r="AY401" t="str">
            <v>N/A</v>
          </cell>
          <cell r="AZ401">
            <v>0</v>
          </cell>
          <cell r="BA401">
            <v>43127902</v>
          </cell>
          <cell r="BB401" t="str">
            <v>NO</v>
          </cell>
          <cell r="BC401" t="str">
            <v>N/A</v>
          </cell>
          <cell r="BD401" t="str">
            <v>N/A</v>
          </cell>
          <cell r="BE401" t="str">
            <v>N/A</v>
          </cell>
          <cell r="BF401" t="str">
            <v>N/A</v>
          </cell>
          <cell r="BG401">
            <v>44926</v>
          </cell>
          <cell r="BH401">
            <v>44926</v>
          </cell>
          <cell r="BI401">
            <v>-417</v>
          </cell>
          <cell r="BJ401" t="str">
            <v>NO</v>
          </cell>
          <cell r="BK401" t="str">
            <v>N/A</v>
          </cell>
          <cell r="BL401" t="str">
            <v>Bogotá D.C.</v>
          </cell>
          <cell r="BM401" t="str">
            <v>Cumplimiento
Cumplimiento</v>
          </cell>
          <cell r="BN401" t="str">
            <v>36-47-101001029
460-47-994000056127</v>
          </cell>
          <cell r="BO401" t="str">
            <v>0
1</v>
          </cell>
          <cell r="BP401" t="str">
            <v>Seguros del Estado 
Aseguradora Solidaria de Colombia</v>
          </cell>
          <cell r="BQ401" t="str">
            <v>7/01/2022
06/08/2022</v>
          </cell>
          <cell r="BR401" t="str">
            <v>07-01-2022 - 02-07-2023
06/09/2022 -30/06/2023</v>
          </cell>
          <cell r="BS401" t="str">
            <v>11/01/2022
06/09/2022</v>
          </cell>
          <cell r="BT401" t="str">
            <v>https://jepcolombia-my.sharepoint.com/personal/carlos_torres_jep_gov_co/_layouts/15/onedrive.aspx?q=044&amp;searchScope=folder&amp;id=%2Fpersonal%2Fcarlos%5Ftorres%5Fjep%5Fgov%5Fco%2FDocuments%2FDocumentos%2FContractual%2FContractual%20%2D%20Onedrive%2FValidaci%C3%B3n%20p%C3%B3lizas%20CPS%2F%2EVERIFICACI%C3%93N%20DE%20P%C3%93LIZAS%20CONTRATOS%202022%2FVerificaci%C3%B3n%20p%C3%B3liza%20contrato%20JEP%2D044%2D2022%20%2Epdf&amp;parent=%2Fpersonal%2Fcarlos%5Ftorres%5Fjep%5Fgov%5Fco%2FDocuments%2FDocumentos%2FContractual%2FContractual%20%2D%20Onedrive%2FValidaci%C3%B3n%20p%C3%B3lizas%20CPS%2F%2EVERIFICACI%C3%93N%20DE%20P%C3%93LIZAS%20CONTRATOS%202022&amp;parentview=7</v>
          </cell>
          <cell r="BU401" t="str">
            <v>Cesión del CTO JEP-044-2022 Paula Russi de Talento Humano a partir del 6/09/2022</v>
          </cell>
          <cell r="BV401" t="str">
            <v>Terminado</v>
          </cell>
          <cell r="BW401" t="str">
            <v>Cesión</v>
          </cell>
          <cell r="BX401" t="str">
            <v>N/A</v>
          </cell>
          <cell r="BY401" t="str">
            <v>PSICOLOGÍA</v>
          </cell>
          <cell r="BZ401" t="str">
            <v>N/A</v>
          </cell>
          <cell r="CA401" t="str">
            <v>FEMENINO</v>
          </cell>
        </row>
        <row r="402">
          <cell r="C402" t="str">
            <v>JEP-268-2022</v>
          </cell>
          <cell r="D402" t="str">
            <v>JEP-CSPO-268-2022</v>
          </cell>
          <cell r="E402" t="str">
            <v>Norma Bonilla</v>
          </cell>
          <cell r="F402" t="str">
            <v>18 de enero de 2022</v>
          </cell>
          <cell r="G402" t="str">
            <v xml:space="preserve">Dayana Smith Gaviria Naranjo </v>
          </cell>
          <cell r="H402" t="str">
            <v>2. Contratos o convenios que no requieren pluralidad de ofertas</v>
          </cell>
          <cell r="I402" t="str">
            <v>1. Prestación de servicios</v>
          </cell>
          <cell r="J402">
            <v>1020733772</v>
          </cell>
          <cell r="K402">
            <v>7</v>
          </cell>
          <cell r="L402" t="str">
            <v>Persona Natural</v>
          </cell>
          <cell r="M402" t="str">
            <v>N/A</v>
          </cell>
          <cell r="N402" t="str">
            <v>Prestar servicios profesionales para el apoyo en la gestión y para fortalecer el proceso de seguimiento e implementación de la estrategia de talento humano.</v>
          </cell>
          <cell r="O402" t="str">
            <v>Funciones de la dependencia</v>
          </cell>
          <cell r="P402" t="str">
            <v>Harvey Danilo Suarez Morales</v>
          </cell>
          <cell r="Q402" t="str">
            <v>Secretaría Ejecutiva</v>
          </cell>
          <cell r="R402" t="str">
            <v>Dirección Administrativa y Financiera</v>
          </cell>
          <cell r="S402" t="str">
            <v>Subdirección de Talento Humano</v>
          </cell>
          <cell r="T402" t="str">
            <v>Francy Elena Palomino Millán</v>
          </cell>
          <cell r="U402" t="str">
            <v>DD-Subdirección de Talento Humano</v>
          </cell>
          <cell r="V402" t="str">
            <v>N/A</v>
          </cell>
          <cell r="W402" t="str">
            <v>N/A</v>
          </cell>
          <cell r="X402" t="str">
            <v>N/A</v>
          </cell>
          <cell r="Y402" t="str">
            <v>Inversión</v>
          </cell>
          <cell r="Z402">
            <v>104735801</v>
          </cell>
          <cell r="AA402" t="str">
            <v>N/A</v>
          </cell>
          <cell r="AB402" t="str">
            <v>N/A</v>
          </cell>
          <cell r="AC402" t="str">
            <v>$9.107.461</v>
          </cell>
          <cell r="AD402" t="str">
            <v>N/A</v>
          </cell>
          <cell r="AE402">
            <v>50822</v>
          </cell>
          <cell r="AF402" t="str">
            <v xml:space="preserve">	48322</v>
          </cell>
          <cell r="AG402">
            <v>2018011001175</v>
          </cell>
          <cell r="AH402">
            <v>44582</v>
          </cell>
          <cell r="AI402">
            <v>44585</v>
          </cell>
          <cell r="AJ402" t="str">
            <v>Maria Teresa Lopez Garcia</v>
          </cell>
          <cell r="AK402">
            <v>1053789636</v>
          </cell>
          <cell r="AL402">
            <v>4</v>
          </cell>
          <cell r="AM402">
            <v>44719</v>
          </cell>
          <cell r="AN402">
            <v>0</v>
          </cell>
          <cell r="AO402" t="str">
            <v>N/A</v>
          </cell>
          <cell r="AP402">
            <v>0</v>
          </cell>
          <cell r="AQ402" t="str">
            <v>N/A</v>
          </cell>
          <cell r="AR402">
            <v>0</v>
          </cell>
          <cell r="AS402" t="str">
            <v>N/A</v>
          </cell>
          <cell r="AT402">
            <v>0</v>
          </cell>
          <cell r="AU402" t="str">
            <v>N/A</v>
          </cell>
          <cell r="AV402">
            <v>0</v>
          </cell>
          <cell r="AW402" t="str">
            <v>N/A</v>
          </cell>
          <cell r="AX402">
            <v>0</v>
          </cell>
          <cell r="AY402" t="str">
            <v>N/A</v>
          </cell>
          <cell r="AZ402">
            <v>0</v>
          </cell>
          <cell r="BA402">
            <v>104735801</v>
          </cell>
          <cell r="BB402" t="str">
            <v>NO</v>
          </cell>
          <cell r="BC402" t="str">
            <v>N/A</v>
          </cell>
          <cell r="BD402" t="str">
            <v>N/A</v>
          </cell>
          <cell r="BE402" t="str">
            <v>N/A</v>
          </cell>
          <cell r="BF402" t="str">
            <v>N/A</v>
          </cell>
          <cell r="BG402">
            <v>44926</v>
          </cell>
          <cell r="BH402">
            <v>44926</v>
          </cell>
          <cell r="BI402">
            <v>-417</v>
          </cell>
          <cell r="BJ402" t="str">
            <v>NO</v>
          </cell>
          <cell r="BK402" t="str">
            <v>N/A</v>
          </cell>
          <cell r="BL402" t="str">
            <v>Bogotá D.C.</v>
          </cell>
          <cell r="BM402" t="str">
            <v xml:space="preserve">Cumplimiento </v>
          </cell>
          <cell r="BN402" t="str">
            <v>21-45-101358390
21-45-101373274</v>
          </cell>
          <cell r="BO402" t="str">
            <v>0
0</v>
          </cell>
          <cell r="BP402" t="str">
            <v>Seguros del Estado S.A.
Seguros del Estado S.A.</v>
          </cell>
          <cell r="BQ402" t="str">
            <v>21/01/2022
07/06/2022</v>
          </cell>
          <cell r="BR402" t="str">
            <v>24-01-2022 - 01-07-2023
07/06/2022 - 01/07/2023</v>
          </cell>
          <cell r="BS402" t="str">
            <v>22/01/2022
7/06/2022</v>
          </cell>
          <cell r="BT402" t="str">
            <v>https://jepcolombia-my.sharepoint.com/personal/carlos_torres_jep_gov_co/_layouts/15/onedrive.aspx?q=268&amp;searchScope=folder&amp;id=%2Fpersonal%2Fcarlos%5Ftorres%5Fjep%5Fgov%5Fco%2FDocuments%2FDocumentos%2FContractual%2FContractual%20%2D%20Onedrive%2FValidaci%C3%B3n%20p%C3%B3lizas%20CPS%2F%2EVERIFICACI%C3%93N%20DE%20P%C3%93LIZAS%20CONTRATOS%202022%2FVerificaci%C3%B3n%20p%C3%B3liza%20contrato%20JEP%2D268%2D2022%20%2Epdf&amp;parent=%2Fpersonal%2Fcarlos%5Ftorres%5Fjep%5Fgov%5Fco%2FDocuments%2FDocumentos%2FContractual%2FContractual%20%2D%20Onedrive%2FValidaci%C3%B3n%20p%C3%B3lizas%20CPS%2F%2EVERIFICACI%C3%93N%20DE%20P%C3%93LIZAS%20CONTRATOS%202022&amp;parentview=7</v>
          </cell>
          <cell r="BU402" t="str">
            <v>Cesión del contrato</v>
          </cell>
          <cell r="BV402" t="str">
            <v>Terminado</v>
          </cell>
          <cell r="BW402" t="str">
            <v>Cesión</v>
          </cell>
          <cell r="BX402" t="str">
            <v>N/A</v>
          </cell>
          <cell r="BY402" t="str">
            <v>ADMINISTRACIÓN DE EMPRESAS</v>
          </cell>
          <cell r="BZ402" t="str">
            <v>TECNÓLOGO EN ADMINISTRACIÓN FINANCIERA</v>
          </cell>
          <cell r="CA402" t="str">
            <v>FEMENINO</v>
          </cell>
        </row>
        <row r="403">
          <cell r="C403" t="str">
            <v>JEP-416-2022</v>
          </cell>
          <cell r="D403" t="str">
            <v>JEP-CSPO-416-2022</v>
          </cell>
          <cell r="E403" t="str">
            <v xml:space="preserve">Vanessa Jiménez </v>
          </cell>
          <cell r="F403" t="str">
            <v>27 de enero de 2022</v>
          </cell>
          <cell r="G403" t="str">
            <v>CAJA DE COMPENSACION FAMILIAR COMPENSAR</v>
          </cell>
          <cell r="H403" t="str">
            <v>2. Contratos o convenios que no requieren pluralidad de ofertas</v>
          </cell>
          <cell r="I403" t="str">
            <v>1. Prestación de servicios</v>
          </cell>
          <cell r="J403">
            <v>860066942</v>
          </cell>
          <cell r="K403">
            <v>7</v>
          </cell>
          <cell r="L403" t="str">
            <v>Persona Jurídica Prestacion de Servicios  Profesionales</v>
          </cell>
          <cell r="M403" t="str">
            <v>N/A</v>
          </cell>
          <cell r="N403" t="str">
            <v>Contratar la prestación de servicios de bienestar social para el mejoramiento de las capacidades, competencias, calidad de vida, componente asistencial psicosocial, recreación, deporte y cultura, para el personal adscrito a la Jurisdicción Especial para la Paz.</v>
          </cell>
          <cell r="O403" t="str">
            <v>Funciones de la dependencia</v>
          </cell>
          <cell r="P403" t="str">
            <v>Ana Lucia Rosales Callejas</v>
          </cell>
          <cell r="Q403" t="str">
            <v>Dirección Administrativa y Financiera</v>
          </cell>
          <cell r="R403" t="str">
            <v>Dirección Administrativa y Financiera</v>
          </cell>
          <cell r="S403" t="str">
            <v>Subdirección de Talento Humano</v>
          </cell>
          <cell r="T403" t="str">
            <v>Francy Elena Palomino Millán</v>
          </cell>
          <cell r="U403" t="str">
            <v>DD-Subdirección de Talento Humano</v>
          </cell>
          <cell r="V403" t="str">
            <v>N/A</v>
          </cell>
          <cell r="W403" t="str">
            <v>N/A</v>
          </cell>
          <cell r="X403" t="str">
            <v>N/A</v>
          </cell>
          <cell r="Y403" t="str">
            <v>Funcionamiento</v>
          </cell>
          <cell r="Z403">
            <v>599051065</v>
          </cell>
          <cell r="AA403" t="str">
            <v>N/A</v>
          </cell>
          <cell r="AB403" t="str">
            <v>N/A</v>
          </cell>
          <cell r="AC403" t="str">
            <v>N/A</v>
          </cell>
          <cell r="AD403" t="str">
            <v>N/A</v>
          </cell>
          <cell r="AE403">
            <v>60622</v>
          </cell>
          <cell r="AF403">
            <v>75022</v>
          </cell>
          <cell r="AG403" t="str">
            <v>N/A</v>
          </cell>
          <cell r="AH403">
            <v>44589</v>
          </cell>
          <cell r="AI403">
            <v>44614</v>
          </cell>
          <cell r="AJ403" t="str">
            <v>N/A</v>
          </cell>
          <cell r="AK403" t="str">
            <v>N/A</v>
          </cell>
          <cell r="AL403" t="str">
            <v>N/A</v>
          </cell>
          <cell r="AM403" t="str">
            <v>N/A</v>
          </cell>
          <cell r="AN403">
            <v>0</v>
          </cell>
          <cell r="AO403" t="str">
            <v>N/A</v>
          </cell>
          <cell r="AP403">
            <v>0</v>
          </cell>
          <cell r="AQ403" t="str">
            <v>N/A</v>
          </cell>
          <cell r="AR403">
            <v>0</v>
          </cell>
          <cell r="AS403" t="str">
            <v>N/A</v>
          </cell>
          <cell r="AT403">
            <v>0</v>
          </cell>
          <cell r="AU403" t="str">
            <v>N/A</v>
          </cell>
          <cell r="AV403">
            <v>0</v>
          </cell>
          <cell r="AW403" t="str">
            <v>N/A</v>
          </cell>
          <cell r="AX403">
            <v>0</v>
          </cell>
          <cell r="AY403" t="str">
            <v>N/A</v>
          </cell>
          <cell r="AZ403">
            <v>0</v>
          </cell>
          <cell r="BA403">
            <v>599051065</v>
          </cell>
          <cell r="BB403" t="str">
            <v>NO</v>
          </cell>
          <cell r="BC403" t="str">
            <v>N/A</v>
          </cell>
          <cell r="BD403" t="str">
            <v>N/A</v>
          </cell>
          <cell r="BE403" t="str">
            <v>N/A</v>
          </cell>
          <cell r="BF403" t="str">
            <v>N/A</v>
          </cell>
          <cell r="BG403">
            <v>44926</v>
          </cell>
          <cell r="BH403">
            <v>44926</v>
          </cell>
          <cell r="BI403">
            <v>-417</v>
          </cell>
          <cell r="BJ403" t="str">
            <v>SI</v>
          </cell>
          <cell r="BK403">
            <v>45027</v>
          </cell>
          <cell r="BL403" t="str">
            <v>Bogotá y grupos territoriales JEP</v>
          </cell>
          <cell r="BM403" t="str">
            <v>Cumplimiento</v>
          </cell>
          <cell r="BN403">
            <v>55439</v>
          </cell>
          <cell r="BO403">
            <v>0</v>
          </cell>
          <cell r="BP403" t="str">
            <v>BERKLEY INTERNATIONAL SEGUROS COLOMBIA</v>
          </cell>
          <cell r="BQ403">
            <v>44600</v>
          </cell>
          <cell r="BR403" t="str">
            <v>28/01/2022 - 1/1/2026</v>
          </cell>
          <cell r="BS403">
            <v>2022</v>
          </cell>
          <cell r="BT403" t="str">
            <v>PENDIENTE</v>
          </cell>
          <cell r="BU403" t="str">
            <v>Modificacion en la actividad del cine otrosí N1
El 11/04/2023 fue publicado el   balance final y cierre del contrato No  JEP 416-2022, Plan de Bienestar Social laboral, suscrito con Compensar</v>
          </cell>
          <cell r="BV403" t="str">
            <v>Terminado</v>
          </cell>
          <cell r="BW403" t="str">
            <v>Retiro</v>
          </cell>
          <cell r="BX403" t="str">
            <v>N/A</v>
          </cell>
          <cell r="BY403" t="str">
            <v>N/A</v>
          </cell>
          <cell r="BZ403" t="str">
            <v>N/A</v>
          </cell>
          <cell r="CA403" t="str">
            <v>N/A</v>
          </cell>
        </row>
        <row r="404">
          <cell r="C404" t="str">
            <v>JEP-698-2022</v>
          </cell>
          <cell r="D404" t="str">
            <v>JEP-CSPO-674-2022</v>
          </cell>
          <cell r="E404" t="str">
            <v xml:space="preserve">Vanessa Jiménez </v>
          </cell>
          <cell r="F404">
            <v>44809</v>
          </cell>
          <cell r="G404" t="str">
            <v>Angie Natalia Pinzón Mayorga</v>
          </cell>
          <cell r="H404" t="str">
            <v>2. Contratos o convenios que no requieren pluralidad de ofertas</v>
          </cell>
          <cell r="I404" t="str">
            <v>1. Prestación de servicios</v>
          </cell>
          <cell r="J404">
            <v>1019071664</v>
          </cell>
          <cell r="K404">
            <v>4</v>
          </cell>
          <cell r="L404" t="str">
            <v>Persona Natural</v>
          </cell>
          <cell r="M404" t="str">
            <v xml:space="preserve">Bogotá D.C. </v>
          </cell>
          <cell r="N404" t="str">
            <v>Prestar servicios profesionales para apoyar a la subdirección de talento humano en las actividades relacionadas con el aplicativo contratado para el procesamiento de la nómina de la Jurisdicción Especial para la Paz, como parte del desarrollo e implementación de la estrategia de talento humano de la entidad</v>
          </cell>
          <cell r="O404" t="str">
            <v>Funciones de la dependencia</v>
          </cell>
          <cell r="P404" t="str">
            <v>Angela María Mora Soto</v>
          </cell>
          <cell r="Q404" t="str">
            <v>Subsecretaria Encargada</v>
          </cell>
          <cell r="R404" t="str">
            <v>Dirección Administrativa y Financiera</v>
          </cell>
          <cell r="S404" t="str">
            <v>Subdirección de Talento Humano</v>
          </cell>
          <cell r="T404" t="str">
            <v>Francy Elena Palomino Millán</v>
          </cell>
          <cell r="U404" t="str">
            <v>DD-Subdirección de Talento Humano</v>
          </cell>
          <cell r="V404" t="str">
            <v>N/A</v>
          </cell>
          <cell r="W404" t="str">
            <v>N/A</v>
          </cell>
          <cell r="X404" t="str">
            <v>N/A</v>
          </cell>
          <cell r="Y404" t="str">
            <v>Inversión</v>
          </cell>
          <cell r="Z404">
            <v>10408526</v>
          </cell>
          <cell r="AA404" t="str">
            <v>N/A</v>
          </cell>
          <cell r="AB404" t="str">
            <v>N/A</v>
          </cell>
          <cell r="AC404">
            <v>5204263</v>
          </cell>
          <cell r="AD404" t="str">
            <v>N/A</v>
          </cell>
          <cell r="AE404">
            <v>101022</v>
          </cell>
          <cell r="AF404" t="str">
            <v xml:space="preserve">404922	</v>
          </cell>
          <cell r="AG404">
            <v>2018011001175</v>
          </cell>
          <cell r="AH404">
            <v>44811</v>
          </cell>
          <cell r="AI404">
            <v>44812</v>
          </cell>
          <cell r="AJ404" t="str">
            <v>N/A</v>
          </cell>
          <cell r="AK404" t="str">
            <v>N/A</v>
          </cell>
          <cell r="AL404" t="str">
            <v>N/A</v>
          </cell>
          <cell r="AM404" t="str">
            <v>N/A</v>
          </cell>
          <cell r="AN404">
            <v>0</v>
          </cell>
          <cell r="AO404" t="str">
            <v>N/A</v>
          </cell>
          <cell r="AP404">
            <v>0</v>
          </cell>
          <cell r="AQ404" t="str">
            <v>N/A</v>
          </cell>
          <cell r="AR404">
            <v>0</v>
          </cell>
          <cell r="AS404" t="str">
            <v>N/A</v>
          </cell>
          <cell r="AT404">
            <v>0</v>
          </cell>
          <cell r="AU404" t="str">
            <v>N/A</v>
          </cell>
          <cell r="AV404">
            <v>0</v>
          </cell>
          <cell r="AW404" t="str">
            <v>N/A</v>
          </cell>
          <cell r="AX404">
            <v>0</v>
          </cell>
          <cell r="AY404" t="str">
            <v>N/A</v>
          </cell>
          <cell r="AZ404">
            <v>0</v>
          </cell>
          <cell r="BA404">
            <v>10408526</v>
          </cell>
          <cell r="BB404" t="str">
            <v>NO</v>
          </cell>
          <cell r="BC404" t="str">
            <v>N/A</v>
          </cell>
          <cell r="BD404" t="str">
            <v>N/A</v>
          </cell>
          <cell r="BE404" t="str">
            <v>N/A</v>
          </cell>
          <cell r="BF404" t="str">
            <v>N/A</v>
          </cell>
          <cell r="BG404">
            <v>44865</v>
          </cell>
          <cell r="BH404">
            <v>44865</v>
          </cell>
          <cell r="BI404">
            <v>-478</v>
          </cell>
          <cell r="BJ404" t="str">
            <v>SI</v>
          </cell>
          <cell r="BK404" t="str">
            <v>SIN FECHA</v>
          </cell>
          <cell r="BL404" t="str">
            <v>Bogotá D.C.</v>
          </cell>
          <cell r="BM404" t="str">
            <v>Cumplimiento</v>
          </cell>
          <cell r="BN404" t="str">
            <v>63-45-101039271</v>
          </cell>
          <cell r="BO404">
            <v>0</v>
          </cell>
          <cell r="BP404" t="str">
            <v>Seguros del Estado S.A.</v>
          </cell>
          <cell r="BQ404">
            <v>44811</v>
          </cell>
          <cell r="BR404" t="str">
            <v>07/09/2022 - 30/04/2023</v>
          </cell>
          <cell r="BS404">
            <v>2022</v>
          </cell>
          <cell r="BT404" t="str">
            <v>PENDIENTE</v>
          </cell>
          <cell r="BU404" t="str">
            <v>Ninguna</v>
          </cell>
          <cell r="BV404" t="str">
            <v>Terminado</v>
          </cell>
          <cell r="BW404" t="str">
            <v>Retiro</v>
          </cell>
          <cell r="BX404" t="str">
            <v>N/A</v>
          </cell>
          <cell r="BY404" t="str">
            <v>ADMINISTRACIÓN DE EMPRESAS</v>
          </cell>
          <cell r="BZ404" t="str">
            <v>N/A</v>
          </cell>
          <cell r="CA404" t="str">
            <v>FEMENINO</v>
          </cell>
        </row>
        <row r="405">
          <cell r="C405" t="str">
            <v>JEP-409-2022</v>
          </cell>
          <cell r="D405" t="str">
            <v>JEP-CSPO-409-2022</v>
          </cell>
          <cell r="E405" t="str">
            <v>Norma Bonilla</v>
          </cell>
          <cell r="F405" t="str">
            <v>26 de enero de 2022</v>
          </cell>
          <cell r="G405" t="str">
            <v>Ana Lucia Gutierrez Guingue</v>
          </cell>
          <cell r="H405" t="str">
            <v>2. Contratos o convenios que no requieren pluralidad de ofertas</v>
          </cell>
          <cell r="I405" t="str">
            <v>1. Prestación de servicios</v>
          </cell>
          <cell r="J405">
            <v>39784767</v>
          </cell>
          <cell r="K405">
            <v>6</v>
          </cell>
          <cell r="L405" t="str">
            <v>Persona Natural</v>
          </cell>
          <cell r="M405" t="str">
            <v>N/A</v>
          </cell>
          <cell r="N405" t="str">
            <v>Prestar servicios profesionales para apoyar a la subdirección de Talento Humano,  en articulación con las subdirecciones de Fortalecimiento Institucional y Planeación, en la elaboración y presentación de los documentos para el análisis jurídico de la planta de personal de las salas de justicia y las  posibles alternativas pertinentes.</v>
          </cell>
          <cell r="O405" t="str">
            <v>Funciones de la dependencia</v>
          </cell>
          <cell r="P405" t="str">
            <v>Harvey Danilo Suarez Morales</v>
          </cell>
          <cell r="Q405" t="str">
            <v>Secretaría Ejecutiva</v>
          </cell>
          <cell r="R405" t="str">
            <v>Dirección Administrativa y Financiera</v>
          </cell>
          <cell r="S405" t="str">
            <v>Subdirección de Talento Humano</v>
          </cell>
          <cell r="T405" t="str">
            <v>Francy Elena Palomino Millán</v>
          </cell>
          <cell r="U405" t="str">
            <v>DD-Subdirección de Talento Humano</v>
          </cell>
          <cell r="V405" t="str">
            <v>N/A</v>
          </cell>
          <cell r="W405" t="str">
            <v>N/A</v>
          </cell>
          <cell r="X405" t="str">
            <v>N/A</v>
          </cell>
          <cell r="Y405" t="str">
            <v>Inversión</v>
          </cell>
          <cell r="Z405">
            <v>75999990</v>
          </cell>
          <cell r="AA405" t="str">
            <v>N/A</v>
          </cell>
          <cell r="AB405" t="str">
            <v>N/A</v>
          </cell>
          <cell r="AC405">
            <v>12666666</v>
          </cell>
          <cell r="AD405" t="str">
            <v>N/A</v>
          </cell>
          <cell r="AE405">
            <v>67022</v>
          </cell>
          <cell r="AF405">
            <v>70622</v>
          </cell>
          <cell r="AG405">
            <v>2018011001091</v>
          </cell>
          <cell r="AH405">
            <v>44589</v>
          </cell>
          <cell r="AI405">
            <v>44593</v>
          </cell>
          <cell r="AJ405" t="str">
            <v>N/A</v>
          </cell>
          <cell r="AK405" t="str">
            <v>N/A</v>
          </cell>
          <cell r="AL405" t="str">
            <v>N/A</v>
          </cell>
          <cell r="AM405" t="str">
            <v>N/A</v>
          </cell>
          <cell r="AN405">
            <v>0</v>
          </cell>
          <cell r="AO405" t="str">
            <v>N/A</v>
          </cell>
          <cell r="AP405">
            <v>0</v>
          </cell>
          <cell r="AQ405" t="str">
            <v>N/A</v>
          </cell>
          <cell r="AR405">
            <v>0</v>
          </cell>
          <cell r="AS405" t="str">
            <v>N/A</v>
          </cell>
          <cell r="AT405">
            <v>0</v>
          </cell>
          <cell r="AU405" t="str">
            <v>N/A</v>
          </cell>
          <cell r="AV405">
            <v>0</v>
          </cell>
          <cell r="AW405" t="str">
            <v>N/A</v>
          </cell>
          <cell r="AX405">
            <v>0</v>
          </cell>
          <cell r="AY405" t="str">
            <v>N/A</v>
          </cell>
          <cell r="AZ405">
            <v>0</v>
          </cell>
          <cell r="BA405">
            <v>75999990</v>
          </cell>
          <cell r="BB405" t="str">
            <v>NO</v>
          </cell>
          <cell r="BC405" t="str">
            <v>N/A</v>
          </cell>
          <cell r="BD405" t="str">
            <v>N/A</v>
          </cell>
          <cell r="BE405" t="str">
            <v>N/A</v>
          </cell>
          <cell r="BF405" t="str">
            <v>N/A</v>
          </cell>
          <cell r="BG405">
            <v>44767</v>
          </cell>
          <cell r="BH405">
            <v>44767</v>
          </cell>
          <cell r="BI405">
            <v>-576</v>
          </cell>
          <cell r="BJ405" t="str">
            <v>NO</v>
          </cell>
          <cell r="BK405" t="str">
            <v>SIN FECHA</v>
          </cell>
          <cell r="BL405" t="str">
            <v>Bogotá D.C.</v>
          </cell>
          <cell r="BM405" t="str">
            <v>Cumplimiento</v>
          </cell>
          <cell r="BN405" t="str">
            <v>21-47-101017292</v>
          </cell>
          <cell r="BO405">
            <v>0</v>
          </cell>
          <cell r="BP405" t="str">
            <v>Seguros del Estado</v>
          </cell>
          <cell r="BQ405">
            <v>44592</v>
          </cell>
          <cell r="BR405" t="str">
            <v>31/01/2022 - 01/02/2023</v>
          </cell>
          <cell r="BS405">
            <v>2022</v>
          </cell>
          <cell r="BT405" t="str">
            <v>PENDIENTE</v>
          </cell>
          <cell r="BU405" t="str">
            <v>Ninguna</v>
          </cell>
          <cell r="BV405" t="str">
            <v>Terminado</v>
          </cell>
          <cell r="BW405" t="str">
            <v>Retiro</v>
          </cell>
          <cell r="BX405" t="str">
            <v>N/A</v>
          </cell>
          <cell r="BY405" t="str">
            <v>DERECHO</v>
          </cell>
          <cell r="BZ405" t="str">
            <v>N/A</v>
          </cell>
          <cell r="CA405" t="str">
            <v>FEMENINO</v>
          </cell>
        </row>
        <row r="406">
          <cell r="C406" t="str">
            <v>JEP-429-2022</v>
          </cell>
          <cell r="D406" t="str">
            <v xml:space="preserve">JEP-IPINF-003-2022 </v>
          </cell>
          <cell r="E406" t="str">
            <v>Jairo Cuellar</v>
          </cell>
          <cell r="F406" t="str">
            <v>N/R</v>
          </cell>
          <cell r="G406" t="str">
            <v xml:space="preserve">CENDIATRA S.A.S. </v>
          </cell>
          <cell r="H406" t="str">
            <v>1. Invitación Pública inferior a 45 SMMLV</v>
          </cell>
          <cell r="I406" t="str">
            <v>1. Prestación de servicios</v>
          </cell>
          <cell r="J406">
            <v>800180176</v>
          </cell>
          <cell r="K406">
            <v>0</v>
          </cell>
          <cell r="L406" t="str">
            <v>Persona Jurídica</v>
          </cell>
          <cell r="M406" t="str">
            <v>N/A</v>
          </cell>
          <cell r="N406" t="str">
            <v>Prestar el servicio de evaluaciones médicas pre-ocupacionales o de pre-ingreso, periódicas (programadas o por cambio de ocupación), post-ocupacionales o de egreso, post-incapacidad o por reintegro, y las pruebas complementarias para las servidoras y servidores de la Jurisdicción Especial para la Paz -JEP(Invitación Pública inferior a 45 SMMLV)</v>
          </cell>
          <cell r="O406" t="str">
            <v>Funciones de la dependencia</v>
          </cell>
          <cell r="P406" t="str">
            <v xml:space="preserve">Gabriel Amado Pardo </v>
          </cell>
          <cell r="Q406" t="str">
            <v>Subdirección de Recursos Físicos e Infraestructura</v>
          </cell>
          <cell r="R406" t="str">
            <v>Dirección Administrativa y Financiera</v>
          </cell>
          <cell r="S406" t="str">
            <v>Subdirección de Talento Humano</v>
          </cell>
          <cell r="T406" t="str">
            <v>Francy Elena Palomino Millán</v>
          </cell>
          <cell r="U406" t="str">
            <v>DD-Subdirección de Talento Humano</v>
          </cell>
          <cell r="V406" t="str">
            <v>N/A</v>
          </cell>
          <cell r="W406" t="str">
            <v>N/A</v>
          </cell>
          <cell r="X406" t="str">
            <v>N/A</v>
          </cell>
          <cell r="Y406" t="str">
            <v>Funcionamiento</v>
          </cell>
          <cell r="Z406">
            <v>30067000</v>
          </cell>
          <cell r="AA406" t="str">
            <v>N/A</v>
          </cell>
          <cell r="AB406" t="str">
            <v>N/A</v>
          </cell>
          <cell r="AC406">
            <v>0</v>
          </cell>
          <cell r="AD406" t="str">
            <v>N/A</v>
          </cell>
          <cell r="AE406">
            <v>68722</v>
          </cell>
          <cell r="AF406">
            <v>167022</v>
          </cell>
          <cell r="AG406" t="str">
            <v>N/A</v>
          </cell>
          <cell r="AH406">
            <v>44655</v>
          </cell>
          <cell r="AI406">
            <v>44657</v>
          </cell>
          <cell r="AJ406" t="str">
            <v>N/A</v>
          </cell>
          <cell r="AK406" t="str">
            <v>N/A</v>
          </cell>
          <cell r="AL406" t="str">
            <v>N/A</v>
          </cell>
          <cell r="AM406" t="str">
            <v>N/A</v>
          </cell>
          <cell r="AN406">
            <v>15000000</v>
          </cell>
          <cell r="AO406">
            <v>44860</v>
          </cell>
          <cell r="AP406">
            <v>0</v>
          </cell>
          <cell r="AQ406" t="str">
            <v>N/A</v>
          </cell>
          <cell r="AR406">
            <v>0</v>
          </cell>
          <cell r="AS406" t="str">
            <v>N/A</v>
          </cell>
          <cell r="AT406">
            <v>0</v>
          </cell>
          <cell r="AU406" t="str">
            <v>N/A</v>
          </cell>
          <cell r="AV406">
            <v>0</v>
          </cell>
          <cell r="AW406" t="str">
            <v>N/A</v>
          </cell>
          <cell r="AX406">
            <v>1</v>
          </cell>
          <cell r="AY406" t="str">
            <v>N/A</v>
          </cell>
          <cell r="AZ406">
            <v>0</v>
          </cell>
          <cell r="BA406">
            <v>45067000</v>
          </cell>
          <cell r="BB406" t="str">
            <v>NO</v>
          </cell>
          <cell r="BC406" t="str">
            <v>N/A</v>
          </cell>
          <cell r="BD406" t="str">
            <v>N/A</v>
          </cell>
          <cell r="BE406" t="str">
            <v>N/A</v>
          </cell>
          <cell r="BF406" t="str">
            <v>N/A</v>
          </cell>
          <cell r="BG406">
            <v>44926</v>
          </cell>
          <cell r="BH406">
            <v>44926</v>
          </cell>
          <cell r="BI406">
            <v>-417</v>
          </cell>
          <cell r="BJ406" t="str">
            <v>SI</v>
          </cell>
          <cell r="BK406">
            <v>45174</v>
          </cell>
          <cell r="BL406" t="str">
            <v>Territorio Nacional</v>
          </cell>
          <cell r="BM406" t="str">
            <v>Cumplimiento</v>
          </cell>
          <cell r="BN406" t="str">
            <v>310-47-994000006041</v>
          </cell>
          <cell r="BO406">
            <v>0</v>
          </cell>
          <cell r="BP406" t="str">
            <v>Aseguradora Solidaria</v>
          </cell>
          <cell r="BQ406">
            <v>44655</v>
          </cell>
          <cell r="BR406" t="str">
            <v>05/04/2022 - 31/12/2025</v>
          </cell>
          <cell r="BS406">
            <v>2022</v>
          </cell>
          <cell r="BT406" t="str">
            <v>PENDIENTE</v>
          </cell>
          <cell r="BU406" t="str">
            <v>El 26 de octubre de 2022 mediante otrosí N°1 se hace una adición de $15.000.000
5 de septiembre de 2023 el acta de Balance Final y Cierre Contrato JEP-429-2022 CENDIATRA SAS</v>
          </cell>
          <cell r="BV406" t="str">
            <v>Terminado</v>
          </cell>
          <cell r="BW406" t="str">
            <v>Adición o reducción</v>
          </cell>
          <cell r="BX406" t="str">
            <v>N/A</v>
          </cell>
          <cell r="BY406" t="str">
            <v>N/A</v>
          </cell>
          <cell r="BZ406" t="str">
            <v>N/A</v>
          </cell>
          <cell r="CA406" t="str">
            <v>N/A</v>
          </cell>
        </row>
        <row r="407">
          <cell r="C407" t="str">
            <v>JEP-696-2022</v>
          </cell>
          <cell r="D407" t="str">
            <v>JEP-CSPO-672-2022</v>
          </cell>
          <cell r="E407" t="str">
            <v>Carlos Torres</v>
          </cell>
          <cell r="F407">
            <v>44805</v>
          </cell>
          <cell r="G407" t="str">
            <v>Lorena Ximena Casas Villate</v>
          </cell>
          <cell r="H407" t="str">
            <v>2. Contratos o convenios que no requieren pluralidad de ofertas</v>
          </cell>
          <cell r="I407" t="str">
            <v>1. Prestación de servicios</v>
          </cell>
          <cell r="J407">
            <v>53015862</v>
          </cell>
          <cell r="K407">
            <v>0</v>
          </cell>
          <cell r="L407" t="str">
            <v>Persona Natural</v>
          </cell>
          <cell r="M407" t="str">
            <v xml:space="preserve">Bogotá D.C. </v>
          </cell>
          <cell r="N407" t="str">
            <v>Prestación de servicios profesionales para apoyar y acompañar la implementación de acciones para reducir el riesgo psicosocial en los trabajadores de la JEP</v>
          </cell>
          <cell r="O407" t="str">
            <v>Funciones de la dependencia</v>
          </cell>
          <cell r="P407" t="str">
            <v>Angela María Mora Soto</v>
          </cell>
          <cell r="Q407" t="str">
            <v>Subsecretaria Encargada</v>
          </cell>
          <cell r="R407" t="str">
            <v>Dirección Administrativa y Financiera</v>
          </cell>
          <cell r="S407" t="str">
            <v>Subdirección de Talento Humano</v>
          </cell>
          <cell r="T407" t="str">
            <v>Francy Elena Palomino Millán</v>
          </cell>
          <cell r="U407" t="str">
            <v>DD-Subdirección de Talento Humano</v>
          </cell>
          <cell r="V407" t="str">
            <v>N/A</v>
          </cell>
          <cell r="W407" t="str">
            <v>N/A</v>
          </cell>
          <cell r="X407" t="str">
            <v>N/A</v>
          </cell>
          <cell r="Y407" t="str">
            <v>Inversión</v>
          </cell>
          <cell r="Z407">
            <v>24286564</v>
          </cell>
          <cell r="AA407" t="str">
            <v>N/A</v>
          </cell>
          <cell r="AB407" t="str">
            <v>N/A</v>
          </cell>
          <cell r="AC407">
            <v>6071641</v>
          </cell>
          <cell r="AD407" t="str">
            <v>N/A</v>
          </cell>
          <cell r="AE407">
            <v>102522</v>
          </cell>
          <cell r="AF407">
            <v>408922</v>
          </cell>
          <cell r="AG407" t="str">
            <v>N/A</v>
          </cell>
          <cell r="AH407">
            <v>44813</v>
          </cell>
          <cell r="AI407">
            <v>44817</v>
          </cell>
          <cell r="AJ407" t="str">
            <v>N/A</v>
          </cell>
          <cell r="AK407" t="str">
            <v>N/A</v>
          </cell>
          <cell r="AL407" t="str">
            <v>N/A</v>
          </cell>
          <cell r="AM407" t="str">
            <v>N/A</v>
          </cell>
          <cell r="AN407">
            <v>0</v>
          </cell>
          <cell r="AO407" t="str">
            <v>N/A</v>
          </cell>
          <cell r="AP407">
            <v>0</v>
          </cell>
          <cell r="AQ407" t="str">
            <v>N/A</v>
          </cell>
          <cell r="AR407">
            <v>0</v>
          </cell>
          <cell r="AS407" t="str">
            <v>N/A</v>
          </cell>
          <cell r="AT407">
            <v>0</v>
          </cell>
          <cell r="AU407" t="str">
            <v>N/A</v>
          </cell>
          <cell r="AV407">
            <v>0</v>
          </cell>
          <cell r="AW407" t="str">
            <v>N/A</v>
          </cell>
          <cell r="AX407">
            <v>0</v>
          </cell>
          <cell r="AY407" t="str">
            <v>N/A</v>
          </cell>
          <cell r="AZ407">
            <v>0</v>
          </cell>
          <cell r="BA407">
            <v>24286564</v>
          </cell>
          <cell r="BB407" t="str">
            <v>NO</v>
          </cell>
          <cell r="BC407" t="str">
            <v>N/A</v>
          </cell>
          <cell r="BD407" t="str">
            <v>N/A</v>
          </cell>
          <cell r="BE407" t="str">
            <v>N/A</v>
          </cell>
          <cell r="BF407" t="str">
            <v>N/A</v>
          </cell>
          <cell r="BG407">
            <v>44926</v>
          </cell>
          <cell r="BH407">
            <v>44926</v>
          </cell>
          <cell r="BI407">
            <v>-417</v>
          </cell>
          <cell r="BJ407" t="str">
            <v>SI</v>
          </cell>
          <cell r="BK407" t="str">
            <v>N/A</v>
          </cell>
          <cell r="BL407" t="str">
            <v>Bogotá D.C.</v>
          </cell>
          <cell r="BM407" t="str">
            <v>Cumplimiento</v>
          </cell>
          <cell r="BN407" t="str">
            <v>21-47-101022891</v>
          </cell>
          <cell r="BO407">
            <v>0</v>
          </cell>
          <cell r="BP407" t="str">
            <v>Seguros del Estado S.A.</v>
          </cell>
          <cell r="BQ407">
            <v>44816</v>
          </cell>
          <cell r="BR407" t="str">
            <v>09/09/2022 - 30/06/2023</v>
          </cell>
          <cell r="BS407">
            <v>2022</v>
          </cell>
          <cell r="BT407" t="str">
            <v>PENDIENTE</v>
          </cell>
          <cell r="BU407" t="str">
            <v>Ninguna</v>
          </cell>
          <cell r="BV407" t="str">
            <v>Terminado</v>
          </cell>
          <cell r="BW407" t="str">
            <v>Retiro</v>
          </cell>
          <cell r="BX407" t="str">
            <v>N/A</v>
          </cell>
          <cell r="BY407" t="str">
            <v>PSICOLOGÍA</v>
          </cell>
          <cell r="BZ407" t="str">
            <v>N/A</v>
          </cell>
          <cell r="CA407" t="str">
            <v>FEMENINO</v>
          </cell>
        </row>
        <row r="408">
          <cell r="C408" t="str">
            <v>JEP-293-2022</v>
          </cell>
          <cell r="D408" t="str">
            <v>JEP-CSPO-293-2022</v>
          </cell>
          <cell r="E408" t="str">
            <v>Norma Bonilla</v>
          </cell>
          <cell r="F408" t="str">
            <v>21 de enero de 2022</v>
          </cell>
          <cell r="G408" t="str">
            <v>Sindy Paola Arango Marin</v>
          </cell>
          <cell r="H408" t="str">
            <v>2. Contratos o convenios que no requieren pluralidad de ofertas</v>
          </cell>
          <cell r="I408" t="str">
            <v>1. Prestación de servicios</v>
          </cell>
          <cell r="J408">
            <v>1023884620</v>
          </cell>
          <cell r="K408">
            <v>4</v>
          </cell>
          <cell r="L408" t="str">
            <v>Persona Natural</v>
          </cell>
          <cell r="M408" t="str">
            <v>N/A</v>
          </cell>
          <cell r="N408" t="str">
            <v>Prestar servicios profesionales para apoyar a la Subdirección de Talento Humano en aspectos relacionados con el desarrollo de la estrategia de talento humano y el Sistema de Géstión de Seguridad y Salud en el Trabajo.</v>
          </cell>
          <cell r="O408" t="str">
            <v>Funciones de la dependencia</v>
          </cell>
          <cell r="P408" t="str">
            <v>Harvey Danilo Suarez Morales</v>
          </cell>
          <cell r="Q408" t="str">
            <v>Secretaría Ejecutiva</v>
          </cell>
          <cell r="R408" t="str">
            <v>Dirección Administrativa y Financiera</v>
          </cell>
          <cell r="S408" t="str">
            <v>Subdirección de Talento Humano</v>
          </cell>
          <cell r="T408" t="str">
            <v>Francy Elena Palomino Millán</v>
          </cell>
          <cell r="U408" t="str">
            <v>DD-Subdirección de Talento Humano</v>
          </cell>
          <cell r="V408" t="str">
            <v>N/A</v>
          </cell>
          <cell r="W408" t="str">
            <v>N/A</v>
          </cell>
          <cell r="X408" t="str">
            <v>N/A</v>
          </cell>
          <cell r="Y408" t="str">
            <v>Inversión</v>
          </cell>
          <cell r="Z408">
            <v>41441336</v>
          </cell>
          <cell r="AA408" t="str">
            <v>N/A</v>
          </cell>
          <cell r="AB408" t="str">
            <v>N/A</v>
          </cell>
          <cell r="AC408">
            <v>3614070</v>
          </cell>
          <cell r="AD408" t="str">
            <v>N/A</v>
          </cell>
          <cell r="AE408">
            <v>52922</v>
          </cell>
          <cell r="AF408">
            <v>70022</v>
          </cell>
          <cell r="AG408">
            <v>2018011001175</v>
          </cell>
          <cell r="AH408">
            <v>44589</v>
          </cell>
          <cell r="AI408">
            <v>44592</v>
          </cell>
          <cell r="AJ408" t="str">
            <v>Lina María Gutierrez Rojas</v>
          </cell>
          <cell r="AK408">
            <v>40047344</v>
          </cell>
          <cell r="AL408">
            <v>7</v>
          </cell>
          <cell r="AM408">
            <v>44621</v>
          </cell>
          <cell r="AN408">
            <v>0</v>
          </cell>
          <cell r="AO408" t="str">
            <v>N/A</v>
          </cell>
          <cell r="AP408">
            <v>0</v>
          </cell>
          <cell r="AQ408" t="str">
            <v>N/A</v>
          </cell>
          <cell r="AR408">
            <v>0</v>
          </cell>
          <cell r="AS408" t="str">
            <v>N/A</v>
          </cell>
          <cell r="AT408">
            <v>0</v>
          </cell>
          <cell r="AU408" t="str">
            <v>N/A</v>
          </cell>
          <cell r="AV408">
            <v>0</v>
          </cell>
          <cell r="AW408" t="str">
            <v>N/A</v>
          </cell>
          <cell r="AX408">
            <v>0</v>
          </cell>
          <cell r="AY408" t="str">
            <v>N/A</v>
          </cell>
          <cell r="AZ408">
            <v>0</v>
          </cell>
          <cell r="BA408">
            <v>41441336</v>
          </cell>
          <cell r="BB408" t="str">
            <v>NO</v>
          </cell>
          <cell r="BC408" t="str">
            <v>N/A</v>
          </cell>
          <cell r="BD408" t="str">
            <v>N/A</v>
          </cell>
          <cell r="BE408" t="str">
            <v>N/A</v>
          </cell>
          <cell r="BF408" t="str">
            <v>N/A</v>
          </cell>
          <cell r="BG408">
            <v>44926</v>
          </cell>
          <cell r="BH408">
            <v>44926</v>
          </cell>
          <cell r="BI408">
            <v>-417</v>
          </cell>
          <cell r="BJ408" t="str">
            <v>NO</v>
          </cell>
          <cell r="BK408" t="str">
            <v>N/A</v>
          </cell>
          <cell r="BL408" t="str">
            <v>Bogotá D.C.</v>
          </cell>
          <cell r="BM408" t="str">
            <v xml:space="preserve">Cumplimiento </v>
          </cell>
          <cell r="BN408" t="str">
            <v>21-47-101017112
21-47-101018368</v>
          </cell>
          <cell r="BO408" t="str">
            <v>0
0</v>
          </cell>
          <cell r="BP408" t="str">
            <v>Seguros del Estado S.A.
Seguros del Estado S.A.</v>
          </cell>
          <cell r="BQ408" t="str">
            <v>28/01/2022
03/03/2022</v>
          </cell>
          <cell r="BR408" t="str">
            <v>28-01-2022 - 30-06-2023
01/03/2022 - 30/06/2023</v>
          </cell>
          <cell r="BS408" t="str">
            <v>31/01/20222
08/03/2022</v>
          </cell>
          <cell r="BT408" t="str">
            <v>PENDIENTE</v>
          </cell>
          <cell r="BU408" t="str">
            <v>Se suscribe Cesión en fecha 01/03/2022</v>
          </cell>
          <cell r="BV408" t="str">
            <v>Terminado</v>
          </cell>
          <cell r="BW408" t="str">
            <v>Cesión</v>
          </cell>
          <cell r="BX408" t="str">
            <v>N/A</v>
          </cell>
          <cell r="BY408" t="str">
            <v>INGENIERÍA EN SEGURIDAD Y SALUD PARA EL TRABAJO</v>
          </cell>
          <cell r="BZ408" t="str">
            <v>N/A</v>
          </cell>
          <cell r="CA408" t="str">
            <v>FEMENINO</v>
          </cell>
        </row>
        <row r="409">
          <cell r="C409" t="str">
            <v>JEP-318-2022</v>
          </cell>
          <cell r="D409" t="str">
            <v>JEP-CSPO-318-2022</v>
          </cell>
          <cell r="E409" t="str">
            <v>Carlos Torres</v>
          </cell>
          <cell r="F409" t="str">
            <v>21 de enero de 2022</v>
          </cell>
          <cell r="G409" t="str">
            <v>Pedro Alfonso Hernandez Martinez</v>
          </cell>
          <cell r="H409" t="str">
            <v>2. Contratos o convenios que no requieren pluralidad de ofertas</v>
          </cell>
          <cell r="I409" t="str">
            <v>1. Prestación de servicios</v>
          </cell>
          <cell r="J409">
            <v>19362157</v>
          </cell>
          <cell r="K409">
            <v>1</v>
          </cell>
          <cell r="L409" t="str">
            <v>Persona Natural</v>
          </cell>
          <cell r="M409" t="str">
            <v>N/A</v>
          </cell>
          <cell r="N409" t="str">
            <v>Prestar servicios profesionales de asesoría técnica y jurídica para apoyar a la subdirección de talento humano en lo relacionado con el proceso de administración de personal de acuerdo con las necesidades de la jurisdicción.</v>
          </cell>
          <cell r="O409" t="str">
            <v>Funciones de la dependencia</v>
          </cell>
          <cell r="P409" t="str">
            <v>Harvey Danilo Suarez Morales</v>
          </cell>
          <cell r="Q409" t="str">
            <v>Secretaría Ejecutiva</v>
          </cell>
          <cell r="R409" t="str">
            <v>Dirección Administrativa y Financiera</v>
          </cell>
          <cell r="S409" t="str">
            <v>Subdirección de Talento Humano</v>
          </cell>
          <cell r="T409" t="str">
            <v>Francy Elena Palomino Millán</v>
          </cell>
          <cell r="U409" t="str">
            <v>DD-Subdirección de Talento Humano</v>
          </cell>
          <cell r="V409" t="str">
            <v>N/A</v>
          </cell>
          <cell r="W409" t="str">
            <v>N/A</v>
          </cell>
          <cell r="X409" t="str">
            <v>N/A</v>
          </cell>
          <cell r="Y409" t="str">
            <v>Inversión</v>
          </cell>
          <cell r="Z409">
            <v>213271800</v>
          </cell>
          <cell r="AA409" t="str">
            <v>N/A</v>
          </cell>
          <cell r="AB409" t="str">
            <v>N/A</v>
          </cell>
          <cell r="AC409" t="str">
            <v>$18.385.500</v>
          </cell>
          <cell r="AD409" t="str">
            <v>N/A</v>
          </cell>
          <cell r="AE409">
            <v>48022</v>
          </cell>
          <cell r="AF409">
            <v>58722</v>
          </cell>
          <cell r="AG409" t="str">
            <v xml:space="preserve">2018011001175	</v>
          </cell>
          <cell r="AH409">
            <v>44587</v>
          </cell>
          <cell r="AI409">
            <v>44587</v>
          </cell>
          <cell r="AJ409" t="str">
            <v>N/A</v>
          </cell>
          <cell r="AK409" t="str">
            <v>N/A</v>
          </cell>
          <cell r="AL409" t="str">
            <v>N/A</v>
          </cell>
          <cell r="AM409" t="str">
            <v>N/A</v>
          </cell>
          <cell r="AN409">
            <v>0</v>
          </cell>
          <cell r="AO409" t="str">
            <v>N/A</v>
          </cell>
          <cell r="AP409">
            <v>0</v>
          </cell>
          <cell r="AQ409" t="str">
            <v>N/A</v>
          </cell>
          <cell r="AR409">
            <v>0</v>
          </cell>
          <cell r="AS409" t="str">
            <v>N/A</v>
          </cell>
          <cell r="AT409">
            <v>0</v>
          </cell>
          <cell r="AU409" t="str">
            <v>N/A</v>
          </cell>
          <cell r="AV409">
            <v>0</v>
          </cell>
          <cell r="AW409" t="str">
            <v>N/A</v>
          </cell>
          <cell r="AX409">
            <v>0</v>
          </cell>
          <cell r="AY409" t="str">
            <v>N/A</v>
          </cell>
          <cell r="AZ409">
            <v>0</v>
          </cell>
          <cell r="BA409">
            <v>213271800</v>
          </cell>
          <cell r="BB409" t="str">
            <v>NO</v>
          </cell>
          <cell r="BC409" t="str">
            <v>N/A</v>
          </cell>
          <cell r="BD409" t="str">
            <v>N/A</v>
          </cell>
          <cell r="BE409" t="str">
            <v>N/A</v>
          </cell>
          <cell r="BF409" t="str">
            <v>N/A</v>
          </cell>
          <cell r="BG409">
            <v>44926</v>
          </cell>
          <cell r="BH409">
            <v>44926</v>
          </cell>
          <cell r="BI409">
            <v>-417</v>
          </cell>
          <cell r="BJ409" t="str">
            <v>NO</v>
          </cell>
          <cell r="BK409" t="str">
            <v>N/A</v>
          </cell>
          <cell r="BL409" t="str">
            <v>Bogotá D.C.</v>
          </cell>
          <cell r="BM409" t="str">
            <v xml:space="preserve">Cumplimiento </v>
          </cell>
          <cell r="BN409" t="str">
            <v>14-47-101014323</v>
          </cell>
          <cell r="BO409">
            <v>2</v>
          </cell>
          <cell r="BP409" t="str">
            <v xml:space="preserve">Seguros del Estado </v>
          </cell>
          <cell r="BQ409">
            <v>44587</v>
          </cell>
          <cell r="BR409" t="str">
            <v>25-01-2022 - 03-07-2023</v>
          </cell>
          <cell r="BS409">
            <v>2022</v>
          </cell>
          <cell r="BT409" t="str">
            <v>https://jepcolombia-my.sharepoint.com/personal/carlos_torres_jep_gov_co/_layouts/15/onedrive.aspx?q=318&amp;searchScope=folder&amp;id=%2Fpersonal%2Fcarlos%5Ftorres%5Fjep%5Fgov%5Fco%2FDocuments%2FDocumentos%2FContractual%2FContractual%20%2D%20Onedrive%2FValidaci%C3%B3n%20p%C3%B3lizas%20CPS%2F%2EVERIFICACI%C3%93N%20DE%20P%C3%93LIZAS%20CONTRATOS%202022%2FVerificacio%CC%81n%20po%CC%81liza%20contrato%20JEP%2D318%2D2022%2Epdf&amp;parent=%2Fpersonal%2Fcarlos%5Ftorres%5Fjep%5Fgov%5Fco%2FDocuments%2FDocumentos%2FContractual%2FContractual%20%2D%20Onedrive%2FValidaci%C3%B3n%20p%C3%B3lizas%20CPS%2F%2EVERIFICACI%C3%93N%20DE%20P%C3%93LIZAS%20CONTRATOS%202022&amp;parentview=7</v>
          </cell>
          <cell r="BU409" t="str">
            <v>Ninguna</v>
          </cell>
          <cell r="BV409" t="str">
            <v>Terminado</v>
          </cell>
          <cell r="BW409" t="str">
            <v>Retiro</v>
          </cell>
          <cell r="BX409" t="str">
            <v>N/A</v>
          </cell>
          <cell r="BY409" t="str">
            <v>DERECHO</v>
          </cell>
          <cell r="BZ409" t="str">
            <v>N/A</v>
          </cell>
          <cell r="CA409" t="str">
            <v>MASCULINO</v>
          </cell>
        </row>
        <row r="410">
          <cell r="C410" t="str">
            <v>JEP-025-2022</v>
          </cell>
          <cell r="D410" t="str">
            <v>JEP-CSPO-025-2022</v>
          </cell>
          <cell r="E410" t="str">
            <v>Norma Bonilla</v>
          </cell>
          <cell r="F410" t="str">
            <v>N/R</v>
          </cell>
          <cell r="G410" t="str">
            <v>Nathaly Cordoba Guzman</v>
          </cell>
          <cell r="H410" t="str">
            <v>2. Contratos o convenios que no requieren pluralidad de ofertas</v>
          </cell>
          <cell r="I410" t="str">
            <v>1. Prestación de servicios</v>
          </cell>
          <cell r="J410">
            <v>1020814306</v>
          </cell>
          <cell r="K410">
            <v>6</v>
          </cell>
          <cell r="L410" t="str">
            <v>Persona Natural</v>
          </cell>
          <cell r="M410" t="str">
            <v>N/A</v>
          </cell>
          <cell r="N410" t="str">
            <v>Prestar servicios profesionales para acompañar a la Subdirección de Talento Humano en el trámite de los asuntos relacionados con las situaciones administrativas como parte de la gestión del talento humano.</v>
          </cell>
          <cell r="O410" t="str">
            <v>Funciones de la dependencia</v>
          </cell>
          <cell r="P410" t="str">
            <v>Harvey Danilo Suarez Morales</v>
          </cell>
          <cell r="Q410" t="str">
            <v>Secretaría Ejecutiva</v>
          </cell>
          <cell r="R410" t="str">
            <v>Dirección Administrativa y Financiera</v>
          </cell>
          <cell r="S410" t="str">
            <v>Subdirección de Talento Humano</v>
          </cell>
          <cell r="T410" t="str">
            <v>Francy Elena Palomino Millán</v>
          </cell>
          <cell r="U410" t="str">
            <v>DD-Subdirección de Talento Humano</v>
          </cell>
          <cell r="V410" t="str">
            <v>N/A</v>
          </cell>
          <cell r="W410" t="str">
            <v>N/A</v>
          </cell>
          <cell r="X410" t="str">
            <v>N/A</v>
          </cell>
          <cell r="Y410" t="str">
            <v>Inversión</v>
          </cell>
          <cell r="Z410">
            <v>43368840</v>
          </cell>
          <cell r="AA410" t="str">
            <v>N/A</v>
          </cell>
          <cell r="AB410" t="str">
            <v>N/A</v>
          </cell>
          <cell r="AC410">
            <v>3614070</v>
          </cell>
          <cell r="AD410" t="str">
            <v>N/A</v>
          </cell>
          <cell r="AE410">
            <v>32922</v>
          </cell>
          <cell r="AF410">
            <v>25622</v>
          </cell>
          <cell r="AG410">
            <v>2018011001175</v>
          </cell>
          <cell r="AH410">
            <v>44568</v>
          </cell>
          <cell r="AI410">
            <v>44572</v>
          </cell>
          <cell r="AJ410" t="str">
            <v>Juan Felipe Bustamante Socha</v>
          </cell>
          <cell r="AK410">
            <v>1026299747</v>
          </cell>
          <cell r="AL410">
            <v>2</v>
          </cell>
          <cell r="AM410">
            <v>44854</v>
          </cell>
          <cell r="AN410">
            <v>0</v>
          </cell>
          <cell r="AO410" t="str">
            <v>N/A</v>
          </cell>
          <cell r="AP410">
            <v>0</v>
          </cell>
          <cell r="AQ410" t="str">
            <v>N/A</v>
          </cell>
          <cell r="AR410">
            <v>0</v>
          </cell>
          <cell r="AS410" t="str">
            <v>N/A</v>
          </cell>
          <cell r="AT410">
            <v>0</v>
          </cell>
          <cell r="AU410" t="str">
            <v>N/A</v>
          </cell>
          <cell r="AV410">
            <v>0</v>
          </cell>
          <cell r="AW410" t="str">
            <v>N/A</v>
          </cell>
          <cell r="AX410">
            <v>0</v>
          </cell>
          <cell r="AY410" t="str">
            <v>N/A</v>
          </cell>
          <cell r="AZ410">
            <v>0</v>
          </cell>
          <cell r="BA410">
            <v>43368840</v>
          </cell>
          <cell r="BB410" t="str">
            <v>NO</v>
          </cell>
          <cell r="BC410" t="str">
            <v>N/A</v>
          </cell>
          <cell r="BD410" t="str">
            <v>N/A</v>
          </cell>
          <cell r="BE410" t="str">
            <v>N/A</v>
          </cell>
          <cell r="BF410" t="str">
            <v>N/A</v>
          </cell>
          <cell r="BG410">
            <v>44926</v>
          </cell>
          <cell r="BH410">
            <v>44926</v>
          </cell>
          <cell r="BI410">
            <v>-417</v>
          </cell>
          <cell r="BJ410" t="str">
            <v>NO</v>
          </cell>
          <cell r="BK410" t="str">
            <v>N/A</v>
          </cell>
          <cell r="BL410" t="str">
            <v>Bogotá D.C.</v>
          </cell>
          <cell r="BM410" t="str">
            <v>Cumplimiento</v>
          </cell>
          <cell r="BN410" t="str">
            <v>63-47-101000748
33-47-101010176</v>
          </cell>
          <cell r="BO410" t="str">
            <v>0
0</v>
          </cell>
          <cell r="BP410" t="str">
            <v>Seguros del Estado S.A. 
Seguros del Estado S.A.</v>
          </cell>
          <cell r="BQ410" t="str">
            <v>7/01/2022
20/10/2022</v>
          </cell>
          <cell r="BR410" t="str">
            <v>07-01-2022 - 30-06-2023
20/10/2022 - 20/10/2023</v>
          </cell>
          <cell r="BS410" t="str">
            <v>11/01/2022
20/10/2022</v>
          </cell>
          <cell r="BT410"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C3%B3n%20p%C3%B3liza%20contrato%20JEP%2D025%2D2022%20%2Epdf&amp;parent=%2Fpersonal%2Fcarlos%5Ftorres%5Fjep%5Fgov%5Fco%2FDocuments%2FDocumentos%2FContractual%2FContractual%20%2D%20Onedrive%2FValidaci%C3%B3n%20p%C3%B3lizas%20CPS%2F%2EVERIFICACI%C3%93N%20DE%20P%C3%93LIZAS%20CONTRATOS%202022</v>
          </cell>
          <cell r="BU410" t="str">
            <v>Ninguna</v>
          </cell>
          <cell r="BV410" t="str">
            <v>Terminado</v>
          </cell>
          <cell r="BW410" t="str">
            <v>Cesión</v>
          </cell>
          <cell r="BX410" t="str">
            <v>N/A</v>
          </cell>
          <cell r="BY410" t="str">
            <v>DERECHO</v>
          </cell>
          <cell r="BZ410" t="str">
            <v>N/A</v>
          </cell>
          <cell r="CA410" t="str">
            <v>FEMENINO</v>
          </cell>
        </row>
        <row r="411">
          <cell r="C411" t="str">
            <v>JEP-292-2022</v>
          </cell>
          <cell r="D411" t="str">
            <v>JEP-CSPO-292-2022</v>
          </cell>
          <cell r="E411" t="str">
            <v>Norma Bonilla</v>
          </cell>
          <cell r="F411" t="str">
            <v>21 de enero de 2022</v>
          </cell>
          <cell r="G411" t="str">
            <v>Diana Marcela Castañeda Romero</v>
          </cell>
          <cell r="H411" t="str">
            <v>2. Contratos o convenios que no requieren pluralidad de ofertas</v>
          </cell>
          <cell r="I411" t="str">
            <v>1. Prestación de servicios</v>
          </cell>
          <cell r="J411" t="str">
            <v>52508291_x000D_</v>
          </cell>
          <cell r="K411">
            <v>8</v>
          </cell>
          <cell r="L411" t="str">
            <v>Persona Natural</v>
          </cell>
          <cell r="M411" t="str">
            <v>N/A</v>
          </cell>
          <cell r="N411" t="str">
            <v>Prestar servicios de apoyo a la Subdirección de Talento Humano en las actividades relacionadas con la preparación y ejecución del contrato para la prestación de servicios de bienestar social, como parte de la gestión del Talento Humano. (Contratos o convenio que no requieren pluralidad de ofertas)</v>
          </cell>
          <cell r="O411" t="str">
            <v>Funciones de la dependencia</v>
          </cell>
          <cell r="P411" t="str">
            <v>Harvey Danilo Suarez Morales</v>
          </cell>
          <cell r="Q411" t="str">
            <v>Secretaría Ejecutiva</v>
          </cell>
          <cell r="R411" t="str">
            <v>Dirección Administrativa y Financiera</v>
          </cell>
          <cell r="S411" t="str">
            <v>Subdirección de Talento Humano</v>
          </cell>
          <cell r="T411" t="str">
            <v>Francy Elena Palomino Millán</v>
          </cell>
          <cell r="U411" t="str">
            <v>DD-Subdirección de Talento Humano</v>
          </cell>
          <cell r="V411" t="str">
            <v>N/A</v>
          </cell>
          <cell r="W411" t="str">
            <v>N/A</v>
          </cell>
          <cell r="X411" t="str">
            <v>N/A</v>
          </cell>
          <cell r="Y411" t="str">
            <v>Inversión</v>
          </cell>
          <cell r="Z411">
            <v>36971935</v>
          </cell>
          <cell r="AA411" t="str">
            <v>N/A</v>
          </cell>
          <cell r="AB411" t="str">
            <v>N/A</v>
          </cell>
          <cell r="AC411" t="str">
            <v>$3.252.663</v>
          </cell>
          <cell r="AD411" t="str">
            <v>N/A</v>
          </cell>
          <cell r="AE411">
            <v>63022</v>
          </cell>
          <cell r="AF411">
            <v>62922</v>
          </cell>
          <cell r="AG411">
            <v>2018011001175</v>
          </cell>
          <cell r="AH411">
            <v>44587</v>
          </cell>
          <cell r="AI411">
            <v>44592</v>
          </cell>
          <cell r="AJ411" t="str">
            <v>N/A</v>
          </cell>
          <cell r="AK411" t="str">
            <v>N/A</v>
          </cell>
          <cell r="AL411" t="str">
            <v>N/A</v>
          </cell>
          <cell r="AM411" t="str">
            <v>N/A</v>
          </cell>
          <cell r="AN411">
            <v>0</v>
          </cell>
          <cell r="AO411" t="str">
            <v>N/A</v>
          </cell>
          <cell r="AP411">
            <v>0</v>
          </cell>
          <cell r="AQ411" t="str">
            <v>N/A</v>
          </cell>
          <cell r="AR411">
            <v>0</v>
          </cell>
          <cell r="AS411" t="str">
            <v>N/A</v>
          </cell>
          <cell r="AT411">
            <v>0</v>
          </cell>
          <cell r="AU411" t="str">
            <v>N/A</v>
          </cell>
          <cell r="AV411">
            <v>0</v>
          </cell>
          <cell r="AW411" t="str">
            <v>N/A</v>
          </cell>
          <cell r="AX411">
            <v>0</v>
          </cell>
          <cell r="AY411" t="str">
            <v>N/A</v>
          </cell>
          <cell r="AZ411">
            <v>0</v>
          </cell>
          <cell r="BA411">
            <v>36971935</v>
          </cell>
          <cell r="BB411" t="str">
            <v>NO</v>
          </cell>
          <cell r="BC411" t="str">
            <v>N/A</v>
          </cell>
          <cell r="BD411" t="str">
            <v>N/A</v>
          </cell>
          <cell r="BE411" t="str">
            <v>N/A</v>
          </cell>
          <cell r="BF411" t="str">
            <v>N/A</v>
          </cell>
          <cell r="BG411">
            <v>44926</v>
          </cell>
          <cell r="BH411">
            <v>44926</v>
          </cell>
          <cell r="BI411">
            <v>-417</v>
          </cell>
          <cell r="BJ411" t="str">
            <v>NO</v>
          </cell>
          <cell r="BK411" t="str">
            <v>N/A</v>
          </cell>
          <cell r="BL411" t="str">
            <v>Bogotá D.C.</v>
          </cell>
          <cell r="BM411" t="str">
            <v xml:space="preserve">Cumplimiento </v>
          </cell>
          <cell r="BN411" t="str">
            <v>63-47-101000845</v>
          </cell>
          <cell r="BO411">
            <v>0</v>
          </cell>
          <cell r="BP411" t="str">
            <v xml:space="preserve">Seguros del Estado </v>
          </cell>
          <cell r="BQ411">
            <v>44588</v>
          </cell>
          <cell r="BR411" t="str">
            <v>26-01-2022 - 30-06-2023</v>
          </cell>
          <cell r="BS411">
            <v>2022</v>
          </cell>
          <cell r="BT411" t="str">
            <v>PENDIENTE</v>
          </cell>
          <cell r="BU411" t="str">
            <v>Ninguna</v>
          </cell>
          <cell r="BV411" t="str">
            <v>Terminado</v>
          </cell>
          <cell r="BW411" t="str">
            <v>Retiro</v>
          </cell>
          <cell r="BX411" t="str">
            <v>N/A</v>
          </cell>
          <cell r="BY411" t="str">
            <v>ASISTENCIAL</v>
          </cell>
          <cell r="BZ411" t="str">
            <v>N/A</v>
          </cell>
          <cell r="CA411" t="str">
            <v>FEMENINO</v>
          </cell>
        </row>
        <row r="412">
          <cell r="C412" t="str">
            <v>JEP-179-2022</v>
          </cell>
          <cell r="D412" t="str">
            <v>JEP-CSPO-179-2022</v>
          </cell>
          <cell r="E412" t="str">
            <v>Norma Bonilla</v>
          </cell>
          <cell r="F412" t="str">
            <v>12 de enero 2022</v>
          </cell>
          <cell r="G412" t="str">
            <v>Jeniffer Tatiana Briceño Franco</v>
          </cell>
          <cell r="H412" t="str">
            <v>2. Contratos o convenios que no requieren pluralidad de ofertas</v>
          </cell>
          <cell r="I412" t="str">
            <v>1. Prestación de servicios</v>
          </cell>
          <cell r="J412">
            <v>1010213787</v>
          </cell>
          <cell r="K412">
            <v>1</v>
          </cell>
          <cell r="L412" t="str">
            <v>Persona Natural</v>
          </cell>
          <cell r="M412" t="str">
            <v>N/A</v>
          </cell>
          <cell r="N412" t="str">
            <v>Prestar los servicios de apoyo a la Subdirección de Talento Humano en el desarrollo de los procesos que afectan la nómina de la Jurisdicción Especial para la Paz, como parte del desarrollo e implementación de la estrategia de Talento Humano de la Entidad</v>
          </cell>
          <cell r="O412" t="str">
            <v>Funciones de la dependencia</v>
          </cell>
          <cell r="P412" t="str">
            <v>Harvey Danilo Suarez Morales</v>
          </cell>
          <cell r="Q412" t="str">
            <v>Secretaría Ejecutiva</v>
          </cell>
          <cell r="R412" t="str">
            <v>Dirección Administrativa y Financiera</v>
          </cell>
          <cell r="S412" t="str">
            <v>Subdirección de Talento Humano</v>
          </cell>
          <cell r="T412" t="str">
            <v>Francy Elena Palomino Millán</v>
          </cell>
          <cell r="U412" t="str">
            <v>DD-Subdirección de Talento Humano</v>
          </cell>
          <cell r="V412" t="str">
            <v>N/A</v>
          </cell>
          <cell r="W412" t="str">
            <v>N/A</v>
          </cell>
          <cell r="X412" t="str">
            <v>N/A</v>
          </cell>
          <cell r="Y412" t="str">
            <v>Inversión</v>
          </cell>
          <cell r="Z412">
            <v>27139244</v>
          </cell>
          <cell r="AA412" t="str">
            <v>N/A</v>
          </cell>
          <cell r="AB412" t="str">
            <v>N/A</v>
          </cell>
          <cell r="AC412">
            <v>2313004</v>
          </cell>
          <cell r="AD412" t="str">
            <v>N/A</v>
          </cell>
          <cell r="AE412">
            <v>47522</v>
          </cell>
          <cell r="AF412">
            <v>44022</v>
          </cell>
          <cell r="AG412">
            <v>2018011001175</v>
          </cell>
          <cell r="AH412">
            <v>44581</v>
          </cell>
          <cell r="AI412">
            <v>44582</v>
          </cell>
          <cell r="AJ412" t="str">
            <v>N/A</v>
          </cell>
          <cell r="AK412" t="str">
            <v>N/A</v>
          </cell>
          <cell r="AL412" t="str">
            <v>N/A</v>
          </cell>
          <cell r="AM412" t="str">
            <v>N/A</v>
          </cell>
          <cell r="AN412">
            <v>0</v>
          </cell>
          <cell r="AO412" t="str">
            <v>N/A</v>
          </cell>
          <cell r="AP412">
            <v>0</v>
          </cell>
          <cell r="AQ412" t="str">
            <v>N/A</v>
          </cell>
          <cell r="AR412">
            <v>0</v>
          </cell>
          <cell r="AS412" t="str">
            <v>N/A</v>
          </cell>
          <cell r="AT412">
            <v>0</v>
          </cell>
          <cell r="AU412" t="str">
            <v>N/A</v>
          </cell>
          <cell r="AV412">
            <v>0</v>
          </cell>
          <cell r="AW412" t="str">
            <v>N/A</v>
          </cell>
          <cell r="AX412">
            <v>0</v>
          </cell>
          <cell r="AY412" t="str">
            <v>N/A</v>
          </cell>
          <cell r="AZ412">
            <v>0</v>
          </cell>
          <cell r="BA412">
            <v>27139244</v>
          </cell>
          <cell r="BB412" t="str">
            <v>NO</v>
          </cell>
          <cell r="BC412" t="str">
            <v>N/A</v>
          </cell>
          <cell r="BD412" t="str">
            <v>N/A</v>
          </cell>
          <cell r="BE412" t="str">
            <v>N/A</v>
          </cell>
          <cell r="BF412" t="str">
            <v>N/A</v>
          </cell>
          <cell r="BG412">
            <v>44926</v>
          </cell>
          <cell r="BH412">
            <v>44926</v>
          </cell>
          <cell r="BI412">
            <v>-417</v>
          </cell>
          <cell r="BJ412" t="str">
            <v>NO</v>
          </cell>
          <cell r="BK412" t="str">
            <v>N/A</v>
          </cell>
          <cell r="BL412" t="str">
            <v>Bogotá D.C.</v>
          </cell>
          <cell r="BM412" t="str">
            <v>Cumplimiento</v>
          </cell>
          <cell r="BN412" t="str">
            <v>63-47-101000783</v>
          </cell>
          <cell r="BO412">
            <v>0</v>
          </cell>
          <cell r="BP412" t="str">
            <v>Seguros del Estado</v>
          </cell>
          <cell r="BQ412">
            <v>44581</v>
          </cell>
          <cell r="BR412" t="str">
            <v>20-01-2022 - 30-06-2023</v>
          </cell>
          <cell r="BS412">
            <v>2022</v>
          </cell>
          <cell r="BT412"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C3%B3n%20p%C3%B3liza%20contrato%20JEP%2D179%2D2022%20%2Epdf&amp;parent=%2Fpersonal%2Fcarlos%5Ftorres%5Fjep%5Fgov%5Fco%2FDocuments%2FDocumentos%2FContractual%2FContractual%20%2D%20Onedrive%2FValidaci%C3%B3n%20p%C3%B3lizas%20CPS%2F%2EVERIFICACI%C3%93N%20DE%20P%C3%93LIZAS%20CONTRATOS%202022</v>
          </cell>
          <cell r="BU412" t="str">
            <v>N/A</v>
          </cell>
          <cell r="BV412" t="str">
            <v>Terminado</v>
          </cell>
          <cell r="BW412" t="str">
            <v>Retiro</v>
          </cell>
          <cell r="BX412" t="str">
            <v>N/A</v>
          </cell>
          <cell r="BY412" t="str">
            <v>DERECHO</v>
          </cell>
          <cell r="BZ412" t="str">
            <v>N/A</v>
          </cell>
          <cell r="CA412" t="str">
            <v>FEMENINO</v>
          </cell>
        </row>
        <row r="413">
          <cell r="C413" t="str">
            <v>JEP-376-2022</v>
          </cell>
          <cell r="D413" t="str">
            <v>JEP-CSPO-376-2022</v>
          </cell>
          <cell r="E413" t="str">
            <v>Norma Bonilla</v>
          </cell>
          <cell r="F413" t="str">
            <v>25 de enero de 2022</v>
          </cell>
          <cell r="G413" t="str">
            <v xml:space="preserve">Yenifer Mosquera Collazos
</v>
          </cell>
          <cell r="H413" t="str">
            <v>2. Contratos o convenios que no requieren pluralidad de ofertas</v>
          </cell>
          <cell r="I413" t="str">
            <v>1. Prestación de servicios</v>
          </cell>
          <cell r="J413">
            <v>1026287010</v>
          </cell>
          <cell r="K413">
            <v>1</v>
          </cell>
          <cell r="L413" t="str">
            <v>Persona Natural</v>
          </cell>
          <cell r="M413" t="str">
            <v>N/A</v>
          </cell>
          <cell r="N413" t="str">
            <v>Prestar servicios de apoyo a la Subdirección de Talento Humano en aspectos relacionados con la gestión, archivo y digitalización de las historias laborales de la JEP</v>
          </cell>
          <cell r="O413" t="str">
            <v>Funciones de la dependencia</v>
          </cell>
          <cell r="P413" t="str">
            <v>Harvey Danilo Suarez Morales</v>
          </cell>
          <cell r="Q413" t="str">
            <v>Secretaría Ejecutiva</v>
          </cell>
          <cell r="R413" t="str">
            <v>Dirección Administrativa y Financiera</v>
          </cell>
          <cell r="S413" t="str">
            <v>Subdirección de Talento Humano</v>
          </cell>
          <cell r="T413" t="str">
            <v>Francy Elena Palomino Millán</v>
          </cell>
          <cell r="U413" t="str">
            <v>DD-Subdirección de Talento Humano</v>
          </cell>
          <cell r="V413" t="str">
            <v>N/A</v>
          </cell>
          <cell r="W413" t="str">
            <v>N/A</v>
          </cell>
          <cell r="X413" t="str">
            <v>N/A</v>
          </cell>
          <cell r="Y413" t="str">
            <v>Inversión</v>
          </cell>
          <cell r="Z413">
            <v>37080357</v>
          </cell>
          <cell r="AA413" t="str">
            <v>N/A</v>
          </cell>
          <cell r="AB413" t="str">
            <v>N/A</v>
          </cell>
          <cell r="AC413" t="str">
            <v>$3.252.663</v>
          </cell>
          <cell r="AD413" t="str">
            <v>N/A</v>
          </cell>
          <cell r="AE413">
            <v>61222</v>
          </cell>
          <cell r="AF413">
            <v>70122</v>
          </cell>
          <cell r="AG413">
            <v>2018011001175</v>
          </cell>
          <cell r="AH413">
            <v>44589</v>
          </cell>
          <cell r="AI413">
            <v>44592</v>
          </cell>
          <cell r="AJ413" t="str">
            <v>N/A</v>
          </cell>
          <cell r="AK413" t="str">
            <v>N/A</v>
          </cell>
          <cell r="AL413" t="str">
            <v>N/A</v>
          </cell>
          <cell r="AM413" t="str">
            <v>N/A</v>
          </cell>
          <cell r="AN413">
            <v>0</v>
          </cell>
          <cell r="AO413" t="str">
            <v>N/A</v>
          </cell>
          <cell r="AP413">
            <v>0</v>
          </cell>
          <cell r="AQ413" t="str">
            <v>N/A</v>
          </cell>
          <cell r="AR413">
            <v>0</v>
          </cell>
          <cell r="AS413" t="str">
            <v>N/A</v>
          </cell>
          <cell r="AT413">
            <v>0</v>
          </cell>
          <cell r="AU413" t="str">
            <v>N/A</v>
          </cell>
          <cell r="AV413">
            <v>0</v>
          </cell>
          <cell r="AW413" t="str">
            <v>N/A</v>
          </cell>
          <cell r="AX413">
            <v>0</v>
          </cell>
          <cell r="AY413" t="str">
            <v>N/A</v>
          </cell>
          <cell r="AZ413">
            <v>0</v>
          </cell>
          <cell r="BA413">
            <v>37080357</v>
          </cell>
          <cell r="BB413" t="str">
            <v>NO</v>
          </cell>
          <cell r="BC413" t="str">
            <v>N/A</v>
          </cell>
          <cell r="BD413" t="str">
            <v>N/A</v>
          </cell>
          <cell r="BE413" t="str">
            <v>N/A</v>
          </cell>
          <cell r="BF413" t="str">
            <v>N/A</v>
          </cell>
          <cell r="BG413">
            <v>44926</v>
          </cell>
          <cell r="BH413">
            <v>44926</v>
          </cell>
          <cell r="BI413">
            <v>-417</v>
          </cell>
          <cell r="BJ413" t="str">
            <v>NO</v>
          </cell>
          <cell r="BK413" t="str">
            <v>N/A</v>
          </cell>
          <cell r="BL413" t="str">
            <v>Bogotá D.C.</v>
          </cell>
          <cell r="BM413" t="str">
            <v xml:space="preserve">Cumplimiento </v>
          </cell>
          <cell r="BN413" t="str">
            <v>15-47-101008841</v>
          </cell>
          <cell r="BO413">
            <v>0</v>
          </cell>
          <cell r="BP413" t="str">
            <v xml:space="preserve">Seguros del Estado </v>
          </cell>
          <cell r="BQ413">
            <v>44592</v>
          </cell>
          <cell r="BR413" t="str">
            <v>26-01-2022 - 30-06-2023</v>
          </cell>
          <cell r="BS413">
            <v>2022</v>
          </cell>
          <cell r="BT413" t="str">
            <v>PENDIENTE</v>
          </cell>
          <cell r="BU413" t="str">
            <v>Ninguna</v>
          </cell>
          <cell r="BV413" t="str">
            <v>Terminado</v>
          </cell>
          <cell r="BW413" t="str">
            <v>Retiro</v>
          </cell>
          <cell r="BX413" t="str">
            <v>N/A</v>
          </cell>
          <cell r="BY413" t="str">
            <v>TÉCNICO LABORAL EN AUXILIAR DE RECURSOS HUMANOS</v>
          </cell>
          <cell r="BZ413" t="str">
            <v>N/A</v>
          </cell>
          <cell r="CA413" t="str">
            <v>FEMENINO</v>
          </cell>
        </row>
        <row r="414">
          <cell r="C414" t="str">
            <v>JEP-708-2022</v>
          </cell>
          <cell r="D414" t="str">
            <v>JEP-CSPO-684-2022</v>
          </cell>
          <cell r="E414" t="str">
            <v>Carlos Torres</v>
          </cell>
          <cell r="F414">
            <v>44823</v>
          </cell>
          <cell r="G414" t="str">
            <v>CANCELADO</v>
          </cell>
          <cell r="H414" t="str">
            <v>2. Contratos o convenios que no requieren pluralidad de ofertas</v>
          </cell>
          <cell r="I414" t="str">
            <v>1. Prestación de servicios</v>
          </cell>
          <cell r="J414" t="str">
            <v>CANCELADO</v>
          </cell>
          <cell r="K414" t="str">
            <v>CANCELADO</v>
          </cell>
          <cell r="L414" t="str">
            <v>Persona Jurídica</v>
          </cell>
          <cell r="M414" t="str">
            <v>CANCELADO</v>
          </cell>
          <cell r="N414" t="str">
            <v>Prestar los servicios de asesoría técnica para la incorporación de ajustes para garantizar el acceso efectivo, oportuno y de calidad de los ciudadanos sordos en los escenarios de relacionamiento con la JEP para garantizar el fortalecimiento institucional</v>
          </cell>
          <cell r="O414" t="str">
            <v>CANCELADO</v>
          </cell>
          <cell r="P414" t="str">
            <v>CANCELADO</v>
          </cell>
          <cell r="Q414" t="str">
            <v>CANCELADO</v>
          </cell>
          <cell r="R414" t="str">
            <v>Dirección Administrativa y Financiera</v>
          </cell>
          <cell r="S414" t="str">
            <v>Subdirección de Talento Humano</v>
          </cell>
          <cell r="T414" t="str">
            <v>CANCELADO</v>
          </cell>
          <cell r="U414" t="str">
            <v>DD-Subdirección de Talento Humano</v>
          </cell>
          <cell r="V414" t="str">
            <v>N/A</v>
          </cell>
          <cell r="W414" t="str">
            <v>N/A</v>
          </cell>
          <cell r="X414" t="str">
            <v>N/A</v>
          </cell>
          <cell r="Y414" t="str">
            <v>N/A</v>
          </cell>
          <cell r="Z414">
            <v>0</v>
          </cell>
          <cell r="AA414" t="str">
            <v>N/A</v>
          </cell>
          <cell r="AB414" t="str">
            <v>N/A</v>
          </cell>
          <cell r="AC414" t="str">
            <v>CANCELADO</v>
          </cell>
          <cell r="AD414" t="str">
            <v>N/A</v>
          </cell>
          <cell r="AE414" t="str">
            <v>CANCELADO</v>
          </cell>
          <cell r="AF414" t="str">
            <v>CANCELADO</v>
          </cell>
          <cell r="AG414" t="str">
            <v>CANCELADO</v>
          </cell>
          <cell r="AH414" t="str">
            <v>CANCELADO</v>
          </cell>
          <cell r="AI414" t="str">
            <v>CANCELADO</v>
          </cell>
          <cell r="AJ414" t="str">
            <v>CANCELADO</v>
          </cell>
          <cell r="AK414" t="str">
            <v>N/A</v>
          </cell>
          <cell r="AL414" t="str">
            <v>N/A</v>
          </cell>
          <cell r="AM414" t="str">
            <v>N/A</v>
          </cell>
          <cell r="AN414">
            <v>0</v>
          </cell>
          <cell r="AO414" t="str">
            <v>N/A</v>
          </cell>
          <cell r="AP414">
            <v>0</v>
          </cell>
          <cell r="AQ414" t="str">
            <v>N/A</v>
          </cell>
          <cell r="AR414">
            <v>0</v>
          </cell>
          <cell r="AS414" t="str">
            <v>N/A</v>
          </cell>
          <cell r="AT414">
            <v>0</v>
          </cell>
          <cell r="AU414" t="str">
            <v>N/A</v>
          </cell>
          <cell r="AV414">
            <v>0</v>
          </cell>
          <cell r="AW414" t="str">
            <v>N/A</v>
          </cell>
          <cell r="AX414">
            <v>0</v>
          </cell>
          <cell r="AY414" t="str">
            <v>N/A</v>
          </cell>
          <cell r="AZ414" t="e">
            <v>#VALUE!</v>
          </cell>
          <cell r="BA414">
            <v>0</v>
          </cell>
          <cell r="BB414" t="str">
            <v>N/A</v>
          </cell>
          <cell r="BC414" t="str">
            <v>CANCELADO</v>
          </cell>
          <cell r="BD414" t="str">
            <v>CANCELADO</v>
          </cell>
          <cell r="BE414" t="str">
            <v>CANCELADO</v>
          </cell>
          <cell r="BF414" t="str">
            <v>CANCELADO</v>
          </cell>
          <cell r="BG414" t="str">
            <v>CANCELADO</v>
          </cell>
          <cell r="BH414" t="str">
            <v>CANCELADO</v>
          </cell>
          <cell r="BI414" t="e">
            <v>#VALUE!</v>
          </cell>
          <cell r="BJ414" t="str">
            <v>SI</v>
          </cell>
          <cell r="BK414" t="str">
            <v>SIN FECHA</v>
          </cell>
          <cell r="BL414" t="str">
            <v>N/A</v>
          </cell>
          <cell r="BM414" t="str">
            <v>N/A</v>
          </cell>
          <cell r="BN414" t="str">
            <v>N/A</v>
          </cell>
          <cell r="BO414" t="str">
            <v>N/A</v>
          </cell>
          <cell r="BP414" t="str">
            <v>N/A</v>
          </cell>
          <cell r="BQ414" t="str">
            <v>N/A</v>
          </cell>
          <cell r="BR414" t="str">
            <v>N/A</v>
          </cell>
          <cell r="BS414">
            <v>2022</v>
          </cell>
          <cell r="BT414" t="str">
            <v>N/A</v>
          </cell>
          <cell r="BU414" t="str">
            <v>el contrato no ha salido porque cambiaron al director del INSOR y estoy esperando que me envíen los documentos de nombramiento y posesión del nuevo- Carlos Torres sept 26</v>
          </cell>
          <cell r="BV414" t="str">
            <v>Cancelado</v>
          </cell>
          <cell r="BW414" t="str">
            <v>Ingreso</v>
          </cell>
          <cell r="BX414" t="str">
            <v>N/A</v>
          </cell>
          <cell r="BY414" t="str">
            <v>N/A</v>
          </cell>
          <cell r="BZ414" t="str">
            <v>N/A</v>
          </cell>
          <cell r="CA414" t="str">
            <v>N/A</v>
          </cell>
        </row>
        <row r="415">
          <cell r="C415" t="str">
            <v>JEP-333-2022</v>
          </cell>
          <cell r="D415" t="str">
            <v>JEP-CSPO-333-2022</v>
          </cell>
          <cell r="E415" t="str">
            <v>Norma Bonilla</v>
          </cell>
          <cell r="F415" t="str">
            <v>23 de enero de 2022</v>
          </cell>
          <cell r="G415" t="str">
            <v>Julian Roberto Pinto Malaver</v>
          </cell>
          <cell r="H415" t="str">
            <v>2. Contratos o convenios que no requieren pluralidad de ofertas</v>
          </cell>
          <cell r="I415" t="str">
            <v>1. Prestación de servicios</v>
          </cell>
          <cell r="J415">
            <v>1052385243</v>
          </cell>
          <cell r="K415">
            <v>5</v>
          </cell>
          <cell r="L415" t="str">
            <v>Persona Natural</v>
          </cell>
          <cell r="M415" t="str">
            <v>N/A</v>
          </cell>
          <cell r="N415" t="str">
            <v>Prestar servicios profesionales para el apoyar jurídicamente en los asuntos relacionados con el procesamiento de la nómina de la jurisdicción especial para la paz, como parte del desarrollo e implementación de la estrategia de talento humano de la entidad.</v>
          </cell>
          <cell r="O415" t="str">
            <v>Funciones de la dependencia</v>
          </cell>
          <cell r="P415" t="str">
            <v>Harvey Danilo Suarez Morales</v>
          </cell>
          <cell r="Q415" t="str">
            <v>Secretaría Ejecutiva</v>
          </cell>
          <cell r="R415" t="str">
            <v>Dirección Administrativa y Financiera</v>
          </cell>
          <cell r="S415" t="str">
            <v>Subdirección de Talento Humano</v>
          </cell>
          <cell r="T415" t="str">
            <v>Francy Elena Palomino Millán</v>
          </cell>
          <cell r="U415" t="str">
            <v>DD-Subdirección de Talento Humano</v>
          </cell>
          <cell r="V415" t="str">
            <v>N/A</v>
          </cell>
          <cell r="W415" t="str">
            <v>N/A</v>
          </cell>
          <cell r="X415" t="str">
            <v>N/A</v>
          </cell>
          <cell r="Y415" t="str">
            <v>Funcionamiento</v>
          </cell>
          <cell r="Z415">
            <v>57600577</v>
          </cell>
          <cell r="AA415" t="str">
            <v>N/A</v>
          </cell>
          <cell r="AB415" t="str">
            <v>N/A</v>
          </cell>
          <cell r="AC415">
            <v>5052683</v>
          </cell>
          <cell r="AD415" t="str">
            <v>N/A</v>
          </cell>
          <cell r="AE415">
            <v>32822</v>
          </cell>
          <cell r="AF415">
            <v>63022</v>
          </cell>
          <cell r="AG415" t="str">
            <v>N/A</v>
          </cell>
          <cell r="AH415">
            <v>44587</v>
          </cell>
          <cell r="AI415">
            <v>44589</v>
          </cell>
          <cell r="AJ415" t="str">
            <v>Jose Luis Cubillos Pimentel</v>
          </cell>
          <cell r="AK415">
            <v>1018464073</v>
          </cell>
          <cell r="AL415">
            <v>5</v>
          </cell>
          <cell r="AM415">
            <v>44622</v>
          </cell>
          <cell r="AN415">
            <v>0</v>
          </cell>
          <cell r="AO415" t="str">
            <v>N/A</v>
          </cell>
          <cell r="AP415">
            <v>0</v>
          </cell>
          <cell r="AQ415" t="str">
            <v>N/A</v>
          </cell>
          <cell r="AR415">
            <v>0</v>
          </cell>
          <cell r="AS415" t="str">
            <v>N/A</v>
          </cell>
          <cell r="AT415">
            <v>0</v>
          </cell>
          <cell r="AU415" t="str">
            <v>N/A</v>
          </cell>
          <cell r="AV415">
            <v>0</v>
          </cell>
          <cell r="AW415" t="str">
            <v>N/A</v>
          </cell>
          <cell r="AX415">
            <v>0</v>
          </cell>
          <cell r="AY415" t="str">
            <v>N/A</v>
          </cell>
          <cell r="AZ415">
            <v>-61</v>
          </cell>
          <cell r="BA415">
            <v>57600577</v>
          </cell>
          <cell r="BB415" t="str">
            <v>NO</v>
          </cell>
          <cell r="BC415" t="str">
            <v>N/A</v>
          </cell>
          <cell r="BD415" t="str">
            <v>N/A</v>
          </cell>
          <cell r="BE415" t="str">
            <v>N/A</v>
          </cell>
          <cell r="BF415" t="str">
            <v>N/A</v>
          </cell>
          <cell r="BG415">
            <v>44926</v>
          </cell>
          <cell r="BH415">
            <v>44865</v>
          </cell>
          <cell r="BI415">
            <v>-478</v>
          </cell>
          <cell r="BJ415" t="str">
            <v>SI</v>
          </cell>
          <cell r="BK415">
            <v>44865</v>
          </cell>
          <cell r="BL415" t="str">
            <v>Bogotá D.C.</v>
          </cell>
          <cell r="BM415" t="str">
            <v>Cumplimiento</v>
          </cell>
          <cell r="BN415" t="str">
            <v>25-47-101002466
63-47-101000935
63-47-101000935</v>
          </cell>
          <cell r="BO415" t="str">
            <v>0
0
2</v>
          </cell>
          <cell r="BP415" t="str">
            <v>Seguros del Estado S.A.
Seguros del Estado S.A.
Seguros del Estado S.A.</v>
          </cell>
          <cell r="BQ415" t="str">
            <v>26/01/2022
17/03/2022
13/05/2022</v>
          </cell>
          <cell r="BR415" t="str">
            <v>26-01-2022 -05-07-2023
17/03/2022 - 31/10/2022
17/03/2022 - 20/01/2023</v>
          </cell>
          <cell r="BS415" t="str">
            <v>27/01/2022
24/04/2022
16/05/2022</v>
          </cell>
          <cell r="BT415" t="str">
            <v>PENDIENTE</v>
          </cell>
          <cell r="BU415" t="str">
            <v>en fecha 02/03/2022 se suscribió Seción del contrato.</v>
          </cell>
          <cell r="BV415" t="str">
            <v>Terminado</v>
          </cell>
          <cell r="BW415" t="str">
            <v>Terminación anticipada</v>
          </cell>
          <cell r="BX415" t="str">
            <v>N/A</v>
          </cell>
          <cell r="BY415" t="str">
            <v>DERECHO</v>
          </cell>
          <cell r="BZ415" t="str">
            <v>N/A</v>
          </cell>
          <cell r="CA415" t="str">
            <v>MASCULINO</v>
          </cell>
        </row>
        <row r="416">
          <cell r="C416" t="str">
            <v>JEP-793-2022</v>
          </cell>
          <cell r="D416" t="str">
            <v>JEP-CSPO-764-2022</v>
          </cell>
          <cell r="E416" t="str">
            <v xml:space="preserve">Ángela Esquivel </v>
          </cell>
          <cell r="F416">
            <v>44880</v>
          </cell>
          <cell r="G416" t="str">
            <v>Angela Daniela Torres Chavez</v>
          </cell>
          <cell r="H416" t="str">
            <v>2. Contratos o convenios que no requieren pluralidad de ofertas</v>
          </cell>
          <cell r="I416" t="str">
            <v>1. Prestación de servicios</v>
          </cell>
          <cell r="J416">
            <v>1075656823</v>
          </cell>
          <cell r="K416">
            <v>4</v>
          </cell>
          <cell r="L416" t="str">
            <v>Persona Natural</v>
          </cell>
          <cell r="M416" t="str">
            <v xml:space="preserve">Bogotá D.C. </v>
          </cell>
          <cell r="N416" t="str">
            <v>Prestación de servicios profesionales, para apoyar y acompañar al grupo de protección a víctimas, testigos y demás intervinientes de la UIA, en el análisis y definición de los niveles de riesgo individual y colectivo de las solicitudes de las medidas de protección.</v>
          </cell>
          <cell r="O416" t="str">
            <v>Administrativo Transversal</v>
          </cell>
          <cell r="P416" t="str">
            <v>Harvey Danilo Suarez Morales</v>
          </cell>
          <cell r="Q416" t="str">
            <v>Secretaría Ejecutiva</v>
          </cell>
          <cell r="R416" t="str">
            <v>Unidad de Investigación y Acusación</v>
          </cell>
          <cell r="S416" t="str">
            <v>Unidad de Investigación y Acusación</v>
          </cell>
          <cell r="T416" t="str">
            <v xml:space="preserve">Oscar Alfonso Tellez Valenzuela </v>
          </cell>
          <cell r="U416" t="str">
            <v>I-Unidad de Investigación y Acusación</v>
          </cell>
          <cell r="V416" t="str">
            <v>N/A</v>
          </cell>
          <cell r="W416" t="str">
            <v>N/A</v>
          </cell>
          <cell r="X416" t="str">
            <v>N/A</v>
          </cell>
          <cell r="Y416" t="str">
            <v>Inversión</v>
          </cell>
          <cell r="Z416">
            <v>44814482</v>
          </cell>
          <cell r="AA416" t="str">
            <v>N/A</v>
          </cell>
          <cell r="AB416" t="str">
            <v>N/A</v>
          </cell>
          <cell r="AC416">
            <v>7228143</v>
          </cell>
          <cell r="AD416">
            <v>7589549</v>
          </cell>
          <cell r="AE416">
            <v>105022</v>
          </cell>
          <cell r="AF416">
            <v>524522</v>
          </cell>
          <cell r="AG416">
            <v>2018011001068</v>
          </cell>
          <cell r="AH416">
            <v>44894</v>
          </cell>
          <cell r="AI416">
            <v>44896</v>
          </cell>
          <cell r="AJ416" t="str">
            <v>N/A</v>
          </cell>
          <cell r="AK416" t="str">
            <v>N/A</v>
          </cell>
          <cell r="AL416" t="str">
            <v>N/A</v>
          </cell>
          <cell r="AM416" t="str">
            <v>N/A</v>
          </cell>
          <cell r="AN416">
            <v>7589549</v>
          </cell>
          <cell r="AO416">
            <v>45044</v>
          </cell>
          <cell r="AP416">
            <v>7589549</v>
          </cell>
          <cell r="AQ416">
            <v>45077</v>
          </cell>
          <cell r="AR416">
            <v>0</v>
          </cell>
          <cell r="AS416" t="str">
            <v>N/A</v>
          </cell>
          <cell r="AT416">
            <v>0</v>
          </cell>
          <cell r="AU416" t="str">
            <v>N/A</v>
          </cell>
          <cell r="AV416">
            <v>0</v>
          </cell>
          <cell r="AW416" t="str">
            <v>N/A</v>
          </cell>
          <cell r="AX416">
            <v>0</v>
          </cell>
          <cell r="AY416" t="str">
            <v>N/A</v>
          </cell>
          <cell r="AZ416">
            <v>61</v>
          </cell>
          <cell r="BA416">
            <v>59993580</v>
          </cell>
          <cell r="BB416" t="str">
            <v>SI</v>
          </cell>
          <cell r="BC416">
            <v>14456286</v>
          </cell>
          <cell r="BD416" t="str">
            <v>N/A</v>
          </cell>
          <cell r="BE416" t="str">
            <v>N/A</v>
          </cell>
          <cell r="BF416" t="str">
            <v>N/A</v>
          </cell>
          <cell r="BG416">
            <v>45046</v>
          </cell>
          <cell r="BH416">
            <v>45107</v>
          </cell>
          <cell r="BI416">
            <v>-236</v>
          </cell>
          <cell r="BJ416" t="str">
            <v>SI</v>
          </cell>
          <cell r="BK416" t="str">
            <v>N/A</v>
          </cell>
          <cell r="BL416" t="str">
            <v>Bogotá D.C.</v>
          </cell>
          <cell r="BM416" t="str">
            <v>Cumplimiento</v>
          </cell>
          <cell r="BN416" t="str">
            <v>15-47-101010270</v>
          </cell>
          <cell r="BO416">
            <v>0</v>
          </cell>
          <cell r="BP416" t="str">
            <v xml:space="preserve">Seguros del Estado S.A. </v>
          </cell>
          <cell r="BQ416">
            <v>44886</v>
          </cell>
          <cell r="BR416" t="str">
            <v>18/11/2022 - 31/10/2023</v>
          </cell>
          <cell r="BS416">
            <v>2022</v>
          </cell>
          <cell r="BT416" t="str">
            <v>PENDIENTE</v>
          </cell>
          <cell r="BU416" t="str">
            <v>Mediante otrosí N°1 se prorroga el plazo de ejecución del
contrato, hasta el 31 de mayo de 2023 y adiciona el valor de $7.589.549
Mediante otro sí N°" se prorroga el plazo gasta el 30/06/2023 Adicionar el valor del contrato en la suma
de $7.589.549</v>
          </cell>
          <cell r="BV416" t="str">
            <v>Terminado</v>
          </cell>
          <cell r="BW416" t="str">
            <v>Adición y Prorróga</v>
          </cell>
          <cell r="BX416" t="str">
            <v>N/A</v>
          </cell>
          <cell r="BY416" t="str">
            <v>DERECHO</v>
          </cell>
          <cell r="BZ416" t="str">
            <v>N/A</v>
          </cell>
          <cell r="CA416" t="str">
            <v>MASCULINO</v>
          </cell>
        </row>
        <row r="417">
          <cell r="C417" t="str">
            <v>JEP-771-2022</v>
          </cell>
          <cell r="D417" t="str">
            <v>JEP-CSPO-743-2022</v>
          </cell>
          <cell r="E417" t="str">
            <v>Jairo Cuellar</v>
          </cell>
          <cell r="F417">
            <v>44869</v>
          </cell>
          <cell r="G417" t="str">
            <v>Luz Marina Velandia</v>
          </cell>
          <cell r="H417" t="str">
            <v>2. Contratos o convenios que no requieren pluralidad de ofertas</v>
          </cell>
          <cell r="I417" t="str">
            <v>1. Prestación de servicios</v>
          </cell>
          <cell r="J417">
            <v>52764643</v>
          </cell>
          <cell r="K417">
            <v>3</v>
          </cell>
          <cell r="L417" t="str">
            <v>Persona Natural</v>
          </cell>
          <cell r="M417" t="str">
            <v xml:space="preserve">Bogotá D.C. </v>
          </cell>
          <cell r="N417" t="str">
            <v>Prestación de servicios profesionales , para apoyar y acompañar al grupo de protección a víctimas, testigos y demás intervinientes de la UIA, en el análisis y definición de los niveles de riesgo individual y colectivo de las solicitudes de las medidas de protección</v>
          </cell>
          <cell r="O417" t="str">
            <v>Misional</v>
          </cell>
          <cell r="P417" t="str">
            <v>Harvey Danilo Suarez Morales</v>
          </cell>
          <cell r="Q417" t="str">
            <v>Secretaría Ejecutiva</v>
          </cell>
          <cell r="R417" t="str">
            <v>Unidad de Investigación y Acusación</v>
          </cell>
          <cell r="S417" t="str">
            <v>Unidad de Investigación y Acusación</v>
          </cell>
          <cell r="T417" t="str">
            <v xml:space="preserve">Oscar Alfonso Tellez Valenzuela </v>
          </cell>
          <cell r="U417" t="str">
            <v>I-Unidad de Investigación y Acusación</v>
          </cell>
          <cell r="V417" t="str">
            <v>N/A</v>
          </cell>
          <cell r="W417" t="str">
            <v>N/A</v>
          </cell>
          <cell r="X417" t="str">
            <v>N/A</v>
          </cell>
          <cell r="Y417" t="str">
            <v>Inversión</v>
          </cell>
          <cell r="Z417">
            <v>44814482</v>
          </cell>
          <cell r="AA417" t="str">
            <v>N/A</v>
          </cell>
          <cell r="AB417" t="str">
            <v>N/A</v>
          </cell>
          <cell r="AC417">
            <v>7228143</v>
          </cell>
          <cell r="AD417">
            <v>7589549</v>
          </cell>
          <cell r="AE417">
            <v>105222</v>
          </cell>
          <cell r="AF417" t="str">
            <v xml:space="preserve">	535122</v>
          </cell>
          <cell r="AG417">
            <v>2018011001068</v>
          </cell>
          <cell r="AH417">
            <v>44883</v>
          </cell>
          <cell r="AI417">
            <v>44887</v>
          </cell>
          <cell r="AJ417" t="str">
            <v>N/A</v>
          </cell>
          <cell r="AK417" t="str">
            <v>N/A</v>
          </cell>
          <cell r="AL417" t="str">
            <v>N/A</v>
          </cell>
          <cell r="AM417" t="str">
            <v>N/A</v>
          </cell>
          <cell r="AN417">
            <v>0</v>
          </cell>
          <cell r="AO417" t="str">
            <v>N/A</v>
          </cell>
          <cell r="AP417">
            <v>0</v>
          </cell>
          <cell r="AQ417" t="str">
            <v>N/A</v>
          </cell>
          <cell r="AR417">
            <v>0</v>
          </cell>
          <cell r="AS417" t="str">
            <v>N/A</v>
          </cell>
          <cell r="AT417">
            <v>0</v>
          </cell>
          <cell r="AU417" t="str">
            <v>N/A</v>
          </cell>
          <cell r="AV417">
            <v>0</v>
          </cell>
          <cell r="AW417" t="str">
            <v>N/A</v>
          </cell>
          <cell r="AX417">
            <v>0</v>
          </cell>
          <cell r="AY417" t="str">
            <v>N/A</v>
          </cell>
          <cell r="AZ417">
            <v>0</v>
          </cell>
          <cell r="BA417">
            <v>44814482</v>
          </cell>
          <cell r="BB417" t="str">
            <v>SI</v>
          </cell>
          <cell r="BC417">
            <v>30358196</v>
          </cell>
          <cell r="BD417" t="str">
            <v>N/A</v>
          </cell>
          <cell r="BE417" t="str">
            <v>N/A</v>
          </cell>
          <cell r="BF417" t="str">
            <v>N/A</v>
          </cell>
          <cell r="BG417">
            <v>45046</v>
          </cell>
          <cell r="BH417">
            <v>45046</v>
          </cell>
          <cell r="BI417">
            <v>-297</v>
          </cell>
          <cell r="BJ417" t="str">
            <v>SI</v>
          </cell>
          <cell r="BK417" t="str">
            <v>N/A</v>
          </cell>
          <cell r="BL417" t="str">
            <v>Bogotá D.C.</v>
          </cell>
          <cell r="BM417" t="str">
            <v>Cumplimiento</v>
          </cell>
          <cell r="BN417" t="str">
            <v>15-47-101010298</v>
          </cell>
          <cell r="BO417">
            <v>0</v>
          </cell>
          <cell r="BP417" t="str">
            <v>Seguros del Estado S.A.</v>
          </cell>
          <cell r="BQ417">
            <v>44889</v>
          </cell>
          <cell r="BR417" t="str">
            <v>23/11/2022 - 31/10/2023</v>
          </cell>
          <cell r="BS417">
            <v>2022</v>
          </cell>
          <cell r="BT417" t="str">
            <v>PENDIENTE</v>
          </cell>
          <cell r="BU417" t="str">
            <v>Ninguna</v>
          </cell>
          <cell r="BV417" t="str">
            <v>Terminado</v>
          </cell>
          <cell r="BW417" t="str">
            <v>Retiro</v>
          </cell>
          <cell r="BX417" t="str">
            <v>N/A</v>
          </cell>
          <cell r="BY417" t="str">
            <v>PSICOLOGÍA</v>
          </cell>
          <cell r="BZ417" t="str">
            <v>N/A</v>
          </cell>
          <cell r="CA417" t="str">
            <v>FEMENINO</v>
          </cell>
        </row>
        <row r="418">
          <cell r="C418" t="str">
            <v>JEP-772-2022</v>
          </cell>
          <cell r="D418" t="str">
            <v>JEP-CSPO-744-2022</v>
          </cell>
          <cell r="E418" t="str">
            <v>Jairo Cuellar</v>
          </cell>
          <cell r="F418">
            <v>44869</v>
          </cell>
          <cell r="G418" t="str">
            <v>Maria José Rivera Padilla</v>
          </cell>
          <cell r="H418" t="str">
            <v>2. Contratos o convenios que no requieren pluralidad de ofertas</v>
          </cell>
          <cell r="I418" t="str">
            <v>1. Prestación de servicios</v>
          </cell>
          <cell r="J418">
            <v>1020775073</v>
          </cell>
          <cell r="K418">
            <v>7</v>
          </cell>
          <cell r="L418" t="str">
            <v>Persona Natural</v>
          </cell>
          <cell r="M418" t="str">
            <v xml:space="preserve">Bogotá D.C. </v>
          </cell>
          <cell r="N418" t="str">
            <v>Prestación de servicios profesionales , para apoyar y acompañar al grupo de protección a víctimas, testigos y demás intervinientes de la UIA, en el análisis y definición de los niveles de riesgo individual y colectivo de las solicitudes de las medidas de protección</v>
          </cell>
          <cell r="O418" t="str">
            <v>Misional</v>
          </cell>
          <cell r="P418" t="str">
            <v>Harvey Danilo Suarez Morales</v>
          </cell>
          <cell r="Q418" t="str">
            <v>Secretaría Ejecutiva</v>
          </cell>
          <cell r="R418" t="str">
            <v>Unidad de Investigación y Acusación</v>
          </cell>
          <cell r="S418" t="str">
            <v>Unidad de Investigación y Acusación</v>
          </cell>
          <cell r="T418" t="str">
            <v xml:space="preserve">Oscar Alfonso Tellez Valenzuela </v>
          </cell>
          <cell r="U418" t="str">
            <v>I-Unidad de Investigación y Acusación</v>
          </cell>
          <cell r="V418" t="str">
            <v>N/A</v>
          </cell>
          <cell r="W418" t="str">
            <v>N/A</v>
          </cell>
          <cell r="X418" t="str">
            <v>N/A</v>
          </cell>
          <cell r="Y418" t="str">
            <v>Inversión</v>
          </cell>
          <cell r="Z418">
            <v>44814482</v>
          </cell>
          <cell r="AA418" t="str">
            <v>N/A</v>
          </cell>
          <cell r="AB418" t="str">
            <v>N/A</v>
          </cell>
          <cell r="AC418">
            <v>7228143</v>
          </cell>
          <cell r="AD418">
            <v>7589549</v>
          </cell>
          <cell r="AE418">
            <v>106922</v>
          </cell>
          <cell r="AF418">
            <v>520822</v>
          </cell>
          <cell r="AG418">
            <v>2018011001068</v>
          </cell>
          <cell r="AH418">
            <v>44888</v>
          </cell>
          <cell r="AI418">
            <v>44889</v>
          </cell>
          <cell r="AJ418" t="str">
            <v>N/A</v>
          </cell>
          <cell r="AK418" t="str">
            <v>N/A</v>
          </cell>
          <cell r="AL418" t="str">
            <v>N/A</v>
          </cell>
          <cell r="AM418" t="str">
            <v>N/A</v>
          </cell>
          <cell r="AN418">
            <v>0</v>
          </cell>
          <cell r="AO418" t="str">
            <v>N/A</v>
          </cell>
          <cell r="AP418">
            <v>0</v>
          </cell>
          <cell r="AQ418" t="str">
            <v>N/A</v>
          </cell>
          <cell r="AR418">
            <v>0</v>
          </cell>
          <cell r="AS418" t="str">
            <v>N/A</v>
          </cell>
          <cell r="AT418">
            <v>0</v>
          </cell>
          <cell r="AU418" t="str">
            <v>N/A</v>
          </cell>
          <cell r="AV418">
            <v>0</v>
          </cell>
          <cell r="AW418" t="str">
            <v>N/A</v>
          </cell>
          <cell r="AX418">
            <v>0</v>
          </cell>
          <cell r="AY418" t="str">
            <v>N/A</v>
          </cell>
          <cell r="AZ418">
            <v>0</v>
          </cell>
          <cell r="BA418">
            <v>44814482</v>
          </cell>
          <cell r="BB418" t="str">
            <v>SI</v>
          </cell>
          <cell r="BC418">
            <v>30358196</v>
          </cell>
          <cell r="BD418" t="str">
            <v>N/A</v>
          </cell>
          <cell r="BE418" t="str">
            <v>N/A</v>
          </cell>
          <cell r="BF418" t="str">
            <v>N/A</v>
          </cell>
          <cell r="BG418">
            <v>45046</v>
          </cell>
          <cell r="BH418">
            <v>45046</v>
          </cell>
          <cell r="BI418">
            <v>-297</v>
          </cell>
          <cell r="BJ418" t="str">
            <v>SI</v>
          </cell>
          <cell r="BK418" t="str">
            <v>N/A</v>
          </cell>
          <cell r="BL418" t="str">
            <v>Bogotá D.C.</v>
          </cell>
          <cell r="BM418" t="str">
            <v>Cumplimiento</v>
          </cell>
          <cell r="BN418" t="str">
            <v>15-47-101010267</v>
          </cell>
          <cell r="BO418">
            <v>0</v>
          </cell>
          <cell r="BP418" t="str">
            <v xml:space="preserve">Seguros del Estado S.A. </v>
          </cell>
          <cell r="BQ418">
            <v>44883</v>
          </cell>
          <cell r="BR418" t="str">
            <v>18/11/2022 - 31/10/2023</v>
          </cell>
          <cell r="BS418">
            <v>2022</v>
          </cell>
          <cell r="BT418" t="str">
            <v>PENDIENTE</v>
          </cell>
          <cell r="BU418" t="str">
            <v>Ninguna</v>
          </cell>
          <cell r="BV418" t="str">
            <v>Terminado</v>
          </cell>
          <cell r="BW418" t="str">
            <v>Retiro</v>
          </cell>
          <cell r="BX418" t="str">
            <v>N/A</v>
          </cell>
          <cell r="BY418" t="str">
            <v>GOBIERNO Y RELACIONES INTERNACIONALES</v>
          </cell>
          <cell r="BZ418" t="str">
            <v>N/A</v>
          </cell>
          <cell r="CA418" t="str">
            <v>FEMENINO</v>
          </cell>
        </row>
        <row r="419">
          <cell r="C419" t="str">
            <v>JEP-773-2022</v>
          </cell>
          <cell r="D419" t="str">
            <v>JEP-CSPO-745-2022</v>
          </cell>
          <cell r="E419" t="str">
            <v>Jairo Cuellar</v>
          </cell>
          <cell r="F419">
            <v>44869</v>
          </cell>
          <cell r="G419" t="str">
            <v>Nathaly Sanchez Silva</v>
          </cell>
          <cell r="H419" t="str">
            <v>2. Contratos o convenios que no requieren pluralidad de ofertas</v>
          </cell>
          <cell r="I419" t="str">
            <v>1. Prestación de servicios</v>
          </cell>
          <cell r="J419">
            <v>1013588777</v>
          </cell>
          <cell r="K419">
            <v>6</v>
          </cell>
          <cell r="L419" t="str">
            <v>Persona Natural</v>
          </cell>
          <cell r="M419" t="str">
            <v xml:space="preserve">Bogotá D.C. </v>
          </cell>
          <cell r="N419" t="str">
            <v>Prestación de servicios profesionales , para apoyar y acompañar al grupo de protección a víctimas, testigos y demás intervinientes de la UIA, en el análisis y definición de los niveles de riesgo individual y colectivo de las solicitudes de las medidas de protección</v>
          </cell>
          <cell r="O419" t="str">
            <v>Misional</v>
          </cell>
          <cell r="P419" t="str">
            <v>Harvey Danilo Suarez Morales</v>
          </cell>
          <cell r="Q419" t="str">
            <v>Secretaría Ejecutiva</v>
          </cell>
          <cell r="R419" t="str">
            <v>Unidad de Investigación y Acusación</v>
          </cell>
          <cell r="S419" t="str">
            <v>Unidad de Investigación y Acusación</v>
          </cell>
          <cell r="T419" t="str">
            <v xml:space="preserve">Oscar Alfonso Tellez Valenzuela </v>
          </cell>
          <cell r="U419" t="str">
            <v>I-Unidad de Investigación y Acusación</v>
          </cell>
          <cell r="V419" t="str">
            <v>N/A</v>
          </cell>
          <cell r="W419" t="str">
            <v>N/A</v>
          </cell>
          <cell r="X419" t="str">
            <v>N/A</v>
          </cell>
          <cell r="Y419" t="str">
            <v>Inversión</v>
          </cell>
          <cell r="Z419">
            <v>44814482</v>
          </cell>
          <cell r="AA419" t="str">
            <v>N/A</v>
          </cell>
          <cell r="AB419" t="str">
            <v>N/A</v>
          </cell>
          <cell r="AC419">
            <v>7228143</v>
          </cell>
          <cell r="AD419">
            <v>7589549</v>
          </cell>
          <cell r="AE419">
            <v>105822</v>
          </cell>
          <cell r="AF419">
            <v>535422</v>
          </cell>
          <cell r="AG419" t="str">
            <v xml:space="preserve">	2018011001068</v>
          </cell>
          <cell r="AH419">
            <v>44887</v>
          </cell>
          <cell r="AI419">
            <v>44889</v>
          </cell>
          <cell r="AJ419" t="str">
            <v>N/A</v>
          </cell>
          <cell r="AK419" t="str">
            <v>N/A</v>
          </cell>
          <cell r="AL419" t="str">
            <v>N/A</v>
          </cell>
          <cell r="AM419" t="str">
            <v>N/A</v>
          </cell>
          <cell r="AN419">
            <v>0</v>
          </cell>
          <cell r="AO419" t="str">
            <v>N/A</v>
          </cell>
          <cell r="AP419">
            <v>0</v>
          </cell>
          <cell r="AQ419" t="str">
            <v>N/A</v>
          </cell>
          <cell r="AR419">
            <v>0</v>
          </cell>
          <cell r="AS419" t="str">
            <v>N/A</v>
          </cell>
          <cell r="AT419">
            <v>0</v>
          </cell>
          <cell r="AU419" t="str">
            <v>N/A</v>
          </cell>
          <cell r="AV419">
            <v>0</v>
          </cell>
          <cell r="AW419" t="str">
            <v>N/A</v>
          </cell>
          <cell r="AX419">
            <v>0</v>
          </cell>
          <cell r="AY419" t="str">
            <v>N/A</v>
          </cell>
          <cell r="AZ419">
            <v>0</v>
          </cell>
          <cell r="BA419">
            <v>44814482</v>
          </cell>
          <cell r="BB419" t="str">
            <v>SI</v>
          </cell>
          <cell r="BC419">
            <v>30358196</v>
          </cell>
          <cell r="BD419" t="str">
            <v>N/A</v>
          </cell>
          <cell r="BE419" t="str">
            <v>N/A</v>
          </cell>
          <cell r="BF419" t="str">
            <v>N/A</v>
          </cell>
          <cell r="BG419">
            <v>45046</v>
          </cell>
          <cell r="BH419">
            <v>45046</v>
          </cell>
          <cell r="BI419">
            <v>-297</v>
          </cell>
          <cell r="BJ419" t="str">
            <v>SI</v>
          </cell>
          <cell r="BK419" t="str">
            <v>N/A</v>
          </cell>
          <cell r="BL419" t="str">
            <v>Bogotá D.C.</v>
          </cell>
          <cell r="BM419" t="str">
            <v>Cumplimiento</v>
          </cell>
          <cell r="BN419" t="str">
            <v>15-47-101010296</v>
          </cell>
          <cell r="BO419">
            <v>0</v>
          </cell>
          <cell r="BP419" t="str">
            <v>Seguros del Estado S.A.</v>
          </cell>
          <cell r="BQ419">
            <v>44889</v>
          </cell>
          <cell r="BR419" t="str">
            <v>23/11/2022 - 31/10/2023</v>
          </cell>
          <cell r="BS419">
            <v>2022</v>
          </cell>
          <cell r="BT419" t="str">
            <v>PENDIENTE</v>
          </cell>
          <cell r="BU419" t="str">
            <v>Ninguna</v>
          </cell>
          <cell r="BV419" t="str">
            <v>Terminado</v>
          </cell>
          <cell r="BW419" t="str">
            <v>Retiro</v>
          </cell>
          <cell r="BX419" t="str">
            <v>N/A</v>
          </cell>
          <cell r="BY419" t="str">
            <v>PSICOLOGÍA</v>
          </cell>
          <cell r="BZ419" t="str">
            <v>N/A</v>
          </cell>
          <cell r="CA419" t="str">
            <v>FEMENINO</v>
          </cell>
        </row>
        <row r="420">
          <cell r="C420" t="str">
            <v>JEP-774-2022</v>
          </cell>
          <cell r="D420" t="str">
            <v>JEP-CSPO-746-2022</v>
          </cell>
          <cell r="E420" t="str">
            <v>Jairo Cuellar</v>
          </cell>
          <cell r="F420">
            <v>44869</v>
          </cell>
          <cell r="G420" t="str">
            <v>Sandra Milena Archila Carmona</v>
          </cell>
          <cell r="H420" t="str">
            <v>2. Contratos o convenios que no requieren pluralidad de ofertas</v>
          </cell>
          <cell r="I420" t="str">
            <v>1. Prestación de servicios</v>
          </cell>
          <cell r="J420">
            <v>1049606775</v>
          </cell>
          <cell r="K420">
            <v>0</v>
          </cell>
          <cell r="L420" t="str">
            <v>Persona Natural</v>
          </cell>
          <cell r="M420" t="str">
            <v xml:space="preserve">Bogotá D.C. </v>
          </cell>
          <cell r="N420" t="str">
            <v>Prestación de servicios profesionales , para apoyar y acompañar al grupo de protección a víctimas, testigos y demás intervinientes de la UIA, en el análisis y definición de los niveles de riesgo individual y colectivo de las solicitudes de las medidas de protección</v>
          </cell>
          <cell r="O420" t="str">
            <v>Misional</v>
          </cell>
          <cell r="P420" t="str">
            <v>Harvey Danilo Suarez Morales</v>
          </cell>
          <cell r="Q420" t="str">
            <v>Secretaría Ejecutiva</v>
          </cell>
          <cell r="R420" t="str">
            <v>Unidad de Investigación y Acusación</v>
          </cell>
          <cell r="S420" t="str">
            <v>Unidad de Investigación y Acusación</v>
          </cell>
          <cell r="T420" t="str">
            <v xml:space="preserve">Oscar Alfonso Tellez Valenzuela </v>
          </cell>
          <cell r="U420" t="str">
            <v>I-Unidad de Investigación y Acusación</v>
          </cell>
          <cell r="V420" t="str">
            <v>N/A</v>
          </cell>
          <cell r="W420" t="str">
            <v>N/A</v>
          </cell>
          <cell r="X420" t="str">
            <v>N/A</v>
          </cell>
          <cell r="Y420" t="str">
            <v>Inversión</v>
          </cell>
          <cell r="Z420">
            <v>44814482</v>
          </cell>
          <cell r="AA420" t="str">
            <v>N/A</v>
          </cell>
          <cell r="AB420" t="str">
            <v>N/A</v>
          </cell>
          <cell r="AC420">
            <v>7228143</v>
          </cell>
          <cell r="AD420">
            <v>7589549</v>
          </cell>
          <cell r="AE420">
            <v>105422</v>
          </cell>
          <cell r="AF420">
            <v>530922</v>
          </cell>
          <cell r="AG420" t="str">
            <v xml:space="preserve">	2018011001068</v>
          </cell>
          <cell r="AH420">
            <v>44887</v>
          </cell>
          <cell r="AI420">
            <v>44889</v>
          </cell>
          <cell r="AJ420" t="str">
            <v>N/A</v>
          </cell>
          <cell r="AK420" t="str">
            <v>N/A</v>
          </cell>
          <cell r="AL420" t="str">
            <v>N/A</v>
          </cell>
          <cell r="AM420" t="str">
            <v>N/A</v>
          </cell>
          <cell r="AN420">
            <v>0</v>
          </cell>
          <cell r="AO420" t="str">
            <v>N/A</v>
          </cell>
          <cell r="AP420">
            <v>0</v>
          </cell>
          <cell r="AQ420" t="str">
            <v>N/A</v>
          </cell>
          <cell r="AR420">
            <v>0</v>
          </cell>
          <cell r="AS420" t="str">
            <v>N/A</v>
          </cell>
          <cell r="AT420">
            <v>0</v>
          </cell>
          <cell r="AU420" t="str">
            <v>N/A</v>
          </cell>
          <cell r="AV420">
            <v>0</v>
          </cell>
          <cell r="AW420" t="str">
            <v>N/A</v>
          </cell>
          <cell r="AX420">
            <v>0</v>
          </cell>
          <cell r="AY420" t="str">
            <v>N/A</v>
          </cell>
          <cell r="AZ420">
            <v>0</v>
          </cell>
          <cell r="BA420">
            <v>44814482</v>
          </cell>
          <cell r="BB420" t="str">
            <v>SI</v>
          </cell>
          <cell r="BC420">
            <v>30358196</v>
          </cell>
          <cell r="BD420" t="str">
            <v>N/A</v>
          </cell>
          <cell r="BE420" t="str">
            <v>N/A</v>
          </cell>
          <cell r="BF420" t="str">
            <v>N/A</v>
          </cell>
          <cell r="BG420">
            <v>45046</v>
          </cell>
          <cell r="BH420">
            <v>45046</v>
          </cell>
          <cell r="BI420">
            <v>-297</v>
          </cell>
          <cell r="BJ420" t="str">
            <v>SI</v>
          </cell>
          <cell r="BK420" t="str">
            <v>N/A</v>
          </cell>
          <cell r="BL420" t="str">
            <v>Bogotá D.C.</v>
          </cell>
          <cell r="BM420" t="str">
            <v>Cumplimiento</v>
          </cell>
          <cell r="BN420" t="str">
            <v>15-47-101010287</v>
          </cell>
          <cell r="BO420">
            <v>0</v>
          </cell>
          <cell r="BP420" t="str">
            <v>Seguros del Estado S.A.</v>
          </cell>
          <cell r="BQ420">
            <v>44887</v>
          </cell>
          <cell r="BR420" t="str">
            <v>22/11/2022 - 31/10/2023</v>
          </cell>
          <cell r="BS420">
            <v>2022</v>
          </cell>
          <cell r="BT420" t="str">
            <v>PENDIENTE</v>
          </cell>
          <cell r="BU420" t="str">
            <v>Ninguna</v>
          </cell>
          <cell r="BV420" t="str">
            <v>Terminado</v>
          </cell>
          <cell r="BW420" t="str">
            <v>Retiro</v>
          </cell>
          <cell r="BX420" t="str">
            <v>N/A</v>
          </cell>
          <cell r="BY420" t="str">
            <v>TRABAJO SOCIAL</v>
          </cell>
          <cell r="BZ420" t="str">
            <v>N/A</v>
          </cell>
          <cell r="CA420" t="str">
            <v>FEMENINO</v>
          </cell>
        </row>
        <row r="421">
          <cell r="C421" t="str">
            <v>JEP-788-2022</v>
          </cell>
          <cell r="D421" t="str">
            <v>JEP-CSPO-759-2022</v>
          </cell>
          <cell r="E421" t="str">
            <v>Carlos Torres</v>
          </cell>
          <cell r="F421">
            <v>44880</v>
          </cell>
          <cell r="G421" t="str">
            <v>Sergio  Jaimes Celis</v>
          </cell>
          <cell r="H421" t="str">
            <v>2. Contratos o convenios que no requieren pluralidad de ofertas</v>
          </cell>
          <cell r="I421" t="str">
            <v>1. Prestación de servicios</v>
          </cell>
          <cell r="J421">
            <v>91219891</v>
          </cell>
          <cell r="K421">
            <v>9</v>
          </cell>
          <cell r="L421" t="str">
            <v>Persona Natural</v>
          </cell>
          <cell r="M421" t="str">
            <v xml:space="preserve">Bogotá D.C. </v>
          </cell>
          <cell r="N421" t="str">
            <v>Prestación de servicios profesionales, para apoyar y acompañar al grupo de protección a víctimas, testigos y demás intervinientes de la UIA, en el análisis y definición de los niveles de riesgo individual y colectivo de las solicitudes de las medidas de protección.</v>
          </cell>
          <cell r="O421" t="str">
            <v>Administrativo Transversal</v>
          </cell>
          <cell r="P421" t="str">
            <v>Harvey Danilo Suarez Morales</v>
          </cell>
          <cell r="Q421" t="str">
            <v>Secretaría Ejecutiva</v>
          </cell>
          <cell r="R421" t="str">
            <v>Unidad de Investigación y Acusación</v>
          </cell>
          <cell r="S421" t="str">
            <v>Unidad de Investigación y Acusación</v>
          </cell>
          <cell r="T421" t="str">
            <v xml:space="preserve">Oscar Alfonso Tellez Valenzuela </v>
          </cell>
          <cell r="U421" t="str">
            <v>I-Unidad de Investigación y Acusación</v>
          </cell>
          <cell r="V421" t="str">
            <v>N/A</v>
          </cell>
          <cell r="W421" t="str">
            <v>N/A</v>
          </cell>
          <cell r="X421" t="str">
            <v>N/A</v>
          </cell>
          <cell r="Y421" t="str">
            <v>Inversión</v>
          </cell>
          <cell r="Z421">
            <v>44814482</v>
          </cell>
          <cell r="AA421" t="str">
            <v>N/A</v>
          </cell>
          <cell r="AB421" t="str">
            <v>N/A</v>
          </cell>
          <cell r="AC421">
            <v>7228143</v>
          </cell>
          <cell r="AD421">
            <v>7589549</v>
          </cell>
          <cell r="AE421">
            <v>106222</v>
          </cell>
          <cell r="AF421">
            <v>522522</v>
          </cell>
          <cell r="AG421">
            <v>2018011001068</v>
          </cell>
          <cell r="AH421">
            <v>44883</v>
          </cell>
          <cell r="AI421">
            <v>44887</v>
          </cell>
          <cell r="AJ421" t="str">
            <v>N/A</v>
          </cell>
          <cell r="AK421" t="str">
            <v>N/A</v>
          </cell>
          <cell r="AL421" t="str">
            <v>N/A</v>
          </cell>
          <cell r="AM421" t="str">
            <v>N/A</v>
          </cell>
          <cell r="AN421">
            <v>0</v>
          </cell>
          <cell r="AO421" t="str">
            <v>N/A</v>
          </cell>
          <cell r="AP421">
            <v>0</v>
          </cell>
          <cell r="AQ421" t="str">
            <v>N/A</v>
          </cell>
          <cell r="AR421">
            <v>0</v>
          </cell>
          <cell r="AS421" t="str">
            <v>N/A</v>
          </cell>
          <cell r="AT421">
            <v>0</v>
          </cell>
          <cell r="AU421" t="str">
            <v>N/A</v>
          </cell>
          <cell r="AV421">
            <v>0</v>
          </cell>
          <cell r="AW421" t="str">
            <v>N/A</v>
          </cell>
          <cell r="AX421">
            <v>0</v>
          </cell>
          <cell r="AY421" t="str">
            <v>N/A</v>
          </cell>
          <cell r="AZ421">
            <v>0</v>
          </cell>
          <cell r="BA421">
            <v>44814482</v>
          </cell>
          <cell r="BB421" t="str">
            <v>SI</v>
          </cell>
          <cell r="BC421">
            <v>30358196</v>
          </cell>
          <cell r="BD421" t="str">
            <v>N/A</v>
          </cell>
          <cell r="BE421" t="str">
            <v>N/A</v>
          </cell>
          <cell r="BF421" t="str">
            <v>N/A</v>
          </cell>
          <cell r="BG421">
            <v>45046</v>
          </cell>
          <cell r="BH421">
            <v>45046</v>
          </cell>
          <cell r="BI421">
            <v>-297</v>
          </cell>
          <cell r="BJ421" t="str">
            <v>SI</v>
          </cell>
          <cell r="BK421" t="str">
            <v>N/A</v>
          </cell>
          <cell r="BL421" t="str">
            <v>Bogotá D.C.</v>
          </cell>
          <cell r="BM421" t="str">
            <v>Cumplimiento</v>
          </cell>
          <cell r="BN421" t="str">
            <v>15-47-101010274</v>
          </cell>
          <cell r="BO421">
            <v>0</v>
          </cell>
          <cell r="BP421" t="str">
            <v xml:space="preserve">Seguros del Estado S.A. </v>
          </cell>
          <cell r="BQ421">
            <v>44886</v>
          </cell>
          <cell r="BR421" t="str">
            <v>18/11/2022 - 31/10/2023</v>
          </cell>
          <cell r="BS421">
            <v>2022</v>
          </cell>
          <cell r="BT421" t="str">
            <v>PENDIENTE</v>
          </cell>
          <cell r="BU421" t="str">
            <v>Ninguna</v>
          </cell>
          <cell r="BV421" t="str">
            <v>Terminado</v>
          </cell>
          <cell r="BW421" t="str">
            <v>Retiro</v>
          </cell>
          <cell r="BX421" t="str">
            <v>N/A</v>
          </cell>
          <cell r="BY421" t="str">
            <v>DERECHO</v>
          </cell>
          <cell r="BZ421" t="str">
            <v>N/A</v>
          </cell>
          <cell r="CA421" t="str">
            <v>MASCULINO</v>
          </cell>
        </row>
        <row r="422">
          <cell r="C422" t="str">
            <v>JEP-907-2022</v>
          </cell>
          <cell r="D422" t="str">
            <v>JEP-CSPO-875-2022</v>
          </cell>
          <cell r="E422" t="str">
            <v>Carlos Torres</v>
          </cell>
          <cell r="F422">
            <v>44901</v>
          </cell>
          <cell r="G422" t="str">
            <v>Miguel Alberto Flechas García</v>
          </cell>
          <cell r="H422" t="str">
            <v>2. Contratos o convenios que no requieren pluralidad de ofertas</v>
          </cell>
          <cell r="I422" t="str">
            <v>1. Prestación de servicios</v>
          </cell>
          <cell r="J422">
            <v>1010175753</v>
          </cell>
          <cell r="K422">
            <v>6</v>
          </cell>
          <cell r="L422" t="str">
            <v>Persona Natural</v>
          </cell>
          <cell r="M422" t="str">
            <v xml:space="preserve">Bogotá D.C. </v>
          </cell>
          <cell r="N422" t="str">
            <v>Prestación de servicios profesionales, para apoyar y acompañar al grupo de protección a víctimas, testigos y demás intervinientes de la UIA, en el análisis y definición de los niveles de riesgo individual y colectivo de las solicitudes de las medidas de protección</v>
          </cell>
          <cell r="O422" t="str">
            <v>Funciones de la dependencia</v>
          </cell>
          <cell r="P422" t="str">
            <v>Harvey Danilo Suarez Morales</v>
          </cell>
          <cell r="Q422" t="str">
            <v>Secretaría Ejecutiva</v>
          </cell>
          <cell r="R422" t="str">
            <v>Unidad de Investigación y Acusación</v>
          </cell>
          <cell r="S422" t="str">
            <v>Unidad de Investigación y Acusación</v>
          </cell>
          <cell r="T422" t="str">
            <v xml:space="preserve">Oscar Alfonso Tellez Valenzuela </v>
          </cell>
          <cell r="U422" t="str">
            <v>I-Unidad de Investigación y Acusación</v>
          </cell>
          <cell r="V422" t="str">
            <v>N/A</v>
          </cell>
          <cell r="W422" t="str">
            <v>N/A</v>
          </cell>
          <cell r="X422" t="str">
            <v>N/A</v>
          </cell>
          <cell r="Y422" t="str">
            <v>Inversión</v>
          </cell>
          <cell r="Z422">
            <v>37586339</v>
          </cell>
          <cell r="AA422" t="str">
            <v>N/A</v>
          </cell>
          <cell r="AB422" t="str">
            <v>N/A</v>
          </cell>
          <cell r="AC422">
            <v>7228143</v>
          </cell>
          <cell r="AD422">
            <v>7589549</v>
          </cell>
          <cell r="AE422">
            <v>105622</v>
          </cell>
          <cell r="AF422">
            <v>581322</v>
          </cell>
          <cell r="AG422">
            <v>2018011001068</v>
          </cell>
          <cell r="AH422">
            <v>44908</v>
          </cell>
          <cell r="AI422">
            <v>44910</v>
          </cell>
          <cell r="AJ422" t="str">
            <v>N/A</v>
          </cell>
          <cell r="AK422" t="str">
            <v>N/A</v>
          </cell>
          <cell r="AL422" t="str">
            <v>N/A</v>
          </cell>
          <cell r="AM422" t="str">
            <v>N/A</v>
          </cell>
          <cell r="AN422">
            <v>0</v>
          </cell>
          <cell r="AO422" t="str">
            <v>N/A</v>
          </cell>
          <cell r="AP422">
            <v>0</v>
          </cell>
          <cell r="AQ422" t="str">
            <v>N/A</v>
          </cell>
          <cell r="AR422">
            <v>0</v>
          </cell>
          <cell r="AS422" t="str">
            <v>N/A</v>
          </cell>
          <cell r="AT422">
            <v>0</v>
          </cell>
          <cell r="AU422" t="str">
            <v>N/A</v>
          </cell>
          <cell r="AV422">
            <v>0</v>
          </cell>
          <cell r="AW422" t="str">
            <v>N/A</v>
          </cell>
          <cell r="AX422">
            <v>0</v>
          </cell>
          <cell r="AY422" t="str">
            <v>N/A</v>
          </cell>
          <cell r="AZ422">
            <v>0</v>
          </cell>
          <cell r="BA422">
            <v>37586339</v>
          </cell>
          <cell r="BB422" t="str">
            <v>SI</v>
          </cell>
          <cell r="BC422">
            <v>30358196</v>
          </cell>
          <cell r="BD422" t="str">
            <v>N/A</v>
          </cell>
          <cell r="BE422" t="str">
            <v>N/A</v>
          </cell>
          <cell r="BF422" t="str">
            <v>N/A</v>
          </cell>
          <cell r="BG422">
            <v>45046</v>
          </cell>
          <cell r="BH422">
            <v>45046</v>
          </cell>
          <cell r="BI422">
            <v>-297</v>
          </cell>
          <cell r="BJ422" t="str">
            <v>SI</v>
          </cell>
          <cell r="BK422" t="str">
            <v>N/A</v>
          </cell>
          <cell r="BL422" t="str">
            <v>Bogotá D.C.</v>
          </cell>
          <cell r="BM422" t="str">
            <v>Cumplimiento</v>
          </cell>
          <cell r="BN422" t="str">
            <v xml:space="preserve">15-47-101010444 </v>
          </cell>
          <cell r="BO422">
            <v>0</v>
          </cell>
          <cell r="BP422" t="str">
            <v>Seguros del Estado S.A.</v>
          </cell>
          <cell r="BQ422">
            <v>44908</v>
          </cell>
          <cell r="BR422" t="str">
            <v>13/12/2022 - 31/10/2023</v>
          </cell>
          <cell r="BS422">
            <v>44908</v>
          </cell>
          <cell r="BT422" t="str">
            <v>PENDIENTE</v>
          </cell>
          <cell r="BU422" t="str">
            <v>Ninguna</v>
          </cell>
          <cell r="BV422" t="str">
            <v>Terminado</v>
          </cell>
          <cell r="BW422" t="str">
            <v>Retiro</v>
          </cell>
          <cell r="BX422" t="str">
            <v>N/A</v>
          </cell>
          <cell r="BY422" t="str">
            <v>PSICOLOGÍA</v>
          </cell>
          <cell r="BZ422" t="str">
            <v>N/A</v>
          </cell>
          <cell r="CA422" t="str">
            <v>MASCULINO</v>
          </cell>
        </row>
        <row r="423">
          <cell r="C423" t="str">
            <v>JEP-789-2022</v>
          </cell>
          <cell r="D423" t="str">
            <v>JEP-CSPO-760-2022</v>
          </cell>
          <cell r="E423" t="str">
            <v>Carlos Torres</v>
          </cell>
          <cell r="F423">
            <v>44880</v>
          </cell>
          <cell r="G423" t="str">
            <v>Carlos Ernesto Gomez Andrade</v>
          </cell>
          <cell r="H423" t="str">
            <v>2. Contratos o convenios que no requieren pluralidad de ofertas</v>
          </cell>
          <cell r="I423" t="str">
            <v>1. Prestación de servicios</v>
          </cell>
          <cell r="J423">
            <v>79792095</v>
          </cell>
          <cell r="K423">
            <v>4</v>
          </cell>
          <cell r="L423" t="str">
            <v>Persona Natural</v>
          </cell>
          <cell r="M423" t="str">
            <v xml:space="preserve">Bogotá D.C. </v>
          </cell>
          <cell r="N423" t="str">
            <v>Prestación de servicios profesionales, para apoyar y acompañar al grupo de protección a víctimas, testigos y demás intervinientes de la UIA, en el análisis y definición de los niveles de riesgo individual y colectivo de las solicitudes de las medidas de protección.</v>
          </cell>
          <cell r="O423" t="str">
            <v>Administrativo Transversal</v>
          </cell>
          <cell r="P423" t="str">
            <v>Harvey Danilo Suarez Morales</v>
          </cell>
          <cell r="Q423" t="str">
            <v>Secretaría Ejecutiva</v>
          </cell>
          <cell r="R423" t="str">
            <v>Unidad de Investigación y Acusación</v>
          </cell>
          <cell r="S423" t="str">
            <v>Unidad de Investigación y Acusación</v>
          </cell>
          <cell r="T423" t="str">
            <v xml:space="preserve">Oscar Alfonso Tellez Valenzuela </v>
          </cell>
          <cell r="U423" t="str">
            <v>I-Unidad de Investigación y Acusación</v>
          </cell>
          <cell r="V423" t="str">
            <v>N/A</v>
          </cell>
          <cell r="W423" t="str">
            <v>N/A</v>
          </cell>
          <cell r="X423" t="str">
            <v>N/A</v>
          </cell>
          <cell r="Y423" t="str">
            <v>Inversión</v>
          </cell>
          <cell r="Z423">
            <v>44814482</v>
          </cell>
          <cell r="AA423" t="str">
            <v>N/A</v>
          </cell>
          <cell r="AB423" t="str">
            <v>N/A</v>
          </cell>
          <cell r="AC423">
            <v>7228143</v>
          </cell>
          <cell r="AD423">
            <v>7589549</v>
          </cell>
          <cell r="AE423">
            <v>126722</v>
          </cell>
          <cell r="AF423">
            <v>522422</v>
          </cell>
          <cell r="AG423" t="str">
            <v xml:space="preserve">	2018011001068</v>
          </cell>
          <cell r="AH423">
            <v>44882</v>
          </cell>
          <cell r="AI423">
            <v>44886</v>
          </cell>
          <cell r="AJ423" t="str">
            <v>N/A</v>
          </cell>
          <cell r="AK423" t="str">
            <v>N/A</v>
          </cell>
          <cell r="AL423" t="str">
            <v>N/A</v>
          </cell>
          <cell r="AM423" t="str">
            <v>N/A</v>
          </cell>
          <cell r="AN423">
            <v>0</v>
          </cell>
          <cell r="AO423" t="str">
            <v>N/A</v>
          </cell>
          <cell r="AP423">
            <v>0</v>
          </cell>
          <cell r="AQ423" t="str">
            <v>N/A</v>
          </cell>
          <cell r="AR423">
            <v>0</v>
          </cell>
          <cell r="AS423" t="str">
            <v>N/A</v>
          </cell>
          <cell r="AT423">
            <v>0</v>
          </cell>
          <cell r="AU423" t="str">
            <v>N/A</v>
          </cell>
          <cell r="AV423">
            <v>0</v>
          </cell>
          <cell r="AW423" t="str">
            <v>N/A</v>
          </cell>
          <cell r="AX423">
            <v>0</v>
          </cell>
          <cell r="AY423" t="str">
            <v>N/A</v>
          </cell>
          <cell r="AZ423">
            <v>0</v>
          </cell>
          <cell r="BA423">
            <v>44814482</v>
          </cell>
          <cell r="BB423" t="str">
            <v>SI</v>
          </cell>
          <cell r="BC423">
            <v>30358196</v>
          </cell>
          <cell r="BD423" t="str">
            <v>N/A</v>
          </cell>
          <cell r="BE423" t="str">
            <v>N/A</v>
          </cell>
          <cell r="BF423" t="str">
            <v>N/A</v>
          </cell>
          <cell r="BG423">
            <v>45046</v>
          </cell>
          <cell r="BH423">
            <v>45046</v>
          </cell>
          <cell r="BI423">
            <v>-297</v>
          </cell>
          <cell r="BJ423" t="str">
            <v>SI</v>
          </cell>
          <cell r="BK423" t="str">
            <v>N/A</v>
          </cell>
          <cell r="BL423" t="str">
            <v>Bogotá D.C.</v>
          </cell>
          <cell r="BM423" t="str">
            <v>Cumplimiento</v>
          </cell>
          <cell r="BN423" t="str">
            <v>15-47-101010273</v>
          </cell>
          <cell r="BO423">
            <v>0</v>
          </cell>
          <cell r="BP423" t="str">
            <v xml:space="preserve">Seguros del Estado S.A. </v>
          </cell>
          <cell r="BQ423">
            <v>44886</v>
          </cell>
          <cell r="BR423" t="str">
            <v>18/11/2022 - 31/10/2023</v>
          </cell>
          <cell r="BS423">
            <v>2022</v>
          </cell>
          <cell r="BT423" t="str">
            <v>PENDIENTE</v>
          </cell>
          <cell r="BU423" t="str">
            <v>Ninguna</v>
          </cell>
          <cell r="BV423" t="str">
            <v>Terminado</v>
          </cell>
          <cell r="BW423" t="str">
            <v>Retiro</v>
          </cell>
          <cell r="BX423" t="str">
            <v>N/A</v>
          </cell>
          <cell r="BY423" t="str">
            <v>INGENIERIA INDUSTRIAL</v>
          </cell>
          <cell r="BZ423" t="str">
            <v>N/A</v>
          </cell>
          <cell r="CA423" t="str">
            <v>MASCULINO</v>
          </cell>
        </row>
        <row r="424">
          <cell r="C424" t="str">
            <v>JEP-794-2022</v>
          </cell>
          <cell r="D424" t="str">
            <v>JEP-CSPO-765-2022</v>
          </cell>
          <cell r="E424" t="str">
            <v xml:space="preserve">Ángela Esquivel </v>
          </cell>
          <cell r="F424">
            <v>44880</v>
          </cell>
          <cell r="G424" t="str">
            <v>Daniel Alfonso Rodríguez Aldana</v>
          </cell>
          <cell r="H424" t="str">
            <v>2. Contratos o convenios que no requieren pluralidad de ofertas</v>
          </cell>
          <cell r="I424" t="str">
            <v>1. Prestación de servicios</v>
          </cell>
          <cell r="J424">
            <v>1018450175</v>
          </cell>
          <cell r="K424">
            <v>7</v>
          </cell>
          <cell r="L424" t="str">
            <v>Persona Natural</v>
          </cell>
          <cell r="M424" t="str">
            <v xml:space="preserve">Bogotá D.C. </v>
          </cell>
          <cell r="N424" t="str">
            <v>Prestación de servicios profesionales, para apoyar y acompañar al grupo de protección a víctimas, testigos y demás intervinientes de la UIA, en el análisis y definición de los niveles de riesgo individual y colectivo de las solicitudes de las medidas de protección.</v>
          </cell>
          <cell r="O424" t="str">
            <v>Administrativo Transversal</v>
          </cell>
          <cell r="P424" t="str">
            <v>Harvey Danilo Suarez Morales</v>
          </cell>
          <cell r="Q424" t="str">
            <v>Secretaría Ejecutiva</v>
          </cell>
          <cell r="R424" t="str">
            <v>Unidad de Investigación y Acusación</v>
          </cell>
          <cell r="S424" t="str">
            <v>Unidad de Investigación y Acusación</v>
          </cell>
          <cell r="T424" t="str">
            <v xml:space="preserve">Oscar Alfonso Tellez Valenzuela </v>
          </cell>
          <cell r="U424" t="str">
            <v>I-Unidad de Investigación y Acusación</v>
          </cell>
          <cell r="V424" t="str">
            <v>N/A</v>
          </cell>
          <cell r="W424" t="str">
            <v>N/A</v>
          </cell>
          <cell r="X424" t="str">
            <v>N/A</v>
          </cell>
          <cell r="Y424" t="str">
            <v>Inversión</v>
          </cell>
          <cell r="Z424">
            <v>44814482</v>
          </cell>
          <cell r="AA424" t="str">
            <v>N/A</v>
          </cell>
          <cell r="AB424" t="str">
            <v>N/A</v>
          </cell>
          <cell r="AC424">
            <v>7228143</v>
          </cell>
          <cell r="AD424">
            <v>7589549</v>
          </cell>
          <cell r="AE424">
            <v>105722</v>
          </cell>
          <cell r="AF424">
            <v>549622</v>
          </cell>
          <cell r="AG424">
            <v>2018011001068</v>
          </cell>
          <cell r="AH424">
            <v>44888</v>
          </cell>
          <cell r="AI424">
            <v>44889</v>
          </cell>
          <cell r="AJ424" t="str">
            <v>N/A</v>
          </cell>
          <cell r="AK424" t="str">
            <v>N/A</v>
          </cell>
          <cell r="AL424" t="str">
            <v>N/A</v>
          </cell>
          <cell r="AM424" t="str">
            <v>N/A</v>
          </cell>
          <cell r="AN424">
            <v>7589549</v>
          </cell>
          <cell r="AO424">
            <v>45044</v>
          </cell>
          <cell r="AP424">
            <v>7589549</v>
          </cell>
          <cell r="AQ424">
            <v>45077</v>
          </cell>
          <cell r="AR424">
            <v>0</v>
          </cell>
          <cell r="AS424" t="str">
            <v>N/A</v>
          </cell>
          <cell r="AT424">
            <v>0</v>
          </cell>
          <cell r="AU424" t="str">
            <v>N/A</v>
          </cell>
          <cell r="AV424">
            <v>0</v>
          </cell>
          <cell r="AW424" t="str">
            <v>N/A</v>
          </cell>
          <cell r="AX424">
            <v>0</v>
          </cell>
          <cell r="AY424" t="str">
            <v>N/A</v>
          </cell>
          <cell r="AZ424">
            <v>61</v>
          </cell>
          <cell r="BA424">
            <v>59993580</v>
          </cell>
          <cell r="BB424" t="str">
            <v>SI</v>
          </cell>
          <cell r="BC424">
            <v>14456286</v>
          </cell>
          <cell r="BD424" t="str">
            <v>N/A</v>
          </cell>
          <cell r="BE424" t="str">
            <v>N/A</v>
          </cell>
          <cell r="BF424" t="str">
            <v>N/A</v>
          </cell>
          <cell r="BG424">
            <v>45046</v>
          </cell>
          <cell r="BH424">
            <v>45107</v>
          </cell>
          <cell r="BI424">
            <v>-236</v>
          </cell>
          <cell r="BJ424" t="str">
            <v>SI</v>
          </cell>
          <cell r="BK424" t="str">
            <v>N/A</v>
          </cell>
          <cell r="BL424" t="str">
            <v>Bogotá D.C.</v>
          </cell>
          <cell r="BM424" t="str">
            <v>Cumplimiento</v>
          </cell>
          <cell r="BN424" t="str">
            <v>15-47-101010336</v>
          </cell>
          <cell r="BO424">
            <v>0</v>
          </cell>
          <cell r="BP424" t="str">
            <v xml:space="preserve">Seguros del Estado S.A. </v>
          </cell>
          <cell r="BQ424">
            <v>44894</v>
          </cell>
          <cell r="BR424" t="str">
            <v>29/11/2022 - 31/102023</v>
          </cell>
          <cell r="BS424">
            <v>2022</v>
          </cell>
          <cell r="BT424" t="str">
            <v>PENDIENTE</v>
          </cell>
          <cell r="BU424" t="str">
            <v>Mediante otrosí N°1 del 28/04/2023 se Prorroga el plazo de ejecución del
contrato, hasta el 31 de mayo de 2023 y adiciono el valor de $7.589.549
Mediante otrosí N°2 del 31/05/2023  se Prorroga el plazo de ejecución del
contrato, hasta el 30 de junio de 2023 y adiciono el valor de $7.589.549</v>
          </cell>
          <cell r="BV424" t="str">
            <v>Terminado</v>
          </cell>
          <cell r="BW424" t="str">
            <v>Adición y Prorróga</v>
          </cell>
          <cell r="BX424" t="str">
            <v>N/A</v>
          </cell>
          <cell r="BY424" t="str">
            <v>CIENCIAS POLÍTICAS</v>
          </cell>
          <cell r="BZ424" t="str">
            <v>N/A</v>
          </cell>
          <cell r="CA424" t="str">
            <v>MASCULINO</v>
          </cell>
        </row>
        <row r="425">
          <cell r="C425" t="str">
            <v>JEP-795-2022</v>
          </cell>
          <cell r="D425" t="str">
            <v>JEP-CSPO-766-2022</v>
          </cell>
          <cell r="E425" t="str">
            <v xml:space="preserve">Ángela Esquivel </v>
          </cell>
          <cell r="F425">
            <v>44880</v>
          </cell>
          <cell r="G425" t="str">
            <v>Esteban Belalcazar Peña</v>
          </cell>
          <cell r="H425" t="str">
            <v>2. Contratos o convenios que no requieren pluralidad de ofertas</v>
          </cell>
          <cell r="I425" t="str">
            <v>1. Prestación de servicios</v>
          </cell>
          <cell r="J425">
            <v>18411554</v>
          </cell>
          <cell r="K425">
            <v>8</v>
          </cell>
          <cell r="L425" t="str">
            <v>Persona Natural</v>
          </cell>
          <cell r="M425" t="str">
            <v xml:space="preserve">Bogotá D.C. </v>
          </cell>
          <cell r="N425" t="str">
            <v>Prestación de servicios profesionales, para apoyar y acompañar al grupo de protección a víctimas, testigos y demás intervinientes de la UIA, en el análisis y definición de los niveles de riesgo individual y colectivo de las solicitudes de las medidas de protección.</v>
          </cell>
          <cell r="O425" t="str">
            <v>Administrativo Transversal</v>
          </cell>
          <cell r="P425" t="str">
            <v>Harvey Danilo Suarez Morales</v>
          </cell>
          <cell r="Q425" t="str">
            <v>Secretaría Ejecutiva</v>
          </cell>
          <cell r="R425" t="str">
            <v>Unidad de Investigación y Acusación</v>
          </cell>
          <cell r="S425" t="str">
            <v>Unidad de Investigación y Acusación</v>
          </cell>
          <cell r="T425" t="str">
            <v xml:space="preserve">Oscar Alfonso Tellez Valenzuela </v>
          </cell>
          <cell r="U425" t="str">
            <v>I-Unidad de Investigación y Acusación</v>
          </cell>
          <cell r="V425" t="str">
            <v>N/A</v>
          </cell>
          <cell r="W425" t="str">
            <v>N/A</v>
          </cell>
          <cell r="X425" t="str">
            <v>N/A</v>
          </cell>
          <cell r="Y425" t="str">
            <v>Inversión</v>
          </cell>
          <cell r="Z425">
            <v>44814482</v>
          </cell>
          <cell r="AA425" t="str">
            <v>N/A</v>
          </cell>
          <cell r="AB425" t="str">
            <v>N/A</v>
          </cell>
          <cell r="AC425">
            <v>7228143</v>
          </cell>
          <cell r="AD425">
            <v>7589549</v>
          </cell>
          <cell r="AE425">
            <v>105522</v>
          </cell>
          <cell r="AF425">
            <v>535322</v>
          </cell>
          <cell r="AG425" t="str">
            <v xml:space="preserve">	2018011001068</v>
          </cell>
          <cell r="AH425">
            <v>44883</v>
          </cell>
          <cell r="AI425">
            <v>44887</v>
          </cell>
          <cell r="AJ425" t="str">
            <v>N/A</v>
          </cell>
          <cell r="AK425" t="str">
            <v>N/A</v>
          </cell>
          <cell r="AL425" t="str">
            <v>N/A</v>
          </cell>
          <cell r="AM425" t="str">
            <v>N/A</v>
          </cell>
          <cell r="AN425">
            <v>0</v>
          </cell>
          <cell r="AO425" t="str">
            <v>N/A</v>
          </cell>
          <cell r="AP425">
            <v>0</v>
          </cell>
          <cell r="AQ425" t="str">
            <v>N/A</v>
          </cell>
          <cell r="AR425">
            <v>0</v>
          </cell>
          <cell r="AS425" t="str">
            <v>N/A</v>
          </cell>
          <cell r="AT425">
            <v>0</v>
          </cell>
          <cell r="AU425" t="str">
            <v>N/A</v>
          </cell>
          <cell r="AV425">
            <v>0</v>
          </cell>
          <cell r="AW425" t="str">
            <v>N/A</v>
          </cell>
          <cell r="AX425">
            <v>0</v>
          </cell>
          <cell r="AY425" t="str">
            <v>N/A</v>
          </cell>
          <cell r="AZ425">
            <v>0</v>
          </cell>
          <cell r="BA425">
            <v>44814482</v>
          </cell>
          <cell r="BB425" t="str">
            <v>SI</v>
          </cell>
          <cell r="BC425">
            <v>14456286</v>
          </cell>
          <cell r="BD425" t="str">
            <v>N/A</v>
          </cell>
          <cell r="BE425" t="str">
            <v>N/A</v>
          </cell>
          <cell r="BF425" t="str">
            <v>N/A</v>
          </cell>
          <cell r="BG425">
            <v>45046</v>
          </cell>
          <cell r="BH425">
            <v>45046</v>
          </cell>
          <cell r="BI425">
            <v>-297</v>
          </cell>
          <cell r="BJ425" t="str">
            <v>SI</v>
          </cell>
          <cell r="BK425" t="str">
            <v>N/A</v>
          </cell>
          <cell r="BL425" t="str">
            <v>Bogotá D.C.</v>
          </cell>
          <cell r="BM425" t="str">
            <v>Cumplimiento</v>
          </cell>
          <cell r="BN425" t="str">
            <v>15-47-101010299</v>
          </cell>
          <cell r="BO425">
            <v>0</v>
          </cell>
          <cell r="BP425" t="str">
            <v>Seguros del Estado S.A.</v>
          </cell>
          <cell r="BQ425">
            <v>44889</v>
          </cell>
          <cell r="BR425" t="str">
            <v>23/11/2022 - 23/11/2022</v>
          </cell>
          <cell r="BS425">
            <v>2022</v>
          </cell>
          <cell r="BT425" t="str">
            <v>PENDIENTE</v>
          </cell>
          <cell r="BU425" t="str">
            <v>Ninguna</v>
          </cell>
          <cell r="BV425" t="str">
            <v>Terminado</v>
          </cell>
          <cell r="BW425" t="str">
            <v>Retiro</v>
          </cell>
          <cell r="BX425" t="str">
            <v>N/A</v>
          </cell>
          <cell r="BY425" t="str">
            <v>DERECHO</v>
          </cell>
          <cell r="BZ425" t="str">
            <v>N/A</v>
          </cell>
          <cell r="CA425" t="str">
            <v>MASCULINO</v>
          </cell>
        </row>
        <row r="426">
          <cell r="C426" t="str">
            <v>JEP-363-2022</v>
          </cell>
          <cell r="D426" t="str">
            <v>JEP-CSPO-363-2022</v>
          </cell>
          <cell r="E426" t="str">
            <v>Jairo Cuellar</v>
          </cell>
          <cell r="F426" t="str">
            <v>20 de enero de 2022</v>
          </cell>
          <cell r="G426" t="str">
            <v>Sergio Daniel Quevedo Useche</v>
          </cell>
          <cell r="H426" t="str">
            <v>2. Contratos o convenios que no requieren pluralidad de ofertas</v>
          </cell>
          <cell r="I426" t="str">
            <v>1. Prestación de servicios</v>
          </cell>
          <cell r="J426">
            <v>1033703684</v>
          </cell>
          <cell r="K426">
            <v>6</v>
          </cell>
          <cell r="L426" t="str">
            <v>Persona Natural</v>
          </cell>
          <cell r="M426" t="str">
            <v>N/A</v>
          </cell>
          <cell r="N426" t="str">
            <v xml:space="preserve">Prestación de servicios profesionales , para apoyar y acompañar al grupo de protección a víctimas, testigos y demás intervinientes de la UIA, en el análisis y definición de los niveles de riesgo individual y colectivo de las solicitudes de las medidas de protección. </v>
          </cell>
          <cell r="O426" t="str">
            <v>Administrativo Transversal</v>
          </cell>
          <cell r="P426" t="str">
            <v>Harvey Danilo Suarez Morales</v>
          </cell>
          <cell r="Q426" t="str">
            <v>Secretaría Ejecutiva</v>
          </cell>
          <cell r="R426" t="str">
            <v>Unidad de Investigación y Acusación</v>
          </cell>
          <cell r="S426" t="str">
            <v>Unidad de Investigación y Acusación</v>
          </cell>
          <cell r="T426" t="str">
            <v xml:space="preserve">Oscar Alfonso Tellez Valenzuela </v>
          </cell>
          <cell r="U426" t="str">
            <v>I-Unidad de Investigación y Acusación</v>
          </cell>
          <cell r="V426" t="str">
            <v>N/A</v>
          </cell>
          <cell r="W426" t="str">
            <v>N/A</v>
          </cell>
          <cell r="X426" t="str">
            <v>N/A</v>
          </cell>
          <cell r="Y426" t="str">
            <v>Inversión</v>
          </cell>
          <cell r="Z426">
            <v>82400829</v>
          </cell>
          <cell r="AA426" t="str">
            <v>N/A</v>
          </cell>
          <cell r="AB426" t="str">
            <v>N/A</v>
          </cell>
          <cell r="AC426">
            <v>7228143</v>
          </cell>
          <cell r="AD426" t="str">
            <v>N/A</v>
          </cell>
          <cell r="AE426">
            <v>59222</v>
          </cell>
          <cell r="AF426">
            <v>72922</v>
          </cell>
          <cell r="AG426">
            <v>2018011001068</v>
          </cell>
          <cell r="AH426">
            <v>44589</v>
          </cell>
          <cell r="AI426">
            <v>44592</v>
          </cell>
          <cell r="AJ426" t="str">
            <v>N/A</v>
          </cell>
          <cell r="AK426" t="str">
            <v>N/A</v>
          </cell>
          <cell r="AL426" t="str">
            <v>N/A</v>
          </cell>
          <cell r="AM426" t="str">
            <v>N/A</v>
          </cell>
          <cell r="AN426">
            <v>0</v>
          </cell>
          <cell r="AO426" t="str">
            <v>N/A</v>
          </cell>
          <cell r="AP426">
            <v>0</v>
          </cell>
          <cell r="AQ426" t="str">
            <v>N/A</v>
          </cell>
          <cell r="AR426">
            <v>0</v>
          </cell>
          <cell r="AS426" t="str">
            <v>N/A</v>
          </cell>
          <cell r="AT426">
            <v>0</v>
          </cell>
          <cell r="AU426" t="str">
            <v>N/A</v>
          </cell>
          <cell r="AV426">
            <v>0</v>
          </cell>
          <cell r="AW426" t="str">
            <v>N/A</v>
          </cell>
          <cell r="AX426">
            <v>0</v>
          </cell>
          <cell r="AY426" t="str">
            <v>N/A</v>
          </cell>
          <cell r="AZ426">
            <v>0</v>
          </cell>
          <cell r="BA426">
            <v>82400829</v>
          </cell>
          <cell r="BB426" t="str">
            <v>NO</v>
          </cell>
          <cell r="BC426" t="str">
            <v>N/A</v>
          </cell>
          <cell r="BD426" t="str">
            <v>N/A</v>
          </cell>
          <cell r="BE426" t="str">
            <v>N/A</v>
          </cell>
          <cell r="BF426" t="str">
            <v>N/A</v>
          </cell>
          <cell r="BG426">
            <v>44926</v>
          </cell>
          <cell r="BH426">
            <v>44926</v>
          </cell>
          <cell r="BI426">
            <v>-417</v>
          </cell>
          <cell r="BJ426" t="str">
            <v>NO</v>
          </cell>
          <cell r="BK426" t="str">
            <v>N/A</v>
          </cell>
          <cell r="BL426" t="str">
            <v>Bogotá D.C.</v>
          </cell>
          <cell r="BM426" t="str">
            <v xml:space="preserve">Cumplimiento </v>
          </cell>
          <cell r="BN426" t="str">
            <v>15-47-101008727</v>
          </cell>
          <cell r="BO426">
            <v>0</v>
          </cell>
          <cell r="BP426" t="str">
            <v>Seguros del Estado</v>
          </cell>
          <cell r="BQ426">
            <v>44589</v>
          </cell>
          <cell r="BR426" t="str">
            <v>28-01-2022 - 30-06-2023</v>
          </cell>
          <cell r="BS426">
            <v>2022</v>
          </cell>
          <cell r="BT426" t="str">
            <v>PENDIENTE</v>
          </cell>
          <cell r="BU426" t="str">
            <v>Ninguna</v>
          </cell>
          <cell r="BV426" t="str">
            <v>Terminado</v>
          </cell>
          <cell r="BW426" t="str">
            <v>Retiro</v>
          </cell>
          <cell r="BX426" t="str">
            <v>N/A</v>
          </cell>
          <cell r="BY426" t="str">
            <v>DERECHO</v>
          </cell>
          <cell r="BZ426" t="str">
            <v>N/A</v>
          </cell>
          <cell r="CA426" t="str">
            <v>MASCULINO</v>
          </cell>
        </row>
        <row r="427">
          <cell r="C427" t="str">
            <v>JEP-322-2022</v>
          </cell>
          <cell r="D427" t="str">
            <v>JEP-CSPO-322-2022</v>
          </cell>
          <cell r="E427" t="str">
            <v>Jairo Cuellar</v>
          </cell>
          <cell r="F427" t="str">
            <v>20 de enero de 2022</v>
          </cell>
          <cell r="G427" t="str">
            <v>Jose Libardo Gonzalez Franco</v>
          </cell>
          <cell r="H427" t="str">
            <v>2. Contratos o convenios que no requieren pluralidad de ofertas</v>
          </cell>
          <cell r="I427" t="str">
            <v>1. Prestación de servicios</v>
          </cell>
          <cell r="J427">
            <v>80377709</v>
          </cell>
          <cell r="K427">
            <v>2</v>
          </cell>
          <cell r="L427" t="str">
            <v>Persona Natural</v>
          </cell>
          <cell r="M427" t="str">
            <v>N/A</v>
          </cell>
          <cell r="N427" t="str">
            <v>Prestar servicios profesionales para apoyar y acompañar a la UIA en la implementación de la estrategia de participación social a través del apoyo en la implementación de los mecanismos de atención, orientación y participación de víctimas y el desarrollo de acciones que permitan identificar y valorar las consecuencias e impactos de la violencia sexual y fortalecer a los organizaciones para la réplica de información.</v>
          </cell>
          <cell r="O427" t="str">
            <v>Administrativo Transversal</v>
          </cell>
          <cell r="P427" t="str">
            <v>Harvey Danilo Suarez Morales</v>
          </cell>
          <cell r="Q427" t="str">
            <v>Secretaría Ejecutiva</v>
          </cell>
          <cell r="R427" t="str">
            <v>Unidad de Investigación y Acusación</v>
          </cell>
          <cell r="S427" t="str">
            <v>Unidad de Investigación y Acusación</v>
          </cell>
          <cell r="T427" t="str">
            <v xml:space="preserve">Oscar Alfonso Tellez Valenzuela </v>
          </cell>
          <cell r="U427" t="str">
            <v>I-Unidad de Investigación y Acusación</v>
          </cell>
          <cell r="V427" t="str">
            <v>N/A</v>
          </cell>
          <cell r="W427" t="str">
            <v>N/A</v>
          </cell>
          <cell r="X427" t="str">
            <v>N/A</v>
          </cell>
          <cell r="Y427" t="str">
            <v>Inversión</v>
          </cell>
          <cell r="Z427">
            <v>82400829</v>
          </cell>
          <cell r="AA427" t="str">
            <v>N/A</v>
          </cell>
          <cell r="AB427" t="str">
            <v>N/A</v>
          </cell>
          <cell r="AC427" t="str">
            <v>$7.228.143</v>
          </cell>
          <cell r="AD427" t="str">
            <v>N/A</v>
          </cell>
          <cell r="AE427">
            <v>59122</v>
          </cell>
          <cell r="AF427">
            <v>64722</v>
          </cell>
          <cell r="AG427" t="str">
            <v xml:space="preserve">2018011001068	</v>
          </cell>
          <cell r="AH427">
            <v>44587</v>
          </cell>
          <cell r="AI427">
            <v>44592</v>
          </cell>
          <cell r="AJ427" t="str">
            <v>N/A</v>
          </cell>
          <cell r="AK427" t="str">
            <v>N/A</v>
          </cell>
          <cell r="AL427" t="str">
            <v>N/A</v>
          </cell>
          <cell r="AM427" t="str">
            <v>N/A</v>
          </cell>
          <cell r="AN427">
            <v>0</v>
          </cell>
          <cell r="AO427" t="str">
            <v>N/A</v>
          </cell>
          <cell r="AP427">
            <v>0</v>
          </cell>
          <cell r="AQ427" t="str">
            <v>N/A</v>
          </cell>
          <cell r="AR427">
            <v>0</v>
          </cell>
          <cell r="AS427" t="str">
            <v>N/A</v>
          </cell>
          <cell r="AT427">
            <v>0</v>
          </cell>
          <cell r="AU427" t="str">
            <v>N/A</v>
          </cell>
          <cell r="AV427">
            <v>0</v>
          </cell>
          <cell r="AW427" t="str">
            <v>N/A</v>
          </cell>
          <cell r="AX427">
            <v>0</v>
          </cell>
          <cell r="AY427" t="str">
            <v>N/A</v>
          </cell>
          <cell r="AZ427">
            <v>0</v>
          </cell>
          <cell r="BA427">
            <v>82400829</v>
          </cell>
          <cell r="BB427" t="str">
            <v>NO</v>
          </cell>
          <cell r="BC427" t="str">
            <v>N/A</v>
          </cell>
          <cell r="BD427" t="str">
            <v>N/A</v>
          </cell>
          <cell r="BE427" t="str">
            <v>N/A</v>
          </cell>
          <cell r="BF427" t="str">
            <v>N/A</v>
          </cell>
          <cell r="BG427">
            <v>44926</v>
          </cell>
          <cell r="BH427">
            <v>44926</v>
          </cell>
          <cell r="BI427">
            <v>-417</v>
          </cell>
          <cell r="BJ427" t="str">
            <v>NO</v>
          </cell>
          <cell r="BK427" t="str">
            <v>N/A</v>
          </cell>
          <cell r="BL427" t="str">
            <v>Bogotá D.C.</v>
          </cell>
          <cell r="BM427" t="str">
            <v>Cumplimiento</v>
          </cell>
          <cell r="BN427" t="str">
            <v>15-47-101008653</v>
          </cell>
          <cell r="BO427">
            <v>0</v>
          </cell>
          <cell r="BP427" t="str">
            <v>Seguros del Estado</v>
          </cell>
          <cell r="BQ427">
            <v>44587</v>
          </cell>
          <cell r="BR427" t="str">
            <v>26-01-2022 - 30-06-2023</v>
          </cell>
          <cell r="BS427">
            <v>2022</v>
          </cell>
          <cell r="BT427" t="str">
            <v>PENDIENTE</v>
          </cell>
          <cell r="BU427" t="str">
            <v>Ninguna</v>
          </cell>
          <cell r="BV427" t="str">
            <v>Terminado</v>
          </cell>
          <cell r="BW427" t="str">
            <v>Retiro</v>
          </cell>
          <cell r="BX427" t="str">
            <v>N/A</v>
          </cell>
          <cell r="BY427" t="str">
            <v>INGENIERÍA INDUSTRIAL</v>
          </cell>
          <cell r="BZ427" t="str">
            <v>N/A</v>
          </cell>
          <cell r="CA427" t="str">
            <v>MASCULINO</v>
          </cell>
        </row>
        <row r="428">
          <cell r="C428" t="str">
            <v>JEP-319-2022</v>
          </cell>
          <cell r="D428" t="str">
            <v>JEP-CSPO-319-2022</v>
          </cell>
          <cell r="E428" t="str">
            <v>Jairo Cuellar</v>
          </cell>
          <cell r="F428" t="str">
            <v>21 de enero de 2022</v>
          </cell>
          <cell r="G428" t="str">
            <v>Ana Maria Alejo Rubiano</v>
          </cell>
          <cell r="H428" t="str">
            <v>2. Contratos o convenios que no requieren pluralidad de ofertas</v>
          </cell>
          <cell r="I428" t="str">
            <v>1. Prestación de servicios</v>
          </cell>
          <cell r="J428">
            <v>53003684</v>
          </cell>
          <cell r="K428">
            <v>4</v>
          </cell>
          <cell r="L428" t="str">
            <v>Persona Natural</v>
          </cell>
          <cell r="M428" t="str">
            <v>N/A</v>
          </cell>
          <cell r="N428" t="str">
            <v>Prestación de servicios profesionales , para apoyar y acompañar al grupo de protección a víctimas, testigos y demás intervinientes de la UIA, en el análisis y definición de los niveles de riesgo individual y colectivo de las solicitudes de las medidas de protección.</v>
          </cell>
          <cell r="O428" t="str">
            <v>Administrativo Transversal</v>
          </cell>
          <cell r="P428" t="str">
            <v>Harvey Danilo Suarez Morales</v>
          </cell>
          <cell r="Q428" t="str">
            <v>Secretaría Ejecutiva</v>
          </cell>
          <cell r="R428" t="str">
            <v>Unidad de Investigación y Acusación</v>
          </cell>
          <cell r="S428" t="str">
            <v>Unidad de Investigación y Acusación</v>
          </cell>
          <cell r="T428" t="str">
            <v>Oscar Alfonso Tellez Valenzuela</v>
          </cell>
          <cell r="U428" t="str">
            <v>I-Unidad de Investigación y Acusación</v>
          </cell>
          <cell r="V428" t="str">
            <v>N/A</v>
          </cell>
          <cell r="W428" t="str">
            <v>N/A</v>
          </cell>
          <cell r="X428" t="str">
            <v>N/A</v>
          </cell>
          <cell r="Y428" t="str">
            <v>Inversión</v>
          </cell>
          <cell r="Z428">
            <v>82400829</v>
          </cell>
          <cell r="AA428" t="str">
            <v>N/A</v>
          </cell>
          <cell r="AB428" t="str">
            <v>N/A</v>
          </cell>
          <cell r="AC428">
            <v>7228143</v>
          </cell>
          <cell r="AD428" t="str">
            <v>N/A</v>
          </cell>
          <cell r="AE428">
            <v>59322</v>
          </cell>
          <cell r="AF428">
            <v>64622</v>
          </cell>
          <cell r="AG428">
            <v>18011001068</v>
          </cell>
          <cell r="AH428">
            <v>44586</v>
          </cell>
          <cell r="AI428">
            <v>44592</v>
          </cell>
          <cell r="AJ428" t="str">
            <v>N/A</v>
          </cell>
          <cell r="AK428" t="str">
            <v>N/A</v>
          </cell>
          <cell r="AL428" t="str">
            <v>N/A</v>
          </cell>
          <cell r="AM428" t="str">
            <v>N/A</v>
          </cell>
          <cell r="AN428">
            <v>0</v>
          </cell>
          <cell r="AO428" t="str">
            <v>N/A</v>
          </cell>
          <cell r="AP428">
            <v>0</v>
          </cell>
          <cell r="AQ428" t="str">
            <v>N/A</v>
          </cell>
          <cell r="AR428">
            <v>0</v>
          </cell>
          <cell r="AS428" t="str">
            <v>N/A</v>
          </cell>
          <cell r="AT428">
            <v>0</v>
          </cell>
          <cell r="AU428" t="str">
            <v>N/A</v>
          </cell>
          <cell r="AV428">
            <v>0</v>
          </cell>
          <cell r="AW428" t="str">
            <v>N/A</v>
          </cell>
          <cell r="AX428">
            <v>0</v>
          </cell>
          <cell r="AY428" t="str">
            <v>N/A</v>
          </cell>
          <cell r="AZ428">
            <v>0</v>
          </cell>
          <cell r="BA428">
            <v>82400829</v>
          </cell>
          <cell r="BB428" t="str">
            <v>NO</v>
          </cell>
          <cell r="BC428" t="str">
            <v>N/A</v>
          </cell>
          <cell r="BD428" t="str">
            <v>N/A</v>
          </cell>
          <cell r="BE428" t="str">
            <v>N/A</v>
          </cell>
          <cell r="BF428" t="str">
            <v>N/A</v>
          </cell>
          <cell r="BG428">
            <v>44926</v>
          </cell>
          <cell r="BH428">
            <v>44926</v>
          </cell>
          <cell r="BI428">
            <v>-417</v>
          </cell>
          <cell r="BJ428" t="str">
            <v>NO</v>
          </cell>
          <cell r="BK428" t="str">
            <v>N/A</v>
          </cell>
          <cell r="BL428" t="str">
            <v>Bogotá D.C.</v>
          </cell>
          <cell r="BM428" t="str">
            <v>Cumplimiento</v>
          </cell>
          <cell r="BN428" t="str">
            <v>15-47-101008649</v>
          </cell>
          <cell r="BO428">
            <v>0</v>
          </cell>
          <cell r="BP428" t="str">
            <v>Seguros del Estado</v>
          </cell>
          <cell r="BQ428">
            <v>44587</v>
          </cell>
          <cell r="BR428" t="str">
            <v>25-01-2022 - 30-06-2023</v>
          </cell>
          <cell r="BS428">
            <v>2022</v>
          </cell>
          <cell r="BT428" t="str">
            <v>PENDIENTE</v>
          </cell>
          <cell r="BU428" t="str">
            <v>Ninguna</v>
          </cell>
          <cell r="BV428" t="str">
            <v>Terminado</v>
          </cell>
          <cell r="BW428" t="str">
            <v>Retiro</v>
          </cell>
          <cell r="BX428" t="str">
            <v>N/A</v>
          </cell>
          <cell r="BY428" t="str">
            <v>DERECHO</v>
          </cell>
          <cell r="BZ428" t="str">
            <v>N/A</v>
          </cell>
          <cell r="CA428" t="str">
            <v>FEMENINO</v>
          </cell>
        </row>
        <row r="429">
          <cell r="C429" t="str">
            <v>JEP-325-2022</v>
          </cell>
          <cell r="D429" t="str">
            <v>JEP-CSPO-325-2022</v>
          </cell>
          <cell r="E429" t="str">
            <v>Jairo Cuellar</v>
          </cell>
          <cell r="F429" t="str">
            <v>19 de enero de 2022</v>
          </cell>
          <cell r="G429" t="str">
            <v>Julio Cesar Mora Figueroa</v>
          </cell>
          <cell r="H429" t="str">
            <v>2. Contratos o convenios que no requieren pluralidad de ofertas</v>
          </cell>
          <cell r="I429" t="str">
            <v>1. Prestación de servicios</v>
          </cell>
          <cell r="J429">
            <v>91013610</v>
          </cell>
          <cell r="K429">
            <v>0</v>
          </cell>
          <cell r="L429" t="str">
            <v>Persona Natural</v>
          </cell>
          <cell r="M429" t="str">
            <v>N/A</v>
          </cell>
          <cell r="N429" t="str">
            <v>Prestación de servicios profesionales , para apoyar y acompañar al grupo de protección a víctimas, testigos y demás intervinientes de la UIA, en el análisis y definición de los niveles de riesgo individual y colectivo de las solicitudes de las medidas de protección.</v>
          </cell>
          <cell r="O429" t="str">
            <v>Administrativo Transversal</v>
          </cell>
          <cell r="P429" t="str">
            <v>Harvey Danilo Suarez Morales</v>
          </cell>
          <cell r="Q429" t="str">
            <v>Secretaría Ejecutiva</v>
          </cell>
          <cell r="R429" t="str">
            <v>Unidad de Investigación y Acusación</v>
          </cell>
          <cell r="S429" t="str">
            <v>Unidad de Investigación y Acusación</v>
          </cell>
          <cell r="T429" t="str">
            <v xml:space="preserve">Oscar Alfonso Tellez Valenzuela </v>
          </cell>
          <cell r="U429" t="str">
            <v>I-Unidad de Investigación y Acusación</v>
          </cell>
          <cell r="V429" t="str">
            <v>N/A</v>
          </cell>
          <cell r="W429" t="str">
            <v>N/A</v>
          </cell>
          <cell r="X429" t="str">
            <v>N/A</v>
          </cell>
          <cell r="Y429" t="str">
            <v>Inversión</v>
          </cell>
          <cell r="Z429">
            <v>82400829</v>
          </cell>
          <cell r="AA429" t="str">
            <v>N/A</v>
          </cell>
          <cell r="AB429" t="str">
            <v>N/A</v>
          </cell>
          <cell r="AC429">
            <v>7228143</v>
          </cell>
          <cell r="AD429" t="str">
            <v>N/A</v>
          </cell>
          <cell r="AE429">
            <v>57022</v>
          </cell>
          <cell r="AF429">
            <v>64922</v>
          </cell>
          <cell r="AG429">
            <v>2018011001068</v>
          </cell>
          <cell r="AH429">
            <v>44587</v>
          </cell>
          <cell r="AI429">
            <v>44592</v>
          </cell>
          <cell r="AJ429" t="str">
            <v>N/A</v>
          </cell>
          <cell r="AK429" t="str">
            <v>N/A</v>
          </cell>
          <cell r="AL429" t="str">
            <v>N/A</v>
          </cell>
          <cell r="AM429" t="str">
            <v>N/A</v>
          </cell>
          <cell r="AN429">
            <v>0</v>
          </cell>
          <cell r="AO429" t="str">
            <v>N/A</v>
          </cell>
          <cell r="AP429">
            <v>0</v>
          </cell>
          <cell r="AQ429" t="str">
            <v>N/A</v>
          </cell>
          <cell r="AR429">
            <v>0</v>
          </cell>
          <cell r="AS429" t="str">
            <v>N/A</v>
          </cell>
          <cell r="AT429">
            <v>0</v>
          </cell>
          <cell r="AU429" t="str">
            <v>N/A</v>
          </cell>
          <cell r="AV429">
            <v>0</v>
          </cell>
          <cell r="AW429" t="str">
            <v>N/A</v>
          </cell>
          <cell r="AX429">
            <v>0</v>
          </cell>
          <cell r="AY429" t="str">
            <v>N/A</v>
          </cell>
          <cell r="AZ429">
            <v>0</v>
          </cell>
          <cell r="BA429">
            <v>82400829</v>
          </cell>
          <cell r="BB429" t="str">
            <v>NO</v>
          </cell>
          <cell r="BC429" t="str">
            <v>N/A</v>
          </cell>
          <cell r="BD429" t="str">
            <v>N/A</v>
          </cell>
          <cell r="BE429" t="str">
            <v>N/A</v>
          </cell>
          <cell r="BF429" t="str">
            <v>N/A</v>
          </cell>
          <cell r="BG429">
            <v>44926</v>
          </cell>
          <cell r="BH429">
            <v>44926</v>
          </cell>
          <cell r="BI429">
            <v>-417</v>
          </cell>
          <cell r="BJ429" t="str">
            <v>NO</v>
          </cell>
          <cell r="BK429" t="str">
            <v>N/A</v>
          </cell>
          <cell r="BL429" t="str">
            <v>Bogotá D.C.</v>
          </cell>
          <cell r="BM429" t="str">
            <v>Cumplimiento</v>
          </cell>
          <cell r="BN429" t="str">
            <v>15-47-101008693</v>
          </cell>
          <cell r="BO429">
            <v>0</v>
          </cell>
          <cell r="BP429" t="str">
            <v>Seguros del Estado</v>
          </cell>
          <cell r="BQ429">
            <v>44588</v>
          </cell>
          <cell r="BR429" t="str">
            <v>26-01-2022 - 30-06-2023</v>
          </cell>
          <cell r="BS429">
            <v>2022</v>
          </cell>
          <cell r="BT429" t="str">
            <v>PENDIENTE</v>
          </cell>
          <cell r="BU429" t="str">
            <v>Ninguna</v>
          </cell>
          <cell r="BV429" t="str">
            <v>Terminado</v>
          </cell>
          <cell r="BW429" t="str">
            <v>Retiro</v>
          </cell>
          <cell r="BX429" t="str">
            <v>N/A</v>
          </cell>
          <cell r="BY429" t="str">
            <v>DERECHO</v>
          </cell>
          <cell r="BZ429" t="str">
            <v>N/A</v>
          </cell>
          <cell r="CA429" t="str">
            <v>MASCULINO</v>
          </cell>
        </row>
        <row r="430">
          <cell r="C430" t="str">
            <v>JEP-070-2022</v>
          </cell>
          <cell r="D430" t="str">
            <v>JEP-CSPO-070-2022</v>
          </cell>
          <cell r="E430" t="str">
            <v>Jairo Cuellar</v>
          </cell>
          <cell r="F430" t="str">
            <v>N/R</v>
          </cell>
          <cell r="G430" t="str">
            <v>Lised Vanesa Sanchez Angel</v>
          </cell>
          <cell r="H430" t="str">
            <v>2. Contratos o convenios que no requieren pluralidad de ofertas</v>
          </cell>
          <cell r="I430" t="str">
            <v>1. Prestación de servicios</v>
          </cell>
          <cell r="J430">
            <v>1018479292</v>
          </cell>
          <cell r="K430">
            <v>7</v>
          </cell>
          <cell r="L430" t="str">
            <v>Persona Natural</v>
          </cell>
          <cell r="M430" t="str">
            <v>N/A</v>
          </cell>
          <cell r="N430" t="str">
            <v>Servicios profesionales para  apoyar y acompañar al grupo de protección a víctimas, testigos y demás intervinientes de la UIA en la respuesta a derechos de petición, recursos, tutelas y demás requerimientos de naturaleza jurídica o judicial que acompañen el proceso de análisis de riesgo.</v>
          </cell>
          <cell r="O430" t="str">
            <v>Administrativo Transversal</v>
          </cell>
          <cell r="P430" t="str">
            <v>Harvey Danilo Suarez Morales</v>
          </cell>
          <cell r="Q430" t="str">
            <v>Secretaría Ejecutiva</v>
          </cell>
          <cell r="R430" t="str">
            <v>Unidad de Investigación y Acusación</v>
          </cell>
          <cell r="S430" t="str">
            <v>Unidad de Investigación y Acusación</v>
          </cell>
          <cell r="T430" t="str">
            <v>Oscar Alfonso Tellez Valenzuela</v>
          </cell>
          <cell r="U430" t="str">
            <v>I-Unidad de Investigación y Acusación</v>
          </cell>
          <cell r="V430" t="str">
            <v>N/A</v>
          </cell>
          <cell r="W430" t="str">
            <v>N/A</v>
          </cell>
          <cell r="X430" t="str">
            <v>N/A</v>
          </cell>
          <cell r="Y430" t="str">
            <v>Inversión</v>
          </cell>
          <cell r="Z430">
            <v>86737716</v>
          </cell>
          <cell r="AA430" t="str">
            <v>N/A</v>
          </cell>
          <cell r="AB430" t="str">
            <v>N/A</v>
          </cell>
          <cell r="AC430" t="str">
            <v>$7.228.143,00</v>
          </cell>
          <cell r="AD430" t="str">
            <v>N/A</v>
          </cell>
          <cell r="AE430">
            <v>33522</v>
          </cell>
          <cell r="AF430">
            <v>29922</v>
          </cell>
          <cell r="AG430" t="str">
            <v xml:space="preserve">2018011001068	</v>
          </cell>
          <cell r="AH430">
            <v>44573</v>
          </cell>
          <cell r="AI430">
            <v>44574</v>
          </cell>
          <cell r="AJ430" t="str">
            <v>N/A</v>
          </cell>
          <cell r="AK430" t="str">
            <v>N/A</v>
          </cell>
          <cell r="AL430" t="str">
            <v>N/A</v>
          </cell>
          <cell r="AM430" t="str">
            <v>N/A</v>
          </cell>
          <cell r="AN430">
            <v>0</v>
          </cell>
          <cell r="AO430" t="str">
            <v>N/A</v>
          </cell>
          <cell r="AP430">
            <v>0</v>
          </cell>
          <cell r="AQ430" t="str">
            <v>N/A</v>
          </cell>
          <cell r="AR430">
            <v>0</v>
          </cell>
          <cell r="AS430" t="str">
            <v>N/A</v>
          </cell>
          <cell r="AT430">
            <v>0</v>
          </cell>
          <cell r="AU430" t="str">
            <v>N/A</v>
          </cell>
          <cell r="AV430">
            <v>0</v>
          </cell>
          <cell r="AW430" t="str">
            <v>N/A</v>
          </cell>
          <cell r="AX430">
            <v>0</v>
          </cell>
          <cell r="AY430" t="str">
            <v>N/A</v>
          </cell>
          <cell r="AZ430">
            <v>0</v>
          </cell>
          <cell r="BA430">
            <v>86737716</v>
          </cell>
          <cell r="BB430" t="str">
            <v>NO</v>
          </cell>
          <cell r="BC430" t="str">
            <v>N/A</v>
          </cell>
          <cell r="BD430" t="str">
            <v>N/A</v>
          </cell>
          <cell r="BE430" t="str">
            <v>N/A</v>
          </cell>
          <cell r="BF430" t="str">
            <v>N/A</v>
          </cell>
          <cell r="BG430">
            <v>44926</v>
          </cell>
          <cell r="BH430">
            <v>44926</v>
          </cell>
          <cell r="BI430">
            <v>-417</v>
          </cell>
          <cell r="BJ430" t="str">
            <v>NO</v>
          </cell>
          <cell r="BK430" t="str">
            <v>N/A</v>
          </cell>
          <cell r="BL430" t="str">
            <v>Bogotá D.C.</v>
          </cell>
          <cell r="BM430" t="str">
            <v xml:space="preserve">Cumplimiento </v>
          </cell>
          <cell r="BN430" t="str">
            <v>15-47-101008244</v>
          </cell>
          <cell r="BO430">
            <v>0</v>
          </cell>
          <cell r="BP430" t="str">
            <v>Seguros del Estado</v>
          </cell>
          <cell r="BQ430">
            <v>44574</v>
          </cell>
          <cell r="BR430" t="str">
            <v>12-01-2022 - 30-06-2023</v>
          </cell>
          <cell r="BS430">
            <v>2022</v>
          </cell>
          <cell r="BT430" t="str">
            <v>https://jepcolombia-my.sharepoint.com/personal/carlos_torres_jep_gov_co/_layouts/15/onedrive.aspx?q=070&amp;searchScope=folder&amp;id=%2Fpersonal%2Fcarlos%5Ftorres%5Fjep%5Fgov%5Fco%2FDocuments%2FDocumentos%2FContractual%2FContractual%20%2D%20Onedrive%2FValidaci%C3%B3n%20p%C3%B3lizas%20CPS%2F%2EVERIFICACI%C3%93N%20DE%20P%C3%93LIZAS%20CONTRATOS%202022%2FVerificaci%C3%B3n%20p%C3%B3liza%20Contrato%20%20JEP%2D070%2D2022%2Epdf&amp;parent=%2Fpersonal%2Fcarlos%5Ftorres%5Fjep%5Fgov%5Fco%2FDocuments%2FDocumentos%2FContractual%2FContractual%20%2D%20Onedrive%2FValidaci%C3%B3n%20p%C3%B3lizas%20CPS%2F%2EVERIFICACI%C3%93N%20DE%20P%C3%93LIZAS%20CONTRATOS%202022&amp;parentview=7</v>
          </cell>
          <cell r="BU430" t="str">
            <v>N/A</v>
          </cell>
          <cell r="BV430" t="str">
            <v>Terminado</v>
          </cell>
          <cell r="BW430" t="str">
            <v>Retiro</v>
          </cell>
          <cell r="BX430" t="str">
            <v>N/A</v>
          </cell>
          <cell r="BY430" t="str">
            <v>DERECHO</v>
          </cell>
          <cell r="BZ430" t="str">
            <v>N/A</v>
          </cell>
          <cell r="CA430" t="str">
            <v>FEMENINO</v>
          </cell>
        </row>
        <row r="431">
          <cell r="C431" t="str">
            <v>JEP-796-2022</v>
          </cell>
          <cell r="D431" t="str">
            <v>JEP-CSPO-767-2022</v>
          </cell>
          <cell r="E431" t="str">
            <v xml:space="preserve">Ángela Esquivel </v>
          </cell>
          <cell r="F431">
            <v>44880</v>
          </cell>
          <cell r="G431" t="str">
            <v>Tatiana Paola López Ortiz</v>
          </cell>
          <cell r="H431" t="str">
            <v>2. Contratos o convenios que no requieren pluralidad de ofertas</v>
          </cell>
          <cell r="I431" t="str">
            <v>1. Prestación de servicios</v>
          </cell>
          <cell r="J431">
            <v>39492693</v>
          </cell>
          <cell r="K431">
            <v>6</v>
          </cell>
          <cell r="L431" t="str">
            <v>Persona Natural</v>
          </cell>
          <cell r="M431" t="str">
            <v xml:space="preserve">Bogotá D.C. </v>
          </cell>
          <cell r="N431" t="str">
            <v>Prestación de servicios profesionales, de apoyo y acompañamiento, al Grupo de Protección a Víctimas, Testigos y demás intervinientes de la UIA, en la supervisión de las gestiones administrativas, financieras y contractuales, requeridas para el análisis, implementación y ejecución de las medidas de protección individuales y colectivas decididas en la UIA</v>
          </cell>
          <cell r="O431" t="str">
            <v>Administrativo Transversal</v>
          </cell>
          <cell r="P431" t="str">
            <v>Harvey Danilo Suarez Morales</v>
          </cell>
          <cell r="Q431" t="str">
            <v>Secretaría Ejecutiva</v>
          </cell>
          <cell r="R431" t="str">
            <v>Unidad de Investigación y Acusación</v>
          </cell>
          <cell r="S431" t="str">
            <v>Unidad de Investigación y Acusación</v>
          </cell>
          <cell r="T431" t="str">
            <v xml:space="preserve">Oscar Alfonso Tellez Valenzuela </v>
          </cell>
          <cell r="U431" t="str">
            <v>I-Unidad de Investigación y Acusación</v>
          </cell>
          <cell r="V431" t="str">
            <v>N/A</v>
          </cell>
          <cell r="W431" t="str">
            <v>N/A</v>
          </cell>
          <cell r="X431" t="str">
            <v>N/A</v>
          </cell>
          <cell r="Y431" t="str">
            <v>Inversión</v>
          </cell>
          <cell r="Z431">
            <v>51088520</v>
          </cell>
          <cell r="AA431" t="str">
            <v>N/A</v>
          </cell>
          <cell r="AB431" t="str">
            <v>N/A</v>
          </cell>
          <cell r="AC431">
            <v>8240084</v>
          </cell>
          <cell r="AD431">
            <v>8652088</v>
          </cell>
          <cell r="AE431">
            <v>105122</v>
          </cell>
          <cell r="AF431">
            <v>523922</v>
          </cell>
          <cell r="AG431" t="str">
            <v xml:space="preserve">	2018011001068</v>
          </cell>
          <cell r="AH431">
            <v>44887</v>
          </cell>
          <cell r="AI431">
            <v>44889</v>
          </cell>
          <cell r="AJ431" t="str">
            <v>N/A</v>
          </cell>
          <cell r="AK431" t="str">
            <v>N/A</v>
          </cell>
          <cell r="AL431" t="str">
            <v>N/A</v>
          </cell>
          <cell r="AM431" t="str">
            <v>N/A</v>
          </cell>
          <cell r="AN431">
            <v>0</v>
          </cell>
          <cell r="AO431" t="str">
            <v>N/A</v>
          </cell>
          <cell r="AP431">
            <v>0</v>
          </cell>
          <cell r="AQ431" t="str">
            <v>N/A</v>
          </cell>
          <cell r="AR431">
            <v>0</v>
          </cell>
          <cell r="AS431" t="str">
            <v>N/A</v>
          </cell>
          <cell r="AT431">
            <v>0</v>
          </cell>
          <cell r="AU431" t="str">
            <v>N/A</v>
          </cell>
          <cell r="AV431">
            <v>0</v>
          </cell>
          <cell r="AW431" t="str">
            <v>N/A</v>
          </cell>
          <cell r="AX431">
            <v>0</v>
          </cell>
          <cell r="AY431" t="str">
            <v>N/A</v>
          </cell>
          <cell r="AZ431">
            <v>0</v>
          </cell>
          <cell r="BA431">
            <v>51088520</v>
          </cell>
          <cell r="BB431" t="str">
            <v>SI</v>
          </cell>
          <cell r="BC431">
            <v>34608352</v>
          </cell>
          <cell r="BD431" t="str">
            <v>N/A</v>
          </cell>
          <cell r="BE431" t="str">
            <v>N/A</v>
          </cell>
          <cell r="BF431" t="str">
            <v>N/A</v>
          </cell>
          <cell r="BG431">
            <v>45046</v>
          </cell>
          <cell r="BH431">
            <v>45046</v>
          </cell>
          <cell r="BI431">
            <v>-297</v>
          </cell>
          <cell r="BJ431" t="str">
            <v>SI</v>
          </cell>
          <cell r="BK431" t="str">
            <v>N/A</v>
          </cell>
          <cell r="BL431" t="str">
            <v>Bogotá D.C.</v>
          </cell>
          <cell r="BM431" t="str">
            <v>Cumplimiento</v>
          </cell>
          <cell r="BN431" t="str">
            <v>15-47-101010266</v>
          </cell>
          <cell r="BO431">
            <v>0</v>
          </cell>
          <cell r="BP431" t="str">
            <v xml:space="preserve">Seguros del Estado S.A. </v>
          </cell>
          <cell r="BQ431">
            <v>44883</v>
          </cell>
          <cell r="BR431" t="str">
            <v>18/11/2022 - 31/10/2023</v>
          </cell>
          <cell r="BS431">
            <v>2022</v>
          </cell>
          <cell r="BT431" t="str">
            <v>PENDIENTE</v>
          </cell>
          <cell r="BU431" t="str">
            <v>Mediante Otrosí N°1 se modifica la forma de pago</v>
          </cell>
          <cell r="BV431" t="str">
            <v>Terminado</v>
          </cell>
          <cell r="BW431" t="str">
            <v>Retiro</v>
          </cell>
          <cell r="BX431" t="str">
            <v>N/A</v>
          </cell>
          <cell r="BY431" t="str">
            <v>CONTADURÍA PÚBLICA</v>
          </cell>
          <cell r="BZ431" t="str">
            <v>N/A</v>
          </cell>
          <cell r="CA431" t="str">
            <v>FEMENINO</v>
          </cell>
        </row>
        <row r="432">
          <cell r="C432" t="str">
            <v>JEP-790-2022</v>
          </cell>
          <cell r="D432" t="str">
            <v>JEP-CSPO-761-2022</v>
          </cell>
          <cell r="E432" t="str">
            <v>Carlos Torres</v>
          </cell>
          <cell r="F432">
            <v>44880</v>
          </cell>
          <cell r="G432" t="str">
            <v>Cesar Camilo Montañez Rubiano</v>
          </cell>
          <cell r="H432" t="str">
            <v>2. Contratos o convenios que no requieren pluralidad de ofertas</v>
          </cell>
          <cell r="I432" t="str">
            <v>1. Prestación de servicios</v>
          </cell>
          <cell r="J432">
            <v>1032433033</v>
          </cell>
          <cell r="K432">
            <v>9</v>
          </cell>
          <cell r="L432" t="str">
            <v>Persona Natural</v>
          </cell>
          <cell r="M432" t="str">
            <v xml:space="preserve">Bogotá D.C. </v>
          </cell>
          <cell r="N432" t="str">
            <v>Prestación de servicios profesionales para apoyar y acompañar al Grupo de Protección a Víctimas, Testigos y demás Intervinientes de la Unidad de Investigación y Acusación en el seguimiento y desarrollo de la Secretaría Técnica del Comité de Evaluación de Riesgo y Definición de Medidas.</v>
          </cell>
          <cell r="O432" t="str">
            <v>Administrativo Transversal</v>
          </cell>
          <cell r="P432" t="str">
            <v>Harvey Danilo Suarez Morales</v>
          </cell>
          <cell r="Q432" t="str">
            <v>Secretaría Ejecutiva</v>
          </cell>
          <cell r="R432" t="str">
            <v>Unidad de Investigación y Acusación</v>
          </cell>
          <cell r="S432" t="str">
            <v>Unidad de Investigación y Acusación</v>
          </cell>
          <cell r="T432" t="str">
            <v xml:space="preserve">Oscar Alfonso Tellez Valenzuela </v>
          </cell>
          <cell r="U432" t="str">
            <v>I-Unidad de Investigación y Acusación</v>
          </cell>
          <cell r="V432" t="str">
            <v>N/A</v>
          </cell>
          <cell r="W432" t="str">
            <v>N/A</v>
          </cell>
          <cell r="X432" t="str">
            <v>N/A</v>
          </cell>
          <cell r="Y432" t="str">
            <v>Inversión</v>
          </cell>
          <cell r="Z432">
            <v>44814482</v>
          </cell>
          <cell r="AA432" t="str">
            <v>N/A</v>
          </cell>
          <cell r="AB432" t="str">
            <v>N/A</v>
          </cell>
          <cell r="AC432">
            <v>7228143</v>
          </cell>
          <cell r="AD432">
            <v>7589549</v>
          </cell>
          <cell r="AE432">
            <v>105322</v>
          </cell>
          <cell r="AF432" t="str">
            <v xml:space="preserve">	516722</v>
          </cell>
          <cell r="AG432">
            <v>2018011001068</v>
          </cell>
          <cell r="AH432">
            <v>44881</v>
          </cell>
          <cell r="AI432">
            <v>44883</v>
          </cell>
          <cell r="AJ432" t="str">
            <v>N/A</v>
          </cell>
          <cell r="AK432" t="str">
            <v>N/A</v>
          </cell>
          <cell r="AL432" t="str">
            <v>N/A</v>
          </cell>
          <cell r="AM432" t="str">
            <v>N/A</v>
          </cell>
          <cell r="AN432">
            <v>0</v>
          </cell>
          <cell r="AO432" t="str">
            <v>N/A</v>
          </cell>
          <cell r="AP432">
            <v>0</v>
          </cell>
          <cell r="AQ432" t="str">
            <v>N/A</v>
          </cell>
          <cell r="AR432">
            <v>0</v>
          </cell>
          <cell r="AS432" t="str">
            <v>N/A</v>
          </cell>
          <cell r="AT432">
            <v>0</v>
          </cell>
          <cell r="AU432" t="str">
            <v>N/A</v>
          </cell>
          <cell r="AV432">
            <v>0</v>
          </cell>
          <cell r="AW432" t="str">
            <v>N/A</v>
          </cell>
          <cell r="AX432">
            <v>0</v>
          </cell>
          <cell r="AY432" t="str">
            <v>N/A</v>
          </cell>
          <cell r="AZ432">
            <v>0</v>
          </cell>
          <cell r="BA432">
            <v>44814482</v>
          </cell>
          <cell r="BB432" t="str">
            <v>SI</v>
          </cell>
          <cell r="BC432">
            <v>30358196</v>
          </cell>
          <cell r="BD432" t="str">
            <v>N/A</v>
          </cell>
          <cell r="BE432" t="str">
            <v>N/A</v>
          </cell>
          <cell r="BF432" t="str">
            <v>N/A</v>
          </cell>
          <cell r="BG432">
            <v>45046</v>
          </cell>
          <cell r="BH432">
            <v>45046</v>
          </cell>
          <cell r="BI432">
            <v>-297</v>
          </cell>
          <cell r="BJ432" t="str">
            <v>SI</v>
          </cell>
          <cell r="BK432" t="str">
            <v>N/A</v>
          </cell>
          <cell r="BL432" t="str">
            <v>Bogotá D.C.</v>
          </cell>
          <cell r="BM432" t="str">
            <v>Cumplimiento</v>
          </cell>
          <cell r="BN432" t="str">
            <v>15-47-101010257</v>
          </cell>
          <cell r="BO432">
            <v>0</v>
          </cell>
          <cell r="BP432" t="str">
            <v xml:space="preserve">Seguros del Estado S.A. </v>
          </cell>
          <cell r="BQ432">
            <v>44883</v>
          </cell>
          <cell r="BR432" t="str">
            <v>17/11/2022 - 31/10/2023</v>
          </cell>
          <cell r="BS432">
            <v>2022</v>
          </cell>
          <cell r="BT432" t="str">
            <v>PENDIENTE</v>
          </cell>
          <cell r="BU432" t="str">
            <v>Ninguna</v>
          </cell>
          <cell r="BV432" t="str">
            <v>Terminado</v>
          </cell>
          <cell r="BW432" t="str">
            <v>Retiro</v>
          </cell>
          <cell r="BX432" t="str">
            <v>N/A</v>
          </cell>
          <cell r="BY432" t="str">
            <v>ADMINISTRACIÓN DE EMPRESAS</v>
          </cell>
          <cell r="BZ432" t="str">
            <v>N/A</v>
          </cell>
          <cell r="CA432" t="str">
            <v>MASCULINO</v>
          </cell>
        </row>
        <row r="433">
          <cell r="C433" t="str">
            <v>JEP-791-2022</v>
          </cell>
          <cell r="D433" t="str">
            <v>JEP-CSPO-762-2022</v>
          </cell>
          <cell r="E433" t="str">
            <v>Carlos Torres</v>
          </cell>
          <cell r="F433">
            <v>44880</v>
          </cell>
          <cell r="G433" t="str">
            <v>Yuliana  Gómez Vázquez</v>
          </cell>
          <cell r="H433" t="str">
            <v>2. Contratos o convenios que no requieren pluralidad de ofertas</v>
          </cell>
          <cell r="I433" t="str">
            <v>1. Prestación de servicios</v>
          </cell>
          <cell r="J433">
            <v>1101687212</v>
          </cell>
          <cell r="K433">
            <v>0</v>
          </cell>
          <cell r="L433" t="str">
            <v>Persona Natural</v>
          </cell>
          <cell r="M433" t="str">
            <v xml:space="preserve">Bogotá D.C. </v>
          </cell>
          <cell r="N433" t="str">
            <v>Prestación de servicios profesionales al grupo de protección a víctimas, testigos y demás intervinientes de la UIA, para apoyar las gestiones administrativas con ocasión del seguimiento a la implementación y ejecución de las medidas de protección complementarias, individuales y colectivas.</v>
          </cell>
          <cell r="O433" t="str">
            <v>Administrativo Transversal</v>
          </cell>
          <cell r="P433" t="str">
            <v>Harvey Danilo Suarez Morales</v>
          </cell>
          <cell r="Q433" t="str">
            <v>Secretaría Ejecutiva</v>
          </cell>
          <cell r="R433" t="str">
            <v>Unidad de Investigación y Acusación</v>
          </cell>
          <cell r="S433" t="str">
            <v>Unidad de Investigación y Acusación</v>
          </cell>
          <cell r="T433" t="str">
            <v xml:space="preserve">Oscar Alfonso Tellez Valenzuela </v>
          </cell>
          <cell r="U433" t="str">
            <v>I-Unidad de Investigación y Acusación</v>
          </cell>
          <cell r="V433" t="str">
            <v>N/A</v>
          </cell>
          <cell r="W433" t="str">
            <v>N/A</v>
          </cell>
          <cell r="X433" t="str">
            <v>N/A</v>
          </cell>
          <cell r="Y433" t="str">
            <v>Inversión</v>
          </cell>
          <cell r="Z433">
            <v>28681260</v>
          </cell>
          <cell r="AA433" t="str">
            <v>N/A</v>
          </cell>
          <cell r="AB433" t="str">
            <v>N/A</v>
          </cell>
          <cell r="AC433">
            <v>4626010</v>
          </cell>
          <cell r="AD433">
            <v>4857310</v>
          </cell>
          <cell r="AE433">
            <v>106822</v>
          </cell>
          <cell r="AF433">
            <v>514022</v>
          </cell>
          <cell r="AG433">
            <v>2018011001068</v>
          </cell>
          <cell r="AH433">
            <v>44883</v>
          </cell>
          <cell r="AI433">
            <v>44889</v>
          </cell>
          <cell r="AJ433" t="str">
            <v>N/A</v>
          </cell>
          <cell r="AK433" t="str">
            <v>N/A</v>
          </cell>
          <cell r="AL433" t="str">
            <v>N/A</v>
          </cell>
          <cell r="AM433" t="str">
            <v>N/A</v>
          </cell>
          <cell r="AN433">
            <v>2235900</v>
          </cell>
          <cell r="AO433" t="str">
            <v>N/A</v>
          </cell>
          <cell r="AP433">
            <v>0</v>
          </cell>
          <cell r="AQ433" t="str">
            <v>N/A</v>
          </cell>
          <cell r="AR433">
            <v>0</v>
          </cell>
          <cell r="AS433" t="str">
            <v>N/A</v>
          </cell>
          <cell r="AT433">
            <v>0</v>
          </cell>
          <cell r="AU433" t="str">
            <v>N/A</v>
          </cell>
          <cell r="AV433">
            <v>0</v>
          </cell>
          <cell r="AW433" t="str">
            <v>N/A</v>
          </cell>
          <cell r="AX433">
            <v>0</v>
          </cell>
          <cell r="AY433" t="str">
            <v>N/A</v>
          </cell>
          <cell r="AZ433">
            <v>31</v>
          </cell>
          <cell r="BA433">
            <v>30917160</v>
          </cell>
          <cell r="BB433" t="str">
            <v>SI</v>
          </cell>
          <cell r="BC433">
            <v>19429240</v>
          </cell>
          <cell r="BD433" t="str">
            <v>N/A</v>
          </cell>
          <cell r="BE433" t="str">
            <v>N/A</v>
          </cell>
          <cell r="BF433" t="str">
            <v>N/A</v>
          </cell>
          <cell r="BG433">
            <v>45046</v>
          </cell>
          <cell r="BH433">
            <v>45077</v>
          </cell>
          <cell r="BI433">
            <v>-266</v>
          </cell>
          <cell r="BJ433" t="str">
            <v>SI</v>
          </cell>
          <cell r="BK433" t="str">
            <v>N/A</v>
          </cell>
          <cell r="BL433" t="str">
            <v>Bogotá D.C.</v>
          </cell>
          <cell r="BM433" t="str">
            <v>Cumplimiento</v>
          </cell>
          <cell r="BN433" t="str">
            <v>15-47-101010247</v>
          </cell>
          <cell r="BO433">
            <v>0</v>
          </cell>
          <cell r="BP433" t="str">
            <v xml:space="preserve">Seguros del Estado S.A. </v>
          </cell>
          <cell r="BQ433">
            <v>44882</v>
          </cell>
          <cell r="BR433" t="str">
            <v>16/11/2022 - 31/10/2023</v>
          </cell>
          <cell r="BS433">
            <v>2022</v>
          </cell>
          <cell r="BT433" t="str">
            <v>PENDIENTE</v>
          </cell>
          <cell r="BU433" t="str">
            <v>Mediante otrosí N°1 se Prorroga el plazo de ejecución pactado en la
Cláusula Quinta, del contrato, a partir del 01 de mayo de 2023 hasta el 31 de mayo de
2023 y Adiciona el valor del contrato por la suma de 2.235.900</v>
          </cell>
          <cell r="BV433" t="str">
            <v>Terminado</v>
          </cell>
          <cell r="BW433" t="str">
            <v>Adición y Prorróga</v>
          </cell>
          <cell r="BX433" t="str">
            <v>N/A</v>
          </cell>
          <cell r="BY433" t="str">
            <v>CONTADURÍA PÚBLICA</v>
          </cell>
          <cell r="BZ433" t="str">
            <v>N/A</v>
          </cell>
          <cell r="CA433" t="str">
            <v>FEMENINO</v>
          </cell>
        </row>
        <row r="434">
          <cell r="C434" t="str">
            <v>JEP-775-2022</v>
          </cell>
          <cell r="D434" t="str">
            <v>JEP-CSPO-747-2022</v>
          </cell>
          <cell r="E434" t="str">
            <v>Jairo Cuellar</v>
          </cell>
          <cell r="F434">
            <v>44869</v>
          </cell>
          <cell r="G434" t="str">
            <v>Juan David Sierra Garzón</v>
          </cell>
          <cell r="H434" t="str">
            <v>2. Contratos o convenios que no requieren pluralidad de ofertas</v>
          </cell>
          <cell r="I434" t="str">
            <v>1. Prestación de servicios</v>
          </cell>
          <cell r="J434">
            <v>1010180810</v>
          </cell>
          <cell r="K434">
            <v>8</v>
          </cell>
          <cell r="L434" t="str">
            <v>Persona Natural</v>
          </cell>
          <cell r="M434" t="str">
            <v xml:space="preserve">Bogotá D.C. </v>
          </cell>
          <cell r="N434" t="str">
            <v>Prestación de servicios profesionales  al grupo de protección a víctimas, testigos y demás intervinientes de la UIA, para apoyar las gestiones administrativas con ocasión del seguimiento a la implementación y ejecución de las medidas de protección complementarias, individuales y colectivas</v>
          </cell>
          <cell r="O434" t="str">
            <v>Funciones de la dependencia</v>
          </cell>
          <cell r="P434" t="str">
            <v>Harvey Danilo Suarez Morales</v>
          </cell>
          <cell r="Q434" t="str">
            <v>Secretaría Ejecutiva</v>
          </cell>
          <cell r="R434" t="str">
            <v>Unidad de Investigación y Acusación</v>
          </cell>
          <cell r="S434" t="str">
            <v>Unidad de Investigación y Acusación</v>
          </cell>
          <cell r="T434" t="str">
            <v xml:space="preserve">Oscar Alfonso Tellez Valenzuela </v>
          </cell>
          <cell r="U434" t="str">
            <v>I-Unidad de Investigación y Acusación</v>
          </cell>
          <cell r="V434" t="str">
            <v>N/A</v>
          </cell>
          <cell r="W434" t="str">
            <v>N/A</v>
          </cell>
          <cell r="X434" t="str">
            <v>N/A</v>
          </cell>
          <cell r="Y434" t="str">
            <v>Inversión</v>
          </cell>
          <cell r="Z434">
            <v>28681260</v>
          </cell>
          <cell r="AA434" t="str">
            <v>N/A</v>
          </cell>
          <cell r="AB434" t="str">
            <v>N/A</v>
          </cell>
          <cell r="AC434">
            <v>4626010</v>
          </cell>
          <cell r="AD434">
            <v>4857310</v>
          </cell>
          <cell r="AE434">
            <v>106322</v>
          </cell>
          <cell r="AF434">
            <v>531822</v>
          </cell>
          <cell r="AG434">
            <v>2018011001068</v>
          </cell>
          <cell r="AH434">
            <v>44888</v>
          </cell>
          <cell r="AI434">
            <v>44889</v>
          </cell>
          <cell r="AJ434" t="str">
            <v>N/A</v>
          </cell>
          <cell r="AK434" t="str">
            <v>N/A</v>
          </cell>
          <cell r="AL434" t="str">
            <v>N/A</v>
          </cell>
          <cell r="AM434" t="str">
            <v>N/A</v>
          </cell>
          <cell r="AN434">
            <v>0</v>
          </cell>
          <cell r="AO434" t="str">
            <v>N/A</v>
          </cell>
          <cell r="AP434">
            <v>0</v>
          </cell>
          <cell r="AQ434" t="str">
            <v>N/A</v>
          </cell>
          <cell r="AR434">
            <v>0</v>
          </cell>
          <cell r="AS434" t="str">
            <v>N/A</v>
          </cell>
          <cell r="AT434">
            <v>0</v>
          </cell>
          <cell r="AU434" t="str">
            <v>N/A</v>
          </cell>
          <cell r="AV434">
            <v>0</v>
          </cell>
          <cell r="AW434" t="str">
            <v>N/A</v>
          </cell>
          <cell r="AX434">
            <v>0</v>
          </cell>
          <cell r="AY434" t="str">
            <v>N/A</v>
          </cell>
          <cell r="AZ434">
            <v>0</v>
          </cell>
          <cell r="BA434">
            <v>28681260</v>
          </cell>
          <cell r="BB434" t="str">
            <v>SI</v>
          </cell>
          <cell r="BC434">
            <v>19429240</v>
          </cell>
          <cell r="BD434" t="str">
            <v>N/A</v>
          </cell>
          <cell r="BE434" t="str">
            <v>N/A</v>
          </cell>
          <cell r="BF434" t="str">
            <v>N/A</v>
          </cell>
          <cell r="BG434">
            <v>45046</v>
          </cell>
          <cell r="BH434">
            <v>45046</v>
          </cell>
          <cell r="BI434">
            <v>-297</v>
          </cell>
          <cell r="BJ434" t="str">
            <v>SI</v>
          </cell>
          <cell r="BK434" t="str">
            <v>N/A</v>
          </cell>
          <cell r="BL434" t="str">
            <v>Bogotá D.C.</v>
          </cell>
          <cell r="BM434" t="str">
            <v>Cumplimiento</v>
          </cell>
          <cell r="BN434" t="str">
            <v xml:space="preserve">15-47-101010288 </v>
          </cell>
          <cell r="BO434">
            <v>0</v>
          </cell>
          <cell r="BP434" t="str">
            <v>Seguros del Estado S.A.</v>
          </cell>
          <cell r="BQ434">
            <v>44887</v>
          </cell>
          <cell r="BR434" t="str">
            <v>22/11/2022 - 31/10/2023</v>
          </cell>
          <cell r="BS434">
            <v>2022</v>
          </cell>
          <cell r="BT434" t="str">
            <v>PENDIENTE</v>
          </cell>
          <cell r="BU434" t="str">
            <v>Ninguna</v>
          </cell>
          <cell r="BV434" t="str">
            <v>Terminado</v>
          </cell>
          <cell r="BW434" t="str">
            <v>Retiro</v>
          </cell>
          <cell r="BX434" t="str">
            <v>N/A</v>
          </cell>
          <cell r="BY434" t="str">
            <v>DERECHO</v>
          </cell>
          <cell r="BZ434" t="str">
            <v>N/A</v>
          </cell>
          <cell r="CA434" t="str">
            <v>MASCULINO</v>
          </cell>
        </row>
        <row r="435">
          <cell r="C435" t="str">
            <v>JEP-327-2022</v>
          </cell>
          <cell r="D435" t="str">
            <v>JEP-CSPO-327-2022</v>
          </cell>
          <cell r="E435" t="str">
            <v>Jairo Cuellar</v>
          </cell>
          <cell r="F435" t="str">
            <v>19 de enero de 2022</v>
          </cell>
          <cell r="G435" t="str">
            <v>Marlisa Tumarosa Nieto</v>
          </cell>
          <cell r="H435" t="str">
            <v>2. Contratos o convenios que no requieren pluralidad de ofertas</v>
          </cell>
          <cell r="I435" t="str">
            <v>1. Prestación de servicios</v>
          </cell>
          <cell r="J435">
            <v>1023873412</v>
          </cell>
          <cell r="K435">
            <v>1</v>
          </cell>
          <cell r="L435" t="str">
            <v>Persona Natural</v>
          </cell>
          <cell r="M435" t="str">
            <v>N/A</v>
          </cell>
          <cell r="N435" t="str">
            <v xml:space="preserve">Prestación de servicios profesionales  al grupo de protección a víctimas, testigos y demás intervinientes de la UIA, para apoyar las gestiones administrativas con ocasión del seguimiento a la implementación y ejecución de las medidas de protección complementarias, individuales y colectivas. </v>
          </cell>
          <cell r="O435" t="str">
            <v>Administrativo Transversal</v>
          </cell>
          <cell r="P435" t="str">
            <v>Harvey Danilo Suarez Morales</v>
          </cell>
          <cell r="Q435" t="str">
            <v>Secretaría Ejecutiva</v>
          </cell>
          <cell r="R435" t="str">
            <v>Unidad de Investigación y Acusación</v>
          </cell>
          <cell r="S435" t="str">
            <v>Unidad de Investigación y Acusación</v>
          </cell>
          <cell r="T435" t="str">
            <v xml:space="preserve">Oscar Alfonso Tellez Valenzuela </v>
          </cell>
          <cell r="U435" t="str">
            <v>I-Unidad de Investigación y Acusación</v>
          </cell>
          <cell r="V435" t="str">
            <v>N/A</v>
          </cell>
          <cell r="W435" t="str">
            <v>N/A</v>
          </cell>
          <cell r="X435" t="str">
            <v>N/A</v>
          </cell>
          <cell r="Y435" t="str">
            <v>Inversión</v>
          </cell>
          <cell r="Z435">
            <v>52736510</v>
          </cell>
          <cell r="AA435" t="str">
            <v>N/A</v>
          </cell>
          <cell r="AB435" t="str">
            <v>N/A</v>
          </cell>
          <cell r="AC435">
            <v>4626010</v>
          </cell>
          <cell r="AD435" t="str">
            <v>N/A</v>
          </cell>
          <cell r="AE435">
            <v>56822</v>
          </cell>
          <cell r="AF435">
            <v>65122</v>
          </cell>
          <cell r="AG435">
            <v>2018011001068</v>
          </cell>
          <cell r="AH435">
            <v>44587</v>
          </cell>
          <cell r="AI435">
            <v>44592</v>
          </cell>
          <cell r="AJ435" t="str">
            <v>N/A</v>
          </cell>
          <cell r="AK435" t="str">
            <v>N/A</v>
          </cell>
          <cell r="AL435" t="str">
            <v>N/A</v>
          </cell>
          <cell r="AM435" t="str">
            <v>N/A</v>
          </cell>
          <cell r="AN435">
            <v>0</v>
          </cell>
          <cell r="AO435" t="str">
            <v>N/A</v>
          </cell>
          <cell r="AP435">
            <v>0</v>
          </cell>
          <cell r="AQ435" t="str">
            <v>N/A</v>
          </cell>
          <cell r="AR435">
            <v>0</v>
          </cell>
          <cell r="AS435" t="str">
            <v>N/A</v>
          </cell>
          <cell r="AT435">
            <v>0</v>
          </cell>
          <cell r="AU435" t="str">
            <v>N/A</v>
          </cell>
          <cell r="AV435">
            <v>0</v>
          </cell>
          <cell r="AW435" t="str">
            <v>N/A</v>
          </cell>
          <cell r="AX435">
            <v>0</v>
          </cell>
          <cell r="AY435" t="str">
            <v>N/A</v>
          </cell>
          <cell r="AZ435">
            <v>0</v>
          </cell>
          <cell r="BA435">
            <v>52736510</v>
          </cell>
          <cell r="BB435" t="str">
            <v>NO</v>
          </cell>
          <cell r="BC435" t="str">
            <v>N/A</v>
          </cell>
          <cell r="BD435" t="str">
            <v>N/A</v>
          </cell>
          <cell r="BE435" t="str">
            <v>N/A</v>
          </cell>
          <cell r="BF435" t="str">
            <v>N/A</v>
          </cell>
          <cell r="BG435">
            <v>44926</v>
          </cell>
          <cell r="BH435">
            <v>44926</v>
          </cell>
          <cell r="BI435">
            <v>-417</v>
          </cell>
          <cell r="BJ435" t="str">
            <v>NO</v>
          </cell>
          <cell r="BK435" t="str">
            <v>N/A</v>
          </cell>
          <cell r="BL435" t="str">
            <v>Bogotá D.C.</v>
          </cell>
          <cell r="BM435" t="str">
            <v>Cumplimiento</v>
          </cell>
          <cell r="BN435" t="str">
            <v>15-47-101008674</v>
          </cell>
          <cell r="BO435">
            <v>0</v>
          </cell>
          <cell r="BP435" t="str">
            <v>Seguros del Estado</v>
          </cell>
          <cell r="BQ435">
            <v>44588</v>
          </cell>
          <cell r="BR435" t="str">
            <v>26-01-2022 - 30-06-2023</v>
          </cell>
          <cell r="BS435">
            <v>2022</v>
          </cell>
          <cell r="BT435" t="str">
            <v>PENDIENTE</v>
          </cell>
          <cell r="BU435" t="str">
            <v>Ninguna</v>
          </cell>
          <cell r="BV435" t="str">
            <v>Terminado</v>
          </cell>
          <cell r="BW435" t="str">
            <v>Retiro</v>
          </cell>
          <cell r="BX435" t="str">
            <v>N/A</v>
          </cell>
          <cell r="BY435" t="str">
            <v>ADMINISTRACIÓN DE EMPRESAS</v>
          </cell>
          <cell r="BZ435" t="str">
            <v>N/A</v>
          </cell>
          <cell r="CA435" t="str">
            <v>FEMENINO</v>
          </cell>
        </row>
        <row r="436">
          <cell r="C436" t="str">
            <v>JEP-328-2022</v>
          </cell>
          <cell r="D436" t="str">
            <v>JEP-CSPO-328-2022</v>
          </cell>
          <cell r="E436" t="str">
            <v>Jairo Cuellar</v>
          </cell>
          <cell r="F436" t="str">
            <v>19 de enero de 2022</v>
          </cell>
          <cell r="G436" t="str">
            <v>Paula Andrea Vellojin Ojeda</v>
          </cell>
          <cell r="H436" t="str">
            <v>2. Contratos o convenios que no requieren pluralidad de ofertas</v>
          </cell>
          <cell r="I436" t="str">
            <v>1. Prestación de servicios</v>
          </cell>
          <cell r="J436">
            <v>1068666462</v>
          </cell>
          <cell r="K436">
            <v>6</v>
          </cell>
          <cell r="L436" t="str">
            <v>Persona Natural</v>
          </cell>
          <cell r="M436" t="str">
            <v>N/A</v>
          </cell>
          <cell r="N436" t="str">
            <v xml:space="preserve">Prestación de servicios profesionales  al grupo de protección a víctimas, testigos y demás intervinientes de la UIA, para apoyar las gestiones administrativas con ocasión del seguimiento a la implementación y ejecución de las medidas de protección complementarias, individuales y colectivas. </v>
          </cell>
          <cell r="O436" t="str">
            <v>Administrativo Transversal</v>
          </cell>
          <cell r="P436" t="str">
            <v>Harvey Danilo Suarez Morales</v>
          </cell>
          <cell r="Q436" t="str">
            <v>Secretaría Ejecutiva</v>
          </cell>
          <cell r="R436" t="str">
            <v>Unidad de Investigación y Acusación</v>
          </cell>
          <cell r="S436" t="str">
            <v>Unidad de Investigación y Acusación</v>
          </cell>
          <cell r="T436" t="str">
            <v xml:space="preserve">Oscar Alfonso Tellez Valenzuela </v>
          </cell>
          <cell r="U436" t="str">
            <v>I-Unidad de Investigación y Acusación</v>
          </cell>
          <cell r="V436" t="str">
            <v>N/A</v>
          </cell>
          <cell r="W436" t="str">
            <v>N/A</v>
          </cell>
          <cell r="X436" t="str">
            <v>N/A</v>
          </cell>
          <cell r="Y436" t="str">
            <v>Inversión</v>
          </cell>
          <cell r="Z436">
            <v>52736510</v>
          </cell>
          <cell r="AA436" t="str">
            <v>N/A</v>
          </cell>
          <cell r="AB436" t="str">
            <v>N/A</v>
          </cell>
          <cell r="AC436" t="str">
            <v>$4.626.010</v>
          </cell>
          <cell r="AD436" t="str">
            <v>N/A</v>
          </cell>
          <cell r="AE436">
            <v>56522</v>
          </cell>
          <cell r="AF436">
            <v>65222</v>
          </cell>
          <cell r="AG436" t="str">
            <v xml:space="preserve">2018011001068	</v>
          </cell>
          <cell r="AH436">
            <v>44587</v>
          </cell>
          <cell r="AI436">
            <v>44592</v>
          </cell>
          <cell r="AJ436" t="str">
            <v>N/A</v>
          </cell>
          <cell r="AK436" t="str">
            <v>N/A</v>
          </cell>
          <cell r="AL436" t="str">
            <v>N/A</v>
          </cell>
          <cell r="AM436" t="str">
            <v>N/A</v>
          </cell>
          <cell r="AN436">
            <v>0</v>
          </cell>
          <cell r="AO436" t="str">
            <v>N/A</v>
          </cell>
          <cell r="AP436">
            <v>0</v>
          </cell>
          <cell r="AQ436" t="str">
            <v>N/A</v>
          </cell>
          <cell r="AR436">
            <v>0</v>
          </cell>
          <cell r="AS436" t="str">
            <v>N/A</v>
          </cell>
          <cell r="AT436">
            <v>0</v>
          </cell>
          <cell r="AU436" t="str">
            <v>N/A</v>
          </cell>
          <cell r="AV436">
            <v>0</v>
          </cell>
          <cell r="AW436" t="str">
            <v>N/A</v>
          </cell>
          <cell r="AX436">
            <v>0</v>
          </cell>
          <cell r="AY436" t="str">
            <v>N/A</v>
          </cell>
          <cell r="AZ436">
            <v>0</v>
          </cell>
          <cell r="BA436">
            <v>52736510</v>
          </cell>
          <cell r="BB436" t="str">
            <v>NO</v>
          </cell>
          <cell r="BC436" t="str">
            <v>N/A</v>
          </cell>
          <cell r="BD436" t="str">
            <v>N/A</v>
          </cell>
          <cell r="BE436" t="str">
            <v>N/A</v>
          </cell>
          <cell r="BF436" t="str">
            <v>N/A</v>
          </cell>
          <cell r="BG436">
            <v>44926</v>
          </cell>
          <cell r="BH436">
            <v>44926</v>
          </cell>
          <cell r="BI436">
            <v>-417</v>
          </cell>
          <cell r="BJ436" t="str">
            <v>NO</v>
          </cell>
          <cell r="BK436" t="str">
            <v>N/A</v>
          </cell>
          <cell r="BL436" t="str">
            <v>Departamento de Cundinamarca</v>
          </cell>
          <cell r="BM436" t="str">
            <v>Cumplimiento</v>
          </cell>
          <cell r="BN436" t="str">
            <v xml:space="preserve">	15-47-101008676</v>
          </cell>
          <cell r="BO436">
            <v>0</v>
          </cell>
          <cell r="BP436" t="str">
            <v>Seguros del Estado</v>
          </cell>
          <cell r="BQ436">
            <v>44588</v>
          </cell>
          <cell r="BR436" t="str">
            <v>26-01-2022 - 30-06-2023</v>
          </cell>
          <cell r="BS436">
            <v>2022</v>
          </cell>
          <cell r="BT436" t="str">
            <v>PENDIENTE</v>
          </cell>
          <cell r="BU436" t="str">
            <v>Ninguna</v>
          </cell>
          <cell r="BV436" t="str">
            <v>Terminado</v>
          </cell>
          <cell r="BW436" t="str">
            <v>Retiro</v>
          </cell>
          <cell r="BX436" t="str">
            <v>N/A</v>
          </cell>
          <cell r="BY436" t="str">
            <v>DERECHO</v>
          </cell>
          <cell r="BZ436" t="str">
            <v>N/A</v>
          </cell>
          <cell r="CA436" t="str">
            <v>FEMENINO</v>
          </cell>
        </row>
        <row r="437">
          <cell r="C437" t="str">
            <v>JEP-117-2022</v>
          </cell>
          <cell r="D437" t="str">
            <v>JEP-CSPO-117-2022</v>
          </cell>
          <cell r="E437" t="str">
            <v>Jairo Cuellar</v>
          </cell>
          <cell r="F437" t="str">
            <v>N/R</v>
          </cell>
          <cell r="G437" t="str">
            <v>Erika Alexandra Fernandez Gomez</v>
          </cell>
          <cell r="H437" t="str">
            <v>2. Contratos o convenios que no requieren pluralidad de ofertas</v>
          </cell>
          <cell r="I437" t="str">
            <v>1. Prestación de servicios</v>
          </cell>
          <cell r="J437">
            <v>52739813</v>
          </cell>
          <cell r="K437">
            <v>3</v>
          </cell>
          <cell r="L437" t="str">
            <v>Persona Natural</v>
          </cell>
          <cell r="M437" t="str">
            <v>N/A</v>
          </cell>
          <cell r="N437" t="str">
            <v xml:space="preserve">Prestación de servicios profesionales  al grupo de protección a víctimas, testigos y demás intervinientes de la UIA, para apoyar las gestiones administrativas con ocasión del seguimiento a la implementación y ejecución de las medidas de protección complementarias, individuales y colectivas. </v>
          </cell>
          <cell r="O437" t="str">
            <v>Administrativo Transversal</v>
          </cell>
          <cell r="P437" t="str">
            <v>Harvey Danilo Suarez Morales</v>
          </cell>
          <cell r="Q437" t="str">
            <v>Secretaría Ejecutiva</v>
          </cell>
          <cell r="R437" t="str">
            <v>Unidad de Investigación y Acusación</v>
          </cell>
          <cell r="S437" t="str">
            <v>Unidad de Investigación y Acusación</v>
          </cell>
          <cell r="T437" t="str">
            <v>Oscar Alfonso Tellez Valenzuela</v>
          </cell>
          <cell r="U437" t="str">
            <v>I-Unidad de Investigación y Acusación</v>
          </cell>
          <cell r="V437" t="str">
            <v>N/A</v>
          </cell>
          <cell r="W437" t="str">
            <v>N/A</v>
          </cell>
          <cell r="X437" t="str">
            <v>N/A</v>
          </cell>
          <cell r="Y437" t="str">
            <v>Inversión</v>
          </cell>
          <cell r="Z437">
            <v>55512120</v>
          </cell>
          <cell r="AA437" t="str">
            <v>N/A</v>
          </cell>
          <cell r="AB437" t="str">
            <v>N/A</v>
          </cell>
          <cell r="AC437">
            <v>4626010</v>
          </cell>
          <cell r="AD437" t="str">
            <v>N/A</v>
          </cell>
          <cell r="AE437">
            <v>29622</v>
          </cell>
          <cell r="AF437">
            <v>31022</v>
          </cell>
          <cell r="AG437">
            <v>2018011001068</v>
          </cell>
          <cell r="AH437">
            <v>44574</v>
          </cell>
          <cell r="AI437">
            <v>44575</v>
          </cell>
          <cell r="AJ437" t="str">
            <v>Diana Karolina Bogota Cruz</v>
          </cell>
          <cell r="AK437">
            <v>1012327306</v>
          </cell>
          <cell r="AL437">
            <v>8</v>
          </cell>
          <cell r="AM437">
            <v>44672</v>
          </cell>
          <cell r="AN437">
            <v>0</v>
          </cell>
          <cell r="AO437" t="str">
            <v>N/A</v>
          </cell>
          <cell r="AP437">
            <v>0</v>
          </cell>
          <cell r="AQ437" t="str">
            <v>N/A</v>
          </cell>
          <cell r="AR437">
            <v>0</v>
          </cell>
          <cell r="AS437" t="str">
            <v>N/A</v>
          </cell>
          <cell r="AT437">
            <v>0</v>
          </cell>
          <cell r="AU437" t="str">
            <v>N/A</v>
          </cell>
          <cell r="AV437">
            <v>0</v>
          </cell>
          <cell r="AW437" t="str">
            <v>N/A</v>
          </cell>
          <cell r="AX437">
            <v>0</v>
          </cell>
          <cell r="AY437" t="str">
            <v>N/A</v>
          </cell>
          <cell r="AZ437">
            <v>0</v>
          </cell>
          <cell r="BA437">
            <v>55512120</v>
          </cell>
          <cell r="BB437" t="str">
            <v>NO</v>
          </cell>
          <cell r="BC437" t="str">
            <v>N/A</v>
          </cell>
          <cell r="BD437" t="str">
            <v>N/A</v>
          </cell>
          <cell r="BE437" t="str">
            <v>N/A</v>
          </cell>
          <cell r="BF437" t="str">
            <v>N/A</v>
          </cell>
          <cell r="BG437">
            <v>44926</v>
          </cell>
          <cell r="BH437">
            <v>44926</v>
          </cell>
          <cell r="BI437">
            <v>-417</v>
          </cell>
          <cell r="BJ437" t="str">
            <v>NO</v>
          </cell>
          <cell r="BK437" t="str">
            <v>N/A</v>
          </cell>
          <cell r="BL437" t="str">
            <v>Bogotá D.C.</v>
          </cell>
          <cell r="BM437" t="str">
            <v>Cumplimiento</v>
          </cell>
          <cell r="BN437" t="str">
            <v>15-47-101008262
15-47-101009306</v>
          </cell>
          <cell r="BO437" t="str">
            <v>0
0</v>
          </cell>
          <cell r="BP437" t="str">
            <v>Seguros del Estado S.A. 
Seguros del Estado S.A.</v>
          </cell>
          <cell r="BQ437" t="str">
            <v>13/01/2022
21/04/2022</v>
          </cell>
          <cell r="BR437" t="str">
            <v>13-01-2022 - 30-06-2023
21/04/2022 - 30/06/2023</v>
          </cell>
          <cell r="BS437" t="str">
            <v>14/01/2022
22/04/2022</v>
          </cell>
          <cell r="BT437" t="str">
            <v>https://jepcolombia-my.sharepoint.com/personal/carlos_torres_jep_gov_co/_layouts/15/onedrive.aspx?q=117&amp;searchScope=folder&amp;id=%2Fpersonal%2Fcarlos%5Ftorres%5Fjep%5Fgov%5Fco%2FDocuments%2FDocumentos%2FContractual%2FContractual%20%2D%20Onedrive%2FValidaci%C3%B3n%20p%C3%B3lizas%20CPS%2F%2EVERIFICACI%C3%93N%20DE%20P%C3%93LIZAS%20CONTRATOS%202022%2FVerificaci%C3%B3n%20p%C3%B3liza%20Contrato%20%20JEP%2D117%2D2022%2Epdf&amp;parent=%2Fpersonal%2Fcarlos%5Ftorres%5Fjep%5Fgov%5Fco%2FDocuments%2FDocumentos%2FContractual%2FContractual%20%2D%20Onedrive%2FValidaci%C3%B3n%20p%C3%B3lizas%20CPS%2F%2EVERIFICACI%C3%93N%20DE%20P%C3%93LIZAS%20CONTRATOS%202022&amp;parentview=7</v>
          </cell>
          <cell r="BU437" t="str">
            <v>En fecha 24/04/2022 se suscribe cesión del contrato
El proceso quedo JEP-CSPO-0117-2022</v>
          </cell>
          <cell r="BV437" t="str">
            <v>Terminado</v>
          </cell>
          <cell r="BW437" t="str">
            <v>Cesión</v>
          </cell>
          <cell r="BX437" t="str">
            <v>N/A</v>
          </cell>
          <cell r="BY437" t="str">
            <v>ADMINISTRACIÓN DE EMPRESAS</v>
          </cell>
          <cell r="BZ437" t="str">
            <v>N/A</v>
          </cell>
          <cell r="CA437" t="str">
            <v>FEMENINO</v>
          </cell>
        </row>
        <row r="438">
          <cell r="C438" t="str">
            <v>JEP-074-2022</v>
          </cell>
          <cell r="D438" t="str">
            <v>JEP-CSPO-074-2022</v>
          </cell>
          <cell r="E438" t="str">
            <v>Jairo Cuellar</v>
          </cell>
          <cell r="F438" t="str">
            <v>N/R</v>
          </cell>
          <cell r="G438" t="str">
            <v xml:space="preserve">Jaime Eduardo Fonseca Aranguren </v>
          </cell>
          <cell r="H438" t="str">
            <v>2. Contratos o convenios que no requieren pluralidad de ofertas</v>
          </cell>
          <cell r="I438" t="str">
            <v>1. Prestación de servicios</v>
          </cell>
          <cell r="J438" t="str">
            <v>1032425804_x000D_</v>
          </cell>
          <cell r="K438">
            <v>7</v>
          </cell>
          <cell r="L438" t="str">
            <v>Persona Natural</v>
          </cell>
          <cell r="M438" t="str">
            <v>N/A</v>
          </cell>
          <cell r="N438" t="str">
            <v xml:space="preserve">Prestación de servicios profesionales  al grupo de protección a víctimas, testigos y demás intervinientes de la UIA, para apoyar las gestiones administrativas con ocasión del seguimiento a la implementación y ejecución de las medidas de protección complementarias, individuales y colectivas. </v>
          </cell>
          <cell r="O438" t="str">
            <v>Administrativo Transversal</v>
          </cell>
          <cell r="P438" t="str">
            <v>Harvey Danilo Suarez Morales</v>
          </cell>
          <cell r="Q438" t="str">
            <v>Secretaría Ejecutiva</v>
          </cell>
          <cell r="R438" t="str">
            <v>Unidad de Investigación y Acusación</v>
          </cell>
          <cell r="S438" t="str">
            <v>Unidad de Investigación y Acusación</v>
          </cell>
          <cell r="T438" t="str">
            <v>Oscar Alfonso Tellez Valenzuela</v>
          </cell>
          <cell r="U438" t="str">
            <v>I-Unidad de Investigación y Acusación</v>
          </cell>
          <cell r="V438" t="str">
            <v>N/A</v>
          </cell>
          <cell r="W438" t="str">
            <v>N/A</v>
          </cell>
          <cell r="X438" t="str">
            <v>N/A</v>
          </cell>
          <cell r="Y438" t="str">
            <v>Inversión</v>
          </cell>
          <cell r="Z438">
            <v>55512120</v>
          </cell>
          <cell r="AA438" t="str">
            <v>N/A</v>
          </cell>
          <cell r="AB438" t="str">
            <v>N/A</v>
          </cell>
          <cell r="AC438" t="str">
            <v>$4.626.010</v>
          </cell>
          <cell r="AD438" t="str">
            <v>N/A</v>
          </cell>
          <cell r="AE438">
            <v>29722</v>
          </cell>
          <cell r="AF438">
            <v>32022</v>
          </cell>
          <cell r="AG438">
            <v>2018011001068</v>
          </cell>
          <cell r="AH438">
            <v>44575</v>
          </cell>
          <cell r="AI438">
            <v>44579</v>
          </cell>
          <cell r="AJ438" t="str">
            <v>Angelica Flórez Torres</v>
          </cell>
          <cell r="AK438">
            <v>51881189</v>
          </cell>
          <cell r="AL438">
            <v>8</v>
          </cell>
          <cell r="AM438">
            <v>44894</v>
          </cell>
          <cell r="AN438">
            <v>-2467210</v>
          </cell>
          <cell r="AO438" t="str">
            <v>N/A</v>
          </cell>
          <cell r="AP438">
            <v>0</v>
          </cell>
          <cell r="AQ438" t="str">
            <v>N/A</v>
          </cell>
          <cell r="AR438">
            <v>0</v>
          </cell>
          <cell r="AS438" t="str">
            <v>N/A</v>
          </cell>
          <cell r="AT438">
            <v>0</v>
          </cell>
          <cell r="AU438" t="str">
            <v>N/A</v>
          </cell>
          <cell r="AV438">
            <v>0</v>
          </cell>
          <cell r="AW438" t="str">
            <v>N/A</v>
          </cell>
          <cell r="AX438">
            <v>0</v>
          </cell>
          <cell r="AY438" t="str">
            <v>N/A</v>
          </cell>
          <cell r="AZ438">
            <v>0</v>
          </cell>
          <cell r="BA438">
            <v>53044910</v>
          </cell>
          <cell r="BB438" t="str">
            <v>NO</v>
          </cell>
          <cell r="BC438" t="str">
            <v>N/A</v>
          </cell>
          <cell r="BD438" t="str">
            <v>N/A</v>
          </cell>
          <cell r="BE438" t="str">
            <v>N/A</v>
          </cell>
          <cell r="BF438" t="str">
            <v>N/A</v>
          </cell>
          <cell r="BG438">
            <v>44926</v>
          </cell>
          <cell r="BH438">
            <v>44926</v>
          </cell>
          <cell r="BI438">
            <v>-417</v>
          </cell>
          <cell r="BJ438" t="str">
            <v>NO</v>
          </cell>
          <cell r="BK438" t="str">
            <v>N/A</v>
          </cell>
          <cell r="BL438" t="str">
            <v>Bogotá D.C.</v>
          </cell>
          <cell r="BM438" t="str">
            <v>Cumplimiento</v>
          </cell>
          <cell r="BN438" t="str">
            <v>15-47-101008288
390-47-994000075779</v>
          </cell>
          <cell r="BO438" t="str">
            <v>0
0</v>
          </cell>
          <cell r="BP438" t="str">
            <v xml:space="preserve">Seguros del Estado S.A.
Aseguradora Solidaria de Colombia
</v>
          </cell>
          <cell r="BQ438" t="str">
            <v>15/01/2022
30/11/2022</v>
          </cell>
          <cell r="BR438" t="str">
            <v>14-01-2022 - 30-06-2023
29/11/2022 - 10/07/2023</v>
          </cell>
          <cell r="BS438" t="str">
            <v>7/01/2022
2/12/2022</v>
          </cell>
          <cell r="BT438" t="str">
            <v>C:\Users\andres.prietom\JEP Colombia\Carlos Giovanni Torres Peñaranda - Contractual - Onedrive\Validación pólizas CPS\.VERIFICACIÓN DE PÓLIZAS CONTRATOS 2022\Verificación póliza Contrato  JEP-074-2022.pdf</v>
          </cell>
          <cell r="BU438" t="str">
            <v>En fecha 19/04/2022 se suscribe otrosí 1 por medio del cual se reduce el valor del contrato en  $2.467.210
Se realiza cesión a partir del 29 de noviembre de 2022</v>
          </cell>
          <cell r="BV438" t="str">
            <v>Terminado</v>
          </cell>
          <cell r="BW438" t="str">
            <v>Cesión, adición y prórroga</v>
          </cell>
          <cell r="BX438" t="str">
            <v>N/A</v>
          </cell>
          <cell r="BY438" t="str">
            <v>ECONOMÍA</v>
          </cell>
          <cell r="BZ438" t="str">
            <v>N/A</v>
          </cell>
          <cell r="CA438" t="str">
            <v>MASCULINO</v>
          </cell>
        </row>
        <row r="439">
          <cell r="C439" t="str">
            <v>JEP-776-2022</v>
          </cell>
          <cell r="D439" t="str">
            <v>JEP-CSPO-748-2022</v>
          </cell>
          <cell r="E439" t="str">
            <v>Jairo Cuellar</v>
          </cell>
          <cell r="F439">
            <v>44869</v>
          </cell>
          <cell r="G439" t="str">
            <v>Francisco Javier Minorta Nova</v>
          </cell>
          <cell r="H439" t="str">
            <v>2. Contratos o convenios que no requieren pluralidad de ofertas</v>
          </cell>
          <cell r="I439" t="str">
            <v>1. Prestación de servicios</v>
          </cell>
          <cell r="J439">
            <v>1098640184</v>
          </cell>
          <cell r="K439">
            <v>1</v>
          </cell>
          <cell r="L439" t="str">
            <v>Persona Natural</v>
          </cell>
          <cell r="M439" t="str">
            <v>Floridablanca</v>
          </cell>
          <cell r="N439" t="str">
            <v>Servicios profesionales de apoyo y acompañamiento al grupo de protección a víctimas, testigos y demás intervinientes de la UIA, para la implementación y seguimiento periódico de las medidas de protección  decididas por el comité de evaluación de riesgo y definición de medidas  de la UIA</v>
          </cell>
          <cell r="O439" t="str">
            <v>Funciones de la dependencia</v>
          </cell>
          <cell r="P439" t="str">
            <v>Harvey Danilo Suarez Morales</v>
          </cell>
          <cell r="Q439" t="str">
            <v>Secretaría Ejecutiva</v>
          </cell>
          <cell r="R439" t="str">
            <v>Unidad de Investigación y Acusación</v>
          </cell>
          <cell r="S439" t="str">
            <v>Unidad de Investigación y Acusación</v>
          </cell>
          <cell r="T439" t="str">
            <v xml:space="preserve">Oscar Alfonso Tellez Valenzuela </v>
          </cell>
          <cell r="U439" t="str">
            <v>I-Unidad de Investigación y Acusación</v>
          </cell>
          <cell r="V439" t="str">
            <v>N/A</v>
          </cell>
          <cell r="W439" t="str">
            <v>N/A</v>
          </cell>
          <cell r="X439" t="str">
            <v>N/A</v>
          </cell>
          <cell r="Y439" t="str">
            <v>Inversión</v>
          </cell>
          <cell r="Z439">
            <v>28681260</v>
          </cell>
          <cell r="AA439" t="str">
            <v>N/A</v>
          </cell>
          <cell r="AB439" t="str">
            <v>N/A</v>
          </cell>
          <cell r="AC439">
            <v>4626010</v>
          </cell>
          <cell r="AD439">
            <v>4857310</v>
          </cell>
          <cell r="AE439">
            <v>106722</v>
          </cell>
          <cell r="AF439">
            <v>535522</v>
          </cell>
          <cell r="AG439">
            <v>2018011001068</v>
          </cell>
          <cell r="AH439">
            <v>44875</v>
          </cell>
          <cell r="AI439">
            <v>44881</v>
          </cell>
          <cell r="AJ439" t="str">
            <v>N/A</v>
          </cell>
          <cell r="AK439" t="str">
            <v>N/A</v>
          </cell>
          <cell r="AL439" t="str">
            <v>N/A</v>
          </cell>
          <cell r="AM439" t="str">
            <v>N/A</v>
          </cell>
          <cell r="AN439">
            <v>0</v>
          </cell>
          <cell r="AO439" t="str">
            <v>N/A</v>
          </cell>
          <cell r="AP439">
            <v>0</v>
          </cell>
          <cell r="AQ439" t="str">
            <v>N/A</v>
          </cell>
          <cell r="AR439">
            <v>0</v>
          </cell>
          <cell r="AS439" t="str">
            <v>N/A</v>
          </cell>
          <cell r="AT439">
            <v>0</v>
          </cell>
          <cell r="AU439" t="str">
            <v>N/A</v>
          </cell>
          <cell r="AV439">
            <v>0</v>
          </cell>
          <cell r="AW439" t="str">
            <v>N/A</v>
          </cell>
          <cell r="AX439">
            <v>0</v>
          </cell>
          <cell r="AY439" t="str">
            <v>N/A</v>
          </cell>
          <cell r="AZ439">
            <v>0</v>
          </cell>
          <cell r="BA439">
            <v>28681260</v>
          </cell>
          <cell r="BB439" t="str">
            <v>SI</v>
          </cell>
          <cell r="BC439">
            <v>19429240</v>
          </cell>
          <cell r="BD439" t="str">
            <v>N/A</v>
          </cell>
          <cell r="BE439" t="str">
            <v>N/A</v>
          </cell>
          <cell r="BF439" t="str">
            <v>N/A</v>
          </cell>
          <cell r="BG439">
            <v>45046</v>
          </cell>
          <cell r="BH439">
            <v>45046</v>
          </cell>
          <cell r="BI439">
            <v>-297</v>
          </cell>
          <cell r="BJ439" t="str">
            <v>SI</v>
          </cell>
          <cell r="BK439" t="str">
            <v>N/A</v>
          </cell>
          <cell r="BL439" t="str">
            <v>Bogotá D.C.</v>
          </cell>
          <cell r="BM439" t="str">
            <v>Cumplimiento</v>
          </cell>
          <cell r="BN439" t="str">
            <v>15-47-101010302</v>
          </cell>
          <cell r="BO439">
            <v>0</v>
          </cell>
          <cell r="BP439" t="str">
            <v>Seguros del Estado S.A.</v>
          </cell>
          <cell r="BQ439">
            <v>44889</v>
          </cell>
          <cell r="BR439" t="str">
            <v>23/11/2022 - 31/10/2023</v>
          </cell>
          <cell r="BS439">
            <v>2022</v>
          </cell>
          <cell r="BT439" t="str">
            <v>PENDIENTE</v>
          </cell>
          <cell r="BU439" t="str">
            <v>Ninguna</v>
          </cell>
          <cell r="BV439" t="str">
            <v>Terminado</v>
          </cell>
          <cell r="BW439" t="str">
            <v>Retiro</v>
          </cell>
          <cell r="BX439" t="str">
            <v>N/A</v>
          </cell>
          <cell r="BY439" t="str">
            <v>ADMINISTRACIÓN DE EMPRESAS</v>
          </cell>
          <cell r="BZ439" t="str">
            <v>N/A</v>
          </cell>
          <cell r="CA439" t="str">
            <v>MASCULINO</v>
          </cell>
        </row>
        <row r="440">
          <cell r="C440" t="str">
            <v>JEP-326-2022</v>
          </cell>
          <cell r="D440" t="str">
            <v>JEP-CSPO-326-2022</v>
          </cell>
          <cell r="E440" t="str">
            <v>Jairo Cuellar</v>
          </cell>
          <cell r="F440" t="str">
            <v>19 de enero de 2022</v>
          </cell>
          <cell r="G440" t="str">
            <v>Miguel Alberto Flechas Garcia</v>
          </cell>
          <cell r="H440" t="str">
            <v>2. Contratos o convenios que no requieren pluralidad de ofertas</v>
          </cell>
          <cell r="I440" t="str">
            <v>1. Prestación de servicios</v>
          </cell>
          <cell r="J440" t="str">
            <v>1010175753_x000D_</v>
          </cell>
          <cell r="K440">
            <v>6</v>
          </cell>
          <cell r="L440" t="str">
            <v>Persona Natural</v>
          </cell>
          <cell r="M440" t="str">
            <v>N/A</v>
          </cell>
          <cell r="N440" t="str">
            <v>Servicios profesionales de apoyo y acompañamiento al grupo de protección a víctimas, testigos y demás intervinientes de la UIA, para la implementación y seguimiento periódico de las medidas de protección  decididas por el cómite de evaluación de riesgo y definición de medidas  de la UIA.</v>
          </cell>
          <cell r="O440" t="str">
            <v>Administrativo Transversal</v>
          </cell>
          <cell r="P440" t="str">
            <v>Harvey Danilo Suarez Morales</v>
          </cell>
          <cell r="Q440" t="str">
            <v>Secretaría Ejecutiva</v>
          </cell>
          <cell r="R440" t="str">
            <v>Unidad de Investigación y Acusación</v>
          </cell>
          <cell r="S440" t="str">
            <v>Unidad de Investigación y Acusación</v>
          </cell>
          <cell r="T440" t="str">
            <v xml:space="preserve">Oscar Alfonso Tellez Valenzuela </v>
          </cell>
          <cell r="U440" t="str">
            <v>I-Unidad de Investigación y Acusación</v>
          </cell>
          <cell r="V440" t="str">
            <v>N/A</v>
          </cell>
          <cell r="W440" t="str">
            <v>N/A</v>
          </cell>
          <cell r="X440" t="str">
            <v>N/A</v>
          </cell>
          <cell r="Y440" t="str">
            <v>Inversión</v>
          </cell>
          <cell r="Z440">
            <v>52736510</v>
          </cell>
          <cell r="AA440" t="str">
            <v>N/A</v>
          </cell>
          <cell r="AB440" t="str">
            <v>N/A</v>
          </cell>
          <cell r="AC440" t="str">
            <v>$4.626.010</v>
          </cell>
          <cell r="AD440" t="str">
            <v>N/A</v>
          </cell>
          <cell r="AE440">
            <v>55522</v>
          </cell>
          <cell r="AF440">
            <v>65022</v>
          </cell>
          <cell r="AG440" t="str">
            <v xml:space="preserve">2018011001068	</v>
          </cell>
          <cell r="AH440">
            <v>44587</v>
          </cell>
          <cell r="AI440">
            <v>44592</v>
          </cell>
          <cell r="AJ440" t="str">
            <v>Walter Arley Garzón Alfonzo</v>
          </cell>
          <cell r="AK440">
            <v>1093749264</v>
          </cell>
          <cell r="AL440">
            <v>2</v>
          </cell>
          <cell r="AM440">
            <v>44896</v>
          </cell>
          <cell r="AN440">
            <v>0</v>
          </cell>
          <cell r="AO440" t="str">
            <v>N/A</v>
          </cell>
          <cell r="AP440">
            <v>0</v>
          </cell>
          <cell r="AQ440" t="str">
            <v>N/A</v>
          </cell>
          <cell r="AR440">
            <v>0</v>
          </cell>
          <cell r="AS440" t="str">
            <v>N/A</v>
          </cell>
          <cell r="AT440">
            <v>0</v>
          </cell>
          <cell r="AU440" t="str">
            <v>N/A</v>
          </cell>
          <cell r="AV440">
            <v>0</v>
          </cell>
          <cell r="AW440" t="str">
            <v>N/A</v>
          </cell>
          <cell r="AX440">
            <v>0</v>
          </cell>
          <cell r="AY440" t="str">
            <v>N/A</v>
          </cell>
          <cell r="AZ440">
            <v>0</v>
          </cell>
          <cell r="BA440">
            <v>52736510</v>
          </cell>
          <cell r="BB440" t="str">
            <v>NO</v>
          </cell>
          <cell r="BC440" t="str">
            <v>N/A</v>
          </cell>
          <cell r="BD440" t="str">
            <v>N/A</v>
          </cell>
          <cell r="BE440" t="str">
            <v>N/A</v>
          </cell>
          <cell r="BF440" t="str">
            <v>N/A</v>
          </cell>
          <cell r="BG440">
            <v>44926</v>
          </cell>
          <cell r="BH440">
            <v>44926</v>
          </cell>
          <cell r="BI440">
            <v>-417</v>
          </cell>
          <cell r="BJ440" t="str">
            <v>NO</v>
          </cell>
          <cell r="BK440" t="str">
            <v>N/A</v>
          </cell>
          <cell r="BL440" t="str">
            <v>Bogotá D.C.</v>
          </cell>
          <cell r="BM440" t="str">
            <v>Cumplimiento</v>
          </cell>
          <cell r="BN440" t="str">
            <v>15-47-101008675
15-47-101010363</v>
          </cell>
          <cell r="BO440" t="str">
            <v>0
0</v>
          </cell>
          <cell r="BP440" t="str">
            <v>Seguros del Estado S.A.
Seguros del Estado S.A.</v>
          </cell>
          <cell r="BQ440" t="str">
            <v>27/01/2022
01/12/2022</v>
          </cell>
          <cell r="BR440" t="str">
            <v>26-01-2022 - 30-06-2023
01/12/2022 - 30/06/2023</v>
          </cell>
          <cell r="BS440" t="str">
            <v>31/01/2022
2/12/2022</v>
          </cell>
          <cell r="BT440" t="str">
            <v>PENDIENTE</v>
          </cell>
          <cell r="BU440" t="str">
            <v>El primero de diciembre se cede el contrato</v>
          </cell>
          <cell r="BV440" t="str">
            <v>Terminado</v>
          </cell>
          <cell r="BW440" t="str">
            <v>Cesión</v>
          </cell>
          <cell r="BX440" t="str">
            <v>N/A</v>
          </cell>
          <cell r="BY440" t="str">
            <v>PSICOLOGÍA</v>
          </cell>
          <cell r="BZ440" t="str">
            <v>N/A</v>
          </cell>
          <cell r="CA440" t="str">
            <v>MASCULINO</v>
          </cell>
        </row>
        <row r="441">
          <cell r="C441" t="str">
            <v>JEP-792-2022</v>
          </cell>
          <cell r="D441" t="str">
            <v>JEP-CSPO-763-2022</v>
          </cell>
          <cell r="E441" t="str">
            <v>Carlos Torres</v>
          </cell>
          <cell r="F441">
            <v>44880</v>
          </cell>
          <cell r="G441" t="str">
            <v>David Augusto Manosalva Gualdron</v>
          </cell>
          <cell r="H441" t="str">
            <v>2. Contratos o convenios que no requieren pluralidad de ofertas</v>
          </cell>
          <cell r="I441" t="str">
            <v>1. Prestación de servicios</v>
          </cell>
          <cell r="J441">
            <v>91527424</v>
          </cell>
          <cell r="K441">
            <v>3</v>
          </cell>
          <cell r="L441" t="str">
            <v>Persona Natural</v>
          </cell>
          <cell r="M441" t="str">
            <v>Piedecuesta</v>
          </cell>
          <cell r="N441" t="str">
            <v>Servicios profesionales de apoyo y acompañamiento al grupo de protección a víctimas, testigos y demás intervinientes de la UIA, para la implementación y seguimiento periódico de las medidas de protección decididas por el comité de evaluación de riesgo y definición de medidas de la UIA.</v>
          </cell>
          <cell r="O441" t="str">
            <v>Administrativo Transversal</v>
          </cell>
          <cell r="P441" t="str">
            <v>Harvey Danilo Suarez Morales</v>
          </cell>
          <cell r="Q441" t="str">
            <v>Secretaría Ejecutiva</v>
          </cell>
          <cell r="R441" t="str">
            <v>Unidad de Investigación y Acusación</v>
          </cell>
          <cell r="S441" t="str">
            <v>Unidad de Investigación y Acusación</v>
          </cell>
          <cell r="T441" t="str">
            <v xml:space="preserve">Oscar Alfonso Tellez Valenzuela </v>
          </cell>
          <cell r="U441" t="str">
            <v>I-Unidad de Investigación y Acusación</v>
          </cell>
          <cell r="V441" t="str">
            <v>N/A</v>
          </cell>
          <cell r="W441" t="str">
            <v>N/A</v>
          </cell>
          <cell r="X441" t="str">
            <v>N/A</v>
          </cell>
          <cell r="Y441" t="str">
            <v>Inversión</v>
          </cell>
          <cell r="Z441">
            <v>28681260</v>
          </cell>
          <cell r="AA441" t="str">
            <v>N/A</v>
          </cell>
          <cell r="AB441" t="str">
            <v>N/A</v>
          </cell>
          <cell r="AC441">
            <v>4626010</v>
          </cell>
          <cell r="AD441">
            <v>4857310</v>
          </cell>
          <cell r="AE441">
            <v>106422</v>
          </cell>
          <cell r="AF441">
            <v>514022</v>
          </cell>
          <cell r="AG441">
            <v>2018011001068</v>
          </cell>
          <cell r="AH441">
            <v>44883</v>
          </cell>
          <cell r="AI441">
            <v>44887</v>
          </cell>
          <cell r="AJ441" t="str">
            <v>N/A</v>
          </cell>
          <cell r="AK441" t="str">
            <v>N/A</v>
          </cell>
          <cell r="AL441" t="str">
            <v>N/A</v>
          </cell>
          <cell r="AM441" t="str">
            <v>N/A</v>
          </cell>
          <cell r="AN441">
            <v>0</v>
          </cell>
          <cell r="AO441" t="str">
            <v>N/A</v>
          </cell>
          <cell r="AP441">
            <v>0</v>
          </cell>
          <cell r="AQ441" t="str">
            <v>N/A</v>
          </cell>
          <cell r="AR441">
            <v>0</v>
          </cell>
          <cell r="AS441" t="str">
            <v>N/A</v>
          </cell>
          <cell r="AT441">
            <v>0</v>
          </cell>
          <cell r="AU441" t="str">
            <v>N/A</v>
          </cell>
          <cell r="AV441">
            <v>0</v>
          </cell>
          <cell r="AW441" t="str">
            <v>N/A</v>
          </cell>
          <cell r="AX441">
            <v>0</v>
          </cell>
          <cell r="AY441" t="str">
            <v>N/A</v>
          </cell>
          <cell r="AZ441">
            <v>-116</v>
          </cell>
          <cell r="BA441">
            <v>28681260</v>
          </cell>
          <cell r="BB441" t="str">
            <v>SI</v>
          </cell>
          <cell r="BC441">
            <v>9252020</v>
          </cell>
          <cell r="BD441" t="str">
            <v>N/A</v>
          </cell>
          <cell r="BE441" t="str">
            <v>N/A</v>
          </cell>
          <cell r="BF441" t="str">
            <v>N/A</v>
          </cell>
          <cell r="BG441">
            <v>45046</v>
          </cell>
          <cell r="BH441">
            <v>44930</v>
          </cell>
          <cell r="BI441">
            <v>-413</v>
          </cell>
          <cell r="BJ441" t="str">
            <v>SI</v>
          </cell>
          <cell r="BK441">
            <v>44930</v>
          </cell>
          <cell r="BL441" t="str">
            <v>Bogotá D.C.</v>
          </cell>
          <cell r="BM441" t="str">
            <v>Cumplimiento</v>
          </cell>
          <cell r="BN441" t="str">
            <v>96-45-101079265</v>
          </cell>
          <cell r="BO441">
            <v>1</v>
          </cell>
          <cell r="BP441" t="str">
            <v xml:space="preserve">Seguros del Estado S.A. </v>
          </cell>
          <cell r="BQ441">
            <v>44888</v>
          </cell>
          <cell r="BR441" t="str">
            <v>18/11/2022 - 31/10/2023</v>
          </cell>
          <cell r="BS441">
            <v>2022</v>
          </cell>
          <cell r="BT441" t="str">
            <v>PENDIENTE</v>
          </cell>
          <cell r="BU441" t="str">
            <v>Se ejecuta hasta el 5/01/2023</v>
          </cell>
          <cell r="BV441" t="str">
            <v>Terminado</v>
          </cell>
          <cell r="BW441" t="str">
            <v>Terminación anticipada</v>
          </cell>
          <cell r="BX441" t="str">
            <v>N/A</v>
          </cell>
          <cell r="BY441" t="str">
            <v>INGENIERIA INDUSTRIAL</v>
          </cell>
          <cell r="BZ441" t="str">
            <v>N/A</v>
          </cell>
          <cell r="CA441" t="str">
            <v>MASCULINO</v>
          </cell>
        </row>
        <row r="442">
          <cell r="C442" t="str">
            <v>JEP-324-2022</v>
          </cell>
          <cell r="D442" t="str">
            <v>JEP-CSPO-324-2022</v>
          </cell>
          <cell r="E442" t="str">
            <v>Jairo Cuellar</v>
          </cell>
          <cell r="F442" t="str">
            <v>19 de enero de 2022</v>
          </cell>
          <cell r="G442" t="str">
            <v>Floro Alberto Tunubala Juajibioy</v>
          </cell>
          <cell r="H442" t="str">
            <v>2. Contratos o convenios que no requieren pluralidad de ofertas</v>
          </cell>
          <cell r="I442" t="str">
            <v>1. Prestación de servicios</v>
          </cell>
          <cell r="J442">
            <v>1032458271</v>
          </cell>
          <cell r="K442">
            <v>3</v>
          </cell>
          <cell r="L442" t="str">
            <v>Persona Natural</v>
          </cell>
          <cell r="M442" t="str">
            <v>N/A</v>
          </cell>
          <cell r="N442" t="str">
            <v>Servicios profesionales de apoyo y acompañamiento al grupo de protección a víctimas, testigos y demás intervinientes de la UIA, para la implementación y seguimiento periódico de las medidas de protección  decididas por el cómite de evaluación de riesgo y definición de medidas  de la UIA.</v>
          </cell>
          <cell r="O442" t="str">
            <v>Administrativo Transversal</v>
          </cell>
          <cell r="P442" t="str">
            <v>Harvey Danilo Suarez Morales</v>
          </cell>
          <cell r="Q442" t="str">
            <v>Secretaría Ejecutiva</v>
          </cell>
          <cell r="R442" t="str">
            <v>Unidad de Investigación y Acusación</v>
          </cell>
          <cell r="S442" t="str">
            <v>Unidad de Investigación y Acusación</v>
          </cell>
          <cell r="T442" t="str">
            <v xml:space="preserve">Oscar Alfonso Tellez Valenzuela </v>
          </cell>
          <cell r="U442" t="str">
            <v>I-Unidad de Investigación y Acusación</v>
          </cell>
          <cell r="V442" t="str">
            <v>N/A</v>
          </cell>
          <cell r="W442" t="str">
            <v>N/A</v>
          </cell>
          <cell r="X442" t="str">
            <v>N/A</v>
          </cell>
          <cell r="Y442" t="str">
            <v>Inversión</v>
          </cell>
          <cell r="Z442">
            <v>52736510</v>
          </cell>
          <cell r="AA442" t="str">
            <v>N/A</v>
          </cell>
          <cell r="AB442" t="str">
            <v>N/A</v>
          </cell>
          <cell r="AC442" t="str">
            <v>$4.626.010</v>
          </cell>
          <cell r="AD442" t="str">
            <v>N/A</v>
          </cell>
          <cell r="AE442">
            <v>33722</v>
          </cell>
          <cell r="AF442">
            <v>64822</v>
          </cell>
          <cell r="AG442">
            <v>2018011001068</v>
          </cell>
          <cell r="AH442">
            <v>44587</v>
          </cell>
          <cell r="AI442">
            <v>44592</v>
          </cell>
          <cell r="AJ442" t="str">
            <v>N/A</v>
          </cell>
          <cell r="AK442" t="str">
            <v>N/A</v>
          </cell>
          <cell r="AL442" t="str">
            <v>N/A</v>
          </cell>
          <cell r="AM442" t="str">
            <v>N/A</v>
          </cell>
          <cell r="AN442">
            <v>0</v>
          </cell>
          <cell r="AO442" t="str">
            <v>N/A</v>
          </cell>
          <cell r="AP442">
            <v>0</v>
          </cell>
          <cell r="AQ442" t="str">
            <v>N/A</v>
          </cell>
          <cell r="AR442">
            <v>0</v>
          </cell>
          <cell r="AS442" t="str">
            <v>N/A</v>
          </cell>
          <cell r="AT442">
            <v>0</v>
          </cell>
          <cell r="AU442" t="str">
            <v>N/A</v>
          </cell>
          <cell r="AV442">
            <v>0</v>
          </cell>
          <cell r="AW442" t="str">
            <v>N/A</v>
          </cell>
          <cell r="AX442">
            <v>0</v>
          </cell>
          <cell r="AY442" t="str">
            <v>N/A</v>
          </cell>
          <cell r="AZ442">
            <v>0</v>
          </cell>
          <cell r="BA442">
            <v>52736510</v>
          </cell>
          <cell r="BB442" t="str">
            <v>NO</v>
          </cell>
          <cell r="BC442" t="str">
            <v>N/A</v>
          </cell>
          <cell r="BD442" t="str">
            <v>N/A</v>
          </cell>
          <cell r="BE442" t="str">
            <v>N/A</v>
          </cell>
          <cell r="BF442" t="str">
            <v>N/A</v>
          </cell>
          <cell r="BG442">
            <v>44926</v>
          </cell>
          <cell r="BH442">
            <v>44926</v>
          </cell>
          <cell r="BI442">
            <v>-417</v>
          </cell>
          <cell r="BJ442" t="str">
            <v>NO</v>
          </cell>
          <cell r="BK442" t="str">
            <v>N/A</v>
          </cell>
          <cell r="BL442" t="str">
            <v>Bogotá D.C.</v>
          </cell>
          <cell r="BM442" t="str">
            <v>Cumplimiento</v>
          </cell>
          <cell r="BN442" t="str">
            <v>15-47-101008694</v>
          </cell>
          <cell r="BO442">
            <v>0</v>
          </cell>
          <cell r="BP442" t="str">
            <v>Seguros del Estado</v>
          </cell>
          <cell r="BQ442">
            <v>44588</v>
          </cell>
          <cell r="BR442" t="str">
            <v>26-01-2022 - 30-06-2023</v>
          </cell>
          <cell r="BS442">
            <v>2022</v>
          </cell>
          <cell r="BT442" t="str">
            <v>PENDIENTE</v>
          </cell>
          <cell r="BU442" t="str">
            <v>Ninguna</v>
          </cell>
          <cell r="BV442" t="str">
            <v>Terminado</v>
          </cell>
          <cell r="BW442" t="str">
            <v>Retiro</v>
          </cell>
          <cell r="BX442" t="str">
            <v>N/A</v>
          </cell>
          <cell r="BY442" t="str">
            <v>DERECHO</v>
          </cell>
          <cell r="BZ442" t="str">
            <v>N/A</v>
          </cell>
          <cell r="CA442" t="str">
            <v>MASCULINO</v>
          </cell>
        </row>
        <row r="443">
          <cell r="C443" t="str">
            <v>JEP-777-2022</v>
          </cell>
          <cell r="D443" t="str">
            <v>JEP-CSPO-749-2022</v>
          </cell>
          <cell r="E443" t="str">
            <v xml:space="preserve">Ángela Esquivel </v>
          </cell>
          <cell r="F443">
            <v>44873</v>
          </cell>
          <cell r="G443" t="str">
            <v>Tatiana Andrea Niño Martínez</v>
          </cell>
          <cell r="H443" t="str">
            <v>2. Contratos o convenios que no requieren pluralidad de ofertas</v>
          </cell>
          <cell r="I443" t="str">
            <v>1. Prestación de servicios</v>
          </cell>
          <cell r="J443">
            <v>1032492114</v>
          </cell>
          <cell r="K443">
            <v>9</v>
          </cell>
          <cell r="L443" t="str">
            <v>Persona Natural</v>
          </cell>
          <cell r="M443" t="str">
            <v xml:space="preserve">Bogotá D.C. </v>
          </cell>
          <cell r="N443" t="str">
            <v>Prestación de servicios profesionales, para gestionar y analizar información que permita la actualización del Sistema de Monitoreo de Riesgos y Prevención de Afectaciones a los Derechos Humanos en Colombia de la Unidad de Investigación y Acusación de la JEP</v>
          </cell>
          <cell r="O443" t="str">
            <v>Funciones de la dependencia</v>
          </cell>
          <cell r="P443" t="str">
            <v>Harvey Danilo Suarez Morales</v>
          </cell>
          <cell r="Q443" t="str">
            <v>Secretaría Ejecutiva</v>
          </cell>
          <cell r="R443" t="str">
            <v>Unidad de Investigación y Acusación</v>
          </cell>
          <cell r="S443" t="str">
            <v>Unidad de Investigación y Acusación</v>
          </cell>
          <cell r="T443" t="str">
            <v xml:space="preserve">Oscar Alfonso Tellez Valenzuela </v>
          </cell>
          <cell r="U443" t="str">
            <v>I-Unidad de Investigación y Acusación</v>
          </cell>
          <cell r="V443" t="str">
            <v>N/A</v>
          </cell>
          <cell r="W443" t="str">
            <v>N/A</v>
          </cell>
          <cell r="X443" t="str">
            <v>N/A</v>
          </cell>
          <cell r="Y443" t="str">
            <v>Inversión</v>
          </cell>
          <cell r="Z443">
            <v>6505326</v>
          </cell>
          <cell r="AA443" t="str">
            <v>N/A</v>
          </cell>
          <cell r="AB443" t="str">
            <v>N/A</v>
          </cell>
          <cell r="AC443">
            <v>3252663</v>
          </cell>
          <cell r="AD443" t="str">
            <v>N/A</v>
          </cell>
          <cell r="AE443">
            <v>126122</v>
          </cell>
          <cell r="AF443">
            <v>498922</v>
          </cell>
          <cell r="AG443" t="str">
            <v xml:space="preserve">	2018011001068</v>
          </cell>
          <cell r="AH443">
            <v>44876</v>
          </cell>
          <cell r="AI443">
            <v>44881</v>
          </cell>
          <cell r="AJ443" t="str">
            <v>N/A</v>
          </cell>
          <cell r="AK443" t="str">
            <v>N/A</v>
          </cell>
          <cell r="AL443" t="str">
            <v>N/A</v>
          </cell>
          <cell r="AM443" t="str">
            <v>N/A</v>
          </cell>
          <cell r="AN443">
            <v>0</v>
          </cell>
          <cell r="AO443" t="str">
            <v>N/A</v>
          </cell>
          <cell r="AP443">
            <v>0</v>
          </cell>
          <cell r="AQ443" t="str">
            <v>N/A</v>
          </cell>
          <cell r="AR443">
            <v>0</v>
          </cell>
          <cell r="AS443" t="str">
            <v>N/A</v>
          </cell>
          <cell r="AT443">
            <v>0</v>
          </cell>
          <cell r="AU443" t="str">
            <v>N/A</v>
          </cell>
          <cell r="AV443">
            <v>0</v>
          </cell>
          <cell r="AW443" t="str">
            <v>N/A</v>
          </cell>
          <cell r="AX443">
            <v>0</v>
          </cell>
          <cell r="AY443" t="str">
            <v>N/A</v>
          </cell>
          <cell r="AZ443">
            <v>0</v>
          </cell>
          <cell r="BA443">
            <v>6505326</v>
          </cell>
          <cell r="BB443" t="str">
            <v>NO</v>
          </cell>
          <cell r="BC443" t="str">
            <v>N/A</v>
          </cell>
          <cell r="BD443" t="str">
            <v>N/A</v>
          </cell>
          <cell r="BE443" t="str">
            <v>N/A</v>
          </cell>
          <cell r="BF443" t="str">
            <v>N/A</v>
          </cell>
          <cell r="BG443">
            <v>44926</v>
          </cell>
          <cell r="BH443">
            <v>44926</v>
          </cell>
          <cell r="BI443">
            <v>-417</v>
          </cell>
          <cell r="BJ443" t="str">
            <v>SI</v>
          </cell>
          <cell r="BK443" t="str">
            <v>N/A</v>
          </cell>
          <cell r="BL443" t="str">
            <v>Bogotá D.C.</v>
          </cell>
          <cell r="BM443" t="str">
            <v>Cumplimiento</v>
          </cell>
          <cell r="BN443" t="str">
            <v>15-47-101010219</v>
          </cell>
          <cell r="BO443">
            <v>0</v>
          </cell>
          <cell r="BP443" t="str">
            <v xml:space="preserve">Seguros del Estado S.A.  </v>
          </cell>
          <cell r="BQ443">
            <v>44876</v>
          </cell>
          <cell r="BR443" t="str">
            <v>10/11/2022 - 30/06/2023</v>
          </cell>
          <cell r="BS443">
            <v>2022</v>
          </cell>
          <cell r="BT443" t="str">
            <v>PENDIENTE</v>
          </cell>
          <cell r="BU443" t="str">
            <v>Ninguna</v>
          </cell>
          <cell r="BV443" t="str">
            <v>Terminado</v>
          </cell>
          <cell r="BW443" t="str">
            <v>Retiro</v>
          </cell>
          <cell r="BX443" t="str">
            <v>N/A</v>
          </cell>
          <cell r="BY443" t="str">
            <v>CIENCIAS POLÍTICAS</v>
          </cell>
          <cell r="BZ443" t="str">
            <v>RELACIONES INTERNACIONALES</v>
          </cell>
          <cell r="CA443" t="str">
            <v>FEMENINO</v>
          </cell>
        </row>
        <row r="444">
          <cell r="C444" t="str">
            <v>JEP-329-2022</v>
          </cell>
          <cell r="D444" t="str">
            <v>JEP-CSPO-329-2022</v>
          </cell>
          <cell r="E444" t="str">
            <v>Laura Paredes</v>
          </cell>
          <cell r="F444" t="str">
            <v>20 de enero de 2022</v>
          </cell>
          <cell r="G444" t="str">
            <v>Ilit Dahab Mora Vargas</v>
          </cell>
          <cell r="H444" t="str">
            <v>2. Contratos o convenios que no requieren pluralidad de ofertas</v>
          </cell>
          <cell r="I444" t="str">
            <v>1. Prestación de servicios</v>
          </cell>
          <cell r="J444">
            <v>1018511123</v>
          </cell>
          <cell r="K444">
            <v>7</v>
          </cell>
          <cell r="L444" t="str">
            <v>Persona Natural</v>
          </cell>
          <cell r="M444" t="str">
            <v>N/A</v>
          </cell>
          <cell r="N444" t="str">
            <v>Prestación de servicios profesionales, para gestionar y analizar información que permita la actualización del Mecanismo Unificado de Monitoreo de Riesgos del Sistema Integral para la Paz bajo la coordinación de la Unidad de Investigación y Acusación de la JEP.</v>
          </cell>
          <cell r="O444" t="str">
            <v>Administrativo Transversal</v>
          </cell>
          <cell r="P444" t="str">
            <v>Harvey Danilo Suarez Morales</v>
          </cell>
          <cell r="Q444" t="str">
            <v>Secretaría Ejecutiva</v>
          </cell>
          <cell r="R444" t="str">
            <v>Unidad de Investigación y Acusación</v>
          </cell>
          <cell r="S444" t="str">
            <v>Unidad de Investigación y Acusación</v>
          </cell>
          <cell r="T444" t="str">
            <v xml:space="preserve">Oscar Alfonso Tellez Valenzuela </v>
          </cell>
          <cell r="U444" t="str">
            <v>I-Unidad de Investigación y Acusación</v>
          </cell>
          <cell r="V444" t="str">
            <v>N/A</v>
          </cell>
          <cell r="W444" t="str">
            <v>N/A</v>
          </cell>
          <cell r="X444" t="str">
            <v>N/A</v>
          </cell>
          <cell r="Y444" t="str">
            <v>Inversión</v>
          </cell>
          <cell r="Z444">
            <v>37080357</v>
          </cell>
          <cell r="AA444" t="str">
            <v>N/A</v>
          </cell>
          <cell r="AB444" t="str">
            <v>N/A</v>
          </cell>
          <cell r="AC444">
            <v>3252663</v>
          </cell>
          <cell r="AD444" t="str">
            <v>N/A</v>
          </cell>
          <cell r="AE444">
            <v>56422</v>
          </cell>
          <cell r="AF444" t="str">
            <v xml:space="preserve">	64422</v>
          </cell>
          <cell r="AG444">
            <v>2018011001068</v>
          </cell>
          <cell r="AH444">
            <v>44586</v>
          </cell>
          <cell r="AI444">
            <v>44592</v>
          </cell>
          <cell r="AJ444" t="str">
            <v>N/A</v>
          </cell>
          <cell r="AK444" t="str">
            <v>N/A</v>
          </cell>
          <cell r="AL444" t="str">
            <v>N/A</v>
          </cell>
          <cell r="AM444" t="str">
            <v>N/A</v>
          </cell>
          <cell r="AN444">
            <v>0</v>
          </cell>
          <cell r="AO444" t="str">
            <v>N/A</v>
          </cell>
          <cell r="AP444">
            <v>0</v>
          </cell>
          <cell r="AQ444" t="str">
            <v>N/A</v>
          </cell>
          <cell r="AR444">
            <v>0</v>
          </cell>
          <cell r="AS444" t="str">
            <v>N/A</v>
          </cell>
          <cell r="AT444">
            <v>0</v>
          </cell>
          <cell r="AU444" t="str">
            <v>N/A</v>
          </cell>
          <cell r="AV444">
            <v>0</v>
          </cell>
          <cell r="AW444" t="str">
            <v>N/A</v>
          </cell>
          <cell r="AX444">
            <v>0</v>
          </cell>
          <cell r="AY444" t="str">
            <v>N/A</v>
          </cell>
          <cell r="AZ444">
            <v>0</v>
          </cell>
          <cell r="BA444">
            <v>37080357</v>
          </cell>
          <cell r="BB444" t="str">
            <v>NO</v>
          </cell>
          <cell r="BC444" t="str">
            <v>N/A</v>
          </cell>
          <cell r="BD444" t="str">
            <v>N/A</v>
          </cell>
          <cell r="BE444" t="str">
            <v>N/A</v>
          </cell>
          <cell r="BF444" t="str">
            <v>N/A</v>
          </cell>
          <cell r="BG444">
            <v>44926</v>
          </cell>
          <cell r="BH444">
            <v>44926</v>
          </cell>
          <cell r="BI444">
            <v>-417</v>
          </cell>
          <cell r="BJ444" t="str">
            <v>NO</v>
          </cell>
          <cell r="BK444" t="str">
            <v>N/A</v>
          </cell>
          <cell r="BL444" t="str">
            <v>Bogotá D.C.</v>
          </cell>
          <cell r="BM444" t="str">
            <v>Cumplimiento</v>
          </cell>
          <cell r="BN444" t="str">
            <v>15-47-101008627</v>
          </cell>
          <cell r="BO444">
            <v>0</v>
          </cell>
          <cell r="BP444" t="str">
            <v>Seguros del Estado</v>
          </cell>
          <cell r="BQ444">
            <v>44587</v>
          </cell>
          <cell r="BR444" t="str">
            <v>25-01-2022 - 30-06-2023</v>
          </cell>
          <cell r="BS444">
            <v>2022</v>
          </cell>
          <cell r="BT444" t="str">
            <v>PENDIENTE</v>
          </cell>
          <cell r="BU444" t="str">
            <v>Ninguna</v>
          </cell>
          <cell r="BV444" t="str">
            <v>Terminado</v>
          </cell>
          <cell r="BW444" t="str">
            <v>Retiro</v>
          </cell>
          <cell r="BX444" t="str">
            <v>N/A</v>
          </cell>
          <cell r="BY444" t="str">
            <v>RELACIONES INTERNACIONES</v>
          </cell>
          <cell r="BZ444" t="str">
            <v>N/A</v>
          </cell>
          <cell r="CA444" t="str">
            <v>FEMENINO</v>
          </cell>
        </row>
        <row r="445">
          <cell r="C445" t="str">
            <v>JEP-798-2022</v>
          </cell>
          <cell r="D445" t="str">
            <v>JEP-CSPO-769-2022</v>
          </cell>
          <cell r="E445" t="str">
            <v xml:space="preserve">Ángela Esquivel </v>
          </cell>
          <cell r="F445">
            <v>44882</v>
          </cell>
          <cell r="G445" t="str">
            <v>Monica Del Pilar Burgos Forero</v>
          </cell>
          <cell r="H445" t="str">
            <v>2. Contratos o convenios que no requieren pluralidad de ofertas</v>
          </cell>
          <cell r="I445" t="str">
            <v>1. Prestación de servicios</v>
          </cell>
          <cell r="J445">
            <v>1020812339</v>
          </cell>
          <cell r="K445">
            <v>1</v>
          </cell>
          <cell r="L445" t="str">
            <v>Persona Natural</v>
          </cell>
          <cell r="M445" t="str">
            <v xml:space="preserve">Bogotá D.C. </v>
          </cell>
          <cell r="N445" t="str">
            <v>Prestación de servicios profesionales, para gestionar y analizar información que permita la actualización del Sistema de Monitoreo de Riesgos y Prevención de Afectaciones a los Derechos Humanos en Colombia de la Unidad de Investigación y Acusación de la JEP.</v>
          </cell>
          <cell r="O445" t="str">
            <v>Funciones de la dependencia</v>
          </cell>
          <cell r="P445" t="str">
            <v>Harvey Danilo Suarez Morales</v>
          </cell>
          <cell r="Q445" t="str">
            <v>Secretaría Ejecutiva</v>
          </cell>
          <cell r="R445" t="str">
            <v>Unidad de Investigación y Acusación</v>
          </cell>
          <cell r="S445" t="str">
            <v>Unidad de Investigación y Acusación</v>
          </cell>
          <cell r="T445" t="str">
            <v xml:space="preserve">Oscar Alfonso Tellez Valenzuela </v>
          </cell>
          <cell r="U445" t="str">
            <v>I-Unidad de Investigación y Acusación</v>
          </cell>
          <cell r="V445" t="str">
            <v>N/A</v>
          </cell>
          <cell r="W445" t="str">
            <v>N/A</v>
          </cell>
          <cell r="X445" t="str">
            <v>N/A</v>
          </cell>
          <cell r="Y445" t="str">
            <v>Inversión</v>
          </cell>
          <cell r="Z445">
            <v>6505326</v>
          </cell>
          <cell r="AA445" t="str">
            <v>N/A</v>
          </cell>
          <cell r="AB445" t="str">
            <v>N/A</v>
          </cell>
          <cell r="AC445">
            <v>3252663</v>
          </cell>
          <cell r="AD445" t="str">
            <v>N/A</v>
          </cell>
          <cell r="AE445">
            <v>126222</v>
          </cell>
          <cell r="AF445">
            <v>535222</v>
          </cell>
          <cell r="AG445">
            <v>2018011001068</v>
          </cell>
          <cell r="AH445">
            <v>44889</v>
          </cell>
          <cell r="AI445">
            <v>44890</v>
          </cell>
          <cell r="AJ445" t="str">
            <v>N/A</v>
          </cell>
          <cell r="AK445" t="str">
            <v>N/A</v>
          </cell>
          <cell r="AL445" t="str">
            <v>N/A</v>
          </cell>
          <cell r="AM445" t="str">
            <v>N/A</v>
          </cell>
          <cell r="AN445">
            <v>0</v>
          </cell>
          <cell r="AO445" t="str">
            <v>N/A</v>
          </cell>
          <cell r="AP445">
            <v>0</v>
          </cell>
          <cell r="AQ445" t="str">
            <v>N/A</v>
          </cell>
          <cell r="AR445">
            <v>0</v>
          </cell>
          <cell r="AS445" t="str">
            <v>N/A</v>
          </cell>
          <cell r="AT445">
            <v>0</v>
          </cell>
          <cell r="AU445" t="str">
            <v>N/A</v>
          </cell>
          <cell r="AV445">
            <v>0</v>
          </cell>
          <cell r="AW445" t="str">
            <v>N/A</v>
          </cell>
          <cell r="AX445">
            <v>0</v>
          </cell>
          <cell r="AY445" t="str">
            <v>N/A</v>
          </cell>
          <cell r="AZ445">
            <v>0</v>
          </cell>
          <cell r="BA445">
            <v>6505326</v>
          </cell>
          <cell r="BB445" t="str">
            <v>NO</v>
          </cell>
          <cell r="BC445">
            <v>0</v>
          </cell>
          <cell r="BD445" t="str">
            <v>N/A</v>
          </cell>
          <cell r="BE445" t="str">
            <v>N/A</v>
          </cell>
          <cell r="BF445" t="str">
            <v>N/A</v>
          </cell>
          <cell r="BG445">
            <v>44926</v>
          </cell>
          <cell r="BH445">
            <v>44926</v>
          </cell>
          <cell r="BI445">
            <v>-417</v>
          </cell>
          <cell r="BJ445" t="str">
            <v>SI</v>
          </cell>
          <cell r="BK445" t="str">
            <v>N/A</v>
          </cell>
          <cell r="BL445" t="str">
            <v>Bogotá D.C.</v>
          </cell>
          <cell r="BM445" t="str">
            <v>Cumplimiento</v>
          </cell>
          <cell r="BN445" t="str">
            <v xml:space="preserve">Contratar los servicios de área protegida (asistencia médica, unidad móvil, etc.,) para atender los casos de urgencias y/o emergencias médicas que ocurran a los servidores, servidoras, contratistas y/o visitantes en la sede central en Bogotá D.C. y en los grupos territoriales de la Jurisdicción Especial para la Paz -JEP. </v>
          </cell>
          <cell r="BO445">
            <v>0</v>
          </cell>
          <cell r="BP445" t="str">
            <v>Seguros del Estado S.A.</v>
          </cell>
          <cell r="BQ445">
            <v>44889</v>
          </cell>
          <cell r="BR445">
            <v>44888</v>
          </cell>
          <cell r="BS445">
            <v>2022</v>
          </cell>
          <cell r="BT445" t="str">
            <v>PENDIENTE</v>
          </cell>
          <cell r="BU445" t="str">
            <v>Ninguna</v>
          </cell>
          <cell r="BV445" t="str">
            <v>Terminado</v>
          </cell>
          <cell r="BW445" t="str">
            <v>Retiro</v>
          </cell>
          <cell r="BX445" t="str">
            <v>N/A</v>
          </cell>
          <cell r="BY445" t="str">
            <v>CIENCIAS POLÍTICAS</v>
          </cell>
          <cell r="BZ445" t="str">
            <v>N/A</v>
          </cell>
          <cell r="CA445" t="str">
            <v>FEMENINO</v>
          </cell>
        </row>
        <row r="446">
          <cell r="C446" t="str">
            <v>JEP-781-2022</v>
          </cell>
          <cell r="D446" t="str">
            <v>JEP-CSPO-752-2022</v>
          </cell>
          <cell r="E446" t="str">
            <v xml:space="preserve">Ángela Esquivel </v>
          </cell>
          <cell r="F446">
            <v>44874</v>
          </cell>
          <cell r="G446" t="str">
            <v>Daniel Esteban Pedraza Piñeros</v>
          </cell>
          <cell r="H446" t="str">
            <v>2. Contratos o convenios que no requieren pluralidad de ofertas</v>
          </cell>
          <cell r="I446" t="str">
            <v>1. Prestación de servicios</v>
          </cell>
          <cell r="J446">
            <v>1010224260</v>
          </cell>
          <cell r="K446">
            <v>8</v>
          </cell>
          <cell r="L446" t="str">
            <v>Persona Natural</v>
          </cell>
          <cell r="M446" t="str">
            <v xml:space="preserve">Bogotá D.C. </v>
          </cell>
          <cell r="N446" t="str">
            <v>Prestación de servicios profesionales, para gestionar y analizar información que permita la actualización del Sistema de Monitoreo de Riesgos y Prevención de Afectaciones a los Derechos Humanos en Colombia de la Unidad de Investigación y Acusación de la JEP.</v>
          </cell>
          <cell r="O446" t="str">
            <v>Misional</v>
          </cell>
          <cell r="P446" t="str">
            <v>Harvey Danilo Suarez Morales</v>
          </cell>
          <cell r="Q446" t="str">
            <v>Secretaría Ejecutiva</v>
          </cell>
          <cell r="R446" t="str">
            <v>Unidad de Investigación y Acusación</v>
          </cell>
          <cell r="S446" t="str">
            <v>Unidad de Investigación y Acusación</v>
          </cell>
          <cell r="T446" t="str">
            <v xml:space="preserve">Oscar Alfonso Tellez Valenzuela </v>
          </cell>
          <cell r="U446" t="str">
            <v>I-Unidad de Investigación y Acusación</v>
          </cell>
          <cell r="V446" t="str">
            <v>N/A</v>
          </cell>
          <cell r="W446" t="str">
            <v>N/A</v>
          </cell>
          <cell r="X446" t="str">
            <v>N/A</v>
          </cell>
          <cell r="Y446" t="str">
            <v>Inversión</v>
          </cell>
          <cell r="Z446">
            <v>6505326</v>
          </cell>
          <cell r="AA446" t="str">
            <v>N/A</v>
          </cell>
          <cell r="AB446" t="str">
            <v>N/A</v>
          </cell>
          <cell r="AC446">
            <v>3252663</v>
          </cell>
          <cell r="AD446" t="str">
            <v>N/A</v>
          </cell>
          <cell r="AE446">
            <v>126322</v>
          </cell>
          <cell r="AF446">
            <v>513822</v>
          </cell>
          <cell r="AG446" t="str">
            <v xml:space="preserve">	2018011001068</v>
          </cell>
          <cell r="AH446">
            <v>44882</v>
          </cell>
          <cell r="AI446">
            <v>44883</v>
          </cell>
          <cell r="AJ446" t="str">
            <v>N/A</v>
          </cell>
          <cell r="AK446" t="str">
            <v>N/A</v>
          </cell>
          <cell r="AL446" t="str">
            <v>N/A</v>
          </cell>
          <cell r="AM446" t="str">
            <v>N/A</v>
          </cell>
          <cell r="AN446">
            <v>0</v>
          </cell>
          <cell r="AO446" t="str">
            <v>N/A</v>
          </cell>
          <cell r="AP446">
            <v>0</v>
          </cell>
          <cell r="AQ446" t="str">
            <v>N/A</v>
          </cell>
          <cell r="AR446">
            <v>0</v>
          </cell>
          <cell r="AS446" t="str">
            <v>N/A</v>
          </cell>
          <cell r="AT446">
            <v>0</v>
          </cell>
          <cell r="AU446" t="str">
            <v>N/A</v>
          </cell>
          <cell r="AV446">
            <v>0</v>
          </cell>
          <cell r="AW446" t="str">
            <v>N/A</v>
          </cell>
          <cell r="AX446">
            <v>0</v>
          </cell>
          <cell r="AY446" t="str">
            <v>N/A</v>
          </cell>
          <cell r="AZ446">
            <v>0</v>
          </cell>
          <cell r="BA446">
            <v>6505326</v>
          </cell>
          <cell r="BB446" t="str">
            <v>NO</v>
          </cell>
          <cell r="BC446">
            <v>0</v>
          </cell>
          <cell r="BD446" t="str">
            <v>N/A</v>
          </cell>
          <cell r="BE446" t="str">
            <v>N/A</v>
          </cell>
          <cell r="BF446" t="str">
            <v>N/A</v>
          </cell>
          <cell r="BG446">
            <v>44926</v>
          </cell>
          <cell r="BH446">
            <v>44926</v>
          </cell>
          <cell r="BI446">
            <v>-417</v>
          </cell>
          <cell r="BJ446" t="str">
            <v>SI</v>
          </cell>
          <cell r="BK446" t="str">
            <v>N/A</v>
          </cell>
          <cell r="BL446" t="str">
            <v>Bogotá D.C.</v>
          </cell>
          <cell r="BM446" t="str">
            <v>Cumplimiento</v>
          </cell>
          <cell r="BN446" t="str">
            <v>15-47-101010224</v>
          </cell>
          <cell r="BO446">
            <v>0</v>
          </cell>
          <cell r="BP446" t="str">
            <v xml:space="preserve">Seguros del Estado S.A. </v>
          </cell>
          <cell r="BQ446">
            <v>44880</v>
          </cell>
          <cell r="BR446" t="str">
            <v>11/11/2022 - 30/06/2023</v>
          </cell>
          <cell r="BS446">
            <v>2022</v>
          </cell>
          <cell r="BT446" t="str">
            <v>PENDIENTE</v>
          </cell>
          <cell r="BU446" t="str">
            <v>Ninguna</v>
          </cell>
          <cell r="BV446" t="str">
            <v>Terminado</v>
          </cell>
          <cell r="BW446" t="str">
            <v>Retiro</v>
          </cell>
          <cell r="BX446" t="str">
            <v>N/A</v>
          </cell>
          <cell r="BY446" t="str">
            <v>CIENCIAS POLÍTICAS</v>
          </cell>
          <cell r="BZ446" t="str">
            <v>N/A</v>
          </cell>
          <cell r="CA446" t="str">
            <v>MASCULINO</v>
          </cell>
        </row>
        <row r="447">
          <cell r="C447" t="str">
            <v>JEP-783-2022</v>
          </cell>
          <cell r="D447" t="str">
            <v>JEP-CSPO-754-2022</v>
          </cell>
          <cell r="E447" t="str">
            <v xml:space="preserve">Ángela Esquivel </v>
          </cell>
          <cell r="F447">
            <v>44874</v>
          </cell>
          <cell r="G447" t="str">
            <v>Alejandra Sofía Rojas Castro</v>
          </cell>
          <cell r="H447" t="str">
            <v>2. Contratos o convenios que no requieren pluralidad de ofertas</v>
          </cell>
          <cell r="I447" t="str">
            <v>1. Prestación de servicios</v>
          </cell>
          <cell r="J447">
            <v>1010232605</v>
          </cell>
          <cell r="K447">
            <v>9</v>
          </cell>
          <cell r="L447" t="str">
            <v>Persona Natural</v>
          </cell>
          <cell r="M447" t="str">
            <v xml:space="preserve">Bogotá D.C. </v>
          </cell>
          <cell r="N447" t="str">
            <v>Prestación de servicios profesionales, para gestionar y analizar información que permita la actualización del Sistema de Monitoreo de Riesgos y Prevención de Afectaciones a los Derechos Humanos en Colombia de la Unidad de Investigación y Acusación de la JEP</v>
          </cell>
          <cell r="O447" t="str">
            <v>Misional</v>
          </cell>
          <cell r="P447" t="str">
            <v>Harvey Danilo Suarez Morales</v>
          </cell>
          <cell r="Q447" t="str">
            <v>Secretaría Ejecutiva</v>
          </cell>
          <cell r="R447" t="str">
            <v>Unidad de Investigación y Acusación</v>
          </cell>
          <cell r="S447" t="str">
            <v>Unidad de Investigación y Acusación</v>
          </cell>
          <cell r="T447" t="str">
            <v xml:space="preserve">Oscar Alfonso Tellez Valenzuela </v>
          </cell>
          <cell r="U447" t="str">
            <v>I-Unidad de Investigación y Acusación</v>
          </cell>
          <cell r="V447" t="str">
            <v>N/A</v>
          </cell>
          <cell r="W447" t="str">
            <v>N/A</v>
          </cell>
          <cell r="X447" t="str">
            <v>N/A</v>
          </cell>
          <cell r="Y447" t="str">
            <v>Inversión</v>
          </cell>
          <cell r="Z447">
            <v>6505326</v>
          </cell>
          <cell r="AA447" t="str">
            <v>N/A</v>
          </cell>
          <cell r="AB447" t="str">
            <v>N/A</v>
          </cell>
          <cell r="AC447">
            <v>3252663</v>
          </cell>
          <cell r="AD447" t="str">
            <v>N/A</v>
          </cell>
          <cell r="AE447">
            <v>126422</v>
          </cell>
          <cell r="AF447">
            <v>499022</v>
          </cell>
          <cell r="AG447">
            <v>2018011001068</v>
          </cell>
          <cell r="AH447">
            <v>44882</v>
          </cell>
          <cell r="AI447">
            <v>44883</v>
          </cell>
          <cell r="AJ447" t="str">
            <v>N/A</v>
          </cell>
          <cell r="AK447" t="str">
            <v>N/A</v>
          </cell>
          <cell r="AL447" t="str">
            <v>N/A</v>
          </cell>
          <cell r="AM447" t="str">
            <v>N/A</v>
          </cell>
          <cell r="AN447">
            <v>0</v>
          </cell>
          <cell r="AO447" t="str">
            <v>N/A</v>
          </cell>
          <cell r="AP447">
            <v>0</v>
          </cell>
          <cell r="AQ447" t="str">
            <v>N/A</v>
          </cell>
          <cell r="AR447">
            <v>0</v>
          </cell>
          <cell r="AS447" t="str">
            <v>N/A</v>
          </cell>
          <cell r="AT447">
            <v>0</v>
          </cell>
          <cell r="AU447" t="str">
            <v>N/A</v>
          </cell>
          <cell r="AV447">
            <v>0</v>
          </cell>
          <cell r="AW447" t="str">
            <v>N/A</v>
          </cell>
          <cell r="AX447">
            <v>0</v>
          </cell>
          <cell r="AY447" t="str">
            <v>N/A</v>
          </cell>
          <cell r="AZ447">
            <v>0</v>
          </cell>
          <cell r="BA447">
            <v>6505326</v>
          </cell>
          <cell r="BB447" t="str">
            <v>NO</v>
          </cell>
          <cell r="BC447">
            <v>0</v>
          </cell>
          <cell r="BD447" t="str">
            <v>N/A</v>
          </cell>
          <cell r="BE447" t="str">
            <v>N/A</v>
          </cell>
          <cell r="BF447" t="str">
            <v>N/A</v>
          </cell>
          <cell r="BG447">
            <v>44926</v>
          </cell>
          <cell r="BH447">
            <v>44926</v>
          </cell>
          <cell r="BI447">
            <v>-417</v>
          </cell>
          <cell r="BJ447" t="str">
            <v>SI</v>
          </cell>
          <cell r="BK447" t="str">
            <v>N/A</v>
          </cell>
          <cell r="BL447" t="str">
            <v>Bogotá D.C.</v>
          </cell>
          <cell r="BM447" t="str">
            <v>Cumplimiento</v>
          </cell>
          <cell r="BN447" t="str">
            <v>15-47-101010218</v>
          </cell>
          <cell r="BO447">
            <v>0</v>
          </cell>
          <cell r="BP447" t="str">
            <v xml:space="preserve">Seguros del Estado S.A. </v>
          </cell>
          <cell r="BQ447">
            <v>44876</v>
          </cell>
          <cell r="BR447" t="str">
            <v>10/11/2022 - 10/11/2022</v>
          </cell>
          <cell r="BS447">
            <v>2022</v>
          </cell>
          <cell r="BT447" t="str">
            <v>PENDIENTE</v>
          </cell>
          <cell r="BU447" t="str">
            <v>Ninguna</v>
          </cell>
          <cell r="BV447" t="str">
            <v>Terminado</v>
          </cell>
          <cell r="BW447" t="str">
            <v>Retiro</v>
          </cell>
          <cell r="BX447" t="str">
            <v>N/A</v>
          </cell>
          <cell r="BY447" t="str">
            <v>ANTROPOLOGÍA</v>
          </cell>
          <cell r="BZ447" t="str">
            <v>CIENCIAS POLÍTICAS</v>
          </cell>
          <cell r="CA447" t="str">
            <v>FEMENINO</v>
          </cell>
        </row>
        <row r="448">
          <cell r="C448" t="str">
            <v>JEP-786-2022</v>
          </cell>
          <cell r="D448" t="str">
            <v>JEP-CSPO-757-2022</v>
          </cell>
          <cell r="E448" t="str">
            <v xml:space="preserve">Ángela Esquivel </v>
          </cell>
          <cell r="F448">
            <v>44875</v>
          </cell>
          <cell r="G448" t="str">
            <v>Laura Gaviria Escobar</v>
          </cell>
          <cell r="H448" t="str">
            <v>2. Contratos o convenios que no requieren pluralidad de ofertas</v>
          </cell>
          <cell r="I448" t="str">
            <v>1. Prestación de servicios</v>
          </cell>
          <cell r="J448">
            <v>1020824096</v>
          </cell>
          <cell r="K448">
            <v>7</v>
          </cell>
          <cell r="L448" t="str">
            <v>Persona Natural</v>
          </cell>
          <cell r="M448" t="str">
            <v xml:space="preserve">Bogotá D.C. </v>
          </cell>
          <cell r="N448" t="str">
            <v>Prestación de servicios profesionales, para gestionar y analizar información que permita la actualización del Sistema de Monitoreo de Riesgos y Prevención de Afectaciones a los Derechos Humanos en Colombia de la Unidad de Investigación y Acusación de la JEP</v>
          </cell>
          <cell r="O448" t="str">
            <v>Funciones de la dependencia</v>
          </cell>
          <cell r="P448" t="str">
            <v>Harvey Danilo Suarez Morales</v>
          </cell>
          <cell r="Q448" t="str">
            <v>Secretaría Ejecutiva</v>
          </cell>
          <cell r="R448" t="str">
            <v>Unidad de Investigación y Acusación</v>
          </cell>
          <cell r="S448" t="str">
            <v>Unidad de Investigación y Acusación</v>
          </cell>
          <cell r="T448" t="str">
            <v xml:space="preserve">Oscar Alfonso Tellez Valenzuela </v>
          </cell>
          <cell r="U448" t="str">
            <v>I-Unidad de Investigación y Acusación</v>
          </cell>
          <cell r="V448" t="str">
            <v>N/A</v>
          </cell>
          <cell r="W448" t="str">
            <v>N/A</v>
          </cell>
          <cell r="X448" t="str">
            <v>N/A</v>
          </cell>
          <cell r="Y448" t="str">
            <v>Inversión</v>
          </cell>
          <cell r="Z448">
            <v>6505326</v>
          </cell>
          <cell r="AA448" t="str">
            <v>N/A</v>
          </cell>
          <cell r="AB448" t="str">
            <v>N/A</v>
          </cell>
          <cell r="AC448">
            <v>3252663</v>
          </cell>
          <cell r="AD448" t="str">
            <v>N/A</v>
          </cell>
          <cell r="AE448">
            <v>126822</v>
          </cell>
          <cell r="AF448">
            <v>516622</v>
          </cell>
          <cell r="AG448">
            <v>2018011001068</v>
          </cell>
          <cell r="AH448">
            <v>44876</v>
          </cell>
          <cell r="AI448">
            <v>44882</v>
          </cell>
          <cell r="AJ448" t="str">
            <v>N/A</v>
          </cell>
          <cell r="AK448" t="str">
            <v>N/A</v>
          </cell>
          <cell r="AL448" t="str">
            <v>N/A</v>
          </cell>
          <cell r="AM448" t="str">
            <v>N/A</v>
          </cell>
          <cell r="AN448">
            <v>0</v>
          </cell>
          <cell r="AO448" t="str">
            <v>N/A</v>
          </cell>
          <cell r="AP448">
            <v>0</v>
          </cell>
          <cell r="AQ448" t="str">
            <v>N/A</v>
          </cell>
          <cell r="AR448">
            <v>0</v>
          </cell>
          <cell r="AS448" t="str">
            <v>N/A</v>
          </cell>
          <cell r="AT448">
            <v>0</v>
          </cell>
          <cell r="AU448" t="str">
            <v>N/A</v>
          </cell>
          <cell r="AV448">
            <v>0</v>
          </cell>
          <cell r="AW448" t="str">
            <v>N/A</v>
          </cell>
          <cell r="AX448">
            <v>0</v>
          </cell>
          <cell r="AY448" t="str">
            <v>N/A</v>
          </cell>
          <cell r="AZ448">
            <v>0</v>
          </cell>
          <cell r="BA448">
            <v>6505326</v>
          </cell>
          <cell r="BB448" t="str">
            <v>NO</v>
          </cell>
          <cell r="BC448">
            <v>0</v>
          </cell>
          <cell r="BD448" t="str">
            <v>N/A</v>
          </cell>
          <cell r="BE448" t="str">
            <v>N/A</v>
          </cell>
          <cell r="BF448" t="str">
            <v>N/A</v>
          </cell>
          <cell r="BG448">
            <v>44926</v>
          </cell>
          <cell r="BH448">
            <v>44926</v>
          </cell>
          <cell r="BI448">
            <v>-417</v>
          </cell>
          <cell r="BJ448" t="str">
            <v>SI</v>
          </cell>
          <cell r="BK448" t="str">
            <v>N/A</v>
          </cell>
          <cell r="BL448" t="str">
            <v>Bogotá D.C.</v>
          </cell>
          <cell r="BM448" t="str">
            <v>Cumplimiento</v>
          </cell>
          <cell r="BN448" t="str">
            <v>15-47-101010258</v>
          </cell>
          <cell r="BO448">
            <v>0</v>
          </cell>
          <cell r="BP448" t="str">
            <v xml:space="preserve">Seguros del Estado S.A. </v>
          </cell>
          <cell r="BQ448">
            <v>44883</v>
          </cell>
          <cell r="BR448" t="str">
            <v>17/11/2022 - 30/06/2023</v>
          </cell>
          <cell r="BS448">
            <v>2022</v>
          </cell>
          <cell r="BT448" t="str">
            <v>PENDIENTE</v>
          </cell>
          <cell r="BU448" t="str">
            <v>Ninguna</v>
          </cell>
          <cell r="BV448" t="str">
            <v>Terminado</v>
          </cell>
          <cell r="BW448" t="str">
            <v>Retiro</v>
          </cell>
          <cell r="BX448" t="str">
            <v>N/A</v>
          </cell>
          <cell r="BY448" t="str">
            <v>RELACIONES INTERNACIONALES</v>
          </cell>
          <cell r="BZ448" t="str">
            <v>CIENCIAS POLÍTICAS</v>
          </cell>
          <cell r="CA448" t="str">
            <v>FEMENINO</v>
          </cell>
        </row>
        <row r="449">
          <cell r="C449" t="str">
            <v>JEP-860-2022</v>
          </cell>
          <cell r="D449" t="str">
            <v>JEP-CSPO-830-2022</v>
          </cell>
          <cell r="E449" t="str">
            <v xml:space="preserve">Ángela Esquivel </v>
          </cell>
          <cell r="F449">
            <v>44896</v>
          </cell>
          <cell r="G449" t="str">
            <v>Laura Valentina Ojeda Moreno</v>
          </cell>
          <cell r="H449" t="str">
            <v>2. Contratos o convenios que no requieren pluralidad de ofertas</v>
          </cell>
          <cell r="I449" t="str">
            <v>1. Prestación de servicios</v>
          </cell>
          <cell r="J449">
            <v>1000284897</v>
          </cell>
          <cell r="K449">
            <v>9</v>
          </cell>
          <cell r="L449" t="str">
            <v>Persona Natural</v>
          </cell>
          <cell r="M449" t="str">
            <v xml:space="preserve">Bogotá D.C. </v>
          </cell>
          <cell r="N449" t="str">
            <v>Prestación de servicios profesionales, para gestionar y analizar información que permita la actualización del Sistema de Monitoreo de Riesgos y Prevención de Afectaciones a los Derechos Humanos en Colombia de la Unidad de Investigación y Acusación de la JEP.</v>
          </cell>
          <cell r="O449" t="str">
            <v>Funciones de la dependencia</v>
          </cell>
          <cell r="P449" t="str">
            <v>Harvey Danilo Suarez Morales</v>
          </cell>
          <cell r="Q449" t="str">
            <v>Secretaría Ejecutiva</v>
          </cell>
          <cell r="R449" t="str">
            <v>Unidad de Investigación y Acusación</v>
          </cell>
          <cell r="S449" t="str">
            <v>Unidad de Investigación y Acusación</v>
          </cell>
          <cell r="T449" t="str">
            <v xml:space="preserve">Oscar Alfonso Tellez Valenzuela </v>
          </cell>
          <cell r="U449" t="str">
            <v>I-Unidad de Investigación y Acusación</v>
          </cell>
          <cell r="V449" t="str">
            <v>N/A</v>
          </cell>
          <cell r="W449" t="str">
            <v>N/A</v>
          </cell>
          <cell r="X449" t="str">
            <v>N/A</v>
          </cell>
          <cell r="Y449" t="str">
            <v>Inversión</v>
          </cell>
          <cell r="Z449">
            <v>3252663</v>
          </cell>
          <cell r="AA449" t="str">
            <v>N/A</v>
          </cell>
          <cell r="AB449" t="str">
            <v>N/A</v>
          </cell>
          <cell r="AC449" t="str">
            <v>N/A</v>
          </cell>
          <cell r="AD449" t="str">
            <v>N/A</v>
          </cell>
          <cell r="AE449">
            <v>128922</v>
          </cell>
          <cell r="AF449">
            <v>565122</v>
          </cell>
          <cell r="AG449">
            <v>2018011001068</v>
          </cell>
          <cell r="AH449">
            <v>44900</v>
          </cell>
          <cell r="AI449">
            <v>44907</v>
          </cell>
          <cell r="AJ449" t="str">
            <v>N/A</v>
          </cell>
          <cell r="AK449" t="str">
            <v>N/A</v>
          </cell>
          <cell r="AL449" t="str">
            <v>N/A</v>
          </cell>
          <cell r="AM449" t="str">
            <v>N/A</v>
          </cell>
          <cell r="AN449">
            <v>0</v>
          </cell>
          <cell r="AO449" t="str">
            <v>N/A</v>
          </cell>
          <cell r="AP449">
            <v>0</v>
          </cell>
          <cell r="AQ449" t="str">
            <v>N/A</v>
          </cell>
          <cell r="AR449">
            <v>0</v>
          </cell>
          <cell r="AS449" t="str">
            <v>N/A</v>
          </cell>
          <cell r="AT449">
            <v>0</v>
          </cell>
          <cell r="AU449" t="str">
            <v>N/A</v>
          </cell>
          <cell r="AV449">
            <v>0</v>
          </cell>
          <cell r="AW449" t="str">
            <v>N/A</v>
          </cell>
          <cell r="AX449">
            <v>0</v>
          </cell>
          <cell r="AY449" t="str">
            <v>N/A</v>
          </cell>
          <cell r="AZ449">
            <v>0</v>
          </cell>
          <cell r="BA449">
            <v>3252663</v>
          </cell>
          <cell r="BB449" t="str">
            <v>NO</v>
          </cell>
          <cell r="BC449" t="str">
            <v>N/A</v>
          </cell>
          <cell r="BD449" t="str">
            <v>N/A</v>
          </cell>
          <cell r="BE449" t="str">
            <v>N/A</v>
          </cell>
          <cell r="BF449" t="str">
            <v>N/A</v>
          </cell>
          <cell r="BG449">
            <v>44926</v>
          </cell>
          <cell r="BH449">
            <v>44926</v>
          </cell>
          <cell r="BI449">
            <v>-417</v>
          </cell>
          <cell r="BJ449" t="str">
            <v>SI</v>
          </cell>
          <cell r="BK449" t="str">
            <v>N/A</v>
          </cell>
          <cell r="BL449" t="str">
            <v>Bogotá D.C.</v>
          </cell>
          <cell r="BM449" t="str">
            <v>Cumplimiento</v>
          </cell>
          <cell r="BN449" t="str">
            <v>15-47-101010389</v>
          </cell>
          <cell r="BO449">
            <v>0</v>
          </cell>
          <cell r="BP449" t="str">
            <v>Seguros del Estado S.A.</v>
          </cell>
          <cell r="BQ449">
            <v>44901</v>
          </cell>
          <cell r="BR449" t="str">
            <v>05/12/2022 - 30/06/2023</v>
          </cell>
          <cell r="BS449">
            <v>44907</v>
          </cell>
          <cell r="BT449" t="str">
            <v>PENDIENTE</v>
          </cell>
          <cell r="BU449" t="str">
            <v>Ninguna</v>
          </cell>
          <cell r="BV449" t="str">
            <v>Terminado</v>
          </cell>
          <cell r="BW449" t="str">
            <v>Retiro</v>
          </cell>
          <cell r="BX449" t="str">
            <v>N/A</v>
          </cell>
          <cell r="BY449" t="str">
            <v>CIENCIAS POLÍTICAS</v>
          </cell>
          <cell r="BZ449" t="str">
            <v>N/A</v>
          </cell>
          <cell r="CA449" t="str">
            <v>FEMENINO</v>
          </cell>
        </row>
        <row r="450">
          <cell r="C450" t="str">
            <v>JEP-859-2022</v>
          </cell>
          <cell r="D450" t="str">
            <v>JEP-CSPO-829-2022</v>
          </cell>
          <cell r="E450" t="str">
            <v xml:space="preserve">Ángela Esquivel </v>
          </cell>
          <cell r="F450">
            <v>44896</v>
          </cell>
          <cell r="G450" t="str">
            <v>Ángel Manuel Benavides González</v>
          </cell>
          <cell r="H450" t="str">
            <v>2. Contratos o convenios que no requieren pluralidad de ofertas</v>
          </cell>
          <cell r="I450" t="str">
            <v>1. Prestación de servicios</v>
          </cell>
          <cell r="J450">
            <v>80760880</v>
          </cell>
          <cell r="K450">
            <v>6</v>
          </cell>
          <cell r="L450" t="str">
            <v>Persona Natural</v>
          </cell>
          <cell r="M450" t="str">
            <v xml:space="preserve">Bogotá D.C. </v>
          </cell>
          <cell r="N450" t="str">
            <v>Prestar servicios profesionales que contribuyan al procesamiento y la visualización de datos estadísticos y geoespaciales sobre situaciones, contextos y patrones delictivos que se asocien con la prevención de riesgos de seguridad y el apoyo a las investigaciones dialógicas y adversariales dentro de la Unidad de Investigación y Acusación de la JEP.</v>
          </cell>
          <cell r="O450" t="str">
            <v>Funciones de la dependencia</v>
          </cell>
          <cell r="P450" t="str">
            <v>Harvey Danilo Suarez Morales</v>
          </cell>
          <cell r="Q450" t="str">
            <v>Secretaría Ejecutiva</v>
          </cell>
          <cell r="R450" t="str">
            <v>Unidad de Investigación y Acusación</v>
          </cell>
          <cell r="S450" t="str">
            <v>Unidad de Investigación y Acusación</v>
          </cell>
          <cell r="T450" t="str">
            <v xml:space="preserve">Oscar Alfonso Tellez Valenzuela </v>
          </cell>
          <cell r="U450" t="str">
            <v>I-Unidad de Investigación y Acusación</v>
          </cell>
          <cell r="V450" t="str">
            <v>N/A</v>
          </cell>
          <cell r="W450" t="str">
            <v>N/A</v>
          </cell>
          <cell r="X450" t="str">
            <v>N/A</v>
          </cell>
          <cell r="Y450" t="str">
            <v>Inversión</v>
          </cell>
          <cell r="Z450">
            <v>7228143</v>
          </cell>
          <cell r="AA450" t="str">
            <v>N/A</v>
          </cell>
          <cell r="AB450" t="str">
            <v>N/A</v>
          </cell>
          <cell r="AC450" t="str">
            <v>N/A</v>
          </cell>
          <cell r="AD450" t="str">
            <v>N/A</v>
          </cell>
          <cell r="AE450">
            <v>128822</v>
          </cell>
          <cell r="AF450">
            <v>572822</v>
          </cell>
          <cell r="AG450">
            <v>2018011001068</v>
          </cell>
          <cell r="AH450">
            <v>44900</v>
          </cell>
          <cell r="AI450">
            <v>44904</v>
          </cell>
          <cell r="AJ450" t="str">
            <v>N/A</v>
          </cell>
          <cell r="AK450" t="str">
            <v>N/A</v>
          </cell>
          <cell r="AL450" t="str">
            <v>N/A</v>
          </cell>
          <cell r="AM450" t="str">
            <v>N/A</v>
          </cell>
          <cell r="AN450">
            <v>0</v>
          </cell>
          <cell r="AO450" t="str">
            <v>N/A</v>
          </cell>
          <cell r="AP450">
            <v>0</v>
          </cell>
          <cell r="AQ450" t="str">
            <v>N/A</v>
          </cell>
          <cell r="AR450">
            <v>0</v>
          </cell>
          <cell r="AS450" t="str">
            <v>N/A</v>
          </cell>
          <cell r="AT450">
            <v>0</v>
          </cell>
          <cell r="AU450" t="str">
            <v>N/A</v>
          </cell>
          <cell r="AV450">
            <v>0</v>
          </cell>
          <cell r="AW450" t="str">
            <v>N/A</v>
          </cell>
          <cell r="AX450">
            <v>0</v>
          </cell>
          <cell r="AY450" t="str">
            <v>N/A</v>
          </cell>
          <cell r="AZ450">
            <v>0</v>
          </cell>
          <cell r="BA450">
            <v>7228143</v>
          </cell>
          <cell r="BB450" t="str">
            <v>NO</v>
          </cell>
          <cell r="BC450" t="str">
            <v>N/A</v>
          </cell>
          <cell r="BD450" t="str">
            <v>N/A</v>
          </cell>
          <cell r="BE450" t="str">
            <v>N/A</v>
          </cell>
          <cell r="BF450" t="str">
            <v>N/A</v>
          </cell>
          <cell r="BG450">
            <v>44926</v>
          </cell>
          <cell r="BH450">
            <v>44926</v>
          </cell>
          <cell r="BI450">
            <v>-417</v>
          </cell>
          <cell r="BJ450" t="str">
            <v>SI</v>
          </cell>
          <cell r="BK450" t="str">
            <v>N/A</v>
          </cell>
          <cell r="BL450" t="str">
            <v>Bogotá D.C.</v>
          </cell>
          <cell r="BM450" t="str">
            <v>Cumplimiento</v>
          </cell>
          <cell r="BN450" t="str">
            <v>15-47-101010390</v>
          </cell>
          <cell r="BO450">
            <v>0</v>
          </cell>
          <cell r="BP450" t="str">
            <v>Seguros del Estado S.A.</v>
          </cell>
          <cell r="BQ450">
            <v>44901</v>
          </cell>
          <cell r="BR450" t="str">
            <v>05/12/2022 - 30/06/2023</v>
          </cell>
          <cell r="BS450">
            <v>44901</v>
          </cell>
          <cell r="BT450" t="str">
            <v>PENDIENTE</v>
          </cell>
          <cell r="BU450" t="str">
            <v>Ninguna</v>
          </cell>
          <cell r="BV450" t="str">
            <v>Terminado</v>
          </cell>
          <cell r="BW450" t="str">
            <v>Retiro</v>
          </cell>
          <cell r="BX450" t="str">
            <v>N/A</v>
          </cell>
          <cell r="BY450" t="str">
            <v>INGENIERIA CIVIL</v>
          </cell>
          <cell r="BZ450" t="str">
            <v>N/A</v>
          </cell>
          <cell r="CA450" t="str">
            <v>MASCULINO</v>
          </cell>
        </row>
        <row r="451">
          <cell r="C451" t="str">
            <v>JEP-707-2022</v>
          </cell>
          <cell r="D451" t="str">
            <v>JEP-CSPO-683-2022</v>
          </cell>
          <cell r="E451" t="str">
            <v xml:space="preserve">Ángela Esquivel </v>
          </cell>
          <cell r="F451">
            <v>44820</v>
          </cell>
          <cell r="G451" t="str">
            <v>INTERNET SOLUTIONS S.A.S.</v>
          </cell>
          <cell r="H451" t="str">
            <v>2. Contratos o convenios que no requieren pluralidad de ofertas</v>
          </cell>
          <cell r="I451" t="str">
            <v>25. Licenciamiento</v>
          </cell>
          <cell r="J451">
            <v>830111209</v>
          </cell>
          <cell r="K451">
            <v>1</v>
          </cell>
          <cell r="L451" t="str">
            <v>Persona Jurídica</v>
          </cell>
          <cell r="M451" t="str">
            <v xml:space="preserve">Bogotá D.C. </v>
          </cell>
          <cell r="N451" t="str">
            <v>Renovación del servicio de actualización y soporte de 2 licencias ftk, capacitación y bolsa de horas</v>
          </cell>
          <cell r="O451" t="str">
            <v>Funciones de la dependencia</v>
          </cell>
          <cell r="P451" t="str">
            <v>Diana Lucia Pinilla Marín</v>
          </cell>
          <cell r="Q451" t="str">
            <v>Dirección de Tecnologías de la Información</v>
          </cell>
          <cell r="R451" t="str">
            <v>Unidad de Investigación y Acusación</v>
          </cell>
          <cell r="S451" t="str">
            <v>Unidad de Investigación y Acusación</v>
          </cell>
          <cell r="T451" t="str">
            <v>Luis Ernesto Jaimes Amado
Carlos Eduardo Ruiz Silva</v>
          </cell>
          <cell r="U451" t="str">
            <v>C -Dirección de Tecnologías de la Información</v>
          </cell>
          <cell r="V451" t="str">
            <v>N/A</v>
          </cell>
          <cell r="W451" t="str">
            <v>N/A</v>
          </cell>
          <cell r="X451" t="str">
            <v>N/A</v>
          </cell>
          <cell r="Y451" t="str">
            <v>Inversión</v>
          </cell>
          <cell r="Z451">
            <v>49999992</v>
          </cell>
          <cell r="AA451" t="str">
            <v>N/A</v>
          </cell>
          <cell r="AB451" t="str">
            <v>N/A</v>
          </cell>
          <cell r="AC451" t="str">
            <v>N/A</v>
          </cell>
          <cell r="AD451" t="str">
            <v>N/A</v>
          </cell>
          <cell r="AE451">
            <v>100522</v>
          </cell>
          <cell r="AF451" t="str">
            <v>PND</v>
          </cell>
          <cell r="AG451" t="str">
            <v xml:space="preserve">	2018011001091</v>
          </cell>
          <cell r="AH451">
            <v>44833</v>
          </cell>
          <cell r="AI451">
            <v>44834</v>
          </cell>
          <cell r="AJ451" t="str">
            <v>N/A</v>
          </cell>
          <cell r="AK451" t="str">
            <v>N/A</v>
          </cell>
          <cell r="AL451" t="str">
            <v>N/A</v>
          </cell>
          <cell r="AM451" t="str">
            <v>N/A</v>
          </cell>
          <cell r="AN451">
            <v>0</v>
          </cell>
          <cell r="AO451" t="str">
            <v>N/A</v>
          </cell>
          <cell r="AP451">
            <v>0</v>
          </cell>
          <cell r="AQ451" t="str">
            <v>N/A</v>
          </cell>
          <cell r="AR451">
            <v>0</v>
          </cell>
          <cell r="AS451" t="str">
            <v>N/A</v>
          </cell>
          <cell r="AT451">
            <v>0</v>
          </cell>
          <cell r="AU451" t="str">
            <v>N/A</v>
          </cell>
          <cell r="AV451">
            <v>0</v>
          </cell>
          <cell r="AW451" t="str">
            <v>N/A</v>
          </cell>
          <cell r="AX451">
            <v>0</v>
          </cell>
          <cell r="AY451" t="str">
            <v>N/A</v>
          </cell>
          <cell r="AZ451">
            <v>0</v>
          </cell>
          <cell r="BA451">
            <v>49999992</v>
          </cell>
          <cell r="BB451" t="str">
            <v>NO</v>
          </cell>
          <cell r="BC451" t="str">
            <v>N/A</v>
          </cell>
          <cell r="BD451" t="str">
            <v>N/A</v>
          </cell>
          <cell r="BE451" t="str">
            <v>N/A</v>
          </cell>
          <cell r="BF451" t="str">
            <v>N/A</v>
          </cell>
          <cell r="BG451">
            <v>44924</v>
          </cell>
          <cell r="BH451">
            <v>44924</v>
          </cell>
          <cell r="BI451">
            <v>-419</v>
          </cell>
          <cell r="BJ451" t="str">
            <v>SI</v>
          </cell>
          <cell r="BK451" t="str">
            <v>SIN FECHA</v>
          </cell>
          <cell r="BL451" t="str">
            <v>Bogotá D.C. - Edificio Squadra</v>
          </cell>
          <cell r="BM451" t="str">
            <v>Cumplimiento</v>
          </cell>
          <cell r="BN451" t="str">
            <v>14-45-10108528</v>
          </cell>
          <cell r="BO451">
            <v>2</v>
          </cell>
          <cell r="BP451" t="str">
            <v>Seguros del Estado S.A.</v>
          </cell>
          <cell r="BQ451">
            <v>44833</v>
          </cell>
          <cell r="BR451">
            <v>45259</v>
          </cell>
          <cell r="BS451">
            <v>2022</v>
          </cell>
          <cell r="BT451" t="str">
            <v>PENDIENTE</v>
          </cell>
          <cell r="BU451" t="str">
            <v>Ninguna</v>
          </cell>
          <cell r="BV451" t="str">
            <v>Terminado</v>
          </cell>
          <cell r="BW451" t="str">
            <v>Retiro</v>
          </cell>
          <cell r="BX451" t="str">
            <v>N/A</v>
          </cell>
          <cell r="BY451" t="str">
            <v>N/A</v>
          </cell>
          <cell r="BZ451" t="str">
            <v>N/A</v>
          </cell>
          <cell r="CA451" t="str">
            <v>N/A</v>
          </cell>
        </row>
        <row r="452">
          <cell r="C452" t="str">
            <v>JEP-879-2022</v>
          </cell>
          <cell r="D452" t="str">
            <v>JEP-SB-008-2022</v>
          </cell>
          <cell r="E452" t="str">
            <v xml:space="preserve">Ángela Esquivel </v>
          </cell>
          <cell r="F452">
            <v>44897</v>
          </cell>
          <cell r="G452" t="str">
            <v xml:space="preserve">GEOSENSE SAS </v>
          </cell>
          <cell r="H452" t="str">
            <v>5. Subasta a la baja</v>
          </cell>
          <cell r="I452" t="str">
            <v xml:space="preserve">2. Compraventa </v>
          </cell>
          <cell r="J452">
            <v>900392689</v>
          </cell>
          <cell r="K452">
            <v>1</v>
          </cell>
          <cell r="L452" t="str">
            <v>Persona Jurídica</v>
          </cell>
          <cell r="M452" t="str">
            <v xml:space="preserve">Bogotá D.C. </v>
          </cell>
          <cell r="N452" t="str">
            <v>Adquisición de georadar de penetración para uso forense</v>
          </cell>
          <cell r="O452" t="str">
            <v>Funciones de la dependencia</v>
          </cell>
          <cell r="P452" t="str">
            <v>Luis Felipe Rivera García</v>
          </cell>
          <cell r="Q452" t="str">
            <v>Dirección de Tecnologías de la Información</v>
          </cell>
          <cell r="R452" t="str">
            <v>Unidad de Investigación y Acusación</v>
          </cell>
          <cell r="S452" t="str">
            <v>Unidad de Investigación y Acusación</v>
          </cell>
          <cell r="T452" t="str">
            <v>Edwin Colmenares Melo</v>
          </cell>
          <cell r="U452" t="str">
            <v>I-Unidad de Investigación y Acusación</v>
          </cell>
          <cell r="V452" t="str">
            <v>N/A</v>
          </cell>
          <cell r="W452" t="str">
            <v>N/A</v>
          </cell>
          <cell r="X452" t="str">
            <v>N/A</v>
          </cell>
          <cell r="Y452" t="str">
            <v>Inversión</v>
          </cell>
          <cell r="Z452">
            <v>379612380</v>
          </cell>
          <cell r="AA452" t="str">
            <v>N/A</v>
          </cell>
          <cell r="AB452" t="str">
            <v>N/A</v>
          </cell>
          <cell r="AC452" t="str">
            <v>N/A</v>
          </cell>
          <cell r="AD452" t="str">
            <v>N/A</v>
          </cell>
          <cell r="AE452">
            <v>110022</v>
          </cell>
          <cell r="AF452">
            <v>564522</v>
          </cell>
          <cell r="AG452">
            <v>2018011001091</v>
          </cell>
          <cell r="AH452">
            <v>44900</v>
          </cell>
          <cell r="AI452">
            <v>44902</v>
          </cell>
          <cell r="AJ452" t="str">
            <v>N/A</v>
          </cell>
          <cell r="AK452" t="str">
            <v>N/A</v>
          </cell>
          <cell r="AL452" t="str">
            <v>N/A</v>
          </cell>
          <cell r="AM452" t="str">
            <v>N/A</v>
          </cell>
          <cell r="AN452">
            <v>0</v>
          </cell>
          <cell r="AO452" t="str">
            <v>N/A</v>
          </cell>
          <cell r="AP452">
            <v>0</v>
          </cell>
          <cell r="AQ452" t="str">
            <v>N/A</v>
          </cell>
          <cell r="AR452">
            <v>0</v>
          </cell>
          <cell r="AS452" t="str">
            <v>N/A</v>
          </cell>
          <cell r="AT452">
            <v>0</v>
          </cell>
          <cell r="AU452" t="str">
            <v>N/A</v>
          </cell>
          <cell r="AV452">
            <v>0</v>
          </cell>
          <cell r="AW452" t="str">
            <v>N/A</v>
          </cell>
          <cell r="AX452">
            <v>0</v>
          </cell>
          <cell r="AY452" t="str">
            <v>N/A</v>
          </cell>
          <cell r="AZ452">
            <v>0</v>
          </cell>
          <cell r="BA452">
            <v>379612380</v>
          </cell>
          <cell r="BB452" t="str">
            <v>NO</v>
          </cell>
          <cell r="BC452" t="str">
            <v>N/A</v>
          </cell>
          <cell r="BD452" t="str">
            <v>N/A</v>
          </cell>
          <cell r="BE452" t="str">
            <v>N/A</v>
          </cell>
          <cell r="BF452" t="str">
            <v>N/A</v>
          </cell>
          <cell r="BG452">
            <v>44914</v>
          </cell>
          <cell r="BH452">
            <v>44914</v>
          </cell>
          <cell r="BI452">
            <v>-429</v>
          </cell>
          <cell r="BJ452" t="str">
            <v>SI</v>
          </cell>
          <cell r="BK452">
            <v>45054</v>
          </cell>
          <cell r="BL452" t="str">
            <v>Bogotá D.C. - Edificio Squadra</v>
          </cell>
          <cell r="BM452" t="str">
            <v>Cumplimiento</v>
          </cell>
          <cell r="BN452" t="str">
            <v>18-45-101154372</v>
          </cell>
          <cell r="BO452">
            <v>1</v>
          </cell>
          <cell r="BP452" t="str">
            <v>Seguros del Estado S.A.</v>
          </cell>
          <cell r="BQ452">
            <v>44901</v>
          </cell>
          <cell r="BR452" t="str">
            <v>05/12/2022 - 19/01/2025</v>
          </cell>
          <cell r="BS452">
            <v>44901</v>
          </cell>
          <cell r="BT452" t="str">
            <v>PENDIENTE</v>
          </cell>
          <cell r="BU452" t="str">
            <v>Ninguna</v>
          </cell>
          <cell r="BV452" t="str">
            <v>Terminado</v>
          </cell>
          <cell r="BW452" t="str">
            <v>Retiro</v>
          </cell>
          <cell r="BX452" t="str">
            <v>N/A</v>
          </cell>
          <cell r="BY452" t="str">
            <v>N/A</v>
          </cell>
          <cell r="BZ452" t="str">
            <v>N/A</v>
          </cell>
          <cell r="CA452" t="str">
            <v>N/A</v>
          </cell>
        </row>
        <row r="453">
          <cell r="C453" t="str">
            <v>JEP-466-2022</v>
          </cell>
          <cell r="D453" t="str">
            <v>JEP-SB-001-2022</v>
          </cell>
          <cell r="E453" t="str">
            <v xml:space="preserve">Ángela Esquivel </v>
          </cell>
          <cell r="F453" t="str">
            <v>Revisado el 08/07/2022</v>
          </cell>
          <cell r="G453" t="str">
            <v>TECHNOLOGY WORLD GROUP SAS</v>
          </cell>
          <cell r="H453" t="str">
            <v>5. Subasta a la baja</v>
          </cell>
          <cell r="I453" t="str">
            <v xml:space="preserve">2. Compraventa </v>
          </cell>
          <cell r="J453">
            <v>900171311</v>
          </cell>
          <cell r="K453">
            <v>3</v>
          </cell>
          <cell r="L453" t="str">
            <v>Persona Jurídica</v>
          </cell>
          <cell r="M453" t="str">
            <v xml:space="preserve">Bogotá D.C. </v>
          </cell>
          <cell r="N453" t="str">
            <v>Adquisición de discos duros externos de respaldo para la Unidad de Investigación y Acusación.</v>
          </cell>
          <cell r="O453" t="str">
            <v>Administrativo Transversal</v>
          </cell>
          <cell r="P453" t="str">
            <v>Luis Felipe Rivera García</v>
          </cell>
          <cell r="Q453" t="str">
            <v>Dirección de Tecnologías de la Información</v>
          </cell>
          <cell r="R453" t="str">
            <v>Unidad de Investigación y Acusación</v>
          </cell>
          <cell r="S453" t="str">
            <v>Unidad de Investigación y Acusación</v>
          </cell>
          <cell r="T453" t="str">
            <v>Guillermo Velazques Yaya</v>
          </cell>
          <cell r="U453" t="str">
            <v>I-Unidad de Investigación y Acusación</v>
          </cell>
          <cell r="V453" t="str">
            <v>N/A</v>
          </cell>
          <cell r="W453" t="str">
            <v>N/A</v>
          </cell>
          <cell r="X453" t="str">
            <v>N/A</v>
          </cell>
          <cell r="Y453" t="str">
            <v>Inversión</v>
          </cell>
          <cell r="Z453">
            <v>71687000</v>
          </cell>
          <cell r="AA453" t="str">
            <v>N/A</v>
          </cell>
          <cell r="AB453" t="str">
            <v>N/A</v>
          </cell>
          <cell r="AC453" t="str">
            <v>N/A</v>
          </cell>
          <cell r="AD453" t="str">
            <v>N/A</v>
          </cell>
          <cell r="AE453">
            <v>70622</v>
          </cell>
          <cell r="AF453">
            <v>299222</v>
          </cell>
          <cell r="AG453">
            <v>2018011001091</v>
          </cell>
          <cell r="AH453">
            <v>44747</v>
          </cell>
          <cell r="AI453">
            <v>44749</v>
          </cell>
          <cell r="AJ453" t="str">
            <v>N/A</v>
          </cell>
          <cell r="AK453" t="str">
            <v>N/A</v>
          </cell>
          <cell r="AL453" t="str">
            <v>N/A</v>
          </cell>
          <cell r="AM453" t="str">
            <v>N/A</v>
          </cell>
          <cell r="AN453">
            <v>0</v>
          </cell>
          <cell r="AO453" t="str">
            <v>N/A</v>
          </cell>
          <cell r="AP453">
            <v>0</v>
          </cell>
          <cell r="AQ453" t="str">
            <v>N/A</v>
          </cell>
          <cell r="AR453">
            <v>0</v>
          </cell>
          <cell r="AS453" t="str">
            <v>N/A</v>
          </cell>
          <cell r="AT453">
            <v>0</v>
          </cell>
          <cell r="AU453" t="str">
            <v>N/A</v>
          </cell>
          <cell r="AV453">
            <v>0</v>
          </cell>
          <cell r="AW453" t="str">
            <v>N/A</v>
          </cell>
          <cell r="AX453">
            <v>0</v>
          </cell>
          <cell r="AY453">
            <v>44806</v>
          </cell>
          <cell r="AZ453">
            <v>26</v>
          </cell>
          <cell r="BA453">
            <v>71687000</v>
          </cell>
          <cell r="BB453" t="str">
            <v>NO</v>
          </cell>
          <cell r="BC453" t="str">
            <v>N/A</v>
          </cell>
          <cell r="BD453" t="str">
            <v>N/A</v>
          </cell>
          <cell r="BE453" t="str">
            <v>N/A</v>
          </cell>
          <cell r="BF453" t="str">
            <v>N/A</v>
          </cell>
          <cell r="BG453">
            <v>44808</v>
          </cell>
          <cell r="BH453">
            <v>44834</v>
          </cell>
          <cell r="BI453">
            <v>-509</v>
          </cell>
          <cell r="BJ453" t="str">
            <v>SI</v>
          </cell>
          <cell r="BK453">
            <v>45051</v>
          </cell>
          <cell r="BL453" t="str">
            <v>Bogotá D.C.</v>
          </cell>
          <cell r="BM453" t="str">
            <v>Cumplimiento</v>
          </cell>
          <cell r="BN453" t="str">
            <v>14-46-101074638</v>
          </cell>
          <cell r="BO453">
            <v>0</v>
          </cell>
          <cell r="BP453" t="str">
            <v xml:space="preserve">Seguros del Estado S.A. </v>
          </cell>
          <cell r="BQ453">
            <v>44741</v>
          </cell>
          <cell r="BR453" t="str">
            <v>29/06/2022 - 30/08/2023</v>
          </cell>
          <cell r="BS453">
            <v>2022</v>
          </cell>
          <cell r="BT453" t="str">
            <v>PENDIENTE</v>
          </cell>
          <cell r="BU453" t="str">
            <v>Mediante otrosí N°1 se aprueba el 2/09/2022 prorrogar el plazo del contrato JEP-466-2022, hasta el treinta (30) de septiembre de 2022.</v>
          </cell>
          <cell r="BV453" t="str">
            <v>Terminado</v>
          </cell>
          <cell r="BW453" t="str">
            <v>Prorróga</v>
          </cell>
          <cell r="BX453" t="str">
            <v>N/A</v>
          </cell>
          <cell r="BY453" t="str">
            <v>N/A</v>
          </cell>
          <cell r="BZ453" t="str">
            <v>N/A</v>
          </cell>
          <cell r="CA453" t="str">
            <v>N/A</v>
          </cell>
        </row>
        <row r="454">
          <cell r="C454" t="str">
            <v>JEP-653-2022</v>
          </cell>
          <cell r="D454" t="str">
            <v>JEP-SB-003-2022</v>
          </cell>
          <cell r="E454" t="str">
            <v>Paola Casas</v>
          </cell>
          <cell r="F454">
            <v>44774</v>
          </cell>
          <cell r="G454" t="str">
            <v>IOCOM LTDA</v>
          </cell>
          <cell r="H454" t="str">
            <v>5. Subasta a la baja</v>
          </cell>
          <cell r="I454" t="str">
            <v xml:space="preserve">2. Compraventa </v>
          </cell>
          <cell r="J454">
            <v>830140479</v>
          </cell>
          <cell r="K454">
            <v>5</v>
          </cell>
          <cell r="L454" t="str">
            <v>Persona Jurídica</v>
          </cell>
          <cell r="M454" t="str">
            <v xml:space="preserve">Bogotá D.C. </v>
          </cell>
          <cell r="N454" t="str">
            <v>Adquirir una torre forense para la Unidad de Investigación y Acusación</v>
          </cell>
          <cell r="O454" t="str">
            <v>Administrativo Transversal</v>
          </cell>
          <cell r="P454" t="str">
            <v>Luis Felipe Rivera García</v>
          </cell>
          <cell r="Q454" t="str">
            <v>Dirección de Tecnologías de la Información</v>
          </cell>
          <cell r="R454" t="str">
            <v>Unidad de Investigación y Acusación</v>
          </cell>
          <cell r="S454" t="str">
            <v>Unidad de Investigación y Acusación</v>
          </cell>
          <cell r="T454" t="str">
            <v>Nestor Julio Corredor Niampira</v>
          </cell>
          <cell r="U454" t="str">
            <v>C -Dirección de Tecnologías de la Información</v>
          </cell>
          <cell r="V454" t="str">
            <v>N/A</v>
          </cell>
          <cell r="W454" t="str">
            <v>N/A</v>
          </cell>
          <cell r="X454" t="str">
            <v>N/A</v>
          </cell>
          <cell r="Y454" t="str">
            <v xml:space="preserve">Inversión </v>
          </cell>
          <cell r="Z454">
            <v>164521580</v>
          </cell>
          <cell r="AA454" t="str">
            <v>N/A</v>
          </cell>
          <cell r="AB454" t="str">
            <v>N/A</v>
          </cell>
          <cell r="AC454">
            <v>71822</v>
          </cell>
          <cell r="AD454" t="str">
            <v>N/A</v>
          </cell>
          <cell r="AE454" t="str">
            <v xml:space="preserve">	71822</v>
          </cell>
          <cell r="AF454">
            <v>364322</v>
          </cell>
          <cell r="AG454">
            <v>2018011001091</v>
          </cell>
          <cell r="AH454">
            <v>44783</v>
          </cell>
          <cell r="AI454">
            <v>44792</v>
          </cell>
          <cell r="AJ454" t="str">
            <v>N/A</v>
          </cell>
          <cell r="AK454" t="str">
            <v>N/A</v>
          </cell>
          <cell r="AL454" t="str">
            <v>N/A</v>
          </cell>
          <cell r="AM454" t="str">
            <v>N/A</v>
          </cell>
          <cell r="AN454">
            <v>0</v>
          </cell>
          <cell r="AO454" t="str">
            <v>N/A</v>
          </cell>
          <cell r="AP454">
            <v>0</v>
          </cell>
          <cell r="AQ454" t="str">
            <v>N/A</v>
          </cell>
          <cell r="AR454">
            <v>0</v>
          </cell>
          <cell r="AS454" t="str">
            <v>N/A</v>
          </cell>
          <cell r="AT454">
            <v>0</v>
          </cell>
          <cell r="AU454" t="str">
            <v>N/A</v>
          </cell>
          <cell r="AV454">
            <v>0</v>
          </cell>
          <cell r="AW454" t="str">
            <v>N/A</v>
          </cell>
          <cell r="AX454">
            <v>0</v>
          </cell>
          <cell r="AY454" t="str">
            <v>N/A</v>
          </cell>
          <cell r="AZ454">
            <v>0</v>
          </cell>
          <cell r="BA454">
            <v>164521580</v>
          </cell>
          <cell r="BB454" t="str">
            <v>NO</v>
          </cell>
          <cell r="BC454" t="str">
            <v>N/A</v>
          </cell>
          <cell r="BD454" t="str">
            <v>N/A</v>
          </cell>
          <cell r="BE454" t="str">
            <v>N/A</v>
          </cell>
          <cell r="BF454" t="str">
            <v>N/A</v>
          </cell>
          <cell r="BG454">
            <v>44881</v>
          </cell>
          <cell r="BH454">
            <v>44881</v>
          </cell>
          <cell r="BI454">
            <v>-462</v>
          </cell>
          <cell r="BJ454" t="str">
            <v>SI</v>
          </cell>
          <cell r="BK454" t="str">
            <v>SIN FECHA</v>
          </cell>
          <cell r="BL454" t="str">
            <v>Bogotá D.C.</v>
          </cell>
          <cell r="BM454" t="str">
            <v>Cumplimiento</v>
          </cell>
          <cell r="BN454" t="str">
            <v>15-45-101146545</v>
          </cell>
          <cell r="BO454">
            <v>4</v>
          </cell>
          <cell r="BP454" t="str">
            <v>Seguros del Estado S.A.</v>
          </cell>
          <cell r="BQ454">
            <v>44790</v>
          </cell>
          <cell r="BR454" t="str">
            <v>10/08/2022 - 20/11/2023</v>
          </cell>
          <cell r="BS454">
            <v>2022</v>
          </cell>
          <cell r="BT454" t="str">
            <v>PENDIENTE</v>
          </cell>
          <cell r="BU454" t="str">
            <v>Ninguna</v>
          </cell>
          <cell r="BV454" t="str">
            <v>Terminado</v>
          </cell>
          <cell r="BW454" t="str">
            <v>Retiro</v>
          </cell>
          <cell r="BX454" t="str">
            <v>N/A</v>
          </cell>
          <cell r="BY454" t="str">
            <v>N/A</v>
          </cell>
          <cell r="BZ454" t="str">
            <v>N/A</v>
          </cell>
          <cell r="CA454" t="str">
            <v>MASCULINO</v>
          </cell>
        </row>
        <row r="455">
          <cell r="C455" t="str">
            <v>JEP-808-2022</v>
          </cell>
          <cell r="D455" t="str">
            <v>JEP-IPI-006-2022</v>
          </cell>
          <cell r="E455" t="str">
            <v>Jairo Cuellar</v>
          </cell>
          <cell r="F455">
            <v>44894</v>
          </cell>
          <cell r="G455" t="str">
            <v>INTERNET SOLUTIONS S.A.S.</v>
          </cell>
          <cell r="H455" t="str">
            <v>4. Invitación Pública inferior a 450SMMLV</v>
          </cell>
          <cell r="I455" t="str">
            <v>25. Licenciamiento</v>
          </cell>
          <cell r="J455">
            <v>830111209</v>
          </cell>
          <cell r="K455">
            <v>1</v>
          </cell>
          <cell r="L455" t="str">
            <v>Persona Jurídica</v>
          </cell>
          <cell r="M455" t="str">
            <v xml:space="preserve">Bogotá D.C. </v>
          </cell>
          <cell r="N455" t="str">
            <v>Renovación de licencia encase</v>
          </cell>
          <cell r="O455" t="str">
            <v>Funciones de la dependencia</v>
          </cell>
          <cell r="P455" t="str">
            <v>Luis Felipe Rivera García</v>
          </cell>
          <cell r="Q455" t="str">
            <v>Dirección de Tecnologías de la Información</v>
          </cell>
          <cell r="R455" t="str">
            <v>Unidad de Investigación y Acusación</v>
          </cell>
          <cell r="S455" t="str">
            <v>Dirección de Tecnologías de la Información</v>
          </cell>
          <cell r="T455" t="str">
            <v>Diana Lucia Pinilla Marin</v>
          </cell>
          <cell r="U455" t="str">
            <v>C -Dirección de Tecnologías de la Información</v>
          </cell>
          <cell r="V455" t="str">
            <v>N/A</v>
          </cell>
          <cell r="W455" t="str">
            <v>N/A</v>
          </cell>
          <cell r="X455" t="str">
            <v>N/A</v>
          </cell>
          <cell r="Y455" t="str">
            <v>Inversión</v>
          </cell>
          <cell r="Z455">
            <v>46210080</v>
          </cell>
          <cell r="AA455" t="str">
            <v>N/A</v>
          </cell>
          <cell r="AB455" t="str">
            <v>N/A</v>
          </cell>
          <cell r="AC455" t="str">
            <v>N/A</v>
          </cell>
          <cell r="AD455" t="str">
            <v>N/A</v>
          </cell>
          <cell r="AE455">
            <v>107322</v>
          </cell>
          <cell r="AF455">
            <v>571622</v>
          </cell>
          <cell r="AG455" t="str">
            <v xml:space="preserve">	2018011001091</v>
          </cell>
          <cell r="AH455">
            <v>44900</v>
          </cell>
          <cell r="AI455">
            <v>44910</v>
          </cell>
          <cell r="AJ455" t="str">
            <v>N/A</v>
          </cell>
          <cell r="AK455" t="str">
            <v>N/A</v>
          </cell>
          <cell r="AL455" t="str">
            <v>N/A</v>
          </cell>
          <cell r="AM455" t="str">
            <v>N/A</v>
          </cell>
          <cell r="AN455">
            <v>0</v>
          </cell>
          <cell r="AO455" t="str">
            <v>N/A</v>
          </cell>
          <cell r="AP455">
            <v>0</v>
          </cell>
          <cell r="AQ455" t="str">
            <v>N/A</v>
          </cell>
          <cell r="AR455">
            <v>0</v>
          </cell>
          <cell r="AS455" t="str">
            <v>N/A</v>
          </cell>
          <cell r="AT455">
            <v>0</v>
          </cell>
          <cell r="AU455" t="str">
            <v>N/A</v>
          </cell>
          <cell r="AV455">
            <v>0</v>
          </cell>
          <cell r="AW455" t="str">
            <v>N/A</v>
          </cell>
          <cell r="AX455">
            <v>0</v>
          </cell>
          <cell r="AY455" t="str">
            <v>N/A</v>
          </cell>
          <cell r="AZ455">
            <v>0</v>
          </cell>
          <cell r="BA455">
            <v>46210080</v>
          </cell>
          <cell r="BB455" t="str">
            <v>NO</v>
          </cell>
          <cell r="BC455">
            <v>0</v>
          </cell>
          <cell r="BD455" t="str">
            <v>N/A</v>
          </cell>
          <cell r="BE455" t="str">
            <v>N/A</v>
          </cell>
          <cell r="BF455" t="str">
            <v>N/A</v>
          </cell>
          <cell r="BG455">
            <v>44926</v>
          </cell>
          <cell r="BH455">
            <v>44926</v>
          </cell>
          <cell r="BI455">
            <v>-417</v>
          </cell>
          <cell r="BJ455" t="str">
            <v>SI</v>
          </cell>
          <cell r="BK455" t="str">
            <v>SIN FECHA</v>
          </cell>
          <cell r="BL455" t="str">
            <v>Bogotá D.C. - Edificio Squadra</v>
          </cell>
          <cell r="BM455" t="str">
            <v>Cumplimiento</v>
          </cell>
          <cell r="BN455" t="str">
            <v>380 47 994000129084</v>
          </cell>
          <cell r="BO455">
            <v>1</v>
          </cell>
          <cell r="BP455" t="str">
            <v>Aseguradora Solidaria de Colombia</v>
          </cell>
          <cell r="BQ455">
            <v>44908</v>
          </cell>
          <cell r="BR455" t="str">
            <v>02/12/2022 - 24/06/2024</v>
          </cell>
          <cell r="BS455">
            <v>44909</v>
          </cell>
          <cell r="BT455" t="str">
            <v>PENDIENTE</v>
          </cell>
          <cell r="BU455" t="str">
            <v>Mediante Otrosí N°1 se modifica la forma de pago</v>
          </cell>
          <cell r="BV455" t="str">
            <v>Terminado</v>
          </cell>
          <cell r="BW455" t="str">
            <v>Retiro</v>
          </cell>
          <cell r="BX455" t="str">
            <v>N/A</v>
          </cell>
          <cell r="BY455" t="str">
            <v>N/A</v>
          </cell>
          <cell r="BZ455" t="str">
            <v>N/A</v>
          </cell>
          <cell r="CA455" t="str">
            <v>N/A</v>
          </cell>
        </row>
        <row r="456">
          <cell r="C456" t="str">
            <v>JEP-529-2022</v>
          </cell>
          <cell r="D456" t="str">
            <v>JEP-SB-002-2022</v>
          </cell>
          <cell r="E456" t="str">
            <v xml:space="preserve">Ángela Esquivel </v>
          </cell>
          <cell r="F456" t="str">
            <v xml:space="preserve">Revisado el 12/07/2022 </v>
          </cell>
          <cell r="G456" t="str">
            <v>SISTETRONICS S.A.S.</v>
          </cell>
          <cell r="H456" t="str">
            <v>5. Subasta a la baja</v>
          </cell>
          <cell r="I456" t="str">
            <v xml:space="preserve">2. Compraventa </v>
          </cell>
          <cell r="J456">
            <v>800230829</v>
          </cell>
          <cell r="K456">
            <v>7</v>
          </cell>
          <cell r="L456" t="str">
            <v>Persona Jurídica</v>
          </cell>
          <cell r="M456" t="str">
            <v xml:space="preserve">Bogotá D.C. </v>
          </cell>
          <cell r="N456" t="str">
            <v>Adquirir una (1) solución de almacenamiento (NAS) para la Unidad de Investigación y Acusación de la JEP.</v>
          </cell>
          <cell r="O456" t="str">
            <v>Administrativo Transversal</v>
          </cell>
          <cell r="P456" t="str">
            <v>Luis Felipe Rivera García</v>
          </cell>
          <cell r="Q456" t="str">
            <v>Dirección de Tecnologías de la Información</v>
          </cell>
          <cell r="R456" t="str">
            <v>Unidad de Investigación y Acusación</v>
          </cell>
          <cell r="S456" t="str">
            <v>Unidad de Investigación y Acusación</v>
          </cell>
          <cell r="T456" t="str">
            <v>Juan Carlos Leal Blanco (T.I.) y Luis Ernesto Jaimes Amado (UIA)</v>
          </cell>
          <cell r="U456" t="str">
            <v>C- Dirección de TI</v>
          </cell>
          <cell r="V456" t="str">
            <v>N/A</v>
          </cell>
          <cell r="W456" t="str">
            <v>N/A</v>
          </cell>
          <cell r="X456" t="str">
            <v>N/A</v>
          </cell>
          <cell r="Y456" t="str">
            <v>Inversión</v>
          </cell>
          <cell r="Z456">
            <v>41506567.200000003</v>
          </cell>
          <cell r="AA456" t="str">
            <v>N/A</v>
          </cell>
          <cell r="AB456" t="str">
            <v>N/A</v>
          </cell>
          <cell r="AC456" t="str">
            <v>N/A</v>
          </cell>
          <cell r="AD456" t="str">
            <v>N/A</v>
          </cell>
          <cell r="AE456">
            <v>70922</v>
          </cell>
          <cell r="AF456">
            <v>299322</v>
          </cell>
          <cell r="AG456">
            <v>2018011001091</v>
          </cell>
          <cell r="AH456">
            <v>44747</v>
          </cell>
          <cell r="AI456">
            <v>44774</v>
          </cell>
          <cell r="AJ456" t="str">
            <v>N/A</v>
          </cell>
          <cell r="AK456" t="str">
            <v>N/A</v>
          </cell>
          <cell r="AL456" t="str">
            <v>N/A</v>
          </cell>
          <cell r="AM456" t="str">
            <v>N/A</v>
          </cell>
          <cell r="AN456">
            <v>0</v>
          </cell>
          <cell r="AO456" t="str">
            <v>N/A</v>
          </cell>
          <cell r="AP456">
            <v>0</v>
          </cell>
          <cell r="AQ456" t="str">
            <v>N/A</v>
          </cell>
          <cell r="AR456">
            <v>0</v>
          </cell>
          <cell r="AS456" t="str">
            <v>N/A</v>
          </cell>
          <cell r="AT456">
            <v>0</v>
          </cell>
          <cell r="AU456" t="str">
            <v>N/A</v>
          </cell>
          <cell r="AV456">
            <v>0</v>
          </cell>
          <cell r="AW456" t="str">
            <v>N/A</v>
          </cell>
          <cell r="AX456">
            <v>0</v>
          </cell>
          <cell r="AY456" t="str">
            <v>N/A</v>
          </cell>
          <cell r="AZ456">
            <v>0</v>
          </cell>
          <cell r="BA456">
            <v>41506567.200000003</v>
          </cell>
          <cell r="BB456" t="str">
            <v>NO</v>
          </cell>
          <cell r="BC456" t="str">
            <v>N/A</v>
          </cell>
          <cell r="BD456" t="str">
            <v>N/A</v>
          </cell>
          <cell r="BE456" t="str">
            <v>N/A</v>
          </cell>
          <cell r="BF456" t="str">
            <v>N/A</v>
          </cell>
          <cell r="BG456">
            <v>44833</v>
          </cell>
          <cell r="BH456">
            <v>44833</v>
          </cell>
          <cell r="BI456">
            <v>-510</v>
          </cell>
          <cell r="BJ456" t="str">
            <v>SI</v>
          </cell>
          <cell r="BK456">
            <v>45040</v>
          </cell>
          <cell r="BL456" t="str">
            <v>Bogotá D.C.</v>
          </cell>
          <cell r="BM456" t="str">
            <v>Cumplimiento</v>
          </cell>
          <cell r="BN456" t="str">
            <v>14-47-101017955</v>
          </cell>
          <cell r="BO456">
            <v>0</v>
          </cell>
          <cell r="BP456" t="str">
            <v>Seguros del Estado S.A.</v>
          </cell>
          <cell r="BQ456">
            <v>44743</v>
          </cell>
          <cell r="BR456" t="str">
            <v>05/07/2022 - 01/09/2023</v>
          </cell>
          <cell r="BS456">
            <v>2022</v>
          </cell>
          <cell r="BT456" t="str">
            <v>PENDIENTE</v>
          </cell>
          <cell r="BU456" t="str">
            <v>El plazo de ejecución será máximo de sesenta (60) días calendario, contados a partir de la
suscripción del acta de inicio, previo cumplimiento de los requisitos de perfeccionamiento y
ejecución del contrato
En fecha del 25/04/2023 se publica el balance y cierre del CTO JEP-529-2022</v>
          </cell>
          <cell r="BV456" t="str">
            <v>Terminado</v>
          </cell>
          <cell r="BW456" t="str">
            <v>Retiro</v>
          </cell>
          <cell r="BX456" t="str">
            <v>N/A</v>
          </cell>
          <cell r="BY456" t="str">
            <v>N/A</v>
          </cell>
          <cell r="BZ456" t="str">
            <v>N/A</v>
          </cell>
          <cell r="CA456" t="str">
            <v>N/A</v>
          </cell>
        </row>
        <row r="457">
          <cell r="C457" t="str">
            <v>JEP-655-2022</v>
          </cell>
          <cell r="D457" t="str">
            <v>JEP-SB-004-2022</v>
          </cell>
          <cell r="E457" t="str">
            <v xml:space="preserve">Ángela Esquivel </v>
          </cell>
          <cell r="F457">
            <v>44774</v>
          </cell>
          <cell r="G457" t="str">
            <v>GRUPO NOVOMARK SAS</v>
          </cell>
          <cell r="H457" t="str">
            <v>5. Subasta a la baja</v>
          </cell>
          <cell r="I457" t="str">
            <v xml:space="preserve">2. Compraventa </v>
          </cell>
          <cell r="J457">
            <v>901215436</v>
          </cell>
          <cell r="K457">
            <v>1</v>
          </cell>
          <cell r="L457" t="str">
            <v>Persona Jurídica</v>
          </cell>
          <cell r="M457" t="str">
            <v xml:space="preserve">Bogotá D.C. </v>
          </cell>
          <cell r="N457" t="str">
            <v>Adquisición de carpas para los grupos territoriales</v>
          </cell>
          <cell r="O457" t="str">
            <v>Funciones de la dependencia</v>
          </cell>
          <cell r="P457" t="str">
            <v xml:space="preserve">Gabriel Amado Pardo </v>
          </cell>
          <cell r="Q457" t="str">
            <v>Subdirección de Recursos Físicos e Infraestructura</v>
          </cell>
          <cell r="R457" t="str">
            <v>Unidad de Investigación y Acusación</v>
          </cell>
          <cell r="S457" t="str">
            <v>Unidad de Investigación y Acusación</v>
          </cell>
          <cell r="T457" t="str">
            <v>Yesyd Antonio Tejera Martinez</v>
          </cell>
          <cell r="U457" t="str">
            <v>I-Unidad de Investigación y Acusación</v>
          </cell>
          <cell r="V457" t="str">
            <v>N/A</v>
          </cell>
          <cell r="W457" t="str">
            <v>N/A</v>
          </cell>
          <cell r="X457" t="str">
            <v>N/A</v>
          </cell>
          <cell r="Y457" t="str">
            <v xml:space="preserve">Inversión </v>
          </cell>
          <cell r="Z457">
            <v>16184000</v>
          </cell>
          <cell r="AA457" t="str">
            <v>N/A</v>
          </cell>
          <cell r="AB457" t="str">
            <v>N/A</v>
          </cell>
          <cell r="AC457" t="str">
            <v>N/A</v>
          </cell>
          <cell r="AD457" t="str">
            <v>N/A</v>
          </cell>
          <cell r="AE457">
            <v>71322</v>
          </cell>
          <cell r="AF457" t="str">
            <v xml:space="preserve">	364222</v>
          </cell>
          <cell r="AG457">
            <v>2018011001091</v>
          </cell>
          <cell r="AH457">
            <v>44783</v>
          </cell>
          <cell r="AI457">
            <v>44803</v>
          </cell>
          <cell r="AJ457" t="str">
            <v>N/A</v>
          </cell>
          <cell r="AK457" t="str">
            <v>N/A</v>
          </cell>
          <cell r="AL457" t="str">
            <v>N/A</v>
          </cell>
          <cell r="AM457" t="str">
            <v>N/A</v>
          </cell>
          <cell r="AN457">
            <v>4046000</v>
          </cell>
          <cell r="AO457" t="str">
            <v>N/A</v>
          </cell>
          <cell r="AP457">
            <v>0</v>
          </cell>
          <cell r="AQ457" t="str">
            <v>N/A</v>
          </cell>
          <cell r="AR457">
            <v>0</v>
          </cell>
          <cell r="AS457" t="str">
            <v>N/A</v>
          </cell>
          <cell r="AT457">
            <v>0</v>
          </cell>
          <cell r="AU457" t="str">
            <v>N/A</v>
          </cell>
          <cell r="AV457">
            <v>0</v>
          </cell>
          <cell r="AW457" t="str">
            <v>N/A</v>
          </cell>
          <cell r="AX457">
            <v>0</v>
          </cell>
          <cell r="AY457" t="str">
            <v>N/A</v>
          </cell>
          <cell r="AZ457">
            <v>11</v>
          </cell>
          <cell r="BA457">
            <v>20230000</v>
          </cell>
          <cell r="BB457" t="str">
            <v>NO</v>
          </cell>
          <cell r="BC457" t="str">
            <v>N/A</v>
          </cell>
          <cell r="BD457" t="str">
            <v>N/A</v>
          </cell>
          <cell r="BE457" t="str">
            <v>N/A</v>
          </cell>
          <cell r="BF457" t="str">
            <v>N/A</v>
          </cell>
          <cell r="BG457">
            <v>44833</v>
          </cell>
          <cell r="BH457">
            <v>44844</v>
          </cell>
          <cell r="BI457">
            <v>-499</v>
          </cell>
          <cell r="BJ457" t="str">
            <v>SI</v>
          </cell>
          <cell r="BK457">
            <v>45016</v>
          </cell>
          <cell r="BL457" t="str">
            <v>Bogotá D.C. - Edificio Squadra</v>
          </cell>
          <cell r="BM457" t="str">
            <v>Cumplimiento</v>
          </cell>
          <cell r="BN457" t="str">
            <v>21-45-101380714</v>
          </cell>
          <cell r="BO457">
            <v>0</v>
          </cell>
          <cell r="BP457" t="str">
            <v>Seguros del Estado S.A.</v>
          </cell>
          <cell r="BQ457">
            <v>44782</v>
          </cell>
          <cell r="BR457" t="str">
            <v>8/08/2022 - 08/09/2023</v>
          </cell>
          <cell r="BS457">
            <v>2022</v>
          </cell>
          <cell r="BT457" t="str">
            <v>PENDIENTE</v>
          </cell>
          <cell r="BU457" t="str">
            <v>Mediante solicitud de modificación del veintiocho (28) de septiembre de 2022 requiere adicionar  ($4.046.000), de acuerdo con la necesidad de agregar dos (2) carpas al contrato JEP-655-2022 y prorrogar la ejecución del contrato hasta el diez (10) de octubre de 2022
El 31/03/2023 quedó publicada el acta de balance y cierre JEP-655-2022</v>
          </cell>
          <cell r="BV457" t="str">
            <v>Terminado</v>
          </cell>
          <cell r="BW457" t="str">
            <v>Adición y Prorróga</v>
          </cell>
          <cell r="BX457" t="str">
            <v>N/A</v>
          </cell>
          <cell r="BY457" t="str">
            <v>N/A</v>
          </cell>
          <cell r="BZ457" t="str">
            <v>N/A</v>
          </cell>
          <cell r="CA457" t="str">
            <v>N/A</v>
          </cell>
        </row>
        <row r="458">
          <cell r="C458" t="str">
            <v>JEP-089-2022</v>
          </cell>
          <cell r="D458" t="str">
            <v>JEP-CSPO-089-2022</v>
          </cell>
          <cell r="E458" t="str">
            <v>Mateo Ávila</v>
          </cell>
          <cell r="F458" t="str">
            <v>N/R</v>
          </cell>
          <cell r="G458" t="str">
            <v>Luis Alejandro Ballesteros Bejarano</v>
          </cell>
          <cell r="H458" t="str">
            <v>2. Contratos o convenios que no requieren pluralidad de ofertas</v>
          </cell>
          <cell r="I458" t="str">
            <v>1. Prestación de servicios</v>
          </cell>
          <cell r="J458">
            <v>1030539002</v>
          </cell>
          <cell r="K458">
            <v>1</v>
          </cell>
          <cell r="L458" t="str">
            <v>Persona Natural</v>
          </cell>
          <cell r="M458" t="str">
            <v>N/A</v>
          </cell>
          <cell r="N458" t="str">
            <v>Prestación de servicios profesionales para el apoyo al Grupo de Análisis, Contexto y Estadística de la UIA en el desarrollo de actividades asociadas a la programación, manejo de bases de datos y migraciones de sistemas de información para atender las necesidades de la UIA a fin de facilitar la capacidad investigativa.</v>
          </cell>
          <cell r="O458" t="str">
            <v>Administrativo Transversal</v>
          </cell>
          <cell r="P458" t="str">
            <v>Harvey Danilo Suarez Morales</v>
          </cell>
          <cell r="Q458" t="str">
            <v>Secretaría Ejecutiva</v>
          </cell>
          <cell r="R458" t="str">
            <v>Unidad de Investigación y Acusación</v>
          </cell>
          <cell r="S458" t="str">
            <v>Unidad de Investigación y Acusación</v>
          </cell>
          <cell r="T458" t="str">
            <v>Luz Helena Morales Garay</v>
          </cell>
          <cell r="U458" t="str">
            <v>I-Unidad de Investigación y Acusación</v>
          </cell>
          <cell r="V458" t="str">
            <v>N/A</v>
          </cell>
          <cell r="W458" t="str">
            <v>N/A</v>
          </cell>
          <cell r="X458" t="str">
            <v>N/A</v>
          </cell>
          <cell r="Y458" t="str">
            <v>Inversión</v>
          </cell>
          <cell r="Z458">
            <v>86737716</v>
          </cell>
          <cell r="AA458" t="str">
            <v>N/A</v>
          </cell>
          <cell r="AB458" t="str">
            <v>N/A</v>
          </cell>
          <cell r="AC458">
            <v>7228143</v>
          </cell>
          <cell r="AD458" t="str">
            <v>N/A</v>
          </cell>
          <cell r="AE458">
            <v>26422</v>
          </cell>
          <cell r="AF458">
            <v>33422</v>
          </cell>
          <cell r="AG458">
            <v>2018011001091</v>
          </cell>
          <cell r="AH458">
            <v>44575</v>
          </cell>
          <cell r="AI458">
            <v>44579</v>
          </cell>
          <cell r="AJ458" t="str">
            <v>Carlos Arturo Canchéala Espejo</v>
          </cell>
          <cell r="AK458" t="str">
            <v>9727077 - 0</v>
          </cell>
          <cell r="AL458" t="str">
            <v>N/A</v>
          </cell>
          <cell r="AM458">
            <v>44803</v>
          </cell>
          <cell r="AN458">
            <v>0</v>
          </cell>
          <cell r="AO458" t="str">
            <v>N/A</v>
          </cell>
          <cell r="AP458">
            <v>0</v>
          </cell>
          <cell r="AQ458" t="str">
            <v>N/A</v>
          </cell>
          <cell r="AR458">
            <v>0</v>
          </cell>
          <cell r="AS458" t="str">
            <v>N/A</v>
          </cell>
          <cell r="AT458">
            <v>0</v>
          </cell>
          <cell r="AU458" t="str">
            <v>N/A</v>
          </cell>
          <cell r="AV458">
            <v>0</v>
          </cell>
          <cell r="AW458" t="str">
            <v>N/A</v>
          </cell>
          <cell r="AX458">
            <v>0</v>
          </cell>
          <cell r="AY458" t="str">
            <v>N/A</v>
          </cell>
          <cell r="AZ458">
            <v>0</v>
          </cell>
          <cell r="BA458">
            <v>86737716</v>
          </cell>
          <cell r="BB458" t="str">
            <v>NO</v>
          </cell>
          <cell r="BC458" t="str">
            <v>N/A</v>
          </cell>
          <cell r="BD458" t="str">
            <v>N/A</v>
          </cell>
          <cell r="BE458" t="str">
            <v>N/A</v>
          </cell>
          <cell r="BF458" t="str">
            <v>N/A</v>
          </cell>
          <cell r="BG458">
            <v>44926</v>
          </cell>
          <cell r="BH458">
            <v>44926</v>
          </cell>
          <cell r="BI458">
            <v>-417</v>
          </cell>
          <cell r="BJ458" t="str">
            <v>NO</v>
          </cell>
          <cell r="BK458" t="str">
            <v>N/A</v>
          </cell>
          <cell r="BL458" t="str">
            <v>Bogotá D.C.</v>
          </cell>
          <cell r="BM458" t="str">
            <v>Cumplimiento</v>
          </cell>
          <cell r="BN458" t="str">
            <v xml:space="preserve">15-47-101008299
15-47-101009919 </v>
          </cell>
          <cell r="BO458" t="str">
            <v>0
0</v>
          </cell>
          <cell r="BP458" t="str">
            <v>Seguros del Estado S.A. 
Seguros del Estado S.A.</v>
          </cell>
          <cell r="BQ458" t="str">
            <v>17/01/2022
01/09/2022</v>
          </cell>
          <cell r="BR458" t="str">
            <v>16-01-2022 - 30-06-2023
01/09/2022 - 30/06/2023</v>
          </cell>
          <cell r="BS458" t="str">
            <v>18/01/2022
2/09/2022</v>
          </cell>
          <cell r="BT458" t="str">
            <v>PENDIENTE</v>
          </cell>
          <cell r="BU458" t="str">
            <v>En fecha del 1 de septiembre se publicó la cesión del cto JEP-089-2022 a partir del 1 de sept - Carlos Arturo canchéala espejo- UIA</v>
          </cell>
          <cell r="BV458" t="str">
            <v>Terminado</v>
          </cell>
          <cell r="BW458" t="str">
            <v>Cesión</v>
          </cell>
          <cell r="BX458" t="str">
            <v>N/A</v>
          </cell>
          <cell r="BY458" t="str">
            <v>INGENIERÍA ELECTRÓNICA Y DE TELECOMUNICACIONES</v>
          </cell>
          <cell r="BZ458" t="str">
            <v>N/A</v>
          </cell>
          <cell r="CA458" t="str">
            <v>MASCULINO</v>
          </cell>
        </row>
        <row r="459">
          <cell r="C459" t="str">
            <v>JEP-464-2022</v>
          </cell>
          <cell r="D459" t="str">
            <v>JEP-CSPO-447-2022</v>
          </cell>
          <cell r="E459" t="str">
            <v>Carlos Torres</v>
          </cell>
          <cell r="F459" t="str">
            <v>Revisado 08/07/2022</v>
          </cell>
          <cell r="G459" t="str">
            <v>Sebastian Gonzalez Sabogal</v>
          </cell>
          <cell r="H459" t="str">
            <v>2. Contratos o convenios que no requieren pluralidad de ofertas</v>
          </cell>
          <cell r="I459" t="str">
            <v>1. Prestación de servicios</v>
          </cell>
          <cell r="J459">
            <v>1023931622</v>
          </cell>
          <cell r="K459">
            <v>0</v>
          </cell>
          <cell r="L459" t="str">
            <v>Persona Natural</v>
          </cell>
          <cell r="M459" t="str">
            <v>N/A</v>
          </cell>
          <cell r="N459" t="str">
            <v>Prestar servicios profesionales para apoyar y acompañar la gestión del grupo de relacionamiento y comunicaciones como camarógrafo y editor de contenidos audiovisuales con relación a la capacidad investigativa y demás funciones a cargo de la UIA.</v>
          </cell>
          <cell r="O459" t="str">
            <v>Administrativo Transversal</v>
          </cell>
          <cell r="P459" t="str">
            <v>Harvey Danilo Suarez Morales</v>
          </cell>
          <cell r="Q459" t="str">
            <v>Secretaría Ejecutiva</v>
          </cell>
          <cell r="R459" t="str">
            <v>Unidad de Investigación y Acusación</v>
          </cell>
          <cell r="S459" t="str">
            <v>Unidad de Investigación y Acusación</v>
          </cell>
          <cell r="T459" t="str">
            <v>Luz Helena Morales Garay</v>
          </cell>
          <cell r="U459" t="str">
            <v>I-Unidad de Investigación y Acusación</v>
          </cell>
          <cell r="V459" t="str">
            <v>N/A</v>
          </cell>
          <cell r="W459" t="str">
            <v>N/A</v>
          </cell>
          <cell r="X459" t="str">
            <v>N/A</v>
          </cell>
          <cell r="Y459" t="str">
            <v>Inversión</v>
          </cell>
          <cell r="Z459">
            <v>27756060</v>
          </cell>
          <cell r="AA459" t="str">
            <v>N/A</v>
          </cell>
          <cell r="AB459" t="str">
            <v>N/A</v>
          </cell>
          <cell r="AC459">
            <v>4626010</v>
          </cell>
          <cell r="AD459" t="str">
            <v>N/A</v>
          </cell>
          <cell r="AE459">
            <v>71722</v>
          </cell>
          <cell r="AF459">
            <v>293822</v>
          </cell>
          <cell r="AG459">
            <v>2018011001091</v>
          </cell>
          <cell r="AH459">
            <v>44743</v>
          </cell>
          <cell r="AI459">
            <v>44747</v>
          </cell>
          <cell r="AJ459" t="str">
            <v>N/A</v>
          </cell>
          <cell r="AK459" t="str">
            <v>N/A</v>
          </cell>
          <cell r="AL459" t="str">
            <v>N/A</v>
          </cell>
          <cell r="AM459" t="str">
            <v>N/A</v>
          </cell>
          <cell r="AN459">
            <v>0</v>
          </cell>
          <cell r="AO459" t="str">
            <v>N/A</v>
          </cell>
          <cell r="AP459">
            <v>0</v>
          </cell>
          <cell r="AQ459" t="str">
            <v>N/A</v>
          </cell>
          <cell r="AR459">
            <v>0</v>
          </cell>
          <cell r="AS459" t="str">
            <v>N/A</v>
          </cell>
          <cell r="AT459">
            <v>0</v>
          </cell>
          <cell r="AU459" t="str">
            <v>N/A</v>
          </cell>
          <cell r="AV459">
            <v>0</v>
          </cell>
          <cell r="AW459" t="str">
            <v>N/A</v>
          </cell>
          <cell r="AX459">
            <v>0</v>
          </cell>
          <cell r="AY459" t="str">
            <v>N/A</v>
          </cell>
          <cell r="AZ459">
            <v>0</v>
          </cell>
          <cell r="BA459">
            <v>27756060</v>
          </cell>
          <cell r="BB459" t="str">
            <v>NO</v>
          </cell>
          <cell r="BC459" t="str">
            <v>N/A</v>
          </cell>
          <cell r="BD459" t="str">
            <v>N/A</v>
          </cell>
          <cell r="BE459" t="str">
            <v>N/A</v>
          </cell>
          <cell r="BF459" t="str">
            <v>N/A</v>
          </cell>
          <cell r="BG459">
            <v>44926</v>
          </cell>
          <cell r="BH459">
            <v>44926</v>
          </cell>
          <cell r="BI459">
            <v>-417</v>
          </cell>
          <cell r="BJ459" t="str">
            <v>SI</v>
          </cell>
          <cell r="BK459" t="str">
            <v>N/A</v>
          </cell>
          <cell r="BL459" t="str">
            <v>Bogotá D.C.</v>
          </cell>
          <cell r="BM459" t="str">
            <v>Cumplimiento</v>
          </cell>
          <cell r="BN459" t="str">
            <v>15-47-101009580</v>
          </cell>
          <cell r="BO459">
            <v>0</v>
          </cell>
          <cell r="BP459" t="str">
            <v>Seguros del Estado</v>
          </cell>
          <cell r="BQ459">
            <v>44743</v>
          </cell>
          <cell r="BR459" t="str">
            <v>01/07/2022 - 30/06/2023</v>
          </cell>
          <cell r="BS459">
            <v>2022</v>
          </cell>
          <cell r="BT459" t="str">
            <v>PENDIENTE</v>
          </cell>
          <cell r="BU459" t="str">
            <v>Ninguna</v>
          </cell>
          <cell r="BV459" t="str">
            <v>Terminado</v>
          </cell>
          <cell r="BW459" t="str">
            <v>Retiro</v>
          </cell>
          <cell r="BX459" t="str">
            <v>N/A</v>
          </cell>
          <cell r="BY459" t="str">
            <v>CINE Y TELEVISIÓN</v>
          </cell>
          <cell r="BZ459" t="str">
            <v>N/A</v>
          </cell>
          <cell r="CA459" t="str">
            <v>MASCULINO</v>
          </cell>
        </row>
        <row r="460">
          <cell r="C460" t="str">
            <v>JEP-365-2022</v>
          </cell>
          <cell r="D460" t="str">
            <v>JEP-CSPO-365-2022</v>
          </cell>
          <cell r="E460" t="str">
            <v>Jairo Cuellar</v>
          </cell>
          <cell r="F460" t="str">
            <v>24 de enero de 2022</v>
          </cell>
          <cell r="G460" t="str">
            <v xml:space="preserve">Raul Fernando Diaz Ochoa </v>
          </cell>
          <cell r="H460" t="str">
            <v>2. Contratos o convenios que no requieren pluralidad de ofertas</v>
          </cell>
          <cell r="I460" t="str">
            <v>1. Prestación de servicios</v>
          </cell>
          <cell r="J460">
            <v>13069150</v>
          </cell>
          <cell r="K460">
            <v>1</v>
          </cell>
          <cell r="L460" t="str">
            <v>Persona Natural</v>
          </cell>
          <cell r="M460" t="str">
            <v>N/A</v>
          </cell>
          <cell r="N460" t="str">
            <v xml:space="preserve">Prestar servicios profesionales para apoyar y acompañar la gestión del grupo de relacionamiento y comunicaciones en la formación y desarrollo de competencias comunicativas de los servidores de la UIA para un adecuado relacionamiento con las víctimas, organizaciones y grupos de interés, atendiendo el enfoque de genero y diferencial, con relacion a la capacidad investigativa a cargo de la UIA.  </v>
          </cell>
          <cell r="O460" t="str">
            <v>Administrativo Transversal</v>
          </cell>
          <cell r="P460" t="str">
            <v>Harvey Danilo Suarez Morales</v>
          </cell>
          <cell r="Q460" t="str">
            <v>Secretaría Ejecutiva</v>
          </cell>
          <cell r="R460" t="str">
            <v>Unidad de Investigación y Acusación</v>
          </cell>
          <cell r="S460" t="str">
            <v>Unidad de Investigación y Acusación</v>
          </cell>
          <cell r="T460" t="str">
            <v>Luz Helena Morales Garay</v>
          </cell>
          <cell r="U460" t="str">
            <v>I-Unidad de Investigación y Acusación</v>
          </cell>
          <cell r="V460" t="str">
            <v>N/A</v>
          </cell>
          <cell r="W460" t="str">
            <v>N/A</v>
          </cell>
          <cell r="X460" t="str">
            <v>N/A</v>
          </cell>
          <cell r="Y460" t="str">
            <v>Inversión</v>
          </cell>
          <cell r="Z460">
            <v>81437077</v>
          </cell>
          <cell r="AA460" t="str">
            <v>N/A</v>
          </cell>
          <cell r="AB460" t="str">
            <v>N/A</v>
          </cell>
          <cell r="AC460">
            <v>7228143</v>
          </cell>
          <cell r="AD460" t="str">
            <v>N/A</v>
          </cell>
          <cell r="AE460">
            <v>57722</v>
          </cell>
          <cell r="AF460">
            <v>73022</v>
          </cell>
          <cell r="AG460">
            <v>2018011001091</v>
          </cell>
          <cell r="AH460">
            <v>44589</v>
          </cell>
          <cell r="AI460">
            <v>44593</v>
          </cell>
          <cell r="AJ460" t="str">
            <v>N/A</v>
          </cell>
          <cell r="AK460" t="str">
            <v>N/A</v>
          </cell>
          <cell r="AL460" t="str">
            <v>N/A</v>
          </cell>
          <cell r="AM460" t="str">
            <v>N/A</v>
          </cell>
          <cell r="AN460">
            <v>0</v>
          </cell>
          <cell r="AO460" t="str">
            <v>N/A</v>
          </cell>
          <cell r="AP460">
            <v>0</v>
          </cell>
          <cell r="AQ460" t="str">
            <v>N/A</v>
          </cell>
          <cell r="AR460">
            <v>0</v>
          </cell>
          <cell r="AS460" t="str">
            <v>N/A</v>
          </cell>
          <cell r="AT460">
            <v>0</v>
          </cell>
          <cell r="AU460" t="str">
            <v>N/A</v>
          </cell>
          <cell r="AV460">
            <v>0</v>
          </cell>
          <cell r="AW460" t="str">
            <v>N/A</v>
          </cell>
          <cell r="AX460">
            <v>0</v>
          </cell>
          <cell r="AY460" t="str">
            <v>N/A</v>
          </cell>
          <cell r="AZ460">
            <v>0</v>
          </cell>
          <cell r="BA460">
            <v>81437077</v>
          </cell>
          <cell r="BB460" t="str">
            <v>NO</v>
          </cell>
          <cell r="BC460" t="str">
            <v>N/A</v>
          </cell>
          <cell r="BD460" t="str">
            <v>N/A</v>
          </cell>
          <cell r="BE460" t="str">
            <v>N/A</v>
          </cell>
          <cell r="BF460" t="str">
            <v>N/A</v>
          </cell>
          <cell r="BG460">
            <v>44926</v>
          </cell>
          <cell r="BH460">
            <v>44926</v>
          </cell>
          <cell r="BI460">
            <v>-417</v>
          </cell>
          <cell r="BJ460" t="str">
            <v>NO</v>
          </cell>
          <cell r="BK460" t="str">
            <v>N/A</v>
          </cell>
          <cell r="BL460" t="str">
            <v>Bogotá D.C.</v>
          </cell>
          <cell r="BM460" t="str">
            <v xml:space="preserve">Cumplimiento </v>
          </cell>
          <cell r="BN460" t="str">
            <v>36-45-101037729</v>
          </cell>
          <cell r="BO460">
            <v>0</v>
          </cell>
          <cell r="BP460" t="str">
            <v>Seguros del Estado</v>
          </cell>
          <cell r="BQ460">
            <v>44589</v>
          </cell>
          <cell r="BR460" t="str">
            <v>28-01-2022 - 30-06-2023</v>
          </cell>
          <cell r="BS460">
            <v>2022</v>
          </cell>
          <cell r="BT460" t="str">
            <v>PENDIENTE</v>
          </cell>
          <cell r="BU460" t="str">
            <v>Ninguna</v>
          </cell>
          <cell r="BV460" t="str">
            <v>Terminado</v>
          </cell>
          <cell r="BW460" t="str">
            <v>Retiro</v>
          </cell>
          <cell r="BX460" t="str">
            <v>N/A</v>
          </cell>
          <cell r="BY460" t="str">
            <v>INGENIERÍA ELECTRONICA</v>
          </cell>
          <cell r="BZ460" t="str">
            <v>N/A</v>
          </cell>
          <cell r="CA460" t="str">
            <v>MASCULINO</v>
          </cell>
        </row>
        <row r="461">
          <cell r="C461" t="str">
            <v>JEP-198-2022</v>
          </cell>
          <cell r="D461" t="str">
            <v>JEP-CSPO-198-2022</v>
          </cell>
          <cell r="E461" t="str">
            <v>Jairo Cuellar</v>
          </cell>
          <cell r="F461" t="str">
            <v>14 de enero de 2022</v>
          </cell>
          <cell r="G461" t="str">
            <v>Carol Andrea Puentes Tangarife</v>
          </cell>
          <cell r="H461" t="str">
            <v>2. Contratos o convenios que no requieren pluralidad de ofertas</v>
          </cell>
          <cell r="I461" t="str">
            <v>1. Prestación de servicios</v>
          </cell>
          <cell r="J461">
            <v>1152201545</v>
          </cell>
          <cell r="K461">
            <v>8</v>
          </cell>
          <cell r="L461" t="str">
            <v>Persona Natural</v>
          </cell>
          <cell r="M461" t="str">
            <v>N/A</v>
          </cell>
          <cell r="N461" t="str">
            <v>Prestar servicios profesionales para apoyar técnicamente al Grupo de Análisis, Contexto y Estadística, de acuerdo a los lineamientos impartidos desde el alistamiento para la consolidación de la información a fin de construir el contexto nacional del conflicto armado y la identificación de los fenomenos delincuenciales ocurridos durante y con ocasión del mismo, a fin de facilitar la capacidad investigativa de la UIA.</v>
          </cell>
          <cell r="O461" t="str">
            <v>Administrativo Transversal</v>
          </cell>
          <cell r="P461" t="str">
            <v>Harvey Danilo Suarez Morales</v>
          </cell>
          <cell r="Q461" t="str">
            <v>Secretaría Ejecutiva</v>
          </cell>
          <cell r="R461" t="str">
            <v>Unidad de Investigación y Acusación</v>
          </cell>
          <cell r="S461" t="str">
            <v>Unidad de Investigación y Acusación</v>
          </cell>
          <cell r="T461" t="str">
            <v>Luz Helena Morales Garay</v>
          </cell>
          <cell r="U461" t="str">
            <v>I-Unidad de Investigación y Acusación</v>
          </cell>
          <cell r="V461" t="str">
            <v>N/A</v>
          </cell>
          <cell r="W461" t="str">
            <v>N/A</v>
          </cell>
          <cell r="X461" t="str">
            <v>N/A</v>
          </cell>
          <cell r="Y461" t="str">
            <v>Inversión</v>
          </cell>
          <cell r="Z461">
            <v>43368840</v>
          </cell>
          <cell r="AA461" t="str">
            <v>N/A</v>
          </cell>
          <cell r="AB461" t="str">
            <v>N/A</v>
          </cell>
          <cell r="AC461" t="str">
            <v>$3.614.070</v>
          </cell>
          <cell r="AD461" t="str">
            <v>N/A</v>
          </cell>
          <cell r="AE461">
            <v>29922</v>
          </cell>
          <cell r="AF461">
            <v>51722</v>
          </cell>
          <cell r="AG461" t="str">
            <v xml:space="preserve">2018011001091	</v>
          </cell>
          <cell r="AH461">
            <v>44583</v>
          </cell>
          <cell r="AI461">
            <v>44589</v>
          </cell>
          <cell r="AJ461" t="str">
            <v>N/A</v>
          </cell>
          <cell r="AK461" t="str">
            <v>N/A</v>
          </cell>
          <cell r="AL461" t="str">
            <v>N/A</v>
          </cell>
          <cell r="AM461" t="str">
            <v>N/A</v>
          </cell>
          <cell r="AN461">
            <v>0</v>
          </cell>
          <cell r="AO461" t="str">
            <v>N/A</v>
          </cell>
          <cell r="AP461">
            <v>0</v>
          </cell>
          <cell r="AQ461" t="str">
            <v>N/A</v>
          </cell>
          <cell r="AR461">
            <v>0</v>
          </cell>
          <cell r="AS461" t="str">
            <v>N/A</v>
          </cell>
          <cell r="AT461">
            <v>0</v>
          </cell>
          <cell r="AU461" t="str">
            <v>N/A</v>
          </cell>
          <cell r="AV461">
            <v>0</v>
          </cell>
          <cell r="AW461" t="str">
            <v>N/A</v>
          </cell>
          <cell r="AX461">
            <v>0</v>
          </cell>
          <cell r="AY461" t="str">
            <v>N/A</v>
          </cell>
          <cell r="AZ461">
            <v>0</v>
          </cell>
          <cell r="BA461">
            <v>43368840</v>
          </cell>
          <cell r="BB461" t="str">
            <v>NO</v>
          </cell>
          <cell r="BC461" t="str">
            <v>N/A</v>
          </cell>
          <cell r="BD461" t="str">
            <v>N/A</v>
          </cell>
          <cell r="BE461" t="str">
            <v>N/A</v>
          </cell>
          <cell r="BF461" t="str">
            <v>N/A</v>
          </cell>
          <cell r="BG461">
            <v>44926</v>
          </cell>
          <cell r="BH461">
            <v>44926</v>
          </cell>
          <cell r="BI461">
            <v>-417</v>
          </cell>
          <cell r="BJ461" t="str">
            <v>NO</v>
          </cell>
          <cell r="BK461" t="str">
            <v>N/A</v>
          </cell>
          <cell r="BL461" t="str">
            <v>Bogotá D.C.</v>
          </cell>
          <cell r="BM461" t="str">
            <v xml:space="preserve">Cumplimiento </v>
          </cell>
          <cell r="BN461" t="str">
            <v xml:space="preserve">	15-45-101138228</v>
          </cell>
          <cell r="BO461">
            <v>0</v>
          </cell>
          <cell r="BP461" t="str">
            <v>Seguros del Estado</v>
          </cell>
          <cell r="BQ461">
            <v>44586</v>
          </cell>
          <cell r="BR461" t="str">
            <v>22-01-2022 - 30-06-2023</v>
          </cell>
          <cell r="BS461">
            <v>2022</v>
          </cell>
          <cell r="BT461" t="str">
            <v>C:\Users\andres.prietom\JEP Colombia\Carlos Giovanni Torres Peñaranda - Contractual - Onedrive\Validación pólizas CPS\.VERIFICACIÓN DE PÓLIZAS CONTRATOS 2022\Verificación póliza Contrato  JEP-198-2022.pdf</v>
          </cell>
          <cell r="BU461" t="str">
            <v>N/A</v>
          </cell>
          <cell r="BV461" t="str">
            <v>Terminado</v>
          </cell>
          <cell r="BW461" t="str">
            <v>Retiro</v>
          </cell>
          <cell r="BX461" t="str">
            <v>N/A</v>
          </cell>
          <cell r="BY461" t="str">
            <v>DERECHO</v>
          </cell>
          <cell r="BZ461" t="str">
            <v>N/A</v>
          </cell>
          <cell r="CA461" t="str">
            <v>FEMENINO</v>
          </cell>
        </row>
        <row r="462">
          <cell r="C462" t="str">
            <v>JEP-277-2022</v>
          </cell>
          <cell r="D462" t="str">
            <v>JEP-CSPO-277-2022</v>
          </cell>
          <cell r="E462" t="str">
            <v xml:space="preserve">Ángela Esquivel </v>
          </cell>
          <cell r="F462" t="str">
            <v>20 de enero de 2022</v>
          </cell>
          <cell r="G462" t="str">
            <v>Laura Maria Villaquiran Teran</v>
          </cell>
          <cell r="H462" t="str">
            <v>2. Contratos o convenios que no requieren pluralidad de ofertas</v>
          </cell>
          <cell r="I462" t="str">
            <v>1. Prestación de servicios</v>
          </cell>
          <cell r="J462">
            <v>1018451596</v>
          </cell>
          <cell r="K462">
            <v>9</v>
          </cell>
          <cell r="L462" t="str">
            <v>Persona Natural</v>
          </cell>
          <cell r="M462" t="str">
            <v>N/A</v>
          </cell>
          <cell r="N462" t="str">
            <v>Prestar servicios profesionales para apoyar técnicamente al Grupo de Análisis, Contexto y Estadística, de acuerdo a los lineamientos impartidos desde el alistamiento para la consolidación de la información a fin de construir el contexto nacional del conflicto armado y la identificación de los fenomenos delincuenciales ocurridos durante y con ocasión del mismo, a fin de facilitar la capacidad investigativa de la UIA.</v>
          </cell>
          <cell r="O462" t="str">
            <v>Administrativo Transversal</v>
          </cell>
          <cell r="P462" t="str">
            <v>Harvey Danilo Suarez Morales</v>
          </cell>
          <cell r="Q462" t="str">
            <v>Secretaría Ejecutiva</v>
          </cell>
          <cell r="R462" t="str">
            <v>Unidad de Investigación y Acusación</v>
          </cell>
          <cell r="S462" t="str">
            <v>Unidad de Investigación y Acusación</v>
          </cell>
          <cell r="T462" t="str">
            <v>Luz Helena Morales Garay</v>
          </cell>
          <cell r="U462" t="str">
            <v>I-Unidad de Investigación y Acusación</v>
          </cell>
          <cell r="V462" t="str">
            <v>N/A</v>
          </cell>
          <cell r="W462" t="str">
            <v>N/A</v>
          </cell>
          <cell r="X462" t="str">
            <v>N/A</v>
          </cell>
          <cell r="Y462" t="str">
            <v>Inversión</v>
          </cell>
          <cell r="Z462">
            <v>41200398</v>
          </cell>
          <cell r="AA462" t="str">
            <v>N/A</v>
          </cell>
          <cell r="AB462" t="str">
            <v>N/A</v>
          </cell>
          <cell r="AC462">
            <v>3614070</v>
          </cell>
          <cell r="AD462" t="str">
            <v>N/A</v>
          </cell>
          <cell r="AE462">
            <v>58722</v>
          </cell>
          <cell r="AF462">
            <v>58022</v>
          </cell>
          <cell r="AG462">
            <v>2018011001091</v>
          </cell>
          <cell r="AH462">
            <v>44586</v>
          </cell>
          <cell r="AI462">
            <v>44588</v>
          </cell>
          <cell r="AJ462" t="str">
            <v>N/A</v>
          </cell>
          <cell r="AK462" t="str">
            <v>N/A</v>
          </cell>
          <cell r="AL462" t="str">
            <v>N/A</v>
          </cell>
          <cell r="AM462" t="str">
            <v>N/A</v>
          </cell>
          <cell r="AN462">
            <v>0</v>
          </cell>
          <cell r="AO462" t="str">
            <v>N/A</v>
          </cell>
          <cell r="AP462">
            <v>0</v>
          </cell>
          <cell r="AQ462" t="str">
            <v>N/A</v>
          </cell>
          <cell r="AR462">
            <v>0</v>
          </cell>
          <cell r="AS462" t="str">
            <v>N/A</v>
          </cell>
          <cell r="AT462">
            <v>0</v>
          </cell>
          <cell r="AU462" t="str">
            <v>N/A</v>
          </cell>
          <cell r="AV462">
            <v>0</v>
          </cell>
          <cell r="AW462" t="str">
            <v>N/A</v>
          </cell>
          <cell r="AX462">
            <v>0</v>
          </cell>
          <cell r="AY462" t="str">
            <v>N/A</v>
          </cell>
          <cell r="AZ462">
            <v>0</v>
          </cell>
          <cell r="BA462">
            <v>41200398</v>
          </cell>
          <cell r="BB462" t="str">
            <v>NO</v>
          </cell>
          <cell r="BC462" t="str">
            <v>N/A</v>
          </cell>
          <cell r="BD462" t="str">
            <v>N/A</v>
          </cell>
          <cell r="BE462" t="str">
            <v>N/A</v>
          </cell>
          <cell r="BF462" t="str">
            <v>N/A</v>
          </cell>
          <cell r="BG462">
            <v>44926</v>
          </cell>
          <cell r="BH462">
            <v>44926</v>
          </cell>
          <cell r="BI462">
            <v>-417</v>
          </cell>
          <cell r="BJ462" t="str">
            <v>NO</v>
          </cell>
          <cell r="BK462" t="str">
            <v>N/A</v>
          </cell>
          <cell r="BL462" t="str">
            <v>Bogotá D.C.</v>
          </cell>
          <cell r="BM462" t="str">
            <v>Cumplimiento</v>
          </cell>
          <cell r="BN462" t="str">
            <v>21-47-101016851</v>
          </cell>
          <cell r="BO462">
            <v>0</v>
          </cell>
          <cell r="BP462" t="str">
            <v>Seguros del Estado</v>
          </cell>
          <cell r="BQ462">
            <v>44586</v>
          </cell>
          <cell r="BR462" t="str">
            <v>25-01-2022 - 30-06-2023</v>
          </cell>
          <cell r="BS462">
            <v>2022</v>
          </cell>
          <cell r="BT462" t="str">
            <v>PENDIENTE</v>
          </cell>
          <cell r="BU462" t="str">
            <v>Ninguna</v>
          </cell>
          <cell r="BV462" t="str">
            <v>Terminado</v>
          </cell>
          <cell r="BW462" t="str">
            <v>Retiro</v>
          </cell>
          <cell r="BX462" t="str">
            <v>N/A</v>
          </cell>
          <cell r="BY462" t="str">
            <v>GOBIERNO Y RELACIONES INTERNACIONALES</v>
          </cell>
          <cell r="BZ462" t="str">
            <v>N/A</v>
          </cell>
          <cell r="CA462" t="str">
            <v>FEMENINO</v>
          </cell>
        </row>
        <row r="463">
          <cell r="C463" t="str">
            <v>JEP-465-2022</v>
          </cell>
          <cell r="D463" t="str">
            <v>JEP-CSPO-448-2022</v>
          </cell>
          <cell r="E463" t="str">
            <v>Carlos Torres</v>
          </cell>
          <cell r="F463" t="str">
            <v>Revisado 08/07/2022, firmado y con acta</v>
          </cell>
          <cell r="G463" t="str">
            <v>Maria Camila Padilla Parada</v>
          </cell>
          <cell r="H463" t="str">
            <v>2. Contratos o convenios que no requieren pluralidad de ofertas</v>
          </cell>
          <cell r="I463" t="str">
            <v>1. Prestación de servicios</v>
          </cell>
          <cell r="J463">
            <v>1018465345</v>
          </cell>
          <cell r="K463">
            <v>8</v>
          </cell>
          <cell r="L463" t="str">
            <v>Persona Natural</v>
          </cell>
          <cell r="M463" t="str">
            <v>N/A</v>
          </cell>
          <cell r="N463" t="str">
            <v>Prestar los servicios profesionales para apoyar y acompañar al grupo de apoyo legal y administrativo en las actividades logísticas, jurídicas y administrativas para facilitar la capacidad investigativa de la UIA.</v>
          </cell>
          <cell r="O463" t="str">
            <v>Administrativo Transversal</v>
          </cell>
          <cell r="P463" t="str">
            <v>Harvey Danilo Suarez Morales</v>
          </cell>
          <cell r="Q463" t="str">
            <v>Secretaría Ejecutiva</v>
          </cell>
          <cell r="R463" t="str">
            <v>Unidad de Investigación y Acusación</v>
          </cell>
          <cell r="S463" t="str">
            <v>Unidad de Investigación y Acusación</v>
          </cell>
          <cell r="T463" t="str">
            <v>Rafael Enrique Tejada Gómez</v>
          </cell>
          <cell r="U463" t="str">
            <v>I-Unidad de Investigación y Acusación</v>
          </cell>
          <cell r="V463" t="str">
            <v>N/A</v>
          </cell>
          <cell r="W463" t="str">
            <v>N/A</v>
          </cell>
          <cell r="X463" t="str">
            <v>N/A</v>
          </cell>
          <cell r="Y463" t="str">
            <v>Inversión</v>
          </cell>
          <cell r="Z463">
            <v>23130050</v>
          </cell>
          <cell r="AA463" t="str">
            <v>N/A</v>
          </cell>
          <cell r="AB463" t="str">
            <v>N/A</v>
          </cell>
          <cell r="AC463">
            <v>4626010</v>
          </cell>
          <cell r="AD463" t="str">
            <v>N/A</v>
          </cell>
          <cell r="AE463">
            <v>77622</v>
          </cell>
          <cell r="AF463">
            <v>293922</v>
          </cell>
          <cell r="AG463">
            <v>2018011001091</v>
          </cell>
          <cell r="AH463">
            <v>44743</v>
          </cell>
          <cell r="AI463">
            <v>44743</v>
          </cell>
          <cell r="AJ463" t="str">
            <v>N/A</v>
          </cell>
          <cell r="AK463" t="str">
            <v>N/A</v>
          </cell>
          <cell r="AL463" t="str">
            <v>N/A</v>
          </cell>
          <cell r="AM463" t="str">
            <v>N/A</v>
          </cell>
          <cell r="AN463">
            <v>4626010</v>
          </cell>
          <cell r="AO463">
            <v>44894</v>
          </cell>
          <cell r="AP463">
            <v>0</v>
          </cell>
          <cell r="AQ463" t="str">
            <v>N/A</v>
          </cell>
          <cell r="AR463">
            <v>0</v>
          </cell>
          <cell r="AS463" t="str">
            <v>N/A</v>
          </cell>
          <cell r="AT463">
            <v>0</v>
          </cell>
          <cell r="AU463" t="str">
            <v>N/A</v>
          </cell>
          <cell r="AV463">
            <v>0</v>
          </cell>
          <cell r="AW463" t="str">
            <v>N/A</v>
          </cell>
          <cell r="AX463">
            <v>0</v>
          </cell>
          <cell r="AY463" t="str">
            <v>N/A</v>
          </cell>
          <cell r="AZ463">
            <v>31</v>
          </cell>
          <cell r="BA463">
            <v>27756060</v>
          </cell>
          <cell r="BB463" t="str">
            <v>NO</v>
          </cell>
          <cell r="BC463" t="str">
            <v>N/A</v>
          </cell>
          <cell r="BD463" t="str">
            <v>N/A</v>
          </cell>
          <cell r="BE463" t="str">
            <v>N/A</v>
          </cell>
          <cell r="BF463" t="str">
            <v>N/A</v>
          </cell>
          <cell r="BG463">
            <v>44895</v>
          </cell>
          <cell r="BH463">
            <v>44926</v>
          </cell>
          <cell r="BI463">
            <v>-417</v>
          </cell>
          <cell r="BJ463" t="str">
            <v>SI</v>
          </cell>
          <cell r="BK463" t="str">
            <v>N/A</v>
          </cell>
          <cell r="BL463" t="str">
            <v>Bogotá D.C.</v>
          </cell>
          <cell r="BM463" t="str">
            <v>Cumplimiento</v>
          </cell>
          <cell r="BN463" t="str">
            <v>15-47-101009579</v>
          </cell>
          <cell r="BO463">
            <v>0</v>
          </cell>
          <cell r="BP463" t="str">
            <v xml:space="preserve">Seguros del Estado S.A. </v>
          </cell>
          <cell r="BQ463">
            <v>44743</v>
          </cell>
          <cell r="BR463" t="str">
            <v>01/07/2022 - 31/05/2023</v>
          </cell>
          <cell r="BS463">
            <v>2022</v>
          </cell>
          <cell r="BT463" t="str">
            <v>PENDIENTE</v>
          </cell>
          <cell r="BU463" t="str">
            <v>Prorrogar el plazo de ejecución pactado en la
Cláusula Quinta, del contrato, a partir del 01 de diciembre de 2022 hasta el 31 de
diciembre de 2022.
Adicionar el valor del contrato por la suma de $4.626.010</v>
          </cell>
          <cell r="BV463" t="str">
            <v>Terminado</v>
          </cell>
          <cell r="BW463" t="str">
            <v>Adición y Prorróga</v>
          </cell>
          <cell r="BX463" t="str">
            <v>N/A</v>
          </cell>
          <cell r="BY463" t="str">
            <v>DERECHO</v>
          </cell>
          <cell r="BZ463" t="str">
            <v>N/A</v>
          </cell>
          <cell r="CA463" t="str">
            <v>FEMENINO</v>
          </cell>
        </row>
        <row r="464">
          <cell r="C464" t="str">
            <v>JEP-345-2022</v>
          </cell>
          <cell r="D464" t="str">
            <v>JEP-CSPO-345-2022</v>
          </cell>
          <cell r="E464" t="str">
            <v>Laura Paredes</v>
          </cell>
          <cell r="F464" t="str">
            <v>21 de enero de 2022</v>
          </cell>
          <cell r="G464" t="str">
            <v>Margarita Maria Barreneche Ortiz</v>
          </cell>
          <cell r="H464" t="str">
            <v>2. Contratos o convenios que no requieren pluralidad de ofertas</v>
          </cell>
          <cell r="I464" t="str">
            <v>1. Prestación de servicios</v>
          </cell>
          <cell r="J464">
            <v>37512294</v>
          </cell>
          <cell r="K464">
            <v>0</v>
          </cell>
          <cell r="L464" t="str">
            <v>Persona Natural</v>
          </cell>
          <cell r="M464" t="str">
            <v>N/A</v>
          </cell>
          <cell r="N464" t="str">
            <v xml:space="preserve">Prestar servicios profesionales para apoyar a la dirección de la UIA en la ejecución y seguimiento a la gestión y desarrollo de las diferentes estrategias entre ellas las de relacionamiento y comunicación y la de participación social a cargo de esta dirección. </v>
          </cell>
          <cell r="O464" t="str">
            <v>Administrativo Transversal</v>
          </cell>
          <cell r="P464" t="str">
            <v>Harvey Danilo Suarez Morales</v>
          </cell>
          <cell r="Q464" t="str">
            <v>Secretaría Ejecutiva</v>
          </cell>
          <cell r="R464" t="str">
            <v>Unidad de Investigación y Acusación</v>
          </cell>
          <cell r="S464" t="str">
            <v>Unidad de Investigación y Acusación</v>
          </cell>
          <cell r="T464" t="str">
            <v>Luz Helena Morales Garay</v>
          </cell>
          <cell r="U464" t="str">
            <v>I-Unidad de Investigación y Acusación</v>
          </cell>
          <cell r="V464" t="str">
            <v>N/A</v>
          </cell>
          <cell r="W464" t="str">
            <v>N/A</v>
          </cell>
          <cell r="X464" t="str">
            <v>N/A</v>
          </cell>
          <cell r="Y464" t="str">
            <v>Inversión</v>
          </cell>
          <cell r="Z464">
            <v>120656998</v>
          </cell>
          <cell r="AA464" t="str">
            <v>N/A</v>
          </cell>
          <cell r="AB464" t="str">
            <v>N/A</v>
          </cell>
          <cell r="AC464">
            <v>10553092</v>
          </cell>
          <cell r="AD464" t="str">
            <v>N/A</v>
          </cell>
          <cell r="AE464">
            <v>58022</v>
          </cell>
          <cell r="AF464">
            <v>71522</v>
          </cell>
          <cell r="AG464">
            <v>2018011001091</v>
          </cell>
          <cell r="AH464">
            <v>44587</v>
          </cell>
          <cell r="AI464">
            <v>44592</v>
          </cell>
          <cell r="AJ464" t="str">
            <v>N/A</v>
          </cell>
          <cell r="AK464" t="str">
            <v>N/A</v>
          </cell>
          <cell r="AL464" t="str">
            <v>N/A</v>
          </cell>
          <cell r="AM464" t="str">
            <v>N/A</v>
          </cell>
          <cell r="AN464">
            <v>0</v>
          </cell>
          <cell r="AO464" t="str">
            <v>N/A</v>
          </cell>
          <cell r="AP464">
            <v>0</v>
          </cell>
          <cell r="AQ464" t="str">
            <v>N/A</v>
          </cell>
          <cell r="AR464">
            <v>0</v>
          </cell>
          <cell r="AS464" t="str">
            <v>N/A</v>
          </cell>
          <cell r="AT464">
            <v>0</v>
          </cell>
          <cell r="AU464" t="str">
            <v>N/A</v>
          </cell>
          <cell r="AV464">
            <v>0</v>
          </cell>
          <cell r="AW464" t="str">
            <v>N/A</v>
          </cell>
          <cell r="AX464">
            <v>0</v>
          </cell>
          <cell r="AY464" t="str">
            <v>N/A</v>
          </cell>
          <cell r="AZ464">
            <v>0</v>
          </cell>
          <cell r="BA464">
            <v>120656998</v>
          </cell>
          <cell r="BB464" t="str">
            <v>NO</v>
          </cell>
          <cell r="BC464" t="str">
            <v>N/A</v>
          </cell>
          <cell r="BD464" t="str">
            <v>N/A</v>
          </cell>
          <cell r="BE464" t="str">
            <v>N/A</v>
          </cell>
          <cell r="BF464" t="str">
            <v>N/A</v>
          </cell>
          <cell r="BG464">
            <v>44926</v>
          </cell>
          <cell r="BH464">
            <v>44926</v>
          </cell>
          <cell r="BI464">
            <v>-417</v>
          </cell>
          <cell r="BJ464" t="str">
            <v>NO</v>
          </cell>
          <cell r="BK464" t="str">
            <v>N/A</v>
          </cell>
          <cell r="BL464" t="str">
            <v>Bogotá D.C.</v>
          </cell>
          <cell r="BM464" t="str">
            <v xml:space="preserve">Cumplimiento </v>
          </cell>
          <cell r="BN464" t="str">
            <v>15-47-101008732</v>
          </cell>
          <cell r="BO464">
            <v>0</v>
          </cell>
          <cell r="BP464" t="str">
            <v xml:space="preserve">Seguros del Estado </v>
          </cell>
          <cell r="BQ464">
            <v>44589</v>
          </cell>
          <cell r="BR464" t="str">
            <v>28-01-2022 - 30-06-2023</v>
          </cell>
          <cell r="BS464">
            <v>2022</v>
          </cell>
          <cell r="BT464" t="str">
            <v>PENDIENTE</v>
          </cell>
          <cell r="BU464" t="str">
            <v>Mediante otrosí no. 1de fecha 16/03/2022, se aclaran las obligaciones, el valor y  la forma de pago en la minuta aparece por $120.657.009 se modifica por $120.656.998</v>
          </cell>
          <cell r="BV464" t="str">
            <v>Terminado</v>
          </cell>
          <cell r="BW464" t="str">
            <v>Adición</v>
          </cell>
          <cell r="BX464" t="str">
            <v>N/A</v>
          </cell>
          <cell r="BY464" t="str">
            <v>COMUNICACIÓN SOCIAL</v>
          </cell>
          <cell r="BZ464" t="str">
            <v>N/A</v>
          </cell>
          <cell r="CA464" t="str">
            <v>FEMENINO</v>
          </cell>
        </row>
        <row r="465">
          <cell r="C465" t="str">
            <v>JEP-444-2022</v>
          </cell>
          <cell r="D465" t="str">
            <v>JEP-CSPO-427-2022</v>
          </cell>
          <cell r="E465" t="str">
            <v>Carlos Torres</v>
          </cell>
          <cell r="F465" t="str">
            <v>Revisado 08/07/2022</v>
          </cell>
          <cell r="G465" t="str">
            <v>Catalina Leyton Fandiño</v>
          </cell>
          <cell r="H465" t="str">
            <v>2. Contratos o convenios que no requieren pluralidad de ofertas</v>
          </cell>
          <cell r="I465" t="str">
            <v>1. Prestación de servicios</v>
          </cell>
          <cell r="J465">
            <v>1110476347</v>
          </cell>
          <cell r="K465">
            <v>3</v>
          </cell>
          <cell r="L465" t="str">
            <v>Persona Natural</v>
          </cell>
          <cell r="M465" t="str">
            <v>N/A</v>
          </cell>
          <cell r="N465" t="str">
            <v>Prestar los servicios profesionales jurídicos para el apoyo y acompañamiento del grupo de apoyo legal y administrativo en las gestiones precontractuales, contractuales y poscontractuales para facilitar la capacidad investigativa de la UIA.</v>
          </cell>
          <cell r="O465" t="str">
            <v>Administrativo Transversal</v>
          </cell>
          <cell r="P465" t="str">
            <v>Harvey Danilo Suarez Morales</v>
          </cell>
          <cell r="Q465" t="str">
            <v>Secretaría Ejecutiva</v>
          </cell>
          <cell r="R465" t="str">
            <v>Unidad de Investigación y Acusación</v>
          </cell>
          <cell r="S465" t="str">
            <v>Unidad de Investigación y Acusación</v>
          </cell>
          <cell r="T465" t="str">
            <v>Rafael Enrique Tejada Gómez</v>
          </cell>
          <cell r="U465" t="str">
            <v>I-Unidad de Investigación y Acusación</v>
          </cell>
          <cell r="V465" t="str">
            <v>N/A</v>
          </cell>
          <cell r="W465" t="str">
            <v>N/A</v>
          </cell>
          <cell r="X465" t="str">
            <v>N/A</v>
          </cell>
          <cell r="Y465" t="str">
            <v>Inversión</v>
          </cell>
          <cell r="Z465">
            <v>41200420</v>
          </cell>
          <cell r="AA465" t="str">
            <v>N/A</v>
          </cell>
          <cell r="AB465" t="str">
            <v>N/A</v>
          </cell>
          <cell r="AC465">
            <v>8240084</v>
          </cell>
          <cell r="AD465" t="str">
            <v>N/A</v>
          </cell>
          <cell r="AE465">
            <v>77722</v>
          </cell>
          <cell r="AF465">
            <v>293722</v>
          </cell>
          <cell r="AG465">
            <v>2018011001091</v>
          </cell>
          <cell r="AH465">
            <v>44743</v>
          </cell>
          <cell r="AI465">
            <v>44743</v>
          </cell>
          <cell r="AJ465" t="str">
            <v>N/A</v>
          </cell>
          <cell r="AK465" t="str">
            <v>N/A</v>
          </cell>
          <cell r="AL465" t="str">
            <v>N/A</v>
          </cell>
          <cell r="AM465" t="str">
            <v>N/A</v>
          </cell>
          <cell r="AN465">
            <v>8240084</v>
          </cell>
          <cell r="AO465" t="str">
            <v>N/A</v>
          </cell>
          <cell r="AP465">
            <v>0</v>
          </cell>
          <cell r="AQ465" t="str">
            <v>N/A</v>
          </cell>
          <cell r="AR465">
            <v>0</v>
          </cell>
          <cell r="AS465" t="str">
            <v>N/A</v>
          </cell>
          <cell r="AT465">
            <v>0</v>
          </cell>
          <cell r="AU465" t="str">
            <v>N/A</v>
          </cell>
          <cell r="AV465">
            <v>0</v>
          </cell>
          <cell r="AW465" t="str">
            <v>N/A</v>
          </cell>
          <cell r="AX465">
            <v>0</v>
          </cell>
          <cell r="AY465" t="str">
            <v>N/A</v>
          </cell>
          <cell r="AZ465">
            <v>31</v>
          </cell>
          <cell r="BA465">
            <v>49440504</v>
          </cell>
          <cell r="BB465" t="str">
            <v>NO</v>
          </cell>
          <cell r="BC465" t="str">
            <v>N/A</v>
          </cell>
          <cell r="BD465" t="str">
            <v>N/A</v>
          </cell>
          <cell r="BE465" t="str">
            <v>N/A</v>
          </cell>
          <cell r="BF465" t="str">
            <v>N/A</v>
          </cell>
          <cell r="BG465">
            <v>44895</v>
          </cell>
          <cell r="BH465">
            <v>44926</v>
          </cell>
          <cell r="BI465">
            <v>-417</v>
          </cell>
          <cell r="BJ465" t="str">
            <v>SI</v>
          </cell>
          <cell r="BK465" t="str">
            <v>N/A</v>
          </cell>
          <cell r="BL465" t="str">
            <v>Bogotá D.C.</v>
          </cell>
          <cell r="BM465" t="str">
            <v>Cumplimiento</v>
          </cell>
          <cell r="BN465" t="str">
            <v>25-47-101002973</v>
          </cell>
          <cell r="BO465">
            <v>0</v>
          </cell>
          <cell r="BP465" t="str">
            <v>Seguros del Estado</v>
          </cell>
          <cell r="BQ465">
            <v>44743</v>
          </cell>
          <cell r="BR465" t="str">
            <v>01/07/2022 - 30/05/2022</v>
          </cell>
          <cell r="BS465">
            <v>2022</v>
          </cell>
          <cell r="BT465" t="str">
            <v>PENDIENTE</v>
          </cell>
          <cell r="BU465" t="str">
            <v>Firmado con acta de inicio del 01/07/2022
Prorrogar el plazo de ejecución pactado en la
Cláusula Quinta, del contrato, a partir del 01 de diciembre de 2022 hasta el 31 de
diciembre de 2022.
Adicionar el valor del contrato por la suma de $8.240.084</v>
          </cell>
          <cell r="BV465" t="str">
            <v>Terminado</v>
          </cell>
          <cell r="BW465" t="str">
            <v>Adición y Prorróga</v>
          </cell>
          <cell r="BX465" t="str">
            <v>N/A</v>
          </cell>
          <cell r="BY465" t="str">
            <v>DERECHO</v>
          </cell>
          <cell r="BZ465" t="str">
            <v>N/A</v>
          </cell>
          <cell r="CA465" t="str">
            <v>FEMENINO</v>
          </cell>
        </row>
        <row r="466">
          <cell r="C466" t="str">
            <v>JEP-321-2022</v>
          </cell>
          <cell r="D466" t="str">
            <v>JEP-CSPO-321-2022</v>
          </cell>
          <cell r="E466" t="str">
            <v>Jairo Cuellar</v>
          </cell>
          <cell r="F466" t="str">
            <v>20 de enero de 2022</v>
          </cell>
          <cell r="G466" t="str">
            <v xml:space="preserve">Juan Orlando Pantoja Cuero </v>
          </cell>
          <cell r="H466" t="str">
            <v>2. Contratos o convenios que no requieren pluralidad de ofertas</v>
          </cell>
          <cell r="I466" t="str">
            <v>1. Prestación de servicios</v>
          </cell>
          <cell r="J466">
            <v>10385556</v>
          </cell>
          <cell r="K466">
            <v>1</v>
          </cell>
          <cell r="L466" t="str">
            <v>Persona Natural</v>
          </cell>
          <cell r="M466" t="str">
            <v>N/A</v>
          </cell>
          <cell r="N466" t="str">
            <v xml:space="preserve">Prestar los servicios profesionales para apoyar y acompañar a la Unidad de Investigación y Acusación en el análisis y aplicación del enfoque diferencial y territorial para delitos cometidos contra las comunidades afrodescendientes a fin de facilitar la capacidad investigativa de la UIA. </v>
          </cell>
          <cell r="O466" t="str">
            <v>Administrativo Transversal</v>
          </cell>
          <cell r="P466" t="str">
            <v>Harvey Danilo Suarez Morales</v>
          </cell>
          <cell r="Q466" t="str">
            <v>Secretaría Ejecutiva</v>
          </cell>
          <cell r="R466" t="str">
            <v>Unidad de Investigación y Acusación</v>
          </cell>
          <cell r="S466" t="str">
            <v>Unidad de Investigación y Acusación</v>
          </cell>
          <cell r="T466" t="str">
            <v xml:space="preserve">Oscar Alfonso Tellez Valenzuela </v>
          </cell>
          <cell r="U466" t="str">
            <v>I-Unidad de Investigación y Acusación</v>
          </cell>
          <cell r="V466" t="str">
            <v>N/A</v>
          </cell>
          <cell r="W466" t="str">
            <v>N/A</v>
          </cell>
          <cell r="X466" t="str">
            <v>N/A</v>
          </cell>
          <cell r="Y466" t="str">
            <v>Inversión</v>
          </cell>
          <cell r="Z466">
            <v>93936952</v>
          </cell>
          <cell r="AA466" t="str">
            <v>N/A</v>
          </cell>
          <cell r="AB466" t="str">
            <v>N/A</v>
          </cell>
          <cell r="AC466">
            <v>8240084</v>
          </cell>
          <cell r="AD466" t="str">
            <v>N/A</v>
          </cell>
          <cell r="AE466">
            <v>57522</v>
          </cell>
          <cell r="AF466">
            <v>72722</v>
          </cell>
          <cell r="AG466">
            <v>2018011001091</v>
          </cell>
          <cell r="AH466">
            <v>44589</v>
          </cell>
          <cell r="AI466">
            <v>44592</v>
          </cell>
          <cell r="AJ466" t="str">
            <v>N/A</v>
          </cell>
          <cell r="AK466" t="str">
            <v>N/A</v>
          </cell>
          <cell r="AL466" t="str">
            <v>N/A</v>
          </cell>
          <cell r="AM466" t="str">
            <v>N/A</v>
          </cell>
          <cell r="AN466">
            <v>0</v>
          </cell>
          <cell r="AO466" t="str">
            <v>N/A</v>
          </cell>
          <cell r="AP466">
            <v>0</v>
          </cell>
          <cell r="AQ466" t="str">
            <v>N/A</v>
          </cell>
          <cell r="AR466">
            <v>0</v>
          </cell>
          <cell r="AS466" t="str">
            <v>N/A</v>
          </cell>
          <cell r="AT466">
            <v>0</v>
          </cell>
          <cell r="AU466" t="str">
            <v>N/A</v>
          </cell>
          <cell r="AV466">
            <v>0</v>
          </cell>
          <cell r="AW466" t="str">
            <v>N/A</v>
          </cell>
          <cell r="AX466">
            <v>0</v>
          </cell>
          <cell r="AY466" t="str">
            <v>N/A</v>
          </cell>
          <cell r="AZ466">
            <v>0</v>
          </cell>
          <cell r="BA466">
            <v>93936952</v>
          </cell>
          <cell r="BB466" t="str">
            <v>NO</v>
          </cell>
          <cell r="BC466" t="str">
            <v>N/A</v>
          </cell>
          <cell r="BD466" t="str">
            <v>N/A</v>
          </cell>
          <cell r="BE466" t="str">
            <v>N/A</v>
          </cell>
          <cell r="BF466" t="str">
            <v>N/A</v>
          </cell>
          <cell r="BG466">
            <v>44926</v>
          </cell>
          <cell r="BH466">
            <v>44926</v>
          </cell>
          <cell r="BI466">
            <v>-417</v>
          </cell>
          <cell r="BJ466" t="str">
            <v>NO</v>
          </cell>
          <cell r="BK466" t="str">
            <v>N/A</v>
          </cell>
          <cell r="BL466" t="str">
            <v>Bogotá D.C.</v>
          </cell>
          <cell r="BM466" t="str">
            <v>Cumplimiento</v>
          </cell>
          <cell r="BN466" t="str">
            <v>15-47-101008765</v>
          </cell>
          <cell r="BO466">
            <v>0</v>
          </cell>
          <cell r="BP466" t="str">
            <v>Seguros del Estado</v>
          </cell>
          <cell r="BQ466">
            <v>44589</v>
          </cell>
          <cell r="BR466" t="str">
            <v>28-01-2022 - 30-06-2023</v>
          </cell>
          <cell r="BS466">
            <v>2022</v>
          </cell>
          <cell r="BT466" t="str">
            <v>PENDIENTE</v>
          </cell>
          <cell r="BU466" t="str">
            <v>Ninguna</v>
          </cell>
          <cell r="BV466" t="str">
            <v>Terminado</v>
          </cell>
          <cell r="BW466" t="str">
            <v>Retiro</v>
          </cell>
          <cell r="BX466" t="str">
            <v>N/A</v>
          </cell>
          <cell r="BY466" t="str">
            <v>ZOOTECNÍA</v>
          </cell>
          <cell r="BZ466" t="str">
            <v>N/A</v>
          </cell>
          <cell r="CA466" t="str">
            <v>MASCULINO</v>
          </cell>
        </row>
        <row r="467">
          <cell r="C467" t="str">
            <v>JEP-323-2022</v>
          </cell>
          <cell r="D467" t="str">
            <v>JEP-CSPO-323-2022</v>
          </cell>
          <cell r="E467" t="str">
            <v>Jairo Cuellar</v>
          </cell>
          <cell r="F467" t="str">
            <v>20 de enero de 2022</v>
          </cell>
          <cell r="G467" t="str">
            <v>Harold Ismare Guatico</v>
          </cell>
          <cell r="H467" t="str">
            <v>2. Contratos o convenios que no requieren pluralidad de ofertas</v>
          </cell>
          <cell r="I467" t="str">
            <v>1. Prestación de servicios</v>
          </cell>
          <cell r="J467">
            <v>11815228</v>
          </cell>
          <cell r="K467">
            <v>0</v>
          </cell>
          <cell r="L467" t="str">
            <v>Persona Natural</v>
          </cell>
          <cell r="M467" t="str">
            <v>N/A</v>
          </cell>
          <cell r="N467" t="str">
            <v xml:space="preserve">Prestar los servicios profesionales para apoyar y acompañar a la Unidad de Investigación y Acusación en la implementación, aplicación y seguimiento del enfoque diferencial para delitos cometidos contra pueblos étnicos indigenas a fin de facilitar la capacidad investigativa de la UIA. </v>
          </cell>
          <cell r="O467" t="str">
            <v>Administrativo Transversal</v>
          </cell>
          <cell r="P467" t="str">
            <v>Harvey Danilo Suarez Morales</v>
          </cell>
          <cell r="Q467" t="str">
            <v>Secretaría Ejecutiva</v>
          </cell>
          <cell r="R467" t="str">
            <v>Unidad de Investigación y Acusación</v>
          </cell>
          <cell r="S467" t="str">
            <v>Unidad de Investigación y Acusación</v>
          </cell>
          <cell r="T467" t="str">
            <v xml:space="preserve">Oscar Alfonso Tellez Valenzuela </v>
          </cell>
          <cell r="U467" t="str">
            <v>I-Unidad de Investigación y Acusación</v>
          </cell>
          <cell r="V467" t="str">
            <v>N/A</v>
          </cell>
          <cell r="W467" t="str">
            <v>N/A</v>
          </cell>
          <cell r="X467" t="str">
            <v>N/A</v>
          </cell>
          <cell r="Y467" t="str">
            <v>Inversión</v>
          </cell>
          <cell r="Z467">
            <v>98881008</v>
          </cell>
          <cell r="AA467" t="str">
            <v>N/A</v>
          </cell>
          <cell r="AB467" t="str">
            <v>N/A</v>
          </cell>
          <cell r="AC467">
            <v>8240084</v>
          </cell>
          <cell r="AD467" t="str">
            <v>N/A</v>
          </cell>
          <cell r="AE467">
            <v>57322</v>
          </cell>
          <cell r="AF467">
            <v>72822</v>
          </cell>
          <cell r="AG467">
            <v>2018011001091</v>
          </cell>
          <cell r="AH467">
            <v>44589</v>
          </cell>
          <cell r="AI467">
            <v>44592</v>
          </cell>
          <cell r="AJ467" t="str">
            <v>N/A</v>
          </cell>
          <cell r="AK467" t="str">
            <v>N/A</v>
          </cell>
          <cell r="AL467" t="str">
            <v>N/A</v>
          </cell>
          <cell r="AM467" t="str">
            <v>N/A</v>
          </cell>
          <cell r="AN467">
            <v>0</v>
          </cell>
          <cell r="AO467" t="str">
            <v>N/A</v>
          </cell>
          <cell r="AP467">
            <v>0</v>
          </cell>
          <cell r="AQ467" t="str">
            <v>N/A</v>
          </cell>
          <cell r="AR467">
            <v>0</v>
          </cell>
          <cell r="AS467" t="str">
            <v>N/A</v>
          </cell>
          <cell r="AT467">
            <v>0</v>
          </cell>
          <cell r="AU467" t="str">
            <v>N/A</v>
          </cell>
          <cell r="AV467">
            <v>0</v>
          </cell>
          <cell r="AW467" t="str">
            <v>N/A</v>
          </cell>
          <cell r="AX467">
            <v>0</v>
          </cell>
          <cell r="AY467" t="str">
            <v>N/A</v>
          </cell>
          <cell r="AZ467">
            <v>0</v>
          </cell>
          <cell r="BA467">
            <v>98881008</v>
          </cell>
          <cell r="BB467" t="str">
            <v>NO</v>
          </cell>
          <cell r="BC467" t="str">
            <v>N/A</v>
          </cell>
          <cell r="BD467" t="str">
            <v>N/A</v>
          </cell>
          <cell r="BE467" t="str">
            <v>N/A</v>
          </cell>
          <cell r="BF467" t="str">
            <v>N/A</v>
          </cell>
          <cell r="BG467">
            <v>44926</v>
          </cell>
          <cell r="BH467">
            <v>44926</v>
          </cell>
          <cell r="BI467">
            <v>-417</v>
          </cell>
          <cell r="BJ467" t="str">
            <v>NO</v>
          </cell>
          <cell r="BK467" t="str">
            <v>N/A</v>
          </cell>
          <cell r="BL467" t="str">
            <v>Bogotá D.C.</v>
          </cell>
          <cell r="BM467" t="str">
            <v>Cumplimiento</v>
          </cell>
          <cell r="BN467" t="str">
            <v>15-47-101008729</v>
          </cell>
          <cell r="BO467">
            <v>0</v>
          </cell>
          <cell r="BP467" t="str">
            <v>Seguros del Estado</v>
          </cell>
          <cell r="BQ467">
            <v>44589</v>
          </cell>
          <cell r="BR467" t="str">
            <v>28-01-2022 - 30-06-2023</v>
          </cell>
          <cell r="BS467">
            <v>2022</v>
          </cell>
          <cell r="BT467" t="str">
            <v>PENDIENTE</v>
          </cell>
          <cell r="BU467" t="str">
            <v>Ninguna</v>
          </cell>
          <cell r="BV467" t="str">
            <v>Terminado</v>
          </cell>
          <cell r="BW467" t="str">
            <v>Retiro</v>
          </cell>
          <cell r="BX467" t="str">
            <v>N/A</v>
          </cell>
          <cell r="BY467" t="str">
            <v>DERECHO</v>
          </cell>
          <cell r="BZ467" t="str">
            <v>N/A</v>
          </cell>
          <cell r="CA467" t="str">
            <v>MASCULINO</v>
          </cell>
        </row>
        <row r="468">
          <cell r="C468" t="str">
            <v>JEP-364-2022</v>
          </cell>
          <cell r="D468" t="str">
            <v>JEP-CSPO-364-2022</v>
          </cell>
          <cell r="E468" t="str">
            <v>Jairo Cuellar</v>
          </cell>
          <cell r="F468" t="str">
            <v>20 de enero de 2022</v>
          </cell>
          <cell r="G468" t="str">
            <v>Gloria Cecilia Quiceno Acevedo</v>
          </cell>
          <cell r="H468" t="str">
            <v>2. Contratos o convenios que no requieren pluralidad de ofertas</v>
          </cell>
          <cell r="I468" t="str">
            <v>1. Prestación de servicios</v>
          </cell>
          <cell r="J468" t="str">
            <v>43034318_x000D_</v>
          </cell>
          <cell r="K468">
            <v>1</v>
          </cell>
          <cell r="L468" t="str">
            <v>Persona Natural</v>
          </cell>
          <cell r="M468" t="str">
            <v>N/A</v>
          </cell>
          <cell r="N468" t="str">
            <v xml:space="preserve">Prestación de servicios profesionales para apoyar y acompañar al grupo de atención y orientación a víctimas de la Unidad de Investigación y Acusación en el relacionamiento con las víctimas integrantes de las mesas nacionales y regionales y organizaciones afines, a fin de facilitar la capacidad investigativa de la UIA.  </v>
          </cell>
          <cell r="O468" t="str">
            <v>Administrativo Transversal</v>
          </cell>
          <cell r="P468" t="str">
            <v>Harvey Danilo Suarez Morales</v>
          </cell>
          <cell r="Q468" t="str">
            <v>Secretaría Ejecutiva</v>
          </cell>
          <cell r="R468" t="str">
            <v>Unidad de Investigación y Acusación</v>
          </cell>
          <cell r="S468" t="str">
            <v>Unidad de Investigación y Acusación</v>
          </cell>
          <cell r="T468" t="str">
            <v>Luz Helena Morales Garay</v>
          </cell>
          <cell r="U468" t="str">
            <v>I-Unidad de Investigación y Acusación</v>
          </cell>
          <cell r="V468" t="str">
            <v>N/A</v>
          </cell>
          <cell r="W468" t="str">
            <v>N/A</v>
          </cell>
          <cell r="X468" t="str">
            <v>N/A</v>
          </cell>
          <cell r="Y468" t="str">
            <v>Inversión</v>
          </cell>
          <cell r="Z468">
            <v>126637092</v>
          </cell>
          <cell r="AA468" t="str">
            <v>N/A</v>
          </cell>
          <cell r="AB468" t="str">
            <v>N/A</v>
          </cell>
          <cell r="AC468">
            <v>10553091</v>
          </cell>
          <cell r="AD468" t="str">
            <v>N/A</v>
          </cell>
          <cell r="AE468">
            <v>57222</v>
          </cell>
          <cell r="AF468">
            <v>73522</v>
          </cell>
          <cell r="AG468" t="str">
            <v xml:space="preserve">2018011001091	</v>
          </cell>
          <cell r="AH468">
            <v>44589</v>
          </cell>
          <cell r="AI468">
            <v>44592</v>
          </cell>
          <cell r="AJ468" t="str">
            <v>N/A</v>
          </cell>
          <cell r="AK468" t="str">
            <v>N/A</v>
          </cell>
          <cell r="AL468" t="str">
            <v>N/A</v>
          </cell>
          <cell r="AM468" t="str">
            <v>N/A</v>
          </cell>
          <cell r="AN468">
            <v>0</v>
          </cell>
          <cell r="AO468" t="str">
            <v>N/A</v>
          </cell>
          <cell r="AP468">
            <v>0</v>
          </cell>
          <cell r="AQ468" t="str">
            <v>N/A</v>
          </cell>
          <cell r="AR468">
            <v>0</v>
          </cell>
          <cell r="AS468" t="str">
            <v>N/A</v>
          </cell>
          <cell r="AT468">
            <v>0</v>
          </cell>
          <cell r="AU468" t="str">
            <v>N/A</v>
          </cell>
          <cell r="AV468">
            <v>0</v>
          </cell>
          <cell r="AW468" t="str">
            <v>N/A</v>
          </cell>
          <cell r="AX468">
            <v>0</v>
          </cell>
          <cell r="AY468" t="str">
            <v>N/A</v>
          </cell>
          <cell r="AZ468">
            <v>0</v>
          </cell>
          <cell r="BA468">
            <v>126637092</v>
          </cell>
          <cell r="BB468" t="str">
            <v>NO</v>
          </cell>
          <cell r="BC468" t="str">
            <v>N/A</v>
          </cell>
          <cell r="BD468" t="str">
            <v>N/A</v>
          </cell>
          <cell r="BE468" t="str">
            <v>N/A</v>
          </cell>
          <cell r="BF468" t="str">
            <v>N/A</v>
          </cell>
          <cell r="BG468">
            <v>44926</v>
          </cell>
          <cell r="BH468">
            <v>44926</v>
          </cell>
          <cell r="BI468">
            <v>-417</v>
          </cell>
          <cell r="BJ468" t="str">
            <v>NO</v>
          </cell>
          <cell r="BK468" t="str">
            <v>N/A</v>
          </cell>
          <cell r="BL468" t="str">
            <v>Bogotá D.C.</v>
          </cell>
          <cell r="BM468" t="str">
            <v xml:space="preserve">Cumplimiento </v>
          </cell>
          <cell r="BN468" t="str">
            <v>36-45-101037742</v>
          </cell>
          <cell r="BO468">
            <v>0</v>
          </cell>
          <cell r="BP468" t="str">
            <v>Seguros del Estado</v>
          </cell>
          <cell r="BQ468">
            <v>44589</v>
          </cell>
          <cell r="BR468" t="str">
            <v>28-01-2022 - 30-06-2023</v>
          </cell>
          <cell r="BS468">
            <v>2022</v>
          </cell>
          <cell r="BT468" t="str">
            <v>PENDIENTE</v>
          </cell>
          <cell r="BU468" t="str">
            <v>Ninguna</v>
          </cell>
          <cell r="BV468" t="str">
            <v>Terminado</v>
          </cell>
          <cell r="BW468" t="str">
            <v>Retiro</v>
          </cell>
          <cell r="BX468" t="str">
            <v>N/A</v>
          </cell>
          <cell r="BY468" t="str">
            <v>CIENCIAS POLÍTICAS</v>
          </cell>
          <cell r="BZ468" t="str">
            <v>N/A</v>
          </cell>
          <cell r="CA468" t="str">
            <v>FEMENINO</v>
          </cell>
        </row>
        <row r="469">
          <cell r="C469" t="str">
            <v>JEP-367-2022</v>
          </cell>
          <cell r="D469" t="str">
            <v>JEP-CSPO-367-2022</v>
          </cell>
          <cell r="E469" t="str">
            <v>Jairo Cuellar</v>
          </cell>
          <cell r="F469" t="str">
            <v>24 de enero de 2022</v>
          </cell>
          <cell r="G469" t="str">
            <v xml:space="preserve">Ivette Consuelo Hernandez Avendaño </v>
          </cell>
          <cell r="H469" t="str">
            <v>2. Contratos o convenios que no requieren pluralidad de ofertas</v>
          </cell>
          <cell r="I469" t="str">
            <v>1. Prestación de servicios</v>
          </cell>
          <cell r="J469">
            <v>39684866</v>
          </cell>
          <cell r="K469">
            <v>8</v>
          </cell>
          <cell r="L469" t="str">
            <v>Persona Natural</v>
          </cell>
          <cell r="M469" t="str">
            <v>N/A</v>
          </cell>
          <cell r="N469" t="str">
            <v xml:space="preserve">Prestar servicios profesionales para apoyar y acompañar la gestión del grupo de relacionamiento y comunicaciones,  en la divulgación del protocolo de comunicaciones con las víctimas teniendo en cuenta el enfoque diferencial y territorial, asi como a los servidores de la UIA, con relacion a la capacidad investigativa a cargo de la Unidad.  </v>
          </cell>
          <cell r="O469" t="str">
            <v>Administrativo Transversal</v>
          </cell>
          <cell r="P469" t="str">
            <v>Harvey Danilo Suarez Morales</v>
          </cell>
          <cell r="Q469" t="str">
            <v>Secretaría Ejecutiva</v>
          </cell>
          <cell r="R469" t="str">
            <v>Unidad de Investigación y Acusación</v>
          </cell>
          <cell r="S469" t="str">
            <v>Unidad de Investigación y Acusación</v>
          </cell>
          <cell r="T469" t="str">
            <v>Luz Helena Morales Garay</v>
          </cell>
          <cell r="U469" t="str">
            <v>I-Unidad de Investigación y Acusación</v>
          </cell>
          <cell r="V469" t="str">
            <v>N/A</v>
          </cell>
          <cell r="W469" t="str">
            <v>N/A</v>
          </cell>
          <cell r="X469" t="str">
            <v>N/A</v>
          </cell>
          <cell r="Y469" t="str">
            <v>Inversión</v>
          </cell>
          <cell r="Z469">
            <v>118898153</v>
          </cell>
          <cell r="AA469" t="str">
            <v>N/A</v>
          </cell>
          <cell r="AB469" t="str">
            <v>N/A</v>
          </cell>
          <cell r="AC469">
            <v>10553091</v>
          </cell>
          <cell r="AD469" t="str">
            <v>N/A</v>
          </cell>
          <cell r="AE469">
            <v>57422</v>
          </cell>
          <cell r="AF469">
            <v>73122</v>
          </cell>
          <cell r="AG469">
            <v>2018011001091</v>
          </cell>
          <cell r="AH469">
            <v>44589</v>
          </cell>
          <cell r="AI469">
            <v>44592</v>
          </cell>
          <cell r="AJ469" t="str">
            <v>N/A</v>
          </cell>
          <cell r="AK469" t="str">
            <v>N/A</v>
          </cell>
          <cell r="AL469" t="str">
            <v>N/A</v>
          </cell>
          <cell r="AM469" t="str">
            <v>N/A</v>
          </cell>
          <cell r="AN469">
            <v>0</v>
          </cell>
          <cell r="AO469" t="str">
            <v>N/A</v>
          </cell>
          <cell r="AP469">
            <v>0</v>
          </cell>
          <cell r="AQ469" t="str">
            <v>N/A</v>
          </cell>
          <cell r="AR469">
            <v>0</v>
          </cell>
          <cell r="AS469" t="str">
            <v>N/A</v>
          </cell>
          <cell r="AT469">
            <v>0</v>
          </cell>
          <cell r="AU469" t="str">
            <v>N/A</v>
          </cell>
          <cell r="AV469">
            <v>0</v>
          </cell>
          <cell r="AW469" t="str">
            <v>N/A</v>
          </cell>
          <cell r="AX469">
            <v>0</v>
          </cell>
          <cell r="AY469" t="str">
            <v>N/A</v>
          </cell>
          <cell r="AZ469">
            <v>0</v>
          </cell>
          <cell r="BA469">
            <v>118898153</v>
          </cell>
          <cell r="BB469" t="str">
            <v>NO</v>
          </cell>
          <cell r="BC469" t="str">
            <v>N/A</v>
          </cell>
          <cell r="BD469" t="str">
            <v>N/A</v>
          </cell>
          <cell r="BE469" t="str">
            <v>N/A</v>
          </cell>
          <cell r="BF469" t="str">
            <v>N/A</v>
          </cell>
          <cell r="BG469">
            <v>44926</v>
          </cell>
          <cell r="BH469">
            <v>44926</v>
          </cell>
          <cell r="BI469">
            <v>-417</v>
          </cell>
          <cell r="BJ469" t="str">
            <v>NO</v>
          </cell>
          <cell r="BK469" t="str">
            <v>N/A</v>
          </cell>
          <cell r="BL469" t="str">
            <v>Bogotá D.C.</v>
          </cell>
          <cell r="BM469" t="str">
            <v xml:space="preserve">Cumplimiento </v>
          </cell>
          <cell r="BN469" t="str">
            <v>36-45-101037728</v>
          </cell>
          <cell r="BO469">
            <v>0</v>
          </cell>
          <cell r="BP469" t="str">
            <v>Seguros del Estado</v>
          </cell>
          <cell r="BQ469">
            <v>44589</v>
          </cell>
          <cell r="BR469" t="str">
            <v>28-01-2022 - 30-06-2023</v>
          </cell>
          <cell r="BS469">
            <v>2022</v>
          </cell>
          <cell r="BT469" t="str">
            <v>PENDIENTE</v>
          </cell>
          <cell r="BU469" t="str">
            <v>Ninguna</v>
          </cell>
          <cell r="BV469" t="str">
            <v>Terminado</v>
          </cell>
          <cell r="BW469" t="str">
            <v>Retiro</v>
          </cell>
          <cell r="BX469" t="str">
            <v>N/A</v>
          </cell>
          <cell r="BY469" t="str">
            <v>FONOAUDILOGIA</v>
          </cell>
          <cell r="BZ469" t="str">
            <v>N/A</v>
          </cell>
          <cell r="CA469" t="str">
            <v>FEMENINO</v>
          </cell>
        </row>
        <row r="470">
          <cell r="C470" t="str">
            <v>JEP-073-2022</v>
          </cell>
          <cell r="D470" t="str">
            <v>JEP-CSPO-073-2022</v>
          </cell>
          <cell r="E470" t="str">
            <v>Jairo Cuellar</v>
          </cell>
          <cell r="F470" t="str">
            <v>N/R</v>
          </cell>
          <cell r="G470" t="str">
            <v xml:space="preserve">Jorge Alfonso Espinosa Torres </v>
          </cell>
          <cell r="H470" t="str">
            <v>2. Contratos o convenios que no requieren pluralidad de ofertas</v>
          </cell>
          <cell r="I470" t="str">
            <v>1. Prestación de servicios</v>
          </cell>
          <cell r="J470">
            <v>1020728010</v>
          </cell>
          <cell r="K470">
            <v>3</v>
          </cell>
          <cell r="L470" t="str">
            <v>Persona Natural</v>
          </cell>
          <cell r="M470" t="str">
            <v>N/A</v>
          </cell>
          <cell r="N470" t="str">
            <v>Prestar servicios profesionales para el apoyo al Grupo de Análisis, Contexto y Estadística en las tareas de gestión de información, diseño e implementación de modelos de datos, así como el análisis y visualización en entornos geográficos, a fin de la capacidad investigativa a cargo de la UIA.</v>
          </cell>
          <cell r="O470" t="str">
            <v>Administrativo Transversal</v>
          </cell>
          <cell r="P470" t="str">
            <v>Harvey Danilo Suarez Morales</v>
          </cell>
          <cell r="Q470" t="str">
            <v>Secretaría Ejecutiva</v>
          </cell>
          <cell r="R470" t="str">
            <v>Unidad de Investigación y Acusación</v>
          </cell>
          <cell r="S470" t="str">
            <v>Unidad de Investigación y Acusación</v>
          </cell>
          <cell r="T470" t="str">
            <v>Luz Helena Morales Garay</v>
          </cell>
          <cell r="U470" t="str">
            <v>I-Unidad de Investigación y Acusación</v>
          </cell>
          <cell r="V470" t="str">
            <v>N/A</v>
          </cell>
          <cell r="W470" t="str">
            <v>N/A</v>
          </cell>
          <cell r="X470" t="str">
            <v>N/A</v>
          </cell>
          <cell r="Y470" t="str">
            <v>Inversión</v>
          </cell>
          <cell r="Z470">
            <v>126637092</v>
          </cell>
          <cell r="AA470" t="str">
            <v>N/A</v>
          </cell>
          <cell r="AB470" t="str">
            <v>N/A</v>
          </cell>
          <cell r="AC470">
            <v>10553091</v>
          </cell>
          <cell r="AD470" t="str">
            <v>N/A</v>
          </cell>
          <cell r="AE470">
            <v>26522</v>
          </cell>
          <cell r="AF470">
            <v>30022</v>
          </cell>
          <cell r="AG470">
            <v>2018011001091</v>
          </cell>
          <cell r="AH470">
            <v>44573</v>
          </cell>
          <cell r="AI470">
            <v>44574</v>
          </cell>
          <cell r="AJ470" t="str">
            <v>N/A</v>
          </cell>
          <cell r="AK470" t="str">
            <v>N/A</v>
          </cell>
          <cell r="AL470" t="str">
            <v>N/A</v>
          </cell>
          <cell r="AM470" t="str">
            <v>N/A</v>
          </cell>
          <cell r="AN470">
            <v>0</v>
          </cell>
          <cell r="AO470" t="str">
            <v>N/A</v>
          </cell>
          <cell r="AP470">
            <v>0</v>
          </cell>
          <cell r="AQ470" t="str">
            <v>N/A</v>
          </cell>
          <cell r="AR470">
            <v>0</v>
          </cell>
          <cell r="AS470" t="str">
            <v>N/A</v>
          </cell>
          <cell r="AT470">
            <v>0</v>
          </cell>
          <cell r="AU470" t="str">
            <v>N/A</v>
          </cell>
          <cell r="AV470">
            <v>0</v>
          </cell>
          <cell r="AW470" t="str">
            <v>N/A</v>
          </cell>
          <cell r="AX470">
            <v>0</v>
          </cell>
          <cell r="AY470" t="str">
            <v>N/A</v>
          </cell>
          <cell r="AZ470">
            <v>0</v>
          </cell>
          <cell r="BA470">
            <v>126637092</v>
          </cell>
          <cell r="BB470" t="str">
            <v>NO</v>
          </cell>
          <cell r="BC470" t="str">
            <v>N/A</v>
          </cell>
          <cell r="BD470" t="str">
            <v>N/A</v>
          </cell>
          <cell r="BE470" t="str">
            <v>N/A</v>
          </cell>
          <cell r="BF470" t="str">
            <v>N/A</v>
          </cell>
          <cell r="BG470">
            <v>44926</v>
          </cell>
          <cell r="BH470">
            <v>44926</v>
          </cell>
          <cell r="BI470">
            <v>-417</v>
          </cell>
          <cell r="BJ470" t="str">
            <v>NO</v>
          </cell>
          <cell r="BK470" t="str">
            <v>N/A</v>
          </cell>
          <cell r="BL470" t="str">
            <v>Bogotá D.C.</v>
          </cell>
          <cell r="BM470" t="str">
            <v>Cumplimiento</v>
          </cell>
          <cell r="BN470" t="str">
            <v>15-47-101008245</v>
          </cell>
          <cell r="BO470">
            <v>0</v>
          </cell>
          <cell r="BP470" t="str">
            <v>Seguros del Estado</v>
          </cell>
          <cell r="BQ470">
            <v>44574</v>
          </cell>
          <cell r="BR470" t="str">
            <v>12-01-2022 - 30-06-2023</v>
          </cell>
          <cell r="BS470">
            <v>2022</v>
          </cell>
          <cell r="BT470" t="str">
            <v>https://jepcolombia-my.sharepoint.com/personal/carlos_torres_jep_gov_co/_layouts/15/onedrive.aspx?q=073&amp;searchScope=folder&amp;id=%2Fpersonal%2Fcarlos%5Ftorres%5Fjep%5Fgov%5Fco%2FDocuments%2FDocumentos%2FContractual%2FContractual%20%2D%20Onedrive%2FValidaci%C3%B3n%20p%C3%B3lizas%20CPS%2F%2EVERIFICACI%C3%93N%20DE%20P%C3%93LIZAS%20CONTRATOS%202022%2FVerificaci%C3%B3n%20p%C3%B3liza%20Contrato%20%20JEP%2D073%2D2022%2Epdf&amp;parent=%2Fpersonal%2Fcarlos%5Ftorres%5Fjep%5Fgov%5Fco%2FDocuments%2FDocumentos%2FContractual%2FContractual%20%2D%20Onedrive%2FValidaci%C3%B3n%20p%C3%B3lizas%20CPS&amp;parentview=7</v>
          </cell>
          <cell r="BU470" t="str">
            <v>Mediante otrosí 1del 4 de febrero 2022 se modifica la forma de pago en: prorrata de los días de servicio efectivamente prestados en el mes de enero de
2022, a razón de TRESCIENTOS CINCUENTA Y UN MIL SETECIENTOS
SESENTA Y NUEVE PESOS M/CTE ($351.769)</v>
          </cell>
          <cell r="BV470" t="str">
            <v>Terminado</v>
          </cell>
          <cell r="BW470" t="str">
            <v>Retiro</v>
          </cell>
          <cell r="BX470" t="str">
            <v>N/A</v>
          </cell>
          <cell r="BY470" t="str">
            <v>INGENIERÍA CATASTRAL</v>
          </cell>
          <cell r="BZ470" t="str">
            <v>N/A</v>
          </cell>
          <cell r="CA470" t="str">
            <v>MASCULINO</v>
          </cell>
        </row>
        <row r="471">
          <cell r="C471" t="str">
            <v>JEP-083-2022</v>
          </cell>
          <cell r="D471" t="str">
            <v>JEP-CSPO-083-2022</v>
          </cell>
          <cell r="E471" t="str">
            <v>Jairo Cuellar</v>
          </cell>
          <cell r="F471">
            <v>44574</v>
          </cell>
          <cell r="G471" t="str">
            <v>Diego Mauricio Alba Patiño</v>
          </cell>
          <cell r="H471" t="str">
            <v>2. Contratos o convenios que no requieren pluralidad de ofertas</v>
          </cell>
          <cell r="I471" t="str">
            <v>1. Prestación de servicios</v>
          </cell>
          <cell r="J471">
            <v>11257560</v>
          </cell>
          <cell r="K471">
            <v>7</v>
          </cell>
          <cell r="L471" t="str">
            <v>Persona Natural</v>
          </cell>
          <cell r="M471" t="str">
            <v>N/A</v>
          </cell>
          <cell r="N471" t="str">
            <v xml:space="preserve">Prestar los servicios profesionales para apoyar y acompañar la gestión del grupo de relacionamiento y comunicaciones como diseñador gráfico para la construcción de piezas con relación a la capacidad investigativa y demas funciones a cargo de la UIA. </v>
          </cell>
          <cell r="O471" t="str">
            <v>Administrativo Transversal</v>
          </cell>
          <cell r="P471" t="str">
            <v>Harvey Danilo Suarez Morales</v>
          </cell>
          <cell r="Q471" t="str">
            <v>Secretaría Ejecutiva</v>
          </cell>
          <cell r="R471" t="str">
            <v>Unidad de Investigación y Acusación</v>
          </cell>
          <cell r="S471" t="str">
            <v>Unidad de Investigación y Acusación</v>
          </cell>
          <cell r="T471" t="str">
            <v>Luz Helena Morales Garay</v>
          </cell>
          <cell r="U471" t="str">
            <v>I-Unidad de Investigación y Acusación</v>
          </cell>
          <cell r="V471" t="str">
            <v>N/A</v>
          </cell>
          <cell r="W471" t="str">
            <v>N/A</v>
          </cell>
          <cell r="X471" t="str">
            <v>N/A</v>
          </cell>
          <cell r="Y471" t="str">
            <v>Inversión</v>
          </cell>
          <cell r="Z471">
            <v>55512120</v>
          </cell>
          <cell r="AA471" t="str">
            <v>N/A</v>
          </cell>
          <cell r="AB471" t="str">
            <v>N/A</v>
          </cell>
          <cell r="AC471">
            <v>4626010</v>
          </cell>
          <cell r="AD471" t="str">
            <v>N/A</v>
          </cell>
          <cell r="AE471">
            <v>26622</v>
          </cell>
          <cell r="AF471">
            <v>37222</v>
          </cell>
          <cell r="AG471">
            <v>2018011001091</v>
          </cell>
          <cell r="AH471">
            <v>44579</v>
          </cell>
          <cell r="AI471">
            <v>44580</v>
          </cell>
          <cell r="AJ471" t="str">
            <v>N/A</v>
          </cell>
          <cell r="AK471" t="str">
            <v>N/A</v>
          </cell>
          <cell r="AL471" t="str">
            <v>N/A</v>
          </cell>
          <cell r="AM471" t="str">
            <v>N/A</v>
          </cell>
          <cell r="AN471">
            <v>0</v>
          </cell>
          <cell r="AO471" t="str">
            <v>N/A</v>
          </cell>
          <cell r="AP471">
            <v>0</v>
          </cell>
          <cell r="AQ471" t="str">
            <v>N/A</v>
          </cell>
          <cell r="AR471">
            <v>0</v>
          </cell>
          <cell r="AS471" t="str">
            <v>N/A</v>
          </cell>
          <cell r="AT471">
            <v>0</v>
          </cell>
          <cell r="AU471" t="str">
            <v>N/A</v>
          </cell>
          <cell r="AV471">
            <v>0</v>
          </cell>
          <cell r="AW471" t="str">
            <v>N/A</v>
          </cell>
          <cell r="AX471">
            <v>0</v>
          </cell>
          <cell r="AY471" t="str">
            <v>N/A</v>
          </cell>
          <cell r="AZ471">
            <v>0</v>
          </cell>
          <cell r="BA471">
            <v>55512120</v>
          </cell>
          <cell r="BB471" t="str">
            <v>NO</v>
          </cell>
          <cell r="BC471" t="str">
            <v>N/A</v>
          </cell>
          <cell r="BD471" t="str">
            <v>N/A</v>
          </cell>
          <cell r="BE471" t="str">
            <v>N/A</v>
          </cell>
          <cell r="BF471" t="str">
            <v>N/A</v>
          </cell>
          <cell r="BG471">
            <v>44926</v>
          </cell>
          <cell r="BH471">
            <v>44926</v>
          </cell>
          <cell r="BI471">
            <v>-417</v>
          </cell>
          <cell r="BJ471" t="str">
            <v>NO</v>
          </cell>
          <cell r="BK471" t="str">
            <v>N/A</v>
          </cell>
          <cell r="BL471" t="str">
            <v>Bogotá D.C.</v>
          </cell>
          <cell r="BM471" t="str">
            <v>Cumplimiento</v>
          </cell>
          <cell r="BN471" t="str">
            <v>15-47-101008391</v>
          </cell>
          <cell r="BO471">
            <v>0</v>
          </cell>
          <cell r="BP471" t="str">
            <v>Seguros del Estado</v>
          </cell>
          <cell r="BQ471">
            <v>44579</v>
          </cell>
          <cell r="BR471" t="str">
            <v>18-01-2022 - 30-06-2023</v>
          </cell>
          <cell r="BS471">
            <v>2022</v>
          </cell>
          <cell r="BT471" t="str">
            <v>C:\Users\andres.prietom\JEP Colombia\Carlos Giovanni Torres Peñaranda - Contractual - Onedrive\Validación pólizas CPS\.VERIFICACIÓN DE PÓLIZAS CONTRATOS 2022\Verificación póliza Contrato  JEP-083-2022.pdf</v>
          </cell>
          <cell r="BU471" t="str">
            <v>N/A</v>
          </cell>
          <cell r="BV471" t="str">
            <v>Terminado</v>
          </cell>
          <cell r="BW471" t="str">
            <v>Retiro</v>
          </cell>
          <cell r="BX471" t="str">
            <v>N/A</v>
          </cell>
          <cell r="BY471" t="str">
            <v xml:space="preserve">DISEÑO GRÁFICO
</v>
          </cell>
          <cell r="BZ471" t="str">
            <v>N/A</v>
          </cell>
          <cell r="CA471" t="str">
            <v>MASCULINO</v>
          </cell>
        </row>
        <row r="472">
          <cell r="C472" t="str">
            <v>JEP-280-2022</v>
          </cell>
          <cell r="D472" t="str">
            <v>JEP-CSPO-280-2022</v>
          </cell>
          <cell r="E472" t="str">
            <v xml:space="preserve">Ángela Esquivel </v>
          </cell>
          <cell r="F472" t="str">
            <v>20 de enero de 2022</v>
          </cell>
          <cell r="G472" t="str">
            <v>Gialina Estefania Caranton Patarroyo</v>
          </cell>
          <cell r="H472" t="str">
            <v>2. Contratos o convenios que no requieren pluralidad de ofertas</v>
          </cell>
          <cell r="I472" t="str">
            <v>1. Prestación de servicios</v>
          </cell>
          <cell r="J472">
            <v>1020759202</v>
          </cell>
          <cell r="K472">
            <v>3</v>
          </cell>
          <cell r="L472" t="str">
            <v>Persona Natural</v>
          </cell>
          <cell r="M472" t="str">
            <v>N/A</v>
          </cell>
          <cell r="N472" t="str">
            <v>Prestar servicios profesionales para apoyar al Grupo de Apoyo Técnico Forense de la UIA en las actividades relacionadas con el componente ambiental relacionadas con la búsqueda, análisis, procesamiento de información, generación de cartografía, imágenes, documentos, apoyo a visitas en campo, elaboración de informes y todas las demás inherentes o necesarias para la correcta ejecución contractual requeridas para facilitar y fortalecer la capacidad investigativa de la UIA</v>
          </cell>
          <cell r="O472" t="str">
            <v>Administrativo Transversal</v>
          </cell>
          <cell r="P472" t="str">
            <v>Harvey Danilo Suarez Morales</v>
          </cell>
          <cell r="Q472" t="str">
            <v>Secretaría Ejecutiva</v>
          </cell>
          <cell r="R472" t="str">
            <v>Unidad de Investigación y Acusación</v>
          </cell>
          <cell r="S472" t="str">
            <v>Unidad de Investigación y Acusación</v>
          </cell>
          <cell r="T472" t="str">
            <v>Oscar Alfonso Tellez Valenzuela</v>
          </cell>
          <cell r="U472" t="str">
            <v>I-Unidad de Investigación y Acusación</v>
          </cell>
          <cell r="V472" t="str">
            <v>N/A</v>
          </cell>
          <cell r="W472" t="str">
            <v>N/A</v>
          </cell>
          <cell r="X472" t="str">
            <v>N/A</v>
          </cell>
          <cell r="Y472" t="str">
            <v>Inversión</v>
          </cell>
          <cell r="Z472">
            <v>120305229</v>
          </cell>
          <cell r="AA472" t="str">
            <v>N/A</v>
          </cell>
          <cell r="AB472" t="str">
            <v>N/A</v>
          </cell>
          <cell r="AC472" t="str">
            <v>$10.553.091</v>
          </cell>
          <cell r="AD472" t="str">
            <v>N/A</v>
          </cell>
          <cell r="AE472">
            <v>57822</v>
          </cell>
          <cell r="AF472">
            <v>70922</v>
          </cell>
          <cell r="AG472" t="str">
            <v xml:space="preserve">2018011001091	</v>
          </cell>
          <cell r="AH472">
            <v>44589</v>
          </cell>
          <cell r="AI472">
            <v>44592</v>
          </cell>
          <cell r="AJ472" t="str">
            <v>N/A</v>
          </cell>
          <cell r="AK472" t="str">
            <v>N/A</v>
          </cell>
          <cell r="AL472" t="str">
            <v>N/A</v>
          </cell>
          <cell r="AM472" t="str">
            <v>N/A</v>
          </cell>
          <cell r="AN472">
            <v>0</v>
          </cell>
          <cell r="AO472" t="str">
            <v>N/A</v>
          </cell>
          <cell r="AP472">
            <v>0</v>
          </cell>
          <cell r="AQ472" t="str">
            <v>N/A</v>
          </cell>
          <cell r="AR472">
            <v>0</v>
          </cell>
          <cell r="AS472" t="str">
            <v>N/A</v>
          </cell>
          <cell r="AT472">
            <v>0</v>
          </cell>
          <cell r="AU472" t="str">
            <v>N/A</v>
          </cell>
          <cell r="AV472">
            <v>0</v>
          </cell>
          <cell r="AW472" t="str">
            <v>N/A</v>
          </cell>
          <cell r="AX472">
            <v>0</v>
          </cell>
          <cell r="AY472" t="str">
            <v>N/A</v>
          </cell>
          <cell r="AZ472">
            <v>0</v>
          </cell>
          <cell r="BA472">
            <v>120305229</v>
          </cell>
          <cell r="BB472" t="str">
            <v>NO</v>
          </cell>
          <cell r="BC472" t="str">
            <v>N/A</v>
          </cell>
          <cell r="BD472" t="str">
            <v>N/A</v>
          </cell>
          <cell r="BE472" t="str">
            <v>N/A</v>
          </cell>
          <cell r="BF472" t="str">
            <v>N/A</v>
          </cell>
          <cell r="BG472">
            <v>44926</v>
          </cell>
          <cell r="BH472">
            <v>44926</v>
          </cell>
          <cell r="BI472">
            <v>-417</v>
          </cell>
          <cell r="BJ472" t="str">
            <v>NO</v>
          </cell>
          <cell r="BK472" t="str">
            <v>N/A</v>
          </cell>
          <cell r="BL472" t="str">
            <v>Bogotá D.C.</v>
          </cell>
          <cell r="BM472" t="str">
            <v xml:space="preserve">Cumplimiento </v>
          </cell>
          <cell r="BN472" t="str">
            <v>14-47-101015063</v>
          </cell>
          <cell r="BO472">
            <v>0</v>
          </cell>
          <cell r="BP472" t="str">
            <v>Seguros del Estado</v>
          </cell>
          <cell r="BQ472">
            <v>44592</v>
          </cell>
          <cell r="BR472" t="str">
            <v>28-01-2022 - 10-07-2023</v>
          </cell>
          <cell r="BS472">
            <v>2022</v>
          </cell>
          <cell r="BT472" t="str">
            <v>PENDIENTE</v>
          </cell>
          <cell r="BU472" t="str">
            <v>Ninguna</v>
          </cell>
          <cell r="BV472" t="str">
            <v>Terminado</v>
          </cell>
          <cell r="BW472" t="str">
            <v>Retiro</v>
          </cell>
          <cell r="BX472" t="str">
            <v>N/A</v>
          </cell>
          <cell r="BY472" t="str">
            <v>INGENIERÍA AMBIENTAL</v>
          </cell>
          <cell r="BZ472" t="str">
            <v>N/A</v>
          </cell>
          <cell r="CA472" t="str">
            <v>FEMENINO</v>
          </cell>
        </row>
        <row r="473">
          <cell r="C473" t="str">
            <v>JEP-613-2022</v>
          </cell>
          <cell r="D473" t="str">
            <v>JEP-CSPO-594-2022</v>
          </cell>
          <cell r="E473" t="str">
            <v>Carlos Torres</v>
          </cell>
          <cell r="F473">
            <v>44754</v>
          </cell>
          <cell r="G473" t="str">
            <v>Blanca Liliana Ardila Orduz</v>
          </cell>
          <cell r="H473" t="str">
            <v>2. Contratos o convenios que no requieren pluralidad de ofertas</v>
          </cell>
          <cell r="I473" t="str">
            <v>1. Prestación de servicios</v>
          </cell>
          <cell r="J473">
            <v>63510504</v>
          </cell>
          <cell r="K473">
            <v>8</v>
          </cell>
          <cell r="L473" t="str">
            <v>Persona Natural</v>
          </cell>
          <cell r="M473" t="str">
            <v>Bucaramanga</v>
          </cell>
          <cell r="N473" t="str">
            <v>Prestar servicios profesionales para apoyar y acompañar el desarrollo del enfoque territorial de la Unidad de Investigación y Acusación de la JEP y su posicionamiento en las regiones, a través de la ejecución de las actividades necesarias para la planeación estratégica, labores administrativas, financieras y contractuales de los grupos territoriales</v>
          </cell>
          <cell r="O473" t="str">
            <v>Administrativo Transversal</v>
          </cell>
          <cell r="P473" t="str">
            <v>Harvey Danilo Suarez Morales</v>
          </cell>
          <cell r="Q473" t="str">
            <v>Secretaría Ejecutiva</v>
          </cell>
          <cell r="R473" t="str">
            <v>Unidad de Investigación y Acusación</v>
          </cell>
          <cell r="S473" t="str">
            <v>Unidad de Investigación y Acusación</v>
          </cell>
          <cell r="T473" t="str">
            <v xml:space="preserve">Oscar Alfonso Tellez Valenzuela </v>
          </cell>
          <cell r="U473" t="str">
            <v>I-Unidad de Investigación y Acusación</v>
          </cell>
          <cell r="V473" t="str">
            <v>N/A</v>
          </cell>
          <cell r="W473" t="str">
            <v>N/A</v>
          </cell>
          <cell r="X473" t="str">
            <v>N/A</v>
          </cell>
          <cell r="Y473" t="str">
            <v>Inversión</v>
          </cell>
          <cell r="Z473">
            <v>30358200</v>
          </cell>
          <cell r="AA473" t="str">
            <v>N/A</v>
          </cell>
          <cell r="AB473" t="str">
            <v>N/A</v>
          </cell>
          <cell r="AC473">
            <v>6071640</v>
          </cell>
          <cell r="AD473" t="str">
            <v>N/A</v>
          </cell>
          <cell r="AE473">
            <v>91822</v>
          </cell>
          <cell r="AF473">
            <v>328222</v>
          </cell>
          <cell r="AG473">
            <v>2018011001091</v>
          </cell>
          <cell r="AH473">
            <v>44761</v>
          </cell>
          <cell r="AI473">
            <v>44761</v>
          </cell>
          <cell r="AJ473" t="str">
            <v>Jaime Eduardo Fonseca Aranguren</v>
          </cell>
          <cell r="AK473">
            <v>1032425804</v>
          </cell>
          <cell r="AL473">
            <v>7</v>
          </cell>
          <cell r="AM473">
            <v>44895</v>
          </cell>
          <cell r="AN473">
            <v>2631044</v>
          </cell>
          <cell r="AO473">
            <v>44925</v>
          </cell>
          <cell r="AP473">
            <v>0</v>
          </cell>
          <cell r="AQ473" t="str">
            <v>N/A</v>
          </cell>
          <cell r="AR473">
            <v>0</v>
          </cell>
          <cell r="AS473" t="str">
            <v>N/A</v>
          </cell>
          <cell r="AT473">
            <v>0</v>
          </cell>
          <cell r="AU473" t="str">
            <v>N/A</v>
          </cell>
          <cell r="AV473">
            <v>0</v>
          </cell>
          <cell r="AW473" t="str">
            <v>N/A</v>
          </cell>
          <cell r="AX473">
            <v>0</v>
          </cell>
          <cell r="AY473" t="str">
            <v>N/A</v>
          </cell>
          <cell r="AZ473">
            <v>31</v>
          </cell>
          <cell r="BA473">
            <v>32989244</v>
          </cell>
          <cell r="BB473" t="str">
            <v>NO</v>
          </cell>
          <cell r="BC473" t="str">
            <v>N/A</v>
          </cell>
          <cell r="BD473" t="str">
            <v>N/A</v>
          </cell>
          <cell r="BE473" t="str">
            <v>N/A</v>
          </cell>
          <cell r="BF473" t="str">
            <v>N/A</v>
          </cell>
          <cell r="BG473">
            <v>44895</v>
          </cell>
          <cell r="BH473">
            <v>44926</v>
          </cell>
          <cell r="BI473">
            <v>-417</v>
          </cell>
          <cell r="BJ473" t="str">
            <v>SI</v>
          </cell>
          <cell r="BK473" t="str">
            <v>N/A</v>
          </cell>
          <cell r="BL473" t="str">
            <v>Bogotá D.C.</v>
          </cell>
          <cell r="BM473" t="str">
            <v>Cumplimiento</v>
          </cell>
          <cell r="BN473" t="str">
            <v>15-47-101009668
37-45-101043360</v>
          </cell>
          <cell r="BO473" t="str">
            <v>0
0</v>
          </cell>
          <cell r="BP473" t="str">
            <v>Seguros del Estado S.A.
Seguros del Estado S.A.</v>
          </cell>
          <cell r="BQ473" t="str">
            <v>19/07/2022
03/12/2022</v>
          </cell>
          <cell r="BR473" t="str">
            <v>19/07/2022 - 31/05/2023
30/11/2022- 30/06/2023</v>
          </cell>
          <cell r="BS473" t="str">
            <v>19/07/2022
5/12/2022</v>
          </cell>
          <cell r="BT473" t="str">
            <v>PENDIENTE</v>
          </cell>
          <cell r="BU473" t="str">
            <v>A partir del 30 de noviembre de 2022 se cede el contrato
Adicionar el valor por $2.631.044 y prorroga hasta el 31 de 12 de 2022</v>
          </cell>
          <cell r="BV473" t="str">
            <v>Terminado</v>
          </cell>
          <cell r="BW473" t="str">
            <v>Cesión, adición y prórroga</v>
          </cell>
          <cell r="BX473" t="str">
            <v>N/A</v>
          </cell>
          <cell r="BY473" t="str">
            <v>PENDIENTE</v>
          </cell>
          <cell r="BZ473" t="str">
            <v>N/A</v>
          </cell>
          <cell r="CA473" t="str">
            <v>FEMENINO</v>
          </cell>
        </row>
        <row r="474">
          <cell r="C474" t="str">
            <v>JEP-366-2022</v>
          </cell>
          <cell r="D474" t="str">
            <v>JEP-CSPO-366-2022</v>
          </cell>
          <cell r="E474" t="str">
            <v>Jairo Cuellar</v>
          </cell>
          <cell r="F474" t="str">
            <v>24 de enero de 2022</v>
          </cell>
          <cell r="G474" t="str">
            <v>Lizeth Paola Hernandez Peñuela</v>
          </cell>
          <cell r="H474" t="str">
            <v>2. Contratos o convenios que no requieren pluralidad de ofertas</v>
          </cell>
          <cell r="I474" t="str">
            <v>1. Prestación de servicios</v>
          </cell>
          <cell r="J474">
            <v>1026565487</v>
          </cell>
          <cell r="K474">
            <v>3</v>
          </cell>
          <cell r="L474" t="str">
            <v>Persona Natural</v>
          </cell>
          <cell r="M474" t="str">
            <v>N/A</v>
          </cell>
          <cell r="N474" t="str">
            <v xml:space="preserve">Prestar servicios profesionales como comunicadora social para apoyar y acompañar la gestión del grupo de relacionamiento y comunicaciones de la UIA en las actividades institucionales relacionadas con la comunicación interna y externa con relacion a la capacidad investigativa a cargo de la Unidad.  </v>
          </cell>
          <cell r="O474" t="str">
            <v>Administrativo Transversal</v>
          </cell>
          <cell r="P474" t="str">
            <v>Harvey Danilo Suarez Morales</v>
          </cell>
          <cell r="Q474" t="str">
            <v>Secretaría Ejecutiva</v>
          </cell>
          <cell r="R474" t="str">
            <v>Unidad de Investigación y Acusación</v>
          </cell>
          <cell r="S474" t="str">
            <v>Unidad de Investigación y Acusación</v>
          </cell>
          <cell r="T474" t="str">
            <v>Luz Helena Morales Garay</v>
          </cell>
          <cell r="U474" t="str">
            <v>I-Unidad de Investigación y Acusación</v>
          </cell>
          <cell r="V474" t="str">
            <v>N/A</v>
          </cell>
          <cell r="W474" t="str">
            <v>N/A</v>
          </cell>
          <cell r="X474" t="str">
            <v>N/A</v>
          </cell>
          <cell r="Y474" t="str">
            <v>Inversión</v>
          </cell>
          <cell r="Z474">
            <v>47233505</v>
          </cell>
          <cell r="AA474" t="str">
            <v>N/A</v>
          </cell>
          <cell r="AB474" t="str">
            <v>N/A</v>
          </cell>
          <cell r="AC474" t="str">
            <v>$4.192.323</v>
          </cell>
          <cell r="AD474" t="str">
            <v>N/A</v>
          </cell>
          <cell r="AE474">
            <v>57622</v>
          </cell>
          <cell r="AF474">
            <v>73222</v>
          </cell>
          <cell r="AG474">
            <v>2018011001091</v>
          </cell>
          <cell r="AH474">
            <v>44589</v>
          </cell>
          <cell r="AI474">
            <v>44592</v>
          </cell>
          <cell r="AJ474" t="str">
            <v>N/A</v>
          </cell>
          <cell r="AK474" t="str">
            <v>N/A</v>
          </cell>
          <cell r="AL474" t="str">
            <v>N/A</v>
          </cell>
          <cell r="AM474" t="str">
            <v>N/A</v>
          </cell>
          <cell r="AN474">
            <v>0</v>
          </cell>
          <cell r="AO474" t="str">
            <v>N/A</v>
          </cell>
          <cell r="AP474">
            <v>0</v>
          </cell>
          <cell r="AQ474" t="str">
            <v>N/A</v>
          </cell>
          <cell r="AR474">
            <v>0</v>
          </cell>
          <cell r="AS474" t="str">
            <v>N/A</v>
          </cell>
          <cell r="AT474">
            <v>0</v>
          </cell>
          <cell r="AU474" t="str">
            <v>N/A</v>
          </cell>
          <cell r="AV474">
            <v>0</v>
          </cell>
          <cell r="AW474" t="str">
            <v>N/A</v>
          </cell>
          <cell r="AX474">
            <v>0</v>
          </cell>
          <cell r="AY474" t="str">
            <v>N/A</v>
          </cell>
          <cell r="AZ474">
            <v>0</v>
          </cell>
          <cell r="BA474">
            <v>47233505</v>
          </cell>
          <cell r="BB474" t="str">
            <v>NO</v>
          </cell>
          <cell r="BC474" t="str">
            <v>N/A</v>
          </cell>
          <cell r="BD474" t="str">
            <v>N/A</v>
          </cell>
          <cell r="BE474" t="str">
            <v>N/A</v>
          </cell>
          <cell r="BF474" t="str">
            <v>N/A</v>
          </cell>
          <cell r="BG474">
            <v>44926</v>
          </cell>
          <cell r="BH474">
            <v>44926</v>
          </cell>
          <cell r="BI474">
            <v>-417</v>
          </cell>
          <cell r="BJ474" t="str">
            <v>NO</v>
          </cell>
          <cell r="BK474" t="str">
            <v>N/A</v>
          </cell>
          <cell r="BL474" t="str">
            <v>Bogotá D.C.</v>
          </cell>
          <cell r="BM474" t="str">
            <v xml:space="preserve">Cumplimiento </v>
          </cell>
          <cell r="BN474" t="str">
            <v>15-47-101008734</v>
          </cell>
          <cell r="BO474">
            <v>0</v>
          </cell>
          <cell r="BP474" t="str">
            <v>Seguros del Estado</v>
          </cell>
          <cell r="BQ474">
            <v>44589</v>
          </cell>
          <cell r="BR474" t="str">
            <v>28-01-2022 - 30-06-2023</v>
          </cell>
          <cell r="BS474">
            <v>2022</v>
          </cell>
          <cell r="BT474" t="str">
            <v>PENDIENTE</v>
          </cell>
          <cell r="BU474" t="str">
            <v>Ninguna</v>
          </cell>
          <cell r="BV474" t="str">
            <v>Terminado</v>
          </cell>
          <cell r="BW474" t="str">
            <v>Retiro</v>
          </cell>
          <cell r="BX474" t="str">
            <v>N/A</v>
          </cell>
          <cell r="BY474" t="str">
            <v>COMUNICACIÓN SOCIAL</v>
          </cell>
          <cell r="BZ474" t="str">
            <v>N/A</v>
          </cell>
          <cell r="CA474" t="str">
            <v>FEMENINO</v>
          </cell>
        </row>
        <row r="475">
          <cell r="C475" t="str">
            <v>JEP-279-2022</v>
          </cell>
          <cell r="D475" t="str">
            <v>JEP-CSPO-279-2022</v>
          </cell>
          <cell r="E475" t="str">
            <v xml:space="preserve">Ángela Esquivel </v>
          </cell>
          <cell r="F475" t="str">
            <v>20 de enero de 2022</v>
          </cell>
          <cell r="G475" t="str">
            <v>Eugenia Maria Carmela de las Mercedes Albornoz Ruiz</v>
          </cell>
          <cell r="H475" t="str">
            <v>2. Contratos o convenios que no requieren pluralidad de ofertas</v>
          </cell>
          <cell r="I475" t="str">
            <v>1. Prestación de servicios</v>
          </cell>
          <cell r="J475">
            <v>65698138</v>
          </cell>
          <cell r="K475">
            <v>1</v>
          </cell>
          <cell r="L475" t="str">
            <v>Persona Natural</v>
          </cell>
          <cell r="M475" t="str">
            <v>N/A</v>
          </cell>
          <cell r="N475" t="str">
            <v>Prestar servicios profesionales para apoyar y acompañar a la UIA en la implementación de la estrategia de participación social en el desarrollo de actividades asociadas a la programación, manejo de base de datos y migraciones de sistemas de información en el proceso de caracterización de usuarios internos y externos de la Unidad.</v>
          </cell>
          <cell r="O475" t="str">
            <v>Administrativo Transversal</v>
          </cell>
          <cell r="P475" t="str">
            <v>Harvey Danilo Suarez Morales</v>
          </cell>
          <cell r="Q475" t="str">
            <v>Secretaría Ejecutiva</v>
          </cell>
          <cell r="R475" t="str">
            <v>Unidad de Investigación y Acusación</v>
          </cell>
          <cell r="S475" t="str">
            <v>Unidad de Investigación y Acusación</v>
          </cell>
          <cell r="T475" t="str">
            <v>Luz Helena Morales Garay</v>
          </cell>
          <cell r="U475" t="str">
            <v>I-Unidad de Investigación y Acusación</v>
          </cell>
          <cell r="V475" t="str">
            <v>N/A</v>
          </cell>
          <cell r="W475" t="str">
            <v>N/A</v>
          </cell>
          <cell r="X475" t="str">
            <v>N/A</v>
          </cell>
          <cell r="Y475" t="str">
            <v>Inversión</v>
          </cell>
          <cell r="Z475">
            <v>94211621</v>
          </cell>
          <cell r="AA475" t="str">
            <v>N/A</v>
          </cell>
          <cell r="AB475" t="str">
            <v>N/A</v>
          </cell>
          <cell r="AC475">
            <v>8240084</v>
          </cell>
          <cell r="AD475" t="str">
            <v>N/A</v>
          </cell>
          <cell r="AE475">
            <v>58322</v>
          </cell>
          <cell r="AF475">
            <v>71022</v>
          </cell>
          <cell r="AG475">
            <v>2018011001091</v>
          </cell>
          <cell r="AH475">
            <v>44589</v>
          </cell>
          <cell r="AI475">
            <v>44592</v>
          </cell>
          <cell r="AJ475" t="str">
            <v>Juan Pablo Jose Carvajal Barreto</v>
          </cell>
          <cell r="AK475">
            <v>11319344</v>
          </cell>
          <cell r="AL475">
            <v>1</v>
          </cell>
          <cell r="AM475">
            <v>44628</v>
          </cell>
          <cell r="AN475">
            <v>0</v>
          </cell>
          <cell r="AO475" t="str">
            <v>N/A</v>
          </cell>
          <cell r="AP475">
            <v>0</v>
          </cell>
          <cell r="AQ475" t="str">
            <v>N/A</v>
          </cell>
          <cell r="AR475">
            <v>0</v>
          </cell>
          <cell r="AS475" t="str">
            <v>N/A</v>
          </cell>
          <cell r="AT475">
            <v>0</v>
          </cell>
          <cell r="AU475" t="str">
            <v>N/A</v>
          </cell>
          <cell r="AV475">
            <v>0</v>
          </cell>
          <cell r="AW475" t="str">
            <v>N/A</v>
          </cell>
          <cell r="AX475">
            <v>0</v>
          </cell>
          <cell r="AY475" t="str">
            <v>N/A</v>
          </cell>
          <cell r="AZ475">
            <v>0</v>
          </cell>
          <cell r="BA475">
            <v>94211621</v>
          </cell>
          <cell r="BB475" t="str">
            <v>NO</v>
          </cell>
          <cell r="BC475" t="str">
            <v>N/A</v>
          </cell>
          <cell r="BD475" t="str">
            <v>N/A</v>
          </cell>
          <cell r="BE475" t="str">
            <v>N/A</v>
          </cell>
          <cell r="BF475" t="str">
            <v>N/A</v>
          </cell>
          <cell r="BG475">
            <v>44926</v>
          </cell>
          <cell r="BH475">
            <v>44926</v>
          </cell>
          <cell r="BI475">
            <v>-417</v>
          </cell>
          <cell r="BJ475" t="str">
            <v>NO</v>
          </cell>
          <cell r="BK475" t="str">
            <v>N/A</v>
          </cell>
          <cell r="BL475" t="str">
            <v>Bogotá D.C.</v>
          </cell>
          <cell r="BM475" t="str">
            <v xml:space="preserve">Cumplimiento </v>
          </cell>
          <cell r="BN475" t="str">
            <v xml:space="preserve">36-45-101037749
36-45-101038128
</v>
          </cell>
          <cell r="BO475" t="str">
            <v>0
0</v>
          </cell>
          <cell r="BP475" t="str">
            <v>Seguros del Estado S.A.
Seguros del Estado S.A.</v>
          </cell>
          <cell r="BQ475" t="str">
            <v>31/01/2022
11/03/2022</v>
          </cell>
          <cell r="BR475" t="str">
            <v>28-01-2022 - 30-06-2023
09/03/2022 - 30/06/2023</v>
          </cell>
          <cell r="BS475" t="str">
            <v>31/01/2022
14/03/2022</v>
          </cell>
          <cell r="BT475" t="str">
            <v>PENDIENTE</v>
          </cell>
          <cell r="BU475" t="str">
            <v>en fecha 08/03/2022, se suscribió cesión del contrato.</v>
          </cell>
          <cell r="BV475" t="str">
            <v>Terminado</v>
          </cell>
          <cell r="BW475" t="str">
            <v>Cesión</v>
          </cell>
          <cell r="BX475" t="str">
            <v>N/A</v>
          </cell>
          <cell r="BY475" t="str">
            <v>INGENIERÍA DE SISTEMAS</v>
          </cell>
          <cell r="BZ475" t="str">
            <v>N/A</v>
          </cell>
          <cell r="CA475" t="str">
            <v>MASCULINO</v>
          </cell>
        </row>
        <row r="476">
          <cell r="C476" t="str">
            <v>JEP-278-2022</v>
          </cell>
          <cell r="D476" t="str">
            <v>JEP-CSPO-278-2022</v>
          </cell>
          <cell r="E476" t="str">
            <v xml:space="preserve">Ángela Esquivel </v>
          </cell>
          <cell r="F476" t="str">
            <v>20 de enero de 2022</v>
          </cell>
          <cell r="G476" t="str">
            <v>Melissa Sofia Echeverry Ladino</v>
          </cell>
          <cell r="H476" t="str">
            <v>2. Contratos o convenios que no requieren pluralidad de ofertas</v>
          </cell>
          <cell r="I476" t="str">
            <v>1. Prestación de servicios</v>
          </cell>
          <cell r="J476">
            <v>1032471543</v>
          </cell>
          <cell r="K476">
            <v>5</v>
          </cell>
          <cell r="L476" t="str">
            <v>Persona Natural</v>
          </cell>
          <cell r="M476" t="str">
            <v>N/A</v>
          </cell>
          <cell r="N476" t="str">
            <v>Prestar servicios profesionales para apoyar y acompañar a la UIA en la implementación de la estrategia de participación social a través de la promoción de diálogos nacionales y territoriales con los pueblos étnicos y la sensibilización y formación de los equipos nacionales y territoriales sobre la implementación del enfoque étnico.</v>
          </cell>
          <cell r="O476" t="str">
            <v>Administrativo Transversal</v>
          </cell>
          <cell r="P476" t="str">
            <v>Harvey Danilo Suarez Morales</v>
          </cell>
          <cell r="Q476" t="str">
            <v>Secretaría Ejecutiva</v>
          </cell>
          <cell r="R476" t="str">
            <v>Unidad de Investigación y Acusación</v>
          </cell>
          <cell r="S476" t="str">
            <v>Unidad de Investigación y Acusación</v>
          </cell>
          <cell r="T476" t="str">
            <v>Luz Helena Morales Garay</v>
          </cell>
          <cell r="U476" t="str">
            <v>I-Unidad de Investigación y Acusación</v>
          </cell>
          <cell r="V476" t="str">
            <v>N/A</v>
          </cell>
          <cell r="W476" t="str">
            <v>N/A</v>
          </cell>
          <cell r="X476" t="str">
            <v>N/A</v>
          </cell>
          <cell r="Y476" t="str">
            <v>Inversión</v>
          </cell>
          <cell r="Z476">
            <v>76030431</v>
          </cell>
          <cell r="AA476" t="str">
            <v>N/A</v>
          </cell>
          <cell r="AB476" t="str">
            <v>N/A</v>
          </cell>
          <cell r="AC476" t="str">
            <v>$6.649.892</v>
          </cell>
          <cell r="AD476" t="str">
            <v>N/A</v>
          </cell>
          <cell r="AE476">
            <v>58522</v>
          </cell>
          <cell r="AF476">
            <v>63122</v>
          </cell>
          <cell r="AG476">
            <v>2018011001091</v>
          </cell>
          <cell r="AH476">
            <v>44587</v>
          </cell>
          <cell r="AI476">
            <v>44592</v>
          </cell>
          <cell r="AJ476" t="str">
            <v>N/A</v>
          </cell>
          <cell r="AK476" t="str">
            <v>N/A</v>
          </cell>
          <cell r="AL476" t="str">
            <v>N/A</v>
          </cell>
          <cell r="AM476" t="str">
            <v>N/A</v>
          </cell>
          <cell r="AN476">
            <v>0</v>
          </cell>
          <cell r="AO476" t="str">
            <v>N/A</v>
          </cell>
          <cell r="AP476">
            <v>0</v>
          </cell>
          <cell r="AQ476" t="str">
            <v>N/A</v>
          </cell>
          <cell r="AR476">
            <v>0</v>
          </cell>
          <cell r="AS476" t="str">
            <v>N/A</v>
          </cell>
          <cell r="AT476">
            <v>0</v>
          </cell>
          <cell r="AU476" t="str">
            <v>N/A</v>
          </cell>
          <cell r="AV476">
            <v>0</v>
          </cell>
          <cell r="AW476" t="str">
            <v>N/A</v>
          </cell>
          <cell r="AX476">
            <v>0</v>
          </cell>
          <cell r="AY476" t="str">
            <v>N/A</v>
          </cell>
          <cell r="AZ476">
            <v>0</v>
          </cell>
          <cell r="BA476">
            <v>76030431</v>
          </cell>
          <cell r="BB476" t="str">
            <v>NO</v>
          </cell>
          <cell r="BC476" t="str">
            <v>N/A</v>
          </cell>
          <cell r="BD476" t="str">
            <v>N/A</v>
          </cell>
          <cell r="BE476" t="str">
            <v>N/A</v>
          </cell>
          <cell r="BF476" t="str">
            <v>N/A</v>
          </cell>
          <cell r="BG476">
            <v>44926</v>
          </cell>
          <cell r="BH476">
            <v>44926</v>
          </cell>
          <cell r="BI476">
            <v>-417</v>
          </cell>
          <cell r="BJ476" t="str">
            <v>NO</v>
          </cell>
          <cell r="BK476" t="str">
            <v>N/A</v>
          </cell>
          <cell r="BL476" t="str">
            <v>Bogotá D.C.</v>
          </cell>
          <cell r="BM476" t="str">
            <v>Cumplimiento</v>
          </cell>
          <cell r="BN476" t="str">
            <v>36-45-101037716</v>
          </cell>
          <cell r="BO476">
            <v>0</v>
          </cell>
          <cell r="BP476" t="str">
            <v>Seguros del Estado</v>
          </cell>
          <cell r="BQ476">
            <v>44588</v>
          </cell>
          <cell r="BR476" t="str">
            <v>26-01-2022 - 30-06-2023</v>
          </cell>
          <cell r="BS476">
            <v>2022</v>
          </cell>
          <cell r="BT476" t="str">
            <v>PENDIENTE</v>
          </cell>
          <cell r="BU476" t="str">
            <v>Ninguna</v>
          </cell>
          <cell r="BV476" t="str">
            <v>Terminado</v>
          </cell>
          <cell r="BW476" t="str">
            <v>Retiro</v>
          </cell>
          <cell r="BX476" t="str">
            <v>N/A</v>
          </cell>
          <cell r="BY476" t="str">
            <v>COMUNICACIÓN SOCIAL Y PERIODISMO</v>
          </cell>
          <cell r="BZ476" t="str">
            <v>N/A</v>
          </cell>
          <cell r="CA476" t="str">
            <v>FEMENINO</v>
          </cell>
        </row>
        <row r="477">
          <cell r="C477" t="str">
            <v>JEP-346-2022</v>
          </cell>
          <cell r="D477" t="str">
            <v>JEP-CSPO-346-2022</v>
          </cell>
          <cell r="E477" t="str">
            <v>Laura Paredes</v>
          </cell>
          <cell r="F477" t="str">
            <v>21 de enero de 2022</v>
          </cell>
          <cell r="G477" t="str">
            <v>Nancy Liliana Cortes Garcia</v>
          </cell>
          <cell r="H477" t="str">
            <v>2. Contratos o convenios que no requieren pluralidad de ofertas</v>
          </cell>
          <cell r="I477" t="str">
            <v>1. Prestación de servicios</v>
          </cell>
          <cell r="J477">
            <v>1015446504</v>
          </cell>
          <cell r="K477">
            <v>0</v>
          </cell>
          <cell r="L477" t="str">
            <v>Persona Natural</v>
          </cell>
          <cell r="M477" t="str">
            <v>N/A</v>
          </cell>
          <cell r="N477" t="str">
            <v>Prestar servicios profesionales para apoyar y acompañar a la UIA en la implementación de la estrategia de participación social a través de la promoción y el relacionamiento con organizaciones de la sociedad civil y el acompañamiento a los grupos territoriales en la implementación del protocolo de comunicación con las víctimas.</v>
          </cell>
          <cell r="O477" t="str">
            <v>Administrativo Transversal</v>
          </cell>
          <cell r="P477" t="str">
            <v>Harvey Danilo Suarez Morales</v>
          </cell>
          <cell r="Q477" t="str">
            <v>Secretaría Ejecutiva</v>
          </cell>
          <cell r="R477" t="str">
            <v>Unidad de Investigación y Acusación</v>
          </cell>
          <cell r="S477" t="str">
            <v>Unidad de Investigación y Acusación</v>
          </cell>
          <cell r="T477" t="str">
            <v>Luz Helena Morales Garay</v>
          </cell>
          <cell r="U477" t="str">
            <v>I-Unidad de Investigación y Acusación</v>
          </cell>
          <cell r="V477" t="str">
            <v>N/A</v>
          </cell>
          <cell r="W477" t="str">
            <v>N/A</v>
          </cell>
          <cell r="X477" t="str">
            <v>N/A</v>
          </cell>
          <cell r="Y477" t="str">
            <v>Inversión</v>
          </cell>
          <cell r="Z477">
            <v>76030431</v>
          </cell>
          <cell r="AA477" t="str">
            <v>N/A</v>
          </cell>
          <cell r="AB477" t="str">
            <v>N/A</v>
          </cell>
          <cell r="AC477" t="str">
            <v>$6.649.892,00</v>
          </cell>
          <cell r="AD477" t="str">
            <v>N/A</v>
          </cell>
          <cell r="AE477">
            <v>58422</v>
          </cell>
          <cell r="AF477">
            <v>71722</v>
          </cell>
          <cell r="AG477" t="str">
            <v xml:space="preserve">2018011001091	</v>
          </cell>
          <cell r="AH477">
            <v>44589</v>
          </cell>
          <cell r="AI477">
            <v>44592</v>
          </cell>
          <cell r="AJ477" t="str">
            <v>N/A</v>
          </cell>
          <cell r="AK477" t="str">
            <v>N/A</v>
          </cell>
          <cell r="AL477" t="str">
            <v>N/A</v>
          </cell>
          <cell r="AM477" t="str">
            <v>N/A</v>
          </cell>
          <cell r="AN477">
            <v>0</v>
          </cell>
          <cell r="AO477" t="str">
            <v>N/A</v>
          </cell>
          <cell r="AP477">
            <v>0</v>
          </cell>
          <cell r="AQ477" t="str">
            <v>N/A</v>
          </cell>
          <cell r="AR477">
            <v>0</v>
          </cell>
          <cell r="AS477" t="str">
            <v>N/A</v>
          </cell>
          <cell r="AT477">
            <v>0</v>
          </cell>
          <cell r="AU477" t="str">
            <v>N/A</v>
          </cell>
          <cell r="AV477">
            <v>0</v>
          </cell>
          <cell r="AW477" t="str">
            <v>N/A</v>
          </cell>
          <cell r="AX477">
            <v>0</v>
          </cell>
          <cell r="AY477" t="str">
            <v>N/A</v>
          </cell>
          <cell r="AZ477">
            <v>0</v>
          </cell>
          <cell r="BA477">
            <v>76030431</v>
          </cell>
          <cell r="BB477" t="str">
            <v>NO</v>
          </cell>
          <cell r="BC477" t="str">
            <v>N/A</v>
          </cell>
          <cell r="BD477" t="str">
            <v>N/A</v>
          </cell>
          <cell r="BE477" t="str">
            <v>N/A</v>
          </cell>
          <cell r="BF477" t="str">
            <v>N/A</v>
          </cell>
          <cell r="BG477">
            <v>44926</v>
          </cell>
          <cell r="BH477">
            <v>44926</v>
          </cell>
          <cell r="BI477">
            <v>-417</v>
          </cell>
          <cell r="BJ477" t="str">
            <v>NO</v>
          </cell>
          <cell r="BK477" t="str">
            <v>N/A</v>
          </cell>
          <cell r="BL477" t="str">
            <v>Bogotá D.C.</v>
          </cell>
          <cell r="BM477" t="str">
            <v xml:space="preserve">Cumplimiento </v>
          </cell>
          <cell r="BN477" t="str">
            <v>36-45-101037741</v>
          </cell>
          <cell r="BO477">
            <v>0</v>
          </cell>
          <cell r="BP477" t="str">
            <v xml:space="preserve">Seguros del Estado </v>
          </cell>
          <cell r="BQ477">
            <v>44589</v>
          </cell>
          <cell r="BR477" t="str">
            <v>28-01-2022 - 30-06-2023</v>
          </cell>
          <cell r="BS477">
            <v>2022</v>
          </cell>
          <cell r="BT477" t="str">
            <v>PENDIENTE</v>
          </cell>
          <cell r="BU477" t="str">
            <v>En otrosí No. 1 de fecha 29/03/2022 Se aclara vigencia a 31/12/2022 y forma de pago.</v>
          </cell>
          <cell r="BV477" t="str">
            <v>Terminado</v>
          </cell>
          <cell r="BW477" t="str">
            <v>Retiro</v>
          </cell>
          <cell r="BX477" t="str">
            <v>N/A</v>
          </cell>
          <cell r="BY477" t="str">
            <v>POLITICA Y RELACIONES INTERNACIONALES</v>
          </cell>
          <cell r="BZ477" t="str">
            <v>N/A</v>
          </cell>
          <cell r="CA477" t="str">
            <v>FEMENINO</v>
          </cell>
        </row>
        <row r="478">
          <cell r="C478" t="str">
            <v>JEP-401-2022</v>
          </cell>
          <cell r="D478" t="str">
            <v>JEP-CSPO-401-2022</v>
          </cell>
          <cell r="E478" t="str">
            <v>Laura Paredes</v>
          </cell>
          <cell r="F478" t="str">
            <v>19 de enero de 2022</v>
          </cell>
          <cell r="G478" t="str">
            <v>Libardo Cardona Martinez</v>
          </cell>
          <cell r="H478" t="str">
            <v>2. Contratos o convenios que no requieren pluralidad de ofertas</v>
          </cell>
          <cell r="I478" t="str">
            <v>1. Prestación de servicios</v>
          </cell>
          <cell r="J478">
            <v>70724325</v>
          </cell>
          <cell r="K478">
            <v>0</v>
          </cell>
          <cell r="L478" t="str">
            <v>Persona Natural</v>
          </cell>
          <cell r="M478" t="str">
            <v>N/A</v>
          </cell>
          <cell r="N478" t="str">
            <v>Prestar servicios profesionales para apoyar y acompañar a la UIA en la implementación de la estrategia de participación social a través del apoyo en la implementación de los mecanismos de atención, orientación y participación de víctimas y el desarrollo de acciones que permitan identificar y valorar las consecuencias e impactos de la violencia sexual y fortalecer a los organizaciones para la réplica de información.</v>
          </cell>
          <cell r="O478" t="str">
            <v>Administrativo Transversal</v>
          </cell>
          <cell r="P478" t="str">
            <v>Harvey Danilo Suarez Morales</v>
          </cell>
          <cell r="Q478" t="str">
            <v>Secretaría Ejecutiva</v>
          </cell>
          <cell r="R478" t="str">
            <v>Unidad de Investigación y Acusación</v>
          </cell>
          <cell r="S478" t="str">
            <v>Unidad de Investigación y Acusación</v>
          </cell>
          <cell r="T478" t="str">
            <v>Luz Helena Morales Garay</v>
          </cell>
          <cell r="U478" t="str">
            <v>I-Unidad de Investigación y Acusación</v>
          </cell>
          <cell r="V478" t="str">
            <v>N/A</v>
          </cell>
          <cell r="W478" t="str">
            <v>N/A</v>
          </cell>
          <cell r="X478" t="str">
            <v>N/A</v>
          </cell>
          <cell r="Y478" t="str">
            <v>Inversión</v>
          </cell>
          <cell r="Z478">
            <v>76030431</v>
          </cell>
          <cell r="AA478" t="str">
            <v>N/A</v>
          </cell>
          <cell r="AB478" t="str">
            <v>N/A</v>
          </cell>
          <cell r="AC478">
            <v>6649892</v>
          </cell>
          <cell r="AD478" t="str">
            <v>N/A</v>
          </cell>
          <cell r="AE478">
            <v>58222</v>
          </cell>
          <cell r="AF478">
            <v>72622</v>
          </cell>
          <cell r="AG478">
            <v>2018011001091</v>
          </cell>
          <cell r="AH478">
            <v>44589</v>
          </cell>
          <cell r="AI478">
            <v>44592</v>
          </cell>
          <cell r="AJ478" t="str">
            <v>N/A</v>
          </cell>
          <cell r="AK478" t="str">
            <v>N/A</v>
          </cell>
          <cell r="AL478" t="str">
            <v>N/A</v>
          </cell>
          <cell r="AM478" t="str">
            <v>N/A</v>
          </cell>
          <cell r="AN478">
            <v>0</v>
          </cell>
          <cell r="AO478" t="str">
            <v>N/A</v>
          </cell>
          <cell r="AP478">
            <v>0</v>
          </cell>
          <cell r="AQ478" t="str">
            <v>N/A</v>
          </cell>
          <cell r="AR478">
            <v>0</v>
          </cell>
          <cell r="AS478" t="str">
            <v>N/A</v>
          </cell>
          <cell r="AT478">
            <v>0</v>
          </cell>
          <cell r="AU478" t="str">
            <v>N/A</v>
          </cell>
          <cell r="AV478">
            <v>0</v>
          </cell>
          <cell r="AW478" t="str">
            <v>N/A</v>
          </cell>
          <cell r="AX478">
            <v>0</v>
          </cell>
          <cell r="AY478" t="str">
            <v>N/A</v>
          </cell>
          <cell r="AZ478">
            <v>0</v>
          </cell>
          <cell r="BA478">
            <v>76030431</v>
          </cell>
          <cell r="BB478" t="str">
            <v>NO</v>
          </cell>
          <cell r="BC478" t="str">
            <v>N/A</v>
          </cell>
          <cell r="BD478" t="str">
            <v>N/A</v>
          </cell>
          <cell r="BE478" t="str">
            <v>N/A</v>
          </cell>
          <cell r="BF478" t="str">
            <v>N/A</v>
          </cell>
          <cell r="BG478">
            <v>44926</v>
          </cell>
          <cell r="BH478">
            <v>44926</v>
          </cell>
          <cell r="BI478">
            <v>-417</v>
          </cell>
          <cell r="BJ478" t="str">
            <v>NO</v>
          </cell>
          <cell r="BK478" t="str">
            <v>N/A</v>
          </cell>
          <cell r="BL478" t="str">
            <v>Bogotá D.C.</v>
          </cell>
          <cell r="BM478" t="str">
            <v>Cumplimiento</v>
          </cell>
          <cell r="BN478" t="str">
            <v>36-45-101037743</v>
          </cell>
          <cell r="BO478">
            <v>0</v>
          </cell>
          <cell r="BP478" t="str">
            <v>Seguros del Estado</v>
          </cell>
          <cell r="BQ478">
            <v>44589</v>
          </cell>
          <cell r="BR478" t="str">
            <v>28-01-2022 - 30-06-2023</v>
          </cell>
          <cell r="BS478">
            <v>2022</v>
          </cell>
          <cell r="BT478" t="str">
            <v>PENDIENTE</v>
          </cell>
          <cell r="BU478" t="str">
            <v>Ninguna</v>
          </cell>
          <cell r="BV478" t="str">
            <v>Terminado</v>
          </cell>
          <cell r="BW478" t="str">
            <v>Retiro</v>
          </cell>
          <cell r="BX478" t="str">
            <v>N/A</v>
          </cell>
          <cell r="BY478" t="str">
            <v>PERIODISMO</v>
          </cell>
          <cell r="BZ478" t="str">
            <v>N/A</v>
          </cell>
          <cell r="CA478" t="str">
            <v>MASCULINO</v>
          </cell>
        </row>
        <row r="479">
          <cell r="C479" t="str">
            <v>JEP-341-2022</v>
          </cell>
          <cell r="D479" t="str">
            <v>JEP-CSPO-341-2022</v>
          </cell>
          <cell r="E479" t="str">
            <v>Laura Paredes</v>
          </cell>
          <cell r="F479" t="str">
            <v>20 de enero de 2022</v>
          </cell>
          <cell r="G479" t="str">
            <v>Daniel Mauricio Castañeda Arredondo</v>
          </cell>
          <cell r="H479" t="str">
            <v>2. Contratos o convenios que no requieren pluralidad de ofertas</v>
          </cell>
          <cell r="I479" t="str">
            <v>1. Prestación de servicios</v>
          </cell>
          <cell r="J479">
            <v>1020732641</v>
          </cell>
          <cell r="K479">
            <v>6</v>
          </cell>
          <cell r="L479" t="str">
            <v>Persona Natural</v>
          </cell>
          <cell r="M479" t="str">
            <v>N/A</v>
          </cell>
          <cell r="N479" t="str">
            <v>Prestar servicios profesionales para apoyar y acompañar a la UIA en la implementación de la estrategia de participación social a través del desarrollo y ejecución de procesos y productos gráficos, creativos y audiovisuales que den soporte a los procesos de participación social de los grupos y equipos.</v>
          </cell>
          <cell r="O479" t="str">
            <v>Administrativo Transversal</v>
          </cell>
          <cell r="P479" t="str">
            <v>Harvey Danilo Suarez Morales</v>
          </cell>
          <cell r="Q479" t="str">
            <v>Secretaría Ejecutiva</v>
          </cell>
          <cell r="R479" t="str">
            <v>Unidad de Investigación y Acusación</v>
          </cell>
          <cell r="S479" t="str">
            <v>Unidad de Investigación y Acusación</v>
          </cell>
          <cell r="T479" t="str">
            <v>Luz Helena Morales Garay</v>
          </cell>
          <cell r="U479" t="str">
            <v>I-Unidad de Investigación y Acusación</v>
          </cell>
          <cell r="V479" t="str">
            <v>N/A</v>
          </cell>
          <cell r="W479" t="str">
            <v>N/A</v>
          </cell>
          <cell r="X479" t="str">
            <v>N/A</v>
          </cell>
          <cell r="Y479" t="str">
            <v>Inversión</v>
          </cell>
          <cell r="Z479">
            <v>76030431</v>
          </cell>
          <cell r="AA479" t="str">
            <v>N/A</v>
          </cell>
          <cell r="AB479" t="str">
            <v>N/A</v>
          </cell>
          <cell r="AC479">
            <v>6649892</v>
          </cell>
          <cell r="AD479" t="str">
            <v>N/A</v>
          </cell>
          <cell r="AE479">
            <v>59822</v>
          </cell>
          <cell r="AF479">
            <v>67122</v>
          </cell>
          <cell r="AG479">
            <v>2018011001091</v>
          </cell>
          <cell r="AH479">
            <v>44589</v>
          </cell>
          <cell r="AI479">
            <v>44592</v>
          </cell>
          <cell r="AJ479" t="str">
            <v>N/A</v>
          </cell>
          <cell r="AK479" t="str">
            <v>N/A</v>
          </cell>
          <cell r="AL479" t="str">
            <v>N/A</v>
          </cell>
          <cell r="AM479" t="str">
            <v>N/A</v>
          </cell>
          <cell r="AN479">
            <v>0</v>
          </cell>
          <cell r="AO479" t="str">
            <v>N/A</v>
          </cell>
          <cell r="AP479">
            <v>0</v>
          </cell>
          <cell r="AQ479" t="str">
            <v>N/A</v>
          </cell>
          <cell r="AR479">
            <v>0</v>
          </cell>
          <cell r="AS479" t="str">
            <v>N/A</v>
          </cell>
          <cell r="AT479">
            <v>0</v>
          </cell>
          <cell r="AU479" t="str">
            <v>N/A</v>
          </cell>
          <cell r="AV479">
            <v>0</v>
          </cell>
          <cell r="AW479" t="str">
            <v>N/A</v>
          </cell>
          <cell r="AX479">
            <v>0</v>
          </cell>
          <cell r="AY479" t="str">
            <v>N/A</v>
          </cell>
          <cell r="AZ479">
            <v>0</v>
          </cell>
          <cell r="BA479">
            <v>76030431</v>
          </cell>
          <cell r="BB479" t="str">
            <v>NO</v>
          </cell>
          <cell r="BC479" t="str">
            <v>N/A</v>
          </cell>
          <cell r="BD479" t="str">
            <v>N/A</v>
          </cell>
          <cell r="BE479" t="str">
            <v>N/A</v>
          </cell>
          <cell r="BF479" t="str">
            <v>N/A</v>
          </cell>
          <cell r="BG479">
            <v>44926</v>
          </cell>
          <cell r="BH479">
            <v>44926</v>
          </cell>
          <cell r="BI479">
            <v>-417</v>
          </cell>
          <cell r="BJ479" t="str">
            <v>NO</v>
          </cell>
          <cell r="BK479" t="str">
            <v>N/A</v>
          </cell>
          <cell r="BL479" t="str">
            <v>Bogotá D.C.</v>
          </cell>
          <cell r="BM479" t="str">
            <v xml:space="preserve">Cumplimiento </v>
          </cell>
          <cell r="BN479" t="str">
            <v>36-45-101037731</v>
          </cell>
          <cell r="BO479">
            <v>0</v>
          </cell>
          <cell r="BP479" t="str">
            <v xml:space="preserve">Seguros del Estado </v>
          </cell>
          <cell r="BQ479">
            <v>44589</v>
          </cell>
          <cell r="BR479" t="str">
            <v>28-01-2022 - 30-06-2023</v>
          </cell>
          <cell r="BS479">
            <v>2022</v>
          </cell>
          <cell r="BT479" t="str">
            <v>PENDIENTE</v>
          </cell>
          <cell r="BU479" t="str">
            <v>En fecha 22/02/2022 Mediante Otrosí No.1, se modifican las obligaciones contractuales.</v>
          </cell>
          <cell r="BV479" t="str">
            <v>Terminado</v>
          </cell>
          <cell r="BW479" t="str">
            <v>Retiro</v>
          </cell>
          <cell r="BX479" t="str">
            <v>N/A</v>
          </cell>
          <cell r="BY479" t="str">
            <v>DISEÑO GRÁFICO</v>
          </cell>
          <cell r="BZ479" t="str">
            <v>N/A</v>
          </cell>
          <cell r="CA479" t="str">
            <v>MASCULINO</v>
          </cell>
        </row>
        <row r="480">
          <cell r="C480" t="str">
            <v>JEP-344-2022</v>
          </cell>
          <cell r="D480" t="str">
            <v>JEP-CSPO-344-2022</v>
          </cell>
          <cell r="E480" t="str">
            <v>Laura Paredes</v>
          </cell>
          <cell r="F480" t="str">
            <v>21 de enero de 2022</v>
          </cell>
          <cell r="G480" t="str">
            <v>Lina Margarita Martinez Patiño</v>
          </cell>
          <cell r="H480" t="str">
            <v>2. Contratos o convenios que no requieren pluralidad de ofertas</v>
          </cell>
          <cell r="I480" t="str">
            <v>1. Prestación de servicios</v>
          </cell>
          <cell r="J480">
            <v>39584345</v>
          </cell>
          <cell r="K480">
            <v>3</v>
          </cell>
          <cell r="L480" t="str">
            <v>Persona Natural</v>
          </cell>
          <cell r="M480" t="str">
            <v>N/A</v>
          </cell>
          <cell r="N480" t="str">
            <v xml:space="preserve">Prestar servicios profesionales para UIA en implementación de estrategia de participación social a través de aplicación análisis y socialización de información que resulta de aplicación de instrumentos de caracterización cualitativa y cuantitativa de los usuarios internos y externos. </v>
          </cell>
          <cell r="O480" t="str">
            <v>Administrativo Transversal</v>
          </cell>
          <cell r="P480" t="str">
            <v>Harvey Danilo Suarez Morales</v>
          </cell>
          <cell r="Q480" t="str">
            <v>Secretaría Ejecutiva</v>
          </cell>
          <cell r="R480" t="str">
            <v>Unidad de Investigación y Acusación</v>
          </cell>
          <cell r="S480" t="str">
            <v>Unidad de Investigación y Acusación</v>
          </cell>
          <cell r="T480" t="str">
            <v>Luz Helena Morales Garay</v>
          </cell>
          <cell r="U480" t="str">
            <v>I-Unidad de Investigación y Acusación</v>
          </cell>
          <cell r="V480" t="str">
            <v>N/A</v>
          </cell>
          <cell r="W480" t="str">
            <v>N/A</v>
          </cell>
          <cell r="X480" t="str">
            <v>N/A</v>
          </cell>
          <cell r="Y480" t="str">
            <v>Inversión</v>
          </cell>
          <cell r="Z480">
            <v>94211621</v>
          </cell>
          <cell r="AA480" t="str">
            <v>N/A</v>
          </cell>
          <cell r="AB480" t="str">
            <v>N/A</v>
          </cell>
          <cell r="AC480" t="str">
            <v>$8.240.084,00</v>
          </cell>
          <cell r="AD480" t="str">
            <v>N/A</v>
          </cell>
          <cell r="AE480">
            <v>58122</v>
          </cell>
          <cell r="AF480">
            <v>67022</v>
          </cell>
          <cell r="AG480" t="str">
            <v xml:space="preserve">2018011001091	</v>
          </cell>
          <cell r="AH480">
            <v>44589</v>
          </cell>
          <cell r="AI480">
            <v>44592</v>
          </cell>
          <cell r="AJ480" t="str">
            <v>N/A</v>
          </cell>
          <cell r="AK480" t="str">
            <v>N/A</v>
          </cell>
          <cell r="AL480" t="str">
            <v>N/A</v>
          </cell>
          <cell r="AM480" t="str">
            <v>N/A</v>
          </cell>
          <cell r="AN480">
            <v>0</v>
          </cell>
          <cell r="AO480" t="str">
            <v>N/A</v>
          </cell>
          <cell r="AP480">
            <v>0</v>
          </cell>
          <cell r="AQ480" t="str">
            <v>N/A</v>
          </cell>
          <cell r="AR480">
            <v>0</v>
          </cell>
          <cell r="AS480" t="str">
            <v>N/A</v>
          </cell>
          <cell r="AT480">
            <v>0</v>
          </cell>
          <cell r="AU480" t="str">
            <v>N/A</v>
          </cell>
          <cell r="AV480">
            <v>0</v>
          </cell>
          <cell r="AW480" t="str">
            <v>N/A</v>
          </cell>
          <cell r="AX480">
            <v>0</v>
          </cell>
          <cell r="AY480" t="str">
            <v>N/A</v>
          </cell>
          <cell r="AZ480">
            <v>0</v>
          </cell>
          <cell r="BA480">
            <v>94211621</v>
          </cell>
          <cell r="BB480" t="str">
            <v>NO</v>
          </cell>
          <cell r="BC480" t="str">
            <v>N/A</v>
          </cell>
          <cell r="BD480" t="str">
            <v>N/A</v>
          </cell>
          <cell r="BE480" t="str">
            <v>N/A</v>
          </cell>
          <cell r="BF480" t="str">
            <v>N/A</v>
          </cell>
          <cell r="BG480">
            <v>44926</v>
          </cell>
          <cell r="BH480">
            <v>44926</v>
          </cell>
          <cell r="BI480">
            <v>-417</v>
          </cell>
          <cell r="BJ480" t="str">
            <v>NO</v>
          </cell>
          <cell r="BK480" t="str">
            <v>N/A</v>
          </cell>
          <cell r="BL480" t="str">
            <v>Bogotá D.C.</v>
          </cell>
          <cell r="BM480" t="str">
            <v xml:space="preserve">Cumplimiento </v>
          </cell>
          <cell r="BN480" t="str">
            <v>36-45-101037750</v>
          </cell>
          <cell r="BO480">
            <v>0</v>
          </cell>
          <cell r="BP480" t="str">
            <v xml:space="preserve">Seguros del Estado </v>
          </cell>
          <cell r="BQ480">
            <v>44592</v>
          </cell>
          <cell r="BR480" t="str">
            <v>28-01-2022 - 30-06-2023</v>
          </cell>
          <cell r="BS480">
            <v>2022</v>
          </cell>
          <cell r="BT480" t="str">
            <v>PENDIENTE</v>
          </cell>
          <cell r="BU480" t="str">
            <v>Mediante otrosí No. 1, suscrito el 14/03/2022, se modifica la claulusla segunda (obligaciones contratista) y la forma de pago.</v>
          </cell>
          <cell r="BV480" t="str">
            <v>Terminado</v>
          </cell>
          <cell r="BW480" t="str">
            <v>Retiro</v>
          </cell>
          <cell r="BX480" t="str">
            <v>N/A</v>
          </cell>
          <cell r="BY480" t="str">
            <v>SOCIOLOGÍA</v>
          </cell>
          <cell r="BZ480" t="str">
            <v>N/A</v>
          </cell>
          <cell r="CA480" t="str">
            <v>FEMENINO</v>
          </cell>
        </row>
        <row r="481">
          <cell r="C481" t="str">
            <v>JEP-347-2022</v>
          </cell>
          <cell r="D481" t="str">
            <v>JEP-CSPO-347-2022</v>
          </cell>
          <cell r="E481" t="str">
            <v>Laura Paredes</v>
          </cell>
          <cell r="F481" t="str">
            <v>21 de enero de 2022</v>
          </cell>
          <cell r="G481" t="str">
            <v>Sthefannie Valentina Taylor Bucheli</v>
          </cell>
          <cell r="H481" t="str">
            <v>2. Contratos o convenios que no requieren pluralidad de ofertas</v>
          </cell>
          <cell r="I481" t="str">
            <v>1. Prestación de servicios</v>
          </cell>
          <cell r="J481">
            <v>36759733</v>
          </cell>
          <cell r="K481">
            <v>1</v>
          </cell>
          <cell r="L481" t="str">
            <v>Persona Natural</v>
          </cell>
          <cell r="M481" t="str">
            <v>N/A</v>
          </cell>
          <cell r="N481" t="str">
            <v>Prestar servicios profesionales para UIA en implementación de estrategia de participación social a través de aplicación análisis y socialización de información que resulta de aplicación de instrumentos de caracterización cualitativa y cuantitativa de los usuarios internos y externos.</v>
          </cell>
          <cell r="O481" t="str">
            <v>Administrativo Transversal</v>
          </cell>
          <cell r="P481" t="str">
            <v>Harvey Danilo Suarez Morales</v>
          </cell>
          <cell r="Q481" t="str">
            <v>Secretaría Ejecutiva</v>
          </cell>
          <cell r="R481" t="str">
            <v>Unidad de Investigación y Acusación</v>
          </cell>
          <cell r="S481" t="str">
            <v>Unidad de Investigación y Acusación</v>
          </cell>
          <cell r="T481" t="str">
            <v>Luz Helena Morales Garay</v>
          </cell>
          <cell r="U481" t="str">
            <v>I-Unidad de Investigación y Acusación</v>
          </cell>
          <cell r="V481" t="str">
            <v>N/A</v>
          </cell>
          <cell r="W481" t="str">
            <v>N/A</v>
          </cell>
          <cell r="X481" t="str">
            <v>N/A</v>
          </cell>
          <cell r="Y481" t="str">
            <v>Inversión</v>
          </cell>
          <cell r="Z481">
            <v>94211621</v>
          </cell>
          <cell r="AA481" t="str">
            <v>N/A</v>
          </cell>
          <cell r="AB481" t="str">
            <v>N/A</v>
          </cell>
          <cell r="AC481">
            <v>8240084</v>
          </cell>
          <cell r="AD481" t="str">
            <v>N/A</v>
          </cell>
          <cell r="AE481">
            <v>57922</v>
          </cell>
          <cell r="AF481">
            <v>66922</v>
          </cell>
          <cell r="AG481">
            <v>2018011001091</v>
          </cell>
          <cell r="AH481">
            <v>44589</v>
          </cell>
          <cell r="AI481">
            <v>44592</v>
          </cell>
          <cell r="AJ481" t="str">
            <v>N/A</v>
          </cell>
          <cell r="AK481" t="str">
            <v>N/A</v>
          </cell>
          <cell r="AL481" t="str">
            <v>N/A</v>
          </cell>
          <cell r="AM481" t="str">
            <v>N/A</v>
          </cell>
          <cell r="AN481">
            <v>0</v>
          </cell>
          <cell r="AO481" t="str">
            <v>N/A</v>
          </cell>
          <cell r="AP481">
            <v>0</v>
          </cell>
          <cell r="AQ481" t="str">
            <v>N/A</v>
          </cell>
          <cell r="AR481">
            <v>0</v>
          </cell>
          <cell r="AS481" t="str">
            <v>N/A</v>
          </cell>
          <cell r="AT481">
            <v>0</v>
          </cell>
          <cell r="AU481" t="str">
            <v>N/A</v>
          </cell>
          <cell r="AV481">
            <v>0</v>
          </cell>
          <cell r="AW481" t="str">
            <v>N/A</v>
          </cell>
          <cell r="AX481">
            <v>0</v>
          </cell>
          <cell r="AY481" t="str">
            <v>N/A</v>
          </cell>
          <cell r="AZ481">
            <v>0</v>
          </cell>
          <cell r="BA481">
            <v>94211621</v>
          </cell>
          <cell r="BB481" t="str">
            <v>NO</v>
          </cell>
          <cell r="BC481" t="str">
            <v>N/A</v>
          </cell>
          <cell r="BD481" t="str">
            <v>N/A</v>
          </cell>
          <cell r="BE481" t="str">
            <v>N/A</v>
          </cell>
          <cell r="BF481" t="str">
            <v>N/A</v>
          </cell>
          <cell r="BG481">
            <v>44926</v>
          </cell>
          <cell r="BH481">
            <v>44926</v>
          </cell>
          <cell r="BI481">
            <v>-417</v>
          </cell>
          <cell r="BJ481" t="str">
            <v>NO</v>
          </cell>
          <cell r="BK481" t="str">
            <v>N/A</v>
          </cell>
          <cell r="BL481" t="str">
            <v>Bogotá D.C.</v>
          </cell>
          <cell r="BM481" t="str">
            <v xml:space="preserve">Cumplimiento </v>
          </cell>
          <cell r="BN481" t="str">
            <v>36-45-101037730</v>
          </cell>
          <cell r="BO481">
            <v>0</v>
          </cell>
          <cell r="BP481" t="str">
            <v xml:space="preserve">Seguros del Estado </v>
          </cell>
          <cell r="BQ481">
            <v>44589</v>
          </cell>
          <cell r="BR481" t="str">
            <v>28-01-2022 - 30-06-2023</v>
          </cell>
          <cell r="BS481">
            <v>2022</v>
          </cell>
          <cell r="BT481" t="str">
            <v>PENDIENTE</v>
          </cell>
          <cell r="BU481" t="str">
            <v>Mediante otrosí aclaratorio No. 1 de fecha 11/03/2022, s emodifica las condifiones de pago.</v>
          </cell>
          <cell r="BV481" t="str">
            <v>Terminado</v>
          </cell>
          <cell r="BW481" t="str">
            <v>Retiro</v>
          </cell>
          <cell r="BX481" t="str">
            <v>N/A</v>
          </cell>
          <cell r="BY481" t="str">
            <v>PSICOLOGÍA</v>
          </cell>
          <cell r="BZ481" t="str">
            <v>N/A</v>
          </cell>
          <cell r="CA481" t="str">
            <v>FEMENINO</v>
          </cell>
        </row>
        <row r="482">
          <cell r="C482" t="str">
            <v>JEP-415-2022</v>
          </cell>
          <cell r="D482" t="str">
            <v>JEP-CSPO-415-2022</v>
          </cell>
          <cell r="E482" t="str">
            <v>Laura Paredes</v>
          </cell>
          <cell r="F482" t="str">
            <v>19 de enero de 2022</v>
          </cell>
          <cell r="G482" t="str">
            <v>Ana Maria Cristiano Gonzalez</v>
          </cell>
          <cell r="H482" t="str">
            <v>2. Contratos o convenios que no requieren pluralidad de ofertas</v>
          </cell>
          <cell r="I482" t="str">
            <v>1. Prestación de servicios</v>
          </cell>
          <cell r="J482">
            <v>1026287102</v>
          </cell>
          <cell r="K482">
            <v>0</v>
          </cell>
          <cell r="L482" t="str">
            <v>Persona Natural</v>
          </cell>
          <cell r="M482" t="str">
            <v>N/A</v>
          </cell>
          <cell r="N482" t="str">
            <v>Prestar servicios profesionales para apoyar y acompañar a la UIA en la implementación de la estrategia de participación social a través de la generación, promoción y difusión de contenidos informativos, creación de historias y descripción de los procesos de socialización en territorio, para promover las narrativas, mensajes y contenidos desarrollados en la estrategia de participación ante los distintos públicos de interés de la UIA.</v>
          </cell>
          <cell r="O482" t="str">
            <v>Administrativo Transversal</v>
          </cell>
          <cell r="P482" t="str">
            <v>Harvey Danilo Suarez Morales</v>
          </cell>
          <cell r="Q482" t="str">
            <v>Secretaría Ejecutiva</v>
          </cell>
          <cell r="R482" t="str">
            <v>Unidad de Investigación y Acusación</v>
          </cell>
          <cell r="S482" t="str">
            <v>Unidad de Investigación y Acusación</v>
          </cell>
          <cell r="T482" t="str">
            <v>Luz Helena Morales Garay</v>
          </cell>
          <cell r="U482" t="str">
            <v>I-Unidad de Investigación y Acusación</v>
          </cell>
          <cell r="V482" t="str">
            <v>N/A</v>
          </cell>
          <cell r="W482" t="str">
            <v>N/A</v>
          </cell>
          <cell r="X482" t="str">
            <v>N/A</v>
          </cell>
          <cell r="Y482" t="str">
            <v>Inversión</v>
          </cell>
          <cell r="Z482">
            <v>76030431</v>
          </cell>
          <cell r="AA482" t="str">
            <v>N/A</v>
          </cell>
          <cell r="AB482" t="str">
            <v>N/A</v>
          </cell>
          <cell r="AC482">
            <v>6649892</v>
          </cell>
          <cell r="AD482" t="str">
            <v>N/A</v>
          </cell>
          <cell r="AE482">
            <v>58622</v>
          </cell>
          <cell r="AF482" t="str">
            <v xml:space="preserve">	72422</v>
          </cell>
          <cell r="AG482">
            <v>2018011001091</v>
          </cell>
          <cell r="AH482">
            <v>44589</v>
          </cell>
          <cell r="AI482">
            <v>44592</v>
          </cell>
          <cell r="AJ482" t="str">
            <v>N/A</v>
          </cell>
          <cell r="AK482" t="str">
            <v>N/A</v>
          </cell>
          <cell r="AL482" t="str">
            <v>N/A</v>
          </cell>
          <cell r="AM482" t="str">
            <v>N/A</v>
          </cell>
          <cell r="AN482">
            <v>0</v>
          </cell>
          <cell r="AO482" t="str">
            <v>N/A</v>
          </cell>
          <cell r="AP482">
            <v>0</v>
          </cell>
          <cell r="AQ482" t="str">
            <v>N/A</v>
          </cell>
          <cell r="AR482">
            <v>0</v>
          </cell>
          <cell r="AS482" t="str">
            <v>N/A</v>
          </cell>
          <cell r="AT482">
            <v>0</v>
          </cell>
          <cell r="AU482" t="str">
            <v>N/A</v>
          </cell>
          <cell r="AV482">
            <v>0</v>
          </cell>
          <cell r="AW482" t="str">
            <v>N/A</v>
          </cell>
          <cell r="AX482">
            <v>0</v>
          </cell>
          <cell r="AY482" t="str">
            <v>N/A</v>
          </cell>
          <cell r="AZ482">
            <v>0</v>
          </cell>
          <cell r="BA482">
            <v>76030431</v>
          </cell>
          <cell r="BB482" t="str">
            <v>NO</v>
          </cell>
          <cell r="BC482" t="str">
            <v>N/A</v>
          </cell>
          <cell r="BD482" t="str">
            <v>N/A</v>
          </cell>
          <cell r="BE482" t="str">
            <v>N/A</v>
          </cell>
          <cell r="BF482" t="str">
            <v>N/A</v>
          </cell>
          <cell r="BG482">
            <v>44926</v>
          </cell>
          <cell r="BH482">
            <v>44926</v>
          </cell>
          <cell r="BI482">
            <v>-417</v>
          </cell>
          <cell r="BJ482" t="str">
            <v>NO</v>
          </cell>
          <cell r="BK482" t="str">
            <v>N/A</v>
          </cell>
          <cell r="BL482" t="str">
            <v>Bogotá D.C.</v>
          </cell>
          <cell r="BM482" t="str">
            <v>Cumplimiento</v>
          </cell>
          <cell r="BN482" t="str">
            <v>36-45-101037740</v>
          </cell>
          <cell r="BO482">
            <v>0</v>
          </cell>
          <cell r="BP482" t="str">
            <v>Seguros del Estado</v>
          </cell>
          <cell r="BQ482">
            <v>44589</v>
          </cell>
          <cell r="BR482" t="str">
            <v>28-01-2022 - 30-06-2023</v>
          </cell>
          <cell r="BS482">
            <v>2022</v>
          </cell>
          <cell r="BT482" t="str">
            <v>PENDIENTE</v>
          </cell>
          <cell r="BU482" t="str">
            <v>Ninguna</v>
          </cell>
          <cell r="BV482" t="str">
            <v>Terminado</v>
          </cell>
          <cell r="BW482" t="str">
            <v>Retiro</v>
          </cell>
          <cell r="BX482" t="str">
            <v>N/A</v>
          </cell>
          <cell r="BY482" t="str">
            <v>COMUNICACIÓN SOCIAL Y PERIODISMO</v>
          </cell>
          <cell r="BZ482" t="str">
            <v>N/A</v>
          </cell>
          <cell r="CA482" t="str">
            <v>FEMENINO</v>
          </cell>
        </row>
        <row r="483">
          <cell r="C483" t="str">
            <v>JEP-320-2022</v>
          </cell>
          <cell r="D483" t="str">
            <v>JEP-CSPO-320-2022</v>
          </cell>
          <cell r="E483" t="str">
            <v>Jairo Cuellar</v>
          </cell>
          <cell r="F483" t="str">
            <v>21 de enero de 2022</v>
          </cell>
          <cell r="G483" t="str">
            <v>Carolina Orjuela Martinez</v>
          </cell>
          <cell r="H483" t="str">
            <v>2. Contratos o convenios que no requieren pluralidad de ofertas</v>
          </cell>
          <cell r="I483" t="str">
            <v>1. Prestación de servicios</v>
          </cell>
          <cell r="J483">
            <v>52262885</v>
          </cell>
          <cell r="K483">
            <v>4</v>
          </cell>
          <cell r="L483" t="str">
            <v>Persona Natural</v>
          </cell>
          <cell r="M483" t="str">
            <v>N/A</v>
          </cell>
          <cell r="N483" t="str">
            <v>Prestar servicios profesionales para apoyar  a la UIA en la implementación de la estrategia de participación social a través de la orientación, articulación y acompañamiento del proceso de desarrollo y ejecución de la estrategia de participación social en sus tres frentes.</v>
          </cell>
          <cell r="O483" t="str">
            <v>Administrativo Transversal</v>
          </cell>
          <cell r="P483" t="str">
            <v>Harvey Danilo Suarez Morales</v>
          </cell>
          <cell r="Q483" t="str">
            <v>Secretaría Ejecutiva</v>
          </cell>
          <cell r="R483" t="str">
            <v>Unidad de Investigación y Acusación</v>
          </cell>
          <cell r="S483" t="str">
            <v>Unidad de Investigación y Acusación</v>
          </cell>
          <cell r="T483" t="str">
            <v>Luz Helena Morales Garay</v>
          </cell>
          <cell r="U483" t="str">
            <v>I-Unidad de Investigación y Acusación</v>
          </cell>
          <cell r="V483" t="str">
            <v>N/A</v>
          </cell>
          <cell r="W483" t="str">
            <v>N/A</v>
          </cell>
          <cell r="X483" t="str">
            <v>N/A</v>
          </cell>
          <cell r="Y483" t="str">
            <v>Inversión</v>
          </cell>
          <cell r="Z483">
            <v>118194615</v>
          </cell>
          <cell r="AA483" t="str">
            <v>N/A</v>
          </cell>
          <cell r="AB483" t="str">
            <v>N/A</v>
          </cell>
          <cell r="AC483" t="str">
            <v>$10.553.091</v>
          </cell>
          <cell r="AD483" t="str">
            <v>N/A</v>
          </cell>
          <cell r="AE483">
            <v>57122</v>
          </cell>
          <cell r="AF483">
            <v>73822</v>
          </cell>
          <cell r="AG483" t="str">
            <v xml:space="preserve">2018011001091	</v>
          </cell>
          <cell r="AH483">
            <v>44589</v>
          </cell>
          <cell r="AI483">
            <v>44593</v>
          </cell>
          <cell r="AJ483" t="str">
            <v>N/A</v>
          </cell>
          <cell r="AK483" t="str">
            <v>N/A</v>
          </cell>
          <cell r="AL483" t="str">
            <v>N/A</v>
          </cell>
          <cell r="AM483" t="str">
            <v>N/A</v>
          </cell>
          <cell r="AN483">
            <v>0</v>
          </cell>
          <cell r="AO483" t="str">
            <v>N/A</v>
          </cell>
          <cell r="AP483">
            <v>0</v>
          </cell>
          <cell r="AQ483" t="str">
            <v>N/A</v>
          </cell>
          <cell r="AR483">
            <v>0</v>
          </cell>
          <cell r="AS483" t="str">
            <v>N/A</v>
          </cell>
          <cell r="AT483">
            <v>0</v>
          </cell>
          <cell r="AU483" t="str">
            <v>N/A</v>
          </cell>
          <cell r="AV483">
            <v>0</v>
          </cell>
          <cell r="AW483" t="str">
            <v>N/A</v>
          </cell>
          <cell r="AX483">
            <v>0</v>
          </cell>
          <cell r="AY483" t="str">
            <v>N/A</v>
          </cell>
          <cell r="AZ483">
            <v>0</v>
          </cell>
          <cell r="BA483">
            <v>118194615</v>
          </cell>
          <cell r="BB483" t="str">
            <v>NO</v>
          </cell>
          <cell r="BC483" t="str">
            <v>N/A</v>
          </cell>
          <cell r="BD483" t="str">
            <v>N/A</v>
          </cell>
          <cell r="BE483" t="str">
            <v>N/A</v>
          </cell>
          <cell r="BF483" t="str">
            <v>N/A</v>
          </cell>
          <cell r="BG483">
            <v>44926</v>
          </cell>
          <cell r="BH483">
            <v>44926</v>
          </cell>
          <cell r="BI483">
            <v>-417</v>
          </cell>
          <cell r="BJ483" t="str">
            <v>NO</v>
          </cell>
          <cell r="BK483" t="str">
            <v>N/A</v>
          </cell>
          <cell r="BL483" t="str">
            <v>Bogotá D.C.</v>
          </cell>
          <cell r="BM483" t="str">
            <v>Cumplimiento</v>
          </cell>
          <cell r="BN483" t="str">
            <v>36-45-101037727</v>
          </cell>
          <cell r="BO483">
            <v>0</v>
          </cell>
          <cell r="BP483" t="str">
            <v>Seguros del Estado</v>
          </cell>
          <cell r="BQ483">
            <v>44589</v>
          </cell>
          <cell r="BR483" t="str">
            <v>28-01-2022 - 30-06-2023</v>
          </cell>
          <cell r="BS483">
            <v>2022</v>
          </cell>
          <cell r="BT483" t="str">
            <v>PENDIENTE</v>
          </cell>
          <cell r="BU483" t="str">
            <v>Ninguna</v>
          </cell>
          <cell r="BV483" t="str">
            <v>Terminado</v>
          </cell>
          <cell r="BW483" t="str">
            <v>Retiro</v>
          </cell>
          <cell r="BX483" t="str">
            <v>N/A</v>
          </cell>
          <cell r="BY483" t="str">
            <v>COMUNICACIÓN SOCIAL Y PERIODISMO</v>
          </cell>
          <cell r="BZ483" t="str">
            <v>N/A</v>
          </cell>
          <cell r="CA483" t="str">
            <v>FEMENINO</v>
          </cell>
        </row>
        <row r="484">
          <cell r="C484" t="str">
            <v>JEP-330-2022</v>
          </cell>
          <cell r="D484" t="str">
            <v>JEP-CSPO-330-2022</v>
          </cell>
          <cell r="E484" t="str">
            <v>Laura Paredes</v>
          </cell>
          <cell r="F484" t="str">
            <v>20 de enero de 2022</v>
          </cell>
          <cell r="G484" t="str">
            <v>Carolina Orjuela Martinez</v>
          </cell>
          <cell r="H484" t="str">
            <v>2. Contratos o convenios que no requieren pluralidad de ofertas</v>
          </cell>
          <cell r="I484" t="str">
            <v>1. Prestación de servicios</v>
          </cell>
          <cell r="J484">
            <v>52262885</v>
          </cell>
          <cell r="K484">
            <v>4</v>
          </cell>
          <cell r="L484" t="str">
            <v>Persona Natural</v>
          </cell>
          <cell r="M484" t="str">
            <v>N/A</v>
          </cell>
          <cell r="N484" t="str">
            <v>Prestar servicios profesionales para apoyar a la UIA en la implementación de la estrategia de participación social a través de la orientación, articulación y acompañamiento del proceso de desarrollo y ejecución de la estrategia de participación social en sus tres frentes.</v>
          </cell>
          <cell r="O484" t="str">
            <v>Administrativo Transversal</v>
          </cell>
          <cell r="P484" t="str">
            <v>Harvey Danilo Suarez Morales</v>
          </cell>
          <cell r="Q484" t="str">
            <v>Secretaría Ejecutiva</v>
          </cell>
          <cell r="R484" t="str">
            <v>Rechazado</v>
          </cell>
          <cell r="S484" t="str">
            <v>Cancelado</v>
          </cell>
          <cell r="T484" t="str">
            <v>N/A</v>
          </cell>
          <cell r="U484" t="str">
            <v>Cancelado</v>
          </cell>
          <cell r="V484" t="str">
            <v>N/A</v>
          </cell>
          <cell r="W484" t="str">
            <v>N/A</v>
          </cell>
          <cell r="X484" t="str">
            <v>N/A</v>
          </cell>
          <cell r="Y484" t="str">
            <v>Cancelado</v>
          </cell>
          <cell r="Z484">
            <v>0</v>
          </cell>
          <cell r="AA484" t="str">
            <v>N/A</v>
          </cell>
          <cell r="AB484" t="str">
            <v>N/A</v>
          </cell>
          <cell r="AC484">
            <v>0</v>
          </cell>
          <cell r="AD484" t="str">
            <v>N/A</v>
          </cell>
          <cell r="AE484" t="str">
            <v>N/A</v>
          </cell>
          <cell r="AF484" t="str">
            <v>N/A</v>
          </cell>
          <cell r="AG484" t="str">
            <v>N/A</v>
          </cell>
          <cell r="AH484" t="str">
            <v>N/A</v>
          </cell>
          <cell r="AI484" t="str">
            <v>N/A</v>
          </cell>
          <cell r="AJ484" t="str">
            <v>N/A</v>
          </cell>
          <cell r="AK484" t="str">
            <v>N/A</v>
          </cell>
          <cell r="AL484" t="str">
            <v>N/A</v>
          </cell>
          <cell r="AM484" t="str">
            <v>N/A</v>
          </cell>
          <cell r="AN484">
            <v>0</v>
          </cell>
          <cell r="AO484" t="str">
            <v>N/A</v>
          </cell>
          <cell r="AP484">
            <v>0</v>
          </cell>
          <cell r="AQ484" t="str">
            <v>N/A</v>
          </cell>
          <cell r="AR484">
            <v>0</v>
          </cell>
          <cell r="AS484" t="str">
            <v>N/A</v>
          </cell>
          <cell r="AT484">
            <v>0</v>
          </cell>
          <cell r="AU484" t="str">
            <v>N/A</v>
          </cell>
          <cell r="AV484">
            <v>0</v>
          </cell>
          <cell r="AW484" t="str">
            <v>N/A</v>
          </cell>
          <cell r="AX484">
            <v>0</v>
          </cell>
          <cell r="AY484" t="str">
            <v>N/A</v>
          </cell>
          <cell r="AZ484" t="e">
            <v>#VALUE!</v>
          </cell>
          <cell r="BA484">
            <v>0</v>
          </cell>
          <cell r="BB484" t="str">
            <v>NO</v>
          </cell>
          <cell r="BC484" t="str">
            <v>N/A</v>
          </cell>
          <cell r="BD484" t="str">
            <v>N/A</v>
          </cell>
          <cell r="BE484" t="str">
            <v>N/A</v>
          </cell>
          <cell r="BF484" t="str">
            <v>N/A</v>
          </cell>
          <cell r="BG484" t="str">
            <v>Rechazado</v>
          </cell>
          <cell r="BH484" t="str">
            <v>Rechazado</v>
          </cell>
          <cell r="BI484" t="e">
            <v>#VALUE!</v>
          </cell>
          <cell r="BJ484" t="str">
            <v>NO</v>
          </cell>
          <cell r="BK484" t="str">
            <v>N/A</v>
          </cell>
          <cell r="BL484" t="str">
            <v>N/A</v>
          </cell>
          <cell r="BM484" t="str">
            <v>N/A</v>
          </cell>
          <cell r="BN484" t="str">
            <v>N/A</v>
          </cell>
          <cell r="BO484" t="str">
            <v>N/A</v>
          </cell>
          <cell r="BP484" t="str">
            <v>N/A</v>
          </cell>
          <cell r="BQ484" t="str">
            <v>N/A</v>
          </cell>
          <cell r="BR484" t="str">
            <v>N/A</v>
          </cell>
          <cell r="BS484">
            <v>2022</v>
          </cell>
          <cell r="BT484" t="str">
            <v>N/A</v>
          </cell>
          <cell r="BU484" t="str">
            <v>Rechazado</v>
          </cell>
          <cell r="BV484" t="str">
            <v>Rechazado</v>
          </cell>
          <cell r="BW484" t="str">
            <v>Ninguna</v>
          </cell>
          <cell r="BX484" t="str">
            <v>N/A</v>
          </cell>
          <cell r="BY484" t="str">
            <v>CANCELADO</v>
          </cell>
          <cell r="BZ484" t="str">
            <v>N/A</v>
          </cell>
        </row>
        <row r="485">
          <cell r="C485" t="str">
            <v>JEP-109-2022</v>
          </cell>
          <cell r="D485" t="str">
            <v>JEP-CSPO-109-2022</v>
          </cell>
          <cell r="E485" t="str">
            <v>Norma Bonilla</v>
          </cell>
          <cell r="F485" t="str">
            <v>N/R</v>
          </cell>
          <cell r="G485" t="str">
            <v>Carlos Alberto Suarez Martinez</v>
          </cell>
          <cell r="H485" t="str">
            <v>2. Contratos o convenios que no requieren pluralidad de ofertas</v>
          </cell>
          <cell r="I485" t="str">
            <v>1. Prestación de servicios</v>
          </cell>
          <cell r="J485">
            <v>79759887</v>
          </cell>
          <cell r="K485">
            <v>1</v>
          </cell>
          <cell r="L485" t="str">
            <v>Persona Natural</v>
          </cell>
          <cell r="M485" t="str">
            <v>N/A</v>
          </cell>
          <cell r="N485" t="str">
            <v>Prestación de servicios de apoyo para el seguimiento, acompañamiento y atención a los procesos del departamento de gestión documental.</v>
          </cell>
          <cell r="O485" t="str">
            <v>Funciones de la dependencia</v>
          </cell>
          <cell r="P485" t="str">
            <v>Harvey Danilo Suarez Morales</v>
          </cell>
          <cell r="Q485" t="str">
            <v>Secretaría Ejecutiva</v>
          </cell>
          <cell r="R485" t="str">
            <v>Dirección Administrativa y Financiera</v>
          </cell>
          <cell r="S485" t="str">
            <v>Departamento de Gestión Documental</v>
          </cell>
          <cell r="T485" t="str">
            <v>Didier Cortes Benavides</v>
          </cell>
          <cell r="U485" t="str">
            <v>DD-Departamento de Gestión Documental</v>
          </cell>
          <cell r="V485" t="str">
            <v>N/A</v>
          </cell>
          <cell r="W485" t="str">
            <v>N/A</v>
          </cell>
          <cell r="X485" t="str">
            <v>N/A</v>
          </cell>
          <cell r="Y485" t="str">
            <v>Inversión</v>
          </cell>
          <cell r="Z485">
            <v>43248371</v>
          </cell>
          <cell r="AA485" t="str">
            <v>N/A</v>
          </cell>
          <cell r="AB485" t="str">
            <v>N/A</v>
          </cell>
          <cell r="AC485">
            <v>3614070</v>
          </cell>
          <cell r="AD485" t="str">
            <v>N/A</v>
          </cell>
          <cell r="AE485">
            <v>41522</v>
          </cell>
          <cell r="AF485">
            <v>36122</v>
          </cell>
          <cell r="AG485">
            <v>2018011001175</v>
          </cell>
          <cell r="AH485">
            <v>44578</v>
          </cell>
          <cell r="AI485">
            <v>44580</v>
          </cell>
          <cell r="AJ485" t="str">
            <v>N/A</v>
          </cell>
          <cell r="AK485" t="str">
            <v>N/A</v>
          </cell>
          <cell r="AL485" t="str">
            <v>N/A</v>
          </cell>
          <cell r="AM485" t="str">
            <v>N/A</v>
          </cell>
          <cell r="AN485">
            <v>0</v>
          </cell>
          <cell r="AO485" t="str">
            <v>N/A</v>
          </cell>
          <cell r="AP485">
            <v>0</v>
          </cell>
          <cell r="AQ485" t="str">
            <v>N/A</v>
          </cell>
          <cell r="AR485">
            <v>0</v>
          </cell>
          <cell r="AS485" t="str">
            <v>N/A</v>
          </cell>
          <cell r="AT485">
            <v>0</v>
          </cell>
          <cell r="AU485" t="str">
            <v>N/A</v>
          </cell>
          <cell r="AV485">
            <v>0</v>
          </cell>
          <cell r="AW485" t="str">
            <v>N/A</v>
          </cell>
          <cell r="AX485">
            <v>0</v>
          </cell>
          <cell r="AY485" t="str">
            <v>N/A</v>
          </cell>
          <cell r="AZ485">
            <v>0</v>
          </cell>
          <cell r="BA485">
            <v>43248371</v>
          </cell>
          <cell r="BB485" t="str">
            <v>NO</v>
          </cell>
          <cell r="BC485" t="str">
            <v>N/A</v>
          </cell>
          <cell r="BD485" t="str">
            <v>N/A</v>
          </cell>
          <cell r="BE485" t="str">
            <v>N/A</v>
          </cell>
          <cell r="BF485" t="str">
            <v>N/A</v>
          </cell>
          <cell r="BG485">
            <v>44926</v>
          </cell>
          <cell r="BH485">
            <v>44926</v>
          </cell>
          <cell r="BI485">
            <v>-417</v>
          </cell>
          <cell r="BJ485" t="str">
            <v>NO</v>
          </cell>
          <cell r="BK485" t="str">
            <v>N/A</v>
          </cell>
          <cell r="BL485" t="str">
            <v>Bogotá D.C.</v>
          </cell>
          <cell r="BM485" t="str">
            <v>Cumplimiento</v>
          </cell>
          <cell r="BN485" t="str">
            <v>15-45-101137939</v>
          </cell>
          <cell r="BO485">
            <v>0</v>
          </cell>
          <cell r="BP485" t="str">
            <v>Seguros del Estado</v>
          </cell>
          <cell r="BQ485">
            <v>44579</v>
          </cell>
          <cell r="BR485" t="str">
            <v>19-01-2022 - 30-06-2023</v>
          </cell>
          <cell r="BS485">
            <v>2022</v>
          </cell>
          <cell r="BT485" t="str">
            <v>https://jepcolombia-my.sharepoint.com/personal/carlos_torres_jep_gov_co/_layouts/15/onedrive.aspx?q=109&amp;searchScope=folder&amp;id=%2Fpersonal%2Fcarlos%5Ftorres%5Fjep%5Fgov%5Fco%2FDocuments%2FDocumentos%2FContractual%2FContractual%20%2D%20Onedrive%2FValidaci%C3%B3n%20p%C3%B3lizas%20CPS%2F%2EVERIFICACI%C3%93N%20DE%20P%C3%93LIZAS%20CONTRATOS%202022%2FVerificaci%C3%B3n%20p%C3%B3liza%20contrato%20JEP%2D109%2D2022%2Epdf&amp;parent=%2Fpersonal%2Fcarlos%5Ftorres%5Fjep%5Fgov%5Fco%2FDocuments%2FDocumentos%2FContractual%2FContractual%20%2D%20Onedrive%2FValidaci%C3%B3n%20p%C3%B3lizas%20CPS%2F%2EVERIFICACI%C3%93N%20DE%20P%C3%93LIZAS%20CONTRATOS%202022&amp;parentview=7</v>
          </cell>
          <cell r="BU485" t="str">
            <v>N/A</v>
          </cell>
          <cell r="BV485" t="str">
            <v>Terminado</v>
          </cell>
          <cell r="BW485" t="str">
            <v>Retiro</v>
          </cell>
          <cell r="BX485" t="str">
            <v>N/A</v>
          </cell>
          <cell r="BY485" t="str">
            <v>TECNOLOGÍA EN GESTIÓN DE NEGOCIOS</v>
          </cell>
          <cell r="BZ485" t="str">
            <v>N/A</v>
          </cell>
          <cell r="CA485" t="str">
            <v>MASCULINO</v>
          </cell>
        </row>
        <row r="486">
          <cell r="C486" t="str">
            <v>JEP-239-2022</v>
          </cell>
          <cell r="D486" t="str">
            <v>JEP-CSPO-239-2022</v>
          </cell>
          <cell r="E486" t="str">
            <v>Norma Bonilla</v>
          </cell>
          <cell r="F486" t="str">
            <v>18 de enero de 2022</v>
          </cell>
          <cell r="G486" t="str">
            <v>Dora Sofia Robayo Barbosa</v>
          </cell>
          <cell r="H486" t="str">
            <v>2. Contratos o convenios que no requieren pluralidad de ofertas</v>
          </cell>
          <cell r="I486" t="str">
            <v>1. Prestación de servicios</v>
          </cell>
          <cell r="J486">
            <v>39702035</v>
          </cell>
          <cell r="K486">
            <v>2</v>
          </cell>
          <cell r="L486" t="str">
            <v>Persona Natural</v>
          </cell>
          <cell r="M486" t="str">
            <v>N/A</v>
          </cell>
          <cell r="N486" t="str">
            <v>Prestar servicios profesionales en el acompañamiento a las actividades relacionadas con la planeación, diseño e implementación funcional de los proyectos del departamento de gestión documental.</v>
          </cell>
          <cell r="O486" t="str">
            <v>Funciones de la dependencia</v>
          </cell>
          <cell r="P486" t="str">
            <v>Harvey Danilo Suarez Morales</v>
          </cell>
          <cell r="Q486" t="str">
            <v>Secretaría Ejecutiva</v>
          </cell>
          <cell r="R486" t="str">
            <v>Dirección Administrativa y Financiera</v>
          </cell>
          <cell r="S486" t="str">
            <v>Departamento de Gestión Documental</v>
          </cell>
          <cell r="T486" t="str">
            <v>Didier Cortes Benavides</v>
          </cell>
          <cell r="U486" t="str">
            <v>DD-Departamento de Gestión Documental</v>
          </cell>
          <cell r="V486" t="str">
            <v>N/A</v>
          </cell>
          <cell r="W486" t="str">
            <v>N/A</v>
          </cell>
          <cell r="X486" t="str">
            <v>N/A</v>
          </cell>
          <cell r="Y486" t="str">
            <v>Inversión</v>
          </cell>
          <cell r="Z486">
            <v>96408973</v>
          </cell>
          <cell r="AA486" t="str">
            <v>N/A</v>
          </cell>
          <cell r="AB486" t="str">
            <v>N/A</v>
          </cell>
          <cell r="AC486">
            <v>8240084</v>
          </cell>
          <cell r="AD486" t="str">
            <v>N/A</v>
          </cell>
          <cell r="AE486">
            <v>47622</v>
          </cell>
          <cell r="AF486">
            <v>49322</v>
          </cell>
          <cell r="AG486">
            <v>2018011001175</v>
          </cell>
          <cell r="AH486">
            <v>44583</v>
          </cell>
          <cell r="AI486">
            <v>44588</v>
          </cell>
          <cell r="AJ486" t="str">
            <v>N/A</v>
          </cell>
          <cell r="AK486" t="str">
            <v>N/A</v>
          </cell>
          <cell r="AL486" t="str">
            <v>N/A</v>
          </cell>
          <cell r="AM486" t="str">
            <v>N/A</v>
          </cell>
          <cell r="AN486">
            <v>0</v>
          </cell>
          <cell r="AO486" t="str">
            <v>N/A</v>
          </cell>
          <cell r="AP486">
            <v>0</v>
          </cell>
          <cell r="AQ486" t="str">
            <v>N/A</v>
          </cell>
          <cell r="AR486">
            <v>0</v>
          </cell>
          <cell r="AS486" t="str">
            <v>N/A</v>
          </cell>
          <cell r="AT486">
            <v>0</v>
          </cell>
          <cell r="AU486" t="str">
            <v>N/A</v>
          </cell>
          <cell r="AV486">
            <v>0</v>
          </cell>
          <cell r="AW486" t="str">
            <v>N/A</v>
          </cell>
          <cell r="AX486">
            <v>0</v>
          </cell>
          <cell r="AY486" t="str">
            <v>N/A</v>
          </cell>
          <cell r="AZ486">
            <v>0</v>
          </cell>
          <cell r="BA486">
            <v>96408973</v>
          </cell>
          <cell r="BB486" t="str">
            <v>NO</v>
          </cell>
          <cell r="BC486" t="str">
            <v>N/A</v>
          </cell>
          <cell r="BD486" t="str">
            <v>N/A</v>
          </cell>
          <cell r="BE486" t="str">
            <v>N/A</v>
          </cell>
          <cell r="BF486" t="str">
            <v>N/A</v>
          </cell>
          <cell r="BG486">
            <v>44926</v>
          </cell>
          <cell r="BH486">
            <v>44926</v>
          </cell>
          <cell r="BI486">
            <v>-417</v>
          </cell>
          <cell r="BJ486" t="str">
            <v>NO</v>
          </cell>
          <cell r="BK486" t="str">
            <v>N/A</v>
          </cell>
          <cell r="BL486" t="str">
            <v>Bogotá D.C.</v>
          </cell>
          <cell r="BM486" t="str">
            <v>Cumplimiento</v>
          </cell>
          <cell r="BN486" t="str">
            <v>15-45-101138150</v>
          </cell>
          <cell r="BO486">
            <v>0</v>
          </cell>
          <cell r="BP486" t="str">
            <v xml:space="preserve">Seguros del Estado </v>
          </cell>
          <cell r="BQ486">
            <v>44583</v>
          </cell>
          <cell r="BR486" t="str">
            <v>20-01-2022 - 30-06-2023</v>
          </cell>
          <cell r="BS486">
            <v>2022</v>
          </cell>
          <cell r="BT486" t="str">
            <v>https://jepcolombia-my.sharepoint.com/personal/carlos_torres_jep_gov_co/_layouts/15/onedrive.aspx?q=239&amp;searchScope=folder&amp;id=%2Fpersonal%2Fcarlos%5Ftorres%5Fjep%5Fgov%5Fco%2FDocuments%2FDocumentos%2FContractual%2FContractual%20%2D%20Onedrive%2FValidaci%C3%B3n%20p%C3%B3lizas%20CPS%2F%2EVERIFICACI%C3%93N%20DE%20P%C3%93LIZAS%20CONTRATOS%202022%2FVerificaci%C3%B3n%20p%C3%B3liza%20contrato%20JEP%2D239%2D2022%2Epdf&amp;parent=%2Fpersonal%2Fcarlos%5Ftorres%5Fjep%5Fgov%5Fco%2FDocuments%2FDocumentos%2FContractual%2FContractual%20%2D%20Onedrive%2FValidaci%C3%B3n%20p%C3%B3lizas%20CPS%2F%2EVERIFICACI%C3%93N%20DE%20P%C3%93LIZAS%20CONTRATOS%202022&amp;parentview=7</v>
          </cell>
          <cell r="BU486" t="str">
            <v>N/A</v>
          </cell>
          <cell r="BV486" t="str">
            <v>Terminado</v>
          </cell>
          <cell r="BW486" t="str">
            <v>Retiro</v>
          </cell>
          <cell r="BX486" t="str">
            <v>N/A</v>
          </cell>
          <cell r="BY486" t="str">
            <v>BIBLIOTECOLOGÍA Y ARCHIVÍSTA</v>
          </cell>
          <cell r="BZ486" t="str">
            <v>N/A</v>
          </cell>
          <cell r="CA486" t="str">
            <v>FEMENINO</v>
          </cell>
        </row>
        <row r="487">
          <cell r="C487" t="str">
            <v>JEP-301-2022</v>
          </cell>
          <cell r="D487" t="str">
            <v>JEP-CSPO-301-2022</v>
          </cell>
          <cell r="E487" t="str">
            <v>Norma Bonilla</v>
          </cell>
          <cell r="F487" t="str">
            <v>21 de enero de 2022</v>
          </cell>
          <cell r="G487" t="str">
            <v>Daniel Camilo Torres Mendieta</v>
          </cell>
          <cell r="H487" t="str">
            <v>2. Contratos o convenios que no requieren pluralidad de ofertas</v>
          </cell>
          <cell r="I487" t="str">
            <v>1. Prestación de servicios</v>
          </cell>
          <cell r="J487">
            <v>1013642067</v>
          </cell>
          <cell r="K487">
            <v>6</v>
          </cell>
          <cell r="L487" t="str">
            <v>Persona Natural</v>
          </cell>
          <cell r="M487" t="str">
            <v>N/A</v>
          </cell>
          <cell r="N487" t="str">
            <v>Prestar servicios profesionales en el departamento de gestión documental para apoyar las actividades relacionadas con la implementación del sistema de archivo de la JEP.</v>
          </cell>
          <cell r="O487" t="str">
            <v>Funciones de la dependencia</v>
          </cell>
          <cell r="P487" t="str">
            <v>Harvey Danilo Suarez Morales</v>
          </cell>
          <cell r="Q487" t="str">
            <v>Secretaría Ejecutiva</v>
          </cell>
          <cell r="R487" t="str">
            <v>Dirección Administrativa y Financiera</v>
          </cell>
          <cell r="S487" t="str">
            <v>Departamento de Gestión Documental</v>
          </cell>
          <cell r="T487" t="str">
            <v>Didier Cortes Benavides</v>
          </cell>
          <cell r="U487" t="str">
            <v>DD-Departamento de Gestión Documental</v>
          </cell>
          <cell r="V487" t="str">
            <v>N/A</v>
          </cell>
          <cell r="W487" t="str">
            <v>N/A</v>
          </cell>
          <cell r="X487" t="str">
            <v>N/A</v>
          </cell>
          <cell r="Y487" t="str">
            <v>Inversión</v>
          </cell>
          <cell r="Z487">
            <v>46814273</v>
          </cell>
          <cell r="AA487" t="str">
            <v>N/A</v>
          </cell>
          <cell r="AB487" t="str">
            <v>N/A</v>
          </cell>
          <cell r="AC487">
            <v>4192323</v>
          </cell>
          <cell r="AD487" t="str">
            <v>N/A</v>
          </cell>
          <cell r="AE487">
            <v>47722</v>
          </cell>
          <cell r="AF487">
            <v>66822</v>
          </cell>
          <cell r="AG487">
            <v>2018011001175</v>
          </cell>
          <cell r="AH487">
            <v>44588</v>
          </cell>
          <cell r="AI487">
            <v>44589</v>
          </cell>
          <cell r="AJ487" t="str">
            <v>N/A</v>
          </cell>
          <cell r="AK487" t="str">
            <v>N/A</v>
          </cell>
          <cell r="AL487" t="str">
            <v>N/A</v>
          </cell>
          <cell r="AM487" t="str">
            <v>N/A</v>
          </cell>
          <cell r="AN487">
            <v>0</v>
          </cell>
          <cell r="AO487" t="str">
            <v>N/A</v>
          </cell>
          <cell r="AP487">
            <v>0</v>
          </cell>
          <cell r="AQ487" t="str">
            <v>N/A</v>
          </cell>
          <cell r="AR487">
            <v>0</v>
          </cell>
          <cell r="AS487" t="str">
            <v>N/A</v>
          </cell>
          <cell r="AT487">
            <v>0</v>
          </cell>
          <cell r="AU487" t="str">
            <v>N/A</v>
          </cell>
          <cell r="AV487">
            <v>0</v>
          </cell>
          <cell r="AW487" t="str">
            <v>N/A</v>
          </cell>
          <cell r="AX487">
            <v>0</v>
          </cell>
          <cell r="AY487" t="str">
            <v>N/A</v>
          </cell>
          <cell r="AZ487">
            <v>-116</v>
          </cell>
          <cell r="BA487">
            <v>46814273</v>
          </cell>
          <cell r="BB487" t="str">
            <v>NO</v>
          </cell>
          <cell r="BC487" t="str">
            <v>N/A</v>
          </cell>
          <cell r="BD487" t="str">
            <v>N/A</v>
          </cell>
          <cell r="BE487" t="str">
            <v>N/A</v>
          </cell>
          <cell r="BF487" t="str">
            <v>N/A</v>
          </cell>
          <cell r="BG487">
            <v>44926</v>
          </cell>
          <cell r="BH487">
            <v>44810</v>
          </cell>
          <cell r="BI487">
            <v>-533</v>
          </cell>
          <cell r="BJ487" t="str">
            <v>SI</v>
          </cell>
          <cell r="BK487">
            <v>44810</v>
          </cell>
          <cell r="BL487" t="str">
            <v>Bogotá D.C.</v>
          </cell>
          <cell r="BM487" t="str">
            <v xml:space="preserve">Cumplimiento </v>
          </cell>
          <cell r="BN487" t="str">
            <v>21-47-101017074</v>
          </cell>
          <cell r="BO487">
            <v>0</v>
          </cell>
          <cell r="BP487" t="str">
            <v xml:space="preserve">Seguros del Estado </v>
          </cell>
          <cell r="BQ487">
            <v>44588</v>
          </cell>
          <cell r="BR487" t="str">
            <v>27-01-2022 - 05-07-2023</v>
          </cell>
          <cell r="BS487">
            <v>2022</v>
          </cell>
          <cell r="BT487" t="str">
            <v>https://jepcolombia-my.sharepoint.com/personal/carlos_torres_jep_gov_co/_layouts/15/onedrive.aspx?q=301&amp;searchScope=folder&amp;id=%2Fpersonal%2Fcarlos%5Ftorres%5Fjep%5Fgov%5Fco%2FDocuments%2FDocumentos%2FContractual%2FContractual%20%2D%20Onedrive%2FValidaci%C3%B3n%20p%C3%B3lizas%20CPS%2F%2EVERIFICACI%C3%93N%20DE%20P%C3%93LIZAS%20CONTRATOS%202022%2FVerificaci%C3%B3n%20p%C3%B3liza%20contrato%20JEP%2D301%2D2022%20%2Epdf&amp;parent=%2Fpersonal%2Fcarlos%5Ftorres%5Fjep%5Fgov%5Fco%2FDocuments%2FDocumentos%2FContractual%2FContractual%20%2D%20Onedrive%2FValidaci%C3%B3n%20p%C3%B3lizas%20CPS&amp;parentview=7</v>
          </cell>
          <cell r="BU487" t="str">
            <v>A partir del 6 de septiembre de 2022 se aprueba la terminación anticipada</v>
          </cell>
          <cell r="BV487" t="str">
            <v>Terminado</v>
          </cell>
          <cell r="BW487" t="str">
            <v>Terminación anticipada</v>
          </cell>
          <cell r="BX487" t="str">
            <v>N/A</v>
          </cell>
          <cell r="BY487" t="str">
            <v>BIBLIOTECOLOGÍA Y ARCHIVÍSTA</v>
          </cell>
          <cell r="BZ487" t="str">
            <v>N/A</v>
          </cell>
          <cell r="CA487" t="str">
            <v>MASCULINO</v>
          </cell>
        </row>
        <row r="488">
          <cell r="C488" t="str">
            <v>JEP-107-2022</v>
          </cell>
          <cell r="D488" t="str">
            <v>JEP-CSPO-107-2022</v>
          </cell>
          <cell r="E488" t="str">
            <v>Norma Bonilla</v>
          </cell>
          <cell r="F488" t="str">
            <v>N/R</v>
          </cell>
          <cell r="G488" t="str">
            <v>Jennifer Lizeth Barreto Pineda</v>
          </cell>
          <cell r="H488" t="str">
            <v>2. Contratos o convenios que no requieren pluralidad de ofertas</v>
          </cell>
          <cell r="I488" t="str">
            <v>1. Prestación de servicios</v>
          </cell>
          <cell r="J488">
            <v>1026261093</v>
          </cell>
          <cell r="K488">
            <v>1</v>
          </cell>
          <cell r="L488" t="str">
            <v>Persona Natural</v>
          </cell>
          <cell r="M488" t="str">
            <v>N/A</v>
          </cell>
          <cell r="N488" t="str">
            <v>Prestación de servicios profesionales para apoyar las actividades relacionadas con la implementación del sistema de gestión documental y su seguimiento.</v>
          </cell>
          <cell r="O488" t="str">
            <v>Funciones de la dependencia</v>
          </cell>
          <cell r="P488" t="str">
            <v>Harvey Danilo Suarez Morales</v>
          </cell>
          <cell r="Q488" t="str">
            <v>Secretaría Ejecutiva</v>
          </cell>
          <cell r="R488" t="str">
            <v>Dirección Administrativa y Financiera</v>
          </cell>
          <cell r="S488" t="str">
            <v>Departamento de Gestión Documental</v>
          </cell>
          <cell r="T488" t="str">
            <v>Didier Cortes Benavides</v>
          </cell>
          <cell r="U488" t="str">
            <v>DD-Departamento de Gestión Documental</v>
          </cell>
          <cell r="V488" t="str">
            <v>N/A</v>
          </cell>
          <cell r="W488" t="str">
            <v>N/A</v>
          </cell>
          <cell r="X488" t="str">
            <v>N/A</v>
          </cell>
          <cell r="Y488" t="str">
            <v>Inversión</v>
          </cell>
          <cell r="Z488">
            <v>86496775</v>
          </cell>
          <cell r="AA488" t="str">
            <v>N/A</v>
          </cell>
          <cell r="AB488" t="str">
            <v>N/A</v>
          </cell>
          <cell r="AC488">
            <v>7228143</v>
          </cell>
          <cell r="AD488" t="str">
            <v>N/A</v>
          </cell>
          <cell r="AE488">
            <v>41422</v>
          </cell>
          <cell r="AF488">
            <v>49222</v>
          </cell>
          <cell r="AG488" t="str">
            <v xml:space="preserve">	
2018011001175</v>
          </cell>
          <cell r="AH488">
            <v>44583</v>
          </cell>
          <cell r="AI488">
            <v>44589</v>
          </cell>
          <cell r="AJ488" t="str">
            <v>N/A</v>
          </cell>
          <cell r="AK488" t="str">
            <v>N/A</v>
          </cell>
          <cell r="AL488" t="str">
            <v>N/A</v>
          </cell>
          <cell r="AM488" t="str">
            <v>N/A</v>
          </cell>
          <cell r="AN488">
            <v>0</v>
          </cell>
          <cell r="AO488" t="str">
            <v>N/A</v>
          </cell>
          <cell r="AP488">
            <v>0</v>
          </cell>
          <cell r="AQ488" t="str">
            <v>N/A</v>
          </cell>
          <cell r="AR488">
            <v>0</v>
          </cell>
          <cell r="AS488" t="str">
            <v>N/A</v>
          </cell>
          <cell r="AT488">
            <v>0</v>
          </cell>
          <cell r="AU488" t="str">
            <v>N/A</v>
          </cell>
          <cell r="AV488">
            <v>0</v>
          </cell>
          <cell r="AW488" t="str">
            <v>N/A</v>
          </cell>
          <cell r="AX488">
            <v>0</v>
          </cell>
          <cell r="AY488" t="str">
            <v>N/A</v>
          </cell>
          <cell r="AZ488">
            <v>0</v>
          </cell>
          <cell r="BA488">
            <v>86496775</v>
          </cell>
          <cell r="BB488" t="str">
            <v>NO</v>
          </cell>
          <cell r="BC488" t="str">
            <v>N/A</v>
          </cell>
          <cell r="BD488" t="str">
            <v>N/A</v>
          </cell>
          <cell r="BE488" t="str">
            <v>N/A</v>
          </cell>
          <cell r="BF488" t="str">
            <v>N/A</v>
          </cell>
          <cell r="BG488">
            <v>44926</v>
          </cell>
          <cell r="BH488">
            <v>44926</v>
          </cell>
          <cell r="BI488">
            <v>-417</v>
          </cell>
          <cell r="BJ488" t="str">
            <v>NO</v>
          </cell>
          <cell r="BK488" t="str">
            <v>N/A</v>
          </cell>
          <cell r="BL488" t="str">
            <v>Bogotá D.C.</v>
          </cell>
          <cell r="BM488" t="str">
            <v>Cumplimiento</v>
          </cell>
          <cell r="BN488" t="str">
            <v>15-45-101138152</v>
          </cell>
          <cell r="BO488">
            <v>0</v>
          </cell>
          <cell r="BP488" t="str">
            <v>Seguros del Estado</v>
          </cell>
          <cell r="BQ488">
            <v>44584</v>
          </cell>
          <cell r="BR488" t="str">
            <v>19-01-2022 - 30-06-2023</v>
          </cell>
          <cell r="BS488">
            <v>2022</v>
          </cell>
          <cell r="BT488" t="str">
            <v>C:\Users\andres.prietom\JEP Colombia\Carlos Giovanni Torres Peñaranda - Contractual - Onedrive\Validación pólizas CPS\.VERIFICACIÓN DE PÓLIZAS CONTRATOS 2022\Verificación póliza contrato JEP-107-2022 .pdf</v>
          </cell>
          <cell r="BU488" t="str">
            <v>N/A</v>
          </cell>
          <cell r="BV488" t="str">
            <v>Terminado</v>
          </cell>
          <cell r="BW488" t="str">
            <v>Retiro</v>
          </cell>
          <cell r="BX488" t="str">
            <v>N/A</v>
          </cell>
          <cell r="BY488" t="str">
            <v>AUXILIAR ADMINISTRATIVO</v>
          </cell>
          <cell r="BZ488" t="str">
            <v>N/A</v>
          </cell>
          <cell r="CA488" t="str">
            <v>FEMENINO</v>
          </cell>
        </row>
        <row r="489">
          <cell r="C489" t="str">
            <v>JEP-295-2022</v>
          </cell>
          <cell r="D489" t="str">
            <v>JEP-CSPO-295-2022</v>
          </cell>
          <cell r="E489" t="str">
            <v>Norma Bonilla</v>
          </cell>
          <cell r="F489" t="str">
            <v>20 de enero de 2022</v>
          </cell>
          <cell r="G489" t="str">
            <v>Andres Leonardo Tibaduiza Avila</v>
          </cell>
          <cell r="H489" t="str">
            <v>2. Contratos o convenios que no requieren pluralidad de ofertas</v>
          </cell>
          <cell r="I489" t="str">
            <v>1. Prestación de servicios</v>
          </cell>
          <cell r="J489">
            <v>79818380</v>
          </cell>
          <cell r="K489">
            <v>3</v>
          </cell>
          <cell r="L489" t="str">
            <v>Persona Natural</v>
          </cell>
          <cell r="M489" t="str">
            <v>N/A</v>
          </cell>
          <cell r="N489" t="str">
            <v>Prestación de servicios profesionales para el seguimiento e implementación de los proyectos del departamento de gestión documental.</v>
          </cell>
          <cell r="O489" t="str">
            <v>Funciones de la dependencia</v>
          </cell>
          <cell r="P489" t="str">
            <v>Harvey Danilo Suarez Morales</v>
          </cell>
          <cell r="Q489" t="str">
            <v>Secretaría Ejecutiva</v>
          </cell>
          <cell r="R489" t="str">
            <v>Dirección Administrativa y Financiera</v>
          </cell>
          <cell r="S489" t="str">
            <v>Departamento de Gestión Documental</v>
          </cell>
          <cell r="T489" t="str">
            <v>Didier Cortes Benavides</v>
          </cell>
          <cell r="U489" t="str">
            <v>DD-Departamento de Gestión Documental</v>
          </cell>
          <cell r="V489" t="str">
            <v>N/A</v>
          </cell>
          <cell r="W489" t="str">
            <v>N/A</v>
          </cell>
          <cell r="X489" t="str">
            <v>N/A</v>
          </cell>
          <cell r="Y489" t="str">
            <v>Inversión</v>
          </cell>
          <cell r="Z489">
            <v>96408973</v>
          </cell>
          <cell r="AA489" t="str">
            <v>N/A</v>
          </cell>
          <cell r="AB489" t="str">
            <v>N/A</v>
          </cell>
          <cell r="AC489">
            <v>8240084</v>
          </cell>
          <cell r="AD489" t="str">
            <v>N/A</v>
          </cell>
          <cell r="AE489">
            <v>47822</v>
          </cell>
          <cell r="AF489">
            <v>65522</v>
          </cell>
          <cell r="AG489">
            <v>2018011001175</v>
          </cell>
          <cell r="AH489">
            <v>44588</v>
          </cell>
          <cell r="AI489">
            <v>44589</v>
          </cell>
          <cell r="AJ489" t="str">
            <v>N/A</v>
          </cell>
          <cell r="AK489" t="str">
            <v>N/A</v>
          </cell>
          <cell r="AL489" t="str">
            <v>N/A</v>
          </cell>
          <cell r="AM489" t="str">
            <v>N/A</v>
          </cell>
          <cell r="AN489">
            <v>0</v>
          </cell>
          <cell r="AO489" t="str">
            <v>N/A</v>
          </cell>
          <cell r="AP489">
            <v>0</v>
          </cell>
          <cell r="AQ489" t="str">
            <v>N/A</v>
          </cell>
          <cell r="AR489">
            <v>0</v>
          </cell>
          <cell r="AS489" t="str">
            <v>N/A</v>
          </cell>
          <cell r="AT489">
            <v>0</v>
          </cell>
          <cell r="AU489" t="str">
            <v>N/A</v>
          </cell>
          <cell r="AV489">
            <v>0</v>
          </cell>
          <cell r="AW489" t="str">
            <v>N/A</v>
          </cell>
          <cell r="AX489">
            <v>0</v>
          </cell>
          <cell r="AY489" t="str">
            <v>N/A</v>
          </cell>
          <cell r="AZ489">
            <v>0</v>
          </cell>
          <cell r="BA489">
            <v>96408973</v>
          </cell>
          <cell r="BB489" t="str">
            <v>NO</v>
          </cell>
          <cell r="BC489" t="str">
            <v>N/A</v>
          </cell>
          <cell r="BD489" t="str">
            <v>N/A</v>
          </cell>
          <cell r="BE489" t="str">
            <v>N/A</v>
          </cell>
          <cell r="BF489" t="str">
            <v>N/A</v>
          </cell>
          <cell r="BG489">
            <v>44926</v>
          </cell>
          <cell r="BH489">
            <v>44926</v>
          </cell>
          <cell r="BI489">
            <v>-417</v>
          </cell>
          <cell r="BJ489" t="str">
            <v>NO</v>
          </cell>
          <cell r="BK489" t="str">
            <v>N/A</v>
          </cell>
          <cell r="BL489" t="str">
            <v>Bogotá D.C.</v>
          </cell>
          <cell r="BM489" t="str">
            <v xml:space="preserve">Cumplimiento </v>
          </cell>
          <cell r="BN489" t="str">
            <v>15-45-101138372</v>
          </cell>
          <cell r="BO489">
            <v>0</v>
          </cell>
          <cell r="BP489" t="str">
            <v xml:space="preserve">Seguros del Estado </v>
          </cell>
          <cell r="BQ489">
            <v>44588</v>
          </cell>
          <cell r="BR489" t="str">
            <v>27-01-2022 - 01-07-2023</v>
          </cell>
          <cell r="BS489">
            <v>2022</v>
          </cell>
          <cell r="BT489"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C3%B3n%20p%C3%B3liza%20contrato%20JEP%2D295%2D2022%20%2Epdf&amp;parent=%2Fpersonal%2Fcarlos%5Ftorres%5Fjep%5Fgov%5Fco%2FDocuments%2FDocumentos%2FContractual%2FContractual%20%2D%20Onedrive%2FValidaci%C3%B3n%20p%C3%B3lizas%20CPS%2F%2EVERIFICACI%C3%93N%20DE%20P%C3%93LIZAS%20CONTRATOS%202022</v>
          </cell>
          <cell r="BU489" t="str">
            <v>Ninguna</v>
          </cell>
          <cell r="BV489" t="str">
            <v>Terminado</v>
          </cell>
          <cell r="BW489" t="str">
            <v>Retiro</v>
          </cell>
          <cell r="BX489" t="str">
            <v>N/A</v>
          </cell>
          <cell r="BY489" t="str">
            <v>BIBLIOTECOLOGÍA Y ARCHIVÍSTA</v>
          </cell>
          <cell r="BZ489" t="str">
            <v>N/A</v>
          </cell>
          <cell r="CA489" t="str">
            <v>MASCULINO</v>
          </cell>
        </row>
        <row r="490">
          <cell r="C490" t="str">
            <v>JEP-296-2022</v>
          </cell>
          <cell r="D490" t="str">
            <v>JEP-CSPO-296-2022</v>
          </cell>
          <cell r="E490" t="str">
            <v>Norma Bonilla</v>
          </cell>
          <cell r="F490" t="str">
            <v>19 de enero de 2022</v>
          </cell>
          <cell r="G490" t="str">
            <v xml:space="preserve">Sergio Ivan Forero Avendaño  </v>
          </cell>
          <cell r="H490" t="str">
            <v>2. Contratos o convenios que no requieren pluralidad de ofertas</v>
          </cell>
          <cell r="I490" t="str">
            <v>1. Prestación de servicios</v>
          </cell>
          <cell r="J490" t="str">
            <v>80845468_x000D_</v>
          </cell>
          <cell r="K490">
            <v>0</v>
          </cell>
          <cell r="L490" t="str">
            <v>Persona Natural</v>
          </cell>
          <cell r="M490" t="str">
            <v>N/A</v>
          </cell>
          <cell r="N490" t="str">
            <v>Prestación de servicios de apoyo al Departamento de Gestión Documental  para realizar procesos de organización, almacenamiento y custodia de los documentos fisicos y digitales de la jurisdicción especial para la paz.</v>
          </cell>
          <cell r="O490" t="str">
            <v>Funciones de la dependencia</v>
          </cell>
          <cell r="P490" t="str">
            <v>Harvey Danilo Suarez Morales</v>
          </cell>
          <cell r="Q490" t="str">
            <v>Secretaría Ejecutiva</v>
          </cell>
          <cell r="R490" t="str">
            <v>Dirección Administrativa y Financiera</v>
          </cell>
          <cell r="S490" t="str">
            <v>Departamento de Gestión Documental</v>
          </cell>
          <cell r="T490" t="str">
            <v>Didier Cortes Benavides</v>
          </cell>
          <cell r="U490" t="str">
            <v>DD-Departamento de Gestión Documental</v>
          </cell>
          <cell r="V490" t="str">
            <v>N/A</v>
          </cell>
          <cell r="W490" t="str">
            <v>N/A</v>
          </cell>
          <cell r="X490" t="str">
            <v>N/A</v>
          </cell>
          <cell r="Y490" t="str">
            <v>Inversión</v>
          </cell>
          <cell r="Z490">
            <v>42164150</v>
          </cell>
          <cell r="AA490" t="str">
            <v>N/A</v>
          </cell>
          <cell r="AB490" t="str">
            <v>N/A</v>
          </cell>
          <cell r="AC490" t="str">
            <v>$3.614.070</v>
          </cell>
          <cell r="AD490" t="str">
            <v>N/A</v>
          </cell>
          <cell r="AE490">
            <v>41722</v>
          </cell>
          <cell r="AF490">
            <v>65622</v>
          </cell>
          <cell r="AG490" t="str">
            <v xml:space="preserve">2018011001175	</v>
          </cell>
          <cell r="AH490">
            <v>44588</v>
          </cell>
          <cell r="AI490">
            <v>44589</v>
          </cell>
          <cell r="AJ490" t="str">
            <v>N/A</v>
          </cell>
          <cell r="AK490" t="str">
            <v>N/A</v>
          </cell>
          <cell r="AL490" t="str">
            <v>N/A</v>
          </cell>
          <cell r="AM490" t="str">
            <v>N/A</v>
          </cell>
          <cell r="AN490">
            <v>0</v>
          </cell>
          <cell r="AO490" t="str">
            <v>N/A</v>
          </cell>
          <cell r="AP490">
            <v>0</v>
          </cell>
          <cell r="AQ490" t="str">
            <v>N/A</v>
          </cell>
          <cell r="AR490">
            <v>0</v>
          </cell>
          <cell r="AS490" t="str">
            <v>N/A</v>
          </cell>
          <cell r="AT490">
            <v>0</v>
          </cell>
          <cell r="AU490" t="str">
            <v>N/A</v>
          </cell>
          <cell r="AV490">
            <v>0</v>
          </cell>
          <cell r="AW490" t="str">
            <v>N/A</v>
          </cell>
          <cell r="AX490">
            <v>0</v>
          </cell>
          <cell r="AY490" t="str">
            <v>N/A</v>
          </cell>
          <cell r="AZ490">
            <v>0</v>
          </cell>
          <cell r="BA490">
            <v>42164150</v>
          </cell>
          <cell r="BB490" t="str">
            <v>NO</v>
          </cell>
          <cell r="BC490" t="str">
            <v>N/A</v>
          </cell>
          <cell r="BD490" t="str">
            <v>N/A</v>
          </cell>
          <cell r="BE490" t="str">
            <v>N/A</v>
          </cell>
          <cell r="BF490" t="str">
            <v>N/A</v>
          </cell>
          <cell r="BG490">
            <v>44926</v>
          </cell>
          <cell r="BH490">
            <v>44926</v>
          </cell>
          <cell r="BI490">
            <v>-417</v>
          </cell>
          <cell r="BJ490" t="str">
            <v>NO</v>
          </cell>
          <cell r="BK490" t="str">
            <v>N/A</v>
          </cell>
          <cell r="BL490" t="str">
            <v>Bogotá D.C.</v>
          </cell>
          <cell r="BM490" t="str">
            <v xml:space="preserve">Cumplimiento </v>
          </cell>
          <cell r="BN490" t="str">
            <v>390-47-994000069775</v>
          </cell>
          <cell r="BO490">
            <v>0</v>
          </cell>
          <cell r="BP490" t="str">
            <v>Aseguradora Solidaria</v>
          </cell>
          <cell r="BQ490">
            <v>44588</v>
          </cell>
          <cell r="BR490" t="str">
            <v>27-01-2022 - 07-07-2023</v>
          </cell>
          <cell r="BS490">
            <v>2022</v>
          </cell>
          <cell r="BT490" t="str">
            <v>PENDIENTE</v>
          </cell>
          <cell r="BU490" t="str">
            <v>Ninguna</v>
          </cell>
          <cell r="BV490" t="str">
            <v>Terminado</v>
          </cell>
          <cell r="BW490" t="str">
            <v>Retiro</v>
          </cell>
          <cell r="BX490" t="str">
            <v>N/A</v>
          </cell>
          <cell r="BY490" t="str">
            <v>TECNOLOGÍA EN GESTIÓN DOCUMENTAL</v>
          </cell>
          <cell r="BZ490" t="str">
            <v>N/A</v>
          </cell>
          <cell r="CA490" t="str">
            <v>MASCULINO</v>
          </cell>
        </row>
        <row r="491">
          <cell r="C491" t="str">
            <v>JEP-106-2022</v>
          </cell>
          <cell r="D491" t="str">
            <v>JEP-CSPO-106-2022</v>
          </cell>
          <cell r="E491" t="str">
            <v>Norma Bonilla</v>
          </cell>
          <cell r="F491" t="str">
            <v>N/R</v>
          </cell>
          <cell r="G491" t="str">
            <v>Rosemberg Arley Peña Castañeda</v>
          </cell>
          <cell r="H491" t="str">
            <v>2. Contratos o convenios que no requieren pluralidad de ofertas</v>
          </cell>
          <cell r="I491" t="str">
            <v>1. Prestación de servicios</v>
          </cell>
          <cell r="J491">
            <v>700030153</v>
          </cell>
          <cell r="K491">
            <v>6</v>
          </cell>
          <cell r="L491" t="str">
            <v>Persona Natural</v>
          </cell>
          <cell r="M491" t="str">
            <v>N/A</v>
          </cell>
          <cell r="N491" t="str">
            <v>Prestación de servicios  de apoyo al Departamento de Gestión Documental para realizar procesos de digitalización documental, organización y control de calidad de expedientes y documentos judiciales de la Jurisdicción Especial para la Paz.</v>
          </cell>
          <cell r="O491" t="str">
            <v>Funciones de la dependencia</v>
          </cell>
          <cell r="P491" t="str">
            <v>Harvey Danilo Suarez Morales</v>
          </cell>
          <cell r="Q491" t="str">
            <v>Secretaría Ejecutiva</v>
          </cell>
          <cell r="R491" t="str">
            <v>Dirección Administrativa y Financiera</v>
          </cell>
          <cell r="S491" t="str">
            <v>Departamento de Gestión Documental</v>
          </cell>
          <cell r="T491" t="str">
            <v>Didier Cortes Benavides</v>
          </cell>
          <cell r="U491" t="str">
            <v>DD-Departamento de Gestión Documental</v>
          </cell>
          <cell r="V491" t="str">
            <v>N/A</v>
          </cell>
          <cell r="W491" t="str">
            <v>N/A</v>
          </cell>
          <cell r="X491" t="str">
            <v>N/A</v>
          </cell>
          <cell r="Y491" t="str">
            <v>Inversión</v>
          </cell>
          <cell r="Z491">
            <v>43248371</v>
          </cell>
          <cell r="AA491" t="str">
            <v>N/A</v>
          </cell>
          <cell r="AB491" t="str">
            <v>N/A</v>
          </cell>
          <cell r="AC491" t="str">
            <v>$3.614.070</v>
          </cell>
          <cell r="AD491" t="str">
            <v>N/A</v>
          </cell>
          <cell r="AE491">
            <v>41622</v>
          </cell>
          <cell r="AF491">
            <v>33322</v>
          </cell>
          <cell r="AG491">
            <v>2018011001175</v>
          </cell>
          <cell r="AH491">
            <v>44575</v>
          </cell>
          <cell r="AI491">
            <v>44580</v>
          </cell>
          <cell r="AJ491" t="str">
            <v>N/A</v>
          </cell>
          <cell r="AK491" t="str">
            <v>N/A</v>
          </cell>
          <cell r="AL491" t="str">
            <v>N/A</v>
          </cell>
          <cell r="AM491" t="str">
            <v>N/A</v>
          </cell>
          <cell r="AN491">
            <v>0</v>
          </cell>
          <cell r="AO491" t="str">
            <v>N/A</v>
          </cell>
          <cell r="AP491">
            <v>0</v>
          </cell>
          <cell r="AQ491" t="str">
            <v>N/A</v>
          </cell>
          <cell r="AR491">
            <v>0</v>
          </cell>
          <cell r="AS491" t="str">
            <v>N/A</v>
          </cell>
          <cell r="AT491">
            <v>0</v>
          </cell>
          <cell r="AU491" t="str">
            <v>N/A</v>
          </cell>
          <cell r="AV491">
            <v>0</v>
          </cell>
          <cell r="AW491" t="str">
            <v>N/A</v>
          </cell>
          <cell r="AX491">
            <v>0</v>
          </cell>
          <cell r="AY491" t="str">
            <v>N/A</v>
          </cell>
          <cell r="AZ491">
            <v>0</v>
          </cell>
          <cell r="BA491">
            <v>43248371</v>
          </cell>
          <cell r="BB491" t="str">
            <v>NO</v>
          </cell>
          <cell r="BC491" t="str">
            <v>N/A</v>
          </cell>
          <cell r="BD491" t="str">
            <v>N/A</v>
          </cell>
          <cell r="BE491" t="str">
            <v>N/A</v>
          </cell>
          <cell r="BF491" t="str">
            <v>N/A</v>
          </cell>
          <cell r="BG491">
            <v>44926</v>
          </cell>
          <cell r="BH491">
            <v>44926</v>
          </cell>
          <cell r="BI491">
            <v>-417</v>
          </cell>
          <cell r="BJ491" t="str">
            <v>NO</v>
          </cell>
          <cell r="BK491" t="str">
            <v>N/A</v>
          </cell>
          <cell r="BL491" t="str">
            <v>Bogotá D.C.</v>
          </cell>
          <cell r="BM491" t="str">
            <v>Cumplimiento</v>
          </cell>
          <cell r="BN491" t="str">
            <v>15-45-101137883</v>
          </cell>
          <cell r="BO491">
            <v>0</v>
          </cell>
          <cell r="BP491" t="str">
            <v>Seguros del Estado</v>
          </cell>
          <cell r="BQ491">
            <v>44578</v>
          </cell>
          <cell r="BR491" t="str">
            <v>14-01-2022 - 10-07-2023</v>
          </cell>
          <cell r="BS491">
            <v>2022</v>
          </cell>
          <cell r="BT491" t="str">
            <v>https://jepcolombia-my.sharepoint.com/personal/carlos_torres_jep_gov_co/_layouts/15/onedrive.aspx?q=106&amp;searchScope=folder&amp;id=%2Fpersonal%2Fcarlos%5Ftorres%5Fjep%5Fgov%5Fco%2FDocuments%2FDocumentos%2FContractual%2FContractual%20%2D%20Onedrive%2FValidaci%C3%B3n%20p%C3%B3lizas%20CPS%2F%2EVERIFICACI%C3%93N%20DE%20P%C3%93LIZAS%20CONTRATOS%202022%2FVerificaci%C3%B3n%20p%C3%B3liza%20contrato%20JEP%2D106%2D2022%20%2Epdf&amp;parent=%2Fpersonal%2Fcarlos%5Ftorres%5Fjep%5Fgov%5Fco%2FDocuments%2FDocumentos%2FContractual%2FContractual%20%2D%20Onedrive%2FValidaci%C3%B3n%20p%C3%B3lizas%20CPS%2F%2EVERIFICACI%C3%93N%20DE%20P%C3%93LIZAS%20CONTRATOS%202022&amp;parentview=7</v>
          </cell>
          <cell r="BU491" t="str">
            <v>N/A</v>
          </cell>
          <cell r="BV491" t="str">
            <v>Terminado</v>
          </cell>
          <cell r="BW491" t="str">
            <v>Retiro</v>
          </cell>
          <cell r="BX491" t="str">
            <v>N/A</v>
          </cell>
          <cell r="BY491" t="str">
            <v>TÉCNICO DOCUMENTAL</v>
          </cell>
          <cell r="BZ491" t="str">
            <v>N/A</v>
          </cell>
          <cell r="CA491" t="str">
            <v>MASCULINO</v>
          </cell>
        </row>
        <row r="492">
          <cell r="C492" t="str">
            <v>JEP-240-2022</v>
          </cell>
          <cell r="D492" t="str">
            <v>JEP-CSPO-240-2022</v>
          </cell>
          <cell r="E492" t="str">
            <v>Norma Bonilla</v>
          </cell>
          <cell r="F492" t="str">
            <v>18 de enero de 2022</v>
          </cell>
          <cell r="G492" t="str">
            <v>Dairo Jair Novoa Rincon</v>
          </cell>
          <cell r="H492" t="str">
            <v>2. Contratos o convenios que no requieren pluralidad de ofertas</v>
          </cell>
          <cell r="I492" t="str">
            <v>1. Prestación de servicios</v>
          </cell>
          <cell r="J492">
            <v>1014214391</v>
          </cell>
          <cell r="K492">
            <v>6</v>
          </cell>
          <cell r="L492" t="str">
            <v>Persona Natural</v>
          </cell>
          <cell r="M492" t="str">
            <v>N/A</v>
          </cell>
          <cell r="N492" t="str">
            <v>Prestación de servicios de apoyo al Departamento de Gestión Documental para realizar procesos de digitalización documental y control de calidad en las actividades desarrolladas por el departamento de gestión documental.</v>
          </cell>
          <cell r="O492" t="str">
            <v>Funciones de la dependencia</v>
          </cell>
          <cell r="P492" t="str">
            <v>Harvey Danilo Suarez Morales</v>
          </cell>
          <cell r="Q492" t="str">
            <v>Secretaría Ejecutiva</v>
          </cell>
          <cell r="R492" t="str">
            <v>Dirección Administrativa y Financiera</v>
          </cell>
          <cell r="S492" t="str">
            <v>Departamento de Gestión Documental</v>
          </cell>
          <cell r="T492" t="str">
            <v>Didier Cortes Benavides</v>
          </cell>
          <cell r="U492" t="str">
            <v>DD-Departamento de Gestión Documental</v>
          </cell>
          <cell r="V492" t="str">
            <v>N/A</v>
          </cell>
          <cell r="W492" t="str">
            <v>N/A</v>
          </cell>
          <cell r="X492" t="str">
            <v>N/A</v>
          </cell>
          <cell r="Y492" t="str">
            <v>Inversión</v>
          </cell>
          <cell r="Z492">
            <v>42284619</v>
          </cell>
          <cell r="AA492" t="str">
            <v>N/A</v>
          </cell>
          <cell r="AB492" t="str">
            <v>N/A</v>
          </cell>
          <cell r="AC492" t="str">
            <v>$3.614.070</v>
          </cell>
          <cell r="AD492" t="str">
            <v>N/A</v>
          </cell>
          <cell r="AE492">
            <v>41822</v>
          </cell>
          <cell r="AF492">
            <v>52122</v>
          </cell>
          <cell r="AG492" t="str">
            <v xml:space="preserve">2018011001175	</v>
          </cell>
          <cell r="AH492">
            <v>44584</v>
          </cell>
          <cell r="AI492">
            <v>44588</v>
          </cell>
          <cell r="AJ492" t="str">
            <v>N/A</v>
          </cell>
          <cell r="AK492" t="str">
            <v>N/A</v>
          </cell>
          <cell r="AL492" t="str">
            <v>N/A</v>
          </cell>
          <cell r="AM492" t="str">
            <v>N/A</v>
          </cell>
          <cell r="AN492">
            <v>0</v>
          </cell>
          <cell r="AO492" t="str">
            <v>N/A</v>
          </cell>
          <cell r="AP492">
            <v>0</v>
          </cell>
          <cell r="AQ492" t="str">
            <v>N/A</v>
          </cell>
          <cell r="AR492">
            <v>0</v>
          </cell>
          <cell r="AS492" t="str">
            <v>N/A</v>
          </cell>
          <cell r="AT492">
            <v>0</v>
          </cell>
          <cell r="AU492" t="str">
            <v>N/A</v>
          </cell>
          <cell r="AV492">
            <v>0</v>
          </cell>
          <cell r="AW492" t="str">
            <v>N/A</v>
          </cell>
          <cell r="AX492">
            <v>0</v>
          </cell>
          <cell r="AY492" t="str">
            <v>N/A</v>
          </cell>
          <cell r="AZ492">
            <v>0</v>
          </cell>
          <cell r="BA492">
            <v>42284619</v>
          </cell>
          <cell r="BB492" t="str">
            <v>NO</v>
          </cell>
          <cell r="BC492" t="str">
            <v>N/A</v>
          </cell>
          <cell r="BD492" t="str">
            <v>N/A</v>
          </cell>
          <cell r="BE492" t="str">
            <v>N/A</v>
          </cell>
          <cell r="BF492" t="str">
            <v>N/A</v>
          </cell>
          <cell r="BG492">
            <v>44926</v>
          </cell>
          <cell r="BH492">
            <v>44926</v>
          </cell>
          <cell r="BI492">
            <v>-417</v>
          </cell>
          <cell r="BJ492" t="str">
            <v>NO</v>
          </cell>
          <cell r="BK492" t="str">
            <v>N/A</v>
          </cell>
          <cell r="BL492" t="str">
            <v>Bogotá D.C.</v>
          </cell>
          <cell r="BM492" t="str">
            <v>Cumplimiento</v>
          </cell>
          <cell r="BN492" t="str">
            <v>15-45-101138200</v>
          </cell>
          <cell r="BO492">
            <v>0</v>
          </cell>
          <cell r="BP492" t="str">
            <v xml:space="preserve">Seguros del Estado </v>
          </cell>
          <cell r="BQ492">
            <v>44585</v>
          </cell>
          <cell r="BR492" t="str">
            <v>23-01-2022 - 30-06-2023</v>
          </cell>
          <cell r="BS492">
            <v>2022</v>
          </cell>
          <cell r="BT492" t="str">
            <v>C:\Users\andres.prietom\JEP Colombia\Carlos Giovanni Torres Peñaranda - Contractual - Onedrive\Validación pólizas CPS\.VERIFICACIÓN DE PÓLIZAS CONTRATOS 2022\Verificación póliza contrato JEP-240-2022 .pdf</v>
          </cell>
          <cell r="BU492" t="str">
            <v>N/A</v>
          </cell>
          <cell r="BV492" t="str">
            <v>Terminado</v>
          </cell>
          <cell r="BW492" t="str">
            <v>Retiro</v>
          </cell>
          <cell r="BX492" t="str">
            <v>N/A</v>
          </cell>
          <cell r="BY492" t="str">
            <v>TÉCNICO EN ARCHIVO</v>
          </cell>
          <cell r="BZ492" t="str">
            <v>N/A</v>
          </cell>
          <cell r="CA492" t="str">
            <v>MASCULINO</v>
          </cell>
        </row>
        <row r="493">
          <cell r="C493" t="str">
            <v>JEP-108-2022</v>
          </cell>
          <cell r="D493" t="str">
            <v>JEP-CSPO-108-2022</v>
          </cell>
          <cell r="E493" t="str">
            <v>Norma Bonilla</v>
          </cell>
          <cell r="F493" t="str">
            <v>N/R</v>
          </cell>
          <cell r="G493" t="str">
            <v xml:space="preserve">Eliana Katerin Imbol Torres </v>
          </cell>
          <cell r="H493" t="str">
            <v>2. Contratos o convenios que no requieren pluralidad de ofertas</v>
          </cell>
          <cell r="I493" t="str">
            <v>1. Prestación de servicios</v>
          </cell>
          <cell r="J493">
            <v>1016019889</v>
          </cell>
          <cell r="K493">
            <v>3</v>
          </cell>
          <cell r="L493" t="str">
            <v>Persona Natural</v>
          </cell>
          <cell r="M493" t="str">
            <v>N/A</v>
          </cell>
          <cell r="N493" t="str">
            <v>Prestar servicios profesionales al Departamento de Gestión Documental en el acompañamiento y seguimiento de la ventanilla única de la jurisdicción especial para la paz.</v>
          </cell>
          <cell r="O493" t="str">
            <v>Funciones de la dependencia</v>
          </cell>
          <cell r="P493" t="str">
            <v>Harvey Danilo Suarez Morales</v>
          </cell>
          <cell r="Q493" t="str">
            <v>Secretaría Ejecutiva</v>
          </cell>
          <cell r="R493" t="str">
            <v>Dirección Administrativa y Financiera</v>
          </cell>
          <cell r="S493" t="str">
            <v>Departamento de Gestión Documental</v>
          </cell>
          <cell r="T493" t="str">
            <v>Didier Cortes Benavides</v>
          </cell>
          <cell r="U493" t="str">
            <v>DD-Departamento de Gestión Documental</v>
          </cell>
          <cell r="V493" t="str">
            <v>N/A</v>
          </cell>
          <cell r="W493" t="str">
            <v>N/A</v>
          </cell>
          <cell r="X493" t="str">
            <v>N/A</v>
          </cell>
          <cell r="Y493" t="str">
            <v>Inversión</v>
          </cell>
          <cell r="Z493">
            <v>55357910</v>
          </cell>
          <cell r="AA493" t="str">
            <v>N/A</v>
          </cell>
          <cell r="AB493" t="str">
            <v>N/A</v>
          </cell>
          <cell r="AC493" t="str">
            <v>$4.626.010</v>
          </cell>
          <cell r="AD493" t="str">
            <v>N/A</v>
          </cell>
          <cell r="AE493">
            <v>41322</v>
          </cell>
          <cell r="AF493">
            <v>36022</v>
          </cell>
          <cell r="AG493">
            <v>2018011001175</v>
          </cell>
          <cell r="AH493">
            <v>44579</v>
          </cell>
          <cell r="AI493">
            <v>44580</v>
          </cell>
          <cell r="AJ493" t="str">
            <v>N/A</v>
          </cell>
          <cell r="AK493" t="str">
            <v>N/A</v>
          </cell>
          <cell r="AL493" t="str">
            <v>N/A</v>
          </cell>
          <cell r="AM493" t="str">
            <v>N/A</v>
          </cell>
          <cell r="AN493">
            <v>0</v>
          </cell>
          <cell r="AO493" t="str">
            <v>N/A</v>
          </cell>
          <cell r="AP493">
            <v>0</v>
          </cell>
          <cell r="AQ493" t="str">
            <v>N/A</v>
          </cell>
          <cell r="AR493">
            <v>0</v>
          </cell>
          <cell r="AS493" t="str">
            <v>N/A</v>
          </cell>
          <cell r="AT493">
            <v>0</v>
          </cell>
          <cell r="AU493" t="str">
            <v>N/A</v>
          </cell>
          <cell r="AV493">
            <v>0</v>
          </cell>
          <cell r="AW493" t="str">
            <v>N/A</v>
          </cell>
          <cell r="AX493">
            <v>0</v>
          </cell>
          <cell r="AY493" t="str">
            <v>N/A</v>
          </cell>
          <cell r="AZ493">
            <v>-116</v>
          </cell>
          <cell r="BA493">
            <v>55357910</v>
          </cell>
          <cell r="BB493" t="str">
            <v>NO</v>
          </cell>
          <cell r="BC493" t="str">
            <v>N/A</v>
          </cell>
          <cell r="BD493" t="str">
            <v>N/A</v>
          </cell>
          <cell r="BE493" t="str">
            <v>N/A</v>
          </cell>
          <cell r="BF493" t="str">
            <v>N/A</v>
          </cell>
          <cell r="BG493">
            <v>44926</v>
          </cell>
          <cell r="BH493">
            <v>44810</v>
          </cell>
          <cell r="BI493">
            <v>-533</v>
          </cell>
          <cell r="BJ493" t="str">
            <v>SI</v>
          </cell>
          <cell r="BK493">
            <v>44810</v>
          </cell>
          <cell r="BL493" t="str">
            <v>Bogotá D.C.</v>
          </cell>
          <cell r="BM493" t="str">
            <v>Cumplimiento</v>
          </cell>
          <cell r="BN493" t="str">
            <v>15-45-101137944</v>
          </cell>
          <cell r="BO493">
            <v>0</v>
          </cell>
          <cell r="BP493" t="str">
            <v>Seguros del Estado</v>
          </cell>
          <cell r="BQ493">
            <v>44579</v>
          </cell>
          <cell r="BR493" t="str">
            <v>18-01-2022 - 30-06-2023</v>
          </cell>
          <cell r="BS493">
            <v>2022</v>
          </cell>
          <cell r="BT493" t="str">
            <v>https://jepcolombia-my.sharepoint.com/personal/carlos_torres_jep_gov_co/_layouts/15/onedrive.aspx?q=108&amp;searchScope=folder&amp;id=%2Fpersonal%2Fcarlos%5Ftorres%5Fjep%5Fgov%5Fco%2FDocuments%2FDocumentos%2FContractual%2FContractual%20%2D%20Onedrive%2FValidaci%C3%B3n%20p%C3%B3lizas%20CPS%2F%2EVERIFICACI%C3%93N%20DE%20P%C3%93LIZAS%20CONTRATOS%202022%2FVerificaci%C3%B3n%20p%C3%B3liza%20contrato%20JEP%2D108%2D2022%2Epdf&amp;parent=%2Fpersonal%2Fcarlos%5Ftorres%5Fjep%5Fgov%5Fco%2FDocuments%2FDocumentos%2FContractual%2FContractual%20%2D%20Onedrive%2FValidaci%C3%B3n%20p%C3%B3lizas%20CPS%2F%2EVERIFICACI%C3%93N%20DE%20P%C3%93LIZAS%20CONTRATOS%202022&amp;parentview=7</v>
          </cell>
          <cell r="BU493" t="str">
            <v>En fecha del 6 de septiembre de 2022 se publica terminación anticipada por mutuo acuerdo</v>
          </cell>
          <cell r="BV493" t="str">
            <v>Terminado</v>
          </cell>
          <cell r="BW493" t="str">
            <v>Terminación anticipada</v>
          </cell>
          <cell r="BX493" t="str">
            <v>N/A</v>
          </cell>
          <cell r="BY493" t="str">
            <v>DERECHO</v>
          </cell>
          <cell r="BZ493" t="str">
            <v>N/A</v>
          </cell>
          <cell r="CA493" t="str">
            <v>FEMENINO</v>
          </cell>
        </row>
        <row r="494">
          <cell r="C494" t="str">
            <v>JEP-713-2022</v>
          </cell>
          <cell r="D494" t="str">
            <v>JEP-CSPO-689-2022</v>
          </cell>
          <cell r="E494" t="str">
            <v>Carlos Torres</v>
          </cell>
          <cell r="F494">
            <v>44831</v>
          </cell>
          <cell r="G494" t="str">
            <v>IMPRENTA NACIONAL DE COLOMBIA</v>
          </cell>
          <cell r="H494" t="str">
            <v>2. Contratos o convenios que no requieren pluralidad de ofertas</v>
          </cell>
          <cell r="I494" t="str">
            <v>4. Contrato interadministrativo</v>
          </cell>
          <cell r="J494">
            <v>830001113</v>
          </cell>
          <cell r="K494">
            <v>1</v>
          </cell>
          <cell r="L494" t="str">
            <v>Persona Jurídica</v>
          </cell>
          <cell r="M494" t="str">
            <v xml:space="preserve">Bogotá D.C. </v>
          </cell>
          <cell r="N494" t="str">
            <v>Publicar en el diario oficial los actos administrativos que le remita la jurisdicción especial para la paz</v>
          </cell>
          <cell r="O494" t="str">
            <v>Funciones de la dependencia</v>
          </cell>
          <cell r="P494" t="str">
            <v>Yuris Rosa Tovar Medina</v>
          </cell>
          <cell r="Q494" t="str">
            <v>Dirección Administrativa y Financiera</v>
          </cell>
          <cell r="R494" t="str">
            <v>Dirección Administrativa y Financiera</v>
          </cell>
          <cell r="S494" t="str">
            <v>Departamento de Gestión Documental</v>
          </cell>
          <cell r="T494" t="str">
            <v>Didier Cortes Benavides</v>
          </cell>
          <cell r="U494" t="str">
            <v>DD-Departamento de Gestión Documental</v>
          </cell>
          <cell r="V494" t="str">
            <v>N/A</v>
          </cell>
          <cell r="W494" t="str">
            <v>N/A</v>
          </cell>
          <cell r="X494" t="str">
            <v>N/A</v>
          </cell>
          <cell r="Y494" t="str">
            <v>Funcionamiento</v>
          </cell>
          <cell r="Z494">
            <v>119500000</v>
          </cell>
          <cell r="AA494" t="str">
            <v>N/A</v>
          </cell>
          <cell r="AB494" t="str">
            <v>N/A</v>
          </cell>
          <cell r="AC494" t="str">
            <v>N/A</v>
          </cell>
          <cell r="AD494" t="str">
            <v>N/A</v>
          </cell>
          <cell r="AE494">
            <v>101222</v>
          </cell>
          <cell r="AF494">
            <v>445322</v>
          </cell>
          <cell r="AG494" t="str">
            <v>N/A</v>
          </cell>
          <cell r="AH494">
            <v>44837</v>
          </cell>
          <cell r="AI494">
            <v>44839</v>
          </cell>
          <cell r="AJ494" t="str">
            <v>N/A</v>
          </cell>
          <cell r="AK494" t="str">
            <v>N/A</v>
          </cell>
          <cell r="AL494" t="str">
            <v>N/A</v>
          </cell>
          <cell r="AM494" t="str">
            <v>N/A</v>
          </cell>
          <cell r="AN494">
            <v>-8387500</v>
          </cell>
          <cell r="AO494">
            <v>45069</v>
          </cell>
          <cell r="AP494">
            <v>22500000</v>
          </cell>
          <cell r="AQ494">
            <v>45069</v>
          </cell>
          <cell r="AR494">
            <v>0</v>
          </cell>
          <cell r="AS494" t="str">
            <v>N/A</v>
          </cell>
          <cell r="AT494">
            <v>0</v>
          </cell>
          <cell r="AU494" t="str">
            <v>N/A</v>
          </cell>
          <cell r="AV494">
            <v>0</v>
          </cell>
          <cell r="AW494" t="str">
            <v>N/A</v>
          </cell>
          <cell r="AX494">
            <v>0</v>
          </cell>
          <cell r="AY494" t="str">
            <v>N/A</v>
          </cell>
          <cell r="AZ494">
            <v>0</v>
          </cell>
          <cell r="BA494">
            <v>133612500</v>
          </cell>
          <cell r="BB494" t="str">
            <v>SI</v>
          </cell>
          <cell r="BC494">
            <v>30000000</v>
          </cell>
          <cell r="BD494">
            <v>30000000</v>
          </cell>
          <cell r="BE494">
            <v>30000000</v>
          </cell>
          <cell r="BF494">
            <v>17500000</v>
          </cell>
          <cell r="BG494">
            <v>46234</v>
          </cell>
          <cell r="BH494">
            <v>46234</v>
          </cell>
          <cell r="BI494">
            <v>891</v>
          </cell>
          <cell r="BJ494" t="str">
            <v>SI</v>
          </cell>
          <cell r="BK494" t="str">
            <v>SIN FECHA</v>
          </cell>
          <cell r="BL494" t="str">
            <v>Bogotá D.C.</v>
          </cell>
          <cell r="BM494" t="str">
            <v>Cumplimiento</v>
          </cell>
          <cell r="BN494" t="str">
            <v>N/A</v>
          </cell>
          <cell r="BO494" t="str">
            <v>N/A</v>
          </cell>
          <cell r="BP494" t="str">
            <v>N/A</v>
          </cell>
          <cell r="BQ494" t="str">
            <v>N/A</v>
          </cell>
          <cell r="BR494" t="str">
            <v>N/A</v>
          </cell>
          <cell r="BS494">
            <v>2022</v>
          </cell>
          <cell r="BT494" t="str">
            <v>N/A</v>
          </cell>
          <cell r="BU494" t="str">
            <v>Mediante otrosí N°1 Reducir del valor del Contrato Interadministrativo
JEP-713-2022 para la vigencia 2022 la suma de $8.387.500 Adicionar al valor del contrato la suma de $22.500.000, así El valor total del contrato asciende a la suma de $ 133.612.500</v>
          </cell>
          <cell r="BV494" t="str">
            <v>En ejecución</v>
          </cell>
          <cell r="BW494" t="str">
            <v>Adición o reducción</v>
          </cell>
          <cell r="BX494" t="str">
            <v>N/A</v>
          </cell>
          <cell r="BY494" t="str">
            <v>N/A</v>
          </cell>
          <cell r="BZ494" t="str">
            <v>N/A</v>
          </cell>
          <cell r="CA494" t="str">
            <v>N/A</v>
          </cell>
        </row>
        <row r="495">
          <cell r="C495" t="str">
            <v>JEP-714-2022</v>
          </cell>
          <cell r="D495" t="str">
            <v>JEP-CSPO-690-2022</v>
          </cell>
          <cell r="E495" t="str">
            <v>Carlos Torres</v>
          </cell>
          <cell r="F495">
            <v>44831</v>
          </cell>
          <cell r="G495" t="str">
            <v>SERVICIOS
POSTALES NACIONALES S.A.S</v>
          </cell>
          <cell r="H495" t="str">
            <v>2. Contratos o convenios que no requieren pluralidad de ofertas</v>
          </cell>
          <cell r="I495" t="str">
            <v>4. Contrato interadministrativo</v>
          </cell>
          <cell r="J495">
            <v>900062917</v>
          </cell>
          <cell r="K495">
            <v>9</v>
          </cell>
          <cell r="L495" t="str">
            <v>Persona Jurídica</v>
          </cell>
          <cell r="M495" t="str">
            <v xml:space="preserve">Bogotá D.C. </v>
          </cell>
          <cell r="N495" t="str">
            <v>Prestar servicios de entrega de correo certificado y servicios adicionales a nivel urbano, regional, nacional e internacional, de la correspondencia y documentos de la JEP.</v>
          </cell>
          <cell r="O495" t="str">
            <v>Funciones de la dependencia</v>
          </cell>
          <cell r="P495" t="str">
            <v>Yuris Rosa Tovar Medina</v>
          </cell>
          <cell r="Q495" t="str">
            <v>Dirección Administrativa y Financiera</v>
          </cell>
          <cell r="R495" t="str">
            <v>Dirección Administrativa y Financiera</v>
          </cell>
          <cell r="S495" t="str">
            <v>Departamento de Gestión Documental</v>
          </cell>
          <cell r="T495" t="str">
            <v>Didier Cortes Benavides</v>
          </cell>
          <cell r="U495" t="str">
            <v>DD-Departamento de Gestión Documental</v>
          </cell>
          <cell r="V495" t="str">
            <v>N/A</v>
          </cell>
          <cell r="W495" t="str">
            <v>N/A</v>
          </cell>
          <cell r="X495" t="str">
            <v>N/A</v>
          </cell>
          <cell r="Y495" t="str">
            <v>Funcionamiento</v>
          </cell>
          <cell r="Z495">
            <v>522083100</v>
          </cell>
          <cell r="AA495" t="str">
            <v>N/A</v>
          </cell>
          <cell r="AB495" t="str">
            <v>N/A</v>
          </cell>
          <cell r="AC495" t="str">
            <v>N/A</v>
          </cell>
          <cell r="AD495" t="str">
            <v>N/A</v>
          </cell>
          <cell r="AE495">
            <v>101422</v>
          </cell>
          <cell r="AF495">
            <v>438322</v>
          </cell>
          <cell r="AG495" t="str">
            <v>N/A</v>
          </cell>
          <cell r="AH495">
            <v>44834</v>
          </cell>
          <cell r="AI495">
            <v>44834</v>
          </cell>
          <cell r="AJ495" t="str">
            <v>N/A</v>
          </cell>
          <cell r="AK495" t="str">
            <v>N/A</v>
          </cell>
          <cell r="AL495" t="str">
            <v>N/A</v>
          </cell>
          <cell r="AM495" t="str">
            <v>N/A</v>
          </cell>
          <cell r="AN495">
            <v>0</v>
          </cell>
          <cell r="AO495" t="str">
            <v>N/A</v>
          </cell>
          <cell r="AP495">
            <v>0</v>
          </cell>
          <cell r="AQ495" t="str">
            <v>N/A</v>
          </cell>
          <cell r="AR495">
            <v>0</v>
          </cell>
          <cell r="AS495" t="str">
            <v>N/A</v>
          </cell>
          <cell r="AT495">
            <v>0</v>
          </cell>
          <cell r="AU495" t="str">
            <v>N/A</v>
          </cell>
          <cell r="AV495">
            <v>0</v>
          </cell>
          <cell r="AW495" t="str">
            <v>N/A</v>
          </cell>
          <cell r="AX495">
            <v>0</v>
          </cell>
          <cell r="AY495" t="str">
            <v>N/A</v>
          </cell>
          <cell r="AZ495">
            <v>0</v>
          </cell>
          <cell r="BA495">
            <v>522083100</v>
          </cell>
          <cell r="BB495" t="str">
            <v>SI</v>
          </cell>
          <cell r="BC495">
            <v>127137024</v>
          </cell>
          <cell r="BD495">
            <v>134765256</v>
          </cell>
          <cell r="BE495">
            <v>142851180</v>
          </cell>
          <cell r="BF495">
            <v>88329640</v>
          </cell>
          <cell r="BG495">
            <v>46234</v>
          </cell>
          <cell r="BH495">
            <v>46234</v>
          </cell>
          <cell r="BI495">
            <v>891</v>
          </cell>
          <cell r="BJ495" t="str">
            <v>SI</v>
          </cell>
          <cell r="BK495" t="str">
            <v>SIN FECHA</v>
          </cell>
          <cell r="BL495" t="str">
            <v>Bogotá D.C.</v>
          </cell>
          <cell r="BM495" t="str">
            <v>Cumplimiento</v>
          </cell>
          <cell r="BN495">
            <v>8001048446</v>
          </cell>
          <cell r="BO495">
            <v>0</v>
          </cell>
          <cell r="BP495" t="str">
            <v>AXA COLPATRIA SEGUROS S.A.</v>
          </cell>
          <cell r="BQ495">
            <v>44839</v>
          </cell>
          <cell r="BR495" t="str">
            <v>3/10/2022 - 31/07/2029</v>
          </cell>
          <cell r="BS495">
            <v>2022</v>
          </cell>
          <cell r="BT495" t="str">
            <v>PENDIENTE</v>
          </cell>
          <cell r="BU495" t="str">
            <v>Ninguna</v>
          </cell>
          <cell r="BV495" t="str">
            <v>En ejecución</v>
          </cell>
          <cell r="BW495" t="str">
            <v>Ingreso</v>
          </cell>
          <cell r="BX495" t="str">
            <v>N/A</v>
          </cell>
          <cell r="BY495" t="str">
            <v>N/A</v>
          </cell>
          <cell r="BZ495" t="str">
            <v>N/A</v>
          </cell>
          <cell r="CA495" t="str">
            <v>N/A</v>
          </cell>
        </row>
        <row r="496">
          <cell r="C496" t="str">
            <v>JEP-965-2022</v>
          </cell>
          <cell r="D496" t="str">
            <v>JEP-CSPO-930-2022</v>
          </cell>
          <cell r="E496" t="str">
            <v>Paola Casas</v>
          </cell>
          <cell r="F496">
            <v>44908</v>
          </cell>
          <cell r="G496" t="str">
            <v>Gestión de Seguridad Electrónica S.A.</v>
          </cell>
          <cell r="H496" t="str">
            <v>2. Contratos o convenios que no requieren pluralidad de ofertas</v>
          </cell>
          <cell r="I496" t="str">
            <v>1. Prestación de servicios</v>
          </cell>
          <cell r="J496">
            <v>900204272</v>
          </cell>
          <cell r="K496">
            <v>8</v>
          </cell>
          <cell r="L496" t="str">
            <v>Persona Jurídica</v>
          </cell>
          <cell r="M496" t="str">
            <v xml:space="preserve">Bogotá D.C. </v>
          </cell>
          <cell r="N496" t="str">
            <v>Prestar el servicio de certificado digital, estampa cronológica, firma digital y correo electrónico certificado de la jurisdicción especial para la paz.</v>
          </cell>
          <cell r="O496" t="str">
            <v>Funciones de la dependencia</v>
          </cell>
          <cell r="P496" t="str">
            <v>Harvey Danilo Suarez Morales</v>
          </cell>
          <cell r="Q496" t="str">
            <v>Secretaría Ejecutiva</v>
          </cell>
          <cell r="R496" t="str">
            <v>Dirección Administrativa y Financiera</v>
          </cell>
          <cell r="S496" t="str">
            <v>Departamento de Gestión Documental</v>
          </cell>
          <cell r="T496" t="str">
            <v>Didier Cortes Benavides</v>
          </cell>
          <cell r="U496" t="str">
            <v>DD-Departamento de Gestión Documental</v>
          </cell>
          <cell r="V496" t="str">
            <v>N/A</v>
          </cell>
          <cell r="W496" t="str">
            <v>N/A</v>
          </cell>
          <cell r="X496" t="str">
            <v>N/A</v>
          </cell>
          <cell r="Y496" t="str">
            <v>Funcionamiento</v>
          </cell>
          <cell r="Z496">
            <v>986870312</v>
          </cell>
          <cell r="AA496" t="str">
            <v>N/A</v>
          </cell>
          <cell r="AB496" t="str">
            <v>N/A</v>
          </cell>
          <cell r="AC496" t="str">
            <v>N/A</v>
          </cell>
          <cell r="AD496" t="str">
            <v>N/A</v>
          </cell>
          <cell r="AE496">
            <v>127222</v>
          </cell>
          <cell r="AF496">
            <v>586522</v>
          </cell>
          <cell r="AG496" t="str">
            <v>N/A</v>
          </cell>
          <cell r="AH496">
            <v>44910</v>
          </cell>
          <cell r="AI496">
            <v>44914</v>
          </cell>
          <cell r="AJ496" t="str">
            <v>N/A</v>
          </cell>
          <cell r="AK496" t="str">
            <v>N/A</v>
          </cell>
          <cell r="AL496" t="str">
            <v>N/A</v>
          </cell>
          <cell r="AM496" t="str">
            <v>N/A</v>
          </cell>
          <cell r="AN496">
            <v>0</v>
          </cell>
          <cell r="AO496" t="str">
            <v>N/A</v>
          </cell>
          <cell r="AP496">
            <v>0</v>
          </cell>
          <cell r="AQ496" t="str">
            <v>N/A</v>
          </cell>
          <cell r="AR496">
            <v>0</v>
          </cell>
          <cell r="AS496" t="str">
            <v>N/A</v>
          </cell>
          <cell r="AT496">
            <v>0</v>
          </cell>
          <cell r="AU496" t="str">
            <v>N/A</v>
          </cell>
          <cell r="AV496">
            <v>0</v>
          </cell>
          <cell r="AW496" t="str">
            <v>N/A</v>
          </cell>
          <cell r="AX496">
            <v>0</v>
          </cell>
          <cell r="AY496" t="str">
            <v>N/A</v>
          </cell>
          <cell r="AZ496">
            <v>0</v>
          </cell>
          <cell r="BA496">
            <v>986870312</v>
          </cell>
          <cell r="BB496" t="str">
            <v>SI</v>
          </cell>
          <cell r="BC496">
            <v>265694465</v>
          </cell>
          <cell r="BD496">
            <v>271008355</v>
          </cell>
          <cell r="BE496">
            <v>276428522</v>
          </cell>
          <cell r="BF496">
            <v>164474970</v>
          </cell>
          <cell r="BG496">
            <v>46234</v>
          </cell>
          <cell r="BH496">
            <v>46234</v>
          </cell>
          <cell r="BI496">
            <v>891</v>
          </cell>
          <cell r="BJ496" t="str">
            <v>SI</v>
          </cell>
          <cell r="BK496" t="str">
            <v>SIN FECHA</v>
          </cell>
          <cell r="BL496" t="str">
            <v>Bogotá D.C.</v>
          </cell>
          <cell r="BM496" t="str">
            <v>Cumplimiento</v>
          </cell>
          <cell r="BN496" t="str">
            <v>21-45-101395435</v>
          </cell>
          <cell r="BO496">
            <v>0</v>
          </cell>
          <cell r="BP496" t="str">
            <v>Seguros del Estado S.A.</v>
          </cell>
          <cell r="BQ496">
            <v>44911</v>
          </cell>
          <cell r="BR496" t="str">
            <v>15/12/2022 - 31/07/2029</v>
          </cell>
          <cell r="BS496">
            <v>44914</v>
          </cell>
          <cell r="BT496" t="str">
            <v>PENDIENTE</v>
          </cell>
          <cell r="BU496" t="str">
            <v>Oficio No. 2-2022-052674 del 15 de noviembre de 2022 emitido por el Ministerio de Hacienda y Crédito Público.</v>
          </cell>
          <cell r="BV496" t="str">
            <v>En ejecución</v>
          </cell>
          <cell r="BW496" t="str">
            <v>Ingreso</v>
          </cell>
          <cell r="BX496" t="str">
            <v>N/A</v>
          </cell>
          <cell r="BY496" t="str">
            <v>N/A</v>
          </cell>
          <cell r="BZ496" t="str">
            <v>N/A</v>
          </cell>
          <cell r="CA496" t="str">
            <v>N/A</v>
          </cell>
        </row>
        <row r="497">
          <cell r="C497" t="str">
            <v>JEP-435-2022</v>
          </cell>
          <cell r="D497" t="str">
            <v>JEP-IPS-005-2022</v>
          </cell>
          <cell r="E497" t="str">
            <v>Clara Torres</v>
          </cell>
          <cell r="F497" t="str">
            <v>N/R</v>
          </cell>
          <cell r="G497" t="str">
            <v>GSE SA</v>
          </cell>
          <cell r="H497" t="str">
            <v>3. Invitación Pública igual o superior a 450SMMLV</v>
          </cell>
          <cell r="I497" t="str">
            <v>1. Prestación de servicios</v>
          </cell>
          <cell r="J497">
            <v>900204272</v>
          </cell>
          <cell r="K497">
            <v>8</v>
          </cell>
          <cell r="L497" t="str">
            <v>Persona Jurídica</v>
          </cell>
          <cell r="M497" t="str">
            <v>N/A</v>
          </cell>
          <cell r="N497" t="str">
            <v>Prestar los servicios de organización, digitalización de documentos de archivos de gestión y la digitalización de expedientes judiciales en la Jurisdicción Especial para la Paz.</v>
          </cell>
          <cell r="O497" t="str">
            <v>Funciones de la dependencia</v>
          </cell>
          <cell r="P497" t="str">
            <v>Ana Lucia Rosales Callejas</v>
          </cell>
          <cell r="Q497" t="str">
            <v>Dirección Administrativa y Financiera</v>
          </cell>
          <cell r="R497" t="str">
            <v>Dirección Administrativa y Financiera</v>
          </cell>
          <cell r="S497" t="str">
            <v>Departamento de Gestión Documental</v>
          </cell>
          <cell r="T497" t="str">
            <v>John Jairo Pedraza Torres</v>
          </cell>
          <cell r="U497" t="str">
            <v>DD-Departamento de Gestión Documental</v>
          </cell>
          <cell r="V497" t="str">
            <v>N/A</v>
          </cell>
          <cell r="W497" t="str">
            <v>N/A</v>
          </cell>
          <cell r="X497" t="str">
            <v>N/A</v>
          </cell>
          <cell r="Y497" t="str">
            <v>Inversión</v>
          </cell>
          <cell r="Z497">
            <v>734016517</v>
          </cell>
          <cell r="AA497" t="str">
            <v>N/A</v>
          </cell>
          <cell r="AB497" t="str">
            <v>N/A</v>
          </cell>
          <cell r="AC497" t="str">
            <v>ND</v>
          </cell>
          <cell r="AD497" t="str">
            <v>N/A</v>
          </cell>
          <cell r="AE497">
            <v>70022</v>
          </cell>
          <cell r="AF497">
            <v>255022</v>
          </cell>
          <cell r="AG497">
            <v>2018011001091</v>
          </cell>
          <cell r="AH497">
            <v>44713</v>
          </cell>
          <cell r="AI497">
            <v>44720</v>
          </cell>
          <cell r="AJ497" t="str">
            <v>N/A</v>
          </cell>
          <cell r="AK497" t="str">
            <v>N/A</v>
          </cell>
          <cell r="AL497" t="str">
            <v>N/A</v>
          </cell>
          <cell r="AM497" t="str">
            <v>N/A</v>
          </cell>
          <cell r="AN497">
            <v>0</v>
          </cell>
          <cell r="AO497" t="str">
            <v>N/A</v>
          </cell>
          <cell r="AP497">
            <v>0</v>
          </cell>
          <cell r="AQ497" t="str">
            <v>N/A</v>
          </cell>
          <cell r="AR497">
            <v>0</v>
          </cell>
          <cell r="AS497" t="str">
            <v>N/A</v>
          </cell>
          <cell r="AT497">
            <v>0</v>
          </cell>
          <cell r="AU497" t="str">
            <v>N/A</v>
          </cell>
          <cell r="AV497">
            <v>0</v>
          </cell>
          <cell r="AW497" t="str">
            <v>N/A</v>
          </cell>
          <cell r="AX497">
            <v>0</v>
          </cell>
          <cell r="AY497" t="str">
            <v>N/A</v>
          </cell>
          <cell r="AZ497">
            <v>0</v>
          </cell>
          <cell r="BA497">
            <v>734016517</v>
          </cell>
          <cell r="BB497" t="str">
            <v>NO</v>
          </cell>
          <cell r="BC497" t="str">
            <v>N/A</v>
          </cell>
          <cell r="BD497" t="str">
            <v>N/A</v>
          </cell>
          <cell r="BE497" t="str">
            <v>N/A</v>
          </cell>
          <cell r="BF497" t="str">
            <v>N/A</v>
          </cell>
          <cell r="BG497">
            <v>44926</v>
          </cell>
          <cell r="BH497">
            <v>44926</v>
          </cell>
          <cell r="BI497">
            <v>-417</v>
          </cell>
          <cell r="BJ497" t="str">
            <v>SI</v>
          </cell>
          <cell r="BK497">
            <v>45009</v>
          </cell>
          <cell r="BL497" t="str">
            <v>Bogotá D.C. - Edificio Squadra</v>
          </cell>
          <cell r="BM497" t="str">
            <v>Cumplimiento</v>
          </cell>
          <cell r="BN497">
            <v>58559</v>
          </cell>
          <cell r="BO497">
            <v>0</v>
          </cell>
          <cell r="BP497" t="str">
            <v>Berkley Colombia Seguros</v>
          </cell>
          <cell r="BQ497">
            <v>44713</v>
          </cell>
          <cell r="BR497" t="str">
            <v>31/05/2022 - 31/12/2025</v>
          </cell>
          <cell r="BS497">
            <v>2022</v>
          </cell>
          <cell r="BT497" t="str">
            <v>PENDIENTE</v>
          </cell>
          <cell r="BU497" t="str">
            <v>El 24/03/2023 se publicó el balance y cierre del Contrato JEP-435-2022 suscrito con GSE</v>
          </cell>
          <cell r="BV497" t="str">
            <v>Terminado</v>
          </cell>
          <cell r="BW497" t="str">
            <v>Retiro</v>
          </cell>
          <cell r="BX497" t="str">
            <v>N/A</v>
          </cell>
          <cell r="BY497" t="str">
            <v>N/A</v>
          </cell>
          <cell r="BZ497" t="str">
            <v>N/A</v>
          </cell>
          <cell r="CA497" t="str">
            <v>N/A</v>
          </cell>
        </row>
        <row r="498">
          <cell r="C498" t="str">
            <v>JEP-437-2022</v>
          </cell>
          <cell r="D498" t="str">
            <v>JEP-IPI-001-2022</v>
          </cell>
          <cell r="E498" t="str">
            <v>Clara Torres</v>
          </cell>
          <cell r="F498" t="str">
            <v>N/R</v>
          </cell>
          <cell r="G498" t="str">
            <v>EOS CONSERVACION Y GESTION DOCUMENTAL S.A.S.</v>
          </cell>
          <cell r="H498" t="str">
            <v>4. Invitación Pública inferior a 450SMMLV</v>
          </cell>
          <cell r="I498" t="str">
            <v>1. Prestación de servicios</v>
          </cell>
          <cell r="J498">
            <v>900946743</v>
          </cell>
          <cell r="K498">
            <v>9</v>
          </cell>
          <cell r="L498" t="str">
            <v>Persona Jurídica</v>
          </cell>
          <cell r="M498" t="str">
            <v>N/A</v>
          </cell>
          <cell r="N498" t="str">
            <v>Implementar los programas de monitoreo ambiental, saneamiento ambiental y capacitación de acuerdo con los lineamientos y especificaciones técnicas establecidas en el documento sistema integrado de conservación documental-sic de la JEP</v>
          </cell>
          <cell r="O498" t="str">
            <v>Funciones de la dependencia</v>
          </cell>
          <cell r="P498" t="str">
            <v>Ana Lucia Rosales Callejas</v>
          </cell>
          <cell r="Q498" t="str">
            <v>Dirección Administrativa y Financiera</v>
          </cell>
          <cell r="R498" t="str">
            <v>Departamento de Gestión Documental</v>
          </cell>
          <cell r="S498" t="str">
            <v>Departamento de Gestión Documental</v>
          </cell>
          <cell r="T498" t="str">
            <v>Didier Cortes Benavides</v>
          </cell>
          <cell r="U498" t="str">
            <v>DD-Departamento de Gestión Documental</v>
          </cell>
          <cell r="V498" t="str">
            <v>N/A</v>
          </cell>
          <cell r="W498" t="str">
            <v>N/A</v>
          </cell>
          <cell r="X498" t="str">
            <v>N/A</v>
          </cell>
          <cell r="Y498" t="str">
            <v>Inversión</v>
          </cell>
          <cell r="Z498">
            <v>123965680</v>
          </cell>
          <cell r="AA498" t="str">
            <v>N/A</v>
          </cell>
          <cell r="AB498" t="str">
            <v>N/A</v>
          </cell>
          <cell r="AC498" t="str">
            <v>ND</v>
          </cell>
          <cell r="AD498" t="str">
            <v>N/A</v>
          </cell>
          <cell r="AE498">
            <v>69622</v>
          </cell>
          <cell r="AF498">
            <v>265222</v>
          </cell>
          <cell r="AG498">
            <v>2018011001175</v>
          </cell>
          <cell r="AH498">
            <v>44721</v>
          </cell>
          <cell r="AI498">
            <v>44722</v>
          </cell>
          <cell r="AJ498" t="str">
            <v>N/A</v>
          </cell>
          <cell r="AK498" t="str">
            <v>N/A</v>
          </cell>
          <cell r="AL498" t="str">
            <v>N/A</v>
          </cell>
          <cell r="AM498" t="str">
            <v>N/A</v>
          </cell>
          <cell r="AN498">
            <v>0</v>
          </cell>
          <cell r="AO498" t="str">
            <v>N/A</v>
          </cell>
          <cell r="AP498">
            <v>0</v>
          </cell>
          <cell r="AQ498" t="str">
            <v>N/A</v>
          </cell>
          <cell r="AR498">
            <v>0</v>
          </cell>
          <cell r="AS498" t="str">
            <v>N/A</v>
          </cell>
          <cell r="AT498">
            <v>0</v>
          </cell>
          <cell r="AU498" t="str">
            <v>N/A</v>
          </cell>
          <cell r="AV498">
            <v>0</v>
          </cell>
          <cell r="AW498" t="str">
            <v>N/A</v>
          </cell>
          <cell r="AX498">
            <v>0</v>
          </cell>
          <cell r="AY498" t="str">
            <v>N/A</v>
          </cell>
          <cell r="AZ498">
            <v>0</v>
          </cell>
          <cell r="BA498">
            <v>123965680</v>
          </cell>
          <cell r="BB498" t="str">
            <v>NO</v>
          </cell>
          <cell r="BC498" t="str">
            <v>N/A</v>
          </cell>
          <cell r="BD498" t="str">
            <v>N/A</v>
          </cell>
          <cell r="BE498" t="str">
            <v>N/A</v>
          </cell>
          <cell r="BF498" t="str">
            <v>N/A</v>
          </cell>
          <cell r="BG498">
            <v>44926</v>
          </cell>
          <cell r="BH498">
            <v>44926</v>
          </cell>
          <cell r="BI498">
            <v>-417</v>
          </cell>
          <cell r="BJ498" t="str">
            <v>SI</v>
          </cell>
          <cell r="BK498">
            <v>45034</v>
          </cell>
          <cell r="BL498" t="str">
            <v>Bogotá D.C. - Edificio Squadra</v>
          </cell>
          <cell r="BM498" t="str">
            <v>Cumplimiento
Responsabilidad Civil Extracontractual</v>
          </cell>
          <cell r="BN498">
            <v>1140101047521</v>
          </cell>
          <cell r="BO498">
            <v>0</v>
          </cell>
          <cell r="BP498" t="str">
            <v>Seguros del Estado</v>
          </cell>
          <cell r="BQ498">
            <v>44719</v>
          </cell>
          <cell r="BR498" t="str">
            <v>7/06/2022 - 31/12/2023
7/06/2022 - 31/12/2025</v>
          </cell>
          <cell r="BS498">
            <v>2022</v>
          </cell>
          <cell r="BT498" t="str">
            <v>PENDIENTE</v>
          </cell>
          <cell r="BU498" t="str">
            <v>El 18/04/2023 se publicó el balance y cierre del Contrato JEP-437-2022 suscrito con EOS</v>
          </cell>
          <cell r="BV498" t="str">
            <v>Terminado</v>
          </cell>
          <cell r="BW498" t="str">
            <v>Retiro</v>
          </cell>
          <cell r="BX498" t="str">
            <v>N/A</v>
          </cell>
          <cell r="BY498" t="str">
            <v>N/A</v>
          </cell>
          <cell r="BZ498" t="str">
            <v>N/A</v>
          </cell>
          <cell r="CA498" t="str">
            <v>N/A</v>
          </cell>
        </row>
        <row r="499">
          <cell r="C499" t="str">
            <v>JEP-878-2022</v>
          </cell>
          <cell r="D499" t="str">
            <v>JEP-IPS-008-2022</v>
          </cell>
          <cell r="E499" t="str">
            <v>Clara Torres</v>
          </cell>
          <cell r="F499">
            <v>44896</v>
          </cell>
          <cell r="G499" t="str">
            <v>LOCKERS COLOMBIA SAS</v>
          </cell>
          <cell r="H499" t="str">
            <v>3. Invitación Pública igual o superior a 450SMMLV</v>
          </cell>
          <cell r="I499" t="str">
            <v>1. Prestación de servicios</v>
          </cell>
          <cell r="J499">
            <v>900135771</v>
          </cell>
          <cell r="K499">
            <v>5</v>
          </cell>
          <cell r="L499" t="str">
            <v>Persona Jurídica</v>
          </cell>
          <cell r="M499" t="str">
            <v xml:space="preserve">Bogotá D.C. </v>
          </cell>
          <cell r="N499" t="str">
            <v>Prestar el servicio integral de almacenamiento, custodia y prestamos de los archivos activos (gestión), semiactivos (archivo central) como de los procesos judiciales de la JEP.</v>
          </cell>
          <cell r="O499" t="str">
            <v>Funciones de la dependencia</v>
          </cell>
          <cell r="P499" t="str">
            <v>Ana Lucia Rosales Callejas</v>
          </cell>
          <cell r="Q499" t="str">
            <v>Dirección Administrativa y Financiera</v>
          </cell>
          <cell r="R499" t="str">
            <v>Dirección Administrativa y Financiera</v>
          </cell>
          <cell r="S499" t="str">
            <v>Departamento de Gestión Documental</v>
          </cell>
          <cell r="T499" t="str">
            <v>Didier Cortes Benavides</v>
          </cell>
          <cell r="U499" t="str">
            <v>DD-Departamento de Gestión Documental</v>
          </cell>
          <cell r="V499" t="str">
            <v>N/A</v>
          </cell>
          <cell r="W499" t="str">
            <v>N/A</v>
          </cell>
          <cell r="X499" t="str">
            <v>N/A</v>
          </cell>
          <cell r="Y499" t="str">
            <v>Funcionamiento</v>
          </cell>
          <cell r="Z499">
            <v>1306708099</v>
          </cell>
          <cell r="AA499" t="str">
            <v>N/A</v>
          </cell>
          <cell r="AB499" t="str">
            <v>N/A</v>
          </cell>
          <cell r="AC499" t="str">
            <v>N/A</v>
          </cell>
          <cell r="AD499" t="str">
            <v>N/A</v>
          </cell>
          <cell r="AE499">
            <v>101322</v>
          </cell>
          <cell r="AF499">
            <v>571722</v>
          </cell>
          <cell r="AG499" t="str">
            <v>N/A</v>
          </cell>
          <cell r="AH499">
            <v>44902</v>
          </cell>
          <cell r="AI499">
            <v>44907</v>
          </cell>
          <cell r="AJ499" t="str">
            <v>N/A</v>
          </cell>
          <cell r="AK499" t="str">
            <v>N/A</v>
          </cell>
          <cell r="AL499" t="str">
            <v>N/A</v>
          </cell>
          <cell r="AM499" t="str">
            <v>N/A</v>
          </cell>
          <cell r="AN499">
            <v>0</v>
          </cell>
          <cell r="AO499" t="str">
            <v>N/A</v>
          </cell>
          <cell r="AP499">
            <v>0</v>
          </cell>
          <cell r="AQ499" t="str">
            <v>N/A</v>
          </cell>
          <cell r="AR499">
            <v>0</v>
          </cell>
          <cell r="AS499" t="str">
            <v>N/A</v>
          </cell>
          <cell r="AT499">
            <v>0</v>
          </cell>
          <cell r="AU499" t="str">
            <v>N/A</v>
          </cell>
          <cell r="AV499">
            <v>0</v>
          </cell>
          <cell r="AW499" t="str">
            <v>N/A</v>
          </cell>
          <cell r="AX499">
            <v>0</v>
          </cell>
          <cell r="AY499" t="str">
            <v>N/A</v>
          </cell>
          <cell r="AZ499">
            <v>0</v>
          </cell>
          <cell r="BA499">
            <v>1306708099</v>
          </cell>
          <cell r="BB499" t="str">
            <v>SI</v>
          </cell>
          <cell r="BC499">
            <v>1291708099</v>
          </cell>
          <cell r="BD499" t="str">
            <v>N/A</v>
          </cell>
          <cell r="BE499" t="str">
            <v>N/A</v>
          </cell>
          <cell r="BF499" t="str">
            <v>N/A</v>
          </cell>
          <cell r="BG499">
            <v>46234</v>
          </cell>
          <cell r="BH499">
            <v>46234</v>
          </cell>
          <cell r="BI499">
            <v>891</v>
          </cell>
          <cell r="BJ499" t="str">
            <v>SI</v>
          </cell>
          <cell r="BK499" t="str">
            <v>SIN FECHA</v>
          </cell>
          <cell r="BL499" t="str">
            <v>Bogotá D.C. - Edificio Squadra</v>
          </cell>
          <cell r="BM499" t="str">
            <v>Cumplimiento</v>
          </cell>
          <cell r="BN499" t="str">
            <v>NB- 100055556</v>
          </cell>
          <cell r="BO499">
            <v>0</v>
          </cell>
          <cell r="BP499" t="str">
            <v>Seguros Mundial</v>
          </cell>
          <cell r="BQ499">
            <v>44904</v>
          </cell>
          <cell r="BR499" t="str">
            <v>1/12/2022 -31/07/2026</v>
          </cell>
          <cell r="BS499">
            <v>44907</v>
          </cell>
          <cell r="BT499" t="str">
            <v>PENDIENTE</v>
          </cell>
          <cell r="BU499" t="str">
            <v>Ninguna</v>
          </cell>
          <cell r="BV499" t="str">
            <v>En ejecución</v>
          </cell>
          <cell r="BW499" t="str">
            <v>Ingreso</v>
          </cell>
          <cell r="BX499" t="str">
            <v>N/A</v>
          </cell>
          <cell r="BY499" t="str">
            <v>N/A</v>
          </cell>
          <cell r="BZ499" t="str">
            <v>N/A</v>
          </cell>
          <cell r="CA499" t="str">
            <v>N/A</v>
          </cell>
        </row>
        <row r="500">
          <cell r="C500" t="str">
            <v>JEP-432-2022</v>
          </cell>
          <cell r="D500" t="str">
            <v>JEP-IPS-003-2022</v>
          </cell>
          <cell r="E500" t="str">
            <v>Paola Casas</v>
          </cell>
          <cell r="F500" t="str">
            <v>N/R</v>
          </cell>
          <cell r="G500" t="str">
            <v>Procesos y Servicios SAS</v>
          </cell>
          <cell r="H500" t="str">
            <v>3. Invitación Pública igual o superior a 450SMMLV</v>
          </cell>
          <cell r="I500" t="str">
            <v>1. Prestación de servicios</v>
          </cell>
          <cell r="J500">
            <v>830102216</v>
          </cell>
          <cell r="K500">
            <v>3</v>
          </cell>
          <cell r="L500" t="str">
            <v>Persona Jurídica</v>
          </cell>
          <cell r="M500" t="str">
            <v>N/A</v>
          </cell>
          <cell r="N500" t="str">
            <v>Prestar los servicios de administración de la ventanilla única de correspondencia utilizando los medios tecnológicos dispuestos para la gestión documental y judicial recibida y generada por la Jurisdicción Especial para la Paz.</v>
          </cell>
          <cell r="O500" t="str">
            <v>Funciones de la dependencia</v>
          </cell>
          <cell r="P500" t="str">
            <v>Ana Lucia Rosales Callejas</v>
          </cell>
          <cell r="Q500" t="str">
            <v>Dirección Administrativa y Financiera</v>
          </cell>
          <cell r="R500" t="str">
            <v>Dirección Administrativa y Financiera</v>
          </cell>
          <cell r="S500" t="str">
            <v>Departamento de Gestión Documental</v>
          </cell>
          <cell r="T500" t="str">
            <v>Didier Cortes Benavides</v>
          </cell>
          <cell r="U500" t="str">
            <v>DD-Departamento de Gestión Documental</v>
          </cell>
          <cell r="V500" t="str">
            <v>N/A</v>
          </cell>
          <cell r="W500" t="str">
            <v>N/A</v>
          </cell>
          <cell r="X500" t="str">
            <v>N/A</v>
          </cell>
          <cell r="Y500" t="str">
            <v>Funcionamiento</v>
          </cell>
          <cell r="Z500">
            <v>1504071296</v>
          </cell>
          <cell r="AA500" t="str">
            <v>N/A</v>
          </cell>
          <cell r="AB500" t="str">
            <v>N/A</v>
          </cell>
          <cell r="AC500">
            <v>0</v>
          </cell>
          <cell r="AD500" t="str">
            <v>N/A</v>
          </cell>
          <cell r="AE500">
            <v>68922</v>
          </cell>
          <cell r="AF500">
            <v>204322</v>
          </cell>
          <cell r="AG500" t="str">
            <v>N/A</v>
          </cell>
          <cell r="AH500">
            <v>44679</v>
          </cell>
          <cell r="AI500">
            <v>44682</v>
          </cell>
          <cell r="AJ500" t="str">
            <v>N/A</v>
          </cell>
          <cell r="AK500" t="str">
            <v>N/A</v>
          </cell>
          <cell r="AL500" t="str">
            <v>N/A</v>
          </cell>
          <cell r="AM500" t="str">
            <v>N/A</v>
          </cell>
          <cell r="AN500">
            <v>0</v>
          </cell>
          <cell r="AO500" t="str">
            <v>N/A</v>
          </cell>
          <cell r="AP500">
            <v>0</v>
          </cell>
          <cell r="AQ500" t="str">
            <v>N/A</v>
          </cell>
          <cell r="AR500">
            <v>0</v>
          </cell>
          <cell r="AS500" t="str">
            <v>N/A</v>
          </cell>
          <cell r="AT500">
            <v>0</v>
          </cell>
          <cell r="AU500" t="str">
            <v>N/A</v>
          </cell>
          <cell r="AV500">
            <v>0</v>
          </cell>
          <cell r="AW500" t="str">
            <v>N/A</v>
          </cell>
          <cell r="AX500">
            <v>0</v>
          </cell>
          <cell r="AY500" t="str">
            <v>N/A</v>
          </cell>
          <cell r="AZ500">
            <v>0</v>
          </cell>
          <cell r="BA500">
            <v>1504071296</v>
          </cell>
          <cell r="BB500" t="str">
            <v>NO</v>
          </cell>
          <cell r="BC500" t="str">
            <v>N/A</v>
          </cell>
          <cell r="BD500" t="str">
            <v>N/A</v>
          </cell>
          <cell r="BE500" t="str">
            <v>N/A</v>
          </cell>
          <cell r="BF500" t="str">
            <v>N/A</v>
          </cell>
          <cell r="BG500">
            <v>44926</v>
          </cell>
          <cell r="BH500">
            <v>44926</v>
          </cell>
          <cell r="BI500">
            <v>-417</v>
          </cell>
          <cell r="BJ500" t="str">
            <v>SI</v>
          </cell>
          <cell r="BK500">
            <v>45085</v>
          </cell>
          <cell r="BL500" t="str">
            <v>Bogotá D.C.</v>
          </cell>
          <cell r="BM500" t="str">
            <v>Cumplimiento</v>
          </cell>
          <cell r="BN500" t="str">
            <v>100167718
100033157</v>
          </cell>
          <cell r="BO500">
            <v>0</v>
          </cell>
          <cell r="BP500" t="str">
            <v>Seguros Mundial</v>
          </cell>
          <cell r="BQ500">
            <v>44679</v>
          </cell>
          <cell r="BR500" t="str">
            <v>28/04/2022 - 31/12/2025
28/04/2022 - 31/12/2022</v>
          </cell>
          <cell r="BS500">
            <v>2022</v>
          </cell>
          <cell r="BT500" t="str">
            <v>PENDIENTE</v>
          </cell>
          <cell r="BU500" t="str">
            <v>Ninguna</v>
          </cell>
          <cell r="BV500" t="str">
            <v>Terminado</v>
          </cell>
          <cell r="BW500" t="str">
            <v>Retiro</v>
          </cell>
          <cell r="BX500" t="str">
            <v>N/A</v>
          </cell>
          <cell r="BY500" t="str">
            <v>N/A</v>
          </cell>
          <cell r="BZ500" t="str">
            <v>N/A</v>
          </cell>
          <cell r="CA500" t="str">
            <v>N/A</v>
          </cell>
        </row>
        <row r="501">
          <cell r="C501" t="str">
            <v>JEP-559-2022</v>
          </cell>
          <cell r="D501" t="str">
            <v>JEP-CSPO-540-2022</v>
          </cell>
          <cell r="E501" t="str">
            <v>John Maldonado</v>
          </cell>
          <cell r="F501">
            <v>44749</v>
          </cell>
          <cell r="G501" t="str">
            <v>Olga Lucía Cardona Castrillón</v>
          </cell>
          <cell r="H501" t="str">
            <v>2. Contratos o convenios que no requieren pluralidad de ofertas</v>
          </cell>
          <cell r="I501" t="str">
            <v>1. Prestación de servicios</v>
          </cell>
          <cell r="J501">
            <v>24758450</v>
          </cell>
          <cell r="K501">
            <v>2</v>
          </cell>
          <cell r="L501" t="str">
            <v>Persona Natural</v>
          </cell>
          <cell r="M501" t="str">
            <v xml:space="preserve">Bogotá D.C. </v>
          </cell>
          <cell r="N501" t="str">
            <v>Prestar servicios profesionales para apoyar jurídicamente a la subdirección de comunicaciones en el análisis de la información, revisión de documentos y el acompañamiento a los tramites contractuales para la implementación del plan de posicionamiento y divulgación de la JEP.(Contratos o convenio que no requieren pluralidad de ofertas)</v>
          </cell>
          <cell r="O501" t="str">
            <v>Funciones de la dependencia</v>
          </cell>
          <cell r="P501" t="str">
            <v>Harvey Danilo Suarez Morales</v>
          </cell>
          <cell r="Q501" t="str">
            <v>Secretaría Ejecutiva</v>
          </cell>
          <cell r="R501" t="str">
            <v>Secretaría Ejecutiva</v>
          </cell>
          <cell r="S501" t="str">
            <v>Subdirección de Comunicaciones</v>
          </cell>
          <cell r="T501" t="str">
            <v>Hernando Salazar Palacio</v>
          </cell>
          <cell r="U501" t="str">
            <v>AA-Subdirección de Comunicaciones</v>
          </cell>
          <cell r="V501" t="str">
            <v>N/A</v>
          </cell>
          <cell r="W501" t="str">
            <v>N/A</v>
          </cell>
          <cell r="X501" t="str">
            <v>N/A</v>
          </cell>
          <cell r="Y501" t="str">
            <v>Inversión</v>
          </cell>
          <cell r="Z501">
            <v>36140715</v>
          </cell>
          <cell r="AA501" t="str">
            <v>N/A</v>
          </cell>
          <cell r="AB501" t="str">
            <v>N/A</v>
          </cell>
          <cell r="AC501">
            <v>7228143</v>
          </cell>
          <cell r="AD501" t="str">
            <v>N/A</v>
          </cell>
          <cell r="AE501">
            <v>86022</v>
          </cell>
          <cell r="AF501">
            <v>302922</v>
          </cell>
          <cell r="AG501">
            <v>2018011000954</v>
          </cell>
          <cell r="AH501">
            <v>44748</v>
          </cell>
          <cell r="AI501">
            <v>44749</v>
          </cell>
          <cell r="AJ501" t="str">
            <v>N/A</v>
          </cell>
          <cell r="AK501" t="str">
            <v>N/A</v>
          </cell>
          <cell r="AL501" t="str">
            <v>N/A</v>
          </cell>
          <cell r="AM501" t="str">
            <v>N/A</v>
          </cell>
          <cell r="AN501">
            <v>0</v>
          </cell>
          <cell r="AO501" t="str">
            <v>N/A</v>
          </cell>
          <cell r="AP501">
            <v>0</v>
          </cell>
          <cell r="AQ501" t="str">
            <v>N/A</v>
          </cell>
          <cell r="AR501">
            <v>0</v>
          </cell>
          <cell r="AS501" t="str">
            <v>N/A</v>
          </cell>
          <cell r="AT501">
            <v>0</v>
          </cell>
          <cell r="AU501" t="str">
            <v>N/A</v>
          </cell>
          <cell r="AV501">
            <v>0</v>
          </cell>
          <cell r="AW501" t="str">
            <v>N/A</v>
          </cell>
          <cell r="AX501">
            <v>0</v>
          </cell>
          <cell r="AY501" t="str">
            <v>N/A</v>
          </cell>
          <cell r="AZ501">
            <v>0</v>
          </cell>
          <cell r="BA501">
            <v>36140715</v>
          </cell>
          <cell r="BB501" t="str">
            <v>NO</v>
          </cell>
          <cell r="BC501" t="str">
            <v>N/A</v>
          </cell>
          <cell r="BD501" t="str">
            <v>N/A</v>
          </cell>
          <cell r="BE501" t="str">
            <v>N/A</v>
          </cell>
          <cell r="BF501" t="str">
            <v>N/A</v>
          </cell>
          <cell r="BG501">
            <v>44895</v>
          </cell>
          <cell r="BH501">
            <v>44895</v>
          </cell>
          <cell r="BI501">
            <v>-448</v>
          </cell>
          <cell r="BJ501" t="str">
            <v>SI</v>
          </cell>
          <cell r="BK501" t="str">
            <v>N/A</v>
          </cell>
          <cell r="BL501" t="str">
            <v>Bogotá D.C.</v>
          </cell>
          <cell r="BM501" t="str">
            <v xml:space="preserve">Cumplimiento </v>
          </cell>
          <cell r="BN501" t="str">
            <v>11-47-101012451</v>
          </cell>
          <cell r="BO501">
            <v>0</v>
          </cell>
          <cell r="BP501" t="str">
            <v xml:space="preserve">Seguros del Estado S.A. </v>
          </cell>
          <cell r="BQ501">
            <v>44748</v>
          </cell>
          <cell r="BR501" t="str">
            <v>06/07/2022 - 10/06/2023</v>
          </cell>
          <cell r="BS501">
            <v>2022</v>
          </cell>
          <cell r="BT501" t="str">
            <v>PENDIENTE</v>
          </cell>
          <cell r="BU501" t="str">
            <v>Ninguna</v>
          </cell>
          <cell r="BV501" t="str">
            <v>Terminado</v>
          </cell>
          <cell r="BW501" t="str">
            <v>Retiro</v>
          </cell>
          <cell r="BX501" t="str">
            <v>N/A</v>
          </cell>
          <cell r="BY501" t="str">
            <v>PENDIENTE</v>
          </cell>
          <cell r="BZ501" t="str">
            <v>N/A</v>
          </cell>
          <cell r="CA501" t="str">
            <v>FEMENINO</v>
          </cell>
        </row>
        <row r="502">
          <cell r="C502" t="str">
            <v>JEP-056-2022</v>
          </cell>
          <cell r="D502" t="str">
            <v>JEP-CSPO-056-2022</v>
          </cell>
          <cell r="E502" t="str">
            <v>Clara Torres</v>
          </cell>
          <cell r="F502" t="str">
            <v>N/R</v>
          </cell>
          <cell r="G502" t="str">
            <v>Elizabeth Troncoso Torres</v>
          </cell>
          <cell r="H502" t="str">
            <v>2. Contratos o convenios que no requieren pluralidad de ofertas</v>
          </cell>
          <cell r="I502" t="str">
            <v>1. Prestación de servicios</v>
          </cell>
          <cell r="J502">
            <v>1032425840</v>
          </cell>
          <cell r="K502">
            <v>2</v>
          </cell>
          <cell r="L502" t="str">
            <v>Persona Natural</v>
          </cell>
          <cell r="M502" t="str">
            <v>N/A</v>
          </cell>
          <cell r="N502" t="str">
            <v xml:space="preserve">Apoyar a la subdirección de comunicaciones en los trámites administrativos y contables y de planeación de acuerdo a las necesidades de la dependencia en concordancia con el plan de posicionamiento y divulgación. </v>
          </cell>
          <cell r="O502" t="str">
            <v>Funciones de la dependencia</v>
          </cell>
          <cell r="P502" t="str">
            <v>Harvey Danilo Suarez Morales</v>
          </cell>
          <cell r="Q502" t="str">
            <v>Secretaría Ejecutiva</v>
          </cell>
          <cell r="R502" t="str">
            <v xml:space="preserve">Subsecretaría Ejecutiva </v>
          </cell>
          <cell r="S502" t="str">
            <v>Subdirección de Comunicaciones</v>
          </cell>
          <cell r="T502" t="str">
            <v>Hernando Salazar Palacio</v>
          </cell>
          <cell r="U502" t="str">
            <v>AA-Subdirección de Comunicaciones</v>
          </cell>
          <cell r="V502" t="str">
            <v>N/A</v>
          </cell>
          <cell r="W502" t="str">
            <v>N/A</v>
          </cell>
          <cell r="X502" t="str">
            <v>N/A</v>
          </cell>
          <cell r="Y502" t="str">
            <v>Inversión</v>
          </cell>
          <cell r="Z502">
            <v>77803735</v>
          </cell>
          <cell r="AA502" t="str">
            <v>N/A</v>
          </cell>
          <cell r="AB502" t="str">
            <v>N/A</v>
          </cell>
          <cell r="AC502" t="str">
            <v>$6.649.892</v>
          </cell>
          <cell r="AD502" t="str">
            <v>N/A</v>
          </cell>
          <cell r="AE502">
            <v>35722</v>
          </cell>
          <cell r="AF502">
            <v>46322</v>
          </cell>
          <cell r="AG502">
            <v>2018011000954</v>
          </cell>
          <cell r="AH502">
            <v>44582</v>
          </cell>
          <cell r="AI502">
            <v>44585</v>
          </cell>
          <cell r="AJ502" t="str">
            <v>N/A</v>
          </cell>
          <cell r="AK502" t="str">
            <v>N/A</v>
          </cell>
          <cell r="AL502" t="str">
            <v>N/A</v>
          </cell>
          <cell r="AM502" t="str">
            <v>N/A</v>
          </cell>
          <cell r="AN502">
            <v>0</v>
          </cell>
          <cell r="AO502" t="str">
            <v>N/A</v>
          </cell>
          <cell r="AP502">
            <v>0</v>
          </cell>
          <cell r="AQ502" t="str">
            <v>N/A</v>
          </cell>
          <cell r="AR502">
            <v>0</v>
          </cell>
          <cell r="AS502" t="str">
            <v>N/A</v>
          </cell>
          <cell r="AT502">
            <v>0</v>
          </cell>
          <cell r="AU502" t="str">
            <v>N/A</v>
          </cell>
          <cell r="AV502">
            <v>0</v>
          </cell>
          <cell r="AW502" t="str">
            <v>N/A</v>
          </cell>
          <cell r="AX502">
            <v>0</v>
          </cell>
          <cell r="AY502" t="str">
            <v>N/A</v>
          </cell>
          <cell r="AZ502">
            <v>0</v>
          </cell>
          <cell r="BA502">
            <v>77803735</v>
          </cell>
          <cell r="BB502" t="str">
            <v>NO</v>
          </cell>
          <cell r="BC502" t="str">
            <v>N/A</v>
          </cell>
          <cell r="BD502" t="str">
            <v>N/A</v>
          </cell>
          <cell r="BE502" t="str">
            <v>N/A</v>
          </cell>
          <cell r="BF502" t="str">
            <v>N/A</v>
          </cell>
          <cell r="BG502">
            <v>44926</v>
          </cell>
          <cell r="BH502">
            <v>44926</v>
          </cell>
          <cell r="BI502">
            <v>-417</v>
          </cell>
          <cell r="BJ502" t="str">
            <v>NO</v>
          </cell>
          <cell r="BK502" t="str">
            <v>N/A</v>
          </cell>
          <cell r="BL502" t="str">
            <v>Bogotá D.C.</v>
          </cell>
          <cell r="BM502" t="str">
            <v>Cumplimiento</v>
          </cell>
          <cell r="BN502">
            <v>1447101013841</v>
          </cell>
          <cell r="BO502">
            <v>2</v>
          </cell>
          <cell r="BP502" t="str">
            <v xml:space="preserve">Seguros del Estado </v>
          </cell>
          <cell r="BQ502">
            <v>44582</v>
          </cell>
          <cell r="BR502" t="str">
            <v>21-01-2022 - 09-07-2023</v>
          </cell>
          <cell r="BS502">
            <v>2022</v>
          </cell>
          <cell r="BT502" t="str">
            <v>C:\Users\andres.prietom\JEP Colombia\Carlos Giovanni Torres Peñaranda - Contractual - Onedrive\Validación pólizas CPS\.VERIFICACIÓN DE PÓLIZAS CONTRATOS 2022\Verificación póliza contrato JEP-056-2022.pdf</v>
          </cell>
          <cell r="BU502" t="str">
            <v>N/A</v>
          </cell>
          <cell r="BV502" t="str">
            <v>Terminado</v>
          </cell>
          <cell r="BW502" t="str">
            <v>Retiro</v>
          </cell>
          <cell r="BX502" t="str">
            <v>N/A</v>
          </cell>
          <cell r="BY502" t="str">
            <v>MÁRKETING Y NEGOCIOS INTERNACIONALES</v>
          </cell>
          <cell r="BZ502" t="str">
            <v>N/A</v>
          </cell>
          <cell r="CA502" t="str">
            <v>FEMENINO</v>
          </cell>
        </row>
        <row r="503">
          <cell r="C503" t="str">
            <v>JEP-090-2022</v>
          </cell>
          <cell r="D503" t="str">
            <v>JEP-CSPO-090-2022</v>
          </cell>
          <cell r="E503" t="str">
            <v>Clara Torres</v>
          </cell>
          <cell r="F503" t="str">
            <v>N/R</v>
          </cell>
          <cell r="G503" t="str">
            <v>Jaime Alberto Barrientos Varela</v>
          </cell>
          <cell r="H503" t="str">
            <v>2. Contratos o convenios que no requieren pluralidad de ofertas</v>
          </cell>
          <cell r="I503" t="str">
            <v>1. Prestación de servicios</v>
          </cell>
          <cell r="J503">
            <v>79557408</v>
          </cell>
          <cell r="K503">
            <v>1</v>
          </cell>
          <cell r="L503" t="str">
            <v>Persona Natural</v>
          </cell>
          <cell r="M503" t="str">
            <v>N/A</v>
          </cell>
          <cell r="N503" t="str">
            <v xml:space="preserve">Prestar servicios profesionales para apoyar a la Subdirección de Comunicaciones en la producción y distribución de contenidos para la difusión de contenidos públicos e internos en desarrollo de la estrategia y la Politica de Comunicaciones. </v>
          </cell>
          <cell r="O503" t="str">
            <v>Funciones de la dependencia</v>
          </cell>
          <cell r="P503" t="str">
            <v>Harvey Danilo Suarez Morales</v>
          </cell>
          <cell r="Q503" t="str">
            <v>Secretaría Ejecutiva</v>
          </cell>
          <cell r="R503" t="str">
            <v>Secretaría Ejecutiva</v>
          </cell>
          <cell r="S503" t="str">
            <v>Subdirección de Comunicaciones</v>
          </cell>
          <cell r="T503" t="str">
            <v>Hernando Salazar Palacio</v>
          </cell>
          <cell r="U503" t="str">
            <v>AA-Subdirección de Comunicaciones</v>
          </cell>
          <cell r="V503" t="str">
            <v>N/A</v>
          </cell>
          <cell r="W503" t="str">
            <v>N/A</v>
          </cell>
          <cell r="X503" t="str">
            <v>N/A</v>
          </cell>
          <cell r="Y503" t="str">
            <v>Inversión</v>
          </cell>
          <cell r="Z503">
            <v>111631448</v>
          </cell>
          <cell r="AA503" t="str">
            <v>N/A</v>
          </cell>
          <cell r="AB503" t="str">
            <v>N/A</v>
          </cell>
          <cell r="AC503" t="str">
            <v>$9.541.150</v>
          </cell>
          <cell r="AD503" t="str">
            <v>N/A</v>
          </cell>
          <cell r="AE503">
            <v>34622</v>
          </cell>
          <cell r="AF503">
            <v>29722</v>
          </cell>
          <cell r="AG503">
            <v>2018011000954</v>
          </cell>
          <cell r="AH503">
            <v>44573</v>
          </cell>
          <cell r="AI503">
            <v>44574</v>
          </cell>
          <cell r="AJ503" t="str">
            <v>N/A</v>
          </cell>
          <cell r="AK503" t="str">
            <v>N/A</v>
          </cell>
          <cell r="AL503" t="str">
            <v>N/A</v>
          </cell>
          <cell r="AM503" t="str">
            <v>N/A</v>
          </cell>
          <cell r="AN503">
            <v>0</v>
          </cell>
          <cell r="AO503" t="str">
            <v>N/A</v>
          </cell>
          <cell r="AP503">
            <v>0</v>
          </cell>
          <cell r="AQ503" t="str">
            <v>N/A</v>
          </cell>
          <cell r="AR503">
            <v>0</v>
          </cell>
          <cell r="AS503" t="str">
            <v>N/A</v>
          </cell>
          <cell r="AT503">
            <v>0</v>
          </cell>
          <cell r="AU503" t="str">
            <v>N/A</v>
          </cell>
          <cell r="AV503">
            <v>0</v>
          </cell>
          <cell r="AW503" t="str">
            <v>N/A</v>
          </cell>
          <cell r="AX503">
            <v>0</v>
          </cell>
          <cell r="AY503" t="str">
            <v>N/A</v>
          </cell>
          <cell r="AZ503">
            <v>0</v>
          </cell>
          <cell r="BA503">
            <v>111631448</v>
          </cell>
          <cell r="BB503" t="str">
            <v>NO</v>
          </cell>
          <cell r="BC503" t="str">
            <v>N/A</v>
          </cell>
          <cell r="BD503" t="str">
            <v>N/A</v>
          </cell>
          <cell r="BE503" t="str">
            <v>N/A</v>
          </cell>
          <cell r="BF503" t="str">
            <v>N/A</v>
          </cell>
          <cell r="BG503">
            <v>44926</v>
          </cell>
          <cell r="BH503">
            <v>44926</v>
          </cell>
          <cell r="BI503">
            <v>-417</v>
          </cell>
          <cell r="BJ503" t="str">
            <v>NO</v>
          </cell>
          <cell r="BK503" t="str">
            <v>N/A</v>
          </cell>
          <cell r="BL503" t="str">
            <v>Bogotá D.C.</v>
          </cell>
          <cell r="BM503" t="str">
            <v>Cumplimiento</v>
          </cell>
          <cell r="BN503" t="str">
            <v>14-47-101013868</v>
          </cell>
          <cell r="BO503">
            <v>0</v>
          </cell>
          <cell r="BP503" t="str">
            <v>Seguros del Estado</v>
          </cell>
          <cell r="BQ503">
            <v>44574</v>
          </cell>
          <cell r="BR503" t="str">
            <v>12-01-2022 - 07-07-2023</v>
          </cell>
          <cell r="BS503">
            <v>2022</v>
          </cell>
          <cell r="BT503" t="str">
            <v>https://jepcolombia-my.sharepoint.com/personal/carlos_torres_jep_gov_co/_layouts/15/onedrive.aspx?q=090&amp;searchScope=folder&amp;id=%2Fpersonal%2Fcarlos%5Ftorres%5Fjep%5Fgov%5Fco%2FDocuments%2FDocumentos%2FContractual%2FContractual%20%2D%20Onedrive%2FValidaci%C3%B3n%20p%C3%B3lizas%20CPS%2F%2EVERIFICACI%C3%93N%20DE%20P%C3%93LIZAS%20CONTRATOS%202022%2FVerificaci%C3%B3n%20p%C3%B3liza%20contrato%20JEP%2D090%2D2022%2Epdf&amp;parent=%2Fpersonal%2Fcarlos%5Ftorres%5Fjep%5Fgov%5Fco%2FDocuments%2FDocumentos%2FContractual%2FContractual%20%2D%20Onedrive%2FValidaci%C3%B3n%20p%C3%B3lizas%20CPS%2F%2EVERIFICACI%C3%93N%20DE%20P%C3%93LIZAS%20CONTRATOS%202022&amp;parentview=7</v>
          </cell>
          <cell r="BU503" t="str">
            <v>N/A</v>
          </cell>
          <cell r="BV503" t="str">
            <v>Terminado</v>
          </cell>
          <cell r="BW503" t="str">
            <v>Retiro</v>
          </cell>
          <cell r="BX503" t="str">
            <v>N/A</v>
          </cell>
          <cell r="BY503" t="str">
            <v>COMUNICACIÓN SOCIAL Y PERIODISMO</v>
          </cell>
          <cell r="BZ503" t="str">
            <v>N/A</v>
          </cell>
          <cell r="CA503" t="str">
            <v>MASCULINO</v>
          </cell>
        </row>
        <row r="504">
          <cell r="C504" t="str">
            <v>JEP-168-2022</v>
          </cell>
          <cell r="D504" t="str">
            <v>JEP-CSPO-168-2022</v>
          </cell>
          <cell r="E504" t="str">
            <v>Clara Torres</v>
          </cell>
          <cell r="F504">
            <v>44574</v>
          </cell>
          <cell r="G504" t="str">
            <v>Isabella Gomez Cordon</v>
          </cell>
          <cell r="H504" t="str">
            <v>2. Contratos o convenios que no requieren pluralidad de ofertas</v>
          </cell>
          <cell r="I504" t="str">
            <v>1. Prestación de servicios</v>
          </cell>
          <cell r="J504">
            <v>1088319362</v>
          </cell>
          <cell r="K504">
            <v>3</v>
          </cell>
          <cell r="L504" t="str">
            <v>Persona Natural</v>
          </cell>
          <cell r="M504" t="str">
            <v>N/A</v>
          </cell>
          <cell r="N504" t="str">
            <v xml:space="preserve">Prestar servicios profesionales para apoyar a la Subdirección de Comunicaciones en el cubrimiento periodistico y la difusión de las desiciones y audiencias de la Salas y Secciones del Tribunal para la Paz, como parte del desarrollo de la estrategia y la Politica de Comunicaciones. </v>
          </cell>
          <cell r="O504" t="str">
            <v>Funciones de la dependencia</v>
          </cell>
          <cell r="P504" t="str">
            <v>Harvey Danilo Suarez Morales</v>
          </cell>
          <cell r="Q504" t="str">
            <v>Secretaría Ejecutiva</v>
          </cell>
          <cell r="R504" t="str">
            <v>Secretaría Ejecutiva</v>
          </cell>
          <cell r="S504" t="str">
            <v>Subdirección de Comunicaciones</v>
          </cell>
          <cell r="T504" t="str">
            <v>Hernando Salazar Palacio</v>
          </cell>
          <cell r="U504" t="str">
            <v>AA-Subdirección de Comunicaciones</v>
          </cell>
          <cell r="V504" t="str">
            <v>N/A</v>
          </cell>
          <cell r="W504" t="str">
            <v>N/A</v>
          </cell>
          <cell r="X504" t="str">
            <v>N/A</v>
          </cell>
          <cell r="Y504" t="str">
            <v>Inversión</v>
          </cell>
          <cell r="Z504">
            <v>76473757</v>
          </cell>
          <cell r="AA504" t="str">
            <v>N/A</v>
          </cell>
          <cell r="AB504" t="str">
            <v>N/A</v>
          </cell>
          <cell r="AC504" t="str">
            <v>$6.649.892</v>
          </cell>
          <cell r="AD504" t="str">
            <v>N/A</v>
          </cell>
          <cell r="AE504">
            <v>44622</v>
          </cell>
          <cell r="AF504">
            <v>37622</v>
          </cell>
          <cell r="AG504" t="str">
            <v xml:space="preserve">2018011000954	</v>
          </cell>
          <cell r="AH504">
            <v>44579</v>
          </cell>
          <cell r="AI504">
            <v>44585</v>
          </cell>
          <cell r="AJ504" t="str">
            <v>N/A</v>
          </cell>
          <cell r="AK504" t="str">
            <v>N/A</v>
          </cell>
          <cell r="AL504" t="str">
            <v>N/A</v>
          </cell>
          <cell r="AM504" t="str">
            <v>N/A</v>
          </cell>
          <cell r="AN504">
            <v>0</v>
          </cell>
          <cell r="AO504" t="str">
            <v>N/A</v>
          </cell>
          <cell r="AP504">
            <v>0</v>
          </cell>
          <cell r="AQ504" t="str">
            <v>N/A</v>
          </cell>
          <cell r="AR504">
            <v>0</v>
          </cell>
          <cell r="AS504" t="str">
            <v>N/A</v>
          </cell>
          <cell r="AT504">
            <v>0</v>
          </cell>
          <cell r="AU504" t="str">
            <v>N/A</v>
          </cell>
          <cell r="AV504">
            <v>0</v>
          </cell>
          <cell r="AW504" t="str">
            <v>N/A</v>
          </cell>
          <cell r="AX504">
            <v>0</v>
          </cell>
          <cell r="AY504" t="str">
            <v>N/A</v>
          </cell>
          <cell r="AZ504">
            <v>0</v>
          </cell>
          <cell r="BA504">
            <v>76473757</v>
          </cell>
          <cell r="BB504" t="str">
            <v>NO</v>
          </cell>
          <cell r="BC504" t="str">
            <v>N/A</v>
          </cell>
          <cell r="BD504" t="str">
            <v>N/A</v>
          </cell>
          <cell r="BE504" t="str">
            <v>N/A</v>
          </cell>
          <cell r="BF504" t="str">
            <v>N/A</v>
          </cell>
          <cell r="BG504">
            <v>44926</v>
          </cell>
          <cell r="BH504">
            <v>44926</v>
          </cell>
          <cell r="BI504">
            <v>-417</v>
          </cell>
          <cell r="BJ504" t="str">
            <v>NO</v>
          </cell>
          <cell r="BK504" t="str">
            <v>N/A</v>
          </cell>
          <cell r="BL504" t="str">
            <v>Bogotá D.C.</v>
          </cell>
          <cell r="BM504" t="str">
            <v>Cumplimiento</v>
          </cell>
          <cell r="BN504" t="str">
            <v>11-47-101010888</v>
          </cell>
          <cell r="BO504">
            <v>0</v>
          </cell>
          <cell r="BP504" t="str">
            <v>Seguros del Estado</v>
          </cell>
          <cell r="BQ504">
            <v>44581</v>
          </cell>
          <cell r="BR504" t="str">
            <v>18-01-2022 - 10-07-2023</v>
          </cell>
          <cell r="BS504">
            <v>2022</v>
          </cell>
          <cell r="BT504" t="str">
            <v>https://jepcolombia-my.sharepoint.com/personal/carlos_torres_jep_gov_co/_layouts/15/onedrive.aspx?q=168&amp;searchScope=folder&amp;id=%2Fpersonal%2Fcarlos%5Ftorres%5Fjep%5Fgov%5Fco%2FDocuments%2FDocumentos%2FContractual%2FContractual%20%2D%20Onedrive%2FValidaci%C3%B3n%20p%C3%B3lizas%20CPS%2F%2EVERIFICACI%C3%93N%20DE%20P%C3%93LIZAS%20CONTRATOS%202022%2FVerificaci%C3%B3n%20p%C3%B3liza%20contrato%20JEP%2D168%2D2022%2Epdf&amp;parent=%2Fpersonal%2Fcarlos%5Ftorres%5Fjep%5Fgov%5Fco%2FDocuments%2FDocumentos%2FContractual%2FContractual%20%2D%20Onedrive%2FValidaci%C3%B3n%20p%C3%B3lizas%20CPS%2F%2EVERIFICACI%C3%93N%20DE%20P%C3%93LIZAS%20CONTRATOS%202022&amp;parentview=7</v>
          </cell>
          <cell r="BU504" t="str">
            <v>N/A</v>
          </cell>
          <cell r="BV504" t="str">
            <v>Terminado</v>
          </cell>
          <cell r="BW504" t="str">
            <v>Retiro</v>
          </cell>
          <cell r="BX504" t="str">
            <v>N/A</v>
          </cell>
          <cell r="BY504" t="str">
            <v>COMUNICACIÓN SOCIAL Y PERIODISMO</v>
          </cell>
          <cell r="BZ504" t="str">
            <v>N/A</v>
          </cell>
          <cell r="CA504" t="str">
            <v>FEMENINO</v>
          </cell>
        </row>
        <row r="505">
          <cell r="C505" t="str">
            <v>JEP-445-2022</v>
          </cell>
          <cell r="D505" t="str">
            <v>JEP-CSPO-428-2022</v>
          </cell>
          <cell r="E505" t="str">
            <v>Clara Torres</v>
          </cell>
          <cell r="F505" t="str">
            <v>Revisado 08/07/2022</v>
          </cell>
          <cell r="G505" t="str">
            <v>TEVEANDINA</v>
          </cell>
          <cell r="H505" t="str">
            <v>2. Contratos o convenios que no requieren pluralidad de ofertas</v>
          </cell>
          <cell r="I505" t="str">
            <v>4. Contrato interadministrativo</v>
          </cell>
          <cell r="J505">
            <v>830005370</v>
          </cell>
          <cell r="K505">
            <v>4</v>
          </cell>
          <cell r="L505" t="str">
            <v>Persona Jurídica</v>
          </cell>
          <cell r="M505" t="str">
            <v>N/A</v>
          </cell>
          <cell r="N505" t="str">
            <v>Prestación de servicios para la administración de los recursos logísticos, humanos y técnicos necesarios para la operación del Sistema de gestión de Medios de la JEP.</v>
          </cell>
          <cell r="O505" t="str">
            <v>Funciones de la dependencia</v>
          </cell>
          <cell r="P505" t="str">
            <v>Ana Lucia Rosales Callejas</v>
          </cell>
          <cell r="Q505" t="str">
            <v>Dirección Administrativa y Financiera</v>
          </cell>
          <cell r="R505" t="str">
            <v>Secretaría Ejecutiva</v>
          </cell>
          <cell r="S505" t="str">
            <v>Subdirección de Comunicaciones</v>
          </cell>
          <cell r="T505" t="str">
            <v>Hernando Salazar Palacio</v>
          </cell>
          <cell r="U505" t="str">
            <v>AA-Subdirección de Comunicaciones</v>
          </cell>
          <cell r="V505" t="str">
            <v>N/A</v>
          </cell>
          <cell r="W505" t="str">
            <v>N/A</v>
          </cell>
          <cell r="X505" t="str">
            <v>N/A</v>
          </cell>
          <cell r="Y505" t="str">
            <v>Inversión</v>
          </cell>
          <cell r="Z505">
            <v>881665220</v>
          </cell>
          <cell r="AA505" t="str">
            <v>N/A</v>
          </cell>
          <cell r="AB505" t="str">
            <v>N/A</v>
          </cell>
          <cell r="AC505" t="str">
            <v>N/A</v>
          </cell>
          <cell r="AD505" t="str">
            <v>N/A</v>
          </cell>
          <cell r="AE505">
            <v>71222</v>
          </cell>
          <cell r="AF505">
            <v>295922</v>
          </cell>
          <cell r="AG505">
            <v>2018011000954</v>
          </cell>
          <cell r="AH505">
            <v>44743</v>
          </cell>
          <cell r="AI505">
            <v>44743</v>
          </cell>
          <cell r="AJ505" t="str">
            <v>N/A</v>
          </cell>
          <cell r="AK505" t="str">
            <v>N/A</v>
          </cell>
          <cell r="AL505" t="str">
            <v>N/A</v>
          </cell>
          <cell r="AM505" t="str">
            <v>N/A</v>
          </cell>
          <cell r="AN505">
            <v>376000000</v>
          </cell>
          <cell r="AO505">
            <v>44873</v>
          </cell>
          <cell r="AP505">
            <v>0</v>
          </cell>
          <cell r="AQ505" t="str">
            <v>N/A</v>
          </cell>
          <cell r="AR505">
            <v>0</v>
          </cell>
          <cell r="AS505" t="str">
            <v>N/A</v>
          </cell>
          <cell r="AT505">
            <v>0</v>
          </cell>
          <cell r="AU505" t="str">
            <v>N/A</v>
          </cell>
          <cell r="AV505">
            <v>0</v>
          </cell>
          <cell r="AW505" t="str">
            <v>N/A</v>
          </cell>
          <cell r="AX505">
            <v>0</v>
          </cell>
          <cell r="AY505" t="str">
            <v>N/A</v>
          </cell>
          <cell r="AZ505">
            <v>41</v>
          </cell>
          <cell r="BA505">
            <v>1257665220</v>
          </cell>
          <cell r="BB505" t="str">
            <v>NO</v>
          </cell>
          <cell r="BC505" t="str">
            <v>N/A</v>
          </cell>
          <cell r="BD505" t="str">
            <v>N/A</v>
          </cell>
          <cell r="BE505" t="str">
            <v>N/A</v>
          </cell>
          <cell r="BF505" t="str">
            <v>N/A</v>
          </cell>
          <cell r="BG505">
            <v>44885</v>
          </cell>
          <cell r="BH505">
            <v>44926</v>
          </cell>
          <cell r="BI505">
            <v>-417</v>
          </cell>
          <cell r="BJ505" t="str">
            <v>SI</v>
          </cell>
          <cell r="BK505">
            <v>45062</v>
          </cell>
          <cell r="BL505" t="str">
            <v>Bogotá D.C. - Edificio Squadra</v>
          </cell>
          <cell r="BM505" t="str">
            <v>Cumplimiento</v>
          </cell>
          <cell r="BN505" t="str">
            <v>33-45-101110486</v>
          </cell>
          <cell r="BO505">
            <v>0</v>
          </cell>
          <cell r="BP505" t="str">
            <v>Seguros del Estado</v>
          </cell>
          <cell r="BQ505">
            <v>44743</v>
          </cell>
          <cell r="BR505" t="str">
            <v>01/07/2022 - 30/11/2025</v>
          </cell>
          <cell r="BS505">
            <v>2022</v>
          </cell>
          <cell r="BT505" t="str">
            <v>PENDIENTE</v>
          </cell>
          <cell r="BU505" t="str">
            <v>Mediante Otrosí N°1 En fecha del 1/11/2022 se solicita prorroga y adicion hasta el 31/12/2022 y $376.000.000</v>
          </cell>
          <cell r="BV505" t="str">
            <v>Terminado</v>
          </cell>
          <cell r="BW505" t="str">
            <v>Adición y Prorróga</v>
          </cell>
          <cell r="BX505" t="str">
            <v>N/A</v>
          </cell>
          <cell r="BY505" t="str">
            <v>N/A</v>
          </cell>
          <cell r="BZ505" t="str">
            <v>N/A</v>
          </cell>
          <cell r="CA505" t="str">
            <v>N/A</v>
          </cell>
        </row>
        <row r="506">
          <cell r="C506" t="str">
            <v>JEP-096-2022</v>
          </cell>
          <cell r="D506" t="str">
            <v>JEP-CSPO-096-2022</v>
          </cell>
          <cell r="E506" t="str">
            <v xml:space="preserve">Ángela Esquivel </v>
          </cell>
          <cell r="F506" t="str">
            <v>N/R</v>
          </cell>
          <cell r="G506" t="str">
            <v>Jose Miguel Baragan Parra</v>
          </cell>
          <cell r="H506" t="str">
            <v>2. Contratos o convenios que no requieren pluralidad de ofertas</v>
          </cell>
          <cell r="I506" t="str">
            <v>1. Prestación de servicios</v>
          </cell>
          <cell r="J506" t="str">
            <v>1110550069_x000D_</v>
          </cell>
          <cell r="K506">
            <v>7</v>
          </cell>
          <cell r="L506" t="str">
            <v>Persona Natural</v>
          </cell>
          <cell r="M506" t="str">
            <v>N/A</v>
          </cell>
          <cell r="N506" t="str">
            <v>Prestar servicios profesionales para apoyar a la subdirección de comunicaciones en la elaboración y difusión de contenidos periodísticos, y en el manejo de las distintas redes sociales de la jurisdicción, en desarrollo de la estrategia y la política de comunicaciones.</v>
          </cell>
          <cell r="O506" t="str">
            <v>Funciones de la dependencia</v>
          </cell>
          <cell r="P506" t="str">
            <v>Harvey Danilo Suarez Morales</v>
          </cell>
          <cell r="Q506" t="str">
            <v>Secretaría Ejecutiva</v>
          </cell>
          <cell r="R506" t="str">
            <v>Secretaría Ejecutiva</v>
          </cell>
          <cell r="S506" t="str">
            <v>Subdirección de Comunicaciones</v>
          </cell>
          <cell r="T506" t="str">
            <v>Hernando Salazar Palacio</v>
          </cell>
          <cell r="U506" t="str">
            <v>AA-Subdirección de Comunicaciones</v>
          </cell>
          <cell r="V506" t="str">
            <v>N/A</v>
          </cell>
          <cell r="W506" t="str">
            <v>N/A</v>
          </cell>
          <cell r="X506" t="str">
            <v>N/A</v>
          </cell>
          <cell r="Y506" t="str">
            <v>Inversión</v>
          </cell>
          <cell r="Z506">
            <v>77803735</v>
          </cell>
          <cell r="AA506" t="str">
            <v>N/A</v>
          </cell>
          <cell r="AB506" t="str">
            <v>N/A</v>
          </cell>
          <cell r="AC506" t="str">
            <v>$6.649.892</v>
          </cell>
          <cell r="AD506" t="str">
            <v>N/A</v>
          </cell>
          <cell r="AE506">
            <v>34722</v>
          </cell>
          <cell r="AF506">
            <v>31422</v>
          </cell>
          <cell r="AG506">
            <v>2018011000954</v>
          </cell>
          <cell r="AH506">
            <v>44574</v>
          </cell>
          <cell r="AI506">
            <v>44578</v>
          </cell>
          <cell r="AJ506" t="str">
            <v>N/A</v>
          </cell>
          <cell r="AK506" t="str">
            <v>N/A</v>
          </cell>
          <cell r="AL506" t="str">
            <v>N/A</v>
          </cell>
          <cell r="AM506" t="str">
            <v>N/A</v>
          </cell>
          <cell r="AN506">
            <v>0</v>
          </cell>
          <cell r="AO506" t="str">
            <v>N/A</v>
          </cell>
          <cell r="AP506">
            <v>0</v>
          </cell>
          <cell r="AQ506" t="str">
            <v>N/A</v>
          </cell>
          <cell r="AR506">
            <v>0</v>
          </cell>
          <cell r="AS506" t="str">
            <v>N/A</v>
          </cell>
          <cell r="AT506">
            <v>0</v>
          </cell>
          <cell r="AU506" t="str">
            <v>N/A</v>
          </cell>
          <cell r="AV506">
            <v>0</v>
          </cell>
          <cell r="AW506" t="str">
            <v>N/A</v>
          </cell>
          <cell r="AX506">
            <v>0</v>
          </cell>
          <cell r="AY506" t="str">
            <v>N/A</v>
          </cell>
          <cell r="AZ506">
            <v>0</v>
          </cell>
          <cell r="BA506">
            <v>77803735</v>
          </cell>
          <cell r="BB506" t="str">
            <v>NO</v>
          </cell>
          <cell r="BC506" t="str">
            <v>N/A</v>
          </cell>
          <cell r="BD506" t="str">
            <v>N/A</v>
          </cell>
          <cell r="BE506" t="str">
            <v>N/A</v>
          </cell>
          <cell r="BF506" t="str">
            <v>N/A</v>
          </cell>
          <cell r="BG506">
            <v>44926</v>
          </cell>
          <cell r="BH506">
            <v>44926</v>
          </cell>
          <cell r="BI506">
            <v>-417</v>
          </cell>
          <cell r="BJ506" t="str">
            <v>NO</v>
          </cell>
          <cell r="BK506" t="str">
            <v>N/A</v>
          </cell>
          <cell r="BL506" t="str">
            <v>Bogotá D.C.</v>
          </cell>
          <cell r="BM506" t="str">
            <v>Cumplimiento</v>
          </cell>
          <cell r="BN506" t="str">
            <v>11-47-101010762</v>
          </cell>
          <cell r="BO506">
            <v>0</v>
          </cell>
          <cell r="BP506" t="str">
            <v>Seguros del Estado</v>
          </cell>
          <cell r="BQ506">
            <v>44575</v>
          </cell>
          <cell r="BR506" t="str">
            <v>13-01-2022 - 10-07-2023</v>
          </cell>
          <cell r="BS506">
            <v>2022</v>
          </cell>
          <cell r="BT506" t="str">
            <v>C:\Users\andres.prietom\JEP Colombia\Carlos Giovanni Torres Peñaranda - Contractual - Onedrive\Validación pólizas CPS\.VERIFICACIÓN DE PÓLIZAS CONTRATOS 2022\verificacion poliza contrato JEP-096-2022.pdf</v>
          </cell>
          <cell r="BU506" t="str">
            <v>En fecha 04/06/2022 se suscribe suspensión del contrato desde el 6 al 15 de junio de
2022</v>
          </cell>
          <cell r="BV506" t="str">
            <v>Terminado</v>
          </cell>
          <cell r="BW506" t="str">
            <v>Retiro</v>
          </cell>
          <cell r="BX506" t="str">
            <v>N/A</v>
          </cell>
          <cell r="BY506" t="str">
            <v>PERIODISMO Y OPINIÓN PÚBLICA</v>
          </cell>
          <cell r="BZ506" t="str">
            <v>N/A</v>
          </cell>
          <cell r="CA506" t="str">
            <v>MASCULINO</v>
          </cell>
        </row>
        <row r="507">
          <cell r="C507" t="str">
            <v>JEP-169-2022</v>
          </cell>
          <cell r="D507" t="str">
            <v>JEP-CSPO-169-2022</v>
          </cell>
          <cell r="E507" t="str">
            <v>Clara Torres</v>
          </cell>
          <cell r="F507">
            <v>44574</v>
          </cell>
          <cell r="G507" t="str">
            <v>Jessica Katherine Zea Carvajal</v>
          </cell>
          <cell r="H507" t="str">
            <v>2. Contratos o convenios que no requieren pluralidad de ofertas</v>
          </cell>
          <cell r="I507" t="str">
            <v>1. Prestación de servicios</v>
          </cell>
          <cell r="J507">
            <v>1012366613</v>
          </cell>
          <cell r="K507">
            <v>0</v>
          </cell>
          <cell r="L507" t="str">
            <v>Persona Natural</v>
          </cell>
          <cell r="M507" t="str">
            <v>N/A</v>
          </cell>
          <cell r="N507" t="str">
            <v xml:space="preserve">Prestar servicios profesionales para apoyar y acompañar a la Subdirección de Comunicaciones en el diseño, diagramación, producción y divulgación de piezas comunicativas, web e impresas relacionadas con los servicios de promoción en temáticas de la JEP, en desarrollo de la política y estrategia de comunicaciones en concordancia con el plan de posicionamiento y divulgación. </v>
          </cell>
          <cell r="O507" t="str">
            <v>Funciones de la dependencia</v>
          </cell>
          <cell r="P507" t="str">
            <v>Harvey Danilo Suarez Morales</v>
          </cell>
          <cell r="Q507" t="str">
            <v>Secretaría Ejecutiva</v>
          </cell>
          <cell r="R507" t="str">
            <v>Secretaría Ejecutiva</v>
          </cell>
          <cell r="S507" t="str">
            <v>Subdirección de Comunicaciones</v>
          </cell>
          <cell r="T507" t="str">
            <v>Hernando Salazar Palacio</v>
          </cell>
          <cell r="U507" t="str">
            <v>AA-Subdirección de Comunicaciones</v>
          </cell>
          <cell r="V507" t="str">
            <v>N/A</v>
          </cell>
          <cell r="W507" t="str">
            <v>N/A</v>
          </cell>
          <cell r="X507" t="str">
            <v>N/A</v>
          </cell>
          <cell r="Y507" t="str">
            <v>Inversión</v>
          </cell>
          <cell r="Z507">
            <v>48211713</v>
          </cell>
          <cell r="AA507" t="str">
            <v>N/A</v>
          </cell>
          <cell r="AB507" t="str">
            <v>N/A</v>
          </cell>
          <cell r="AC507">
            <v>4192323</v>
          </cell>
          <cell r="AD507" t="str">
            <v>N/A</v>
          </cell>
          <cell r="AE507">
            <v>44722</v>
          </cell>
          <cell r="AF507">
            <v>37722</v>
          </cell>
          <cell r="AG507">
            <v>2018011000954</v>
          </cell>
          <cell r="AH507">
            <v>44579</v>
          </cell>
          <cell r="AI507">
            <v>44585</v>
          </cell>
          <cell r="AJ507" t="str">
            <v>N/A</v>
          </cell>
          <cell r="AK507" t="str">
            <v>N/A</v>
          </cell>
          <cell r="AL507" t="str">
            <v>N/A</v>
          </cell>
          <cell r="AM507" t="str">
            <v>N/A</v>
          </cell>
          <cell r="AN507">
            <v>0</v>
          </cell>
          <cell r="AO507" t="str">
            <v>N/A</v>
          </cell>
          <cell r="AP507">
            <v>0</v>
          </cell>
          <cell r="AQ507" t="str">
            <v>N/A</v>
          </cell>
          <cell r="AR507">
            <v>0</v>
          </cell>
          <cell r="AS507" t="str">
            <v>N/A</v>
          </cell>
          <cell r="AT507">
            <v>0</v>
          </cell>
          <cell r="AU507" t="str">
            <v>N/A</v>
          </cell>
          <cell r="AV507">
            <v>0</v>
          </cell>
          <cell r="AW507" t="str">
            <v>N/A</v>
          </cell>
          <cell r="AX507">
            <v>0</v>
          </cell>
          <cell r="AY507" t="str">
            <v>N/A</v>
          </cell>
          <cell r="AZ507">
            <v>0</v>
          </cell>
          <cell r="BA507">
            <v>48211713</v>
          </cell>
          <cell r="BB507" t="str">
            <v>NO</v>
          </cell>
          <cell r="BC507" t="str">
            <v>N/A</v>
          </cell>
          <cell r="BD507" t="str">
            <v>N/A</v>
          </cell>
          <cell r="BE507" t="str">
            <v>N/A</v>
          </cell>
          <cell r="BF507" t="str">
            <v>N/A</v>
          </cell>
          <cell r="BG507">
            <v>44926</v>
          </cell>
          <cell r="BH507">
            <v>44926</v>
          </cell>
          <cell r="BI507">
            <v>-417</v>
          </cell>
          <cell r="BJ507" t="str">
            <v>NO</v>
          </cell>
          <cell r="BK507" t="str">
            <v>N/A</v>
          </cell>
          <cell r="BL507" t="str">
            <v>Bogotá D.C.</v>
          </cell>
          <cell r="BM507" t="str">
            <v>Cumplimiento</v>
          </cell>
          <cell r="BN507" t="str">
            <v>21-47-101016522</v>
          </cell>
          <cell r="BO507">
            <v>0</v>
          </cell>
          <cell r="BP507" t="str">
            <v>Seguros del Estado</v>
          </cell>
          <cell r="BQ507">
            <v>44582</v>
          </cell>
          <cell r="BR507" t="str">
            <v>18-01-2022 - 30-06-2023</v>
          </cell>
          <cell r="BS507">
            <v>2022</v>
          </cell>
          <cell r="BT507"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C3%B3n%20p%C3%B3liza%20contrato%20JEP%2D169%2D2022%2Epdf&amp;parent=%2Fpersonal%2Fcarlos%5Ftorres%5Fjep%5Fgov%5Fco%2FDocuments%2FDocumentos%2FContractual%2FContractual%20%2D%20Onedrive%2FValidaci%C3%B3n%20p%C3%B3lizas%20CPS%2F%2EVERIFICACI%C3%93N%20DE%20P%C3%93LIZAS%20CONTRATOS%202022</v>
          </cell>
          <cell r="BU507" t="str">
            <v>N/A</v>
          </cell>
          <cell r="BV507" t="str">
            <v>Terminado</v>
          </cell>
          <cell r="BW507" t="str">
            <v>Retiro</v>
          </cell>
          <cell r="BX507" t="str">
            <v>N/A</v>
          </cell>
          <cell r="BY507" t="str">
            <v>PUBLICIDAD</v>
          </cell>
          <cell r="BZ507" t="str">
            <v>N/A</v>
          </cell>
          <cell r="CA507" t="str">
            <v>FEMENINO</v>
          </cell>
        </row>
        <row r="508">
          <cell r="C508" t="str">
            <v>JEP-071-2022</v>
          </cell>
          <cell r="D508" t="str">
            <v>JEP-CSPO-071-2022</v>
          </cell>
          <cell r="E508" t="str">
            <v>John Maldonado</v>
          </cell>
          <cell r="F508" t="str">
            <v>N/R</v>
          </cell>
          <cell r="G508" t="str">
            <v>BUHO MEDIA SAS</v>
          </cell>
          <cell r="H508" t="str">
            <v>2. Contratos o convenios que no requieren pluralidad de ofertas</v>
          </cell>
          <cell r="I508" t="str">
            <v>1. Prestación de servicios</v>
          </cell>
          <cell r="J508">
            <v>900224814</v>
          </cell>
          <cell r="K508">
            <v>5</v>
          </cell>
          <cell r="L508" t="str">
            <v>Persona Jurídica Prestacion de Servicios  Profesionales</v>
          </cell>
          <cell r="M508" t="str">
            <v xml:space="preserve">Bogotá D.C. </v>
          </cell>
          <cell r="N508" t="str">
            <v>Prestar servicios profesionales para acompañar a la subdirección de comunicaciones en la realización del monitoreo diario de los medios y plataformas de comunicación a nivel internacional, nacional, regional y local en los que circulan información sobre la JEP y los temas asociados a su gestión de acuerdo con la política y estrategia de comunicaciones, con el fin de realizar el análisis de impacto y estrategia de comunicaciones.</v>
          </cell>
          <cell r="O508" t="str">
            <v>Funciones de la dependencia</v>
          </cell>
          <cell r="P508" t="str">
            <v>Harvey Danilo Suarez Morales</v>
          </cell>
          <cell r="Q508" t="str">
            <v>Secretaría Ejecutiva</v>
          </cell>
          <cell r="R508" t="str">
            <v>Secretaría Ejecutiva</v>
          </cell>
          <cell r="S508" t="str">
            <v>Subdirección de Comunicaciones</v>
          </cell>
          <cell r="T508" t="str">
            <v>Hernando Salazar Palacio</v>
          </cell>
          <cell r="U508" t="str">
            <v>AA-Subdirección de Comunicaciones</v>
          </cell>
          <cell r="V508" t="str">
            <v>N/A</v>
          </cell>
          <cell r="W508" t="str">
            <v>N/A</v>
          </cell>
          <cell r="X508" t="str">
            <v>N/A</v>
          </cell>
          <cell r="Y508" t="str">
            <v>Inversión</v>
          </cell>
          <cell r="Z508">
            <v>136854451</v>
          </cell>
          <cell r="AA508" t="str">
            <v>N/A</v>
          </cell>
          <cell r="AB508" t="str">
            <v>N/A</v>
          </cell>
          <cell r="AC508">
            <v>11696963</v>
          </cell>
          <cell r="AD508" t="str">
            <v>N/A</v>
          </cell>
          <cell r="AE508">
            <v>34422</v>
          </cell>
          <cell r="AF508">
            <v>28822</v>
          </cell>
          <cell r="AG508">
            <v>2018011000954</v>
          </cell>
          <cell r="AH508">
            <v>44573</v>
          </cell>
          <cell r="AI508">
            <v>44574</v>
          </cell>
          <cell r="AJ508" t="str">
            <v>N/A</v>
          </cell>
          <cell r="AK508" t="str">
            <v>N/A</v>
          </cell>
          <cell r="AL508" t="str">
            <v>N/A</v>
          </cell>
          <cell r="AM508" t="str">
            <v>N/A</v>
          </cell>
          <cell r="AN508">
            <v>0</v>
          </cell>
          <cell r="AO508" t="str">
            <v>N/A</v>
          </cell>
          <cell r="AP508">
            <v>0</v>
          </cell>
          <cell r="AQ508" t="str">
            <v>N/A</v>
          </cell>
          <cell r="AR508">
            <v>0</v>
          </cell>
          <cell r="AS508" t="str">
            <v>N/A</v>
          </cell>
          <cell r="AT508">
            <v>0</v>
          </cell>
          <cell r="AU508" t="str">
            <v>N/A</v>
          </cell>
          <cell r="AV508">
            <v>0</v>
          </cell>
          <cell r="AW508" t="str">
            <v>N/A</v>
          </cell>
          <cell r="AX508">
            <v>0</v>
          </cell>
          <cell r="AY508" t="str">
            <v>N/A</v>
          </cell>
          <cell r="AZ508">
            <v>0</v>
          </cell>
          <cell r="BA508">
            <v>136854451</v>
          </cell>
          <cell r="BB508" t="str">
            <v>NO</v>
          </cell>
          <cell r="BC508" t="str">
            <v>N/A</v>
          </cell>
          <cell r="BD508" t="str">
            <v>N/A</v>
          </cell>
          <cell r="BE508" t="str">
            <v>N/A</v>
          </cell>
          <cell r="BF508" t="str">
            <v>N/A</v>
          </cell>
          <cell r="BG508">
            <v>44926</v>
          </cell>
          <cell r="BH508">
            <v>44926</v>
          </cell>
          <cell r="BI508">
            <v>-417</v>
          </cell>
          <cell r="BJ508" t="str">
            <v>SI</v>
          </cell>
          <cell r="BK508" t="str">
            <v>SIN FECHA</v>
          </cell>
          <cell r="BL508" t="str">
            <v>Bogotá D.C.</v>
          </cell>
          <cell r="BM508" t="str">
            <v>Cumplimiento</v>
          </cell>
          <cell r="BN508" t="str">
            <v>21-45-101357369</v>
          </cell>
          <cell r="BO508">
            <v>0</v>
          </cell>
          <cell r="BP508" t="str">
            <v>Seguros del Estado</v>
          </cell>
          <cell r="BQ508">
            <v>44573</v>
          </cell>
          <cell r="BR508" t="str">
            <v>12-01-2022 - 31-12-2025</v>
          </cell>
          <cell r="BS508">
            <v>2022</v>
          </cell>
          <cell r="BT508" t="str">
            <v>https://jepcolombia-my.sharepoint.com/:w:/r/personal/carlos_torres_jep_gov_co/_layouts/15/Doc.aspx?sourcedoc=%7B68FBCD2C-96C2-40BF-81CB-DD78D9E610AC%7D&amp;file=Consulta%20poliza.docx&amp;action=default&amp;mobileredirect=true|</v>
          </cell>
          <cell r="BU508" t="str">
            <v>N/A</v>
          </cell>
          <cell r="BV508" t="str">
            <v>Terminado</v>
          </cell>
          <cell r="BW508" t="str">
            <v>Retiro</v>
          </cell>
          <cell r="BX508" t="str">
            <v>N/A</v>
          </cell>
          <cell r="BY508" t="str">
            <v>PND</v>
          </cell>
          <cell r="BZ508" t="str">
            <v>N/A</v>
          </cell>
          <cell r="CA508" t="str">
            <v>N/A</v>
          </cell>
        </row>
        <row r="509">
          <cell r="C509" t="str">
            <v>JEP-274-2022</v>
          </cell>
          <cell r="D509" t="str">
            <v>JEP-CSPO-274-2022</v>
          </cell>
          <cell r="E509" t="str">
            <v>Clara Torres</v>
          </cell>
          <cell r="F509" t="str">
            <v>20 de enero de 2022</v>
          </cell>
          <cell r="G509" t="str">
            <v>Nicole Acuña Cepeda</v>
          </cell>
          <cell r="H509" t="str">
            <v>2. Contratos o convenios que no requieren pluralidad de ofertas</v>
          </cell>
          <cell r="I509" t="str">
            <v>1. Prestación de servicios</v>
          </cell>
          <cell r="J509" t="str">
            <v>1020826176_x000D_</v>
          </cell>
          <cell r="K509">
            <v>7</v>
          </cell>
          <cell r="L509" t="str">
            <v>Persona Natural</v>
          </cell>
          <cell r="M509" t="str">
            <v>N/A</v>
          </cell>
          <cell r="N509" t="str">
            <v>Prestar servicios profesionales para apoyar y acompañar a la Subdirección de Comunicaciones en la elaboración, edición y difusión de contenidos audiovisuales para la divulgación en las distintas redes sociales en desarrollo de la política y estrategia de comunicaciones en concordancia con el plan de posicionamiento y divulgación.</v>
          </cell>
          <cell r="O509" t="str">
            <v>Funciones de la dependencia</v>
          </cell>
          <cell r="P509" t="str">
            <v>Harvey Danilo Suarez Morales</v>
          </cell>
          <cell r="Q509" t="str">
            <v>Secretaría Ejecutiva</v>
          </cell>
          <cell r="R509" t="str">
            <v>Secretaría Ejecutiva</v>
          </cell>
          <cell r="S509" t="str">
            <v>Subdirección de Comunicaciones</v>
          </cell>
          <cell r="T509" t="str">
            <v>Hernando Salazar Palacio</v>
          </cell>
          <cell r="U509" t="str">
            <v>AA-Subdirección de Comunicaciones</v>
          </cell>
          <cell r="V509" t="str">
            <v>N/A</v>
          </cell>
          <cell r="W509" t="str">
            <v>N/A</v>
          </cell>
          <cell r="X509" t="str">
            <v>N/A</v>
          </cell>
          <cell r="Y509" t="str">
            <v>Inversión</v>
          </cell>
          <cell r="Z509">
            <v>58634693</v>
          </cell>
          <cell r="AA509" t="str">
            <v>N/A</v>
          </cell>
          <cell r="AB509" t="str">
            <v>N/A</v>
          </cell>
          <cell r="AC509" t="str">
            <v>$5.204.263</v>
          </cell>
          <cell r="AD509" t="str">
            <v>N/A</v>
          </cell>
          <cell r="AE509">
            <v>59722</v>
          </cell>
          <cell r="AF509">
            <v>56722</v>
          </cell>
          <cell r="AG509">
            <v>2018011000954</v>
          </cell>
          <cell r="AH509">
            <v>44585</v>
          </cell>
          <cell r="AI509">
            <v>44587</v>
          </cell>
          <cell r="AJ509" t="str">
            <v>N/A</v>
          </cell>
          <cell r="AK509" t="str">
            <v>N/A</v>
          </cell>
          <cell r="AL509" t="str">
            <v>N/A</v>
          </cell>
          <cell r="AM509" t="str">
            <v>N/A</v>
          </cell>
          <cell r="AN509">
            <v>0</v>
          </cell>
          <cell r="AO509" t="str">
            <v>N/A</v>
          </cell>
          <cell r="AP509">
            <v>0</v>
          </cell>
          <cell r="AQ509" t="str">
            <v>N/A</v>
          </cell>
          <cell r="AR509">
            <v>0</v>
          </cell>
          <cell r="AS509" t="str">
            <v>N/A</v>
          </cell>
          <cell r="AT509">
            <v>0</v>
          </cell>
          <cell r="AU509" t="str">
            <v>N/A</v>
          </cell>
          <cell r="AV509">
            <v>0</v>
          </cell>
          <cell r="AW509" t="str">
            <v>N/A</v>
          </cell>
          <cell r="AX509">
            <v>0</v>
          </cell>
          <cell r="AY509" t="str">
            <v>N/A</v>
          </cell>
          <cell r="AZ509">
            <v>0</v>
          </cell>
          <cell r="BA509">
            <v>58634693</v>
          </cell>
          <cell r="BB509" t="str">
            <v>NO</v>
          </cell>
          <cell r="BC509" t="str">
            <v>N/A</v>
          </cell>
          <cell r="BD509" t="str">
            <v>N/A</v>
          </cell>
          <cell r="BE509" t="str">
            <v>N/A</v>
          </cell>
          <cell r="BF509" t="str">
            <v>N/A</v>
          </cell>
          <cell r="BG509">
            <v>44926</v>
          </cell>
          <cell r="BH509">
            <v>44926</v>
          </cell>
          <cell r="BI509">
            <v>-417</v>
          </cell>
          <cell r="BJ509" t="str">
            <v>NO</v>
          </cell>
          <cell r="BK509" t="str">
            <v>N/A</v>
          </cell>
          <cell r="BL509" t="str">
            <v>Bogotá D.C.</v>
          </cell>
          <cell r="BM509" t="str">
            <v xml:space="preserve">Cumplimiento </v>
          </cell>
          <cell r="BN509" t="str">
            <v xml:space="preserve">14-47-101014319 </v>
          </cell>
          <cell r="BO509">
            <v>0</v>
          </cell>
          <cell r="BP509" t="str">
            <v xml:space="preserve">Seguros del Estado </v>
          </cell>
          <cell r="BQ509">
            <v>44585</v>
          </cell>
          <cell r="BR509" t="str">
            <v>24-01-2022 - 01-07-2023</v>
          </cell>
          <cell r="BS509">
            <v>2022</v>
          </cell>
          <cell r="BT509" t="str">
            <v>PENDIENTE</v>
          </cell>
          <cell r="BU509" t="str">
            <v>Ninguna</v>
          </cell>
          <cell r="BV509" t="str">
            <v>Terminado</v>
          </cell>
          <cell r="BW509" t="str">
            <v>Retiro</v>
          </cell>
          <cell r="BX509" t="str">
            <v>N/A</v>
          </cell>
          <cell r="BY509" t="str">
            <v>PERIODISMO Y OPINIÓN PÚBLICA</v>
          </cell>
          <cell r="BZ509" t="str">
            <v>N/A</v>
          </cell>
          <cell r="CA509" t="str">
            <v>FEMENINO</v>
          </cell>
        </row>
        <row r="510">
          <cell r="C510" t="str">
            <v>JEP-381-2022</v>
          </cell>
          <cell r="D510" t="str">
            <v>JEP-CSPO-381-2022</v>
          </cell>
          <cell r="E510" t="str">
            <v>Clara Torres</v>
          </cell>
          <cell r="F510" t="str">
            <v>25 de enero de 2022</v>
          </cell>
          <cell r="G510" t="str">
            <v>Edwin Fabián Castro Chaparro</v>
          </cell>
          <cell r="H510" t="str">
            <v>2. Contratos o convenios que no requieren pluralidad de ofertas</v>
          </cell>
          <cell r="I510" t="str">
            <v>1. Prestación de servicios</v>
          </cell>
          <cell r="J510">
            <v>1013647960</v>
          </cell>
          <cell r="K510">
            <v>1</v>
          </cell>
          <cell r="L510" t="str">
            <v>Persona Natural</v>
          </cell>
          <cell r="M510" t="str">
            <v>N/A</v>
          </cell>
          <cell r="N510" t="str">
            <v>Prestar servicios para acompañar a la subdirección de comunicaciones en el seguimiento técnico de los proyectos de producción audiovisual del sistema de gestión de medios de la JEP, siguiendo los lineamientos de la política y estrategia de comunicaciones de la entidad. </v>
          </cell>
          <cell r="O510" t="str">
            <v>Funciones de la dependencia</v>
          </cell>
          <cell r="P510" t="str">
            <v>Harvey Danilo Suarez Morales</v>
          </cell>
          <cell r="Q510" t="str">
            <v>Secretaría Ejecutiva</v>
          </cell>
          <cell r="R510" t="str">
            <v>Secretaría Ejecutiva</v>
          </cell>
          <cell r="S510" t="str">
            <v>Subdirección de Comunicaciones</v>
          </cell>
          <cell r="T510" t="str">
            <v>Hernando Salazar Palacio</v>
          </cell>
          <cell r="U510" t="str">
            <v>AA-Subdirección de Comunicaciones</v>
          </cell>
          <cell r="V510" t="str">
            <v>N/A</v>
          </cell>
          <cell r="W510" t="str">
            <v>N/A</v>
          </cell>
          <cell r="X510" t="str">
            <v>N/A</v>
          </cell>
          <cell r="Y510" t="str">
            <v>Inversión</v>
          </cell>
          <cell r="Z510">
            <v>40598053</v>
          </cell>
          <cell r="AA510" t="str">
            <v>N/A</v>
          </cell>
          <cell r="AB510" t="str">
            <v>N/A</v>
          </cell>
          <cell r="AC510">
            <v>3614070</v>
          </cell>
          <cell r="AD510" t="str">
            <v>N/A</v>
          </cell>
          <cell r="AE510">
            <v>61022</v>
          </cell>
          <cell r="AF510">
            <v>66522</v>
          </cell>
          <cell r="AG510">
            <v>2018011000954</v>
          </cell>
          <cell r="AH510">
            <v>44588</v>
          </cell>
          <cell r="AI510">
            <v>44593</v>
          </cell>
          <cell r="AJ510" t="str">
            <v>Juan Sebastián Muñoz Villadiego</v>
          </cell>
          <cell r="AK510">
            <v>1015464360</v>
          </cell>
          <cell r="AL510">
            <v>3</v>
          </cell>
          <cell r="AM510">
            <v>44837</v>
          </cell>
          <cell r="AN510">
            <v>0</v>
          </cell>
          <cell r="AO510" t="str">
            <v>N/A</v>
          </cell>
          <cell r="AP510">
            <v>0</v>
          </cell>
          <cell r="AQ510" t="str">
            <v>N/A</v>
          </cell>
          <cell r="AR510">
            <v>0</v>
          </cell>
          <cell r="AS510" t="str">
            <v>N/A</v>
          </cell>
          <cell r="AT510">
            <v>0</v>
          </cell>
          <cell r="AU510" t="str">
            <v>N/A</v>
          </cell>
          <cell r="AV510">
            <v>0</v>
          </cell>
          <cell r="AW510" t="str">
            <v>N/A</v>
          </cell>
          <cell r="AX510">
            <v>0</v>
          </cell>
          <cell r="AY510" t="str">
            <v>N/A</v>
          </cell>
          <cell r="AZ510">
            <v>0</v>
          </cell>
          <cell r="BA510">
            <v>40598053</v>
          </cell>
          <cell r="BB510" t="str">
            <v>NO</v>
          </cell>
          <cell r="BC510" t="str">
            <v>N/A</v>
          </cell>
          <cell r="BD510" t="str">
            <v>N/A</v>
          </cell>
          <cell r="BE510" t="str">
            <v>N/A</v>
          </cell>
          <cell r="BF510" t="str">
            <v>N/A</v>
          </cell>
          <cell r="BG510">
            <v>44926</v>
          </cell>
          <cell r="BH510">
            <v>44926</v>
          </cell>
          <cell r="BI510">
            <v>-417</v>
          </cell>
          <cell r="BJ510" t="str">
            <v>NO</v>
          </cell>
          <cell r="BK510" t="str">
            <v>N/A</v>
          </cell>
          <cell r="BL510" t="str">
            <v>Bogotá D.C.</v>
          </cell>
          <cell r="BM510" t="str">
            <v>Cumplimiento</v>
          </cell>
          <cell r="BN510" t="str">
            <v>11-47-101011302
11-47-101013007</v>
          </cell>
          <cell r="BO510" t="str">
            <v>0
0</v>
          </cell>
          <cell r="BP510" t="str">
            <v>Seguros del Estado S.A.
Seguros del Estado S.A.</v>
          </cell>
          <cell r="BQ510" t="str">
            <v>28/01/2022
03/10/2022</v>
          </cell>
          <cell r="BR510" t="str">
            <v>28-01-2022 - 10-07-2023
03/10/2022 - 10/07/2023</v>
          </cell>
          <cell r="BS510" t="str">
            <v>31/01/2022
03/10/2022</v>
          </cell>
          <cell r="BT510" t="str">
            <v>PENDIENTE</v>
          </cell>
          <cell r="BU510" t="str">
            <v xml:space="preserve">En fecha del 3 de octubre aprobada cesión contrato JEP-381-2022 Sub de Comunicaciones   </v>
          </cell>
          <cell r="BV510" t="str">
            <v>Terminado</v>
          </cell>
          <cell r="BW510" t="str">
            <v>Cesión</v>
          </cell>
          <cell r="BX510" t="str">
            <v>N/A</v>
          </cell>
          <cell r="BY510" t="str">
            <v>ASISTENCIAL</v>
          </cell>
          <cell r="BZ510" t="str">
            <v>N/A</v>
          </cell>
          <cell r="CA510" t="str">
            <v>MASCULINO</v>
          </cell>
        </row>
        <row r="511">
          <cell r="C511" t="str">
            <v>JEP-273-2022</v>
          </cell>
          <cell r="D511" t="str">
            <v>JEP-CSPO-273-2022</v>
          </cell>
          <cell r="E511" t="str">
            <v xml:space="preserve">Ángela Esquivel </v>
          </cell>
          <cell r="F511" t="str">
            <v>20 de enero de 2022</v>
          </cell>
          <cell r="G511" t="str">
            <v>Vladimir Alexander Gomez Otalora</v>
          </cell>
          <cell r="H511" t="str">
            <v>2. Contratos o convenios que no requieren pluralidad de ofertas</v>
          </cell>
          <cell r="I511" t="str">
            <v>1. Prestación de servicios</v>
          </cell>
          <cell r="J511">
            <v>79804036</v>
          </cell>
          <cell r="K511">
            <v>3</v>
          </cell>
          <cell r="L511" t="str">
            <v>Persona Natural</v>
          </cell>
          <cell r="M511" t="str">
            <v>N/A</v>
          </cell>
          <cell r="N511" t="str">
            <v>Prestar servicios profesionales para apoyar y acompañar a la subdirección de comunicaciones en la implementación, seguimiento y operación del sistema de gestión de medios de la entidad, en relación con la producción audiovisual de las diligencias y audiencias de la JEP.</v>
          </cell>
          <cell r="O511" t="str">
            <v>Funciones de la dependencia</v>
          </cell>
          <cell r="P511" t="str">
            <v>Harvey Danilo Suarez Morales</v>
          </cell>
          <cell r="Q511" t="str">
            <v>Secretaría Ejecutiva</v>
          </cell>
          <cell r="R511" t="str">
            <v>Secretaría Ejecutiva</v>
          </cell>
          <cell r="S511" t="str">
            <v>Subdirección de Comunicaciones</v>
          </cell>
          <cell r="T511" t="str">
            <v>Hernando Salazar Palacio</v>
          </cell>
          <cell r="U511" t="str">
            <v>AA-Subdirección de Comunicaciones</v>
          </cell>
          <cell r="V511" t="str">
            <v>N/A</v>
          </cell>
          <cell r="W511" t="str">
            <v>N/A</v>
          </cell>
          <cell r="X511" t="str">
            <v>N/A</v>
          </cell>
          <cell r="Y511" t="str">
            <v>Inversión</v>
          </cell>
          <cell r="Z511">
            <v>123244682</v>
          </cell>
          <cell r="AA511" t="str">
            <v>N/A</v>
          </cell>
          <cell r="AB511" t="str">
            <v>N/A</v>
          </cell>
          <cell r="AC511">
            <v>13299786</v>
          </cell>
          <cell r="AD511" t="str">
            <v>N/A</v>
          </cell>
          <cell r="AE511">
            <v>60122</v>
          </cell>
          <cell r="AF511">
            <v>55122</v>
          </cell>
          <cell r="AG511">
            <v>2018011000954</v>
          </cell>
          <cell r="AH511">
            <v>44586</v>
          </cell>
          <cell r="AI511">
            <v>44588</v>
          </cell>
          <cell r="AJ511" t="str">
            <v>N/A</v>
          </cell>
          <cell r="AK511" t="str">
            <v>N/A</v>
          </cell>
          <cell r="AL511" t="str">
            <v>N/A</v>
          </cell>
          <cell r="AM511" t="str">
            <v>N/A</v>
          </cell>
          <cell r="AN511">
            <v>25269594</v>
          </cell>
          <cell r="AO511">
            <v>44847</v>
          </cell>
          <cell r="AP511">
            <v>0</v>
          </cell>
          <cell r="AQ511" t="str">
            <v>N/A</v>
          </cell>
          <cell r="AR511">
            <v>0</v>
          </cell>
          <cell r="AS511" t="str">
            <v>N/A</v>
          </cell>
          <cell r="AT511">
            <v>0</v>
          </cell>
          <cell r="AU511" t="str">
            <v>N/A</v>
          </cell>
          <cell r="AV511">
            <v>0</v>
          </cell>
          <cell r="AW511" t="str">
            <v>N/A</v>
          </cell>
          <cell r="AX511">
            <v>0</v>
          </cell>
          <cell r="AY511" t="str">
            <v>N/A</v>
          </cell>
          <cell r="AZ511">
            <v>61</v>
          </cell>
          <cell r="BA511">
            <v>148514276</v>
          </cell>
          <cell r="BB511" t="str">
            <v>NO</v>
          </cell>
          <cell r="BC511" t="str">
            <v>N/A</v>
          </cell>
          <cell r="BD511" t="str">
            <v>N/A</v>
          </cell>
          <cell r="BE511" t="str">
            <v>N/A</v>
          </cell>
          <cell r="BF511" t="str">
            <v>N/A</v>
          </cell>
          <cell r="BG511">
            <v>44865</v>
          </cell>
          <cell r="BH511">
            <v>44926</v>
          </cell>
          <cell r="BI511">
            <v>-417</v>
          </cell>
          <cell r="BJ511" t="str">
            <v>NO</v>
          </cell>
          <cell r="BK511" t="str">
            <v>N/A</v>
          </cell>
          <cell r="BL511" t="str">
            <v>Bogotá D.C.</v>
          </cell>
          <cell r="BM511" t="str">
            <v xml:space="preserve">Cumplimiento </v>
          </cell>
          <cell r="BN511" t="str">
            <v>21-47-101016936</v>
          </cell>
          <cell r="BO511">
            <v>0</v>
          </cell>
          <cell r="BP511" t="str">
            <v xml:space="preserve">Seguros del Estado </v>
          </cell>
          <cell r="BQ511">
            <v>44587</v>
          </cell>
          <cell r="BR511" t="str">
            <v>25-01-2022 - 30-04-2023</v>
          </cell>
          <cell r="BS511">
            <v>2022</v>
          </cell>
          <cell r="BT511" t="str">
            <v>PENDIENTE</v>
          </cell>
          <cell r="BU511" t="str">
            <v>Mediante otrosí N°1 se prorroga el plazo hasta el 31/12/2022 y se adiciona el valor de $25.269.594</v>
          </cell>
          <cell r="BV511" t="str">
            <v>Terminado</v>
          </cell>
          <cell r="BW511" t="str">
            <v>Adición y Prorróga</v>
          </cell>
          <cell r="BX511" t="str">
            <v>N/A</v>
          </cell>
          <cell r="BY511" t="str">
            <v xml:space="preserve">INGENIERÍA ELECTRÓNICA </v>
          </cell>
          <cell r="BZ511" t="str">
            <v>N/A</v>
          </cell>
          <cell r="CA511" t="str">
            <v>MASCULINO</v>
          </cell>
        </row>
        <row r="512">
          <cell r="C512" t="str">
            <v>JEP-185-2022</v>
          </cell>
          <cell r="D512" t="str">
            <v>JEP-CSPO-185-2022</v>
          </cell>
          <cell r="E512" t="str">
            <v xml:space="preserve">Ángela Esquivel </v>
          </cell>
          <cell r="F512" t="str">
            <v>13 de enero 2022</v>
          </cell>
          <cell r="G512" t="str">
            <v>Bertha Durango Benitez</v>
          </cell>
          <cell r="H512" t="str">
            <v>2. Contratos o convenios que no requieren pluralidad de ofertas</v>
          </cell>
          <cell r="I512" t="str">
            <v>1. Prestación de servicios</v>
          </cell>
          <cell r="J512">
            <v>32357043</v>
          </cell>
          <cell r="K512">
            <v>6</v>
          </cell>
          <cell r="L512" t="str">
            <v>Persona Natural</v>
          </cell>
          <cell r="M512" t="str">
            <v>N/A</v>
          </cell>
          <cell r="N512" t="str">
            <v>Apoyar a la Subdirección de Comunicaciones en la elaboración de piezas comunicativas y periodísticas con enfoque diferencial respecto a las decisiones de las secciones, comisiones y dependencia de enfoque diferencial de la JEP, en desarrollo de la política y estrategia de comunicaciones en concordancia con el plan de posicionamiento y divulgación.</v>
          </cell>
          <cell r="O512" t="str">
            <v>Funciones de la dependencia</v>
          </cell>
          <cell r="P512" t="str">
            <v>Harvey Danilo Suarez Morales</v>
          </cell>
          <cell r="Q512" t="str">
            <v>Secretaría Ejecutiva</v>
          </cell>
          <cell r="R512" t="str">
            <v>Secretaría Ejecutiva</v>
          </cell>
          <cell r="S512" t="str">
            <v>Subdirección de Comunicaciones</v>
          </cell>
          <cell r="T512" t="str">
            <v>Hernando Salazar Palacio</v>
          </cell>
          <cell r="U512" t="str">
            <v>AA-Subdirección de Comunicaciones</v>
          </cell>
          <cell r="V512" t="str">
            <v>N/A</v>
          </cell>
          <cell r="W512" t="str">
            <v>N/A</v>
          </cell>
          <cell r="X512" t="str">
            <v>N/A</v>
          </cell>
          <cell r="Y512" t="str">
            <v>Inversión</v>
          </cell>
          <cell r="Z512">
            <v>59849018</v>
          </cell>
          <cell r="AA512" t="str">
            <v>N/A</v>
          </cell>
          <cell r="AB512" t="str">
            <v>N/A</v>
          </cell>
          <cell r="AC512">
            <v>5204263</v>
          </cell>
          <cell r="AD512" t="str">
            <v>N/A</v>
          </cell>
          <cell r="AE512">
            <v>44522</v>
          </cell>
          <cell r="AF512">
            <v>43922</v>
          </cell>
          <cell r="AG512">
            <v>2018011000954</v>
          </cell>
          <cell r="AH512">
            <v>44581</v>
          </cell>
          <cell r="AI512">
            <v>44585</v>
          </cell>
          <cell r="AJ512" t="str">
            <v>N/A</v>
          </cell>
          <cell r="AK512" t="str">
            <v>N/A</v>
          </cell>
          <cell r="AL512" t="str">
            <v>N/A</v>
          </cell>
          <cell r="AM512" t="str">
            <v>N/A</v>
          </cell>
          <cell r="AN512">
            <v>0</v>
          </cell>
          <cell r="AO512" t="str">
            <v>N/A</v>
          </cell>
          <cell r="AP512">
            <v>0</v>
          </cell>
          <cell r="AQ512" t="str">
            <v>N/A</v>
          </cell>
          <cell r="AR512">
            <v>0</v>
          </cell>
          <cell r="AS512" t="str">
            <v>N/A</v>
          </cell>
          <cell r="AT512">
            <v>0</v>
          </cell>
          <cell r="AU512" t="str">
            <v>N/A</v>
          </cell>
          <cell r="AV512">
            <v>0</v>
          </cell>
          <cell r="AW512" t="str">
            <v>N/A</v>
          </cell>
          <cell r="AX512">
            <v>0</v>
          </cell>
          <cell r="AY512" t="str">
            <v>N/A</v>
          </cell>
          <cell r="AZ512">
            <v>0</v>
          </cell>
          <cell r="BA512">
            <v>59849018</v>
          </cell>
          <cell r="BB512" t="str">
            <v>NO</v>
          </cell>
          <cell r="BC512" t="str">
            <v>N/A</v>
          </cell>
          <cell r="BD512" t="str">
            <v>N/A</v>
          </cell>
          <cell r="BE512" t="str">
            <v>N/A</v>
          </cell>
          <cell r="BF512" t="str">
            <v>N/A</v>
          </cell>
          <cell r="BG512">
            <v>44926</v>
          </cell>
          <cell r="BH512">
            <v>44926</v>
          </cell>
          <cell r="BI512">
            <v>-417</v>
          </cell>
          <cell r="BJ512" t="str">
            <v>NO</v>
          </cell>
          <cell r="BK512" t="str">
            <v>N/A</v>
          </cell>
          <cell r="BL512" t="str">
            <v>Bogotá D.C.</v>
          </cell>
          <cell r="BM512" t="str">
            <v>Cumplimiento</v>
          </cell>
          <cell r="BN512" t="str">
            <v>21-47-101016601</v>
          </cell>
          <cell r="BO512">
            <v>0</v>
          </cell>
          <cell r="BP512" t="str">
            <v xml:space="preserve">Seguros del Estado </v>
          </cell>
          <cell r="BQ512">
            <v>44584</v>
          </cell>
          <cell r="BR512" t="str">
            <v>20-01-2022 - 30-06-2023</v>
          </cell>
          <cell r="BS512">
            <v>2022</v>
          </cell>
          <cell r="BT512" t="str">
            <v>C:\Users\andres.prietom\JEP Colombia\Carlos Giovanni Torres Peñaranda - Contractual - Onedrive\Validación pólizas CPS\.VERIFICACIÓN DE PÓLIZAS CONTRATOS 2022\verificacion poliza contrato JEP-185-2022.pdf</v>
          </cell>
          <cell r="BU512" t="str">
            <v>N/A</v>
          </cell>
          <cell r="BV512" t="str">
            <v>Terminado</v>
          </cell>
          <cell r="BW512" t="str">
            <v>Retiro</v>
          </cell>
          <cell r="BX512" t="str">
            <v>N/A</v>
          </cell>
          <cell r="BY512" t="str">
            <v>COMUNICACIÓN SOCIAL  Y PERIODISMO</v>
          </cell>
          <cell r="BZ512" t="str">
            <v>N/A</v>
          </cell>
          <cell r="CA512" t="str">
            <v>FEMENINO</v>
          </cell>
        </row>
        <row r="513">
          <cell r="C513" t="str">
            <v>JEP-560-2022</v>
          </cell>
          <cell r="D513" t="str">
            <v>JEP-CSPO-541-2022</v>
          </cell>
          <cell r="E513" t="str">
            <v>John Maldonado</v>
          </cell>
          <cell r="F513">
            <v>44749</v>
          </cell>
          <cell r="G513" t="str">
            <v>Clara Marcela Mejía Múnera</v>
          </cell>
          <cell r="H513" t="str">
            <v>2. Contratos o convenios que no requieren pluralidad de ofertas</v>
          </cell>
          <cell r="I513" t="str">
            <v>1. Prestación de servicios</v>
          </cell>
          <cell r="J513">
            <v>43809932</v>
          </cell>
          <cell r="K513">
            <v>1</v>
          </cell>
          <cell r="L513" t="str">
            <v>Persona Natural</v>
          </cell>
          <cell r="M513" t="str">
            <v xml:space="preserve">Bogotá D.C. </v>
          </cell>
          <cell r="N513" t="str">
            <v>Prestar servicios profesionales de apoyo y acompañamiento a la subdirección de comunicaciones en la implementación y ejecución del sistema de medios, asi como en la producción audiovisual, en desarrollo de la política y estrategia de comunicaciones en concordancia con el plan de posicionamiento y divulgación.(Contratos o convenio que no requieren pluralidad de ofertas)</v>
          </cell>
          <cell r="O513" t="str">
            <v>Funciones de la dependencia</v>
          </cell>
          <cell r="P513" t="str">
            <v>Harvey Danilo Suarez Morales</v>
          </cell>
          <cell r="Q513" t="str">
            <v>Secretaría Ejecutiva</v>
          </cell>
          <cell r="R513" t="str">
            <v>Secretaría Ejecutiva</v>
          </cell>
          <cell r="S513" t="str">
            <v>Subdirección de Comunicaciones</v>
          </cell>
          <cell r="T513" t="str">
            <v>Hernando Salazar Palacio</v>
          </cell>
          <cell r="U513" t="str">
            <v>AA-Subdirección de Comunicaciones</v>
          </cell>
          <cell r="V513" t="str">
            <v>N/A</v>
          </cell>
          <cell r="W513" t="str">
            <v>N/A</v>
          </cell>
          <cell r="X513" t="str">
            <v>N/A</v>
          </cell>
          <cell r="Y513" t="str">
            <v>Inversión</v>
          </cell>
          <cell r="Z513">
            <v>66498930</v>
          </cell>
          <cell r="AA513" t="str">
            <v>N/A</v>
          </cell>
          <cell r="AB513" t="str">
            <v>N/A</v>
          </cell>
          <cell r="AC513">
            <v>13299786</v>
          </cell>
          <cell r="AD513" t="str">
            <v>N/A</v>
          </cell>
          <cell r="AE513">
            <v>86322</v>
          </cell>
          <cell r="AF513">
            <v>310622</v>
          </cell>
          <cell r="AG513" t="str">
            <v xml:space="preserve">	2018011000954</v>
          </cell>
          <cell r="AH513">
            <v>44750</v>
          </cell>
          <cell r="AI513">
            <v>44754</v>
          </cell>
          <cell r="AJ513" t="str">
            <v>N/A</v>
          </cell>
          <cell r="AK513" t="str">
            <v>N/A</v>
          </cell>
          <cell r="AL513" t="str">
            <v>N/A</v>
          </cell>
          <cell r="AM513" t="str">
            <v>N/A</v>
          </cell>
          <cell r="AN513">
            <v>0</v>
          </cell>
          <cell r="AO513" t="str">
            <v>N/A</v>
          </cell>
          <cell r="AP513">
            <v>0</v>
          </cell>
          <cell r="AQ513" t="str">
            <v>N/A</v>
          </cell>
          <cell r="AR513">
            <v>0</v>
          </cell>
          <cell r="AS513" t="str">
            <v>N/A</v>
          </cell>
          <cell r="AT513">
            <v>0</v>
          </cell>
          <cell r="AU513" t="str">
            <v>N/A</v>
          </cell>
          <cell r="AV513">
            <v>0</v>
          </cell>
          <cell r="AW513" t="str">
            <v>N/A</v>
          </cell>
          <cell r="AX513">
            <v>0</v>
          </cell>
          <cell r="AY513" t="str">
            <v>N/A</v>
          </cell>
          <cell r="AZ513">
            <v>0</v>
          </cell>
          <cell r="BA513">
            <v>66498930</v>
          </cell>
          <cell r="BB513" t="str">
            <v>NO</v>
          </cell>
          <cell r="BC513" t="str">
            <v>N/A</v>
          </cell>
          <cell r="BD513" t="str">
            <v>N/A</v>
          </cell>
          <cell r="BE513" t="str">
            <v>N/A</v>
          </cell>
          <cell r="BF513" t="str">
            <v>N/A</v>
          </cell>
          <cell r="BG513">
            <v>44895</v>
          </cell>
          <cell r="BH513">
            <v>44895</v>
          </cell>
          <cell r="BI513">
            <v>-448</v>
          </cell>
          <cell r="BJ513" t="str">
            <v>SI</v>
          </cell>
          <cell r="BK513" t="str">
            <v>N/A</v>
          </cell>
          <cell r="BL513" t="str">
            <v>Bogotá D.C.</v>
          </cell>
          <cell r="BM513" t="str">
            <v xml:space="preserve">Cumplimiento </v>
          </cell>
          <cell r="BN513" t="str">
            <v>36-47-101001490</v>
          </cell>
          <cell r="BO513">
            <v>0</v>
          </cell>
          <cell r="BP513" t="str">
            <v xml:space="preserve">Seguros del Estado S.A. </v>
          </cell>
          <cell r="BQ513">
            <v>44754</v>
          </cell>
          <cell r="BR513" t="str">
            <v>08/07/2022 - 31/05/2023</v>
          </cell>
          <cell r="BS513">
            <v>2022</v>
          </cell>
          <cell r="BT513" t="str">
            <v>PENDIENTE</v>
          </cell>
          <cell r="BU513" t="str">
            <v>Ninguna</v>
          </cell>
          <cell r="BV513" t="str">
            <v>Terminado</v>
          </cell>
          <cell r="BW513" t="str">
            <v>Retiro</v>
          </cell>
          <cell r="BX513" t="str">
            <v>N/A</v>
          </cell>
          <cell r="BY513" t="str">
            <v>PENDIENTE</v>
          </cell>
          <cell r="BZ513" t="str">
            <v>N/A</v>
          </cell>
          <cell r="CA513" t="str">
            <v>FEMENINO</v>
          </cell>
        </row>
        <row r="514">
          <cell r="C514" t="str">
            <v>JEP-184-2022</v>
          </cell>
          <cell r="D514" t="str">
            <v>JEP-CSPO-184-2022</v>
          </cell>
          <cell r="E514" t="str">
            <v xml:space="preserve">Ángela Esquivel </v>
          </cell>
          <cell r="F514" t="str">
            <v>13 de enero 2022</v>
          </cell>
          <cell r="G514" t="str">
            <v>Oriana Giacometto Dallos</v>
          </cell>
          <cell r="H514" t="str">
            <v>2. Contratos o convenios que no requieren pluralidad de ofertas</v>
          </cell>
          <cell r="I514" t="str">
            <v>1. Prestación de servicios</v>
          </cell>
          <cell r="J514" t="str">
            <v>1018414190_x000D_</v>
          </cell>
          <cell r="K514">
            <v>5</v>
          </cell>
          <cell r="L514" t="str">
            <v>Persona Natural</v>
          </cell>
          <cell r="M514" t="str">
            <v>N/A</v>
          </cell>
          <cell r="N514" t="str">
            <v>Prestar servicios profesionales para apoyar y acompañar a la Subdirección de Comunicaciones en la gestión de las acciones de comunicación interna para la promoción y divulgación en temáticas de la jurisdicción, en desarrollo de la política y estrategia de comunicaciones en concordancia con el plan de posicionamiento y divulgación</v>
          </cell>
          <cell r="O514" t="str">
            <v>Funciones de la dependencia</v>
          </cell>
          <cell r="P514" t="str">
            <v>Harvey Danilo Suarez Morales</v>
          </cell>
          <cell r="Q514" t="str">
            <v>Secretaría Ejecutiva</v>
          </cell>
          <cell r="R514" t="str">
            <v>Secretaría Ejecutiva</v>
          </cell>
          <cell r="S514" t="str">
            <v>Subdirección de Comunicaciones</v>
          </cell>
          <cell r="T514" t="str">
            <v>Hernando Salazar Palacio</v>
          </cell>
          <cell r="U514" t="str">
            <v>AA-Subdirección de Comunicaciones</v>
          </cell>
          <cell r="V514" t="str">
            <v>N/A</v>
          </cell>
          <cell r="W514" t="str">
            <v>N/A</v>
          </cell>
          <cell r="X514" t="str">
            <v>N/A</v>
          </cell>
          <cell r="Y514" t="str">
            <v>Inversión</v>
          </cell>
          <cell r="Z514">
            <v>41561805</v>
          </cell>
          <cell r="AA514" t="str">
            <v>N/A</v>
          </cell>
          <cell r="AB514" t="str">
            <v>N/A</v>
          </cell>
          <cell r="AC514" t="str">
            <v>$3.614.070</v>
          </cell>
          <cell r="AD514" t="str">
            <v>N/A</v>
          </cell>
          <cell r="AE514">
            <v>44822</v>
          </cell>
          <cell r="AF514">
            <v>43822</v>
          </cell>
          <cell r="AG514">
            <v>2018011000954</v>
          </cell>
          <cell r="AH514">
            <v>44581</v>
          </cell>
          <cell r="AI514">
            <v>44585</v>
          </cell>
          <cell r="AJ514" t="str">
            <v>N/A</v>
          </cell>
          <cell r="AK514" t="str">
            <v>N/A</v>
          </cell>
          <cell r="AL514" t="str">
            <v>N/A</v>
          </cell>
          <cell r="AM514" t="str">
            <v>N/A</v>
          </cell>
          <cell r="AN514">
            <v>0</v>
          </cell>
          <cell r="AO514" t="str">
            <v>N/A</v>
          </cell>
          <cell r="AP514">
            <v>0</v>
          </cell>
          <cell r="AQ514" t="str">
            <v>N/A</v>
          </cell>
          <cell r="AR514">
            <v>0</v>
          </cell>
          <cell r="AS514" t="str">
            <v>N/A</v>
          </cell>
          <cell r="AT514">
            <v>0</v>
          </cell>
          <cell r="AU514" t="str">
            <v>N/A</v>
          </cell>
          <cell r="AV514">
            <v>0</v>
          </cell>
          <cell r="AW514" t="str">
            <v>N/A</v>
          </cell>
          <cell r="AX514">
            <v>0</v>
          </cell>
          <cell r="AY514" t="str">
            <v>N/A</v>
          </cell>
          <cell r="AZ514">
            <v>0</v>
          </cell>
          <cell r="BA514">
            <v>41561805</v>
          </cell>
          <cell r="BB514" t="str">
            <v>NO</v>
          </cell>
          <cell r="BC514" t="str">
            <v>N/A</v>
          </cell>
          <cell r="BD514" t="str">
            <v>N/A</v>
          </cell>
          <cell r="BE514" t="str">
            <v>N/A</v>
          </cell>
          <cell r="BF514" t="str">
            <v>N/A</v>
          </cell>
          <cell r="BG514">
            <v>44926</v>
          </cell>
          <cell r="BH514">
            <v>44926</v>
          </cell>
          <cell r="BI514">
            <v>-417</v>
          </cell>
          <cell r="BJ514" t="str">
            <v>NO</v>
          </cell>
          <cell r="BK514" t="str">
            <v>N/A</v>
          </cell>
          <cell r="BL514" t="str">
            <v>Bogotá D.C.</v>
          </cell>
          <cell r="BM514" t="str">
            <v xml:space="preserve">Cumplimiento </v>
          </cell>
          <cell r="BN514" t="str">
            <v>21-47-101016548</v>
          </cell>
          <cell r="BO514">
            <v>0</v>
          </cell>
          <cell r="BP514" t="str">
            <v>Seguros del Estado</v>
          </cell>
          <cell r="BQ514">
            <v>44582</v>
          </cell>
          <cell r="BR514" t="str">
            <v>20-01-2022 - 30-06-2023</v>
          </cell>
          <cell r="BS514">
            <v>2022</v>
          </cell>
          <cell r="BT514" t="str">
            <v>C:\Users\andres.prietom\JEP Colombia\Carlos Giovanni Torres Peñaranda - Contractual - Onedrive\Validación pólizas CPS\.VERIFICACIÓN DE PÓLIZAS CONTRATOS 2022\verificacion poliza contrato JEP-184-2022.pdf</v>
          </cell>
          <cell r="BU514" t="str">
            <v>N/A</v>
          </cell>
          <cell r="BV514" t="str">
            <v>Terminado</v>
          </cell>
          <cell r="BW514" t="str">
            <v>Retiro</v>
          </cell>
          <cell r="BX514" t="str">
            <v>N/A</v>
          </cell>
          <cell r="BY514" t="str">
            <v>PROFESIONAL EN DIRECCION Y PRODUCCIÓN DE MEDIOS AUDIOVISUALES</v>
          </cell>
          <cell r="BZ514" t="str">
            <v>N/A</v>
          </cell>
          <cell r="CA514" t="str">
            <v>FEMENINO</v>
          </cell>
        </row>
        <row r="515">
          <cell r="C515" t="str">
            <v>JEP-561-2022</v>
          </cell>
          <cell r="D515" t="str">
            <v>JEP-CSPO-542-2022</v>
          </cell>
          <cell r="E515" t="str">
            <v>John Maldonado</v>
          </cell>
          <cell r="F515">
            <v>44749</v>
          </cell>
          <cell r="G515" t="str">
            <v>Katherin Castro Barrero</v>
          </cell>
          <cell r="H515" t="str">
            <v>2. Contratos o convenios que no requieren pluralidad de ofertas</v>
          </cell>
          <cell r="I515" t="str">
            <v>1. Prestación de servicios</v>
          </cell>
          <cell r="J515">
            <v>1015437751</v>
          </cell>
          <cell r="K515">
            <v>5</v>
          </cell>
          <cell r="L515" t="str">
            <v>Persona Natural</v>
          </cell>
          <cell r="M515" t="str">
            <v xml:space="preserve">Bogotá D.C. </v>
          </cell>
          <cell r="N515" t="str">
            <v>Prestar servicios profesionales para apoyar a la subdirección de comunicaciones en la logística de eventos y diligencias externas e internas relacionadas con el plan de posicionamiento y divulgación de la JEP, así como en el manejo de bases de datos, de acuerdo a la política y estrategia de comunicaciones. (Contratos o convenio que no requieren pluralidad de ofertas)</v>
          </cell>
          <cell r="O515" t="str">
            <v>Funciones de la dependencia</v>
          </cell>
          <cell r="P515" t="str">
            <v>Harvey Danilo Suarez Morales</v>
          </cell>
          <cell r="Q515" t="str">
            <v>Secretaría Ejecutiva</v>
          </cell>
          <cell r="R515" t="str">
            <v>Secretaría Ejecutiva</v>
          </cell>
          <cell r="S515" t="str">
            <v>Subdirección de Comunicaciones</v>
          </cell>
          <cell r="T515" t="str">
            <v>Hernando Salazar Palacio</v>
          </cell>
          <cell r="U515" t="str">
            <v>AA-Subdirección de Comunicaciones</v>
          </cell>
          <cell r="V515" t="str">
            <v>N/A</v>
          </cell>
          <cell r="W515" t="str">
            <v>N/A</v>
          </cell>
          <cell r="X515" t="str">
            <v>N/A</v>
          </cell>
          <cell r="Y515" t="str">
            <v>Inversión</v>
          </cell>
          <cell r="Z515">
            <v>20961615</v>
          </cell>
          <cell r="AA515" t="str">
            <v>N/A</v>
          </cell>
          <cell r="AB515" t="str">
            <v>N/A</v>
          </cell>
          <cell r="AC515">
            <v>4192323</v>
          </cell>
          <cell r="AD515" t="str">
            <v>N/A</v>
          </cell>
          <cell r="AE515">
            <v>86222</v>
          </cell>
          <cell r="AF515">
            <v>308722</v>
          </cell>
          <cell r="AG515" t="str">
            <v xml:space="preserve">	2018011000954</v>
          </cell>
          <cell r="AH515">
            <v>44750</v>
          </cell>
          <cell r="AI515">
            <v>44754</v>
          </cell>
          <cell r="AJ515" t="str">
            <v>N/A</v>
          </cell>
          <cell r="AK515" t="str">
            <v>N/A</v>
          </cell>
          <cell r="AL515" t="str">
            <v>N/A</v>
          </cell>
          <cell r="AM515" t="str">
            <v>N/A</v>
          </cell>
          <cell r="AN515">
            <v>0</v>
          </cell>
          <cell r="AO515" t="str">
            <v>N/A</v>
          </cell>
          <cell r="AP515">
            <v>0</v>
          </cell>
          <cell r="AQ515" t="str">
            <v>N/A</v>
          </cell>
          <cell r="AR515">
            <v>0</v>
          </cell>
          <cell r="AS515" t="str">
            <v>N/A</v>
          </cell>
          <cell r="AT515">
            <v>0</v>
          </cell>
          <cell r="AU515" t="str">
            <v>N/A</v>
          </cell>
          <cell r="AV515">
            <v>0</v>
          </cell>
          <cell r="AW515" t="str">
            <v>N/A</v>
          </cell>
          <cell r="AX515">
            <v>0</v>
          </cell>
          <cell r="AY515" t="str">
            <v>N/A</v>
          </cell>
          <cell r="AZ515">
            <v>0</v>
          </cell>
          <cell r="BA515">
            <v>20961615</v>
          </cell>
          <cell r="BB515" t="str">
            <v>NO</v>
          </cell>
          <cell r="BC515" t="str">
            <v>N/A</v>
          </cell>
          <cell r="BD515" t="str">
            <v>N/A</v>
          </cell>
          <cell r="BE515" t="str">
            <v>N/A</v>
          </cell>
          <cell r="BF515" t="str">
            <v>N/A</v>
          </cell>
          <cell r="BG515">
            <v>44895</v>
          </cell>
          <cell r="BH515">
            <v>44895</v>
          </cell>
          <cell r="BI515">
            <v>-448</v>
          </cell>
          <cell r="BJ515" t="str">
            <v>SI</v>
          </cell>
          <cell r="BK515" t="str">
            <v>N/A</v>
          </cell>
          <cell r="BL515" t="str">
            <v>Bogotá D.C.</v>
          </cell>
          <cell r="BM515" t="str">
            <v xml:space="preserve">Cumplimiento </v>
          </cell>
          <cell r="BN515" t="str">
            <v>11-47-101012481</v>
          </cell>
          <cell r="BO515">
            <v>0</v>
          </cell>
          <cell r="BP515" t="str">
            <v xml:space="preserve">Seguros del Estado S.A. </v>
          </cell>
          <cell r="BQ515">
            <v>44753</v>
          </cell>
          <cell r="BR515" t="str">
            <v>08/07/2022 - 10/06/2023</v>
          </cell>
          <cell r="BS515">
            <v>2022</v>
          </cell>
          <cell r="BT515" t="str">
            <v>PENDIENTE</v>
          </cell>
          <cell r="BU515" t="str">
            <v>Ninguna</v>
          </cell>
          <cell r="BV515" t="str">
            <v>Terminado</v>
          </cell>
          <cell r="BW515" t="str">
            <v>Retiro</v>
          </cell>
          <cell r="BX515" t="str">
            <v>N/A</v>
          </cell>
          <cell r="BY515" t="str">
            <v>PENDIENTE</v>
          </cell>
          <cell r="BZ515" t="str">
            <v>N/A</v>
          </cell>
          <cell r="CA515" t="str">
            <v>FEMENINO</v>
          </cell>
        </row>
        <row r="516">
          <cell r="C516" t="str">
            <v>JEP-562-2022</v>
          </cell>
          <cell r="D516" t="str">
            <v>JEP-CSPO-543-2022</v>
          </cell>
          <cell r="E516" t="str">
            <v>John Maldonado</v>
          </cell>
          <cell r="F516">
            <v>44749</v>
          </cell>
          <cell r="G516" t="str">
            <v>Jorge Daniel Gualteros Sánchez</v>
          </cell>
          <cell r="H516" t="str">
            <v>2. Contratos o convenios que no requieren pluralidad de ofertas</v>
          </cell>
          <cell r="I516" t="str">
            <v>1. Prestación de servicios</v>
          </cell>
          <cell r="J516">
            <v>79945180</v>
          </cell>
          <cell r="K516">
            <v>0</v>
          </cell>
          <cell r="L516" t="str">
            <v>Persona Natural</v>
          </cell>
          <cell r="M516" t="str">
            <v xml:space="preserve">Bogotá D.C. </v>
          </cell>
          <cell r="N516" t="str">
            <v>Prestar servicios para acompañar a la subdirección de comunicaciones en el seguimiento técnico de los proyectos de producción audiovisual del sistema de gestión de medios de la jep, siguiendo los lineamientos de la política y estrategia de comunicaciones de la entidad. (Contratos o convenio que no requieren pluralidad de ofertas)</v>
          </cell>
          <cell r="O516" t="str">
            <v>Funciones de la dependencia</v>
          </cell>
          <cell r="P516" t="str">
            <v>Harvey Danilo Suarez Morales</v>
          </cell>
          <cell r="Q516" t="str">
            <v>Secretaría Ejecutiva</v>
          </cell>
          <cell r="R516" t="str">
            <v>Secretaría Ejecutiva</v>
          </cell>
          <cell r="S516" t="str">
            <v>Subdirección de Comunicaciones</v>
          </cell>
          <cell r="T516" t="str">
            <v>Hernando Salazar Palacio</v>
          </cell>
          <cell r="U516" t="str">
            <v>AA-Subdirección de Comunicaciones</v>
          </cell>
          <cell r="V516" t="str">
            <v>N/A</v>
          </cell>
          <cell r="W516" t="str">
            <v>N/A</v>
          </cell>
          <cell r="X516" t="str">
            <v>N/A</v>
          </cell>
          <cell r="Y516" t="str">
            <v>Inversión</v>
          </cell>
          <cell r="Z516">
            <v>26021315</v>
          </cell>
          <cell r="AA516" t="str">
            <v>N/A</v>
          </cell>
          <cell r="AB516" t="str">
            <v>N/A</v>
          </cell>
          <cell r="AC516">
            <v>5204263</v>
          </cell>
          <cell r="AD516" t="str">
            <v>N/A</v>
          </cell>
          <cell r="AE516">
            <v>86122</v>
          </cell>
          <cell r="AF516">
            <v>304722</v>
          </cell>
          <cell r="AG516">
            <v>2018011000954</v>
          </cell>
          <cell r="AH516">
            <v>44748</v>
          </cell>
          <cell r="AI516">
            <v>44749</v>
          </cell>
          <cell r="AJ516" t="str">
            <v>N/A</v>
          </cell>
          <cell r="AK516" t="str">
            <v>N/A</v>
          </cell>
          <cell r="AL516" t="str">
            <v>N/A</v>
          </cell>
          <cell r="AM516" t="str">
            <v>N/A</v>
          </cell>
          <cell r="AN516">
            <v>0</v>
          </cell>
          <cell r="AO516" t="str">
            <v>N/A</v>
          </cell>
          <cell r="AP516">
            <v>0</v>
          </cell>
          <cell r="AQ516" t="str">
            <v>N/A</v>
          </cell>
          <cell r="AR516">
            <v>0</v>
          </cell>
          <cell r="AS516" t="str">
            <v>N/A</v>
          </cell>
          <cell r="AT516">
            <v>0</v>
          </cell>
          <cell r="AU516" t="str">
            <v>N/A</v>
          </cell>
          <cell r="AV516">
            <v>0</v>
          </cell>
          <cell r="AW516" t="str">
            <v>N/A</v>
          </cell>
          <cell r="AX516">
            <v>0</v>
          </cell>
          <cell r="AY516" t="str">
            <v>N/A</v>
          </cell>
          <cell r="AZ516">
            <v>0</v>
          </cell>
          <cell r="BA516">
            <v>26021315</v>
          </cell>
          <cell r="BB516" t="str">
            <v>NO</v>
          </cell>
          <cell r="BC516" t="str">
            <v>N/A</v>
          </cell>
          <cell r="BD516" t="str">
            <v>N/A</v>
          </cell>
          <cell r="BE516" t="str">
            <v>N/A</v>
          </cell>
          <cell r="BF516" t="str">
            <v>N/A</v>
          </cell>
          <cell r="BG516">
            <v>44895</v>
          </cell>
          <cell r="BH516">
            <v>44895</v>
          </cell>
          <cell r="BI516">
            <v>-448</v>
          </cell>
          <cell r="BJ516" t="str">
            <v>SI</v>
          </cell>
          <cell r="BK516" t="str">
            <v>N/A</v>
          </cell>
          <cell r="BL516" t="str">
            <v>Bogotá D.C.</v>
          </cell>
          <cell r="BM516" t="str">
            <v xml:space="preserve">Cumplimiento </v>
          </cell>
          <cell r="BN516" t="str">
            <v>11-47-101012459</v>
          </cell>
          <cell r="BO516">
            <v>0</v>
          </cell>
          <cell r="BP516" t="str">
            <v xml:space="preserve">Seguros del Estado S.A. </v>
          </cell>
          <cell r="BQ516">
            <v>44749</v>
          </cell>
          <cell r="BR516" t="str">
            <v>06/07/2022 - 10/06/2023</v>
          </cell>
          <cell r="BS516">
            <v>2022</v>
          </cell>
          <cell r="BT516" t="str">
            <v>PENDIENTE</v>
          </cell>
          <cell r="BU516" t="str">
            <v>Ninguna</v>
          </cell>
          <cell r="BV516" t="str">
            <v>Terminado</v>
          </cell>
          <cell r="BW516" t="str">
            <v>Retiro</v>
          </cell>
          <cell r="BX516" t="str">
            <v>N/A</v>
          </cell>
          <cell r="BY516" t="str">
            <v>PENDIENTE</v>
          </cell>
          <cell r="BZ516" t="str">
            <v>N/A</v>
          </cell>
          <cell r="CA516" t="str">
            <v>MASCULINO</v>
          </cell>
        </row>
        <row r="517">
          <cell r="C517" t="str">
            <v>JEP-680-2022</v>
          </cell>
          <cell r="D517" t="str">
            <v>JEP-IPI-003-2022</v>
          </cell>
          <cell r="E517" t="str">
            <v>Paola Casas</v>
          </cell>
          <cell r="F517">
            <v>44798</v>
          </cell>
          <cell r="G517" t="str">
            <v>GRUPO ONE S.A.S</v>
          </cell>
          <cell r="H517" t="str">
            <v>4. Invitación Pública inferior a 450SMMLV</v>
          </cell>
          <cell r="I517" t="str">
            <v>1. Prestación de servicios</v>
          </cell>
          <cell r="J517">
            <v>860070624</v>
          </cell>
          <cell r="K517">
            <v>5</v>
          </cell>
          <cell r="L517" t="str">
            <v>Persona Jurídica</v>
          </cell>
          <cell r="M517" t="str">
            <v xml:space="preserve">Bogotá D.C. </v>
          </cell>
          <cell r="N517" t="str">
            <v>Prestar servicios para divulgar el mandato, la misión, principios, valores y resultados del quehacer de la JEP entre sus distintos grupos de interés, para contribuir a la comprensión social de la JEP</v>
          </cell>
          <cell r="O517" t="str">
            <v>Funciones de la dependencia</v>
          </cell>
          <cell r="P517" t="str">
            <v>Ana Lucia Rosales Callejas</v>
          </cell>
          <cell r="Q517" t="str">
            <v>Dirección Administrativa y Financiera</v>
          </cell>
          <cell r="R517" t="str">
            <v>Secretaría Ejecutiva</v>
          </cell>
          <cell r="S517" t="str">
            <v>Subdirección de Comunicaciones</v>
          </cell>
          <cell r="T517" t="str">
            <v>Hermando Salazar Palacio</v>
          </cell>
          <cell r="U517" t="str">
            <v>AA-Subdirección de Comunicaciones</v>
          </cell>
          <cell r="V517" t="str">
            <v>N/A</v>
          </cell>
          <cell r="W517" t="str">
            <v>N/A</v>
          </cell>
          <cell r="X517" t="str">
            <v>N/A</v>
          </cell>
          <cell r="Y517" t="str">
            <v>Inversión</v>
          </cell>
          <cell r="Z517">
            <v>334229171</v>
          </cell>
          <cell r="AA517" t="str">
            <v>N/A</v>
          </cell>
          <cell r="AB517" t="str">
            <v>N/A</v>
          </cell>
          <cell r="AC517" t="str">
            <v>N/A</v>
          </cell>
          <cell r="AD517" t="str">
            <v>N/A</v>
          </cell>
          <cell r="AE517">
            <v>71122</v>
          </cell>
          <cell r="AF517" t="str">
            <v xml:space="preserve">	397122</v>
          </cell>
          <cell r="AG517">
            <v>2018011000954</v>
          </cell>
          <cell r="AH517">
            <v>44805</v>
          </cell>
          <cell r="AI517">
            <v>44810</v>
          </cell>
          <cell r="AJ517" t="str">
            <v>N/A</v>
          </cell>
          <cell r="AK517" t="str">
            <v>N/A</v>
          </cell>
          <cell r="AL517" t="str">
            <v>N/A</v>
          </cell>
          <cell r="AM517" t="str">
            <v>N/A</v>
          </cell>
          <cell r="AN517">
            <v>0</v>
          </cell>
          <cell r="AO517" t="str">
            <v>N/A</v>
          </cell>
          <cell r="AP517">
            <v>0</v>
          </cell>
          <cell r="AQ517" t="str">
            <v>N/A</v>
          </cell>
          <cell r="AR517">
            <v>0</v>
          </cell>
          <cell r="AS517" t="str">
            <v>N/A</v>
          </cell>
          <cell r="AT517">
            <v>0</v>
          </cell>
          <cell r="AU517" t="str">
            <v>N/A</v>
          </cell>
          <cell r="AV517">
            <v>0</v>
          </cell>
          <cell r="AW517" t="str">
            <v>N/A</v>
          </cell>
          <cell r="AX517">
            <v>0</v>
          </cell>
          <cell r="AY517" t="str">
            <v>N/A</v>
          </cell>
          <cell r="AZ517">
            <v>0</v>
          </cell>
          <cell r="BA517">
            <v>334229171</v>
          </cell>
          <cell r="BB517" t="str">
            <v>NO</v>
          </cell>
          <cell r="BC517" t="str">
            <v>N/A</v>
          </cell>
          <cell r="BD517" t="str">
            <v>N/A</v>
          </cell>
          <cell r="BE517" t="str">
            <v>N/A</v>
          </cell>
          <cell r="BF517" t="str">
            <v>N/A</v>
          </cell>
          <cell r="BG517">
            <v>44926</v>
          </cell>
          <cell r="BH517">
            <v>44926</v>
          </cell>
          <cell r="BI517">
            <v>-417</v>
          </cell>
          <cell r="BJ517" t="str">
            <v>SI</v>
          </cell>
          <cell r="BK517" t="str">
            <v>SIN FECHA</v>
          </cell>
          <cell r="BL517" t="str">
            <v>Territorio Nacional</v>
          </cell>
          <cell r="BM517" t="str">
            <v>Cumplimiento</v>
          </cell>
          <cell r="BN517" t="str">
            <v>980-47-994000022419</v>
          </cell>
          <cell r="BO517">
            <v>0</v>
          </cell>
          <cell r="BP517" t="str">
            <v>Aseguradora Solidaria de Colombia</v>
          </cell>
          <cell r="BQ517">
            <v>44806</v>
          </cell>
          <cell r="BR517" t="str">
            <v>01/09/2022 - 30/06/2023</v>
          </cell>
          <cell r="BS517">
            <v>2022</v>
          </cell>
          <cell r="BT517" t="str">
            <v>SIN PÓLIZA</v>
          </cell>
          <cell r="BU517" t="str">
            <v xml:space="preserve">La Jurisdicción Especial para la Paz- JEP realizará pagos mensuales al GRUPO ONE S.A.S. por la
totalidad de los servicios prestados y autorizados en el mes por el supervisor, de acuerdo con la
oferta económica presentada, previa a la correcta presentación de los soportes de cada una de las
actividades desarrolladas
El tiempo sera de 124 días. </v>
          </cell>
          <cell r="BV517" t="str">
            <v>Terminado</v>
          </cell>
          <cell r="BW517" t="str">
            <v>Retiro</v>
          </cell>
          <cell r="BX517" t="str">
            <v>N/A</v>
          </cell>
          <cell r="BY517" t="str">
            <v>N/A</v>
          </cell>
          <cell r="BZ517" t="str">
            <v>N/A</v>
          </cell>
          <cell r="CA517" t="str">
            <v>N/A</v>
          </cell>
        </row>
        <row r="518">
          <cell r="C518" t="str">
            <v>JEP-183-2022</v>
          </cell>
          <cell r="D518" t="str">
            <v>JEP-CSPO-183-2022</v>
          </cell>
          <cell r="E518" t="str">
            <v xml:space="preserve">Ángela Esquivel </v>
          </cell>
          <cell r="F518" t="str">
            <v>13 de enero 2022</v>
          </cell>
          <cell r="G518" t="str">
            <v>Andres Eduardo Prieto Rico</v>
          </cell>
          <cell r="H518" t="str">
            <v>2. Contratos o convenios que no requieren pluralidad de ofertas</v>
          </cell>
          <cell r="I518" t="str">
            <v>1. Prestación de servicios</v>
          </cell>
          <cell r="J518">
            <v>1010172612</v>
          </cell>
          <cell r="K518">
            <v>2</v>
          </cell>
          <cell r="L518" t="str">
            <v>Persona Natural</v>
          </cell>
          <cell r="M518" t="str">
            <v>N/A</v>
          </cell>
          <cell r="N518" t="str">
            <v>Apoyar a la Subdirección de Comunicaciones en el desarrollo y actualización del portal web e intranet de la JEP, en desarrollo de la política y estrategia de comunicaciones en concordancia con el plan de posicionamiento y divulgación</v>
          </cell>
          <cell r="O518" t="str">
            <v>Funciones de la dependencia</v>
          </cell>
          <cell r="P518" t="str">
            <v>Harvey Danilo Suarez Morales</v>
          </cell>
          <cell r="Q518" t="str">
            <v>Secretaría Ejecutiva</v>
          </cell>
          <cell r="R518" t="str">
            <v>Secretaría Ejecutiva</v>
          </cell>
          <cell r="S518" t="str">
            <v>Subdirección de Comunicaciones</v>
          </cell>
          <cell r="T518" t="str">
            <v>Hernando Salazar Palacio</v>
          </cell>
          <cell r="U518" t="str">
            <v>AA-Subdirección de Comunicaciones</v>
          </cell>
          <cell r="V518" t="str">
            <v>N/A</v>
          </cell>
          <cell r="W518" t="str">
            <v>N/A</v>
          </cell>
          <cell r="X518" t="str">
            <v>N/A</v>
          </cell>
          <cell r="Y518" t="str">
            <v>Inversión</v>
          </cell>
          <cell r="Z518">
            <v>41561805</v>
          </cell>
          <cell r="AA518" t="str">
            <v>N/A</v>
          </cell>
          <cell r="AB518" t="str">
            <v>N/A</v>
          </cell>
          <cell r="AC518">
            <v>3614070</v>
          </cell>
          <cell r="AD518" t="str">
            <v>N/A</v>
          </cell>
          <cell r="AE518">
            <v>44322</v>
          </cell>
          <cell r="AF518">
            <v>46722</v>
          </cell>
          <cell r="AG518">
            <v>2018011000954</v>
          </cell>
          <cell r="AH518">
            <v>44582</v>
          </cell>
          <cell r="AI518">
            <v>44585</v>
          </cell>
          <cell r="AJ518" t="str">
            <v>N/A</v>
          </cell>
          <cell r="AK518" t="str">
            <v>N/A</v>
          </cell>
          <cell r="AL518" t="str">
            <v>N/A</v>
          </cell>
          <cell r="AM518" t="str">
            <v>N/A</v>
          </cell>
          <cell r="AN518">
            <v>0</v>
          </cell>
          <cell r="AO518" t="str">
            <v>N/A</v>
          </cell>
          <cell r="AP518">
            <v>0</v>
          </cell>
          <cell r="AQ518" t="str">
            <v>N/A</v>
          </cell>
          <cell r="AR518">
            <v>0</v>
          </cell>
          <cell r="AS518" t="str">
            <v>N/A</v>
          </cell>
          <cell r="AT518">
            <v>0</v>
          </cell>
          <cell r="AU518" t="str">
            <v>N/A</v>
          </cell>
          <cell r="AV518">
            <v>0</v>
          </cell>
          <cell r="AW518" t="str">
            <v>N/A</v>
          </cell>
          <cell r="AX518">
            <v>0</v>
          </cell>
          <cell r="AY518" t="str">
            <v>N/A</v>
          </cell>
          <cell r="AZ518">
            <v>0</v>
          </cell>
          <cell r="BA518">
            <v>41561805</v>
          </cell>
          <cell r="BB518" t="str">
            <v>NO</v>
          </cell>
          <cell r="BC518" t="str">
            <v>N/A</v>
          </cell>
          <cell r="BD518" t="str">
            <v>N/A</v>
          </cell>
          <cell r="BE518" t="str">
            <v>N/A</v>
          </cell>
          <cell r="BF518" t="str">
            <v>N/A</v>
          </cell>
          <cell r="BG518">
            <v>44926</v>
          </cell>
          <cell r="BH518">
            <v>44926</v>
          </cell>
          <cell r="BI518">
            <v>-417</v>
          </cell>
          <cell r="BJ518" t="str">
            <v>NO</v>
          </cell>
          <cell r="BK518" t="str">
            <v>N/A</v>
          </cell>
          <cell r="BL518" t="str">
            <v>Bogotá D.C.</v>
          </cell>
          <cell r="BM518" t="str">
            <v>Cumplimiento</v>
          </cell>
          <cell r="BN518" t="str">
            <v>14-47-101014054</v>
          </cell>
          <cell r="BO518">
            <v>2</v>
          </cell>
          <cell r="BP518" t="str">
            <v>Seguros del Estado</v>
          </cell>
          <cell r="BQ518">
            <v>44582</v>
          </cell>
          <cell r="BR518" t="str">
            <v>21-01-2022 - 03-07-2023</v>
          </cell>
          <cell r="BS518">
            <v>2022</v>
          </cell>
          <cell r="BT518" t="str">
            <v>C:\Users\andres.prietom\JEP Colombia\Carlos Giovanni Torres Peñaranda - Contractual - Onedrive\Validación pólizas CPS\.VERIFICACIÓN DE PÓLIZAS CONTRATOS 2022\verificacion poliza contrato JEP-183-2022.pdf</v>
          </cell>
          <cell r="BU518" t="str">
            <v>N/A</v>
          </cell>
          <cell r="BV518" t="str">
            <v>Terminado</v>
          </cell>
          <cell r="BW518" t="str">
            <v>Retiro</v>
          </cell>
          <cell r="BX518" t="str">
            <v>N/A</v>
          </cell>
          <cell r="BY518" t="str">
            <v>DISEÑO GRAFICO _x000D_</v>
          </cell>
          <cell r="BZ518" t="str">
            <v>N/A</v>
          </cell>
          <cell r="CA518" t="str">
            <v>MASCULINO</v>
          </cell>
        </row>
        <row r="519">
          <cell r="C519" t="str">
            <v>JEP-086-2022</v>
          </cell>
          <cell r="D519" t="str">
            <v>JEP-CSPO-086-2022</v>
          </cell>
          <cell r="E519" t="str">
            <v xml:space="preserve">Ángela Esquivel </v>
          </cell>
          <cell r="F519" t="str">
            <v>N/R</v>
          </cell>
          <cell r="G519" t="str">
            <v>Maria Camila Restrepo Giraldo</v>
          </cell>
          <cell r="H519" t="str">
            <v>2. Contratos o convenios que no requieren pluralidad de ofertas</v>
          </cell>
          <cell r="I519" t="str">
            <v>1. Prestación de servicios</v>
          </cell>
          <cell r="J519">
            <v>1151948076</v>
          </cell>
          <cell r="K519">
            <v>8</v>
          </cell>
          <cell r="L519" t="str">
            <v>Persona Natural</v>
          </cell>
          <cell r="M519" t="str">
            <v>N/A</v>
          </cell>
          <cell r="N519" t="str">
            <v xml:space="preserve">Prestar servicios profesionales para apoyar y acompañar a la Subdirección de Comunicaciones en la producción y actualización de documentos metodológicos, así como en la edición de contenidos y conceptualización de la información generada por la JEP en desarrollo de la política y estrategia de comunicaciones en concordancia con el plan de posicionamiento y divulgación. </v>
          </cell>
          <cell r="O519" t="str">
            <v>Funciones de la dependencia</v>
          </cell>
          <cell r="P519" t="str">
            <v>Harvey Danilo Suarez Morales</v>
          </cell>
          <cell r="Q519" t="str">
            <v>Secretaría Ejecutiva</v>
          </cell>
          <cell r="R519" t="str">
            <v>Secretaría Ejecutiva</v>
          </cell>
          <cell r="S519" t="str">
            <v>Subdirección de Comunicaciones</v>
          </cell>
          <cell r="T519" t="str">
            <v>Hernando Salazar Palacio</v>
          </cell>
          <cell r="U519" t="str">
            <v>AA-Subdirección de Comunicaciones</v>
          </cell>
          <cell r="V519" t="str">
            <v>N/A</v>
          </cell>
          <cell r="W519" t="str">
            <v>N/A</v>
          </cell>
          <cell r="X519" t="str">
            <v>N/A</v>
          </cell>
          <cell r="Y519" t="str">
            <v>Inversión</v>
          </cell>
          <cell r="Z519">
            <v>111631448</v>
          </cell>
          <cell r="AA519" t="str">
            <v>N/A</v>
          </cell>
          <cell r="AB519" t="str">
            <v>N/A</v>
          </cell>
          <cell r="AC519" t="str">
            <v>$9.541.150</v>
          </cell>
          <cell r="AD519" t="str">
            <v>N/A</v>
          </cell>
          <cell r="AE519">
            <v>34522</v>
          </cell>
          <cell r="AF519">
            <v>33022</v>
          </cell>
          <cell r="AG519" t="str">
            <v xml:space="preserve">2018011000954	</v>
          </cell>
          <cell r="AH519">
            <v>44574</v>
          </cell>
          <cell r="AI519">
            <v>44579</v>
          </cell>
          <cell r="AJ519" t="str">
            <v>N/A</v>
          </cell>
          <cell r="AK519" t="str">
            <v>N/A</v>
          </cell>
          <cell r="AL519" t="str">
            <v>N/A</v>
          </cell>
          <cell r="AM519" t="str">
            <v>N/A</v>
          </cell>
          <cell r="AN519">
            <v>0</v>
          </cell>
          <cell r="AO519" t="str">
            <v>N/A</v>
          </cell>
          <cell r="AP519">
            <v>0</v>
          </cell>
          <cell r="AQ519" t="str">
            <v>N/A</v>
          </cell>
          <cell r="AR519">
            <v>0</v>
          </cell>
          <cell r="AS519" t="str">
            <v>N/A</v>
          </cell>
          <cell r="AT519">
            <v>0</v>
          </cell>
          <cell r="AU519" t="str">
            <v>N/A</v>
          </cell>
          <cell r="AV519">
            <v>0</v>
          </cell>
          <cell r="AW519" t="str">
            <v>N/A</v>
          </cell>
          <cell r="AX519">
            <v>0</v>
          </cell>
          <cell r="AY519" t="str">
            <v>N/A</v>
          </cell>
          <cell r="AZ519">
            <v>0</v>
          </cell>
          <cell r="BA519">
            <v>111631448</v>
          </cell>
          <cell r="BB519" t="str">
            <v>NO</v>
          </cell>
          <cell r="BC519" t="str">
            <v>N/A</v>
          </cell>
          <cell r="BD519" t="str">
            <v>N/A</v>
          </cell>
          <cell r="BE519" t="str">
            <v>N/A</v>
          </cell>
          <cell r="BF519" t="str">
            <v>N/A</v>
          </cell>
          <cell r="BG519">
            <v>44926</v>
          </cell>
          <cell r="BH519">
            <v>44926</v>
          </cell>
          <cell r="BI519">
            <v>-417</v>
          </cell>
          <cell r="BJ519" t="str">
            <v>NO</v>
          </cell>
          <cell r="BK519" t="str">
            <v>N/A</v>
          </cell>
          <cell r="BL519" t="str">
            <v>Bogotá D.C.</v>
          </cell>
          <cell r="BM519" t="str">
            <v xml:space="preserve">Cumplimiento </v>
          </cell>
          <cell r="BN519" t="str">
            <v>11-47-101010778</v>
          </cell>
          <cell r="BO519">
            <v>0</v>
          </cell>
          <cell r="BP519" t="str">
            <v>Seguros del Estado</v>
          </cell>
          <cell r="BQ519">
            <v>44575</v>
          </cell>
          <cell r="BR519" t="str">
            <v>13-01-2022 - 30-06-2023</v>
          </cell>
          <cell r="BS519">
            <v>2022</v>
          </cell>
          <cell r="BT519" t="str">
            <v>C:\Users\andres.prietom\JEP Colombia\Carlos Giovanni Torres Peñaranda - Contractual - Onedrive\Validación pólizas CPS\.VERIFICACIÓN DE PÓLIZAS CONTRATOS 2022\verificacion poliza contrato JEP-086-2022.pdf</v>
          </cell>
          <cell r="BU519" t="str">
            <v>N/A</v>
          </cell>
          <cell r="BV519" t="str">
            <v>Terminado</v>
          </cell>
          <cell r="BW519" t="str">
            <v>Retiro</v>
          </cell>
          <cell r="BX519" t="str">
            <v>N/A</v>
          </cell>
          <cell r="BY519" t="str">
            <v>COMUNICACIÓN SOCIAL Y PERIODISMO</v>
          </cell>
          <cell r="BZ519" t="str">
            <v>N/A</v>
          </cell>
          <cell r="CA519" t="str">
            <v>FEMENINO</v>
          </cell>
        </row>
        <row r="520">
          <cell r="C520" t="str">
            <v>JEP-382-2022</v>
          </cell>
          <cell r="D520" t="str">
            <v>JEP-CSPO-382-2022</v>
          </cell>
          <cell r="E520" t="str">
            <v>Clara Torres</v>
          </cell>
          <cell r="F520" t="str">
            <v>21 de enero de 2022</v>
          </cell>
          <cell r="G520" t="str">
            <v xml:space="preserve">Sebastian Marcelo Diaz Vallejo </v>
          </cell>
          <cell r="H520" t="str">
            <v>2. Contratos o convenios que no requieren pluralidad de ofertas</v>
          </cell>
          <cell r="I520" t="str">
            <v>1. Prestación de servicios</v>
          </cell>
          <cell r="J520">
            <v>1015440049</v>
          </cell>
          <cell r="K520">
            <v>3</v>
          </cell>
          <cell r="L520" t="str">
            <v>Persona Natural</v>
          </cell>
          <cell r="M520" t="str">
            <v>N/A</v>
          </cell>
          <cell r="N520" t="str">
            <v>Prestar servicios profesionales para apoyar a la subdirección de comunicaciones en el seguimiento, clasificación, almacenamiento y sistematización de la información producida en cumplimiento de su actividad misional y del plan de posicionamiento y divulgación de la JEP </v>
          </cell>
          <cell r="O520" t="str">
            <v>Funciones de la dependencia</v>
          </cell>
          <cell r="P520" t="str">
            <v>Harvey Danilo Suarez Morales</v>
          </cell>
          <cell r="Q520" t="str">
            <v>Secretaría Ejecutiva</v>
          </cell>
          <cell r="R520" t="str">
            <v>Secretaría Ejecutiva</v>
          </cell>
          <cell r="S520" t="str">
            <v>Subdirección de Comunicaciones</v>
          </cell>
          <cell r="T520" t="str">
            <v>Hernando Salazar Palacio</v>
          </cell>
          <cell r="U520" t="str">
            <v>AA-Subdirección de Comunicaciones</v>
          </cell>
          <cell r="V520" t="str">
            <v>N/A</v>
          </cell>
          <cell r="W520" t="str">
            <v>N/A</v>
          </cell>
          <cell r="X520" t="str">
            <v>N/A</v>
          </cell>
          <cell r="Y520" t="str">
            <v>Inversión</v>
          </cell>
          <cell r="Z520">
            <v>40598053</v>
          </cell>
          <cell r="AA520" t="str">
            <v>N/A</v>
          </cell>
          <cell r="AB520" t="str">
            <v>N/A</v>
          </cell>
          <cell r="AC520" t="str">
            <v>$3.614.070</v>
          </cell>
          <cell r="AD520" t="str">
            <v>N/A</v>
          </cell>
          <cell r="AE520">
            <v>61122</v>
          </cell>
          <cell r="AF520">
            <v>67522</v>
          </cell>
          <cell r="AG520" t="str">
            <v xml:space="preserve">2018011000954	</v>
          </cell>
          <cell r="AH520">
            <v>44589</v>
          </cell>
          <cell r="AI520">
            <v>44593</v>
          </cell>
          <cell r="AJ520" t="str">
            <v>N/A</v>
          </cell>
          <cell r="AK520" t="str">
            <v>N/A</v>
          </cell>
          <cell r="AL520" t="str">
            <v>N/A</v>
          </cell>
          <cell r="AM520" t="str">
            <v>N/A</v>
          </cell>
          <cell r="AN520">
            <v>0</v>
          </cell>
          <cell r="AO520" t="str">
            <v>N/A</v>
          </cell>
          <cell r="AP520">
            <v>0</v>
          </cell>
          <cell r="AQ520" t="str">
            <v>N/A</v>
          </cell>
          <cell r="AR520">
            <v>0</v>
          </cell>
          <cell r="AS520" t="str">
            <v>N/A</v>
          </cell>
          <cell r="AT520">
            <v>0</v>
          </cell>
          <cell r="AU520" t="str">
            <v>N/A</v>
          </cell>
          <cell r="AV520">
            <v>0</v>
          </cell>
          <cell r="AW520" t="str">
            <v>N/A</v>
          </cell>
          <cell r="AX520">
            <v>0</v>
          </cell>
          <cell r="AY520" t="str">
            <v>N/A</v>
          </cell>
          <cell r="AZ520">
            <v>0</v>
          </cell>
          <cell r="BA520">
            <v>40598053</v>
          </cell>
          <cell r="BB520" t="str">
            <v>NO</v>
          </cell>
          <cell r="BC520" t="str">
            <v>N/A</v>
          </cell>
          <cell r="BD520" t="str">
            <v>N/A</v>
          </cell>
          <cell r="BE520" t="str">
            <v>N/A</v>
          </cell>
          <cell r="BF520" t="str">
            <v>N/A</v>
          </cell>
          <cell r="BG520">
            <v>44926</v>
          </cell>
          <cell r="BH520">
            <v>44926</v>
          </cell>
          <cell r="BI520">
            <v>-417</v>
          </cell>
          <cell r="BJ520" t="str">
            <v>NO</v>
          </cell>
          <cell r="BK520" t="str">
            <v>N/A</v>
          </cell>
          <cell r="BL520" t="str">
            <v>Bogotá D.C.</v>
          </cell>
          <cell r="BM520" t="str">
            <v>Cumplimiento</v>
          </cell>
          <cell r="BN520" t="str">
            <v xml:space="preserve">	21-47-101017161</v>
          </cell>
          <cell r="BO520">
            <v>0</v>
          </cell>
          <cell r="BP520" t="str">
            <v xml:space="preserve">Seguros del Estado </v>
          </cell>
          <cell r="BQ520">
            <v>44589</v>
          </cell>
          <cell r="BR520" t="str">
            <v>28-01-2022 - 30-06-2023</v>
          </cell>
          <cell r="BS520">
            <v>2022</v>
          </cell>
          <cell r="BT520" t="str">
            <v>PENDIENTE</v>
          </cell>
          <cell r="BU520" t="str">
            <v>Ninguna</v>
          </cell>
          <cell r="BV520" t="str">
            <v>Terminado</v>
          </cell>
          <cell r="BW520" t="str">
            <v>Retiro</v>
          </cell>
          <cell r="BX520" t="str">
            <v>N/A</v>
          </cell>
          <cell r="BY520" t="str">
            <v>CIENCIAS DE LA INFORMACIÓN - BIBLIOTECOLOGÍA</v>
          </cell>
          <cell r="BZ520" t="str">
            <v>N/A</v>
          </cell>
          <cell r="CA520" t="str">
            <v>MASCULINO</v>
          </cell>
        </row>
        <row r="521">
          <cell r="C521" t="str">
            <v>JEP-256-2022</v>
          </cell>
          <cell r="D521" t="str">
            <v>JEP-CSPO-256-2022</v>
          </cell>
          <cell r="E521" t="str">
            <v xml:space="preserve">Ángela Esquivel </v>
          </cell>
          <cell r="F521" t="str">
            <v>19 de enero de 2022</v>
          </cell>
          <cell r="G521" t="str">
            <v>Javier Ricardo Morales Cifuentes</v>
          </cell>
          <cell r="H521" t="str">
            <v>2. Contratos o convenios que no requieren pluralidad de ofertas</v>
          </cell>
          <cell r="I521" t="str">
            <v>1. Prestación de servicios</v>
          </cell>
          <cell r="J521">
            <v>1126238765</v>
          </cell>
          <cell r="K521">
            <v>7</v>
          </cell>
          <cell r="L521" t="str">
            <v>Persona Natural</v>
          </cell>
          <cell r="M521" t="str">
            <v>N/A</v>
          </cell>
          <cell r="N521" t="str">
            <v>Prestar servicios profesionales para apoyar y acompañar a la Subdirección de Comunicaciones en la elaboración y difusión de contenidos periodísticos relacionados con las decisiones de las salas y secciones del tribunal para la paz de la JEP, según los lineamientos de la política de comunicaciones y siguiendo las instrucciones del supervisor</v>
          </cell>
          <cell r="O521" t="str">
            <v>Funciones de la dependencia</v>
          </cell>
          <cell r="P521" t="str">
            <v>Harvey Danilo Suarez Morales</v>
          </cell>
          <cell r="Q521" t="str">
            <v>Secretaría Ejecutiva</v>
          </cell>
          <cell r="R521" t="str">
            <v>Secretaría Ejecutiva</v>
          </cell>
          <cell r="S521" t="str">
            <v>Subdirección de Comunicaciones</v>
          </cell>
          <cell r="T521" t="str">
            <v>Hernando Salazar Palacio</v>
          </cell>
          <cell r="U521" t="str">
            <v>AA-Subdirección de Comunicaciones</v>
          </cell>
          <cell r="V521" t="str">
            <v>N/A</v>
          </cell>
          <cell r="W521" t="str">
            <v>N/A</v>
          </cell>
          <cell r="X521" t="str">
            <v>N/A</v>
          </cell>
          <cell r="Y521" t="str">
            <v>Inversión</v>
          </cell>
          <cell r="Z521">
            <v>74922116</v>
          </cell>
          <cell r="AA521" t="str">
            <v>N/A</v>
          </cell>
          <cell r="AB521" t="str">
            <v>N/A</v>
          </cell>
          <cell r="AC521" t="str">
            <v>$6.649.892</v>
          </cell>
          <cell r="AD521" t="str">
            <v>N/A</v>
          </cell>
          <cell r="AE521">
            <v>44422</v>
          </cell>
          <cell r="AF521">
            <v>54822</v>
          </cell>
          <cell r="AG521">
            <v>2018011000954</v>
          </cell>
          <cell r="AH521">
            <v>44585</v>
          </cell>
          <cell r="AI521">
            <v>44596</v>
          </cell>
          <cell r="AJ521" t="str">
            <v>N/A</v>
          </cell>
          <cell r="AK521" t="str">
            <v>N/A</v>
          </cell>
          <cell r="AL521" t="str">
            <v>N/A</v>
          </cell>
          <cell r="AM521" t="str">
            <v>N/A</v>
          </cell>
          <cell r="AN521">
            <v>0</v>
          </cell>
          <cell r="AO521" t="str">
            <v>N/A</v>
          </cell>
          <cell r="AP521">
            <v>0</v>
          </cell>
          <cell r="AQ521" t="str">
            <v>N/A</v>
          </cell>
          <cell r="AR521">
            <v>0</v>
          </cell>
          <cell r="AS521" t="str">
            <v>N/A</v>
          </cell>
          <cell r="AT521">
            <v>0</v>
          </cell>
          <cell r="AU521" t="str">
            <v>N/A</v>
          </cell>
          <cell r="AV521">
            <v>0</v>
          </cell>
          <cell r="AW521" t="str">
            <v>N/A</v>
          </cell>
          <cell r="AX521">
            <v>0</v>
          </cell>
          <cell r="AY521" t="str">
            <v>N/A</v>
          </cell>
          <cell r="AZ521">
            <v>0</v>
          </cell>
          <cell r="BA521">
            <v>74922116</v>
          </cell>
          <cell r="BB521" t="str">
            <v>NO</v>
          </cell>
          <cell r="BC521" t="str">
            <v>N/A</v>
          </cell>
          <cell r="BD521" t="str">
            <v>N/A</v>
          </cell>
          <cell r="BE521" t="str">
            <v>N/A</v>
          </cell>
          <cell r="BF521" t="str">
            <v>N/A</v>
          </cell>
          <cell r="BG521">
            <v>44926</v>
          </cell>
          <cell r="BH521">
            <v>44926</v>
          </cell>
          <cell r="BI521">
            <v>-417</v>
          </cell>
          <cell r="BJ521" t="str">
            <v>NO</v>
          </cell>
          <cell r="BK521" t="str">
            <v>N/A</v>
          </cell>
          <cell r="BL521" t="str">
            <v>Bogotá D.C.</v>
          </cell>
          <cell r="BM521" t="str">
            <v>Cumplimiento</v>
          </cell>
          <cell r="BN521" t="str">
            <v>21-47-10106629</v>
          </cell>
          <cell r="BO521">
            <v>0</v>
          </cell>
          <cell r="BP521" t="str">
            <v xml:space="preserve">Seguros del Estado </v>
          </cell>
          <cell r="BQ521">
            <v>44585</v>
          </cell>
          <cell r="BR521" t="str">
            <v>24-01-2022 - 30-06-2023</v>
          </cell>
          <cell r="BS521">
            <v>2022</v>
          </cell>
          <cell r="BT521" t="str">
            <v>C:\Users\andres.prietom\JEP Colombia\Carlos Giovanni Torres Peñaranda - Contractual - Onedrive\Validación pólizas CPS\.VERIFICACIÓN DE PÓLIZAS CONTRATOS 2022\verificacion poliza contrato JEP-256-2022.pdf</v>
          </cell>
          <cell r="BU521" t="str">
            <v>N/A</v>
          </cell>
          <cell r="BV521" t="str">
            <v>Terminado</v>
          </cell>
          <cell r="BW521" t="str">
            <v>Retiro</v>
          </cell>
          <cell r="BX521" t="str">
            <v>N/A</v>
          </cell>
          <cell r="BY521" t="str">
            <v>LICENCIATURA EN LETRAS</v>
          </cell>
          <cell r="BZ521" t="str">
            <v>N/A</v>
          </cell>
          <cell r="CA521" t="str">
            <v>MASCULINO</v>
          </cell>
        </row>
        <row r="522">
          <cell r="C522" t="str">
            <v>JEP-257-2022</v>
          </cell>
          <cell r="D522" t="str">
            <v>JEP-CSPO-257-2022</v>
          </cell>
          <cell r="E522" t="str">
            <v xml:space="preserve">Ángela Esquivel </v>
          </cell>
          <cell r="F522" t="str">
            <v>19 de enero de 2022</v>
          </cell>
          <cell r="G522" t="str">
            <v>Diego Camilo Carranza Jimenez</v>
          </cell>
          <cell r="H522" t="str">
            <v>2. Contratos o convenios que no requieren pluralidad de ofertas</v>
          </cell>
          <cell r="I522" t="str">
            <v>1. Prestación de servicios</v>
          </cell>
          <cell r="J522">
            <v>1032430650</v>
          </cell>
          <cell r="K522">
            <v>1</v>
          </cell>
          <cell r="L522" t="str">
            <v>Persona Natural</v>
          </cell>
          <cell r="M522" t="str">
            <v>N/A</v>
          </cell>
          <cell r="N522" t="str">
            <v>Prestar servicios profesionales para apoyar y acompañar a la subdirección de comunicaciones en la gestión de los trámites de comunicación interna para la promoción y divulgación en temáticas de la jurisdicción, según los lineamientos de la política y la estrategia de comunicaciones.</v>
          </cell>
          <cell r="O522" t="str">
            <v>Funciones de la dependencia</v>
          </cell>
          <cell r="P522" t="str">
            <v>Harvey Danilo Suarez Morales</v>
          </cell>
          <cell r="Q522" t="str">
            <v>Secretaría Ejecutiva</v>
          </cell>
          <cell r="R522" t="str">
            <v>Secretaría Ejecutiva</v>
          </cell>
          <cell r="S522" t="str">
            <v>Subdirección de Comunicaciones</v>
          </cell>
          <cell r="T522" t="str">
            <v>Hernando Salazar Palacio</v>
          </cell>
          <cell r="U522" t="str">
            <v>AA-Subdirección de Comunicaciones</v>
          </cell>
          <cell r="V522" t="str">
            <v>N/A</v>
          </cell>
          <cell r="W522" t="str">
            <v>N/A</v>
          </cell>
          <cell r="X522" t="str">
            <v>N/A</v>
          </cell>
          <cell r="Y522" t="str">
            <v>Inversión</v>
          </cell>
          <cell r="Z522">
            <v>47233516</v>
          </cell>
          <cell r="AA522" t="str">
            <v>N/A</v>
          </cell>
          <cell r="AB522" t="str">
            <v>N/A</v>
          </cell>
          <cell r="AC522">
            <v>4192324</v>
          </cell>
          <cell r="AD522" t="str">
            <v>N/A</v>
          </cell>
          <cell r="AE522">
            <v>60022</v>
          </cell>
          <cell r="AF522">
            <v>55022</v>
          </cell>
          <cell r="AG522">
            <v>2018011000954</v>
          </cell>
          <cell r="AH522">
            <v>44586</v>
          </cell>
          <cell r="AI522">
            <v>44588</v>
          </cell>
          <cell r="AJ522" t="str">
            <v>N/A</v>
          </cell>
          <cell r="AK522" t="str">
            <v>N/A</v>
          </cell>
          <cell r="AL522" t="str">
            <v>N/A</v>
          </cell>
          <cell r="AM522" t="str">
            <v>N/A</v>
          </cell>
          <cell r="AN522">
            <v>0</v>
          </cell>
          <cell r="AO522" t="str">
            <v>N/A</v>
          </cell>
          <cell r="AP522">
            <v>0</v>
          </cell>
          <cell r="AQ522" t="str">
            <v>N/A</v>
          </cell>
          <cell r="AR522">
            <v>0</v>
          </cell>
          <cell r="AS522" t="str">
            <v>N/A</v>
          </cell>
          <cell r="AT522">
            <v>0</v>
          </cell>
          <cell r="AU522" t="str">
            <v>N/A</v>
          </cell>
          <cell r="AV522">
            <v>0</v>
          </cell>
          <cell r="AW522" t="str">
            <v>N/A</v>
          </cell>
          <cell r="AX522">
            <v>0</v>
          </cell>
          <cell r="AY522" t="str">
            <v>N/A</v>
          </cell>
          <cell r="AZ522">
            <v>0</v>
          </cell>
          <cell r="BA522">
            <v>47233516</v>
          </cell>
          <cell r="BB522" t="str">
            <v>NO</v>
          </cell>
          <cell r="BC522" t="str">
            <v>N/A</v>
          </cell>
          <cell r="BD522" t="str">
            <v>N/A</v>
          </cell>
          <cell r="BE522" t="str">
            <v>N/A</v>
          </cell>
          <cell r="BF522" t="str">
            <v>N/A</v>
          </cell>
          <cell r="BG522">
            <v>44926</v>
          </cell>
          <cell r="BH522">
            <v>44926</v>
          </cell>
          <cell r="BI522">
            <v>-417</v>
          </cell>
          <cell r="BJ522" t="str">
            <v>NO</v>
          </cell>
          <cell r="BK522" t="str">
            <v>N/A</v>
          </cell>
          <cell r="BL522" t="str">
            <v>Bogotá D.C.</v>
          </cell>
          <cell r="BM522" t="str">
            <v>Cumplimiento</v>
          </cell>
          <cell r="BN522" t="str">
            <v>36-47-101001064</v>
          </cell>
          <cell r="BO522">
            <v>0</v>
          </cell>
          <cell r="BP522" t="str">
            <v xml:space="preserve">Seguros del Estado </v>
          </cell>
          <cell r="BQ522">
            <v>44586</v>
          </cell>
          <cell r="BR522" t="str">
            <v>25-01-2022 - 10-07-2023</v>
          </cell>
          <cell r="BS522">
            <v>2022</v>
          </cell>
          <cell r="BT522" t="str">
            <v>..\Carlos Giovanni Torres Peñaranda - Contractual - Onedrive\Validación pólizas CPS\.VERIFICACIÓN DE PÓLIZAS CONTRATOS 2022\verificacion poliza contrato JEP-257-2022.pdf</v>
          </cell>
          <cell r="BU522" t="str">
            <v>N/A</v>
          </cell>
          <cell r="BV522" t="str">
            <v>Terminado</v>
          </cell>
          <cell r="BW522" t="str">
            <v>Retiro</v>
          </cell>
          <cell r="BX522" t="str">
            <v>N/A</v>
          </cell>
          <cell r="BY522" t="str">
            <v>COMUNICACIÓN SOCIAL</v>
          </cell>
          <cell r="BZ522" t="str">
            <v>N/A</v>
          </cell>
          <cell r="CA522" t="str">
            <v>MASCULINO</v>
          </cell>
        </row>
        <row r="523">
          <cell r="C523" t="str">
            <v>JEP-418-2022</v>
          </cell>
          <cell r="D523" t="str">
            <v>JEP-CSPO-418-2022</v>
          </cell>
          <cell r="E523" t="str">
            <v xml:space="preserve">Vanessa Jiménez </v>
          </cell>
          <cell r="F523" t="str">
            <v>25 de enero de 2022</v>
          </cell>
          <cell r="G523" t="str">
            <v xml:space="preserve">Leidy Tatiana Hernandez Lopez </v>
          </cell>
          <cell r="H523" t="str">
            <v>2. Contratos o convenios que no requieren pluralidad de ofertas</v>
          </cell>
          <cell r="I523" t="str">
            <v>1. Prestación de servicios</v>
          </cell>
          <cell r="J523">
            <v>53067261</v>
          </cell>
          <cell r="K523">
            <v>7</v>
          </cell>
          <cell r="L523" t="str">
            <v>Persona Natural</v>
          </cell>
          <cell r="M523" t="str">
            <v>N/A</v>
          </cell>
          <cell r="N523" t="str">
            <v>Prestación de servicios profesionales para apoyar y acompañar las actividades de validación y estructuración jurídica de la información, para la configuración de la solución tecnológica relativa al módulo de régimen de condicionalidad que integra el sistema ViSTA.</v>
          </cell>
          <cell r="O523" t="str">
            <v>Misional</v>
          </cell>
          <cell r="P523" t="str">
            <v>Harvey Danilo Suarez Morales</v>
          </cell>
          <cell r="Q523" t="str">
            <v>Secretaría Ejecutiva</v>
          </cell>
          <cell r="R523" t="str">
            <v xml:space="preserve">Subsecretaría Ejecutiva </v>
          </cell>
          <cell r="S523" t="str">
            <v>Departamento SAAD - Comparecientes</v>
          </cell>
          <cell r="T523" t="str">
            <v>Jorge Alirio Mancera Cortés</v>
          </cell>
          <cell r="U523" t="str">
            <v>BB-Departamento SAAD - Comparecientes</v>
          </cell>
          <cell r="V523" t="str">
            <v>N/A</v>
          </cell>
          <cell r="W523" t="str">
            <v>N/A</v>
          </cell>
          <cell r="X523" t="str">
            <v>N/A</v>
          </cell>
          <cell r="Y523" t="str">
            <v>Inversión</v>
          </cell>
          <cell r="Z523">
            <v>61470000</v>
          </cell>
          <cell r="AA523" t="str">
            <v>N/A</v>
          </cell>
          <cell r="AB523" t="str">
            <v>N/A</v>
          </cell>
          <cell r="AC523" t="str">
            <v>$10.245.000</v>
          </cell>
          <cell r="AD523" t="str">
            <v>N/A</v>
          </cell>
          <cell r="AE523">
            <v>65022</v>
          </cell>
          <cell r="AF523">
            <v>69722</v>
          </cell>
          <cell r="AG523" t="str">
            <v xml:space="preserve">2018011000870	</v>
          </cell>
          <cell r="AH523">
            <v>44589</v>
          </cell>
          <cell r="AI523">
            <v>44593</v>
          </cell>
          <cell r="AJ523" t="str">
            <v>N/A</v>
          </cell>
          <cell r="AK523" t="str">
            <v>N/A</v>
          </cell>
          <cell r="AL523" t="str">
            <v>N/A</v>
          </cell>
          <cell r="AM523" t="str">
            <v>N/A</v>
          </cell>
          <cell r="AN523">
            <v>0</v>
          </cell>
          <cell r="AO523" t="str">
            <v>N/A</v>
          </cell>
          <cell r="AP523">
            <v>0</v>
          </cell>
          <cell r="AQ523" t="str">
            <v>N/A</v>
          </cell>
          <cell r="AR523">
            <v>0</v>
          </cell>
          <cell r="AS523" t="str">
            <v>N/A</v>
          </cell>
          <cell r="AT523">
            <v>0</v>
          </cell>
          <cell r="AU523" t="str">
            <v>N/A</v>
          </cell>
          <cell r="AV523">
            <v>0</v>
          </cell>
          <cell r="AW523" t="str">
            <v>N/A</v>
          </cell>
          <cell r="AX523">
            <v>0</v>
          </cell>
          <cell r="AY523" t="str">
            <v>N/A</v>
          </cell>
          <cell r="AZ523">
            <v>0</v>
          </cell>
          <cell r="BA523">
            <v>61470000</v>
          </cell>
          <cell r="BB523" t="str">
            <v>NO</v>
          </cell>
          <cell r="BC523" t="str">
            <v>N/A</v>
          </cell>
          <cell r="BD523" t="str">
            <v>N/A</v>
          </cell>
          <cell r="BE523" t="str">
            <v>N/A</v>
          </cell>
          <cell r="BF523" t="str">
            <v>N/A</v>
          </cell>
          <cell r="BG523">
            <v>44773</v>
          </cell>
          <cell r="BH523">
            <v>44773</v>
          </cell>
          <cell r="BI523">
            <v>-570</v>
          </cell>
          <cell r="BJ523" t="str">
            <v>NO</v>
          </cell>
          <cell r="BK523" t="str">
            <v>SIN FECHA</v>
          </cell>
          <cell r="BL523" t="str">
            <v>Bogotá D.C.</v>
          </cell>
          <cell r="BM523" t="str">
            <v>Cumplimiento</v>
          </cell>
          <cell r="BN523" t="str">
            <v>63-47-101000875</v>
          </cell>
          <cell r="BO523">
            <v>0</v>
          </cell>
          <cell r="BP523" t="str">
            <v>Seguros del Estado</v>
          </cell>
          <cell r="BQ523">
            <v>44589</v>
          </cell>
          <cell r="BR523" t="str">
            <v>28-01-2022 - 31-01-2023</v>
          </cell>
          <cell r="BS523">
            <v>2022</v>
          </cell>
          <cell r="BT523" t="str">
            <v>PENDIENTE</v>
          </cell>
          <cell r="BU523" t="str">
            <v>Ninguna</v>
          </cell>
          <cell r="BV523" t="str">
            <v>Terminado</v>
          </cell>
          <cell r="BW523" t="str">
            <v>Retiro</v>
          </cell>
          <cell r="BX523" t="str">
            <v>N/A</v>
          </cell>
          <cell r="BY523" t="str">
            <v>DERECHO</v>
          </cell>
          <cell r="BZ523" t="str">
            <v>N/A</v>
          </cell>
          <cell r="CA523" t="str">
            <v>FEMENINO</v>
          </cell>
        </row>
        <row r="524">
          <cell r="C524" t="str">
            <v>JEP-385-2022</v>
          </cell>
          <cell r="D524" t="str">
            <v>JEP-CSPO-385-2022</v>
          </cell>
          <cell r="E524" t="str">
            <v xml:space="preserve">Vanessa Jiménez </v>
          </cell>
          <cell r="F524" t="str">
            <v>N/R</v>
          </cell>
          <cell r="G524" t="str">
            <v xml:space="preserve">Rosaura Morales Gomez </v>
          </cell>
          <cell r="H524" t="str">
            <v>2. Contratos o convenios que no requieren pluralidad de ofertas</v>
          </cell>
          <cell r="I524" t="str">
            <v>1. Prestación de servicios</v>
          </cell>
          <cell r="J524">
            <v>1032452027</v>
          </cell>
          <cell r="K524">
            <v>5</v>
          </cell>
          <cell r="L524" t="str">
            <v>Persona Natural</v>
          </cell>
          <cell r="M524" t="str">
            <v>N/A</v>
          </cell>
          <cell r="N524" t="str">
            <v>Prestación de servicios profesionales para apoyar y acompañar la aplicación de herramientas técnicas, jurídicas y conceptuales de validación de la información, para la configuración de la solución tecnológica relativa al módulo de régimen de condicionalidad que integra el sistema ViSTA</v>
          </cell>
          <cell r="O524" t="str">
            <v>Misional</v>
          </cell>
          <cell r="P524" t="str">
            <v>Harvey Danilo Suarez Morales</v>
          </cell>
          <cell r="Q524" t="str">
            <v>Secretaría Ejecutiva</v>
          </cell>
          <cell r="R524" t="str">
            <v xml:space="preserve">Subsecretaría Ejecutiva </v>
          </cell>
          <cell r="S524" t="str">
            <v>Departamento SAAD - Comparecientes</v>
          </cell>
          <cell r="T524" t="str">
            <v>Jorge Alirio Mancera Cortés</v>
          </cell>
          <cell r="U524" t="str">
            <v>BB-Departamento SAAD - Comparecientes</v>
          </cell>
          <cell r="V524" t="str">
            <v>N/A</v>
          </cell>
          <cell r="W524" t="str">
            <v>N/A</v>
          </cell>
          <cell r="X524" t="str">
            <v>N/A</v>
          </cell>
          <cell r="Y524" t="str">
            <v>Inversión</v>
          </cell>
          <cell r="Z524">
            <v>30316098</v>
          </cell>
          <cell r="AA524" t="str">
            <v>N/A</v>
          </cell>
          <cell r="AB524" t="str">
            <v>N/A</v>
          </cell>
          <cell r="AC524">
            <v>5052683</v>
          </cell>
          <cell r="AD524" t="str">
            <v>N/A</v>
          </cell>
          <cell r="AE524">
            <v>64522</v>
          </cell>
          <cell r="AF524">
            <v>69022</v>
          </cell>
          <cell r="AG524">
            <v>2018011000870</v>
          </cell>
          <cell r="AH524">
            <v>44589</v>
          </cell>
          <cell r="AI524">
            <v>44593</v>
          </cell>
          <cell r="AJ524" t="str">
            <v>N/A</v>
          </cell>
          <cell r="AK524" t="str">
            <v>N/A</v>
          </cell>
          <cell r="AL524" t="str">
            <v>N/A</v>
          </cell>
          <cell r="AM524" t="str">
            <v>N/A</v>
          </cell>
          <cell r="AN524">
            <v>0</v>
          </cell>
          <cell r="AO524" t="str">
            <v>N/A</v>
          </cell>
          <cell r="AP524">
            <v>0</v>
          </cell>
          <cell r="AQ524" t="str">
            <v>N/A</v>
          </cell>
          <cell r="AR524">
            <v>0</v>
          </cell>
          <cell r="AS524" t="str">
            <v>N/A</v>
          </cell>
          <cell r="AT524">
            <v>0</v>
          </cell>
          <cell r="AU524" t="str">
            <v>N/A</v>
          </cell>
          <cell r="AV524">
            <v>0</v>
          </cell>
          <cell r="AW524" t="str">
            <v>N/A</v>
          </cell>
          <cell r="AX524">
            <v>0</v>
          </cell>
          <cell r="AY524" t="str">
            <v>N/A</v>
          </cell>
          <cell r="AZ524">
            <v>0</v>
          </cell>
          <cell r="BA524">
            <v>30316098</v>
          </cell>
          <cell r="BB524" t="str">
            <v>NO</v>
          </cell>
          <cell r="BC524" t="str">
            <v>N/A</v>
          </cell>
          <cell r="BD524" t="str">
            <v>N/A</v>
          </cell>
          <cell r="BE524" t="str">
            <v>N/A</v>
          </cell>
          <cell r="BF524" t="str">
            <v>N/A</v>
          </cell>
          <cell r="BG524">
            <v>44773</v>
          </cell>
          <cell r="BH524">
            <v>44773</v>
          </cell>
          <cell r="BI524">
            <v>-570</v>
          </cell>
          <cell r="BJ524" t="str">
            <v>NO</v>
          </cell>
          <cell r="BK524" t="str">
            <v>SIN FECHA</v>
          </cell>
          <cell r="BL524" t="str">
            <v>Bogotá D.C.</v>
          </cell>
          <cell r="BM524" t="str">
            <v>Cumplimiento</v>
          </cell>
          <cell r="BN524" t="str">
            <v>21-47-101017167</v>
          </cell>
          <cell r="BO524">
            <v>0</v>
          </cell>
          <cell r="BP524" t="str">
            <v>Seguros del Estado</v>
          </cell>
          <cell r="BQ524">
            <v>44589</v>
          </cell>
          <cell r="BR524" t="str">
            <v>28-01-2022 - 01-02-2023</v>
          </cell>
          <cell r="BS524">
            <v>2022</v>
          </cell>
          <cell r="BT524" t="str">
            <v>https://jepcolombia-my.sharepoint.com/personal/carlos_torres_jep_gov_co/Documents/Documentos/Contractual/Contractual%20-%20Onedrive/Validaci%C3%B3n%20p%C3%B3lizas%20CPS/.VERIFICACI%C3%93N%20DE%20P%C3%93LIZAS%20CONTRATOS%202022/Verificaci%C3%B3n%20p%C3%B3liza%20JEP%20385%202022.PNG</v>
          </cell>
          <cell r="BU524" t="str">
            <v>Ninguna</v>
          </cell>
          <cell r="BV524" t="str">
            <v>Terminado</v>
          </cell>
          <cell r="BW524" t="str">
            <v>Retiro</v>
          </cell>
          <cell r="BX524" t="str">
            <v>N/A</v>
          </cell>
          <cell r="BY524" t="str">
            <v>DERECHO</v>
          </cell>
          <cell r="BZ524" t="str">
            <v>N/A</v>
          </cell>
          <cell r="CA524" t="str">
            <v>FEMENINO</v>
          </cell>
        </row>
        <row r="525">
          <cell r="C525" t="str">
            <v>JEP-384-2022</v>
          </cell>
          <cell r="D525" t="str">
            <v>JEP-CSPO-384-2022</v>
          </cell>
          <cell r="E525" t="str">
            <v xml:space="preserve">Vanessa Jiménez </v>
          </cell>
          <cell r="F525" t="str">
            <v>N/R</v>
          </cell>
          <cell r="G525" t="str">
            <v xml:space="preserve">Piedad Mayerly Camacho Sanchez </v>
          </cell>
          <cell r="H525" t="str">
            <v>2. Contratos o convenios que no requieren pluralidad de ofertas</v>
          </cell>
          <cell r="I525" t="str">
            <v>1. Prestación de servicios</v>
          </cell>
          <cell r="J525">
            <v>52367397</v>
          </cell>
          <cell r="K525">
            <v>3</v>
          </cell>
          <cell r="L525" t="str">
            <v>Persona Natural</v>
          </cell>
          <cell r="M525" t="str">
            <v>N/A</v>
          </cell>
          <cell r="N525" t="str">
            <v>Prestación de servicios profesionales para apoyar y acompañar la aplicación de herramientas técnicas, jurídicas y conceptuales de validación de la información, para la configuración de la solución tecnológica relativa al módulo de régimen de condicionalidad que integra el sistema ViSTA</v>
          </cell>
          <cell r="O525" t="str">
            <v>Misional</v>
          </cell>
          <cell r="P525" t="str">
            <v>Harvey Danilo Suarez Morales</v>
          </cell>
          <cell r="Q525" t="str">
            <v>Secretaría Ejecutiva</v>
          </cell>
          <cell r="R525" t="str">
            <v xml:space="preserve">Subsecretaría Ejecutiva </v>
          </cell>
          <cell r="S525" t="str">
            <v>Departamento SAAD - Comparecientes</v>
          </cell>
          <cell r="T525" t="str">
            <v>Jorge Alirio Mancera Cortés</v>
          </cell>
          <cell r="U525" t="str">
            <v>BB-Departamento SAAD - Comparecientes</v>
          </cell>
          <cell r="V525" t="str">
            <v>N/A</v>
          </cell>
          <cell r="W525" t="str">
            <v>N/A</v>
          </cell>
          <cell r="X525" t="str">
            <v>N/A</v>
          </cell>
          <cell r="Y525" t="str">
            <v>Inversión</v>
          </cell>
          <cell r="Z525">
            <v>30316098</v>
          </cell>
          <cell r="AA525" t="str">
            <v>N/A</v>
          </cell>
          <cell r="AB525" t="str">
            <v>N/A</v>
          </cell>
          <cell r="AC525" t="str">
            <v>$5.052.683</v>
          </cell>
          <cell r="AD525" t="str">
            <v>N/A</v>
          </cell>
          <cell r="AE525">
            <v>64422</v>
          </cell>
          <cell r="AF525">
            <v>68922</v>
          </cell>
          <cell r="AG525" t="str">
            <v xml:space="preserve">2018011000870	</v>
          </cell>
          <cell r="AH525">
            <v>44589</v>
          </cell>
          <cell r="AI525">
            <v>44593</v>
          </cell>
          <cell r="AJ525" t="str">
            <v>N/A</v>
          </cell>
          <cell r="AK525" t="str">
            <v>N/A</v>
          </cell>
          <cell r="AL525" t="str">
            <v>N/A</v>
          </cell>
          <cell r="AM525" t="str">
            <v>N/A</v>
          </cell>
          <cell r="AN525">
            <v>0</v>
          </cell>
          <cell r="AO525" t="str">
            <v>N/A</v>
          </cell>
          <cell r="AP525">
            <v>0</v>
          </cell>
          <cell r="AQ525" t="str">
            <v>N/A</v>
          </cell>
          <cell r="AR525">
            <v>0</v>
          </cell>
          <cell r="AS525" t="str">
            <v>N/A</v>
          </cell>
          <cell r="AT525">
            <v>0</v>
          </cell>
          <cell r="AU525" t="str">
            <v>N/A</v>
          </cell>
          <cell r="AV525">
            <v>0</v>
          </cell>
          <cell r="AW525" t="str">
            <v>N/A</v>
          </cell>
          <cell r="AX525">
            <v>0</v>
          </cell>
          <cell r="AY525" t="str">
            <v>N/A</v>
          </cell>
          <cell r="AZ525">
            <v>-16</v>
          </cell>
          <cell r="BA525">
            <v>30316098</v>
          </cell>
          <cell r="BB525" t="str">
            <v>NO</v>
          </cell>
          <cell r="BC525" t="str">
            <v>N/A</v>
          </cell>
          <cell r="BD525" t="str">
            <v>N/A</v>
          </cell>
          <cell r="BE525" t="str">
            <v>N/A</v>
          </cell>
          <cell r="BF525" t="str">
            <v>N/A</v>
          </cell>
          <cell r="BG525">
            <v>44773</v>
          </cell>
          <cell r="BH525">
            <v>44757</v>
          </cell>
          <cell r="BI525">
            <v>-586</v>
          </cell>
          <cell r="BJ525" t="str">
            <v>SI</v>
          </cell>
          <cell r="BK525">
            <v>44757</v>
          </cell>
          <cell r="BL525" t="str">
            <v>Bogotá D.C.</v>
          </cell>
          <cell r="BM525" t="str">
            <v>Cumplimiento</v>
          </cell>
          <cell r="BN525" t="str">
            <v>21-47-101017110</v>
          </cell>
          <cell r="BO525">
            <v>0</v>
          </cell>
          <cell r="BP525" t="str">
            <v>Seguros del Estado</v>
          </cell>
          <cell r="BQ525">
            <v>44589</v>
          </cell>
          <cell r="BR525" t="str">
            <v>28-01-2022 - 01-02-2023</v>
          </cell>
          <cell r="BS525">
            <v>2022</v>
          </cell>
          <cell r="BT525" t="str">
            <v>PENDIENTE</v>
          </cell>
          <cell r="BU525" t="str">
            <v>El 15 de julio de 2022 se publica e acta de terminación anticipada del contrato</v>
          </cell>
          <cell r="BV525" t="str">
            <v>Terminado</v>
          </cell>
          <cell r="BW525" t="str">
            <v>Terminación anticipada</v>
          </cell>
          <cell r="BX525" t="str">
            <v>N/A</v>
          </cell>
          <cell r="BY525" t="str">
            <v>DERECHO</v>
          </cell>
          <cell r="BZ525" t="str">
            <v>N/A</v>
          </cell>
          <cell r="CA525" t="str">
            <v>FEMENINO</v>
          </cell>
        </row>
        <row r="526">
          <cell r="C526" t="str">
            <v>JEP-412-2022</v>
          </cell>
          <cell r="D526" t="str">
            <v>JEP-CSPO-412-2022</v>
          </cell>
          <cell r="E526" t="str">
            <v>Jairo Cuellar</v>
          </cell>
          <cell r="F526" t="str">
            <v>25 de enero de 2022</v>
          </cell>
          <cell r="G526" t="str">
            <v xml:space="preserve">Jorge Alejandro Mesa Albarracin </v>
          </cell>
          <cell r="H526" t="str">
            <v>2. Contratos o convenios que no requieren pluralidad de ofertas</v>
          </cell>
          <cell r="I526" t="str">
            <v>1. Prestación de servicios</v>
          </cell>
          <cell r="J526">
            <v>1098625296</v>
          </cell>
          <cell r="K526">
            <v>3</v>
          </cell>
          <cell r="L526" t="str">
            <v>Persona Natural</v>
          </cell>
          <cell r="M526" t="str">
            <v>N/A</v>
          </cell>
          <cell r="N526" t="str">
            <v>Prestación de servicios profesionales para apoyar y acompañar  la aplicación de herramientas técnicas, jurídicas y conceptuales de validación de la información, para la configuración  de la solución tecnológica relativa al módulo de régimen de condicionalidad que integra el sistema ViSTA</v>
          </cell>
          <cell r="O526" t="str">
            <v>Misional</v>
          </cell>
          <cell r="P526" t="str">
            <v>Harvey Danilo Suarez Morales</v>
          </cell>
          <cell r="Q526" t="str">
            <v>Secretaría Ejecutiva</v>
          </cell>
          <cell r="R526" t="str">
            <v xml:space="preserve">Subsecretaría Ejecutiva </v>
          </cell>
          <cell r="S526" t="str">
            <v>Departamento SAAD - Comparecientes</v>
          </cell>
          <cell r="T526" t="str">
            <v>Jorge Alirio Mancera Cortés</v>
          </cell>
          <cell r="U526" t="str">
            <v>BB-Departamento SAAD - Comparecientes</v>
          </cell>
          <cell r="V526" t="str">
            <v>N/A</v>
          </cell>
          <cell r="W526" t="str">
            <v>N/A</v>
          </cell>
          <cell r="X526" t="str">
            <v>N/A</v>
          </cell>
          <cell r="Y526" t="str">
            <v>Inversión</v>
          </cell>
          <cell r="Z526">
            <v>30316098</v>
          </cell>
          <cell r="AA526" t="str">
            <v>N/A</v>
          </cell>
          <cell r="AB526" t="str">
            <v>N/A</v>
          </cell>
          <cell r="AC526" t="str">
            <v>$5.052.683</v>
          </cell>
          <cell r="AD526" t="str">
            <v>N/A</v>
          </cell>
          <cell r="AE526">
            <v>64622</v>
          </cell>
          <cell r="AF526">
            <v>73322</v>
          </cell>
          <cell r="AG526" t="str">
            <v xml:space="preserve">2018011000870	</v>
          </cell>
          <cell r="AH526">
            <v>44589</v>
          </cell>
          <cell r="AI526">
            <v>44593</v>
          </cell>
          <cell r="AJ526" t="str">
            <v>N/A</v>
          </cell>
          <cell r="AK526" t="str">
            <v>N/A</v>
          </cell>
          <cell r="AL526" t="str">
            <v>N/A</v>
          </cell>
          <cell r="AM526" t="str">
            <v>N/A</v>
          </cell>
          <cell r="AN526">
            <v>0</v>
          </cell>
          <cell r="AO526" t="str">
            <v>N/A</v>
          </cell>
          <cell r="AP526">
            <v>0</v>
          </cell>
          <cell r="AQ526" t="str">
            <v>N/A</v>
          </cell>
          <cell r="AR526">
            <v>0</v>
          </cell>
          <cell r="AS526" t="str">
            <v>N/A</v>
          </cell>
          <cell r="AT526">
            <v>0</v>
          </cell>
          <cell r="AU526" t="str">
            <v>N/A</v>
          </cell>
          <cell r="AV526">
            <v>0</v>
          </cell>
          <cell r="AW526" t="str">
            <v>N/A</v>
          </cell>
          <cell r="AX526">
            <v>0</v>
          </cell>
          <cell r="AY526" t="str">
            <v>N/A</v>
          </cell>
          <cell r="AZ526">
            <v>0</v>
          </cell>
          <cell r="BA526">
            <v>30316098</v>
          </cell>
          <cell r="BB526" t="str">
            <v>NO</v>
          </cell>
          <cell r="BC526" t="str">
            <v>N/A</v>
          </cell>
          <cell r="BD526" t="str">
            <v>N/A</v>
          </cell>
          <cell r="BE526" t="str">
            <v>N/A</v>
          </cell>
          <cell r="BF526" t="str">
            <v>N/A</v>
          </cell>
          <cell r="BG526">
            <v>44773</v>
          </cell>
          <cell r="BH526">
            <v>44773</v>
          </cell>
          <cell r="BI526">
            <v>-570</v>
          </cell>
          <cell r="BJ526" t="str">
            <v>NO</v>
          </cell>
          <cell r="BK526" t="str">
            <v>SIN FECHA</v>
          </cell>
          <cell r="BL526" t="str">
            <v>Bogotá D.C.</v>
          </cell>
          <cell r="BM526" t="str">
            <v>Cumplimiento</v>
          </cell>
          <cell r="BN526" t="str">
            <v>39-45-101027432</v>
          </cell>
          <cell r="BO526">
            <v>0</v>
          </cell>
          <cell r="BP526" t="str">
            <v>Seguros del Estado</v>
          </cell>
          <cell r="BQ526">
            <v>44589</v>
          </cell>
          <cell r="BR526" t="str">
            <v>28-01-2022 - 05-02-2023</v>
          </cell>
          <cell r="BS526">
            <v>2022</v>
          </cell>
          <cell r="BT526" t="str">
            <v>PENDIENTE</v>
          </cell>
          <cell r="BU526" t="str">
            <v>Ninguna</v>
          </cell>
          <cell r="BV526" t="str">
            <v>Terminado</v>
          </cell>
          <cell r="BW526" t="str">
            <v>Retiro</v>
          </cell>
          <cell r="BX526" t="str">
            <v>N/A</v>
          </cell>
          <cell r="BY526" t="str">
            <v>DERECHO</v>
          </cell>
          <cell r="BZ526" t="str">
            <v>N/A</v>
          </cell>
          <cell r="CA526" t="str">
            <v>MASCULINO</v>
          </cell>
        </row>
        <row r="527">
          <cell r="C527" t="str">
            <v>JEP-411-2022</v>
          </cell>
          <cell r="D527" t="str">
            <v>JEP-CSPO-411-2022</v>
          </cell>
          <cell r="E527" t="str">
            <v>Jairo Cuellar</v>
          </cell>
          <cell r="F527" t="str">
            <v>25 de enero de 2022</v>
          </cell>
          <cell r="G527" t="str">
            <v>Cristian Camilo Clavijo Rodriguez</v>
          </cell>
          <cell r="H527" t="str">
            <v>2. Contratos o convenios que no requieren pluralidad de ofertas</v>
          </cell>
          <cell r="I527" t="str">
            <v>1. Prestación de servicios</v>
          </cell>
          <cell r="J527">
            <v>1033736942</v>
          </cell>
          <cell r="K527">
            <v>3</v>
          </cell>
          <cell r="L527" t="str">
            <v>Persona Natural</v>
          </cell>
          <cell r="M527" t="str">
            <v>N/A</v>
          </cell>
          <cell r="N527" t="str">
            <v>Prestación de servicios profesionales para apoyar y acompañar  la aplicación de herramientas técnicas, jurídicas y conceptuales de validación de la información, para la configuración  de la solución tecnológica relativa al módulo de régimen de condicionalidad que integra el sistema ViSTA</v>
          </cell>
          <cell r="O527" t="str">
            <v>Misional</v>
          </cell>
          <cell r="P527" t="str">
            <v>Harvey Danilo Suarez Morales</v>
          </cell>
          <cell r="Q527" t="str">
            <v>Secretaría Ejecutiva</v>
          </cell>
          <cell r="R527" t="str">
            <v xml:space="preserve">Subsecretaría Ejecutiva </v>
          </cell>
          <cell r="S527" t="str">
            <v>Departamento SAAD - Comparecientes</v>
          </cell>
          <cell r="T527" t="str">
            <v>Jorge Alirio Mancera Cortés</v>
          </cell>
          <cell r="U527" t="str">
            <v>BB-Departamento SAAD - Comparecientes</v>
          </cell>
          <cell r="V527" t="str">
            <v>N/A</v>
          </cell>
          <cell r="W527" t="str">
            <v>N/A</v>
          </cell>
          <cell r="X527" t="str">
            <v>N/A</v>
          </cell>
          <cell r="Y527" t="str">
            <v>Inversión</v>
          </cell>
          <cell r="Z527">
            <v>30316098</v>
          </cell>
          <cell r="AA527" t="str">
            <v>N/A</v>
          </cell>
          <cell r="AB527" t="str">
            <v>N/A</v>
          </cell>
          <cell r="AC527">
            <v>5052683</v>
          </cell>
          <cell r="AD527" t="str">
            <v>N/A</v>
          </cell>
          <cell r="AE527">
            <v>64022</v>
          </cell>
          <cell r="AF527">
            <v>73422</v>
          </cell>
          <cell r="AG527" t="str">
            <v xml:space="preserve">2018011000870	</v>
          </cell>
          <cell r="AH527">
            <v>44589</v>
          </cell>
          <cell r="AI527">
            <v>44593</v>
          </cell>
          <cell r="AJ527" t="str">
            <v>N/A</v>
          </cell>
          <cell r="AK527" t="str">
            <v>N/A</v>
          </cell>
          <cell r="AL527" t="str">
            <v>N/A</v>
          </cell>
          <cell r="AM527" t="str">
            <v>N/A</v>
          </cell>
          <cell r="AN527">
            <v>0</v>
          </cell>
          <cell r="AO527" t="str">
            <v>N/A</v>
          </cell>
          <cell r="AP527">
            <v>0</v>
          </cell>
          <cell r="AQ527" t="str">
            <v>N/A</v>
          </cell>
          <cell r="AR527">
            <v>0</v>
          </cell>
          <cell r="AS527" t="str">
            <v>N/A</v>
          </cell>
          <cell r="AT527">
            <v>0</v>
          </cell>
          <cell r="AU527" t="str">
            <v>N/A</v>
          </cell>
          <cell r="AV527">
            <v>0</v>
          </cell>
          <cell r="AW527" t="str">
            <v>N/A</v>
          </cell>
          <cell r="AX527">
            <v>0</v>
          </cell>
          <cell r="AY527" t="str">
            <v>N/A</v>
          </cell>
          <cell r="AZ527">
            <v>0</v>
          </cell>
          <cell r="BA527">
            <v>30316098</v>
          </cell>
          <cell r="BB527" t="str">
            <v>NO</v>
          </cell>
          <cell r="BC527" t="str">
            <v>N/A</v>
          </cell>
          <cell r="BD527" t="str">
            <v>N/A</v>
          </cell>
          <cell r="BE527" t="str">
            <v>N/A</v>
          </cell>
          <cell r="BF527" t="str">
            <v>N/A</v>
          </cell>
          <cell r="BG527">
            <v>44773</v>
          </cell>
          <cell r="BH527">
            <v>44773</v>
          </cell>
          <cell r="BI527">
            <v>-570</v>
          </cell>
          <cell r="BJ527" t="str">
            <v>NO</v>
          </cell>
          <cell r="BK527" t="str">
            <v>SIN FECHA</v>
          </cell>
          <cell r="BL527" t="str">
            <v>Bogotá D.C.</v>
          </cell>
          <cell r="BM527" t="str">
            <v>Cumplimiento</v>
          </cell>
          <cell r="BN527" t="str">
            <v>390-47-994000069960</v>
          </cell>
          <cell r="BO527">
            <v>0</v>
          </cell>
          <cell r="BP527" t="str">
            <v>Aseguradora Solidaria</v>
          </cell>
          <cell r="BQ527">
            <v>44589</v>
          </cell>
          <cell r="BR527" t="str">
            <v>28-01-2022 - 05-02-2023</v>
          </cell>
          <cell r="BS527">
            <v>2022</v>
          </cell>
          <cell r="BT527" t="str">
            <v>PENDIENTE</v>
          </cell>
          <cell r="BU527" t="str">
            <v>Ninguna</v>
          </cell>
          <cell r="BV527" t="str">
            <v>Terminado</v>
          </cell>
          <cell r="BW527" t="str">
            <v>Retiro</v>
          </cell>
          <cell r="BX527" t="str">
            <v>N/A</v>
          </cell>
          <cell r="BY527" t="str">
            <v>DERECHO</v>
          </cell>
          <cell r="BZ527" t="str">
            <v>N/A</v>
          </cell>
          <cell r="CA527" t="str">
            <v>MASCULINO</v>
          </cell>
        </row>
        <row r="528">
          <cell r="C528" t="str">
            <v>JEP-410-2022</v>
          </cell>
          <cell r="D528" t="str">
            <v>JEP-CSPO-410-2022</v>
          </cell>
          <cell r="E528" t="str">
            <v>Jairo Cuellar</v>
          </cell>
          <cell r="F528" t="str">
            <v>25 de enero de 2022</v>
          </cell>
          <cell r="G528" t="str">
            <v xml:space="preserve">Maria Camila Rodriguez Alvarez </v>
          </cell>
          <cell r="H528" t="str">
            <v>2. Contratos o convenios que no requieren pluralidad de ofertas</v>
          </cell>
          <cell r="I528" t="str">
            <v>1. Prestación de servicios</v>
          </cell>
          <cell r="J528">
            <v>1032465411</v>
          </cell>
          <cell r="K528">
            <v>7</v>
          </cell>
          <cell r="L528" t="str">
            <v>Persona Natural</v>
          </cell>
          <cell r="M528" t="str">
            <v>N/A</v>
          </cell>
          <cell r="N528" t="str">
            <v>Prestación de servicios profesionales para apoyar y acompañar  la aplicación de herramientas técnicas, jurídicas y conceptuales de validación de la información, para la configuración  de la solución tecnológica relativa al módulo de régimen de condicionalidad que integra el sistema ViSTA</v>
          </cell>
          <cell r="O528" t="str">
            <v>Misional</v>
          </cell>
          <cell r="P528" t="str">
            <v>Harvey Danilo Suarez Morales</v>
          </cell>
          <cell r="Q528" t="str">
            <v>Secretaría Ejecutiva</v>
          </cell>
          <cell r="R528" t="str">
            <v xml:space="preserve">Subsecretaría Ejecutiva </v>
          </cell>
          <cell r="S528" t="str">
            <v>Departamento SAAD - Comparecientes</v>
          </cell>
          <cell r="T528" t="str">
            <v>Jorge Alirio Mancera Cortés</v>
          </cell>
          <cell r="U528" t="str">
            <v>BB-Departamento SAAD - Comparecientes</v>
          </cell>
          <cell r="V528" t="str">
            <v>N/A</v>
          </cell>
          <cell r="W528" t="str">
            <v>N/A</v>
          </cell>
          <cell r="X528" t="str">
            <v>N/A</v>
          </cell>
          <cell r="Y528" t="str">
            <v>Inversión</v>
          </cell>
          <cell r="Z528">
            <v>30316098</v>
          </cell>
          <cell r="AA528" t="str">
            <v>N/A</v>
          </cell>
          <cell r="AB528" t="str">
            <v>N/A</v>
          </cell>
          <cell r="AC528" t="str">
            <v>$5.052.683</v>
          </cell>
          <cell r="AD528" t="str">
            <v>N/A</v>
          </cell>
          <cell r="AE528">
            <v>64122</v>
          </cell>
          <cell r="AF528">
            <v>73722</v>
          </cell>
          <cell r="AG528" t="str">
            <v xml:space="preserve">2018011000870	</v>
          </cell>
          <cell r="AH528">
            <v>44589</v>
          </cell>
          <cell r="AI528">
            <v>44593</v>
          </cell>
          <cell r="AJ528" t="str">
            <v>N/A</v>
          </cell>
          <cell r="AK528" t="str">
            <v>N/A</v>
          </cell>
          <cell r="AL528" t="str">
            <v>N/A</v>
          </cell>
          <cell r="AM528" t="str">
            <v>N/A</v>
          </cell>
          <cell r="AN528">
            <v>0</v>
          </cell>
          <cell r="AO528" t="str">
            <v>N/A</v>
          </cell>
          <cell r="AP528">
            <v>0</v>
          </cell>
          <cell r="AQ528" t="str">
            <v>N/A</v>
          </cell>
          <cell r="AR528">
            <v>0</v>
          </cell>
          <cell r="AS528" t="str">
            <v>N/A</v>
          </cell>
          <cell r="AT528">
            <v>0</v>
          </cell>
          <cell r="AU528" t="str">
            <v>N/A</v>
          </cell>
          <cell r="AV528">
            <v>0</v>
          </cell>
          <cell r="AW528" t="str">
            <v>N/A</v>
          </cell>
          <cell r="AX528">
            <v>0</v>
          </cell>
          <cell r="AY528" t="str">
            <v>N/A</v>
          </cell>
          <cell r="AZ528">
            <v>0</v>
          </cell>
          <cell r="BA528">
            <v>30316098</v>
          </cell>
          <cell r="BB528" t="str">
            <v>NO</v>
          </cell>
          <cell r="BC528" t="str">
            <v>N/A</v>
          </cell>
          <cell r="BD528" t="str">
            <v>N/A</v>
          </cell>
          <cell r="BE528" t="str">
            <v>N/A</v>
          </cell>
          <cell r="BF528" t="str">
            <v>N/A</v>
          </cell>
          <cell r="BG528">
            <v>44773</v>
          </cell>
          <cell r="BH528">
            <v>44773</v>
          </cell>
          <cell r="BI528">
            <v>-570</v>
          </cell>
          <cell r="BJ528" t="str">
            <v>NO</v>
          </cell>
          <cell r="BK528" t="str">
            <v>SIN FECHA</v>
          </cell>
          <cell r="BL528" t="str">
            <v>Región de Urabá, Bajo Atrato y
Darién</v>
          </cell>
          <cell r="BM528" t="str">
            <v>Cumplimiento</v>
          </cell>
          <cell r="BN528" t="str">
            <v>25-47-101002505</v>
          </cell>
          <cell r="BO528">
            <v>0</v>
          </cell>
          <cell r="BP528" t="str">
            <v>Seguros del Estado</v>
          </cell>
          <cell r="BQ528">
            <v>44589</v>
          </cell>
          <cell r="BR528" t="str">
            <v>28-01-2022 - 02-02-2023</v>
          </cell>
          <cell r="BS528">
            <v>2022</v>
          </cell>
          <cell r="BT528" t="str">
            <v>PENDIENTE</v>
          </cell>
          <cell r="BU528" t="str">
            <v>Ninguna</v>
          </cell>
          <cell r="BV528" t="str">
            <v>Terminado</v>
          </cell>
          <cell r="BW528" t="str">
            <v>Retiro</v>
          </cell>
          <cell r="BX528" t="str">
            <v>N/A</v>
          </cell>
          <cell r="BY528" t="str">
            <v>DERECHO</v>
          </cell>
          <cell r="BZ528" t="str">
            <v>N/A</v>
          </cell>
          <cell r="CA528" t="str">
            <v>FEMENINO</v>
          </cell>
        </row>
        <row r="529">
          <cell r="C529" t="str">
            <v>JEP-393-2022</v>
          </cell>
          <cell r="D529" t="str">
            <v>JEP-CSPO-393-2022</v>
          </cell>
          <cell r="E529" t="str">
            <v>Clara Torres</v>
          </cell>
          <cell r="F529" t="str">
            <v>25 de enero de 2022</v>
          </cell>
          <cell r="G529" t="str">
            <v>Martha Yaneth Ibarra Imbachi </v>
          </cell>
          <cell r="H529" t="str">
            <v>2. Contratos o convenios que no requieren pluralidad de ofertas</v>
          </cell>
          <cell r="I529" t="str">
            <v>1. Prestación de servicios</v>
          </cell>
          <cell r="J529">
            <v>1010190916</v>
          </cell>
          <cell r="K529">
            <v>2</v>
          </cell>
          <cell r="L529" t="str">
            <v>Persona Natural</v>
          </cell>
          <cell r="M529" t="str">
            <v>N/A</v>
          </cell>
          <cell r="N529" t="str">
            <v xml:space="preserve">Prestación de servicios profesionales para brindar asistencia técnica al diseño, implementación y administración de la base de datos que se debe conformar para  la configuración  de la solución tecnológica relativa al módulo de régimen de condicionalidad que integra el sistema ViSTA. </v>
          </cell>
          <cell r="O529" t="str">
            <v>Misional</v>
          </cell>
          <cell r="P529" t="str">
            <v>Harvey Danilo Suarez Morales</v>
          </cell>
          <cell r="Q529" t="str">
            <v>Secretaría Ejecutiva</v>
          </cell>
          <cell r="R529" t="str">
            <v xml:space="preserve">Subsecretaría Ejecutiva </v>
          </cell>
          <cell r="S529" t="str">
            <v>Departamento SAAD - Comparecientes</v>
          </cell>
          <cell r="T529" t="str">
            <v>Jorge Alirio Mancera Cortés</v>
          </cell>
          <cell r="U529" t="str">
            <v>BB-Departamento SAAD - Comparecientes</v>
          </cell>
          <cell r="V529" t="str">
            <v>N/A</v>
          </cell>
          <cell r="W529" t="str">
            <v>N/A</v>
          </cell>
          <cell r="X529" t="str">
            <v>N/A</v>
          </cell>
          <cell r="Y529" t="str">
            <v>Inversión</v>
          </cell>
          <cell r="Z529">
            <v>38737236</v>
          </cell>
          <cell r="AA529" t="str">
            <v>N/A</v>
          </cell>
          <cell r="AB529" t="str">
            <v>N/A</v>
          </cell>
          <cell r="AC529">
            <v>6456206</v>
          </cell>
          <cell r="AD529" t="str">
            <v>N/A</v>
          </cell>
          <cell r="AE529">
            <v>64222</v>
          </cell>
          <cell r="AF529">
            <v>67422</v>
          </cell>
          <cell r="AG529">
            <v>2018011000870</v>
          </cell>
          <cell r="AH529">
            <v>44589</v>
          </cell>
          <cell r="AI529">
            <v>44593</v>
          </cell>
          <cell r="AJ529" t="str">
            <v>N/A</v>
          </cell>
          <cell r="AK529" t="str">
            <v>N/A</v>
          </cell>
          <cell r="AL529" t="str">
            <v>N/A</v>
          </cell>
          <cell r="AM529" t="str">
            <v>N/A</v>
          </cell>
          <cell r="AN529">
            <v>0</v>
          </cell>
          <cell r="AO529" t="str">
            <v>N/A</v>
          </cell>
          <cell r="AP529">
            <v>0</v>
          </cell>
          <cell r="AQ529" t="str">
            <v>N/A</v>
          </cell>
          <cell r="AR529">
            <v>0</v>
          </cell>
          <cell r="AS529" t="str">
            <v>N/A</v>
          </cell>
          <cell r="AT529">
            <v>0</v>
          </cell>
          <cell r="AU529" t="str">
            <v>N/A</v>
          </cell>
          <cell r="AV529">
            <v>0</v>
          </cell>
          <cell r="AW529" t="str">
            <v>N/A</v>
          </cell>
          <cell r="AX529">
            <v>0</v>
          </cell>
          <cell r="AY529" t="str">
            <v>N/A</v>
          </cell>
          <cell r="AZ529">
            <v>0</v>
          </cell>
          <cell r="BA529">
            <v>38737236</v>
          </cell>
          <cell r="BB529" t="str">
            <v>NO</v>
          </cell>
          <cell r="BC529" t="str">
            <v>N/A</v>
          </cell>
          <cell r="BD529" t="str">
            <v>N/A</v>
          </cell>
          <cell r="BE529" t="str">
            <v>N/A</v>
          </cell>
          <cell r="BF529" t="str">
            <v>N/A</v>
          </cell>
          <cell r="BG529">
            <v>44773</v>
          </cell>
          <cell r="BH529">
            <v>44773</v>
          </cell>
          <cell r="BI529">
            <v>-570</v>
          </cell>
          <cell r="BJ529" t="str">
            <v>NO</v>
          </cell>
          <cell r="BK529" t="str">
            <v>SIN FECHA</v>
          </cell>
          <cell r="BL529" t="str">
            <v>Bogotá D.C.</v>
          </cell>
          <cell r="BM529" t="str">
            <v>Cumplimiento</v>
          </cell>
          <cell r="BN529" t="str">
            <v>21-47-101017106</v>
          </cell>
          <cell r="BO529">
            <v>0</v>
          </cell>
          <cell r="BP529" t="str">
            <v>Seguros del Estado</v>
          </cell>
          <cell r="BQ529">
            <v>44589</v>
          </cell>
          <cell r="BR529" t="str">
            <v>28-01-2022 - 01-02-2023</v>
          </cell>
          <cell r="BS529">
            <v>2022</v>
          </cell>
          <cell r="BT529" t="str">
            <v>PENDIENTE</v>
          </cell>
          <cell r="BU529" t="str">
            <v>Ninguna</v>
          </cell>
          <cell r="BV529" t="str">
            <v>Terminado</v>
          </cell>
          <cell r="BW529" t="str">
            <v>Retiro</v>
          </cell>
          <cell r="BX529" t="str">
            <v>N/A</v>
          </cell>
          <cell r="BY529" t="str">
            <v xml:space="preserve">INGENIERÍA DE SISTEMAS </v>
          </cell>
          <cell r="BZ529" t="str">
            <v>N/A</v>
          </cell>
          <cell r="CA529" t="str">
            <v>FEMENINO</v>
          </cell>
        </row>
        <row r="530">
          <cell r="C530" t="str">
            <v>JEP-394-2022</v>
          </cell>
          <cell r="D530" t="str">
            <v>JEP-CSPO-394-2022</v>
          </cell>
          <cell r="E530" t="str">
            <v>Clara Torres</v>
          </cell>
          <cell r="F530" t="str">
            <v>25 de enero de 2022</v>
          </cell>
          <cell r="G530" t="str">
            <v>José Miguel Acosta Imbachi </v>
          </cell>
          <cell r="H530" t="str">
            <v>2. Contratos o convenios que no requieren pluralidad de ofertas</v>
          </cell>
          <cell r="I530" t="str">
            <v>1. Prestación de servicios</v>
          </cell>
          <cell r="J530">
            <v>1019053865</v>
          </cell>
          <cell r="K530">
            <v>1</v>
          </cell>
          <cell r="L530" t="str">
            <v>Persona Natural</v>
          </cell>
          <cell r="M530" t="str">
            <v>N/A</v>
          </cell>
          <cell r="N530" t="str">
            <v xml:space="preserve">Prestación de servicios profesionales para brindar asistencia técnica al poblamiento de la base de datos que se debe conformar para la configuración de la solución tecnológica relativa al módulo de régimen de condicionalidad que integra el sistema ViSTA. </v>
          </cell>
          <cell r="O530" t="str">
            <v>Misional</v>
          </cell>
          <cell r="P530" t="str">
            <v>Harvey Danilo Suarez Morales</v>
          </cell>
          <cell r="Q530" t="str">
            <v>Secretaría Ejecutiva</v>
          </cell>
          <cell r="R530" t="str">
            <v xml:space="preserve">Subsecretaría Ejecutiva </v>
          </cell>
          <cell r="S530" t="str">
            <v>Departamento SAAD - Comparecientes</v>
          </cell>
          <cell r="T530" t="str">
            <v>Jorge Alirio Mancera Cortés</v>
          </cell>
          <cell r="U530" t="str">
            <v>BB-Departamento SAAD - Comparecientes</v>
          </cell>
          <cell r="V530" t="str">
            <v>N/A</v>
          </cell>
          <cell r="W530" t="str">
            <v>N/A</v>
          </cell>
          <cell r="X530" t="str">
            <v>N/A</v>
          </cell>
          <cell r="Y530" t="str">
            <v>Inversión</v>
          </cell>
          <cell r="Z530">
            <v>30316098</v>
          </cell>
          <cell r="AA530" t="str">
            <v>N/A</v>
          </cell>
          <cell r="AB530" t="str">
            <v>N/A</v>
          </cell>
          <cell r="AC530" t="str">
            <v>$5.052.683</v>
          </cell>
          <cell r="AD530" t="str">
            <v>N/A</v>
          </cell>
          <cell r="AE530">
            <v>64722</v>
          </cell>
          <cell r="AF530">
            <v>65422</v>
          </cell>
          <cell r="AG530" t="str">
            <v xml:space="preserve">2018011000870	</v>
          </cell>
          <cell r="AH530">
            <v>44588</v>
          </cell>
          <cell r="AI530">
            <v>44593</v>
          </cell>
          <cell r="AJ530" t="str">
            <v>N/A</v>
          </cell>
          <cell r="AK530" t="str">
            <v>N/A</v>
          </cell>
          <cell r="AL530" t="str">
            <v>N/A</v>
          </cell>
          <cell r="AM530" t="str">
            <v>N/A</v>
          </cell>
          <cell r="AN530">
            <v>0</v>
          </cell>
          <cell r="AO530" t="str">
            <v>N/A</v>
          </cell>
          <cell r="AP530">
            <v>0</v>
          </cell>
          <cell r="AQ530" t="str">
            <v>N/A</v>
          </cell>
          <cell r="AR530">
            <v>0</v>
          </cell>
          <cell r="AS530" t="str">
            <v>N/A</v>
          </cell>
          <cell r="AT530">
            <v>0</v>
          </cell>
          <cell r="AU530" t="str">
            <v>N/A</v>
          </cell>
          <cell r="AV530">
            <v>0</v>
          </cell>
          <cell r="AW530" t="str">
            <v>N/A</v>
          </cell>
          <cell r="AX530">
            <v>0</v>
          </cell>
          <cell r="AY530" t="str">
            <v>N/A</v>
          </cell>
          <cell r="AZ530">
            <v>0</v>
          </cell>
          <cell r="BA530">
            <v>30316098</v>
          </cell>
          <cell r="BB530" t="str">
            <v>NO</v>
          </cell>
          <cell r="BC530" t="str">
            <v>N/A</v>
          </cell>
          <cell r="BD530" t="str">
            <v>N/A</v>
          </cell>
          <cell r="BE530" t="str">
            <v>N/A</v>
          </cell>
          <cell r="BF530" t="str">
            <v>N/A</v>
          </cell>
          <cell r="BG530">
            <v>44773</v>
          </cell>
          <cell r="BH530">
            <v>44773</v>
          </cell>
          <cell r="BI530">
            <v>-570</v>
          </cell>
          <cell r="BJ530" t="str">
            <v>NO</v>
          </cell>
          <cell r="BK530" t="str">
            <v>SIN FECHA</v>
          </cell>
          <cell r="BL530" t="str">
            <v>Bogotá D.C.</v>
          </cell>
          <cell r="BM530" t="str">
            <v>Cumplimiento</v>
          </cell>
          <cell r="BN530" t="str">
            <v>21-47-101017165</v>
          </cell>
          <cell r="BO530">
            <v>0</v>
          </cell>
          <cell r="BP530" t="str">
            <v>Seguros del Estado</v>
          </cell>
          <cell r="BQ530">
            <v>44589</v>
          </cell>
          <cell r="BR530" t="str">
            <v>27-01-2022 - 01-02-2023</v>
          </cell>
          <cell r="BS530">
            <v>2022</v>
          </cell>
          <cell r="BT530" t="str">
            <v>PENDIENTE</v>
          </cell>
          <cell r="BU530" t="str">
            <v>Ninguna</v>
          </cell>
          <cell r="BV530" t="str">
            <v>Terminado</v>
          </cell>
          <cell r="BW530" t="str">
            <v>Retiro</v>
          </cell>
          <cell r="BX530" t="str">
            <v>N/A</v>
          </cell>
          <cell r="BY530" t="str">
            <v xml:space="preserve">INGENIERÍA DE SISTEMAS </v>
          </cell>
          <cell r="BZ530" t="str">
            <v>N/A</v>
          </cell>
          <cell r="CA530" t="str">
            <v>MASCULINO</v>
          </cell>
        </row>
        <row r="531">
          <cell r="C531" t="str">
            <v>JEP-395-2022</v>
          </cell>
          <cell r="D531" t="str">
            <v>JEP-CSPO-395-2022</v>
          </cell>
          <cell r="E531" t="str">
            <v>Clara Torres</v>
          </cell>
          <cell r="F531" t="str">
            <v>25 de enero de 2022</v>
          </cell>
          <cell r="G531" t="str">
            <v>Hugo Andrés Rojas Sandoval</v>
          </cell>
          <cell r="H531" t="str">
            <v>2. Contratos o convenios que no requieren pluralidad de ofertas</v>
          </cell>
          <cell r="I531" t="str">
            <v>1. Prestación de servicios</v>
          </cell>
          <cell r="J531">
            <v>88275740</v>
          </cell>
          <cell r="K531">
            <v>2</v>
          </cell>
          <cell r="L531" t="str">
            <v>Persona Natural</v>
          </cell>
          <cell r="M531" t="str">
            <v>N/A</v>
          </cell>
          <cell r="N531" t="str">
            <v xml:space="preserve">Prestación de servicios en materia de gestión y validación técnica de información, para la configuración de la solución tecnológica relativa al módulo de régimen de condicionalidad que integra el sistema ViSTA </v>
          </cell>
          <cell r="O531" t="str">
            <v>Misional</v>
          </cell>
          <cell r="P531" t="str">
            <v>Harvey Danilo Suarez Morales</v>
          </cell>
          <cell r="Q531" t="str">
            <v>Secretaría Ejecutiva</v>
          </cell>
          <cell r="R531" t="str">
            <v xml:space="preserve">Subsecretaría Ejecutiva </v>
          </cell>
          <cell r="S531" t="str">
            <v>Departamento SAAD - Comparecientes</v>
          </cell>
          <cell r="T531" t="str">
            <v>Jorge Alirio Mancera Cortés</v>
          </cell>
          <cell r="U531" t="str">
            <v>BB-Departamento SAAD - Comparecientes</v>
          </cell>
          <cell r="V531" t="str">
            <v>N/A</v>
          </cell>
          <cell r="W531" t="str">
            <v>N/A</v>
          </cell>
          <cell r="X531" t="str">
            <v>N/A</v>
          </cell>
          <cell r="Y531" t="str">
            <v>Inversión</v>
          </cell>
          <cell r="Z531">
            <v>21052836</v>
          </cell>
          <cell r="AA531" t="str">
            <v>N/A</v>
          </cell>
          <cell r="AB531" t="str">
            <v>N/A</v>
          </cell>
          <cell r="AC531">
            <v>3508506</v>
          </cell>
          <cell r="AD531" t="str">
            <v>N/A</v>
          </cell>
          <cell r="AE531">
            <v>65322</v>
          </cell>
          <cell r="AF531">
            <v>67322</v>
          </cell>
          <cell r="AG531" t="str">
            <v xml:space="preserve">2018011000870	</v>
          </cell>
          <cell r="AH531">
            <v>44589</v>
          </cell>
          <cell r="AI531">
            <v>44593</v>
          </cell>
          <cell r="AJ531" t="str">
            <v>N/A</v>
          </cell>
          <cell r="AK531" t="str">
            <v>N/A</v>
          </cell>
          <cell r="AL531" t="str">
            <v>N/A</v>
          </cell>
          <cell r="AM531" t="str">
            <v>N/A</v>
          </cell>
          <cell r="AN531">
            <v>0</v>
          </cell>
          <cell r="AO531" t="str">
            <v>N/A</v>
          </cell>
          <cell r="AP531">
            <v>0</v>
          </cell>
          <cell r="AQ531" t="str">
            <v>N/A</v>
          </cell>
          <cell r="AR531">
            <v>0</v>
          </cell>
          <cell r="AS531" t="str">
            <v>N/A</v>
          </cell>
          <cell r="AT531">
            <v>0</v>
          </cell>
          <cell r="AU531" t="str">
            <v>N/A</v>
          </cell>
          <cell r="AV531">
            <v>0</v>
          </cell>
          <cell r="AW531" t="str">
            <v>N/A</v>
          </cell>
          <cell r="AX531">
            <v>0</v>
          </cell>
          <cell r="AY531" t="str">
            <v>N/A</v>
          </cell>
          <cell r="AZ531">
            <v>0</v>
          </cell>
          <cell r="BA531">
            <v>21052836</v>
          </cell>
          <cell r="BB531" t="str">
            <v>NO</v>
          </cell>
          <cell r="BC531" t="str">
            <v>N/A</v>
          </cell>
          <cell r="BD531" t="str">
            <v>N/A</v>
          </cell>
          <cell r="BE531" t="str">
            <v>N/A</v>
          </cell>
          <cell r="BF531" t="str">
            <v>N/A</v>
          </cell>
          <cell r="BG531">
            <v>44773</v>
          </cell>
          <cell r="BH531">
            <v>44773</v>
          </cell>
          <cell r="BI531">
            <v>-570</v>
          </cell>
          <cell r="BJ531" t="str">
            <v>NO</v>
          </cell>
          <cell r="BK531" t="str">
            <v>SIN FECHA</v>
          </cell>
          <cell r="BL531" t="str">
            <v>Bogotá D.C.</v>
          </cell>
          <cell r="BM531" t="str">
            <v>Cumplimiento</v>
          </cell>
          <cell r="BN531" t="str">
            <v>N/A</v>
          </cell>
          <cell r="BO531" t="str">
            <v>N/A</v>
          </cell>
          <cell r="BP531" t="str">
            <v>N/A</v>
          </cell>
          <cell r="BQ531" t="str">
            <v>N/A</v>
          </cell>
          <cell r="BR531" t="str">
            <v>N/A</v>
          </cell>
          <cell r="BS531">
            <v>2022</v>
          </cell>
          <cell r="BT531" t="str">
            <v>N/A</v>
          </cell>
          <cell r="BU531" t="str">
            <v>Ninguna</v>
          </cell>
          <cell r="BV531" t="str">
            <v>Terminado</v>
          </cell>
          <cell r="BW531" t="str">
            <v>Retiro</v>
          </cell>
          <cell r="BX531" t="str">
            <v>N/A</v>
          </cell>
          <cell r="BY531" t="str">
            <v>ASISTENCIAL</v>
          </cell>
          <cell r="BZ531" t="str">
            <v>N/A</v>
          </cell>
          <cell r="CA531" t="str">
            <v>MASCULINO</v>
          </cell>
        </row>
        <row r="532">
          <cell r="C532" t="str">
            <v>JEP-406-2022</v>
          </cell>
          <cell r="D532" t="str">
            <v>JEP-CSPO-406-2022</v>
          </cell>
          <cell r="E532" t="str">
            <v>Norma Bonilla</v>
          </cell>
          <cell r="F532" t="str">
            <v>26 de enero de 2022</v>
          </cell>
          <cell r="G532" t="str">
            <v>David Alejandro Ricon Pinilla</v>
          </cell>
          <cell r="H532" t="str">
            <v>2. Contratos o convenios que no requieren pluralidad de ofertas</v>
          </cell>
          <cell r="I532" t="str">
            <v>1. Prestación de servicios</v>
          </cell>
          <cell r="J532">
            <v>1010222342</v>
          </cell>
          <cell r="K532">
            <v>4</v>
          </cell>
          <cell r="L532" t="str">
            <v>Persona Natural</v>
          </cell>
          <cell r="M532" t="str">
            <v>N/A</v>
          </cell>
          <cell r="N532" t="str">
            <v>Prestación de servicios en materia de gestión y validación técnica de información, para la configuración de la solución tecnológica relativa al módulo de régimen de condicionalidad que integra el sistema ViSTA</v>
          </cell>
          <cell r="O532" t="str">
            <v>Misional</v>
          </cell>
          <cell r="P532" t="str">
            <v>Harvey Danilo Suarez Morales</v>
          </cell>
          <cell r="Q532" t="str">
            <v>Secretaría Ejecutiva</v>
          </cell>
          <cell r="R532" t="str">
            <v xml:space="preserve">Subsecretaría Ejecutiva </v>
          </cell>
          <cell r="S532" t="str">
            <v>Departamento SAAD - Comparecientes</v>
          </cell>
          <cell r="T532" t="str">
            <v>Jorge Alirio Mancera Cortés</v>
          </cell>
          <cell r="U532" t="str">
            <v>BB-Departamento SAAD - Comparecientes</v>
          </cell>
          <cell r="V532" t="str">
            <v>N/A</v>
          </cell>
          <cell r="W532" t="str">
            <v>N/A</v>
          </cell>
          <cell r="X532" t="str">
            <v>N/A</v>
          </cell>
          <cell r="Y532" t="str">
            <v>Inversión</v>
          </cell>
          <cell r="Z532">
            <v>21052836</v>
          </cell>
          <cell r="AA532" t="str">
            <v>N/A</v>
          </cell>
          <cell r="AB532" t="str">
            <v>N/A</v>
          </cell>
          <cell r="AC532" t="str">
            <v>$3.508.806</v>
          </cell>
          <cell r="AD532" t="str">
            <v>N/A</v>
          </cell>
          <cell r="AE532">
            <v>64822</v>
          </cell>
          <cell r="AF532">
            <v>70322</v>
          </cell>
          <cell r="AG532">
            <v>2018011000870</v>
          </cell>
          <cell r="AH532">
            <v>44589</v>
          </cell>
          <cell r="AI532">
            <v>44593</v>
          </cell>
          <cell r="AJ532" t="str">
            <v>N/A</v>
          </cell>
          <cell r="AK532" t="str">
            <v>N/A</v>
          </cell>
          <cell r="AL532" t="str">
            <v>N/A</v>
          </cell>
          <cell r="AM532" t="str">
            <v>N/A</v>
          </cell>
          <cell r="AN532">
            <v>0</v>
          </cell>
          <cell r="AO532" t="str">
            <v>N/A</v>
          </cell>
          <cell r="AP532">
            <v>0</v>
          </cell>
          <cell r="AQ532" t="str">
            <v>N/A</v>
          </cell>
          <cell r="AR532">
            <v>0</v>
          </cell>
          <cell r="AS532" t="str">
            <v>N/A</v>
          </cell>
          <cell r="AT532">
            <v>0</v>
          </cell>
          <cell r="AU532" t="str">
            <v>N/A</v>
          </cell>
          <cell r="AV532">
            <v>0</v>
          </cell>
          <cell r="AW532" t="str">
            <v>N/A</v>
          </cell>
          <cell r="AX532">
            <v>0</v>
          </cell>
          <cell r="AY532" t="str">
            <v>N/A</v>
          </cell>
          <cell r="AZ532">
            <v>0</v>
          </cell>
          <cell r="BA532">
            <v>21052836</v>
          </cell>
          <cell r="BB532" t="str">
            <v>NO</v>
          </cell>
          <cell r="BC532" t="str">
            <v>N/A</v>
          </cell>
          <cell r="BD532" t="str">
            <v>N/A</v>
          </cell>
          <cell r="BE532" t="str">
            <v>N/A</v>
          </cell>
          <cell r="BF532" t="str">
            <v>N/A</v>
          </cell>
          <cell r="BG532">
            <v>44773</v>
          </cell>
          <cell r="BH532">
            <v>44773</v>
          </cell>
          <cell r="BI532">
            <v>-570</v>
          </cell>
          <cell r="BJ532" t="str">
            <v>NO</v>
          </cell>
          <cell r="BK532" t="str">
            <v>SIN FECHA</v>
          </cell>
          <cell r="BL532" t="str">
            <v>Bogotá D.C.</v>
          </cell>
          <cell r="BM532" t="str">
            <v>Cumplimiento</v>
          </cell>
          <cell r="BN532" t="str">
            <v>33-47-101008445</v>
          </cell>
          <cell r="BO532">
            <v>0</v>
          </cell>
          <cell r="BP532" t="str">
            <v>Seguros del Estado</v>
          </cell>
          <cell r="BQ532">
            <v>44589</v>
          </cell>
          <cell r="BR532" t="str">
            <v>28-01-2022 - 10-02-2023</v>
          </cell>
          <cell r="BS532">
            <v>2022</v>
          </cell>
          <cell r="BT532" t="str">
            <v>PENDIENTE</v>
          </cell>
          <cell r="BU532" t="str">
            <v>Ninguna</v>
          </cell>
          <cell r="BV532" t="str">
            <v>Terminado</v>
          </cell>
          <cell r="BW532" t="str">
            <v>Retiro</v>
          </cell>
          <cell r="BX532" t="str">
            <v>N/A</v>
          </cell>
          <cell r="BY532" t="str">
            <v>ASISTENCIAL</v>
          </cell>
          <cell r="BZ532" t="str">
            <v>N/A</v>
          </cell>
          <cell r="CA532" t="str">
            <v>MASCULINO</v>
          </cell>
        </row>
        <row r="533">
          <cell r="C533" t="str">
            <v>JEP-407-2022</v>
          </cell>
          <cell r="D533" t="str">
            <v>JEP-CSPO-407-2022</v>
          </cell>
          <cell r="E533" t="str">
            <v>Norma Bonilla</v>
          </cell>
          <cell r="F533" t="str">
            <v>26 de enero de 2022</v>
          </cell>
          <cell r="G533" t="str">
            <v>Juan Sebastian Agredo Sichaca</v>
          </cell>
          <cell r="H533" t="str">
            <v>2. Contratos o convenios que no requieren pluralidad de ofertas</v>
          </cell>
          <cell r="I533" t="str">
            <v>1. Prestación de servicios</v>
          </cell>
          <cell r="J533">
            <v>1072665853</v>
          </cell>
          <cell r="K533">
            <v>2</v>
          </cell>
          <cell r="L533" t="str">
            <v>Persona Natural</v>
          </cell>
          <cell r="M533" t="str">
            <v>N/A</v>
          </cell>
          <cell r="N533" t="str">
            <v>Prestación de servicios en materia de gestión y validación técnica de información, para la configuración de la solución tecnológica relativa al módulo de régimen de condicionalidad que integra el sistema ViSTA.</v>
          </cell>
          <cell r="O533" t="str">
            <v>Misional</v>
          </cell>
          <cell r="P533" t="str">
            <v>Harvey Danilo Suarez Morales</v>
          </cell>
          <cell r="Q533" t="str">
            <v>Secretaría Ejecutiva</v>
          </cell>
          <cell r="R533" t="str">
            <v xml:space="preserve">Subsecretaría Ejecutiva </v>
          </cell>
          <cell r="S533" t="str">
            <v>Departamento SAAD - Comparecientes</v>
          </cell>
          <cell r="T533" t="str">
            <v>Jorge Alirio Mancera Cortés</v>
          </cell>
          <cell r="U533" t="str">
            <v>BB-Departamento SAAD - Comparecientes</v>
          </cell>
          <cell r="V533" t="str">
            <v>N/A</v>
          </cell>
          <cell r="W533" t="str">
            <v>N/A</v>
          </cell>
          <cell r="X533" t="str">
            <v>N/A</v>
          </cell>
          <cell r="Y533" t="str">
            <v>Inversión</v>
          </cell>
          <cell r="Z533">
            <v>21052836</v>
          </cell>
          <cell r="AA533" t="str">
            <v>N/A</v>
          </cell>
          <cell r="AB533" t="str">
            <v>N/A</v>
          </cell>
          <cell r="AC533">
            <v>3508806</v>
          </cell>
          <cell r="AD533" t="str">
            <v>N/A</v>
          </cell>
          <cell r="AE533">
            <v>65122</v>
          </cell>
          <cell r="AF533">
            <v>70422</v>
          </cell>
          <cell r="AG533">
            <v>2018011000870</v>
          </cell>
          <cell r="AH533">
            <v>44589</v>
          </cell>
          <cell r="AI533">
            <v>44593</v>
          </cell>
          <cell r="AJ533" t="str">
            <v>N/A</v>
          </cell>
          <cell r="AK533" t="str">
            <v>N/A</v>
          </cell>
          <cell r="AL533" t="str">
            <v>N/A</v>
          </cell>
          <cell r="AM533" t="str">
            <v>N/A</v>
          </cell>
          <cell r="AN533">
            <v>0</v>
          </cell>
          <cell r="AO533" t="str">
            <v>N/A</v>
          </cell>
          <cell r="AP533">
            <v>0</v>
          </cell>
          <cell r="AQ533" t="str">
            <v>N/A</v>
          </cell>
          <cell r="AR533">
            <v>0</v>
          </cell>
          <cell r="AS533" t="str">
            <v>N/A</v>
          </cell>
          <cell r="AT533">
            <v>0</v>
          </cell>
          <cell r="AU533" t="str">
            <v>N/A</v>
          </cell>
          <cell r="AV533">
            <v>0</v>
          </cell>
          <cell r="AW533" t="str">
            <v>N/A</v>
          </cell>
          <cell r="AX533">
            <v>0</v>
          </cell>
          <cell r="AY533" t="str">
            <v>N/A</v>
          </cell>
          <cell r="AZ533">
            <v>0</v>
          </cell>
          <cell r="BA533">
            <v>21052836</v>
          </cell>
          <cell r="BB533" t="str">
            <v>NO</v>
          </cell>
          <cell r="BC533" t="str">
            <v>N/A</v>
          </cell>
          <cell r="BD533" t="str">
            <v>N/A</v>
          </cell>
          <cell r="BE533" t="str">
            <v>N/A</v>
          </cell>
          <cell r="BF533" t="str">
            <v>N/A</v>
          </cell>
          <cell r="BG533">
            <v>44773</v>
          </cell>
          <cell r="BH533">
            <v>44773</v>
          </cell>
          <cell r="BI533">
            <v>-570</v>
          </cell>
          <cell r="BJ533" t="str">
            <v>NO</v>
          </cell>
          <cell r="BK533" t="str">
            <v>SIN FECHA</v>
          </cell>
          <cell r="BL533" t="str">
            <v>Bogotá D.C.</v>
          </cell>
          <cell r="BM533" t="str">
            <v>Cumplimiento</v>
          </cell>
          <cell r="BN533" t="str">
            <v>60-47-101000796</v>
          </cell>
          <cell r="BO533">
            <v>0</v>
          </cell>
          <cell r="BP533" t="str">
            <v>Seguros del Estado</v>
          </cell>
          <cell r="BQ533">
            <v>44589</v>
          </cell>
          <cell r="BR533" t="str">
            <v>28-01-2022 - 31-01-2023</v>
          </cell>
          <cell r="BS533">
            <v>2022</v>
          </cell>
          <cell r="BT533" t="str">
            <v>PENDIENTE</v>
          </cell>
          <cell r="BU533" t="str">
            <v>Ninguna</v>
          </cell>
          <cell r="BV533" t="str">
            <v>Terminado</v>
          </cell>
          <cell r="BW533" t="str">
            <v>Retiro</v>
          </cell>
          <cell r="BX533" t="str">
            <v>N/A</v>
          </cell>
          <cell r="BY533" t="str">
            <v>PUBLICIDAD Y MARKETING</v>
          </cell>
          <cell r="BZ533" t="str">
            <v>N/A</v>
          </cell>
          <cell r="CA533" t="str">
            <v>MASCULINO</v>
          </cell>
        </row>
        <row r="534">
          <cell r="C534" t="str">
            <v>JEP-408-2022</v>
          </cell>
          <cell r="D534" t="str">
            <v>JEP-CSPO-408-2022</v>
          </cell>
          <cell r="E534" t="str">
            <v>Norma Bonilla</v>
          </cell>
          <cell r="F534" t="str">
            <v>26 de enero de 2022</v>
          </cell>
          <cell r="G534" t="str">
            <v>Elías Abuchar Duque</v>
          </cell>
          <cell r="H534" t="str">
            <v>2. Contratos o convenios que no requieren pluralidad de ofertas</v>
          </cell>
          <cell r="I534" t="str">
            <v>1. Prestación de servicios</v>
          </cell>
          <cell r="J534">
            <v>1067964257</v>
          </cell>
          <cell r="K534">
            <v>7</v>
          </cell>
          <cell r="L534" t="str">
            <v>Persona Natural</v>
          </cell>
          <cell r="M534" t="str">
            <v>N/A</v>
          </cell>
          <cell r="N534" t="str">
            <v>Prestación de servicios en materia de gestión y validación técnica de información, para la configuración de la solución tecnológica relativa al módulo de régimen de condicionalidad que integra el sistema ViSTA(Contratos o convenio que no requieren pluralidad de ofertas)</v>
          </cell>
          <cell r="O534" t="str">
            <v>Misional</v>
          </cell>
          <cell r="P534" t="str">
            <v>Harvey Danilo Suarez Morales</v>
          </cell>
          <cell r="Q534" t="str">
            <v>Secretaría Ejecutiva</v>
          </cell>
          <cell r="R534" t="str">
            <v xml:space="preserve">Subsecretaría Ejecutiva </v>
          </cell>
          <cell r="S534" t="str">
            <v>Departamento SAAD - Comparecientes</v>
          </cell>
          <cell r="T534" t="str">
            <v>Jorge Alirio Mancera Cortés</v>
          </cell>
          <cell r="U534" t="str">
            <v>BB-Departamento SAAD - Comparecientes</v>
          </cell>
          <cell r="V534" t="str">
            <v>N/A</v>
          </cell>
          <cell r="W534" t="str">
            <v>N/A</v>
          </cell>
          <cell r="X534" t="str">
            <v>N/A</v>
          </cell>
          <cell r="Y534" t="str">
            <v>Inversión</v>
          </cell>
          <cell r="Z534">
            <v>21052836</v>
          </cell>
          <cell r="AA534" t="str">
            <v>N/A</v>
          </cell>
          <cell r="AB534" t="str">
            <v>N/A</v>
          </cell>
          <cell r="AC534" t="str">
            <v>$3.508.806</v>
          </cell>
          <cell r="AD534" t="str">
            <v>N/A</v>
          </cell>
          <cell r="AE534">
            <v>65222</v>
          </cell>
          <cell r="AF534">
            <v>70522</v>
          </cell>
          <cell r="AG534">
            <v>2018011000870</v>
          </cell>
          <cell r="AH534">
            <v>44589</v>
          </cell>
          <cell r="AI534">
            <v>44593</v>
          </cell>
          <cell r="AJ534" t="str">
            <v>N/A</v>
          </cell>
          <cell r="AK534" t="str">
            <v>N/A</v>
          </cell>
          <cell r="AL534" t="str">
            <v>N/A</v>
          </cell>
          <cell r="AM534" t="str">
            <v>N/A</v>
          </cell>
          <cell r="AN534">
            <v>0</v>
          </cell>
          <cell r="AO534" t="str">
            <v>N/A</v>
          </cell>
          <cell r="AP534">
            <v>0</v>
          </cell>
          <cell r="AQ534" t="str">
            <v>N/A</v>
          </cell>
          <cell r="AR534">
            <v>0</v>
          </cell>
          <cell r="AS534" t="str">
            <v>N/A</v>
          </cell>
          <cell r="AT534">
            <v>0</v>
          </cell>
          <cell r="AU534" t="str">
            <v>N/A</v>
          </cell>
          <cell r="AV534">
            <v>0</v>
          </cell>
          <cell r="AW534" t="str">
            <v>N/A</v>
          </cell>
          <cell r="AX534">
            <v>0</v>
          </cell>
          <cell r="AY534" t="str">
            <v>N/A</v>
          </cell>
          <cell r="AZ534">
            <v>0</v>
          </cell>
          <cell r="BA534">
            <v>21052836</v>
          </cell>
          <cell r="BB534" t="str">
            <v>NO</v>
          </cell>
          <cell r="BC534" t="str">
            <v>N/A</v>
          </cell>
          <cell r="BD534" t="str">
            <v>N/A</v>
          </cell>
          <cell r="BE534" t="str">
            <v>N/A</v>
          </cell>
          <cell r="BF534" t="str">
            <v>N/A</v>
          </cell>
          <cell r="BG534">
            <v>44773</v>
          </cell>
          <cell r="BH534">
            <v>44773</v>
          </cell>
          <cell r="BI534">
            <v>-570</v>
          </cell>
          <cell r="BJ534" t="str">
            <v>NO</v>
          </cell>
          <cell r="BK534" t="str">
            <v>SIN FECHA</v>
          </cell>
          <cell r="BL534" t="str">
            <v>Bogotá D.C.</v>
          </cell>
          <cell r="BM534" t="str">
            <v>Cumplimiento</v>
          </cell>
          <cell r="BN534" t="str">
            <v>540 47 994000019479</v>
          </cell>
          <cell r="BO534">
            <v>0</v>
          </cell>
          <cell r="BP534" t="str">
            <v>Aseguradora Solidaria</v>
          </cell>
          <cell r="BQ534">
            <v>44589</v>
          </cell>
          <cell r="BR534" t="str">
            <v>28-01-2022 - 30-06-2023</v>
          </cell>
          <cell r="BS534">
            <v>2022</v>
          </cell>
          <cell r="BT534" t="str">
            <v>PENDIENTE</v>
          </cell>
          <cell r="BU534" t="str">
            <v>Ninguna</v>
          </cell>
          <cell r="BV534" t="str">
            <v>Terminado</v>
          </cell>
          <cell r="BW534" t="str">
            <v>Retiro</v>
          </cell>
          <cell r="BX534" t="str">
            <v>N/A</v>
          </cell>
          <cell r="BY534" t="str">
            <v>ASISTENCIAL</v>
          </cell>
          <cell r="BZ534" t="str">
            <v>N/A</v>
          </cell>
          <cell r="CA534" t="str">
            <v>MASCULINO</v>
          </cell>
        </row>
        <row r="535">
          <cell r="C535" t="str">
            <v>JEP-397-2022</v>
          </cell>
          <cell r="D535" t="str">
            <v>JEP-CSPO-397-2022</v>
          </cell>
          <cell r="E535" t="str">
            <v xml:space="preserve">Ángela Esquivel </v>
          </cell>
          <cell r="F535" t="str">
            <v>26 de enero de 2022</v>
          </cell>
          <cell r="G535" t="str">
            <v>Yulieth Angelica Rodriguez Forero</v>
          </cell>
          <cell r="H535" t="str">
            <v>2. Contratos o convenios que no requieren pluralidad de ofertas</v>
          </cell>
          <cell r="I535" t="str">
            <v>1. Prestación de servicios</v>
          </cell>
          <cell r="J535">
            <v>1013602902</v>
          </cell>
          <cell r="K535">
            <v>0</v>
          </cell>
          <cell r="L535" t="str">
            <v>Persona Natural</v>
          </cell>
          <cell r="M535" t="str">
            <v>N/A</v>
          </cell>
          <cell r="N535" t="str">
            <v xml:space="preserve">Prestación de servicios en materia de gestión y validación técnica de información, para la configuración de la solución tecnológica relativa al módulo de régimen de condicionalidad que integra el sistema ViSTA. </v>
          </cell>
          <cell r="O535" t="str">
            <v>Misional</v>
          </cell>
          <cell r="P535" t="str">
            <v>Harvey Danilo Suarez Morales</v>
          </cell>
          <cell r="Q535" t="str">
            <v>Secretaría Ejecutiva</v>
          </cell>
          <cell r="R535" t="str">
            <v xml:space="preserve">Subsecretaría Ejecutiva </v>
          </cell>
          <cell r="S535" t="str">
            <v>Departamento SAAD - Comparecientes</v>
          </cell>
          <cell r="T535" t="str">
            <v>Jorge Alirio Mancera Cortés</v>
          </cell>
          <cell r="U535" t="str">
            <v>BB-Departamento SAAD - Comparecientes</v>
          </cell>
          <cell r="V535" t="str">
            <v>N/A</v>
          </cell>
          <cell r="W535" t="str">
            <v>N/A</v>
          </cell>
          <cell r="X535" t="str">
            <v>N/A</v>
          </cell>
          <cell r="Y535" t="str">
            <v>Inversión</v>
          </cell>
          <cell r="Z535">
            <v>21052836</v>
          </cell>
          <cell r="AA535" t="str">
            <v>N/A</v>
          </cell>
          <cell r="AB535" t="str">
            <v>N/A</v>
          </cell>
          <cell r="AC535">
            <v>3508806</v>
          </cell>
          <cell r="AD535" t="str">
            <v>N/A</v>
          </cell>
          <cell r="AE535">
            <v>64922</v>
          </cell>
          <cell r="AF535">
            <v>69822</v>
          </cell>
          <cell r="AG535" t="str">
            <v xml:space="preserve">2018011000870	</v>
          </cell>
          <cell r="AH535">
            <v>44589</v>
          </cell>
          <cell r="AI535">
            <v>44593</v>
          </cell>
          <cell r="AJ535" t="str">
            <v>N/A</v>
          </cell>
          <cell r="AK535" t="str">
            <v>N/A</v>
          </cell>
          <cell r="AL535" t="str">
            <v>N/A</v>
          </cell>
          <cell r="AM535" t="str">
            <v>N/A</v>
          </cell>
          <cell r="AN535">
            <v>0</v>
          </cell>
          <cell r="AO535" t="str">
            <v>N/A</v>
          </cell>
          <cell r="AP535">
            <v>0</v>
          </cell>
          <cell r="AQ535" t="str">
            <v>N/A</v>
          </cell>
          <cell r="AR535">
            <v>0</v>
          </cell>
          <cell r="AS535" t="str">
            <v>N/A</v>
          </cell>
          <cell r="AT535">
            <v>0</v>
          </cell>
          <cell r="AU535" t="str">
            <v>N/A</v>
          </cell>
          <cell r="AV535">
            <v>0</v>
          </cell>
          <cell r="AW535" t="str">
            <v>N/A</v>
          </cell>
          <cell r="AX535">
            <v>0</v>
          </cell>
          <cell r="AY535" t="str">
            <v>N/A</v>
          </cell>
          <cell r="AZ535">
            <v>0</v>
          </cell>
          <cell r="BA535">
            <v>21052836</v>
          </cell>
          <cell r="BB535" t="str">
            <v>NO</v>
          </cell>
          <cell r="BC535" t="str">
            <v>N/A</v>
          </cell>
          <cell r="BD535" t="str">
            <v>N/A</v>
          </cell>
          <cell r="BE535" t="str">
            <v>N/A</v>
          </cell>
          <cell r="BF535" t="str">
            <v>N/A</v>
          </cell>
          <cell r="BG535">
            <v>44773</v>
          </cell>
          <cell r="BH535">
            <v>44773</v>
          </cell>
          <cell r="BI535">
            <v>-570</v>
          </cell>
          <cell r="BJ535" t="str">
            <v>NO</v>
          </cell>
          <cell r="BK535" t="str">
            <v>SIN FECHA</v>
          </cell>
          <cell r="BL535" t="str">
            <v>Bogotá D.C.</v>
          </cell>
          <cell r="BM535" t="str">
            <v>Cumplimiento</v>
          </cell>
          <cell r="BN535" t="str">
            <v>21-47-101017105</v>
          </cell>
          <cell r="BO535">
            <v>0</v>
          </cell>
          <cell r="BP535" t="str">
            <v>Seguros del Estado</v>
          </cell>
          <cell r="BQ535">
            <v>44589</v>
          </cell>
          <cell r="BR535" t="str">
            <v>28-01-2022 - 01-02-2023</v>
          </cell>
          <cell r="BS535">
            <v>2022</v>
          </cell>
          <cell r="BT535" t="str">
            <v>PENDIENTE</v>
          </cell>
          <cell r="BU535" t="str">
            <v>Ninguna</v>
          </cell>
          <cell r="BV535" t="str">
            <v>Terminado</v>
          </cell>
          <cell r="BW535" t="str">
            <v>Retiro</v>
          </cell>
          <cell r="BX535" t="str">
            <v>N/A</v>
          </cell>
          <cell r="BY535" t="str">
            <v>ADMINISTRACIÓN DE EMPRESAS</v>
          </cell>
          <cell r="BZ535" t="str">
            <v>TECNÓLOGO EN GESTÍON ADMINISTRATIVA</v>
          </cell>
          <cell r="CA535" t="str">
            <v>FEMENINO</v>
          </cell>
        </row>
        <row r="536">
          <cell r="C536" t="str">
            <v>JEP-396-2022</v>
          </cell>
          <cell r="D536" t="str">
            <v>JEP-CSPO-396-2022</v>
          </cell>
          <cell r="E536" t="str">
            <v xml:space="preserve">Ángela Esquivel </v>
          </cell>
          <cell r="F536" t="str">
            <v>26 de enero de 2022</v>
          </cell>
          <cell r="G536" t="str">
            <v xml:space="preserve">Camilo Steven Higuita Parra	</v>
          </cell>
          <cell r="H536" t="str">
            <v>2. Contratos o convenios que no requieren pluralidad de ofertas</v>
          </cell>
          <cell r="I536" t="str">
            <v>1. Prestación de servicios</v>
          </cell>
          <cell r="J536" t="str">
            <v>1052415116_x000D_</v>
          </cell>
          <cell r="K536">
            <v>8</v>
          </cell>
          <cell r="L536" t="str">
            <v>Persona Natural</v>
          </cell>
          <cell r="M536" t="str">
            <v>N/A</v>
          </cell>
          <cell r="N536" t="str">
            <v xml:space="preserve">Prestación de servicios en materia de gestión y validación técnica de información, para la configuración de la solución tecnológica relativa al módulo de régimen de condicionalidad que integra el sistema ViSTA. </v>
          </cell>
          <cell r="O536" t="str">
            <v>Misional</v>
          </cell>
          <cell r="P536" t="str">
            <v>Harvey Danilo Suarez Morales</v>
          </cell>
          <cell r="Q536" t="str">
            <v>Secretaría Ejecutiva</v>
          </cell>
          <cell r="R536" t="str">
            <v xml:space="preserve">Subsecretaría Ejecutiva </v>
          </cell>
          <cell r="S536" t="str">
            <v>Departamento SAAD - Comparecientes</v>
          </cell>
          <cell r="T536" t="str">
            <v>Jorge Alirio Mancera Cortés</v>
          </cell>
          <cell r="U536" t="str">
            <v>BB-Departamento SAAD - Comparecientes</v>
          </cell>
          <cell r="V536" t="str">
            <v>N/A</v>
          </cell>
          <cell r="W536" t="str">
            <v>N/A</v>
          </cell>
          <cell r="X536" t="str">
            <v>N/A</v>
          </cell>
          <cell r="Y536" t="str">
            <v>Inversión</v>
          </cell>
          <cell r="Z536">
            <v>21052836</v>
          </cell>
          <cell r="AA536" t="str">
            <v>N/A</v>
          </cell>
          <cell r="AB536" t="str">
            <v>N/A</v>
          </cell>
          <cell r="AC536" t="str">
            <v>$3.508.806</v>
          </cell>
          <cell r="AD536" t="str">
            <v>N/A</v>
          </cell>
          <cell r="AE536">
            <v>64322</v>
          </cell>
          <cell r="AF536">
            <v>69322</v>
          </cell>
          <cell r="AG536" t="str">
            <v xml:space="preserve">2018011000870	</v>
          </cell>
          <cell r="AH536">
            <v>44589</v>
          </cell>
          <cell r="AI536">
            <v>44593</v>
          </cell>
          <cell r="AJ536" t="str">
            <v>N/A</v>
          </cell>
          <cell r="AK536" t="str">
            <v>N/A</v>
          </cell>
          <cell r="AL536" t="str">
            <v>N/A</v>
          </cell>
          <cell r="AM536" t="str">
            <v>N/A</v>
          </cell>
          <cell r="AN536">
            <v>0</v>
          </cell>
          <cell r="AO536" t="str">
            <v>N/A</v>
          </cell>
          <cell r="AP536">
            <v>0</v>
          </cell>
          <cell r="AQ536" t="str">
            <v>N/A</v>
          </cell>
          <cell r="AR536">
            <v>0</v>
          </cell>
          <cell r="AS536" t="str">
            <v>N/A</v>
          </cell>
          <cell r="AT536">
            <v>0</v>
          </cell>
          <cell r="AU536" t="str">
            <v>N/A</v>
          </cell>
          <cell r="AV536">
            <v>0</v>
          </cell>
          <cell r="AW536" t="str">
            <v>N/A</v>
          </cell>
          <cell r="AX536">
            <v>0</v>
          </cell>
          <cell r="AY536" t="str">
            <v>N/A</v>
          </cell>
          <cell r="AZ536">
            <v>0</v>
          </cell>
          <cell r="BA536">
            <v>21052836</v>
          </cell>
          <cell r="BB536" t="str">
            <v>NO</v>
          </cell>
          <cell r="BC536" t="str">
            <v>N/A</v>
          </cell>
          <cell r="BD536" t="str">
            <v>N/A</v>
          </cell>
          <cell r="BE536" t="str">
            <v>N/A</v>
          </cell>
          <cell r="BF536" t="str">
            <v>N/A</v>
          </cell>
          <cell r="BG536">
            <v>44773</v>
          </cell>
          <cell r="BH536">
            <v>44773</v>
          </cell>
          <cell r="BI536">
            <v>-570</v>
          </cell>
          <cell r="BJ536" t="str">
            <v>NO</v>
          </cell>
          <cell r="BK536" t="str">
            <v>SIN FECHA</v>
          </cell>
          <cell r="BL536" t="str">
            <v>Bogotá D.C.</v>
          </cell>
          <cell r="BM536" t="str">
            <v>Cumplimiento</v>
          </cell>
          <cell r="BN536" t="str">
            <v>21-47-101017168</v>
          </cell>
          <cell r="BO536">
            <v>0</v>
          </cell>
          <cell r="BP536" t="str">
            <v>Seguros del Estado</v>
          </cell>
          <cell r="BQ536">
            <v>44589</v>
          </cell>
          <cell r="BR536" t="str">
            <v>28-01-2022 - 01-02-2023</v>
          </cell>
          <cell r="BS536">
            <v>2022</v>
          </cell>
          <cell r="BT536" t="str">
            <v>PENDIENTE</v>
          </cell>
          <cell r="BU536" t="str">
            <v>Ninguna</v>
          </cell>
          <cell r="BV536" t="str">
            <v>Terminado</v>
          </cell>
          <cell r="BW536" t="str">
            <v>Retiro</v>
          </cell>
          <cell r="BX536" t="str">
            <v>N/A</v>
          </cell>
          <cell r="BY536" t="str">
            <v>ASISTENCIAL</v>
          </cell>
          <cell r="BZ536" t="str">
            <v>N/A</v>
          </cell>
          <cell r="CA536" t="str">
            <v>MASCULINO</v>
          </cell>
        </row>
        <row r="537">
          <cell r="C537" t="str">
            <v>JEP-414-2022</v>
          </cell>
          <cell r="D537" t="str">
            <v>JEP-CSPO-414-2022</v>
          </cell>
          <cell r="E537" t="str">
            <v xml:space="preserve">Ángela Esquivel </v>
          </cell>
          <cell r="F537" t="str">
            <v>26 de enero de 2022</v>
          </cell>
          <cell r="G537" t="str">
            <v>Carlos Anibal Echandia Chavista</v>
          </cell>
          <cell r="H537" t="str">
            <v>2. Contratos o convenios que no requieren pluralidad de ofertas</v>
          </cell>
          <cell r="I537" t="str">
            <v>1. Prestación de servicios</v>
          </cell>
          <cell r="J537">
            <v>80101181</v>
          </cell>
          <cell r="K537">
            <v>1</v>
          </cell>
          <cell r="L537" t="str">
            <v>Persona Natural</v>
          </cell>
          <cell r="M537" t="str">
            <v>N/A</v>
          </cell>
          <cell r="N537" t="str">
            <v>Prestación de servicios en materia de gestión y validación técnica de información, para la configuración de la solución tecnológica relativa al módulo de régimen de condicionalidad que integra el sistema ViSTA</v>
          </cell>
          <cell r="O537" t="str">
            <v>Misional</v>
          </cell>
          <cell r="P537" t="str">
            <v>Harvey Danilo Suarez Morales</v>
          </cell>
          <cell r="Q537" t="str">
            <v>Secretaría Ejecutiva</v>
          </cell>
          <cell r="R537" t="str">
            <v xml:space="preserve">Subsecretaría Ejecutiva </v>
          </cell>
          <cell r="S537" t="str">
            <v>Departamento SAAD - Comparecientes</v>
          </cell>
          <cell r="T537" t="str">
            <v>Jorge Alirio Mancera Cortés</v>
          </cell>
          <cell r="U537" t="str">
            <v>BB-Departamento SAAD - Comparecientes</v>
          </cell>
          <cell r="V537" t="str">
            <v>N/A</v>
          </cell>
          <cell r="W537" t="str">
            <v>N/A</v>
          </cell>
          <cell r="X537" t="str">
            <v>N/A</v>
          </cell>
          <cell r="Y537" t="str">
            <v>Inversión</v>
          </cell>
          <cell r="Z537">
            <v>21052836</v>
          </cell>
          <cell r="AA537" t="str">
            <v>N/A</v>
          </cell>
          <cell r="AB537" t="str">
            <v>N/A</v>
          </cell>
          <cell r="AC537" t="str">
            <v>$3.508.806</v>
          </cell>
          <cell r="AD537" t="str">
            <v>N/A</v>
          </cell>
          <cell r="AE537">
            <v>65422</v>
          </cell>
          <cell r="AF537">
            <v>69922</v>
          </cell>
          <cell r="AG537" t="str">
            <v xml:space="preserve">2018011000870	</v>
          </cell>
          <cell r="AH537">
            <v>44589</v>
          </cell>
          <cell r="AI537">
            <v>44593</v>
          </cell>
          <cell r="AJ537" t="str">
            <v>N/A</v>
          </cell>
          <cell r="AK537" t="str">
            <v>N/A</v>
          </cell>
          <cell r="AL537" t="str">
            <v>N/A</v>
          </cell>
          <cell r="AM537" t="str">
            <v>N/A</v>
          </cell>
          <cell r="AN537">
            <v>0</v>
          </cell>
          <cell r="AO537" t="str">
            <v>N/A</v>
          </cell>
          <cell r="AP537">
            <v>0</v>
          </cell>
          <cell r="AQ537" t="str">
            <v>N/A</v>
          </cell>
          <cell r="AR537">
            <v>0</v>
          </cell>
          <cell r="AS537" t="str">
            <v>N/A</v>
          </cell>
          <cell r="AT537">
            <v>0</v>
          </cell>
          <cell r="AU537" t="str">
            <v>N/A</v>
          </cell>
          <cell r="AV537">
            <v>0</v>
          </cell>
          <cell r="AW537" t="str">
            <v>N/A</v>
          </cell>
          <cell r="AX537">
            <v>0</v>
          </cell>
          <cell r="AY537" t="str">
            <v>N/A</v>
          </cell>
          <cell r="AZ537">
            <v>0</v>
          </cell>
          <cell r="BA537">
            <v>21052836</v>
          </cell>
          <cell r="BB537" t="str">
            <v>NO</v>
          </cell>
          <cell r="BC537" t="str">
            <v>N/A</v>
          </cell>
          <cell r="BD537" t="str">
            <v>N/A</v>
          </cell>
          <cell r="BE537" t="str">
            <v>N/A</v>
          </cell>
          <cell r="BF537" t="str">
            <v>N/A</v>
          </cell>
          <cell r="BG537">
            <v>44773</v>
          </cell>
          <cell r="BH537">
            <v>44773</v>
          </cell>
          <cell r="BI537">
            <v>-570</v>
          </cell>
          <cell r="BJ537" t="str">
            <v>NO</v>
          </cell>
          <cell r="BK537" t="str">
            <v>SIN FECHA</v>
          </cell>
          <cell r="BL537" t="str">
            <v>Bogotá D.C.</v>
          </cell>
          <cell r="BM537" t="str">
            <v>Cumplimiento</v>
          </cell>
          <cell r="BN537" t="str">
            <v>21-47-101017130</v>
          </cell>
          <cell r="BO537">
            <v>0</v>
          </cell>
          <cell r="BP537" t="str">
            <v>Seguros del Estado</v>
          </cell>
          <cell r="BQ537">
            <v>44589</v>
          </cell>
          <cell r="BR537" t="str">
            <v>28-01-2022 - 01-02-2023</v>
          </cell>
          <cell r="BS537">
            <v>2022</v>
          </cell>
          <cell r="BT537" t="str">
            <v>PENDIENTE</v>
          </cell>
          <cell r="BU537" t="str">
            <v>Ninguna</v>
          </cell>
          <cell r="BV537" t="str">
            <v>Terminado</v>
          </cell>
          <cell r="BW537" t="str">
            <v>Retiro</v>
          </cell>
          <cell r="BX537" t="str">
            <v>N/A</v>
          </cell>
          <cell r="BY537" t="str">
            <v>MEDIOS AUDIOVISUALES</v>
          </cell>
          <cell r="BZ537" t="str">
            <v>N/A</v>
          </cell>
          <cell r="CA537" t="str">
            <v>MASCULINO</v>
          </cell>
        </row>
        <row r="538">
          <cell r="C538" t="str">
            <v>JEP-065-2022</v>
          </cell>
          <cell r="D538" t="str">
            <v>JEP-CSPO-065-2022</v>
          </cell>
          <cell r="E538" t="str">
            <v>Paola Casas</v>
          </cell>
          <cell r="F538" t="str">
            <v>N/R</v>
          </cell>
          <cell r="G538" t="str">
            <v>Jairo Hernan Araque Ferraro</v>
          </cell>
          <cell r="H538" t="str">
            <v>2. Contratos o convenios que no requieren pluralidad de ofertas</v>
          </cell>
          <cell r="I538" t="str">
            <v>1. Prestación de servicios</v>
          </cell>
          <cell r="J538">
            <v>71787507</v>
          </cell>
          <cell r="K538">
            <v>8</v>
          </cell>
          <cell r="L538" t="str">
            <v>Persona Natural</v>
          </cell>
          <cell r="M538" t="str">
            <v>N/A</v>
          </cell>
          <cell r="N538" t="str">
            <v>Prestar servicios profesionales en el apoyo y acompañamiento a la Secretaría Ejecutiva en la proyección de conceptos y peticiones de contendio jurídico y demás asuntos relacionados con la Secretaría Ejecutiva propios de su competencia y en el marco de la JEP.</v>
          </cell>
          <cell r="O538" t="str">
            <v>Administrativo Transversal</v>
          </cell>
          <cell r="P538" t="str">
            <v>Harvey Danilo Suarez Morales</v>
          </cell>
          <cell r="Q538" t="str">
            <v>Secretaría Ejecutiva</v>
          </cell>
          <cell r="R538" t="str">
            <v>Dirección de Asuntos Jurídicos</v>
          </cell>
          <cell r="S538" t="str">
            <v>Dirección de Asuntos Jurídicos</v>
          </cell>
          <cell r="T538" t="str">
            <v>Jairo Ernesto Arias</v>
          </cell>
          <cell r="U538" t="str">
            <v>E -Dirección de Asuntos Jurídicos</v>
          </cell>
          <cell r="V538" t="str">
            <v>N/A</v>
          </cell>
          <cell r="W538" t="str">
            <v>N/A</v>
          </cell>
          <cell r="X538" t="str">
            <v>N/A</v>
          </cell>
          <cell r="Y538" t="str">
            <v>Inversión</v>
          </cell>
          <cell r="Z538">
            <v>96408973</v>
          </cell>
          <cell r="AA538" t="str">
            <v>N/A</v>
          </cell>
          <cell r="AB538" t="str">
            <v>N/A</v>
          </cell>
          <cell r="AC538">
            <v>8240084</v>
          </cell>
          <cell r="AD538" t="str">
            <v>N/A</v>
          </cell>
          <cell r="AE538">
            <v>33622</v>
          </cell>
          <cell r="AF538">
            <v>41622</v>
          </cell>
          <cell r="AG538">
            <v>2018011001091</v>
          </cell>
          <cell r="AH538">
            <v>44580</v>
          </cell>
          <cell r="AI538">
            <v>44585</v>
          </cell>
          <cell r="AJ538" t="str">
            <v>N/A</v>
          </cell>
          <cell r="AK538" t="str">
            <v>N/A</v>
          </cell>
          <cell r="AL538" t="str">
            <v>N/A</v>
          </cell>
          <cell r="AM538" t="str">
            <v>N/A</v>
          </cell>
          <cell r="AN538">
            <v>0</v>
          </cell>
          <cell r="AO538" t="str">
            <v>N/A</v>
          </cell>
          <cell r="AP538">
            <v>0</v>
          </cell>
          <cell r="AQ538" t="str">
            <v>N/A</v>
          </cell>
          <cell r="AR538">
            <v>0</v>
          </cell>
          <cell r="AS538" t="str">
            <v>N/A</v>
          </cell>
          <cell r="AT538">
            <v>0</v>
          </cell>
          <cell r="AU538" t="str">
            <v>N/A</v>
          </cell>
          <cell r="AV538">
            <v>0</v>
          </cell>
          <cell r="AW538" t="str">
            <v>N/A</v>
          </cell>
          <cell r="AX538">
            <v>0</v>
          </cell>
          <cell r="AY538" t="str">
            <v>N/A</v>
          </cell>
          <cell r="AZ538">
            <v>0</v>
          </cell>
          <cell r="BA538">
            <v>96408973</v>
          </cell>
          <cell r="BB538" t="str">
            <v>NO</v>
          </cell>
          <cell r="BC538" t="str">
            <v>N/A</v>
          </cell>
          <cell r="BD538" t="str">
            <v>N/A</v>
          </cell>
          <cell r="BE538" t="str">
            <v>N/A</v>
          </cell>
          <cell r="BF538" t="str">
            <v>N/A</v>
          </cell>
          <cell r="BG538">
            <v>44926</v>
          </cell>
          <cell r="BH538">
            <v>44926</v>
          </cell>
          <cell r="BI538">
            <v>-417</v>
          </cell>
          <cell r="BJ538" t="str">
            <v>NO</v>
          </cell>
          <cell r="BK538" t="str">
            <v>N/A</v>
          </cell>
          <cell r="BL538" t="str">
            <v>Bogotá D.C.</v>
          </cell>
          <cell r="BM538" t="str">
            <v>Cumplimiento</v>
          </cell>
          <cell r="BN538" t="str">
            <v>11-47-101010896</v>
          </cell>
          <cell r="BO538">
            <v>0</v>
          </cell>
          <cell r="BP538" t="str">
            <v>Seguros del Estado</v>
          </cell>
          <cell r="BQ538">
            <v>44581</v>
          </cell>
          <cell r="BR538" t="str">
            <v>20-01-2022 - 30-06-2023</v>
          </cell>
          <cell r="BS538">
            <v>2022</v>
          </cell>
          <cell r="BT538" t="str">
            <v>PENDIENTE</v>
          </cell>
          <cell r="BU538" t="str">
            <v>N/A</v>
          </cell>
          <cell r="BV538" t="str">
            <v>Terminado</v>
          </cell>
          <cell r="BW538" t="str">
            <v>Retiro</v>
          </cell>
          <cell r="BX538" t="str">
            <v>N/A</v>
          </cell>
          <cell r="BY538" t="str">
            <v>DERECHO</v>
          </cell>
          <cell r="BZ538" t="str">
            <v>N/A</v>
          </cell>
          <cell r="CA538" t="str">
            <v>MASCULINO</v>
          </cell>
        </row>
        <row r="539">
          <cell r="C539" t="str">
            <v>JEP-227-2022</v>
          </cell>
          <cell r="D539" t="str">
            <v>JEP-CSPO-227-2022</v>
          </cell>
          <cell r="E539" t="str">
            <v>Paola Casas</v>
          </cell>
          <cell r="F539" t="str">
            <v>17 de enero de 2022</v>
          </cell>
          <cell r="G539" t="str">
            <v>Patricia Yaneth Tovar Sarmiento</v>
          </cell>
          <cell r="H539" t="str">
            <v>2. Contratos o convenios que no requieren pluralidad de ofertas</v>
          </cell>
          <cell r="I539" t="str">
            <v>1. Prestación de servicios</v>
          </cell>
          <cell r="J539">
            <v>39755934</v>
          </cell>
          <cell r="K539">
            <v>6</v>
          </cell>
          <cell r="L539" t="str">
            <v>Persona Natural</v>
          </cell>
          <cell r="M539" t="str">
            <v>N/A</v>
          </cell>
          <cell r="N539" t="str">
            <v>Prestar servicios profesionales para realizar seguimiento a la actividad del Congreso de la República, a los proyectos de ley, actos legislativos y en general a los debates de asuntos de interés de la JEP.</v>
          </cell>
          <cell r="O539" t="str">
            <v>Administrativo Transversal</v>
          </cell>
          <cell r="P539" t="str">
            <v>Harvey Danilo Suarez Morales</v>
          </cell>
          <cell r="Q539" t="str">
            <v>Secretaría Ejecutiva</v>
          </cell>
          <cell r="R539" t="str">
            <v>Dirección de Asuntos Jurídicos</v>
          </cell>
          <cell r="S539" t="str">
            <v>Dirección de Asuntos Jurídicos</v>
          </cell>
          <cell r="T539" t="str">
            <v>Jairo Ernesto Arias</v>
          </cell>
          <cell r="U539" t="str">
            <v>E -Dirección de Asuntos Jurídicos</v>
          </cell>
          <cell r="V539" t="str">
            <v>N/A</v>
          </cell>
          <cell r="W539" t="str">
            <v>N/A</v>
          </cell>
          <cell r="X539" t="str">
            <v>N/A</v>
          </cell>
          <cell r="Y539" t="str">
            <v>Inversión</v>
          </cell>
          <cell r="Z539">
            <v>69823860</v>
          </cell>
          <cell r="AA539" t="str">
            <v>N/A</v>
          </cell>
          <cell r="AB539" t="str">
            <v>N/A</v>
          </cell>
          <cell r="AC539">
            <v>6071640</v>
          </cell>
          <cell r="AD539" t="str">
            <v>N/A</v>
          </cell>
          <cell r="AE539">
            <v>56922</v>
          </cell>
          <cell r="AF539">
            <v>50122</v>
          </cell>
          <cell r="AG539">
            <v>2018011001091</v>
          </cell>
          <cell r="AH539">
            <v>44584</v>
          </cell>
          <cell r="AI539">
            <v>44588</v>
          </cell>
          <cell r="AJ539" t="str">
            <v>N/A</v>
          </cell>
          <cell r="AK539" t="str">
            <v>N/A</v>
          </cell>
          <cell r="AL539" t="str">
            <v>N/A</v>
          </cell>
          <cell r="AM539" t="str">
            <v>N/A</v>
          </cell>
          <cell r="AN539">
            <v>0</v>
          </cell>
          <cell r="AO539" t="str">
            <v>N/A</v>
          </cell>
          <cell r="AP539">
            <v>0</v>
          </cell>
          <cell r="AQ539" t="str">
            <v>N/A</v>
          </cell>
          <cell r="AR539">
            <v>0</v>
          </cell>
          <cell r="AS539" t="str">
            <v>N/A</v>
          </cell>
          <cell r="AT539">
            <v>0</v>
          </cell>
          <cell r="AU539" t="str">
            <v>N/A</v>
          </cell>
          <cell r="AV539">
            <v>0</v>
          </cell>
          <cell r="AW539" t="str">
            <v>N/A</v>
          </cell>
          <cell r="AX539">
            <v>0</v>
          </cell>
          <cell r="AY539" t="str">
            <v>N/A</v>
          </cell>
          <cell r="AZ539">
            <v>0</v>
          </cell>
          <cell r="BA539">
            <v>69823860</v>
          </cell>
          <cell r="BB539" t="str">
            <v>NO</v>
          </cell>
          <cell r="BC539" t="str">
            <v>N/A</v>
          </cell>
          <cell r="BD539" t="str">
            <v>N/A</v>
          </cell>
          <cell r="BE539" t="str">
            <v>N/A</v>
          </cell>
          <cell r="BF539" t="str">
            <v>N/A</v>
          </cell>
          <cell r="BG539">
            <v>44926</v>
          </cell>
          <cell r="BH539">
            <v>44926</v>
          </cell>
          <cell r="BI539">
            <v>-417</v>
          </cell>
          <cell r="BJ539" t="str">
            <v>NO</v>
          </cell>
          <cell r="BK539" t="str">
            <v>N/A</v>
          </cell>
          <cell r="BL539" t="str">
            <v>Bogotá D.C.</v>
          </cell>
          <cell r="BM539" t="str">
            <v>Cumplimiento</v>
          </cell>
          <cell r="BN539" t="str">
            <v>21-47-101016617</v>
          </cell>
          <cell r="BO539">
            <v>0</v>
          </cell>
          <cell r="BP539" t="str">
            <v>Seguros del Estado</v>
          </cell>
          <cell r="BQ539">
            <v>44585</v>
          </cell>
          <cell r="BR539" t="str">
            <v>24-01-2022 - 02-07-2023</v>
          </cell>
          <cell r="BS539">
            <v>2022</v>
          </cell>
          <cell r="BT539" t="str">
            <v>PENDIENTE</v>
          </cell>
          <cell r="BU539" t="str">
            <v>N/A</v>
          </cell>
          <cell r="BV539" t="str">
            <v>Terminado</v>
          </cell>
          <cell r="BW539" t="str">
            <v>Retiro</v>
          </cell>
          <cell r="BX539" t="str">
            <v>N/A</v>
          </cell>
          <cell r="BY539" t="str">
            <v xml:space="preserve">COMUNICACIÓN SOCIAL Y PERIODISMO </v>
          </cell>
          <cell r="BZ539" t="str">
            <v>N/A</v>
          </cell>
          <cell r="CA539" t="str">
            <v>FEMENINO</v>
          </cell>
        </row>
        <row r="540">
          <cell r="C540" t="str">
            <v>JEP-228-2022</v>
          </cell>
          <cell r="D540" t="str">
            <v>JEP-CSPO-228-2022</v>
          </cell>
          <cell r="E540" t="str">
            <v>Paola Casas</v>
          </cell>
          <cell r="F540" t="str">
            <v>17 de enero de 2022</v>
          </cell>
          <cell r="G540" t="str">
            <v>Blanca Cecilia Buitrago Forero</v>
          </cell>
          <cell r="H540" t="str">
            <v>2. Contratos o convenios que no requieren pluralidad de ofertas</v>
          </cell>
          <cell r="I540" t="str">
            <v>1. Prestación de servicios</v>
          </cell>
          <cell r="J540" t="str">
            <v>51767710_x000D_</v>
          </cell>
          <cell r="K540">
            <v>9</v>
          </cell>
          <cell r="L540" t="str">
            <v>Persona Natural</v>
          </cell>
          <cell r="M540" t="str">
            <v>N/A</v>
          </cell>
          <cell r="N540" t="str">
            <v>Prestación de servicios profesionales como psicólogo para apoyar y acompañar a la Dirección de Asuntos Jurídicos para la prevención del daño antijuridico con enfoque psicosocial en la JEP.</v>
          </cell>
          <cell r="O540" t="str">
            <v>Administrativo Transversal</v>
          </cell>
          <cell r="P540" t="str">
            <v>Harvey Danilo Suarez Morales</v>
          </cell>
          <cell r="Q540" t="str">
            <v>Secretaría Ejecutiva</v>
          </cell>
          <cell r="R540" t="str">
            <v>Dirección de Asuntos Jurídicos</v>
          </cell>
          <cell r="S540" t="str">
            <v>Dirección de Asuntos Jurídicos</v>
          </cell>
          <cell r="T540" t="str">
            <v>Jairo Ernesto Arias</v>
          </cell>
          <cell r="U540" t="str">
            <v>E -Dirección de Asuntos Jurídicos</v>
          </cell>
          <cell r="V540" t="str">
            <v>N/A</v>
          </cell>
          <cell r="W540" t="str">
            <v>N/A</v>
          </cell>
          <cell r="X540" t="str">
            <v>N/A</v>
          </cell>
          <cell r="Y540" t="str">
            <v>Inversión</v>
          </cell>
          <cell r="Z540">
            <v>76473757</v>
          </cell>
          <cell r="AA540" t="str">
            <v>N/A</v>
          </cell>
          <cell r="AB540" t="str">
            <v>N/A</v>
          </cell>
          <cell r="AC540" t="str">
            <v>$6.649.892</v>
          </cell>
          <cell r="AD540" t="str">
            <v>N/A</v>
          </cell>
          <cell r="AE540">
            <v>56722</v>
          </cell>
          <cell r="AF540">
            <v>50222</v>
          </cell>
          <cell r="AG540" t="str">
            <v xml:space="preserve">2018011001175	</v>
          </cell>
          <cell r="AH540">
            <v>44584</v>
          </cell>
          <cell r="AI540">
            <v>44587</v>
          </cell>
          <cell r="AJ540" t="str">
            <v>N/A</v>
          </cell>
          <cell r="AK540" t="str">
            <v>N/A</v>
          </cell>
          <cell r="AL540" t="str">
            <v>N/A</v>
          </cell>
          <cell r="AM540" t="str">
            <v>N/A</v>
          </cell>
          <cell r="AN540">
            <v>0</v>
          </cell>
          <cell r="AO540" t="str">
            <v>N/A</v>
          </cell>
          <cell r="AP540">
            <v>0</v>
          </cell>
          <cell r="AQ540" t="str">
            <v>N/A</v>
          </cell>
          <cell r="AR540">
            <v>0</v>
          </cell>
          <cell r="AS540" t="str">
            <v>N/A</v>
          </cell>
          <cell r="AT540">
            <v>0</v>
          </cell>
          <cell r="AU540" t="str">
            <v>N/A</v>
          </cell>
          <cell r="AV540">
            <v>0</v>
          </cell>
          <cell r="AW540" t="str">
            <v>N/A</v>
          </cell>
          <cell r="AX540">
            <v>0</v>
          </cell>
          <cell r="AY540" t="str">
            <v>N/A</v>
          </cell>
          <cell r="AZ540">
            <v>0</v>
          </cell>
          <cell r="BA540">
            <v>76473757</v>
          </cell>
          <cell r="BB540" t="str">
            <v>NO</v>
          </cell>
          <cell r="BC540" t="str">
            <v>N/A</v>
          </cell>
          <cell r="BD540" t="str">
            <v>N/A</v>
          </cell>
          <cell r="BE540" t="str">
            <v>N/A</v>
          </cell>
          <cell r="BF540" t="str">
            <v>N/A</v>
          </cell>
          <cell r="BG540">
            <v>44926</v>
          </cell>
          <cell r="BH540">
            <v>44926</v>
          </cell>
          <cell r="BI540">
            <v>-417</v>
          </cell>
          <cell r="BJ540" t="str">
            <v>NO</v>
          </cell>
          <cell r="BK540" t="str">
            <v>N/A</v>
          </cell>
          <cell r="BL540" t="str">
            <v>Bogotá D.C.</v>
          </cell>
          <cell r="BM540" t="str">
            <v>Cumplimiento</v>
          </cell>
          <cell r="BN540" t="str">
            <v xml:space="preserve">	38047994000123429</v>
          </cell>
          <cell r="BO540">
            <v>0</v>
          </cell>
          <cell r="BP540" t="str">
            <v>Aseguradora Solidaria</v>
          </cell>
          <cell r="BQ540">
            <v>44585</v>
          </cell>
          <cell r="BR540" t="str">
            <v>24-01-2022 - 03-07-2023</v>
          </cell>
          <cell r="BS540">
            <v>2022</v>
          </cell>
          <cell r="BT540" t="str">
            <v>PENDIENTE</v>
          </cell>
          <cell r="BU540" t="str">
            <v>N/A</v>
          </cell>
          <cell r="BV540" t="str">
            <v>Terminado</v>
          </cell>
          <cell r="BW540" t="str">
            <v>Retiro</v>
          </cell>
          <cell r="BX540" t="str">
            <v>N/A</v>
          </cell>
          <cell r="BY540" t="str">
            <v>PSICOLOGÍA</v>
          </cell>
          <cell r="BZ540" t="str">
            <v>N/A</v>
          </cell>
          <cell r="CA540" t="str">
            <v>FEMENINO</v>
          </cell>
        </row>
        <row r="541">
          <cell r="C541" t="str">
            <v>JEP-229-2022</v>
          </cell>
          <cell r="D541" t="str">
            <v>JEP-CSPO-229-2022</v>
          </cell>
          <cell r="E541" t="str">
            <v>Paola Casas</v>
          </cell>
          <cell r="F541" t="str">
            <v>17 de enero de 2022</v>
          </cell>
          <cell r="G541" t="str">
            <v>Nohemi Moreno Monsalve</v>
          </cell>
          <cell r="H541" t="str">
            <v>2. Contratos o convenios que no requieren pluralidad de ofertas</v>
          </cell>
          <cell r="I541" t="str">
            <v>1. Prestación de servicios</v>
          </cell>
          <cell r="J541">
            <v>60280267</v>
          </cell>
          <cell r="K541">
            <v>8</v>
          </cell>
          <cell r="L541" t="str">
            <v>Persona Natural</v>
          </cell>
          <cell r="M541" t="str">
            <v>N/A</v>
          </cell>
          <cell r="N541" t="str">
            <v>Prestación de servicios profesionales como abogado para apoyar y acompañar a la Dirección de Asuntos Jurídicos para la prevención del daño antijuridico en la JEP.</v>
          </cell>
          <cell r="O541" t="str">
            <v>Administrativo Transversal</v>
          </cell>
          <cell r="P541" t="str">
            <v>Harvey Danilo Suarez Morales</v>
          </cell>
          <cell r="Q541" t="str">
            <v>Secretaría Ejecutiva</v>
          </cell>
          <cell r="R541" t="str">
            <v>Dirección de Asuntos Jurídicos</v>
          </cell>
          <cell r="S541" t="str">
            <v>Dirección de Asuntos Jurídicos</v>
          </cell>
          <cell r="T541" t="str">
            <v>Jairo Ernesto Arias</v>
          </cell>
          <cell r="U541" t="str">
            <v>E -Dirección de Asuntos Jurídicos</v>
          </cell>
          <cell r="V541" t="str">
            <v>N/A</v>
          </cell>
          <cell r="W541" t="str">
            <v>N/A</v>
          </cell>
          <cell r="X541" t="str">
            <v>N/A</v>
          </cell>
          <cell r="Y541" t="str">
            <v>Inversión</v>
          </cell>
          <cell r="Z541">
            <v>94760959</v>
          </cell>
          <cell r="AA541" t="str">
            <v>N/A</v>
          </cell>
          <cell r="AB541" t="str">
            <v>N/A</v>
          </cell>
          <cell r="AC541">
            <v>8240084</v>
          </cell>
          <cell r="AD541" t="str">
            <v>N/A</v>
          </cell>
          <cell r="AE541">
            <v>56622</v>
          </cell>
          <cell r="AF541">
            <v>49022</v>
          </cell>
          <cell r="AG541">
            <v>2018011001175</v>
          </cell>
          <cell r="AH541">
            <v>44583</v>
          </cell>
          <cell r="AI541">
            <v>44588</v>
          </cell>
          <cell r="AJ541" t="str">
            <v>N/A</v>
          </cell>
          <cell r="AK541" t="str">
            <v>N/A</v>
          </cell>
          <cell r="AL541" t="str">
            <v>N/A</v>
          </cell>
          <cell r="AM541" t="str">
            <v>N/A</v>
          </cell>
          <cell r="AN541">
            <v>0</v>
          </cell>
          <cell r="AO541" t="str">
            <v>N/A</v>
          </cell>
          <cell r="AP541">
            <v>0</v>
          </cell>
          <cell r="AQ541" t="str">
            <v>N/A</v>
          </cell>
          <cell r="AR541">
            <v>0</v>
          </cell>
          <cell r="AS541" t="str">
            <v>N/A</v>
          </cell>
          <cell r="AT541">
            <v>0</v>
          </cell>
          <cell r="AU541" t="str">
            <v>N/A</v>
          </cell>
          <cell r="AV541">
            <v>0</v>
          </cell>
          <cell r="AW541" t="str">
            <v>N/A</v>
          </cell>
          <cell r="AX541">
            <v>0</v>
          </cell>
          <cell r="AY541" t="str">
            <v>N/A</v>
          </cell>
          <cell r="AZ541">
            <v>0</v>
          </cell>
          <cell r="BA541">
            <v>94760959</v>
          </cell>
          <cell r="BB541" t="str">
            <v>NO</v>
          </cell>
          <cell r="BC541" t="str">
            <v>N/A</v>
          </cell>
          <cell r="BD541" t="str">
            <v>N/A</v>
          </cell>
          <cell r="BE541" t="str">
            <v>N/A</v>
          </cell>
          <cell r="BF541" t="str">
            <v>N/A</v>
          </cell>
          <cell r="BG541">
            <v>44926</v>
          </cell>
          <cell r="BH541">
            <v>44926</v>
          </cell>
          <cell r="BI541">
            <v>-417</v>
          </cell>
          <cell r="BJ541" t="str">
            <v>NO</v>
          </cell>
          <cell r="BK541" t="str">
            <v>N/A</v>
          </cell>
          <cell r="BL541" t="str">
            <v>Bogotá D.C.</v>
          </cell>
          <cell r="BM541" t="str">
            <v>Cumplimiento</v>
          </cell>
          <cell r="BN541" t="str">
            <v>380-47-994000123447</v>
          </cell>
          <cell r="BO541">
            <v>0</v>
          </cell>
          <cell r="BP541" t="str">
            <v>Aseguradora Solidaria</v>
          </cell>
          <cell r="BQ541">
            <v>44585</v>
          </cell>
          <cell r="BR541" t="str">
            <v>24-01-2022 - 03-07-2023</v>
          </cell>
          <cell r="BS541">
            <v>2022</v>
          </cell>
          <cell r="BT541" t="str">
            <v>PENDIENTE</v>
          </cell>
          <cell r="BU541" t="str">
            <v>N/A</v>
          </cell>
          <cell r="BV541" t="str">
            <v>Terminado</v>
          </cell>
          <cell r="BW541" t="str">
            <v>Retiro</v>
          </cell>
          <cell r="BX541" t="str">
            <v>N/A</v>
          </cell>
          <cell r="BY541" t="str">
            <v>DERECHO</v>
          </cell>
          <cell r="BZ541" t="str">
            <v>N/A</v>
          </cell>
          <cell r="CA541" t="str">
            <v>FEMENINO</v>
          </cell>
        </row>
        <row r="542">
          <cell r="C542" t="str">
            <v>JEP-144-2022</v>
          </cell>
          <cell r="D542" t="str">
            <v>JEP-CSPO-144-2022</v>
          </cell>
          <cell r="E542" t="str">
            <v>Norma Bonilla</v>
          </cell>
          <cell r="F542" t="str">
            <v>N/R</v>
          </cell>
          <cell r="G542" t="str">
            <v>Oscar de Jesus Tolosa</v>
          </cell>
          <cell r="H542" t="str">
            <v>2. Contratos o convenios que no requieren pluralidad de ofertas</v>
          </cell>
          <cell r="I542" t="str">
            <v>1. Prestación de servicios</v>
          </cell>
          <cell r="J542">
            <v>19456829</v>
          </cell>
          <cell r="K542">
            <v>5</v>
          </cell>
          <cell r="L542" t="str">
            <v>Persona Natural</v>
          </cell>
          <cell r="M542" t="str">
            <v>N/A</v>
          </cell>
          <cell r="N542" t="str">
            <v>Prestación de servicios profesionales para acompañar y apoyar la implementación y ajuste de documentos técnicos en atención a la misión de la Dirección de Asuntos Jurídicos, así como el apoyo y acompañamiento a sus procesos de seguimiento, evaluación y ejercicio de rendición de cuentas internos y externos.</v>
          </cell>
          <cell r="O542" t="str">
            <v>Administrativo Transversal</v>
          </cell>
          <cell r="P542" t="str">
            <v>Harvey Danilo Suarez Morales</v>
          </cell>
          <cell r="Q542" t="str">
            <v>Secretaría Ejecutiva</v>
          </cell>
          <cell r="R542" t="str">
            <v>Dirección de Asuntos Jurídicos</v>
          </cell>
          <cell r="S542" t="str">
            <v xml:space="preserve">Subsecretaría Ejecutiva </v>
          </cell>
          <cell r="T542" t="str">
            <v>Angela María Mora Soto</v>
          </cell>
          <cell r="U542" t="str">
            <v xml:space="preserve">B -Subsecretaría Ejecutiva </v>
          </cell>
          <cell r="V542" t="str">
            <v>N/A</v>
          </cell>
          <cell r="W542" t="str">
            <v>N/A</v>
          </cell>
          <cell r="X542" t="str">
            <v>N/A</v>
          </cell>
          <cell r="Y542" t="str">
            <v>Inversión</v>
          </cell>
          <cell r="Z542">
            <v>111631448</v>
          </cell>
          <cell r="AA542" t="str">
            <v>N/A</v>
          </cell>
          <cell r="AB542" t="str">
            <v>N/A</v>
          </cell>
          <cell r="AC542" t="str">
            <v>$9.541.150</v>
          </cell>
          <cell r="AD542" t="str">
            <v>N/A</v>
          </cell>
          <cell r="AE542">
            <v>38922</v>
          </cell>
          <cell r="AF542">
            <v>30722</v>
          </cell>
          <cell r="AG542">
            <v>2018011001175</v>
          </cell>
          <cell r="AH542">
            <v>44574</v>
          </cell>
          <cell r="AI542">
            <v>44574</v>
          </cell>
          <cell r="AJ542" t="str">
            <v>N/A</v>
          </cell>
          <cell r="AK542" t="str">
            <v>N/A</v>
          </cell>
          <cell r="AL542" t="str">
            <v>N/A</v>
          </cell>
          <cell r="AM542" t="str">
            <v>N/A</v>
          </cell>
          <cell r="AN542">
            <v>0</v>
          </cell>
          <cell r="AO542" t="str">
            <v>N/A</v>
          </cell>
          <cell r="AP542">
            <v>0</v>
          </cell>
          <cell r="AQ542" t="str">
            <v>N/A</v>
          </cell>
          <cell r="AR542">
            <v>0</v>
          </cell>
          <cell r="AS542" t="str">
            <v>N/A</v>
          </cell>
          <cell r="AT542">
            <v>0</v>
          </cell>
          <cell r="AU542" t="str">
            <v>N/A</v>
          </cell>
          <cell r="AV542">
            <v>0</v>
          </cell>
          <cell r="AW542" t="str">
            <v>N/A</v>
          </cell>
          <cell r="AX542">
            <v>0</v>
          </cell>
          <cell r="AY542" t="str">
            <v>N/A</v>
          </cell>
          <cell r="AZ542">
            <v>0</v>
          </cell>
          <cell r="BA542">
            <v>111631448</v>
          </cell>
          <cell r="BB542" t="str">
            <v>NO</v>
          </cell>
          <cell r="BC542" t="str">
            <v>N/A</v>
          </cell>
          <cell r="BD542" t="str">
            <v>N/A</v>
          </cell>
          <cell r="BE542" t="str">
            <v>N/A</v>
          </cell>
          <cell r="BF542" t="str">
            <v>N/A</v>
          </cell>
          <cell r="BG542">
            <v>44926</v>
          </cell>
          <cell r="BH542">
            <v>44926</v>
          </cell>
          <cell r="BI542">
            <v>-417</v>
          </cell>
          <cell r="BJ542" t="str">
            <v>NO</v>
          </cell>
          <cell r="BK542" t="str">
            <v>N/A</v>
          </cell>
          <cell r="BL542" t="str">
            <v>Bogotá D.C.</v>
          </cell>
          <cell r="BM542" t="str">
            <v>Cumplimiento</v>
          </cell>
          <cell r="BN542" t="str">
            <v>21-45-101357473_x000D_</v>
          </cell>
          <cell r="BO542">
            <v>0</v>
          </cell>
          <cell r="BP542" t="str">
            <v>Seguros del Estado</v>
          </cell>
          <cell r="BQ542">
            <v>44574</v>
          </cell>
          <cell r="BR542" t="str">
            <v>13-01-2022 - 01-07-2023</v>
          </cell>
          <cell r="BS542">
            <v>2022</v>
          </cell>
          <cell r="BT542" t="str">
            <v>https://jepcolombia-my.sharepoint.com/personal/carlos_torres_jep_gov_co/_layouts/15/onedrive.aspx?q=144&amp;searchScope=folder&amp;id=%2Fpersonal%2Fcarlos%5Ftorres%5Fjep%5Fgov%5Fco%2FDocuments%2FDocumentos%2FContractual%2FContractual%20%2D%20Onedrive%2FValidaci%C3%B3n%20p%C3%B3lizas%20CPS%2F%2EVERIFICACI%C3%93N%20DE%20P%C3%93LIZAS%20CONTRATOS%202022%2FVerificaci%C3%B3n%20p%C3%B3liza%20contrato%20JEP%2D144%2D2022%20%2Epdf&amp;parent=%2Fpersonal%2Fcarlos%5Ftorres%5Fjep%5Fgov%5Fco%2FDocuments%2FDocumentos%2FContractual%2FContractual%20%2D%20Onedrive%2FValidaci%C3%B3n%20p%C3%B3lizas%20CPS%2F%2EVERIFICACI%C3%93N%20DE%20P%C3%93LIZAS%20CONTRATOS%202022&amp;parentview=7</v>
          </cell>
          <cell r="BU542" t="str">
            <v>N/A</v>
          </cell>
          <cell r="BV542" t="str">
            <v>Terminado</v>
          </cell>
          <cell r="BW542" t="str">
            <v>Retiro</v>
          </cell>
          <cell r="BX542" t="str">
            <v>N/A</v>
          </cell>
          <cell r="BY542" t="str">
            <v>DERECHO</v>
          </cell>
          <cell r="BZ542" t="str">
            <v>N/A</v>
          </cell>
          <cell r="CA542" t="str">
            <v>MASCULINO</v>
          </cell>
        </row>
        <row r="543">
          <cell r="C543" t="str">
            <v>JEP-061-2022</v>
          </cell>
          <cell r="D543" t="str">
            <v>JEP-CSPO-061-2022</v>
          </cell>
          <cell r="E543" t="str">
            <v>Paola Casas</v>
          </cell>
          <cell r="F543" t="str">
            <v>N/R</v>
          </cell>
          <cell r="G543" t="str">
            <v>Mario Antonio Toloza Sandoval</v>
          </cell>
          <cell r="H543" t="str">
            <v>2. Contratos o convenios que no requieren pluralidad de ofertas</v>
          </cell>
          <cell r="I543" t="str">
            <v>1. Prestación de servicios</v>
          </cell>
          <cell r="J543">
            <v>88218808</v>
          </cell>
          <cell r="K543">
            <v>1</v>
          </cell>
          <cell r="L543" t="str">
            <v>Persona Natural</v>
          </cell>
          <cell r="M543" t="str">
            <v>N/A</v>
          </cell>
          <cell r="N543" t="str">
            <v xml:space="preserve">Prestar servicios profesionales en el apoyo y acompañamiento a la Secretaría Ejecutiva en la contestación y seguimiento a peticiones de contenido jurídico y demás asuntos relacionados con la Secretaría Ejecutiva propios de su competencia y en el marco de la JEP. </v>
          </cell>
          <cell r="O543" t="str">
            <v>Administrativo Transversal</v>
          </cell>
          <cell r="P543" t="str">
            <v>Harvey Danilo Suarez Morales</v>
          </cell>
          <cell r="Q543" t="str">
            <v>Secretaría Ejecutiva</v>
          </cell>
          <cell r="R543" t="str">
            <v>Dirección de Asuntos Jurídicos</v>
          </cell>
          <cell r="S543" t="str">
            <v>Dirección de Asuntos Jurídicos</v>
          </cell>
          <cell r="T543" t="str">
            <v>Jairo Ernesto Arias</v>
          </cell>
          <cell r="U543" t="str">
            <v>E -Dirección de Asuntos Jurídicos</v>
          </cell>
          <cell r="V543" t="str">
            <v>N/A</v>
          </cell>
          <cell r="W543" t="str">
            <v>N/A</v>
          </cell>
          <cell r="X543" t="str">
            <v>N/A</v>
          </cell>
          <cell r="Y543" t="str">
            <v>Inversión</v>
          </cell>
          <cell r="Z543">
            <v>84569271</v>
          </cell>
          <cell r="AA543" t="str">
            <v>N/A</v>
          </cell>
          <cell r="AB543" t="str">
            <v>N/A</v>
          </cell>
          <cell r="AC543">
            <v>7228143</v>
          </cell>
          <cell r="AD543" t="str">
            <v>N/A</v>
          </cell>
          <cell r="AE543">
            <v>33822</v>
          </cell>
          <cell r="AF543">
            <v>38222</v>
          </cell>
          <cell r="AG543">
            <v>2018011001175</v>
          </cell>
          <cell r="AH543">
            <v>44579</v>
          </cell>
          <cell r="AI543">
            <v>44585</v>
          </cell>
          <cell r="AJ543" t="str">
            <v>N/A</v>
          </cell>
          <cell r="AK543" t="str">
            <v>N/A</v>
          </cell>
          <cell r="AL543" t="str">
            <v>N/A</v>
          </cell>
          <cell r="AM543" t="str">
            <v>N/A</v>
          </cell>
          <cell r="AN543">
            <v>0</v>
          </cell>
          <cell r="AO543" t="str">
            <v>N/A</v>
          </cell>
          <cell r="AP543">
            <v>0</v>
          </cell>
          <cell r="AQ543" t="str">
            <v>N/A</v>
          </cell>
          <cell r="AR543">
            <v>0</v>
          </cell>
          <cell r="AS543" t="str">
            <v>N/A</v>
          </cell>
          <cell r="AT543">
            <v>0</v>
          </cell>
          <cell r="AU543" t="str">
            <v>N/A</v>
          </cell>
          <cell r="AV543">
            <v>0</v>
          </cell>
          <cell r="AW543" t="str">
            <v>N/A</v>
          </cell>
          <cell r="AX543">
            <v>0</v>
          </cell>
          <cell r="AY543" t="str">
            <v>N/A</v>
          </cell>
          <cell r="AZ543">
            <v>0</v>
          </cell>
          <cell r="BA543">
            <v>84569271</v>
          </cell>
          <cell r="BB543" t="str">
            <v>NO</v>
          </cell>
          <cell r="BC543" t="str">
            <v>N/A</v>
          </cell>
          <cell r="BD543" t="str">
            <v>N/A</v>
          </cell>
          <cell r="BE543" t="str">
            <v>N/A</v>
          </cell>
          <cell r="BF543" t="str">
            <v>N/A</v>
          </cell>
          <cell r="BG543">
            <v>44926</v>
          </cell>
          <cell r="BH543">
            <v>44926</v>
          </cell>
          <cell r="BI543">
            <v>-417</v>
          </cell>
          <cell r="BJ543" t="str">
            <v>NO</v>
          </cell>
          <cell r="BK543" t="str">
            <v>N/A</v>
          </cell>
          <cell r="BL543" t="str">
            <v>Bogotá D.C.</v>
          </cell>
          <cell r="BM543" t="str">
            <v>Cumplimiento</v>
          </cell>
          <cell r="BN543" t="str">
            <v>3251039–4</v>
          </cell>
          <cell r="BO543">
            <v>0</v>
          </cell>
          <cell r="BP543" t="str">
            <v>Suramericana</v>
          </cell>
          <cell r="BQ543">
            <v>44579</v>
          </cell>
          <cell r="BR543" t="str">
            <v>18-01-2022 - 10-07-2023</v>
          </cell>
          <cell r="BS543">
            <v>2022</v>
          </cell>
          <cell r="BT543" t="str">
            <v>PENDIENTE</v>
          </cell>
          <cell r="BU543" t="str">
            <v>N/A</v>
          </cell>
          <cell r="BV543" t="str">
            <v>Terminado</v>
          </cell>
          <cell r="BW543" t="str">
            <v>Retiro</v>
          </cell>
          <cell r="BX543" t="str">
            <v>N/A</v>
          </cell>
          <cell r="BY543" t="str">
            <v>DERECHO</v>
          </cell>
          <cell r="BZ543" t="str">
            <v>N/A</v>
          </cell>
          <cell r="CA543" t="str">
            <v>MASCULINO</v>
          </cell>
        </row>
        <row r="544">
          <cell r="C544" t="str">
            <v>JEP-062-2022</v>
          </cell>
          <cell r="D544" t="str">
            <v>JEP-CSPO-062-2022</v>
          </cell>
          <cell r="E544" t="str">
            <v>Paola Casas</v>
          </cell>
          <cell r="F544" t="str">
            <v>N/R</v>
          </cell>
          <cell r="G544" t="str">
            <v xml:space="preserve">Jullieth de los Angeles Capador Quintero </v>
          </cell>
          <cell r="H544" t="str">
            <v>2. Contratos o convenios que no requieren pluralidad de ofertas</v>
          </cell>
          <cell r="I544" t="str">
            <v>1. Prestación de servicios</v>
          </cell>
          <cell r="J544">
            <v>1136880857</v>
          </cell>
          <cell r="K544">
            <v>4</v>
          </cell>
          <cell r="L544" t="str">
            <v>Persona Natural</v>
          </cell>
          <cell r="M544" t="str">
            <v>N/A</v>
          </cell>
          <cell r="N544" t="str">
            <v xml:space="preserve">Prestar servicios profesionales en el apoyo y acompañamiento a la Secretaría Ejecutiva en la contestación y seguimiento a peticiones de contenido jurídico y demás asuntos relacionados con la Secretaría Ejecutiva propios de su competencia y en el marco de la JEP. </v>
          </cell>
          <cell r="O544" t="str">
            <v>Administrativo Transversal</v>
          </cell>
          <cell r="P544" t="str">
            <v>Harvey Danilo Suarez Morales</v>
          </cell>
          <cell r="Q544" t="str">
            <v>Secretaría Ejecutiva</v>
          </cell>
          <cell r="R544" t="str">
            <v>Dirección de Asuntos Jurídicos</v>
          </cell>
          <cell r="S544" t="str">
            <v>Dirección de Asuntos Jurídicos</v>
          </cell>
          <cell r="T544" t="str">
            <v>Jairo Ernesto Arias</v>
          </cell>
          <cell r="U544" t="str">
            <v>E -Dirección de Asuntos Jurídicos</v>
          </cell>
          <cell r="V544" t="str">
            <v>N/A</v>
          </cell>
          <cell r="W544" t="str">
            <v>N/A</v>
          </cell>
          <cell r="X544" t="str">
            <v>N/A</v>
          </cell>
          <cell r="Y544" t="str">
            <v>Inversión</v>
          </cell>
          <cell r="Z544">
            <v>84569271</v>
          </cell>
          <cell r="AA544" t="str">
            <v>N/A</v>
          </cell>
          <cell r="AB544" t="str">
            <v>N/A</v>
          </cell>
          <cell r="AC544" t="str">
            <v>$7.228.143</v>
          </cell>
          <cell r="AD544" t="str">
            <v>N/A</v>
          </cell>
          <cell r="AE544">
            <v>37322</v>
          </cell>
          <cell r="AF544">
            <v>42622</v>
          </cell>
          <cell r="AG544" t="str">
            <v xml:space="preserve">2018011001091	</v>
          </cell>
          <cell r="AH544">
            <v>44581</v>
          </cell>
          <cell r="AI544">
            <v>44585</v>
          </cell>
          <cell r="AJ544" t="str">
            <v>N/A</v>
          </cell>
          <cell r="AK544" t="str">
            <v>N/A</v>
          </cell>
          <cell r="AL544" t="str">
            <v>N/A</v>
          </cell>
          <cell r="AM544" t="str">
            <v>N/A</v>
          </cell>
          <cell r="AN544">
            <v>0</v>
          </cell>
          <cell r="AO544" t="str">
            <v>N/A</v>
          </cell>
          <cell r="AP544">
            <v>0</v>
          </cell>
          <cell r="AQ544" t="str">
            <v>N/A</v>
          </cell>
          <cell r="AR544">
            <v>0</v>
          </cell>
          <cell r="AS544" t="str">
            <v>N/A</v>
          </cell>
          <cell r="AT544">
            <v>0</v>
          </cell>
          <cell r="AU544" t="str">
            <v>N/A</v>
          </cell>
          <cell r="AV544">
            <v>0</v>
          </cell>
          <cell r="AW544" t="str">
            <v>N/A</v>
          </cell>
          <cell r="AX544">
            <v>0</v>
          </cell>
          <cell r="AY544" t="str">
            <v>N/A</v>
          </cell>
          <cell r="AZ544">
            <v>0</v>
          </cell>
          <cell r="BA544">
            <v>84569271</v>
          </cell>
          <cell r="BB544" t="str">
            <v>NO</v>
          </cell>
          <cell r="BC544" t="str">
            <v>N/A</v>
          </cell>
          <cell r="BD544" t="str">
            <v>N/A</v>
          </cell>
          <cell r="BE544" t="str">
            <v>N/A</v>
          </cell>
          <cell r="BF544" t="str">
            <v>N/A</v>
          </cell>
          <cell r="BG544">
            <v>44926</v>
          </cell>
          <cell r="BH544">
            <v>44926</v>
          </cell>
          <cell r="BI544">
            <v>-417</v>
          </cell>
          <cell r="BJ544" t="str">
            <v>NO</v>
          </cell>
          <cell r="BK544" t="str">
            <v>N/A</v>
          </cell>
          <cell r="BL544" t="str">
            <v>Bogotá D.C.</v>
          </cell>
          <cell r="BM544" t="str">
            <v>Cumplimiento</v>
          </cell>
          <cell r="BN544" t="str">
            <v>3252345-8</v>
          </cell>
          <cell r="BO544">
            <v>0</v>
          </cell>
          <cell r="BP544" t="str">
            <v>Suramericana</v>
          </cell>
          <cell r="BQ544">
            <v>44581</v>
          </cell>
          <cell r="BR544" t="str">
            <v>20-01-2022 - 12-07-2023</v>
          </cell>
          <cell r="BS544">
            <v>2022</v>
          </cell>
          <cell r="BT544" t="str">
            <v>PENDIENTE</v>
          </cell>
          <cell r="BU544" t="str">
            <v>N/A</v>
          </cell>
          <cell r="BV544" t="str">
            <v>Terminado</v>
          </cell>
          <cell r="BW544" t="str">
            <v>Retiro</v>
          </cell>
          <cell r="BX544" t="str">
            <v>N/A</v>
          </cell>
          <cell r="BY544" t="str">
            <v>DERECHO</v>
          </cell>
          <cell r="BZ544" t="str">
            <v>N/A</v>
          </cell>
          <cell r="CA544" t="str">
            <v>FEMENINO</v>
          </cell>
        </row>
        <row r="545">
          <cell r="C545" t="str">
            <v>JEP-626-2022</v>
          </cell>
          <cell r="D545" t="str">
            <v>JEP-CSPO-607-2022</v>
          </cell>
          <cell r="E545" t="str">
            <v>Clara Torres</v>
          </cell>
          <cell r="F545" t="str">
            <v xml:space="preserve">18/07/2022
</v>
          </cell>
          <cell r="G545" t="str">
            <v>Ana María Pico Cruz</v>
          </cell>
          <cell r="H545" t="str">
            <v>2. Contratos o convenios que no requieren pluralidad de ofertas</v>
          </cell>
          <cell r="I545" t="str">
            <v>1. Prestación de servicios</v>
          </cell>
          <cell r="J545">
            <v>1024542430</v>
          </cell>
          <cell r="K545">
            <v>8</v>
          </cell>
          <cell r="L545" t="str">
            <v>Persona Natural</v>
          </cell>
          <cell r="M545" t="str">
            <v xml:space="preserve">Bogotá D.C. </v>
          </cell>
          <cell r="N545" t="str">
            <v xml:space="preserve">	Prestar servicios profesionales en el apoyo y acompañamiento a la Secretaría Ejecutiva en la contestación y seguimiento a peticiones de contenido jurídico y demás asuntos relacionados con la Secretaría Ejecutiva propios de su competencia y en el marco de la JEP</v>
          </cell>
          <cell r="O545" t="str">
            <v>Administrativo Transversal</v>
          </cell>
          <cell r="P545" t="str">
            <v>Harvey Danilo Suarez Morales</v>
          </cell>
          <cell r="Q545" t="str">
            <v>Secretaría Ejecutiva</v>
          </cell>
          <cell r="R545" t="str">
            <v>Dirección de Asuntos Jurídicos</v>
          </cell>
          <cell r="S545" t="str">
            <v>Dirección de Asuntos Jurídicos</v>
          </cell>
          <cell r="T545" t="str">
            <v>Jairo Ernesto Arias</v>
          </cell>
          <cell r="U545" t="str">
            <v>E -Dirección de Asuntos Jurídicos</v>
          </cell>
          <cell r="V545" t="str">
            <v>N/A</v>
          </cell>
          <cell r="W545" t="str">
            <v>N/A</v>
          </cell>
          <cell r="X545" t="str">
            <v>N/A</v>
          </cell>
          <cell r="Y545" t="str">
            <v>Inversión</v>
          </cell>
          <cell r="Z545">
            <v>43368858</v>
          </cell>
          <cell r="AA545" t="str">
            <v>N/A</v>
          </cell>
          <cell r="AB545" t="str">
            <v>N/A</v>
          </cell>
          <cell r="AC545">
            <v>7228143</v>
          </cell>
          <cell r="AD545" t="str">
            <v>N/A</v>
          </cell>
          <cell r="AE545">
            <v>82722</v>
          </cell>
          <cell r="AF545">
            <v>339822</v>
          </cell>
          <cell r="AG545">
            <v>2018011001175</v>
          </cell>
          <cell r="AH545">
            <v>44768</v>
          </cell>
          <cell r="AI545">
            <v>44774</v>
          </cell>
          <cell r="AJ545" t="str">
            <v>N/A</v>
          </cell>
          <cell r="AK545" t="str">
            <v>N/A</v>
          </cell>
          <cell r="AL545" t="str">
            <v>N/A</v>
          </cell>
          <cell r="AM545" t="str">
            <v>N/A</v>
          </cell>
          <cell r="AN545">
            <v>0</v>
          </cell>
          <cell r="AO545" t="str">
            <v>N/A</v>
          </cell>
          <cell r="AP545">
            <v>0</v>
          </cell>
          <cell r="AQ545" t="str">
            <v>N/A</v>
          </cell>
          <cell r="AR545">
            <v>0</v>
          </cell>
          <cell r="AS545" t="str">
            <v>N/A</v>
          </cell>
          <cell r="AT545">
            <v>0</v>
          </cell>
          <cell r="AU545" t="str">
            <v>N/A</v>
          </cell>
          <cell r="AV545">
            <v>0</v>
          </cell>
          <cell r="AW545" t="str">
            <v>N/A</v>
          </cell>
          <cell r="AX545">
            <v>0</v>
          </cell>
          <cell r="AY545" t="str">
            <v>N/A</v>
          </cell>
          <cell r="AZ545">
            <v>0</v>
          </cell>
          <cell r="BA545">
            <v>43368858</v>
          </cell>
          <cell r="BB545" t="str">
            <v>NO</v>
          </cell>
          <cell r="BC545" t="str">
            <v>N/A</v>
          </cell>
          <cell r="BD545" t="str">
            <v>N/A</v>
          </cell>
          <cell r="BE545" t="str">
            <v>N/A</v>
          </cell>
          <cell r="BF545" t="str">
            <v>N/A</v>
          </cell>
          <cell r="BG545">
            <v>44926</v>
          </cell>
          <cell r="BH545">
            <v>44926</v>
          </cell>
          <cell r="BI545">
            <v>-417</v>
          </cell>
          <cell r="BJ545" t="str">
            <v>SI</v>
          </cell>
          <cell r="BK545" t="str">
            <v>N/A</v>
          </cell>
          <cell r="BL545" t="str">
            <v>Bogotá D.C.</v>
          </cell>
          <cell r="BM545" t="str">
            <v>Cumplimiento</v>
          </cell>
          <cell r="BN545" t="str">
            <v>21-45-101379069</v>
          </cell>
          <cell r="BO545">
            <v>0</v>
          </cell>
          <cell r="BP545" t="str">
            <v>Seguros del Estado S.A.</v>
          </cell>
          <cell r="BQ545">
            <v>44769</v>
          </cell>
          <cell r="BR545" t="str">
            <v>26/07/2022 - 01/07/2023</v>
          </cell>
          <cell r="BS545">
            <v>2022</v>
          </cell>
          <cell r="BT545" t="str">
            <v>PENDIENTE</v>
          </cell>
          <cell r="BU545" t="str">
            <v>Ninguna</v>
          </cell>
          <cell r="BV545" t="str">
            <v>Terminado</v>
          </cell>
          <cell r="BW545" t="str">
            <v>Retiro</v>
          </cell>
          <cell r="BX545" t="str">
            <v>N/A</v>
          </cell>
          <cell r="BY545" t="str">
            <v>PENDIENTE</v>
          </cell>
          <cell r="BZ545" t="str">
            <v>N/A</v>
          </cell>
          <cell r="CA545" t="str">
            <v>FEMENINO</v>
          </cell>
        </row>
        <row r="546">
          <cell r="C546" t="str">
            <v>JEP-627-2022</v>
          </cell>
          <cell r="D546" t="str">
            <v>JEP-CSPO-608-2022</v>
          </cell>
          <cell r="E546" t="str">
            <v>Clara Torres</v>
          </cell>
          <cell r="F546">
            <v>44760</v>
          </cell>
          <cell r="G546" t="str">
            <v>Carlos Alfonso Parra Malaver</v>
          </cell>
          <cell r="H546" t="str">
            <v>2. Contratos o convenios que no requieren pluralidad de ofertas</v>
          </cell>
          <cell r="I546" t="str">
            <v>1. Prestación de servicios</v>
          </cell>
          <cell r="J546">
            <v>79791311</v>
          </cell>
          <cell r="K546">
            <v>6</v>
          </cell>
          <cell r="L546" t="str">
            <v>Persona Natural</v>
          </cell>
          <cell r="M546" t="str">
            <v xml:space="preserve">Bogotá D.C. </v>
          </cell>
          <cell r="N546" t="str">
            <v>Prestar servicios profesionales en el apoyo y acompañamiento a la Secretaría Ejecutiva en la contestación y seguimiento a peticiones de contenido jurídico y demás asuntos relacionados con la Secretaría Ejecutiva propios de su competencia y en el marco de la JEP</v>
          </cell>
          <cell r="O546" t="str">
            <v>Administrativo Transversal</v>
          </cell>
          <cell r="P546" t="str">
            <v>Harvey Danilo Suarez Morales</v>
          </cell>
          <cell r="Q546" t="str">
            <v>Secretaría Ejecutiva</v>
          </cell>
          <cell r="R546" t="str">
            <v>Dirección de Asuntos Jurídicos</v>
          </cell>
          <cell r="S546" t="str">
            <v>Dirección de Asuntos Jurídicos</v>
          </cell>
          <cell r="T546" t="str">
            <v>Jairo Ernesto Arias</v>
          </cell>
          <cell r="U546" t="str">
            <v>E -Dirección de Asuntos Jurídicos</v>
          </cell>
          <cell r="V546" t="str">
            <v>N/A</v>
          </cell>
          <cell r="W546" t="str">
            <v>N/A</v>
          </cell>
          <cell r="X546" t="str">
            <v>N/A</v>
          </cell>
          <cell r="Y546" t="str">
            <v>Inversión</v>
          </cell>
          <cell r="Z546">
            <v>43368858</v>
          </cell>
          <cell r="AA546" t="str">
            <v>N/A</v>
          </cell>
          <cell r="AB546" t="str">
            <v>N/A</v>
          </cell>
          <cell r="AC546">
            <v>7228143</v>
          </cell>
          <cell r="AD546" t="str">
            <v>N/A</v>
          </cell>
          <cell r="AE546">
            <v>82822</v>
          </cell>
          <cell r="AF546">
            <v>342722</v>
          </cell>
          <cell r="AG546">
            <v>2018011001175</v>
          </cell>
          <cell r="AH546">
            <v>44770</v>
          </cell>
          <cell r="AI546">
            <v>44776</v>
          </cell>
          <cell r="AJ546" t="str">
            <v>N/A</v>
          </cell>
          <cell r="AK546" t="str">
            <v>N/A</v>
          </cell>
          <cell r="AL546" t="str">
            <v>N/A</v>
          </cell>
          <cell r="AM546" t="str">
            <v>N/A</v>
          </cell>
          <cell r="AN546">
            <v>0</v>
          </cell>
          <cell r="AO546" t="str">
            <v>N/A</v>
          </cell>
          <cell r="AP546">
            <v>0</v>
          </cell>
          <cell r="AQ546" t="str">
            <v>N/A</v>
          </cell>
          <cell r="AR546">
            <v>0</v>
          </cell>
          <cell r="AS546" t="str">
            <v>N/A</v>
          </cell>
          <cell r="AT546">
            <v>0</v>
          </cell>
          <cell r="AU546" t="str">
            <v>N/A</v>
          </cell>
          <cell r="AV546">
            <v>0</v>
          </cell>
          <cell r="AW546" t="str">
            <v>N/A</v>
          </cell>
          <cell r="AX546">
            <v>0</v>
          </cell>
          <cell r="AY546" t="str">
            <v>N/A</v>
          </cell>
          <cell r="AZ546">
            <v>0</v>
          </cell>
          <cell r="BA546">
            <v>43368858</v>
          </cell>
          <cell r="BB546" t="str">
            <v>NO</v>
          </cell>
          <cell r="BC546" t="str">
            <v>N/A</v>
          </cell>
          <cell r="BD546" t="str">
            <v>N/A</v>
          </cell>
          <cell r="BE546" t="str">
            <v>N/A</v>
          </cell>
          <cell r="BF546" t="str">
            <v>N/A</v>
          </cell>
          <cell r="BG546">
            <v>44926</v>
          </cell>
          <cell r="BH546">
            <v>44926</v>
          </cell>
          <cell r="BI546">
            <v>-417</v>
          </cell>
          <cell r="BJ546" t="str">
            <v>SI</v>
          </cell>
          <cell r="BK546" t="str">
            <v>N/A</v>
          </cell>
          <cell r="BL546" t="str">
            <v>Bogotá D.C.</v>
          </cell>
          <cell r="BM546" t="str">
            <v>Cumplimiento</v>
          </cell>
          <cell r="BN546" t="str">
            <v>14-47-101018443</v>
          </cell>
          <cell r="BO546">
            <v>0</v>
          </cell>
          <cell r="BP546" t="str">
            <v>Seguros del Estado S.A.</v>
          </cell>
          <cell r="BQ546">
            <v>44771</v>
          </cell>
          <cell r="BR546" t="str">
            <v>28/07/2022 - 05/07/2023</v>
          </cell>
          <cell r="BS546">
            <v>2022</v>
          </cell>
          <cell r="BT546" t="str">
            <v>PENDIENTE</v>
          </cell>
          <cell r="BU546" t="str">
            <v>Ninguna</v>
          </cell>
          <cell r="BV546" t="str">
            <v>Terminado</v>
          </cell>
          <cell r="BW546" t="str">
            <v>Retiro</v>
          </cell>
          <cell r="BX546" t="str">
            <v>N/A</v>
          </cell>
          <cell r="BY546" t="str">
            <v>PENDIENTE</v>
          </cell>
          <cell r="BZ546" t="str">
            <v>N/A</v>
          </cell>
          <cell r="CA546" t="str">
            <v>MASCULINO</v>
          </cell>
        </row>
        <row r="547">
          <cell r="C547" t="str">
            <v>JEP-004-2022</v>
          </cell>
          <cell r="D547" t="str">
            <v>JEP-CSPO-004-2022</v>
          </cell>
          <cell r="E547" t="str">
            <v>Carlos Torres</v>
          </cell>
          <cell r="F547" t="str">
            <v>N/R</v>
          </cell>
          <cell r="G547" t="str">
            <v>Jairo Ernesto Cuellar Jimenez</v>
          </cell>
          <cell r="H547" t="str">
            <v>2. Contratos o convenios que no requieren pluralidad de ofertas</v>
          </cell>
          <cell r="I547" t="str">
            <v>1. Prestación de servicios</v>
          </cell>
          <cell r="J547">
            <v>79938281</v>
          </cell>
          <cell r="K547">
            <v>7</v>
          </cell>
          <cell r="L547" t="str">
            <v>Persona Natural</v>
          </cell>
          <cell r="M547" t="str">
            <v>N/A</v>
          </cell>
          <cell r="N547" t="str">
            <v>Prestar servicios profesionales a la Subdirección de Contratación para brindar acompañamiento contractual en los trámites, procesos, procedimientos, solicitudes, análisis de documentos y demás actividades asociadas al proceso de gestión contractual, como parte de la asistencia técnica para las decisiones de la justicia transicional y restaurativa</v>
          </cell>
          <cell r="O547" t="str">
            <v>Funciones de la dependencia</v>
          </cell>
          <cell r="P547" t="str">
            <v>Harvey Danilo Suarez Morales</v>
          </cell>
          <cell r="Q547" t="str">
            <v>Secretaría Ejecutiva</v>
          </cell>
          <cell r="R547" t="str">
            <v>Dirección de Asuntos Jurídicos</v>
          </cell>
          <cell r="S547" t="str">
            <v>Subdirección de Contratación</v>
          </cell>
          <cell r="T547" t="str">
            <v>Fabio Leonardo Muñoz Sarmiento</v>
          </cell>
          <cell r="U547" t="str">
            <v>EE-Subdirección de Contratación</v>
          </cell>
          <cell r="V547" t="str">
            <v>N/A</v>
          </cell>
          <cell r="W547" t="str">
            <v>N/A</v>
          </cell>
          <cell r="X547" t="str">
            <v>N/A</v>
          </cell>
          <cell r="Y547" t="str">
            <v>Inversión</v>
          </cell>
          <cell r="Z547">
            <v>102000000</v>
          </cell>
          <cell r="AA547" t="str">
            <v>N/A</v>
          </cell>
          <cell r="AB547" t="str">
            <v>N/A</v>
          </cell>
          <cell r="AC547" t="str">
            <v>$8.500.000,00</v>
          </cell>
          <cell r="AD547" t="str">
            <v>N/A</v>
          </cell>
          <cell r="AE547">
            <v>30822</v>
          </cell>
          <cell r="AF547">
            <v>24822</v>
          </cell>
          <cell r="AG547">
            <v>2018011001091</v>
          </cell>
          <cell r="AH547">
            <v>44567</v>
          </cell>
          <cell r="AI547">
            <v>44568</v>
          </cell>
          <cell r="AJ547" t="str">
            <v>N/A</v>
          </cell>
          <cell r="AK547" t="str">
            <v>N/A</v>
          </cell>
          <cell r="AL547" t="str">
            <v>N/A</v>
          </cell>
          <cell r="AM547" t="str">
            <v>N/A</v>
          </cell>
          <cell r="AN547">
            <v>0</v>
          </cell>
          <cell r="AO547" t="str">
            <v>N/A</v>
          </cell>
          <cell r="AP547">
            <v>0</v>
          </cell>
          <cell r="AQ547" t="str">
            <v>N/A</v>
          </cell>
          <cell r="AR547">
            <v>0</v>
          </cell>
          <cell r="AS547" t="str">
            <v>N/A</v>
          </cell>
          <cell r="AT547">
            <v>0</v>
          </cell>
          <cell r="AU547" t="str">
            <v>N/A</v>
          </cell>
          <cell r="AV547">
            <v>0</v>
          </cell>
          <cell r="AW547" t="str">
            <v>N/A</v>
          </cell>
          <cell r="AX547">
            <v>0</v>
          </cell>
          <cell r="AY547" t="str">
            <v>N/A</v>
          </cell>
          <cell r="AZ547">
            <v>0</v>
          </cell>
          <cell r="BA547">
            <v>102000000</v>
          </cell>
          <cell r="BB547" t="str">
            <v>NO</v>
          </cell>
          <cell r="BC547" t="str">
            <v>N/A</v>
          </cell>
          <cell r="BD547" t="str">
            <v>N/A</v>
          </cell>
          <cell r="BE547" t="str">
            <v>N/A</v>
          </cell>
          <cell r="BF547" t="str">
            <v>N/A</v>
          </cell>
          <cell r="BG547">
            <v>44926</v>
          </cell>
          <cell r="BH547">
            <v>44926</v>
          </cell>
          <cell r="BI547">
            <v>-417</v>
          </cell>
          <cell r="BJ547" t="str">
            <v>NO</v>
          </cell>
          <cell r="BK547" t="str">
            <v>N/A</v>
          </cell>
          <cell r="BL547" t="str">
            <v>Bogotá D.C.</v>
          </cell>
          <cell r="BM547" t="str">
            <v>Cumplimiento</v>
          </cell>
          <cell r="BN547" t="str">
            <v>390-47-994000066434</v>
          </cell>
          <cell r="BO547">
            <v>0</v>
          </cell>
          <cell r="BP547" t="str">
            <v>Aseguradora Solidaria</v>
          </cell>
          <cell r="BQ547">
            <v>44567</v>
          </cell>
          <cell r="BR547" t="str">
            <v>06-01-2022 - 10-07-2023</v>
          </cell>
          <cell r="BS547">
            <v>2022</v>
          </cell>
          <cell r="BT547" t="str">
            <v>https://jepcolombia-my.sharepoint.com/personal/carlos_torres_jep_gov_co/_layouts/15/onedrive.aspx?q=004&amp;searchScope=folder&amp;id=%2Fpersonal%2Fcarlos%5Ftorres%5Fjep%5Fgov%5Fco%2FDocuments%2FDocumentos%2FContractual%2FContractual%20%2D%20Onedrive%2FValidaci%C3%B3n%20p%C3%B3lizas%20CPS%2F%2EVERIFICACI%C3%93N%20DE%20P%C3%93LIZAS%20CONTRATOS%202022%2FVerificacio%CC%81n%20po%CC%81liza%20contrato%20JEP%2D004%2D2022%2Epdf&amp;parent=%2Fpersonal%2Fcarlos%5Ftorres%5Fjep%5Fgov%5Fco%2FDocuments%2FDocumentos%2FContractual%2FContractual%20%2D%20Onedrive%2FValidaci%C3%B3n%20p%C3%B3lizas%20CPS%2F%2EVERIFICACI%C3%93N%20DE%20P%C3%93LIZAS%20CONTRATOS%202022&amp;parentview=7</v>
          </cell>
          <cell r="BU547" t="str">
            <v>N/A</v>
          </cell>
          <cell r="BV547" t="str">
            <v>Terminado</v>
          </cell>
          <cell r="BW547" t="str">
            <v>Retiro</v>
          </cell>
          <cell r="BX547" t="str">
            <v>N/A</v>
          </cell>
          <cell r="BY547" t="str">
            <v>DERECHO</v>
          </cell>
          <cell r="BZ547" t="str">
            <v>N/A</v>
          </cell>
          <cell r="CA547" t="str">
            <v>MASCULINO</v>
          </cell>
        </row>
        <row r="548">
          <cell r="C548" t="str">
            <v>JEP-142-2022</v>
          </cell>
          <cell r="D548" t="str">
            <v>JEP-CSPO-142-2022</v>
          </cell>
          <cell r="E548" t="str">
            <v>Paola Casas</v>
          </cell>
          <cell r="F548" t="str">
            <v>N/R</v>
          </cell>
          <cell r="G548" t="str">
            <v>Maria Carolina Peña Rodriguez</v>
          </cell>
          <cell r="H548" t="str">
            <v>2. Contratos o convenios que no requieren pluralidad de ofertas</v>
          </cell>
          <cell r="I548" t="str">
            <v>1. Prestación de servicios</v>
          </cell>
          <cell r="J548">
            <v>39776922</v>
          </cell>
          <cell r="K548">
            <v>8</v>
          </cell>
          <cell r="L548" t="str">
            <v>Persona Natural</v>
          </cell>
          <cell r="M548" t="str">
            <v>N/A</v>
          </cell>
          <cell r="N548" t="str">
            <v xml:space="preserve">Prestar servicios profesionales para desarrollar actividades de apoyo y acompañamiento a la gestión de la Dirección de Asuntos Jurídicos en el seguimiento del cumplimiento de las ordenes judiciales de competencia de la Secretaría Ejecutiva. </v>
          </cell>
          <cell r="O548" t="str">
            <v>Administrativo Transversal</v>
          </cell>
          <cell r="P548" t="str">
            <v>Harvey Danilo Suarez Morales</v>
          </cell>
          <cell r="Q548" t="str">
            <v>Secretaría Ejecutiva</v>
          </cell>
          <cell r="R548" t="str">
            <v>Dirección de Asuntos Jurídicos</v>
          </cell>
          <cell r="S548" t="str">
            <v xml:space="preserve">Subsecretaría Ejecutiva </v>
          </cell>
          <cell r="T548" t="str">
            <v>Angela María Mora Soto</v>
          </cell>
          <cell r="U548" t="str">
            <v xml:space="preserve">B -Subsecretaría Ejecutiva </v>
          </cell>
          <cell r="V548" t="str">
            <v>N/A</v>
          </cell>
          <cell r="W548" t="str">
            <v>N/A</v>
          </cell>
          <cell r="X548" t="str">
            <v>N/A</v>
          </cell>
          <cell r="Y548" t="str">
            <v>Inversión</v>
          </cell>
          <cell r="Z548">
            <v>123471150</v>
          </cell>
          <cell r="AA548" t="str">
            <v>N/A</v>
          </cell>
          <cell r="AB548" t="str">
            <v>N/A</v>
          </cell>
          <cell r="AC548" t="str">
            <v>$10.553.091</v>
          </cell>
          <cell r="AD548" t="str">
            <v>N/A</v>
          </cell>
          <cell r="AE548">
            <v>39122</v>
          </cell>
          <cell r="AF548">
            <v>41722</v>
          </cell>
          <cell r="AG548">
            <v>2018011001091</v>
          </cell>
          <cell r="AH548">
            <v>44580</v>
          </cell>
          <cell r="AI548">
            <v>44587</v>
          </cell>
          <cell r="AJ548" t="str">
            <v>N/A</v>
          </cell>
          <cell r="AK548" t="str">
            <v>N/A</v>
          </cell>
          <cell r="AL548" t="str">
            <v>N/A</v>
          </cell>
          <cell r="AM548" t="str">
            <v>N/A</v>
          </cell>
          <cell r="AN548">
            <v>0</v>
          </cell>
          <cell r="AO548" t="str">
            <v>N/A</v>
          </cell>
          <cell r="AP548">
            <v>0</v>
          </cell>
          <cell r="AQ548" t="str">
            <v>N/A</v>
          </cell>
          <cell r="AR548">
            <v>0</v>
          </cell>
          <cell r="AS548" t="str">
            <v>N/A</v>
          </cell>
          <cell r="AT548">
            <v>0</v>
          </cell>
          <cell r="AU548" t="str">
            <v>N/A</v>
          </cell>
          <cell r="AV548">
            <v>0</v>
          </cell>
          <cell r="AW548" t="str">
            <v>N/A</v>
          </cell>
          <cell r="AX548">
            <v>0</v>
          </cell>
          <cell r="AY548" t="str">
            <v>N/A</v>
          </cell>
          <cell r="AZ548">
            <v>0</v>
          </cell>
          <cell r="BA548">
            <v>123471150</v>
          </cell>
          <cell r="BB548" t="str">
            <v>NO</v>
          </cell>
          <cell r="BC548" t="str">
            <v>N/A</v>
          </cell>
          <cell r="BD548" t="str">
            <v>N/A</v>
          </cell>
          <cell r="BE548" t="str">
            <v>N/A</v>
          </cell>
          <cell r="BF548" t="str">
            <v>N/A</v>
          </cell>
          <cell r="BG548">
            <v>44926</v>
          </cell>
          <cell r="BH548">
            <v>44926</v>
          </cell>
          <cell r="BI548">
            <v>-417</v>
          </cell>
          <cell r="BJ548" t="str">
            <v>NO</v>
          </cell>
          <cell r="BK548" t="str">
            <v>N/A</v>
          </cell>
          <cell r="BL548" t="str">
            <v>Bogotá D.C.</v>
          </cell>
          <cell r="BM548" t="str">
            <v>Cumplimiento</v>
          </cell>
          <cell r="BN548" t="str">
            <v>11-45-101110163</v>
          </cell>
          <cell r="BO548">
            <v>0</v>
          </cell>
          <cell r="BP548" t="str">
            <v>Seguros del Estado</v>
          </cell>
          <cell r="BQ548">
            <v>44581</v>
          </cell>
          <cell r="BR548" t="str">
            <v>20-1-2022 - 30-06-2023</v>
          </cell>
          <cell r="BS548">
            <v>2022</v>
          </cell>
          <cell r="BT548" t="str">
            <v>PENDIENTE</v>
          </cell>
          <cell r="BU548" t="str">
            <v>N/A</v>
          </cell>
          <cell r="BV548" t="str">
            <v>Terminado</v>
          </cell>
          <cell r="BW548" t="str">
            <v>Retiro</v>
          </cell>
          <cell r="BX548" t="str">
            <v>N/A</v>
          </cell>
          <cell r="BY548" t="str">
            <v>DERECHO</v>
          </cell>
          <cell r="BZ548" t="str">
            <v>N/A</v>
          </cell>
          <cell r="CA548" t="str">
            <v>FEMENINO</v>
          </cell>
        </row>
        <row r="549">
          <cell r="C549" t="str">
            <v>JEP-230-2022</v>
          </cell>
          <cell r="D549" t="str">
            <v>JEP-CSPO-230-2022</v>
          </cell>
          <cell r="E549" t="str">
            <v>Paola Casas</v>
          </cell>
          <cell r="F549" t="str">
            <v>17 de enero de 2022</v>
          </cell>
          <cell r="G549" t="str">
            <v>Juan David Duque Botero</v>
          </cell>
          <cell r="H549" t="str">
            <v>2. Contratos o convenios que no requieren pluralidad de ofertas</v>
          </cell>
          <cell r="I549" t="str">
            <v>1. Prestación de servicios</v>
          </cell>
          <cell r="J549">
            <v>79941784</v>
          </cell>
          <cell r="K549">
            <v>0</v>
          </cell>
          <cell r="L549" t="str">
            <v>Persona Natural</v>
          </cell>
          <cell r="M549" t="str">
            <v>N/A</v>
          </cell>
          <cell r="N549" t="str">
            <v>Prestar sus servicios profesionales especializados, para acompañar y apoyar en la elaboración, revisión y control de documentos que se adelanten al interior de la Secretaría Ejecutiva de la JEP, así como apoyar la elaboración de lineamientos para resolver asuntos de carácter jurídico de la Secretaría Ejecutiva.</v>
          </cell>
          <cell r="O549" t="str">
            <v>Funciones de la dependencia</v>
          </cell>
          <cell r="P549" t="str">
            <v>Harvey Danilo Suarez Morales</v>
          </cell>
          <cell r="Q549" t="str">
            <v>Secretaría Ejecutiva</v>
          </cell>
          <cell r="R549" t="str">
            <v>Dirección de Asuntos Jurídicos</v>
          </cell>
          <cell r="S549" t="str">
            <v>Subdirección de Contratación</v>
          </cell>
          <cell r="T549" t="str">
            <v>Fabio Leonardo Muñoz Sarmiento</v>
          </cell>
          <cell r="U549" t="str">
            <v>EE-Subdirección de Contratación</v>
          </cell>
          <cell r="V549" t="str">
            <v>N/A</v>
          </cell>
          <cell r="W549" t="str">
            <v>N/A</v>
          </cell>
          <cell r="X549" t="str">
            <v>N/A</v>
          </cell>
          <cell r="Y549" t="str">
            <v>Inversión</v>
          </cell>
          <cell r="Z549">
            <v>171234727</v>
          </cell>
          <cell r="AA549" t="str">
            <v>N/A</v>
          </cell>
          <cell r="AB549" t="str">
            <v>N/A</v>
          </cell>
          <cell r="AC549" t="str">
            <v>$14.889.977</v>
          </cell>
          <cell r="AD549" t="str">
            <v>N/A</v>
          </cell>
          <cell r="AE549">
            <v>56322</v>
          </cell>
          <cell r="AF549">
            <v>49122</v>
          </cell>
          <cell r="AG549" t="str">
            <v xml:space="preserve">2018011001175	</v>
          </cell>
          <cell r="AH549">
            <v>44583</v>
          </cell>
          <cell r="AI549">
            <v>44589</v>
          </cell>
          <cell r="AJ549" t="str">
            <v>N/A</v>
          </cell>
          <cell r="AK549" t="str">
            <v>N/A</v>
          </cell>
          <cell r="AL549" t="str">
            <v>N/A</v>
          </cell>
          <cell r="AM549" t="str">
            <v>N/A</v>
          </cell>
          <cell r="AN549">
            <v>0</v>
          </cell>
          <cell r="AO549" t="str">
            <v>N/A</v>
          </cell>
          <cell r="AP549">
            <v>0</v>
          </cell>
          <cell r="AQ549" t="str">
            <v>N/A</v>
          </cell>
          <cell r="AR549">
            <v>0</v>
          </cell>
          <cell r="AS549" t="str">
            <v>N/A</v>
          </cell>
          <cell r="AT549">
            <v>0</v>
          </cell>
          <cell r="AU549" t="str">
            <v>N/A</v>
          </cell>
          <cell r="AV549">
            <v>0</v>
          </cell>
          <cell r="AW549" t="str">
            <v>N/A</v>
          </cell>
          <cell r="AX549">
            <v>0</v>
          </cell>
          <cell r="AY549" t="str">
            <v>N/A</v>
          </cell>
          <cell r="AZ549">
            <v>0</v>
          </cell>
          <cell r="BA549">
            <v>171234727</v>
          </cell>
          <cell r="BB549" t="str">
            <v>NO</v>
          </cell>
          <cell r="BC549" t="str">
            <v>N/A</v>
          </cell>
          <cell r="BD549" t="str">
            <v>N/A</v>
          </cell>
          <cell r="BE549" t="str">
            <v>N/A</v>
          </cell>
          <cell r="BF549" t="str">
            <v>N/A</v>
          </cell>
          <cell r="BG549">
            <v>44926</v>
          </cell>
          <cell r="BH549">
            <v>44926</v>
          </cell>
          <cell r="BI549">
            <v>-417</v>
          </cell>
          <cell r="BJ549" t="str">
            <v>NO</v>
          </cell>
          <cell r="BK549" t="str">
            <v>N/A</v>
          </cell>
          <cell r="BL549" t="str">
            <v>Bogotá D.C.</v>
          </cell>
          <cell r="BM549" t="str">
            <v>Cumplimiento</v>
          </cell>
          <cell r="BN549" t="str">
            <v>11-45-101110309</v>
          </cell>
          <cell r="BO549">
            <v>0</v>
          </cell>
          <cell r="BP549" t="str">
            <v>Seguros del Estado</v>
          </cell>
          <cell r="BQ549">
            <v>44587</v>
          </cell>
          <cell r="BR549" t="str">
            <v>24-01-2022 - 30-06-2023</v>
          </cell>
          <cell r="BS549">
            <v>2022</v>
          </cell>
          <cell r="BT549" t="str">
            <v>PENDIENTE</v>
          </cell>
          <cell r="BU549" t="str">
            <v>N/A</v>
          </cell>
          <cell r="BV549" t="str">
            <v>Terminado</v>
          </cell>
          <cell r="BW549" t="str">
            <v>Retiro</v>
          </cell>
          <cell r="BX549" t="str">
            <v>N/A</v>
          </cell>
          <cell r="BY549" t="str">
            <v>DERECHO</v>
          </cell>
          <cell r="BZ549" t="str">
            <v>N/A</v>
          </cell>
          <cell r="CA549" t="str">
            <v>MASCULINO</v>
          </cell>
        </row>
        <row r="550">
          <cell r="C550" t="str">
            <v>JEP-143-2022</v>
          </cell>
          <cell r="D550" t="str">
            <v>JEP-CSPO-143-2022</v>
          </cell>
          <cell r="E550" t="str">
            <v>Paola Casas</v>
          </cell>
          <cell r="F550" t="str">
            <v>N/R</v>
          </cell>
          <cell r="G550" t="str">
            <v>Camilo Alfonso Sampedro Arrubla</v>
          </cell>
          <cell r="H550" t="str">
            <v>2. Contratos o convenios que no requieren pluralidad de ofertas</v>
          </cell>
          <cell r="I550" t="str">
            <v>1. Prestación de servicios</v>
          </cell>
          <cell r="J550">
            <v>79238834</v>
          </cell>
          <cell r="K550">
            <v>6</v>
          </cell>
          <cell r="L550" t="str">
            <v>Persona Natural</v>
          </cell>
          <cell r="M550" t="str">
            <v>N/A</v>
          </cell>
          <cell r="N550" t="str">
            <v xml:space="preserve">Prestación de Servicios Profesionales como Abogado, para desarrollar actividades de asesoría y representación judicial de la Jurisdicción Especial para Paz, en asuntos de Derecho Penal y Derecho Procesal Penal, brindándole soporte jurídico a la Secretaría Ejecutiva de la entidad, en el marco de sus funciones y competencias, para coordinar y ejecutar las acciones necesarias con ocasión de los procesos de carácter penal que le sean asignados. </v>
          </cell>
          <cell r="O550" t="str">
            <v>Administrativo Transversal</v>
          </cell>
          <cell r="P550" t="str">
            <v>Harvey Danilo Suarez Morales</v>
          </cell>
          <cell r="Q550" t="str">
            <v>Secretaría Ejecutiva</v>
          </cell>
          <cell r="R550" t="str">
            <v>Dirección de Asuntos Jurídicos</v>
          </cell>
          <cell r="S550" t="str">
            <v>Dirección de Asuntos Jurídicos</v>
          </cell>
          <cell r="T550" t="str">
            <v>Jairo Ernesto Arias</v>
          </cell>
          <cell r="U550" t="str">
            <v>E -Dirección de Asuntos Jurídicos</v>
          </cell>
          <cell r="V550" t="str">
            <v>N/A</v>
          </cell>
          <cell r="W550" t="str">
            <v>N/A</v>
          </cell>
          <cell r="X550" t="str">
            <v>N/A</v>
          </cell>
          <cell r="Y550" t="str">
            <v>Inversión</v>
          </cell>
          <cell r="Z550">
            <v>123418027</v>
          </cell>
          <cell r="AA550" t="str">
            <v>N/A</v>
          </cell>
          <cell r="AB550" t="str">
            <v>N/A</v>
          </cell>
          <cell r="AC550">
            <v>10609000</v>
          </cell>
          <cell r="AD550" t="str">
            <v>N/A</v>
          </cell>
          <cell r="AE550">
            <v>39322</v>
          </cell>
          <cell r="AF550">
            <v>36622</v>
          </cell>
          <cell r="AG550">
            <v>2018011001175</v>
          </cell>
          <cell r="AH550">
            <v>44578</v>
          </cell>
          <cell r="AI550">
            <v>44581</v>
          </cell>
          <cell r="AJ550" t="str">
            <v>Gerardo Barbosa Castillo</v>
          </cell>
          <cell r="AK550">
            <v>79378794</v>
          </cell>
          <cell r="AL550">
            <v>1</v>
          </cell>
          <cell r="AM550">
            <v>44785</v>
          </cell>
          <cell r="AN550">
            <v>0</v>
          </cell>
          <cell r="AO550" t="str">
            <v>N/A</v>
          </cell>
          <cell r="AP550">
            <v>0</v>
          </cell>
          <cell r="AQ550" t="str">
            <v>N/A</v>
          </cell>
          <cell r="AR550">
            <v>0</v>
          </cell>
          <cell r="AS550" t="str">
            <v>N/A</v>
          </cell>
          <cell r="AT550">
            <v>0</v>
          </cell>
          <cell r="AU550" t="str">
            <v>N/A</v>
          </cell>
          <cell r="AV550">
            <v>0</v>
          </cell>
          <cell r="AW550" t="str">
            <v>N/A</v>
          </cell>
          <cell r="AX550">
            <v>0</v>
          </cell>
          <cell r="AY550" t="str">
            <v>N/A</v>
          </cell>
          <cell r="AZ550">
            <v>0</v>
          </cell>
          <cell r="BA550">
            <v>123418027</v>
          </cell>
          <cell r="BB550" t="str">
            <v>NO</v>
          </cell>
          <cell r="BC550" t="str">
            <v>N/A</v>
          </cell>
          <cell r="BD550" t="str">
            <v>N/A</v>
          </cell>
          <cell r="BE550" t="str">
            <v>N/A</v>
          </cell>
          <cell r="BF550" t="str">
            <v>N/A</v>
          </cell>
          <cell r="BG550">
            <v>44926</v>
          </cell>
          <cell r="BH550">
            <v>44926</v>
          </cell>
          <cell r="BI550">
            <v>-417</v>
          </cell>
          <cell r="BJ550" t="str">
            <v>NO</v>
          </cell>
          <cell r="BK550" t="str">
            <v>N/A</v>
          </cell>
          <cell r="BL550" t="str">
            <v>Bogotá D.C.</v>
          </cell>
          <cell r="BM550" t="str">
            <v>Cumplimiento</v>
          </cell>
          <cell r="BN550" t="str">
            <v xml:space="preserve">3247391-7
11-45-101116113
</v>
          </cell>
          <cell r="BO550" t="str">
            <v>0
0</v>
          </cell>
          <cell r="BP550" t="str">
            <v>Suramericana
Seguros del Estado S.A.</v>
          </cell>
          <cell r="BQ550" t="str">
            <v>17/01/2022
13/08/2022</v>
          </cell>
          <cell r="BR550" t="str">
            <v>17-01-2022 - 01-07-2023
13/08/2022 - 30/06/2023</v>
          </cell>
          <cell r="BS550" t="str">
            <v>18/01/2022
13/08/2022</v>
          </cell>
          <cell r="BT550" t="str">
            <v>PENDIENTE</v>
          </cell>
          <cell r="BU550" t="str">
            <v>N/A</v>
          </cell>
          <cell r="BV550" t="str">
            <v>Terminado</v>
          </cell>
          <cell r="BW550" t="str">
            <v>Cesión</v>
          </cell>
          <cell r="BX550" t="str">
            <v>N/A</v>
          </cell>
          <cell r="BY550" t="str">
            <v>DERECHO</v>
          </cell>
          <cell r="BZ550" t="str">
            <v>N/A</v>
          </cell>
          <cell r="CA550" t="str">
            <v>MASCULINO</v>
          </cell>
        </row>
        <row r="551">
          <cell r="C551" t="str">
            <v>JEP-064-2022</v>
          </cell>
          <cell r="D551" t="str">
            <v>JEP-CSPO-064-2022</v>
          </cell>
          <cell r="E551" t="str">
            <v>Paola Casas</v>
          </cell>
          <cell r="F551" t="str">
            <v>N/R</v>
          </cell>
          <cell r="G551" t="str">
            <v>Jeyson Hafeth Lopez Chisco</v>
          </cell>
          <cell r="H551" t="str">
            <v>2. Contratos o convenios que no requieren pluralidad de ofertas</v>
          </cell>
          <cell r="I551" t="str">
            <v>1. Prestación de servicios</v>
          </cell>
          <cell r="J551">
            <v>17268171</v>
          </cell>
          <cell r="K551">
            <v>4</v>
          </cell>
          <cell r="L551" t="str">
            <v>Persona Natural</v>
          </cell>
          <cell r="M551" t="str">
            <v>N/A</v>
          </cell>
          <cell r="N551" t="str">
            <v>Prestar servicios profesionales para apoyar y acompañar en los procesos de mejoramiento de la gestión judicial de la Secretaría General Judicial.</v>
          </cell>
          <cell r="O551" t="str">
            <v>Administrativo Transversal</v>
          </cell>
          <cell r="P551" t="str">
            <v>Harvey Danilo Suarez Morales</v>
          </cell>
          <cell r="Q551" t="str">
            <v>Secretaría Ejecutiva</v>
          </cell>
          <cell r="R551" t="str">
            <v>Dirección de Asuntos Jurídicos</v>
          </cell>
          <cell r="S551" t="str">
            <v>Secretaría General Judicial</v>
          </cell>
          <cell r="T551" t="str">
            <v xml:space="preserve">Yuly Saenz Berdugo </v>
          </cell>
          <cell r="U551" t="str">
            <v>G-Secretaría General Judicial</v>
          </cell>
          <cell r="V551" t="str">
            <v>N/A</v>
          </cell>
          <cell r="W551" t="str">
            <v>Magistratura 
Secretaría General Judicial</v>
          </cell>
          <cell r="X551" t="str">
            <v>N/A</v>
          </cell>
          <cell r="Y551" t="str">
            <v>Inversión</v>
          </cell>
          <cell r="Z551">
            <v>42284619</v>
          </cell>
          <cell r="AA551" t="str">
            <v>N/A</v>
          </cell>
          <cell r="AB551" t="str">
            <v>N/A</v>
          </cell>
          <cell r="AC551" t="str">
            <v>$3.614.070</v>
          </cell>
          <cell r="AD551" t="str">
            <v>N/A</v>
          </cell>
          <cell r="AE551">
            <v>36622</v>
          </cell>
          <cell r="AF551">
            <v>39522</v>
          </cell>
          <cell r="AG551">
            <v>2018011001091</v>
          </cell>
          <cell r="AH551">
            <v>44580</v>
          </cell>
          <cell r="AI551">
            <v>44586</v>
          </cell>
          <cell r="AJ551" t="str">
            <v>N/A</v>
          </cell>
          <cell r="AK551" t="str">
            <v>N/A</v>
          </cell>
          <cell r="AL551" t="str">
            <v>N/A</v>
          </cell>
          <cell r="AM551" t="str">
            <v>N/A</v>
          </cell>
          <cell r="AN551">
            <v>0</v>
          </cell>
          <cell r="AO551" t="str">
            <v>N/A</v>
          </cell>
          <cell r="AP551">
            <v>0</v>
          </cell>
          <cell r="AQ551" t="str">
            <v>N/A</v>
          </cell>
          <cell r="AR551">
            <v>0</v>
          </cell>
          <cell r="AS551" t="str">
            <v>N/A</v>
          </cell>
          <cell r="AT551">
            <v>0</v>
          </cell>
          <cell r="AU551" t="str">
            <v>N/A</v>
          </cell>
          <cell r="AV551">
            <v>0</v>
          </cell>
          <cell r="AW551" t="str">
            <v>N/A</v>
          </cell>
          <cell r="AX551">
            <v>0</v>
          </cell>
          <cell r="AY551" t="str">
            <v>N/A</v>
          </cell>
          <cell r="AZ551">
            <v>0</v>
          </cell>
          <cell r="BA551">
            <v>42284619</v>
          </cell>
          <cell r="BB551" t="str">
            <v>NO</v>
          </cell>
          <cell r="BC551" t="str">
            <v>N/A</v>
          </cell>
          <cell r="BD551" t="str">
            <v>N/A</v>
          </cell>
          <cell r="BE551" t="str">
            <v>N/A</v>
          </cell>
          <cell r="BF551" t="str">
            <v>N/A</v>
          </cell>
          <cell r="BG551">
            <v>44926</v>
          </cell>
          <cell r="BH551">
            <v>44926</v>
          </cell>
          <cell r="BI551">
            <v>-417</v>
          </cell>
          <cell r="BJ551" t="str">
            <v>NO</v>
          </cell>
          <cell r="BK551" t="str">
            <v>N/A</v>
          </cell>
          <cell r="BL551" t="str">
            <v>Bogotá D.C.</v>
          </cell>
          <cell r="BM551" t="str">
            <v>Cumplimiento</v>
          </cell>
          <cell r="BN551" t="str">
            <v>CV-100020122</v>
          </cell>
          <cell r="BO551">
            <v>0</v>
          </cell>
          <cell r="BP551" t="str">
            <v>Seguros Mundial</v>
          </cell>
          <cell r="BQ551">
            <v>44585</v>
          </cell>
          <cell r="BR551" t="str">
            <v>19-01-2022 - 04-07-2023</v>
          </cell>
          <cell r="BS551">
            <v>2022</v>
          </cell>
          <cell r="BT551" t="str">
            <v>PENDIENTE</v>
          </cell>
          <cell r="BU551" t="str">
            <v>N/A</v>
          </cell>
          <cell r="BV551" t="str">
            <v>Terminado</v>
          </cell>
          <cell r="BW551" t="str">
            <v>Retiro</v>
          </cell>
          <cell r="BX551" t="str">
            <v>N/A</v>
          </cell>
          <cell r="BY551" t="str">
            <v>DERECHO</v>
          </cell>
          <cell r="BZ551" t="str">
            <v>N/A</v>
          </cell>
          <cell r="CA551" t="str">
            <v>MASCULINO</v>
          </cell>
        </row>
        <row r="552">
          <cell r="C552" t="str">
            <v>JEP-226-2022</v>
          </cell>
          <cell r="D552" t="str">
            <v>JEP-CSPO-226-2022</v>
          </cell>
          <cell r="E552" t="str">
            <v>Paola Casas</v>
          </cell>
          <cell r="F552" t="str">
            <v>17 de enero de 2022</v>
          </cell>
          <cell r="G552" t="str">
            <v>Annie Carolina Tellez Arroyave</v>
          </cell>
          <cell r="H552" t="str">
            <v>2. Contratos o convenios que no requieren pluralidad de ofertas</v>
          </cell>
          <cell r="I552" t="str">
            <v>1. Prestación de servicios</v>
          </cell>
          <cell r="J552" t="str">
            <v xml:space="preserve">1036643972
</v>
          </cell>
          <cell r="K552">
            <v>5</v>
          </cell>
          <cell r="L552" t="str">
            <v>Persona Natural</v>
          </cell>
          <cell r="M552" t="str">
            <v>N/A</v>
          </cell>
          <cell r="N552" t="str">
            <v>Prestar servicios profesionales para apoyar y acompañar en los procesos de mejoramiento de la gestión judicial de la Secretaría General Judicial.</v>
          </cell>
          <cell r="O552" t="str">
            <v>Administrativo Transversal</v>
          </cell>
          <cell r="P552" t="str">
            <v>Harvey Danilo Suarez Morales</v>
          </cell>
          <cell r="Q552" t="str">
            <v>Secretaría Ejecutiva</v>
          </cell>
          <cell r="R552" t="str">
            <v>Dirección de Asuntos Jurídicos</v>
          </cell>
          <cell r="S552" t="str">
            <v>Secretaría General Judicial</v>
          </cell>
          <cell r="T552" t="str">
            <v xml:space="preserve">Yuly Saenz Berdugo </v>
          </cell>
          <cell r="U552" t="str">
            <v>G-Secretaría General Judicial</v>
          </cell>
          <cell r="V552" t="str">
            <v>N/A</v>
          </cell>
          <cell r="W552" t="str">
            <v>Magistratura 
Secretaría General Judicial</v>
          </cell>
          <cell r="X552" t="str">
            <v>N/A</v>
          </cell>
          <cell r="Y552" t="str">
            <v>Inversión</v>
          </cell>
          <cell r="Z552">
            <v>42284619</v>
          </cell>
          <cell r="AA552" t="str">
            <v>N/A</v>
          </cell>
          <cell r="AB552" t="str">
            <v>N/A</v>
          </cell>
          <cell r="AC552" t="str">
            <v>$3.614.070</v>
          </cell>
          <cell r="AD552" t="str">
            <v>N/A</v>
          </cell>
          <cell r="AE552">
            <v>36522</v>
          </cell>
          <cell r="AF552">
            <v>60822</v>
          </cell>
          <cell r="AG552" t="str">
            <v xml:space="preserve">2018011001091	</v>
          </cell>
          <cell r="AH552">
            <v>44585</v>
          </cell>
          <cell r="AI552">
            <v>44588</v>
          </cell>
          <cell r="AJ552" t="str">
            <v>Magda Katterine Vanegas Romero</v>
          </cell>
          <cell r="AK552">
            <v>1014201325</v>
          </cell>
          <cell r="AL552">
            <v>3</v>
          </cell>
          <cell r="AM552">
            <v>44713</v>
          </cell>
          <cell r="AN552">
            <v>0</v>
          </cell>
          <cell r="AO552" t="str">
            <v>N/A</v>
          </cell>
          <cell r="AP552">
            <v>0</v>
          </cell>
          <cell r="AQ552" t="str">
            <v>N/A</v>
          </cell>
          <cell r="AR552">
            <v>0</v>
          </cell>
          <cell r="AS552" t="str">
            <v>N/A</v>
          </cell>
          <cell r="AT552">
            <v>0</v>
          </cell>
          <cell r="AU552" t="str">
            <v>N/A</v>
          </cell>
          <cell r="AV552">
            <v>0</v>
          </cell>
          <cell r="AW552" t="str">
            <v>N/A</v>
          </cell>
          <cell r="AX552">
            <v>0</v>
          </cell>
          <cell r="AY552" t="str">
            <v>N/A</v>
          </cell>
          <cell r="AZ552">
            <v>0</v>
          </cell>
          <cell r="BA552">
            <v>42284619</v>
          </cell>
          <cell r="BB552" t="str">
            <v>NO</v>
          </cell>
          <cell r="BC552" t="str">
            <v>N/A</v>
          </cell>
          <cell r="BD552" t="str">
            <v>N/A</v>
          </cell>
          <cell r="BE552" t="str">
            <v>N/A</v>
          </cell>
          <cell r="BF552" t="str">
            <v>N/A</v>
          </cell>
          <cell r="BG552">
            <v>44926</v>
          </cell>
          <cell r="BH552">
            <v>44926</v>
          </cell>
          <cell r="BI552">
            <v>-417</v>
          </cell>
          <cell r="BJ552" t="str">
            <v>NO</v>
          </cell>
          <cell r="BK552" t="str">
            <v>N/A</v>
          </cell>
          <cell r="BL552" t="str">
            <v>Bogotá D.C.</v>
          </cell>
          <cell r="BM552" t="str">
            <v>Cumplimiento</v>
          </cell>
          <cell r="BN552" t="str">
            <v>21-47-101016789
21-47-101020669</v>
          </cell>
          <cell r="BO552" t="str">
            <v>0
0</v>
          </cell>
          <cell r="BP552" t="str">
            <v>Seguros del Estado S.A.
Seguros del Estado S.A.</v>
          </cell>
          <cell r="BQ552" t="str">
            <v>25/01/2022
01/06/2022</v>
          </cell>
          <cell r="BR552" t="str">
            <v>25-01-2022 - 30-06-2023
01/06/2022 - 30/06/2023</v>
          </cell>
          <cell r="BS552" t="str">
            <v>27/01/2022
30/06/2022</v>
          </cell>
          <cell r="BT552" t="str">
            <v>PENDIENTE</v>
          </cell>
          <cell r="BU552" t="str">
            <v>En fecha 01/06/2022 se suscribe cesión del contrato</v>
          </cell>
          <cell r="BV552" t="str">
            <v>Terminado</v>
          </cell>
          <cell r="BW552" t="str">
            <v>Cesión</v>
          </cell>
          <cell r="BX552" t="str">
            <v>N/A</v>
          </cell>
          <cell r="BY552" t="str">
            <v>DERECHO</v>
          </cell>
          <cell r="BZ552" t="str">
            <v>CIENCIAS POLÍTICAS</v>
          </cell>
          <cell r="CA552" t="str">
            <v>FEMENINO</v>
          </cell>
        </row>
        <row r="553">
          <cell r="C553" t="str">
            <v>JEP-063-2022</v>
          </cell>
          <cell r="D553" t="str">
            <v>JEP-CSPO-063-2022</v>
          </cell>
          <cell r="E553" t="str">
            <v>Paola Casas</v>
          </cell>
          <cell r="F553" t="str">
            <v>N/R</v>
          </cell>
          <cell r="G553" t="str">
            <v>Jorge Andres Marin Naranjo</v>
          </cell>
          <cell r="H553" t="str">
            <v>2. Contratos o convenios que no requieren pluralidad de ofertas</v>
          </cell>
          <cell r="I553" t="str">
            <v>1. Prestación de servicios</v>
          </cell>
          <cell r="J553">
            <v>1010186531</v>
          </cell>
          <cell r="K553">
            <v>5</v>
          </cell>
          <cell r="L553" t="str">
            <v>Persona Natural</v>
          </cell>
          <cell r="M553" t="str">
            <v>N/A</v>
          </cell>
          <cell r="N553" t="str">
            <v>Prestar servicios profesionales para apoyar y acompañar en los procesos de mejoramiento de la gestión judicial de la Secretaría General Judicial.</v>
          </cell>
          <cell r="O553" t="str">
            <v>Administrativo Transversal</v>
          </cell>
          <cell r="P553" t="str">
            <v>Harvey Danilo Suarez Morales</v>
          </cell>
          <cell r="Q553" t="str">
            <v>Secretaría Ejecutiva</v>
          </cell>
          <cell r="R553" t="str">
            <v>Dirección de Asuntos Jurídicos</v>
          </cell>
          <cell r="S553" t="str">
            <v>Secretaría General Judicial</v>
          </cell>
          <cell r="T553" t="str">
            <v xml:space="preserve">Yuly Saenz Berdugo </v>
          </cell>
          <cell r="U553" t="str">
            <v>G-Secretaría General Judicial</v>
          </cell>
          <cell r="V553" t="str">
            <v>N/A</v>
          </cell>
          <cell r="W553" t="str">
            <v>Magistratura 
Secretaría General Judicial</v>
          </cell>
          <cell r="X553" t="str">
            <v>N/A</v>
          </cell>
          <cell r="Y553" t="str">
            <v>Inversión</v>
          </cell>
          <cell r="Z553">
            <v>42284619</v>
          </cell>
          <cell r="AA553" t="str">
            <v>N/A</v>
          </cell>
          <cell r="AB553" t="str">
            <v>N/A</v>
          </cell>
          <cell r="AC553">
            <v>3614070</v>
          </cell>
          <cell r="AD553" t="str">
            <v>N/A</v>
          </cell>
          <cell r="AE553">
            <v>36422</v>
          </cell>
          <cell r="AF553">
            <v>34022</v>
          </cell>
          <cell r="AG553">
            <v>2018011001091</v>
          </cell>
          <cell r="AH553">
            <v>44576</v>
          </cell>
          <cell r="AI553">
            <v>44580</v>
          </cell>
          <cell r="AJ553" t="str">
            <v>Paula Daniela Hortua Pacheco</v>
          </cell>
          <cell r="AK553">
            <v>1049639747</v>
          </cell>
          <cell r="AL553">
            <v>6</v>
          </cell>
          <cell r="AM553">
            <v>44840</v>
          </cell>
          <cell r="AN553">
            <v>0</v>
          </cell>
          <cell r="AO553" t="str">
            <v>N/A</v>
          </cell>
          <cell r="AP553">
            <v>0</v>
          </cell>
          <cell r="AQ553" t="str">
            <v>N/A</v>
          </cell>
          <cell r="AR553">
            <v>0</v>
          </cell>
          <cell r="AS553" t="str">
            <v>N/A</v>
          </cell>
          <cell r="AT553">
            <v>0</v>
          </cell>
          <cell r="AU553" t="str">
            <v>N/A</v>
          </cell>
          <cell r="AV553">
            <v>0</v>
          </cell>
          <cell r="AW553" t="str">
            <v>N/A</v>
          </cell>
          <cell r="AX553">
            <v>0</v>
          </cell>
          <cell r="AY553" t="str">
            <v>N/A</v>
          </cell>
          <cell r="AZ553">
            <v>0</v>
          </cell>
          <cell r="BA553">
            <v>42284619</v>
          </cell>
          <cell r="BB553" t="str">
            <v>NO</v>
          </cell>
          <cell r="BC553" t="str">
            <v>N/A</v>
          </cell>
          <cell r="BD553" t="str">
            <v>N/A</v>
          </cell>
          <cell r="BE553" t="str">
            <v>N/A</v>
          </cell>
          <cell r="BF553" t="str">
            <v>N/A</v>
          </cell>
          <cell r="BG553">
            <v>44926</v>
          </cell>
          <cell r="BH553">
            <v>44926</v>
          </cell>
          <cell r="BI553">
            <v>-417</v>
          </cell>
          <cell r="BJ553" t="str">
            <v>NO</v>
          </cell>
          <cell r="BK553" t="str">
            <v>N/A</v>
          </cell>
          <cell r="BL553" t="str">
            <v>Bogotá D.C.</v>
          </cell>
          <cell r="BM553" t="str">
            <v>Cumplimiento</v>
          </cell>
          <cell r="BN553" t="str">
            <v>21-45-101357812
39-45-101028954</v>
          </cell>
          <cell r="BO553" t="str">
            <v>0
0</v>
          </cell>
          <cell r="BP553" t="str">
            <v>Seguros del Estado S.A. 
Seguros del Estado S.A.</v>
          </cell>
          <cell r="BQ553" t="str">
            <v>17/01/2022
06/10/2022</v>
          </cell>
          <cell r="BR553" t="str">
            <v>15-01-2022 - 01-07-2023
06/10/2022 - 01/07/2023</v>
          </cell>
          <cell r="BS553" t="str">
            <v>18/01/2022
7/10/2022</v>
          </cell>
          <cell r="BT553" t="str">
            <v>PENDIENTE</v>
          </cell>
          <cell r="BU553" t="str">
            <v>En fecha del 06/10/2022 se aprueba la cesión del contrato</v>
          </cell>
          <cell r="BV553" t="str">
            <v>Terminado</v>
          </cell>
          <cell r="BW553" t="str">
            <v>Cesión</v>
          </cell>
          <cell r="BX553" t="str">
            <v>N/A</v>
          </cell>
          <cell r="BY553" t="str">
            <v>DERECHO</v>
          </cell>
          <cell r="BZ553" t="str">
            <v>N/A</v>
          </cell>
          <cell r="CA553" t="str">
            <v>MASCULINO</v>
          </cell>
        </row>
        <row r="554">
          <cell r="C554" t="str">
            <v>JEP-516-2022</v>
          </cell>
          <cell r="D554" t="str">
            <v>JEP-CSPO-498-2022</v>
          </cell>
          <cell r="E554" t="str">
            <v>Paola Casas</v>
          </cell>
          <cell r="F554" t="str">
            <v>Revisado el 10/07/2022</v>
          </cell>
          <cell r="G554" t="str">
            <v>Esteban Dario Castillo Velasco</v>
          </cell>
          <cell r="H554" t="str">
            <v>2. Contratos o convenios que no requieren pluralidad de ofertas</v>
          </cell>
          <cell r="I554" t="str">
            <v>1. Prestación de servicios</v>
          </cell>
          <cell r="J554">
            <v>1085276044</v>
          </cell>
          <cell r="K554">
            <v>9</v>
          </cell>
          <cell r="L554" t="str">
            <v>Persona Natural</v>
          </cell>
          <cell r="M554" t="str">
            <v>Pasto</v>
          </cell>
          <cell r="N554" t="str">
            <v>Prestar servicios profesionales para apoyar y acompañar en los procesos de mejoramiento de la gestión judicial de la Secretaría General Judicial.</v>
          </cell>
          <cell r="O554" t="str">
            <v>Administrativo Transversal</v>
          </cell>
          <cell r="P554" t="str">
            <v>Harvey Danilo Suarez Morales</v>
          </cell>
          <cell r="Q554" t="str">
            <v>Secretaría Ejecutiva</v>
          </cell>
          <cell r="R554" t="str">
            <v>Dirección de Asuntos Jurídicos</v>
          </cell>
          <cell r="S554" t="str">
            <v>Secretaría General Judicial</v>
          </cell>
          <cell r="T554" t="str">
            <v xml:space="preserve">Yuly Saenz Berdugo </v>
          </cell>
          <cell r="U554" t="str">
            <v>G-Secretaría General Judicial</v>
          </cell>
          <cell r="V554" t="str">
            <v>N/A</v>
          </cell>
          <cell r="W554" t="str">
            <v>Magistratura 
Secretaría General Judicial</v>
          </cell>
          <cell r="X554" t="str">
            <v>N/A</v>
          </cell>
          <cell r="Y554" t="str">
            <v>Inversión</v>
          </cell>
          <cell r="Z554">
            <v>18070350</v>
          </cell>
          <cell r="AA554" t="str">
            <v>N/A</v>
          </cell>
          <cell r="AB554" t="str">
            <v>N/A</v>
          </cell>
          <cell r="AC554">
            <v>3614070</v>
          </cell>
          <cell r="AD554" t="str">
            <v>N/A</v>
          </cell>
          <cell r="AE554">
            <v>79122</v>
          </cell>
          <cell r="AF554">
            <v>304622</v>
          </cell>
          <cell r="AG554">
            <v>2018011001091</v>
          </cell>
          <cell r="AH554">
            <v>44748</v>
          </cell>
          <cell r="AI554">
            <v>44749</v>
          </cell>
          <cell r="AJ554" t="str">
            <v>N/A</v>
          </cell>
          <cell r="AK554" t="str">
            <v>N/A</v>
          </cell>
          <cell r="AL554" t="str">
            <v>N/A</v>
          </cell>
          <cell r="AM554" t="str">
            <v>N/A</v>
          </cell>
          <cell r="AN554">
            <v>0</v>
          </cell>
          <cell r="AO554" t="str">
            <v>N/A</v>
          </cell>
          <cell r="AP554">
            <v>0</v>
          </cell>
          <cell r="AQ554" t="str">
            <v>N/A</v>
          </cell>
          <cell r="AR554">
            <v>0</v>
          </cell>
          <cell r="AS554" t="str">
            <v>N/A</v>
          </cell>
          <cell r="AT554">
            <v>0</v>
          </cell>
          <cell r="AU554" t="str">
            <v>N/A</v>
          </cell>
          <cell r="AV554">
            <v>0</v>
          </cell>
          <cell r="AW554" t="str">
            <v>N/A</v>
          </cell>
          <cell r="AX554">
            <v>0</v>
          </cell>
          <cell r="AY554" t="str">
            <v>N/A</v>
          </cell>
          <cell r="AZ554">
            <v>0</v>
          </cell>
          <cell r="BA554">
            <v>18070350</v>
          </cell>
          <cell r="BB554" t="str">
            <v>NO</v>
          </cell>
          <cell r="BC554" t="str">
            <v>N/A</v>
          </cell>
          <cell r="BD554" t="str">
            <v>N/A</v>
          </cell>
          <cell r="BE554" t="str">
            <v>N/A</v>
          </cell>
          <cell r="BF554" t="str">
            <v>N/A</v>
          </cell>
          <cell r="BG554">
            <v>44895</v>
          </cell>
          <cell r="BH554">
            <v>44895</v>
          </cell>
          <cell r="BI554">
            <v>-448</v>
          </cell>
          <cell r="BK554" t="str">
            <v>N/A</v>
          </cell>
          <cell r="BL554" t="str">
            <v>Bogotá D.C.</v>
          </cell>
          <cell r="BM554" t="str">
            <v>Cumplimiento</v>
          </cell>
          <cell r="BN554" t="str">
            <v>436 47 994000055700</v>
          </cell>
          <cell r="BO554">
            <v>0</v>
          </cell>
          <cell r="BP554" t="str">
            <v>Aseguradora Solidaria de Colombia</v>
          </cell>
          <cell r="BQ554">
            <v>44748</v>
          </cell>
          <cell r="BR554" t="str">
            <v>06/07/2022 - 31/05/2023</v>
          </cell>
          <cell r="BS554">
            <v>2022</v>
          </cell>
          <cell r="BT554" t="str">
            <v>PENDIENTE</v>
          </cell>
          <cell r="BU554" t="str">
            <v>Ninguna</v>
          </cell>
          <cell r="BV554" t="str">
            <v>Terminado</v>
          </cell>
          <cell r="BW554" t="str">
            <v>Retiro</v>
          </cell>
          <cell r="BX554" t="str">
            <v>N/A</v>
          </cell>
          <cell r="BY554" t="str">
            <v>PENDIENTE</v>
          </cell>
          <cell r="BZ554" t="str">
            <v>N/A</v>
          </cell>
          <cell r="CA554" t="str">
            <v>FEMENINO</v>
          </cell>
        </row>
        <row r="555">
          <cell r="C555" t="str">
            <v>JEP-517-2022</v>
          </cell>
          <cell r="D555" t="str">
            <v>JEP-CSPO-499-2022</v>
          </cell>
          <cell r="E555" t="str">
            <v>Paola Casas</v>
          </cell>
          <cell r="F555" t="str">
            <v>Revisado el 08/07/2022 el contratista no corresponde
Actualizado 25/07/2022</v>
          </cell>
          <cell r="G555" t="str">
            <v>Laura Camila Carrillo Mariño</v>
          </cell>
          <cell r="H555" t="str">
            <v>2. Contratos o convenios que no requieren pluralidad de ofertas</v>
          </cell>
          <cell r="I555" t="str">
            <v>1. Prestación de servicios</v>
          </cell>
          <cell r="J555">
            <v>1019136646</v>
          </cell>
          <cell r="K555">
            <v>2</v>
          </cell>
          <cell r="L555" t="str">
            <v>Persona Natural</v>
          </cell>
          <cell r="M555" t="str">
            <v xml:space="preserve">Bogotá D.C. </v>
          </cell>
          <cell r="N555" t="str">
            <v>Prestar servicios profesionales para apoyar y acompañar en los procesos de mejoramiento de la gestión judicial de la Secretaría General Judicial.</v>
          </cell>
          <cell r="O555" t="str">
            <v>Administrativo Transversal</v>
          </cell>
          <cell r="P555" t="str">
            <v>Harvey Danilo Suarez Morales</v>
          </cell>
          <cell r="Q555" t="str">
            <v>Secretaría Ejecutiva</v>
          </cell>
          <cell r="R555" t="str">
            <v>Dirección de Asuntos Jurídicos</v>
          </cell>
          <cell r="S555" t="str">
            <v>Secretaría General Judicial</v>
          </cell>
          <cell r="T555" t="str">
            <v xml:space="preserve">Yuly Saenz Berdugo </v>
          </cell>
          <cell r="U555" t="str">
            <v>G-Secretaría General Judicial</v>
          </cell>
          <cell r="V555" t="str">
            <v>N/A</v>
          </cell>
          <cell r="W555" t="str">
            <v>Magistratura 
Secretaría General Judicial</v>
          </cell>
          <cell r="X555" t="str">
            <v>N/A</v>
          </cell>
          <cell r="Y555" t="str">
            <v>Inversión</v>
          </cell>
          <cell r="Z555">
            <v>18070350</v>
          </cell>
          <cell r="AA555" t="str">
            <v>N/A</v>
          </cell>
          <cell r="AB555" t="str">
            <v>N/A</v>
          </cell>
          <cell r="AC555">
            <v>3614070</v>
          </cell>
          <cell r="AD555" t="str">
            <v>N/A</v>
          </cell>
          <cell r="AE555">
            <v>79222</v>
          </cell>
          <cell r="AF555">
            <v>308622</v>
          </cell>
          <cell r="AG555">
            <v>2018011001091</v>
          </cell>
          <cell r="AH555">
            <v>44750</v>
          </cell>
          <cell r="AI555">
            <v>44753</v>
          </cell>
          <cell r="AJ555" t="str">
            <v>N/A</v>
          </cell>
          <cell r="AK555" t="str">
            <v>N/A</v>
          </cell>
          <cell r="AL555" t="str">
            <v>N/A</v>
          </cell>
          <cell r="AM555" t="str">
            <v>N/A</v>
          </cell>
          <cell r="AN555">
            <v>0</v>
          </cell>
          <cell r="AO555" t="str">
            <v>N/A</v>
          </cell>
          <cell r="AP555">
            <v>0</v>
          </cell>
          <cell r="AQ555" t="str">
            <v>N/A</v>
          </cell>
          <cell r="AR555">
            <v>0</v>
          </cell>
          <cell r="AS555" t="str">
            <v>N/A</v>
          </cell>
          <cell r="AT555">
            <v>0</v>
          </cell>
          <cell r="AU555" t="str">
            <v>N/A</v>
          </cell>
          <cell r="AV555">
            <v>0</v>
          </cell>
          <cell r="AW555" t="str">
            <v>N/A</v>
          </cell>
          <cell r="AX555">
            <v>0</v>
          </cell>
          <cell r="AY555" t="str">
            <v>N/A</v>
          </cell>
          <cell r="AZ555">
            <v>0</v>
          </cell>
          <cell r="BA555">
            <v>18070350</v>
          </cell>
          <cell r="BB555" t="str">
            <v>NO</v>
          </cell>
          <cell r="BC555" t="str">
            <v>N/A</v>
          </cell>
          <cell r="BD555" t="str">
            <v>N/A</v>
          </cell>
          <cell r="BE555" t="str">
            <v>N/A</v>
          </cell>
          <cell r="BF555" t="str">
            <v>N/A</v>
          </cell>
          <cell r="BG555">
            <v>44895</v>
          </cell>
          <cell r="BH555">
            <v>44895</v>
          </cell>
          <cell r="BI555">
            <v>-448</v>
          </cell>
          <cell r="BK555" t="str">
            <v>N/A</v>
          </cell>
          <cell r="BL555" t="str">
            <v>Bogotá D.C.</v>
          </cell>
          <cell r="BM555" t="str">
            <v>Cumplimiento</v>
          </cell>
          <cell r="BN555" t="str">
            <v>36-47-101001486</v>
          </cell>
          <cell r="BO555">
            <v>0</v>
          </cell>
          <cell r="BP555" t="str">
            <v>Seguros del Estado S.A.</v>
          </cell>
          <cell r="BQ555">
            <v>44750</v>
          </cell>
          <cell r="BR555" t="str">
            <v>08/07/2022 - 31/05/2023</v>
          </cell>
          <cell r="BS555">
            <v>2022</v>
          </cell>
          <cell r="BT555" t="str">
            <v>PENDIENTE</v>
          </cell>
          <cell r="BU555" t="str">
            <v>Ninguna</v>
          </cell>
          <cell r="BV555" t="str">
            <v>Terminado</v>
          </cell>
          <cell r="BW555" t="str">
            <v>Retiro</v>
          </cell>
          <cell r="BX555" t="str">
            <v>N/A</v>
          </cell>
          <cell r="BY555" t="str">
            <v>PENDIENTE</v>
          </cell>
          <cell r="BZ555" t="str">
            <v>N/A</v>
          </cell>
          <cell r="CA555" t="str">
            <v>FEMENINO</v>
          </cell>
        </row>
        <row r="556">
          <cell r="C556" t="str">
            <v>JEP-518-2022</v>
          </cell>
          <cell r="D556" t="str">
            <v>JEP-CSPO-500-2022</v>
          </cell>
          <cell r="E556" t="str">
            <v>Paola Casas</v>
          </cell>
          <cell r="F556" t="str">
            <v>Revisado el 10/07/2022 el contratista no corresponde, sin acta de inicio
Actaulizado 25/07/2022</v>
          </cell>
          <cell r="G556" t="str">
            <v>Karen Paola Jimenez Gutierrez</v>
          </cell>
          <cell r="H556" t="str">
            <v>2. Contratos o convenios que no requieren pluralidad de ofertas</v>
          </cell>
          <cell r="I556" t="str">
            <v>1. Prestación de servicios</v>
          </cell>
          <cell r="J556">
            <v>1057604196</v>
          </cell>
          <cell r="K556">
            <v>6</v>
          </cell>
          <cell r="L556" t="str">
            <v>Persona Natural</v>
          </cell>
          <cell r="M556" t="str">
            <v>Sogamoso</v>
          </cell>
          <cell r="N556" t="str">
            <v>Prestar servicios profesionales para apoyar y acompañar en los procesos de mejoramiento de la gestión judicial de la Secretaría General Judicial.</v>
          </cell>
          <cell r="O556" t="str">
            <v>Administrativo Transversal</v>
          </cell>
          <cell r="P556" t="str">
            <v>Harvey Danilo Suarez Morales</v>
          </cell>
          <cell r="Q556" t="str">
            <v>Secretaría Ejecutiva</v>
          </cell>
          <cell r="R556" t="str">
            <v>Dirección de Asuntos Jurídicos</v>
          </cell>
          <cell r="S556" t="str">
            <v>Secretaría General Judicial</v>
          </cell>
          <cell r="T556" t="str">
            <v xml:space="preserve">Yuly Saenz Berdugo </v>
          </cell>
          <cell r="U556" t="str">
            <v>G-Secretaría General Judicial</v>
          </cell>
          <cell r="V556" t="str">
            <v>N/A</v>
          </cell>
          <cell r="W556" t="str">
            <v>Magistratura 
Secretaría General Judicial</v>
          </cell>
          <cell r="X556" t="str">
            <v>N/A</v>
          </cell>
          <cell r="Y556" t="str">
            <v>Inversión</v>
          </cell>
          <cell r="Z556">
            <v>18070350</v>
          </cell>
          <cell r="AA556" t="str">
            <v>N/A</v>
          </cell>
          <cell r="AB556" t="str">
            <v>N/A</v>
          </cell>
          <cell r="AC556">
            <v>3614070</v>
          </cell>
          <cell r="AD556" t="str">
            <v>N/A</v>
          </cell>
          <cell r="AE556">
            <v>79322</v>
          </cell>
          <cell r="AF556">
            <v>312122</v>
          </cell>
          <cell r="AG556">
            <v>2018011001091</v>
          </cell>
          <cell r="AH556">
            <v>44753</v>
          </cell>
          <cell r="AI556">
            <v>44755</v>
          </cell>
          <cell r="AJ556" t="str">
            <v>N/A</v>
          </cell>
          <cell r="AK556" t="str">
            <v>N/A</v>
          </cell>
          <cell r="AL556" t="str">
            <v>N/A</v>
          </cell>
          <cell r="AM556" t="str">
            <v>N/A</v>
          </cell>
          <cell r="AN556">
            <v>0</v>
          </cell>
          <cell r="AO556" t="str">
            <v>N/A</v>
          </cell>
          <cell r="AP556">
            <v>0</v>
          </cell>
          <cell r="AQ556" t="str">
            <v>N/A</v>
          </cell>
          <cell r="AR556">
            <v>0</v>
          </cell>
          <cell r="AS556" t="str">
            <v>N/A</v>
          </cell>
          <cell r="AT556">
            <v>0</v>
          </cell>
          <cell r="AU556" t="str">
            <v>N/A</v>
          </cell>
          <cell r="AV556">
            <v>0</v>
          </cell>
          <cell r="AW556" t="str">
            <v>N/A</v>
          </cell>
          <cell r="AX556">
            <v>0</v>
          </cell>
          <cell r="AY556" t="str">
            <v>N/A</v>
          </cell>
          <cell r="AZ556">
            <v>0</v>
          </cell>
          <cell r="BA556">
            <v>18070350</v>
          </cell>
          <cell r="BB556" t="str">
            <v>NO</v>
          </cell>
          <cell r="BC556" t="str">
            <v>N/A</v>
          </cell>
          <cell r="BD556" t="str">
            <v>N/A</v>
          </cell>
          <cell r="BE556" t="str">
            <v>N/A</v>
          </cell>
          <cell r="BF556" t="str">
            <v>N/A</v>
          </cell>
          <cell r="BG556">
            <v>44895</v>
          </cell>
          <cell r="BH556">
            <v>44895</v>
          </cell>
          <cell r="BI556">
            <v>-448</v>
          </cell>
          <cell r="BK556" t="str">
            <v>N/A</v>
          </cell>
          <cell r="BL556" t="str">
            <v>Bogotá D.C.</v>
          </cell>
          <cell r="BM556" t="str">
            <v>Cumplimiento</v>
          </cell>
          <cell r="BN556" t="str">
            <v>11-45-101115033</v>
          </cell>
          <cell r="BO556">
            <v>0</v>
          </cell>
          <cell r="BP556" t="str">
            <v>Seguros del Estado S.A.</v>
          </cell>
          <cell r="BQ556">
            <v>44753</v>
          </cell>
          <cell r="BR556" t="str">
            <v>11/07/2022 - 02/06/2023</v>
          </cell>
          <cell r="BS556">
            <v>2022</v>
          </cell>
          <cell r="BT556" t="str">
            <v>PENDIENTE</v>
          </cell>
          <cell r="BU556" t="str">
            <v>Ninguna</v>
          </cell>
          <cell r="BV556" t="str">
            <v>Terminado</v>
          </cell>
          <cell r="BW556" t="str">
            <v>Retiro</v>
          </cell>
          <cell r="BX556" t="str">
            <v>N/A</v>
          </cell>
          <cell r="BY556" t="str">
            <v>PENDIENTE</v>
          </cell>
          <cell r="BZ556" t="str">
            <v>N/A</v>
          </cell>
          <cell r="CA556" t="str">
            <v>FEMENINO</v>
          </cell>
        </row>
        <row r="557">
          <cell r="C557" t="str">
            <v>JEP-519-2022</v>
          </cell>
          <cell r="D557" t="str">
            <v>JEP-CSPO-501-2022</v>
          </cell>
          <cell r="E557" t="str">
            <v>Paola Casas</v>
          </cell>
          <cell r="F557" t="str">
            <v>Revisado el 10/07/2022 el contratista no corresponde, sin acta de inicio
Actaulizado 25/07/2022</v>
          </cell>
          <cell r="G557" t="str">
            <v>Kelly Tatiana Riaño Olivella</v>
          </cell>
          <cell r="H557" t="str">
            <v>2. Contratos o convenios que no requieren pluralidad de ofertas</v>
          </cell>
          <cell r="I557" t="str">
            <v>1. Prestación de servicios</v>
          </cell>
          <cell r="J557">
            <v>1082981734</v>
          </cell>
          <cell r="K557">
            <v>5</v>
          </cell>
          <cell r="L557" t="str">
            <v>Persona Natural</v>
          </cell>
          <cell r="M557" t="str">
            <v xml:space="preserve">Bogotá D.C. </v>
          </cell>
          <cell r="N557" t="str">
            <v>Prestar servicios profesionales para apoyar y acompañar en los procesos de mejoramiento de la gestión judicial de la Secretaría General Judicial.</v>
          </cell>
          <cell r="O557" t="str">
            <v>Administrativo Transversal</v>
          </cell>
          <cell r="P557" t="str">
            <v>Harvey Danilo Suarez Morales</v>
          </cell>
          <cell r="Q557" t="str">
            <v>Secretaría Ejecutiva</v>
          </cell>
          <cell r="R557" t="str">
            <v>Dirección de Asuntos Jurídicos</v>
          </cell>
          <cell r="S557" t="str">
            <v>Secretaría General Judicial</v>
          </cell>
          <cell r="T557" t="str">
            <v xml:space="preserve">Yuly Saenz Berdugo </v>
          </cell>
          <cell r="U557" t="str">
            <v>G-Secretaría General Judicial</v>
          </cell>
          <cell r="V557" t="str">
            <v>N/A</v>
          </cell>
          <cell r="W557" t="str">
            <v>Magistratura 
Secretaría General Judicial</v>
          </cell>
          <cell r="X557" t="str">
            <v>N/A</v>
          </cell>
          <cell r="Y557" t="str">
            <v>Inversión</v>
          </cell>
          <cell r="Z557">
            <v>18070350</v>
          </cell>
          <cell r="AA557" t="str">
            <v>N/A</v>
          </cell>
          <cell r="AB557" t="str">
            <v>N/A</v>
          </cell>
          <cell r="AC557">
            <v>3614070</v>
          </cell>
          <cell r="AD557" t="str">
            <v>N/A</v>
          </cell>
          <cell r="AE557">
            <v>79422</v>
          </cell>
          <cell r="AF557" t="str">
            <v xml:space="preserve">308322	</v>
          </cell>
          <cell r="AG557" t="str">
            <v xml:space="preserve">	2018011001091</v>
          </cell>
          <cell r="AH557">
            <v>44750</v>
          </cell>
          <cell r="AI557">
            <v>44750</v>
          </cell>
          <cell r="AJ557" t="str">
            <v>N/A</v>
          </cell>
          <cell r="AK557" t="str">
            <v>N/A</v>
          </cell>
          <cell r="AL557" t="str">
            <v>N/A</v>
          </cell>
          <cell r="AM557" t="str">
            <v>N/A</v>
          </cell>
          <cell r="AN557">
            <v>0</v>
          </cell>
          <cell r="AO557" t="str">
            <v>N/A</v>
          </cell>
          <cell r="AP557">
            <v>0</v>
          </cell>
          <cell r="AQ557" t="str">
            <v>N/A</v>
          </cell>
          <cell r="AR557">
            <v>0</v>
          </cell>
          <cell r="AS557" t="str">
            <v>N/A</v>
          </cell>
          <cell r="AT557">
            <v>0</v>
          </cell>
          <cell r="AU557" t="str">
            <v>N/A</v>
          </cell>
          <cell r="AV557">
            <v>0</v>
          </cell>
          <cell r="AW557" t="str">
            <v>N/A</v>
          </cell>
          <cell r="AX557">
            <v>0</v>
          </cell>
          <cell r="AY557" t="str">
            <v>N/A</v>
          </cell>
          <cell r="AZ557">
            <v>0</v>
          </cell>
          <cell r="BA557">
            <v>18070350</v>
          </cell>
          <cell r="BB557" t="str">
            <v>NO</v>
          </cell>
          <cell r="BC557" t="str">
            <v>N/A</v>
          </cell>
          <cell r="BD557" t="str">
            <v>N/A</v>
          </cell>
          <cell r="BE557" t="str">
            <v>N/A</v>
          </cell>
          <cell r="BF557" t="str">
            <v>N/A</v>
          </cell>
          <cell r="BG557">
            <v>44895</v>
          </cell>
          <cell r="BH557">
            <v>44895</v>
          </cell>
          <cell r="BI557">
            <v>-448</v>
          </cell>
          <cell r="BK557" t="str">
            <v>N/A</v>
          </cell>
          <cell r="BL557" t="str">
            <v>Bogotá D.C.</v>
          </cell>
          <cell r="BM557" t="str">
            <v>Cumplimiento</v>
          </cell>
          <cell r="BN557" t="str">
            <v>21-45-101376881</v>
          </cell>
          <cell r="BO557">
            <v>0</v>
          </cell>
          <cell r="BP557" t="str">
            <v>Seguros del Estado S.A.</v>
          </cell>
          <cell r="BQ557">
            <v>44750</v>
          </cell>
          <cell r="BR557" t="str">
            <v>08/07/2022 - 01/06/2023</v>
          </cell>
          <cell r="BS557">
            <v>2022</v>
          </cell>
          <cell r="BT557" t="str">
            <v>PENDIENTE</v>
          </cell>
          <cell r="BU557" t="str">
            <v>Ninguna</v>
          </cell>
          <cell r="BV557" t="str">
            <v>Terminado</v>
          </cell>
          <cell r="BW557" t="str">
            <v>Retiro</v>
          </cell>
          <cell r="BX557" t="str">
            <v>N/A</v>
          </cell>
          <cell r="BY557" t="str">
            <v>PENDIENTE</v>
          </cell>
          <cell r="BZ557" t="str">
            <v>N/A</v>
          </cell>
          <cell r="CA557" t="str">
            <v>FEMENINO</v>
          </cell>
        </row>
        <row r="558">
          <cell r="C558" t="str">
            <v>JEP-520-2022</v>
          </cell>
          <cell r="D558" t="str">
            <v>JEP-CSPO-502-2022</v>
          </cell>
          <cell r="E558" t="str">
            <v>Paola Casas</v>
          </cell>
          <cell r="F558" t="str">
            <v>Revisado el 08/07/2022 el contratista no corresponde
Actualizado 25/07/2022</v>
          </cell>
          <cell r="G558" t="str">
            <v>Lady Mariana Sterling Gaitan</v>
          </cell>
          <cell r="H558" t="str">
            <v>2. Contratos o convenios que no requieren pluralidad de ofertas</v>
          </cell>
          <cell r="I558" t="str">
            <v>1. Prestación de servicios</v>
          </cell>
          <cell r="J558">
            <v>52954553</v>
          </cell>
          <cell r="K558">
            <v>4</v>
          </cell>
          <cell r="L558" t="str">
            <v>Persona Natural</v>
          </cell>
          <cell r="M558" t="str">
            <v xml:space="preserve">Bogotá D.C. </v>
          </cell>
          <cell r="N558" t="str">
            <v>Prestar servicios profesionales para apoyar y acompañar en los procesos de mejoramiento de la gestión judicial de la Secretaría General Judicial.</v>
          </cell>
          <cell r="O558" t="str">
            <v>Administrativo Transversal</v>
          </cell>
          <cell r="P558" t="str">
            <v>Harvey Danilo Suarez Morales</v>
          </cell>
          <cell r="Q558" t="str">
            <v>Secretaría Ejecutiva</v>
          </cell>
          <cell r="R558" t="str">
            <v>Dirección de Asuntos Jurídicos</v>
          </cell>
          <cell r="S558" t="str">
            <v>Secretaría General Judicial</v>
          </cell>
          <cell r="T558" t="str">
            <v xml:space="preserve">Yuly Saenz Berdugo </v>
          </cell>
          <cell r="U558" t="str">
            <v>G-Secretaría General Judicial</v>
          </cell>
          <cell r="V558" t="str">
            <v>N/A</v>
          </cell>
          <cell r="W558" t="str">
            <v>Magistratura 
Secretaría General Judicial</v>
          </cell>
          <cell r="X558" t="str">
            <v>N/A</v>
          </cell>
          <cell r="Y558" t="str">
            <v>Inversión</v>
          </cell>
          <cell r="Z558">
            <v>18070350</v>
          </cell>
          <cell r="AA558" t="str">
            <v>N/A</v>
          </cell>
          <cell r="AB558" t="str">
            <v>N/A</v>
          </cell>
          <cell r="AC558">
            <v>3614070</v>
          </cell>
          <cell r="AD558" t="str">
            <v>N/A</v>
          </cell>
          <cell r="AE558" t="str">
            <v xml:space="preserve">79522	</v>
          </cell>
          <cell r="AF558">
            <v>308422</v>
          </cell>
          <cell r="AG558" t="str">
            <v xml:space="preserve">	2018011001091</v>
          </cell>
          <cell r="AH558">
            <v>44750</v>
          </cell>
          <cell r="AI558">
            <v>44753</v>
          </cell>
          <cell r="AJ558" t="str">
            <v>N/A</v>
          </cell>
          <cell r="AK558" t="str">
            <v>N/A</v>
          </cell>
          <cell r="AL558" t="str">
            <v>N/A</v>
          </cell>
          <cell r="AM558" t="str">
            <v>N/A</v>
          </cell>
          <cell r="AN558">
            <v>0</v>
          </cell>
          <cell r="AO558" t="str">
            <v>N/A</v>
          </cell>
          <cell r="AP558">
            <v>0</v>
          </cell>
          <cell r="AQ558" t="str">
            <v>N/A</v>
          </cell>
          <cell r="AR558">
            <v>0</v>
          </cell>
          <cell r="AS558" t="str">
            <v>N/A</v>
          </cell>
          <cell r="AT558">
            <v>0</v>
          </cell>
          <cell r="AU558" t="str">
            <v>N/A</v>
          </cell>
          <cell r="AV558">
            <v>0</v>
          </cell>
          <cell r="AW558" t="str">
            <v>N/A</v>
          </cell>
          <cell r="AX558">
            <v>0</v>
          </cell>
          <cell r="AY558" t="str">
            <v>N/A</v>
          </cell>
          <cell r="AZ558">
            <v>0</v>
          </cell>
          <cell r="BA558">
            <v>18070350</v>
          </cell>
          <cell r="BB558" t="str">
            <v>NO</v>
          </cell>
          <cell r="BC558" t="str">
            <v>N/A</v>
          </cell>
          <cell r="BD558" t="str">
            <v>N/A</v>
          </cell>
          <cell r="BE558" t="str">
            <v>N/A</v>
          </cell>
          <cell r="BF558" t="str">
            <v>N/A</v>
          </cell>
          <cell r="BG558">
            <v>44895</v>
          </cell>
          <cell r="BH558">
            <v>44895</v>
          </cell>
          <cell r="BI558">
            <v>-448</v>
          </cell>
          <cell r="BK558" t="str">
            <v>N/A</v>
          </cell>
          <cell r="BL558" t="str">
            <v>Bogotá D.C.</v>
          </cell>
          <cell r="BM558" t="str">
            <v>Cumplimiento</v>
          </cell>
          <cell r="BN558" t="str">
            <v>14-47-101018079</v>
          </cell>
          <cell r="BO558">
            <v>0</v>
          </cell>
          <cell r="BP558" t="str">
            <v>Seguros del Estado S.A.</v>
          </cell>
          <cell r="BQ558">
            <v>44750</v>
          </cell>
          <cell r="BR558" t="str">
            <v>01/07/2022 - 02/06/2023</v>
          </cell>
          <cell r="BS558">
            <v>2022</v>
          </cell>
          <cell r="BT558" t="str">
            <v>PENDIENTE</v>
          </cell>
          <cell r="BU558" t="str">
            <v>Ninguna</v>
          </cell>
          <cell r="BV558" t="str">
            <v>Terminado</v>
          </cell>
          <cell r="BW558" t="str">
            <v>Retiro</v>
          </cell>
          <cell r="BX558" t="str">
            <v>N/A</v>
          </cell>
          <cell r="BY558" t="str">
            <v>PENDIENTE</v>
          </cell>
          <cell r="BZ558" t="str">
            <v>N/A</v>
          </cell>
          <cell r="CA558" t="str">
            <v>FEMENINO</v>
          </cell>
        </row>
        <row r="559">
          <cell r="C559" t="str">
            <v>JEP-521-2022</v>
          </cell>
          <cell r="D559" t="str">
            <v>JEP-CSPO-503-2022</v>
          </cell>
          <cell r="E559" t="str">
            <v>Paola Casas</v>
          </cell>
          <cell r="F559" t="str">
            <v>Revisado el 08/07/2022 el contratista no corresponde</v>
          </cell>
          <cell r="G559" t="str">
            <v>Francy Lorena Pinto Carrillo</v>
          </cell>
          <cell r="H559" t="str">
            <v>2. Contratos o convenios que no requieren pluralidad de ofertas</v>
          </cell>
          <cell r="I559" t="str">
            <v>1. Prestación de servicios</v>
          </cell>
          <cell r="J559">
            <v>1032493957</v>
          </cell>
          <cell r="K559">
            <v>5</v>
          </cell>
          <cell r="L559" t="str">
            <v>Persona Natural</v>
          </cell>
          <cell r="M559" t="str">
            <v xml:space="preserve">Bogotá D.C. </v>
          </cell>
          <cell r="N559" t="str">
            <v>Prestar servicios profesionales para apoyar y acompañar en los procesos de mejoramiento de la gestión judicial de la Secretaría General Judicial.</v>
          </cell>
          <cell r="O559" t="str">
            <v>Administrativo Transversal</v>
          </cell>
          <cell r="P559" t="str">
            <v>Harvey Danilo Suarez Morales</v>
          </cell>
          <cell r="Q559" t="str">
            <v>Secretaría Ejecutiva</v>
          </cell>
          <cell r="R559" t="str">
            <v>Dirección de Asuntos Jurídicos</v>
          </cell>
          <cell r="S559" t="str">
            <v>Secretaría General Judicial</v>
          </cell>
          <cell r="T559" t="str">
            <v xml:space="preserve">Yuly Saenz Berdugo </v>
          </cell>
          <cell r="U559" t="str">
            <v>G-Secretaría General Judicial</v>
          </cell>
          <cell r="V559" t="str">
            <v>N/A</v>
          </cell>
          <cell r="W559" t="str">
            <v>Magistratura 
Secretaría General Judicial</v>
          </cell>
          <cell r="X559" t="str">
            <v>N/A</v>
          </cell>
          <cell r="Y559" t="str">
            <v>Inversión</v>
          </cell>
          <cell r="Z559">
            <v>18070350</v>
          </cell>
          <cell r="AA559" t="str">
            <v>N/A</v>
          </cell>
          <cell r="AB559" t="str">
            <v>N/A</v>
          </cell>
          <cell r="AC559">
            <v>3614070</v>
          </cell>
          <cell r="AD559" t="str">
            <v>N/A</v>
          </cell>
          <cell r="AE559">
            <v>79722</v>
          </cell>
          <cell r="AF559">
            <v>309422</v>
          </cell>
          <cell r="AG559">
            <v>2018011001091</v>
          </cell>
          <cell r="AH559">
            <v>44750</v>
          </cell>
          <cell r="AI559">
            <v>44753</v>
          </cell>
          <cell r="AJ559" t="str">
            <v>N/A</v>
          </cell>
          <cell r="AK559" t="str">
            <v>N/A</v>
          </cell>
          <cell r="AL559" t="str">
            <v>N/A</v>
          </cell>
          <cell r="AM559" t="str">
            <v>N/A</v>
          </cell>
          <cell r="AN559">
            <v>0</v>
          </cell>
          <cell r="AO559" t="str">
            <v>N/A</v>
          </cell>
          <cell r="AP559">
            <v>0</v>
          </cell>
          <cell r="AQ559" t="str">
            <v>N/A</v>
          </cell>
          <cell r="AR559">
            <v>0</v>
          </cell>
          <cell r="AS559" t="str">
            <v>N/A</v>
          </cell>
          <cell r="AT559">
            <v>0</v>
          </cell>
          <cell r="AU559" t="str">
            <v>N/A</v>
          </cell>
          <cell r="AV559">
            <v>0</v>
          </cell>
          <cell r="AW559" t="str">
            <v>N/A</v>
          </cell>
          <cell r="AX559">
            <v>0</v>
          </cell>
          <cell r="AY559" t="str">
            <v>N/A</v>
          </cell>
          <cell r="AZ559">
            <v>0</v>
          </cell>
          <cell r="BA559">
            <v>18070350</v>
          </cell>
          <cell r="BB559" t="str">
            <v>NO</v>
          </cell>
          <cell r="BC559" t="str">
            <v>N/A</v>
          </cell>
          <cell r="BD559" t="str">
            <v>N/A</v>
          </cell>
          <cell r="BE559" t="str">
            <v>N/A</v>
          </cell>
          <cell r="BF559" t="str">
            <v>N/A</v>
          </cell>
          <cell r="BG559">
            <v>44895</v>
          </cell>
          <cell r="BH559">
            <v>44895</v>
          </cell>
          <cell r="BI559">
            <v>-448</v>
          </cell>
          <cell r="BK559" t="str">
            <v>N/A</v>
          </cell>
          <cell r="BL559" t="str">
            <v>Bogotá D.C.</v>
          </cell>
          <cell r="BM559" t="str">
            <v>Cumplimiento</v>
          </cell>
          <cell r="BN559" t="str">
            <v>14-47-101018083</v>
          </cell>
          <cell r="BO559">
            <v>0</v>
          </cell>
          <cell r="BP559" t="str">
            <v>Seguros del Estado S.A.</v>
          </cell>
          <cell r="BQ559">
            <v>44750</v>
          </cell>
          <cell r="BR559" t="str">
            <v>08/07/2022 - 02/06/2023</v>
          </cell>
          <cell r="BS559">
            <v>2022</v>
          </cell>
          <cell r="BT559" t="str">
            <v>PENDIENTE</v>
          </cell>
          <cell r="BU559" t="str">
            <v>Ninguna</v>
          </cell>
          <cell r="BV559" t="str">
            <v>Terminado</v>
          </cell>
          <cell r="BW559" t="str">
            <v>Retiro</v>
          </cell>
          <cell r="BX559" t="str">
            <v>N/A</v>
          </cell>
          <cell r="BY559" t="str">
            <v>PENDIENTE</v>
          </cell>
          <cell r="BZ559" t="str">
            <v>N/A</v>
          </cell>
          <cell r="CA559" t="str">
            <v>FEMENINO</v>
          </cell>
        </row>
        <row r="560">
          <cell r="C560" t="str">
            <v>JEP-522-2022</v>
          </cell>
          <cell r="D560" t="str">
            <v>JEP-CSPO-504-2022</v>
          </cell>
          <cell r="E560" t="str">
            <v>Paola Casas</v>
          </cell>
          <cell r="F560" t="str">
            <v>Revisado el 08/07/2022 el contratista no corresponde 
LILIANA HOMEZ ALFONSO</v>
          </cell>
          <cell r="G560" t="str">
            <v>Liliana Homez Alfonso</v>
          </cell>
          <cell r="H560" t="str">
            <v>2. Contratos o convenios que no requieren pluralidad de ofertas</v>
          </cell>
          <cell r="I560" t="str">
            <v>1. Prestación de servicios</v>
          </cell>
          <cell r="J560">
            <v>51937276</v>
          </cell>
          <cell r="K560">
            <v>3</v>
          </cell>
          <cell r="L560" t="str">
            <v>Persona Natural</v>
          </cell>
          <cell r="M560" t="str">
            <v xml:space="preserve">Bogotá D.C. </v>
          </cell>
          <cell r="N560" t="str">
            <v>Prestar servicios profesionales para apoyar y acompañar en los procesos de mejoramiento de la gestión judicial de la Secretaría General Judicial.</v>
          </cell>
          <cell r="O560" t="str">
            <v>Administrativo Transversal</v>
          </cell>
          <cell r="P560" t="str">
            <v>Harvey Danilo Suarez Morales</v>
          </cell>
          <cell r="Q560" t="str">
            <v>Secretaría Ejecutiva</v>
          </cell>
          <cell r="R560" t="str">
            <v>Dirección de Asuntos Jurídicos</v>
          </cell>
          <cell r="S560" t="str">
            <v>Secretaría General Judicial</v>
          </cell>
          <cell r="T560" t="str">
            <v xml:space="preserve">Yuly Saenz Berdugo </v>
          </cell>
          <cell r="U560" t="str">
            <v>G-Secretaría General Judicial</v>
          </cell>
          <cell r="V560" t="str">
            <v>N/A</v>
          </cell>
          <cell r="W560" t="str">
            <v>Magistratura 
Secretaría General Judicial</v>
          </cell>
          <cell r="X560" t="str">
            <v>N/A</v>
          </cell>
          <cell r="Y560" t="str">
            <v>Inversión</v>
          </cell>
          <cell r="Z560">
            <v>18070350</v>
          </cell>
          <cell r="AA560" t="str">
            <v>N/A</v>
          </cell>
          <cell r="AB560" t="str">
            <v>N/A</v>
          </cell>
          <cell r="AC560">
            <v>3614070</v>
          </cell>
          <cell r="AD560" t="str">
            <v>N/A</v>
          </cell>
          <cell r="AE560">
            <v>79822</v>
          </cell>
          <cell r="AF560">
            <v>306622</v>
          </cell>
          <cell r="AG560">
            <v>2018011001091</v>
          </cell>
          <cell r="AH560">
            <v>44748</v>
          </cell>
          <cell r="AI560">
            <v>44750</v>
          </cell>
          <cell r="AJ560" t="str">
            <v>N/A</v>
          </cell>
          <cell r="AK560" t="str">
            <v>N/A</v>
          </cell>
          <cell r="AL560" t="str">
            <v>N/A</v>
          </cell>
          <cell r="AM560" t="str">
            <v>N/A</v>
          </cell>
          <cell r="AN560">
            <v>0</v>
          </cell>
          <cell r="AO560" t="str">
            <v>N/A</v>
          </cell>
          <cell r="AP560">
            <v>0</v>
          </cell>
          <cell r="AQ560" t="str">
            <v>N/A</v>
          </cell>
          <cell r="AR560">
            <v>0</v>
          </cell>
          <cell r="AS560" t="str">
            <v>N/A</v>
          </cell>
          <cell r="AT560">
            <v>0</v>
          </cell>
          <cell r="AU560" t="str">
            <v>N/A</v>
          </cell>
          <cell r="AV560">
            <v>0</v>
          </cell>
          <cell r="AW560" t="str">
            <v>N/A</v>
          </cell>
          <cell r="AX560">
            <v>0</v>
          </cell>
          <cell r="AY560" t="str">
            <v>N/A</v>
          </cell>
          <cell r="AZ560">
            <v>0</v>
          </cell>
          <cell r="BA560">
            <v>18070350</v>
          </cell>
          <cell r="BB560" t="str">
            <v>NO</v>
          </cell>
          <cell r="BC560" t="str">
            <v>N/A</v>
          </cell>
          <cell r="BD560" t="str">
            <v>N/A</v>
          </cell>
          <cell r="BE560" t="str">
            <v>N/A</v>
          </cell>
          <cell r="BF560" t="str">
            <v>N/A</v>
          </cell>
          <cell r="BG560">
            <v>44895</v>
          </cell>
          <cell r="BH560">
            <v>44895</v>
          </cell>
          <cell r="BI560">
            <v>-448</v>
          </cell>
          <cell r="BK560" t="str">
            <v>N/A</v>
          </cell>
          <cell r="BL560" t="str">
            <v>Bogotá D.C.</v>
          </cell>
          <cell r="BM560" t="str">
            <v>Cumplimiento</v>
          </cell>
          <cell r="BN560" t="str">
            <v>21-45-101376767</v>
          </cell>
          <cell r="BO560">
            <v>0</v>
          </cell>
          <cell r="BP560" t="str">
            <v>Seguros del Estado S.A.</v>
          </cell>
          <cell r="BQ560">
            <v>44749</v>
          </cell>
          <cell r="BR560" t="str">
            <v>07/07/2022 - 01/06/2023</v>
          </cell>
          <cell r="BS560">
            <v>2022</v>
          </cell>
          <cell r="BT560" t="str">
            <v>PENDIENTE</v>
          </cell>
          <cell r="BU560" t="str">
            <v>Ninguna</v>
          </cell>
          <cell r="BV560" t="str">
            <v>Terminado</v>
          </cell>
          <cell r="BW560" t="str">
            <v>Retiro</v>
          </cell>
          <cell r="BX560" t="str">
            <v>N/A</v>
          </cell>
          <cell r="BY560" t="str">
            <v>PENDIENTE</v>
          </cell>
          <cell r="BZ560" t="str">
            <v>N/A</v>
          </cell>
          <cell r="CA560" t="str">
            <v>FEMENINO</v>
          </cell>
        </row>
        <row r="561">
          <cell r="C561" t="str">
            <v>JEP-523-2022</v>
          </cell>
          <cell r="D561" t="str">
            <v>JEP-CSPO-505-2022</v>
          </cell>
          <cell r="E561" t="str">
            <v>Paola Casas</v>
          </cell>
          <cell r="F561" t="str">
            <v>Revisado 10/07/2022 sin aprobación de la entidad
Revisado 21/07/2022 firmado y con acta</v>
          </cell>
          <cell r="G561" t="str">
            <v>Maria Fernanda Vallejo Molina</v>
          </cell>
          <cell r="H561" t="str">
            <v>2. Contratos o convenios que no requieren pluralidad de ofertas</v>
          </cell>
          <cell r="I561" t="str">
            <v>1. Prestación de servicios</v>
          </cell>
          <cell r="J561">
            <v>1085276393</v>
          </cell>
          <cell r="K561">
            <v>4</v>
          </cell>
          <cell r="L561" t="str">
            <v>Persona Natural</v>
          </cell>
          <cell r="M561" t="str">
            <v xml:space="preserve">Bogotá D.C. </v>
          </cell>
          <cell r="N561" t="str">
            <v>Prestar servicios profesionales para apoyar y acompañar en los procesos de mejoramiento de la gestión judicial de la Secretaría General Judicial.</v>
          </cell>
          <cell r="O561" t="str">
            <v>Administrativo Transversal</v>
          </cell>
          <cell r="P561" t="str">
            <v>Harvey Danilo Suarez Morales</v>
          </cell>
          <cell r="Q561" t="str">
            <v>Secretaría Ejecutiva</v>
          </cell>
          <cell r="R561" t="str">
            <v>Dirección de Asuntos Jurídicos</v>
          </cell>
          <cell r="S561" t="str">
            <v>Secretaría General Judicial</v>
          </cell>
          <cell r="T561" t="str">
            <v xml:space="preserve">Yuly Saenz Berdugo </v>
          </cell>
          <cell r="U561" t="str">
            <v>G-Secretaría General Judicial</v>
          </cell>
          <cell r="V561" t="str">
            <v>N/A</v>
          </cell>
          <cell r="W561" t="str">
            <v>Magistratura 
Secretaría General Judicial</v>
          </cell>
          <cell r="X561" t="str">
            <v>N/A</v>
          </cell>
          <cell r="Y561" t="str">
            <v>Inversión</v>
          </cell>
          <cell r="Z561">
            <v>18070350</v>
          </cell>
          <cell r="AA561" t="str">
            <v>N/A</v>
          </cell>
          <cell r="AB561" t="str">
            <v>N/A</v>
          </cell>
          <cell r="AC561">
            <v>3614070</v>
          </cell>
          <cell r="AD561" t="str">
            <v>N/A</v>
          </cell>
          <cell r="AE561">
            <v>85022</v>
          </cell>
          <cell r="AF561">
            <v>314222</v>
          </cell>
          <cell r="AG561" t="str">
            <v xml:space="preserve">	2018011001091</v>
          </cell>
          <cell r="AH561">
            <v>44753</v>
          </cell>
          <cell r="AI561">
            <v>44755</v>
          </cell>
          <cell r="AJ561" t="str">
            <v>N/A</v>
          </cell>
          <cell r="AK561" t="str">
            <v>N/A</v>
          </cell>
          <cell r="AL561" t="str">
            <v>N/A</v>
          </cell>
          <cell r="AM561" t="str">
            <v>N/A</v>
          </cell>
          <cell r="AN561">
            <v>0</v>
          </cell>
          <cell r="AO561" t="str">
            <v>N/A</v>
          </cell>
          <cell r="AP561">
            <v>0</v>
          </cell>
          <cell r="AQ561" t="str">
            <v>N/A</v>
          </cell>
          <cell r="AR561">
            <v>0</v>
          </cell>
          <cell r="AS561" t="str">
            <v>N/A</v>
          </cell>
          <cell r="AT561">
            <v>0</v>
          </cell>
          <cell r="AU561" t="str">
            <v>N/A</v>
          </cell>
          <cell r="AV561">
            <v>0</v>
          </cell>
          <cell r="AW561" t="str">
            <v>N/A</v>
          </cell>
          <cell r="AX561">
            <v>0</v>
          </cell>
          <cell r="AY561" t="str">
            <v>N/A</v>
          </cell>
          <cell r="AZ561">
            <v>0</v>
          </cell>
          <cell r="BA561">
            <v>18070350</v>
          </cell>
          <cell r="BB561" t="str">
            <v>NO</v>
          </cell>
          <cell r="BC561" t="str">
            <v>N/A</v>
          </cell>
          <cell r="BD561" t="str">
            <v>N/A</v>
          </cell>
          <cell r="BE561" t="str">
            <v>N/A</v>
          </cell>
          <cell r="BF561" t="str">
            <v>N/A</v>
          </cell>
          <cell r="BG561">
            <v>44895</v>
          </cell>
          <cell r="BH561">
            <v>44895</v>
          </cell>
          <cell r="BI561">
            <v>-448</v>
          </cell>
          <cell r="BJ561" t="str">
            <v>SI</v>
          </cell>
          <cell r="BK561" t="str">
            <v>N/A</v>
          </cell>
          <cell r="BL561" t="str">
            <v>Bogotá D.C.</v>
          </cell>
          <cell r="BM561" t="str">
            <v>Cumplimiento</v>
          </cell>
          <cell r="BN561" t="str">
            <v>21-45-101377260</v>
          </cell>
          <cell r="BO561">
            <v>0</v>
          </cell>
          <cell r="BP561" t="str">
            <v>Seguros del Estado S.A.</v>
          </cell>
          <cell r="BQ561">
            <v>44754</v>
          </cell>
          <cell r="BR561" t="str">
            <v>12/07/2022 - 01/06/2023</v>
          </cell>
          <cell r="BS561">
            <v>2022</v>
          </cell>
          <cell r="BT561" t="str">
            <v>PENDIENTE</v>
          </cell>
          <cell r="BU561" t="str">
            <v>Ninguna</v>
          </cell>
          <cell r="BV561" t="str">
            <v>Terminado</v>
          </cell>
          <cell r="BW561" t="str">
            <v>Retiro</v>
          </cell>
          <cell r="BX561" t="str">
            <v>N/A</v>
          </cell>
          <cell r="BY561" t="str">
            <v>PENDIENTE</v>
          </cell>
          <cell r="BZ561" t="str">
            <v>N/A</v>
          </cell>
          <cell r="CA561" t="str">
            <v>FEMENINO</v>
          </cell>
        </row>
        <row r="562">
          <cell r="C562" t="str">
            <v>JEP-524-2022</v>
          </cell>
          <cell r="D562" t="str">
            <v>JEP-CSPO-506-2022</v>
          </cell>
          <cell r="E562" t="str">
            <v>Paola Casas</v>
          </cell>
          <cell r="F562" t="str">
            <v>Revisado 10/07/2022</v>
          </cell>
          <cell r="G562" t="str">
            <v>Natalia Acosta Gómez</v>
          </cell>
          <cell r="H562" t="str">
            <v>2. Contratos o convenios que no requieren pluralidad de ofertas</v>
          </cell>
          <cell r="I562" t="str">
            <v>1. Prestación de servicios</v>
          </cell>
          <cell r="J562">
            <v>1010203400</v>
          </cell>
          <cell r="K562">
            <v>2</v>
          </cell>
          <cell r="L562" t="str">
            <v>Persona Natural</v>
          </cell>
          <cell r="M562" t="str">
            <v xml:space="preserve">Bogotá D.C. </v>
          </cell>
          <cell r="N562" t="str">
            <v>Prestar servicios profesionales para apoyar y acompañar en los procesos de mejoramiento de la gestión judicial de la Secretaría General Judicial.</v>
          </cell>
          <cell r="O562" t="str">
            <v>Administrativo Transversal</v>
          </cell>
          <cell r="P562" t="str">
            <v>Harvey Danilo Suarez Morales</v>
          </cell>
          <cell r="Q562" t="str">
            <v>Secretaría Ejecutiva</v>
          </cell>
          <cell r="R562" t="str">
            <v>Dirección de Asuntos Jurídicos</v>
          </cell>
          <cell r="S562" t="str">
            <v>Secretaría General Judicial</v>
          </cell>
          <cell r="T562" t="str">
            <v xml:space="preserve">Yuly Saenz Berdugo </v>
          </cell>
          <cell r="U562" t="str">
            <v>G-Secretaría General Judicial</v>
          </cell>
          <cell r="V562" t="str">
            <v>N/A</v>
          </cell>
          <cell r="W562" t="str">
            <v>Magistratura 
Secretaría General Judicial</v>
          </cell>
          <cell r="X562" t="str">
            <v>N/A</v>
          </cell>
          <cell r="Y562" t="str">
            <v>Inversión</v>
          </cell>
          <cell r="Z562">
            <v>18070350</v>
          </cell>
          <cell r="AA562" t="str">
            <v>N/A</v>
          </cell>
          <cell r="AB562" t="str">
            <v>N/A</v>
          </cell>
          <cell r="AC562">
            <v>3614070</v>
          </cell>
          <cell r="AD562" t="str">
            <v>N/A</v>
          </cell>
          <cell r="AE562">
            <v>80322</v>
          </cell>
          <cell r="AF562">
            <v>302022</v>
          </cell>
          <cell r="AG562">
            <v>2018011001091</v>
          </cell>
          <cell r="AH562">
            <v>44747</v>
          </cell>
          <cell r="AI562">
            <v>44748</v>
          </cell>
          <cell r="AJ562" t="str">
            <v xml:space="preserve">Laura Marcela Yosa Moreno </v>
          </cell>
          <cell r="AK562">
            <v>1010211085</v>
          </cell>
          <cell r="AL562">
            <v>9</v>
          </cell>
          <cell r="AM562">
            <v>44811</v>
          </cell>
          <cell r="AN562">
            <v>0</v>
          </cell>
          <cell r="AO562" t="str">
            <v>N/A</v>
          </cell>
          <cell r="AP562">
            <v>0</v>
          </cell>
          <cell r="AQ562" t="str">
            <v>N/A</v>
          </cell>
          <cell r="AR562">
            <v>0</v>
          </cell>
          <cell r="AS562" t="str">
            <v>N/A</v>
          </cell>
          <cell r="AT562">
            <v>0</v>
          </cell>
          <cell r="AU562" t="str">
            <v>N/A</v>
          </cell>
          <cell r="AV562">
            <v>0</v>
          </cell>
          <cell r="AW562" t="str">
            <v>N/A</v>
          </cell>
          <cell r="AX562">
            <v>0</v>
          </cell>
          <cell r="AY562" t="str">
            <v>N/A</v>
          </cell>
          <cell r="AZ562">
            <v>0</v>
          </cell>
          <cell r="BA562">
            <v>18070350</v>
          </cell>
          <cell r="BB562" t="str">
            <v>NO</v>
          </cell>
          <cell r="BC562" t="str">
            <v>N/A</v>
          </cell>
          <cell r="BD562" t="str">
            <v>N/A</v>
          </cell>
          <cell r="BE562" t="str">
            <v>N/A</v>
          </cell>
          <cell r="BF562" t="str">
            <v>N/A</v>
          </cell>
          <cell r="BG562">
            <v>44895</v>
          </cell>
          <cell r="BH562">
            <v>44895</v>
          </cell>
          <cell r="BI562">
            <v>-448</v>
          </cell>
          <cell r="BJ562" t="str">
            <v>SI</v>
          </cell>
          <cell r="BK562" t="str">
            <v>N/A</v>
          </cell>
          <cell r="BL562" t="str">
            <v>Bogotá D.C.</v>
          </cell>
          <cell r="BM562" t="str">
            <v>Cumplimiento</v>
          </cell>
          <cell r="BN562" t="str">
            <v>33-47-101009625
33-47-101009967</v>
          </cell>
          <cell r="BO562" t="str">
            <v>0
0</v>
          </cell>
          <cell r="BP562" t="str">
            <v>Seguros del Estado S.A
Seguros del Estado S.A.</v>
          </cell>
          <cell r="BQ562" t="str">
            <v>6/07/2022
07/09/2022</v>
          </cell>
          <cell r="BR562" t="str">
            <v>06/07/2022 - 31/05/2023
07/09/2022 - 31/05/2023</v>
          </cell>
          <cell r="BS562" t="str">
            <v>6/07/2022
07/09/2022</v>
          </cell>
          <cell r="BT562" t="str">
            <v>PENDIENTE</v>
          </cell>
          <cell r="BU562" t="str">
            <v>El seis (6) de septiembre de dos mil veintidós
(2022), consideró viable y solicitó autorizar dicha cesión del Contrato JEP-524-2022</v>
          </cell>
          <cell r="BV562" t="str">
            <v>Terminado</v>
          </cell>
          <cell r="BW562" t="str">
            <v>Cesión</v>
          </cell>
          <cell r="BX562" t="str">
            <v>N/A</v>
          </cell>
          <cell r="BY562" t="str">
            <v>PENDIENTE</v>
          </cell>
          <cell r="BZ562" t="str">
            <v>N/A</v>
          </cell>
          <cell r="CA562" t="str">
            <v>FEMENINO</v>
          </cell>
        </row>
        <row r="563">
          <cell r="C563" t="str">
            <v>JEP-525-2022</v>
          </cell>
          <cell r="D563" t="str">
            <v>JEP-CSPO-507-2022</v>
          </cell>
          <cell r="E563" t="str">
            <v>Paola Casas</v>
          </cell>
          <cell r="F563" t="str">
            <v>Revisado 10/07/2022 sin aprobación de la entidad</v>
          </cell>
          <cell r="G563" t="str">
            <v>Rosa Nayibe Guerrero Santacruz</v>
          </cell>
          <cell r="H563" t="str">
            <v>2. Contratos o convenios que no requieren pluralidad de ofertas</v>
          </cell>
          <cell r="I563" t="str">
            <v>1. Prestación de servicios</v>
          </cell>
          <cell r="J563">
            <v>59829388</v>
          </cell>
          <cell r="K563">
            <v>6</v>
          </cell>
          <cell r="L563" t="str">
            <v>Persona Natural</v>
          </cell>
          <cell r="M563" t="str">
            <v>Pasto</v>
          </cell>
          <cell r="N563" t="str">
            <v>Prestar servicios profesionales para apoyar y acompañar en los procesos de mejoramiento de la gestión judicial de la Secretaría General Judicial.</v>
          </cell>
          <cell r="O563" t="str">
            <v>Administrativo Transversal</v>
          </cell>
          <cell r="P563" t="str">
            <v>Harvey Danilo Suarez Morales</v>
          </cell>
          <cell r="Q563" t="str">
            <v>Secretaría Ejecutiva</v>
          </cell>
          <cell r="R563" t="str">
            <v>Dirección de Asuntos Jurídicos</v>
          </cell>
          <cell r="S563" t="str">
            <v>Secretaría General Judicial</v>
          </cell>
          <cell r="T563" t="str">
            <v xml:space="preserve">Yuly Saenz Berdugo </v>
          </cell>
          <cell r="U563" t="str">
            <v>G-Secretaría General Judicial</v>
          </cell>
          <cell r="V563" t="str">
            <v>N/A</v>
          </cell>
          <cell r="W563" t="str">
            <v>Magistratura 
Secretaría General Judicial</v>
          </cell>
          <cell r="X563" t="str">
            <v>N/A</v>
          </cell>
          <cell r="Y563" t="str">
            <v>Inversión</v>
          </cell>
          <cell r="Z563">
            <v>18070350</v>
          </cell>
          <cell r="AA563" t="str">
            <v>N/A</v>
          </cell>
          <cell r="AB563" t="str">
            <v>N/A</v>
          </cell>
          <cell r="AC563">
            <v>3614070</v>
          </cell>
          <cell r="AD563" t="str">
            <v>N/A</v>
          </cell>
          <cell r="AE563">
            <v>80422</v>
          </cell>
          <cell r="AF563">
            <v>322222</v>
          </cell>
          <cell r="AG563">
            <v>2018011001091</v>
          </cell>
          <cell r="AH563">
            <v>44757</v>
          </cell>
          <cell r="AI563">
            <v>44757</v>
          </cell>
          <cell r="AJ563" t="str">
            <v>N/A</v>
          </cell>
          <cell r="AK563" t="str">
            <v>N/A</v>
          </cell>
          <cell r="AL563" t="str">
            <v>N/A</v>
          </cell>
          <cell r="AM563" t="str">
            <v>N/A</v>
          </cell>
          <cell r="AN563">
            <v>0</v>
          </cell>
          <cell r="AO563" t="str">
            <v>N/A</v>
          </cell>
          <cell r="AP563">
            <v>0</v>
          </cell>
          <cell r="AQ563" t="str">
            <v>N/A</v>
          </cell>
          <cell r="AR563">
            <v>0</v>
          </cell>
          <cell r="AS563" t="str">
            <v>N/A</v>
          </cell>
          <cell r="AT563">
            <v>0</v>
          </cell>
          <cell r="AU563" t="str">
            <v>N/A</v>
          </cell>
          <cell r="AV563">
            <v>0</v>
          </cell>
          <cell r="AW563" t="str">
            <v>N/A</v>
          </cell>
          <cell r="AX563">
            <v>0</v>
          </cell>
          <cell r="AY563" t="str">
            <v>N/A</v>
          </cell>
          <cell r="AZ563">
            <v>0</v>
          </cell>
          <cell r="BA563">
            <v>18070350</v>
          </cell>
          <cell r="BB563" t="str">
            <v>NO</v>
          </cell>
          <cell r="BC563" t="str">
            <v>N/A</v>
          </cell>
          <cell r="BD563" t="str">
            <v>N/A</v>
          </cell>
          <cell r="BE563" t="str">
            <v>N/A</v>
          </cell>
          <cell r="BF563" t="str">
            <v>N/A</v>
          </cell>
          <cell r="BG563">
            <v>44895</v>
          </cell>
          <cell r="BH563">
            <v>44895</v>
          </cell>
          <cell r="BI563">
            <v>-448</v>
          </cell>
          <cell r="BJ563" t="str">
            <v>SI</v>
          </cell>
          <cell r="BK563" t="str">
            <v>N/A</v>
          </cell>
          <cell r="BL563" t="str">
            <v>Bogotá D.C.</v>
          </cell>
          <cell r="BM563" t="str">
            <v>Cumplimiento</v>
          </cell>
          <cell r="BN563" t="str">
            <v>21-45-101377791</v>
          </cell>
          <cell r="BO563">
            <v>0</v>
          </cell>
          <cell r="BP563" t="str">
            <v>Seguros del Estado S.A.</v>
          </cell>
          <cell r="BQ563">
            <v>44757</v>
          </cell>
          <cell r="BR563" t="str">
            <v>05/07/2022 - 01/06/2023</v>
          </cell>
          <cell r="BS563">
            <v>2022</v>
          </cell>
          <cell r="BT563" t="str">
            <v>PENDIENTE</v>
          </cell>
          <cell r="BU563" t="str">
            <v>Ninguna</v>
          </cell>
          <cell r="BV563" t="str">
            <v>Terminado</v>
          </cell>
          <cell r="BW563" t="str">
            <v>Retiro</v>
          </cell>
          <cell r="BX563" t="str">
            <v>N/A</v>
          </cell>
          <cell r="BY563" t="str">
            <v>PENDIENTE</v>
          </cell>
          <cell r="BZ563" t="str">
            <v>N/A</v>
          </cell>
          <cell r="CA563" t="str">
            <v>FEMENINO</v>
          </cell>
        </row>
        <row r="564">
          <cell r="C564" t="str">
            <v>JEP-526-2022</v>
          </cell>
          <cell r="D564" t="str">
            <v>JEP-CSPO-508-2022</v>
          </cell>
          <cell r="E564" t="str">
            <v>Paola Casas</v>
          </cell>
          <cell r="F564" t="str">
            <v>Revisado 10/07/2022 sin aprobación de la entidad</v>
          </cell>
          <cell r="G564" t="str">
            <v>Andres Felipe Mendoza Peñaranda</v>
          </cell>
          <cell r="H564" t="str">
            <v>2. Contratos o convenios que no requieren pluralidad de ofertas</v>
          </cell>
          <cell r="I564" t="str">
            <v>1. Prestación de servicios</v>
          </cell>
          <cell r="J564">
            <v>1075288528</v>
          </cell>
          <cell r="K564">
            <v>7</v>
          </cell>
          <cell r="L564" t="str">
            <v>Persona Natural</v>
          </cell>
          <cell r="M564" t="str">
            <v>Neiva</v>
          </cell>
          <cell r="N564" t="str">
            <v xml:space="preserve">Prestar servicios profesionales para el apoyo y acompañamiento tecnológico y en el procesamiento de información de la Secretaría General Judicial. </v>
          </cell>
          <cell r="O564" t="str">
            <v>Administrativo Transversal</v>
          </cell>
          <cell r="P564" t="str">
            <v>Harvey Danilo Suarez Morales</v>
          </cell>
          <cell r="Q564" t="str">
            <v>Secretaría Ejecutiva</v>
          </cell>
          <cell r="R564" t="str">
            <v>Dirección de Asuntos Jurídicos</v>
          </cell>
          <cell r="S564" t="str">
            <v>Secretaría General Judicial</v>
          </cell>
          <cell r="T564" t="str">
            <v xml:space="preserve">Yuly Saenz Berdugo </v>
          </cell>
          <cell r="U564" t="str">
            <v>G-Secretaría General Judicial</v>
          </cell>
          <cell r="V564" t="str">
            <v>N/A</v>
          </cell>
          <cell r="W564" t="str">
            <v>Magistratura
Secretaría General Judicial (Ing) - SRVR</v>
          </cell>
          <cell r="X564" t="str">
            <v>N/A</v>
          </cell>
          <cell r="Y564" t="str">
            <v>Inversión</v>
          </cell>
          <cell r="Z564">
            <v>26021315</v>
          </cell>
          <cell r="AA564" t="str">
            <v>N/A</v>
          </cell>
          <cell r="AB564" t="str">
            <v>N/A</v>
          </cell>
          <cell r="AC564">
            <v>5204263</v>
          </cell>
          <cell r="AD564" t="str">
            <v>N/A</v>
          </cell>
          <cell r="AE564">
            <v>82622</v>
          </cell>
          <cell r="AF564" t="str">
            <v xml:space="preserve">	314322</v>
          </cell>
          <cell r="AG564">
            <v>2018011001091</v>
          </cell>
          <cell r="AH564">
            <v>44753</v>
          </cell>
          <cell r="AI564">
            <v>44755</v>
          </cell>
          <cell r="AJ564" t="str">
            <v>N/A</v>
          </cell>
          <cell r="AK564" t="str">
            <v>N/A</v>
          </cell>
          <cell r="AL564" t="str">
            <v>N/A</v>
          </cell>
          <cell r="AM564" t="str">
            <v>N/A</v>
          </cell>
          <cell r="AN564">
            <v>0</v>
          </cell>
          <cell r="AO564" t="str">
            <v>N/A</v>
          </cell>
          <cell r="AP564">
            <v>0</v>
          </cell>
          <cell r="AQ564" t="str">
            <v>N/A</v>
          </cell>
          <cell r="AR564">
            <v>0</v>
          </cell>
          <cell r="AS564" t="str">
            <v>N/A</v>
          </cell>
          <cell r="AT564">
            <v>0</v>
          </cell>
          <cell r="AU564" t="str">
            <v>N/A</v>
          </cell>
          <cell r="AV564">
            <v>0</v>
          </cell>
          <cell r="AW564" t="str">
            <v>N/A</v>
          </cell>
          <cell r="AX564">
            <v>0</v>
          </cell>
          <cell r="AY564" t="str">
            <v>N/A</v>
          </cell>
          <cell r="AZ564">
            <v>0</v>
          </cell>
          <cell r="BA564">
            <v>26021315</v>
          </cell>
          <cell r="BB564" t="str">
            <v>NO</v>
          </cell>
          <cell r="BC564" t="str">
            <v>N/A</v>
          </cell>
          <cell r="BD564" t="str">
            <v>N/A</v>
          </cell>
          <cell r="BE564" t="str">
            <v>N/A</v>
          </cell>
          <cell r="BF564" t="str">
            <v>N/A</v>
          </cell>
          <cell r="BG564">
            <v>44895</v>
          </cell>
          <cell r="BH564">
            <v>44895</v>
          </cell>
          <cell r="BI564">
            <v>-448</v>
          </cell>
          <cell r="BJ564" t="str">
            <v>SI</v>
          </cell>
          <cell r="BK564" t="str">
            <v>N/A</v>
          </cell>
          <cell r="BL564" t="str">
            <v>Bogotá D.C.</v>
          </cell>
          <cell r="BM564" t="str">
            <v>Cumplimiento</v>
          </cell>
          <cell r="BN564" t="str">
            <v>NV-100069534</v>
          </cell>
          <cell r="BO564">
            <v>0</v>
          </cell>
          <cell r="BP564" t="str">
            <v>Seguros Mundial</v>
          </cell>
          <cell r="BQ564">
            <v>44754</v>
          </cell>
          <cell r="BR564" t="str">
            <v>12/07/2022 - 30/05/2023</v>
          </cell>
          <cell r="BS564">
            <v>2022</v>
          </cell>
          <cell r="BT564" t="str">
            <v>PENDIENTE</v>
          </cell>
          <cell r="BU564" t="str">
            <v>Ninguna</v>
          </cell>
          <cell r="BV564" t="str">
            <v>Terminado</v>
          </cell>
          <cell r="BW564" t="str">
            <v>Retiro</v>
          </cell>
          <cell r="BX564" t="str">
            <v>N/A</v>
          </cell>
          <cell r="BY564" t="str">
            <v>PENDIENTE</v>
          </cell>
          <cell r="BZ564" t="str">
            <v>N/A</v>
          </cell>
          <cell r="CA564" t="str">
            <v>MASCULINO</v>
          </cell>
        </row>
        <row r="565">
          <cell r="C565" t="str">
            <v>JEP-527-2022</v>
          </cell>
          <cell r="D565" t="str">
            <v>JEP-CSPO-509-2022</v>
          </cell>
          <cell r="E565" t="str">
            <v>Paola Casas</v>
          </cell>
          <cell r="F565" t="str">
            <v>Revisado 10/07/2022</v>
          </cell>
          <cell r="G565" t="str">
            <v>Stefany Llanos Velasquez</v>
          </cell>
          <cell r="H565" t="str">
            <v>2. Contratos o convenios que no requieren pluralidad de ofertas</v>
          </cell>
          <cell r="I565" t="str">
            <v>1. Prestación de servicios</v>
          </cell>
          <cell r="J565">
            <v>1048215010</v>
          </cell>
          <cell r="K565">
            <v>3</v>
          </cell>
          <cell r="L565" t="str">
            <v>Persona Natural</v>
          </cell>
          <cell r="M565" t="str">
            <v xml:space="preserve">Bogotá D.C. </v>
          </cell>
          <cell r="N565" t="str">
            <v>Prestar servicios profesionales para apoyar y acompañar en los procesos de mejoramiento de la gestión judicial de la Secretaría General Judicial.</v>
          </cell>
          <cell r="O565" t="str">
            <v>Administrativo Transversal</v>
          </cell>
          <cell r="P565" t="str">
            <v>Harvey Danilo Suarez Morales</v>
          </cell>
          <cell r="Q565" t="str">
            <v>Secretaría Ejecutiva</v>
          </cell>
          <cell r="R565" t="str">
            <v>Dirección de Asuntos Jurídicos</v>
          </cell>
          <cell r="S565" t="str">
            <v>Secretaría General Judicial</v>
          </cell>
          <cell r="T565" t="str">
            <v xml:space="preserve">Yuly Saenz Berdugo </v>
          </cell>
          <cell r="U565" t="str">
            <v>G-Secretaría General Judicial</v>
          </cell>
          <cell r="V565" t="str">
            <v>N/A</v>
          </cell>
          <cell r="W565" t="str">
            <v>Magistratura 
Secretaría General Judicial</v>
          </cell>
          <cell r="X565" t="str">
            <v>N/A</v>
          </cell>
          <cell r="Y565" t="str">
            <v>Inversión</v>
          </cell>
          <cell r="Z565">
            <v>18070350</v>
          </cell>
          <cell r="AA565" t="str">
            <v>N/A</v>
          </cell>
          <cell r="AB565" t="str">
            <v>N/A</v>
          </cell>
          <cell r="AC565">
            <v>3614070</v>
          </cell>
          <cell r="AD565" t="str">
            <v>N/A</v>
          </cell>
          <cell r="AE565">
            <v>80722</v>
          </cell>
          <cell r="AF565">
            <v>300422</v>
          </cell>
          <cell r="AG565">
            <v>2018011001091</v>
          </cell>
          <cell r="AH565">
            <v>44747</v>
          </cell>
          <cell r="AI565">
            <v>44748</v>
          </cell>
          <cell r="AJ565" t="str">
            <v>N/A</v>
          </cell>
          <cell r="AK565" t="str">
            <v>N/A</v>
          </cell>
          <cell r="AL565" t="str">
            <v>N/A</v>
          </cell>
          <cell r="AM565" t="str">
            <v>N/A</v>
          </cell>
          <cell r="AN565">
            <v>0</v>
          </cell>
          <cell r="AO565" t="str">
            <v>N/A</v>
          </cell>
          <cell r="AP565">
            <v>0</v>
          </cell>
          <cell r="AQ565" t="str">
            <v>N/A</v>
          </cell>
          <cell r="AR565">
            <v>0</v>
          </cell>
          <cell r="AS565" t="str">
            <v>N/A</v>
          </cell>
          <cell r="AT565">
            <v>0</v>
          </cell>
          <cell r="AU565" t="str">
            <v>N/A</v>
          </cell>
          <cell r="AV565">
            <v>0</v>
          </cell>
          <cell r="AW565" t="str">
            <v>N/A</v>
          </cell>
          <cell r="AX565">
            <v>0</v>
          </cell>
          <cell r="AY565" t="str">
            <v>N/A</v>
          </cell>
          <cell r="AZ565">
            <v>0</v>
          </cell>
          <cell r="BA565">
            <v>18070350</v>
          </cell>
          <cell r="BB565" t="str">
            <v>NO</v>
          </cell>
          <cell r="BC565" t="str">
            <v>N/A</v>
          </cell>
          <cell r="BD565" t="str">
            <v>N/A</v>
          </cell>
          <cell r="BE565" t="str">
            <v>N/A</v>
          </cell>
          <cell r="BF565" t="str">
            <v>N/A</v>
          </cell>
          <cell r="BG565">
            <v>44895</v>
          </cell>
          <cell r="BH565">
            <v>44895</v>
          </cell>
          <cell r="BI565">
            <v>-448</v>
          </cell>
          <cell r="BJ565" t="str">
            <v>SI</v>
          </cell>
          <cell r="BK565" t="str">
            <v>N/A</v>
          </cell>
          <cell r="BL565" t="str">
            <v>Bogotá D.C.</v>
          </cell>
          <cell r="BM565" t="str">
            <v>Cumplimiento</v>
          </cell>
          <cell r="BN565" t="str">
            <v>560 47 994000153286</v>
          </cell>
          <cell r="BO565">
            <v>0</v>
          </cell>
          <cell r="BP565" t="str">
            <v>Aseguradora Solidaria de Colombia</v>
          </cell>
          <cell r="BQ565">
            <v>44748</v>
          </cell>
          <cell r="BR565" t="str">
            <v>06/07/2022 - 09/06/2023</v>
          </cell>
          <cell r="BS565">
            <v>2022</v>
          </cell>
          <cell r="BT565" t="str">
            <v>PENDIENTE</v>
          </cell>
          <cell r="BU565" t="str">
            <v>Ninguna</v>
          </cell>
          <cell r="BV565" t="str">
            <v>Terminado</v>
          </cell>
          <cell r="BW565" t="str">
            <v>Retiro</v>
          </cell>
          <cell r="BX565" t="str">
            <v>N/A</v>
          </cell>
          <cell r="BY565" t="str">
            <v>PENDIENTE</v>
          </cell>
          <cell r="BZ565" t="str">
            <v>N/A</v>
          </cell>
          <cell r="CA565" t="str">
            <v>FEMENINO</v>
          </cell>
        </row>
        <row r="566">
          <cell r="C566" t="str">
            <v>JEP-528-2022</v>
          </cell>
          <cell r="D566" t="str">
            <v>JEP-CSPO-510-2022</v>
          </cell>
          <cell r="E566" t="str">
            <v>Paola Casas</v>
          </cell>
          <cell r="F566" t="str">
            <v>Revisado 10/07/2022</v>
          </cell>
          <cell r="G566" t="str">
            <v>Carlos Andrés Barco Enríquez</v>
          </cell>
          <cell r="H566" t="str">
            <v>2. Contratos o convenios que no requieren pluralidad de ofertas</v>
          </cell>
          <cell r="I566" t="str">
            <v>1. Prestación de servicios</v>
          </cell>
          <cell r="J566">
            <v>1085284826</v>
          </cell>
          <cell r="K566">
            <v>5</v>
          </cell>
          <cell r="L566" t="str">
            <v>Persona Natural</v>
          </cell>
          <cell r="M566" t="str">
            <v>Cali</v>
          </cell>
          <cell r="N566" t="str">
            <v>Prestar servicios profesionales para apoyar y acompañar en los procesos de mejoramiento de la gestión judicial de la Secretaría General Judicial.</v>
          </cell>
          <cell r="O566" t="str">
            <v>Administrativo Transversal</v>
          </cell>
          <cell r="P566" t="str">
            <v>Harvey Danilo Suarez Morales</v>
          </cell>
          <cell r="Q566" t="str">
            <v>Secretaría Ejecutiva</v>
          </cell>
          <cell r="R566" t="str">
            <v>Dirección de Asuntos Jurídicos</v>
          </cell>
          <cell r="S566" t="str">
            <v>Secretaría General Judicial</v>
          </cell>
          <cell r="T566" t="str">
            <v xml:space="preserve">Yuly Saenz Berdugo </v>
          </cell>
          <cell r="U566" t="str">
            <v>G-Secretaría General Judicial</v>
          </cell>
          <cell r="V566" t="str">
            <v>N/A</v>
          </cell>
          <cell r="W566" t="str">
            <v>Magistratura 
Secretaría General Judicial</v>
          </cell>
          <cell r="X566" t="str">
            <v>N/A</v>
          </cell>
          <cell r="Y566" t="str">
            <v>Inversión</v>
          </cell>
          <cell r="Z566">
            <v>18070350</v>
          </cell>
          <cell r="AA566" t="str">
            <v>N/A</v>
          </cell>
          <cell r="AB566" t="str">
            <v>N/A</v>
          </cell>
          <cell r="AC566">
            <v>3614070</v>
          </cell>
          <cell r="AD566" t="str">
            <v>N/A</v>
          </cell>
          <cell r="AE566">
            <v>80822</v>
          </cell>
          <cell r="AF566">
            <v>301922</v>
          </cell>
          <cell r="AG566">
            <v>2018011001091</v>
          </cell>
          <cell r="AH566">
            <v>44747</v>
          </cell>
          <cell r="AI566">
            <v>44748</v>
          </cell>
          <cell r="AJ566" t="str">
            <v>N/A</v>
          </cell>
          <cell r="AK566" t="str">
            <v>N/A</v>
          </cell>
          <cell r="AL566" t="str">
            <v>N/A</v>
          </cell>
          <cell r="AM566" t="str">
            <v>N/A</v>
          </cell>
          <cell r="AN566">
            <v>0</v>
          </cell>
          <cell r="AO566" t="str">
            <v>N/A</v>
          </cell>
          <cell r="AP566">
            <v>0</v>
          </cell>
          <cell r="AQ566" t="str">
            <v>N/A</v>
          </cell>
          <cell r="AR566">
            <v>0</v>
          </cell>
          <cell r="AS566" t="str">
            <v>N/A</v>
          </cell>
          <cell r="AT566">
            <v>0</v>
          </cell>
          <cell r="AU566" t="str">
            <v>N/A</v>
          </cell>
          <cell r="AV566">
            <v>0</v>
          </cell>
          <cell r="AW566" t="str">
            <v>N/A</v>
          </cell>
          <cell r="AX566">
            <v>0</v>
          </cell>
          <cell r="AY566" t="str">
            <v>N/A</v>
          </cell>
          <cell r="AZ566">
            <v>0</v>
          </cell>
          <cell r="BA566">
            <v>18070350</v>
          </cell>
          <cell r="BB566" t="str">
            <v>NO</v>
          </cell>
          <cell r="BC566" t="str">
            <v>N/A</v>
          </cell>
          <cell r="BD566" t="str">
            <v>N/A</v>
          </cell>
          <cell r="BE566" t="str">
            <v>N/A</v>
          </cell>
          <cell r="BF566" t="str">
            <v>N/A</v>
          </cell>
          <cell r="BG566">
            <v>44895</v>
          </cell>
          <cell r="BH566">
            <v>44895</v>
          </cell>
          <cell r="BI566">
            <v>-448</v>
          </cell>
          <cell r="BJ566" t="str">
            <v>SI</v>
          </cell>
          <cell r="BK566" t="str">
            <v>N/A</v>
          </cell>
          <cell r="BL566" t="str">
            <v>Bogotá D.C.</v>
          </cell>
          <cell r="BM566" t="str">
            <v>Cumplimiento</v>
          </cell>
          <cell r="BN566" t="str">
            <v>436 47 994000055699</v>
          </cell>
          <cell r="BO566">
            <v>0</v>
          </cell>
          <cell r="BP566" t="str">
            <v>Aseguradora Solidaria de Colombia</v>
          </cell>
          <cell r="BQ566">
            <v>44748</v>
          </cell>
          <cell r="BR566" t="str">
            <v>06/07/2022 - 31/05/2023</v>
          </cell>
          <cell r="BS566">
            <v>2022</v>
          </cell>
          <cell r="BT566" t="str">
            <v>PENDIENTE</v>
          </cell>
          <cell r="BU566" t="str">
            <v>Ninguna</v>
          </cell>
          <cell r="BV566" t="str">
            <v>Terminado</v>
          </cell>
          <cell r="BW566" t="str">
            <v>Retiro</v>
          </cell>
          <cell r="BX566" t="str">
            <v>N/A</v>
          </cell>
          <cell r="BY566" t="str">
            <v>PENDIENTE</v>
          </cell>
          <cell r="BZ566" t="str">
            <v>N/A</v>
          </cell>
          <cell r="CA566" t="str">
            <v>MASCULINO</v>
          </cell>
        </row>
        <row r="567">
          <cell r="C567" t="str">
            <v>JEP-563-2022</v>
          </cell>
          <cell r="D567" t="str">
            <v>JEP-CSPO-544-2022</v>
          </cell>
          <cell r="E567" t="str">
            <v>Clara Torres</v>
          </cell>
          <cell r="F567">
            <v>44749</v>
          </cell>
          <cell r="G567" t="str">
            <v>Lina Maryory Duqie Ballen</v>
          </cell>
          <cell r="H567" t="str">
            <v>2. Contratos o convenios que no requieren pluralidad de ofertas</v>
          </cell>
          <cell r="I567" t="str">
            <v>1. Prestación de servicios</v>
          </cell>
          <cell r="J567">
            <v>1072494923</v>
          </cell>
          <cell r="K567">
            <v>5</v>
          </cell>
          <cell r="L567" t="str">
            <v>Persona Natural</v>
          </cell>
          <cell r="M567" t="str">
            <v>Silvania</v>
          </cell>
          <cell r="N567" t="str">
            <v>Prestar servicios profesionales para apoyar y acompañar en los procesos de mejoramiento de la gestión judicial de la Secretaría General Judicial.</v>
          </cell>
          <cell r="O567" t="str">
            <v>Administrativo Transversal</v>
          </cell>
          <cell r="P567" t="str">
            <v>Harvey Danilo Suarez Morales</v>
          </cell>
          <cell r="Q567" t="str">
            <v>Secretaría Ejecutiva</v>
          </cell>
          <cell r="R567" t="str">
            <v>Dirección de Asuntos Jurídicos</v>
          </cell>
          <cell r="S567" t="str">
            <v>Secretaría General Judicial</v>
          </cell>
          <cell r="T567" t="str">
            <v xml:space="preserve">Yuly Saenz Berdugo </v>
          </cell>
          <cell r="U567" t="str">
            <v>G-Secretaría General Judicial</v>
          </cell>
          <cell r="V567" t="str">
            <v>N/A</v>
          </cell>
          <cell r="W567" t="str">
            <v>Magistratura 
Secretaría General Judicial</v>
          </cell>
          <cell r="X567" t="str">
            <v>N/A</v>
          </cell>
          <cell r="Y567" t="str">
            <v>Inversión</v>
          </cell>
          <cell r="Z567">
            <v>18070350</v>
          </cell>
          <cell r="AA567" t="str">
            <v>N/A</v>
          </cell>
          <cell r="AB567" t="str">
            <v>N/A</v>
          </cell>
          <cell r="AC567">
            <v>3614070</v>
          </cell>
          <cell r="AD567" t="str">
            <v>N/A</v>
          </cell>
          <cell r="AE567">
            <v>80922</v>
          </cell>
          <cell r="AF567">
            <v>310822</v>
          </cell>
          <cell r="AG567" t="str">
            <v xml:space="preserve">	2018011001091</v>
          </cell>
          <cell r="AH567">
            <v>44750</v>
          </cell>
          <cell r="AI567">
            <v>44753</v>
          </cell>
          <cell r="AJ567" t="str">
            <v>N/A</v>
          </cell>
          <cell r="AK567" t="str">
            <v>N/A</v>
          </cell>
          <cell r="AL567" t="str">
            <v>N/A</v>
          </cell>
          <cell r="AM567" t="str">
            <v>N/A</v>
          </cell>
          <cell r="AN567">
            <v>0</v>
          </cell>
          <cell r="AO567" t="str">
            <v>N/A</v>
          </cell>
          <cell r="AP567">
            <v>0</v>
          </cell>
          <cell r="AQ567" t="str">
            <v>N/A</v>
          </cell>
          <cell r="AR567">
            <v>0</v>
          </cell>
          <cell r="AS567" t="str">
            <v>N/A</v>
          </cell>
          <cell r="AT567">
            <v>0</v>
          </cell>
          <cell r="AU567" t="str">
            <v>N/A</v>
          </cell>
          <cell r="AV567">
            <v>0</v>
          </cell>
          <cell r="AW567" t="str">
            <v>N/A</v>
          </cell>
          <cell r="AX567">
            <v>0</v>
          </cell>
          <cell r="AY567" t="str">
            <v>N/A</v>
          </cell>
          <cell r="AZ567">
            <v>0</v>
          </cell>
          <cell r="BA567">
            <v>18070350</v>
          </cell>
          <cell r="BB567" t="str">
            <v>NO</v>
          </cell>
          <cell r="BC567" t="str">
            <v>N/A</v>
          </cell>
          <cell r="BD567" t="str">
            <v>N/A</v>
          </cell>
          <cell r="BE567" t="str">
            <v>N/A</v>
          </cell>
          <cell r="BF567" t="str">
            <v>N/A</v>
          </cell>
          <cell r="BG567">
            <v>44895</v>
          </cell>
          <cell r="BH567">
            <v>44895</v>
          </cell>
          <cell r="BI567">
            <v>-448</v>
          </cell>
          <cell r="BJ567" t="str">
            <v>SI</v>
          </cell>
          <cell r="BK567" t="str">
            <v>N/A</v>
          </cell>
          <cell r="BL567" t="str">
            <v>Bogotá D.C.</v>
          </cell>
          <cell r="BM567" t="str">
            <v xml:space="preserve">Cumplimiento </v>
          </cell>
          <cell r="BN567" t="str">
            <v>14-47-101018098</v>
          </cell>
          <cell r="BO567">
            <v>0</v>
          </cell>
          <cell r="BP567" t="str">
            <v xml:space="preserve">Seguros del Estado S.A. </v>
          </cell>
          <cell r="BQ567">
            <v>44753</v>
          </cell>
          <cell r="BR567" t="str">
            <v>11/07/2022 - 02/06/2023</v>
          </cell>
          <cell r="BS567">
            <v>2022</v>
          </cell>
          <cell r="BT567" t="str">
            <v>PENDIENTE</v>
          </cell>
          <cell r="BU567" t="str">
            <v>Quedo con el proceso JEP-544-2022</v>
          </cell>
          <cell r="BV567" t="str">
            <v>Terminado</v>
          </cell>
          <cell r="BW567" t="str">
            <v>Retiro</v>
          </cell>
          <cell r="BX567" t="str">
            <v>N/A</v>
          </cell>
          <cell r="BY567" t="str">
            <v>PENDIENTE</v>
          </cell>
          <cell r="BZ567" t="str">
            <v>N/A</v>
          </cell>
          <cell r="CA567" t="str">
            <v>FEMENINO</v>
          </cell>
        </row>
        <row r="568">
          <cell r="C568" t="str">
            <v>JEP-564-2022</v>
          </cell>
          <cell r="D568" t="str">
            <v>JEP-CSPO-545-2022</v>
          </cell>
          <cell r="E568" t="str">
            <v>Clara Torres</v>
          </cell>
          <cell r="F568" t="str">
            <v>N/R</v>
          </cell>
          <cell r="G568" t="str">
            <v>Andrés Camilo Gómez Calcetero</v>
          </cell>
          <cell r="H568" t="str">
            <v>2. Contratos o convenios que no requieren pluralidad de ofertas</v>
          </cell>
          <cell r="I568" t="str">
            <v>1. Prestación de servicios</v>
          </cell>
          <cell r="J568">
            <v>1030589117</v>
          </cell>
          <cell r="K568">
            <v>1</v>
          </cell>
          <cell r="L568" t="str">
            <v>Persona Natural</v>
          </cell>
          <cell r="M568" t="str">
            <v xml:space="preserve">Bogotá D.C. </v>
          </cell>
          <cell r="N568" t="str">
            <v>Prestar servicios profesionales para apoyar y acompañar en los procesos de mejoramiento de la gestión judicial de la Secretaría General Judicial.</v>
          </cell>
          <cell r="O568" t="str">
            <v>Administrativo Transversal</v>
          </cell>
          <cell r="P568" t="str">
            <v>Harvey Danilo Suarez Morales</v>
          </cell>
          <cell r="Q568" t="str">
            <v>Secretaría Ejecutiva</v>
          </cell>
          <cell r="R568" t="str">
            <v>Dirección de Asuntos Jurídicos</v>
          </cell>
          <cell r="S568" t="str">
            <v>Secretaría General Judicial</v>
          </cell>
          <cell r="T568" t="str">
            <v xml:space="preserve">Yuly Saenz Berdugo </v>
          </cell>
          <cell r="U568" t="str">
            <v>G-Secretaría General Judicial</v>
          </cell>
          <cell r="V568" t="str">
            <v>N/A</v>
          </cell>
          <cell r="W568" t="str">
            <v>Magistratura 
Secretaría General Judicial</v>
          </cell>
          <cell r="X568" t="str">
            <v>N/A</v>
          </cell>
          <cell r="Y568" t="str">
            <v>Inversión</v>
          </cell>
          <cell r="Z568">
            <v>18070350</v>
          </cell>
          <cell r="AA568" t="str">
            <v>N/A</v>
          </cell>
          <cell r="AB568" t="str">
            <v>N/A</v>
          </cell>
          <cell r="AC568">
            <v>3614070</v>
          </cell>
          <cell r="AD568" t="str">
            <v>N/A</v>
          </cell>
          <cell r="AE568">
            <v>81122</v>
          </cell>
          <cell r="AF568">
            <v>310122</v>
          </cell>
          <cell r="AG568">
            <v>2018011001091</v>
          </cell>
          <cell r="AH568">
            <v>44750</v>
          </cell>
          <cell r="AI568">
            <v>44753</v>
          </cell>
          <cell r="AJ568" t="str">
            <v>N/A</v>
          </cell>
          <cell r="AK568" t="str">
            <v>N/A</v>
          </cell>
          <cell r="AL568" t="str">
            <v>N/A</v>
          </cell>
          <cell r="AM568" t="str">
            <v>N/A</v>
          </cell>
          <cell r="AN568">
            <v>0</v>
          </cell>
          <cell r="AO568" t="str">
            <v>N/A</v>
          </cell>
          <cell r="AP568">
            <v>0</v>
          </cell>
          <cell r="AQ568" t="str">
            <v>N/A</v>
          </cell>
          <cell r="AR568">
            <v>0</v>
          </cell>
          <cell r="AS568" t="str">
            <v>N/A</v>
          </cell>
          <cell r="AT568">
            <v>0</v>
          </cell>
          <cell r="AU568" t="str">
            <v>N/A</v>
          </cell>
          <cell r="AV568">
            <v>0</v>
          </cell>
          <cell r="AW568" t="str">
            <v>N/A</v>
          </cell>
          <cell r="AX568">
            <v>0</v>
          </cell>
          <cell r="AY568" t="str">
            <v>N/A</v>
          </cell>
          <cell r="AZ568">
            <v>0</v>
          </cell>
          <cell r="BA568">
            <v>18070350</v>
          </cell>
          <cell r="BB568" t="str">
            <v>NO</v>
          </cell>
          <cell r="BC568" t="str">
            <v>N/A</v>
          </cell>
          <cell r="BD568" t="str">
            <v>N/A</v>
          </cell>
          <cell r="BE568" t="str">
            <v>N/A</v>
          </cell>
          <cell r="BF568" t="str">
            <v>N/A</v>
          </cell>
          <cell r="BG568">
            <v>44895</v>
          </cell>
          <cell r="BH568">
            <v>44895</v>
          </cell>
          <cell r="BI568">
            <v>-448</v>
          </cell>
          <cell r="BJ568" t="str">
            <v>SI</v>
          </cell>
          <cell r="BK568" t="str">
            <v>N/A</v>
          </cell>
          <cell r="BL568" t="str">
            <v>Bogotá D.C.</v>
          </cell>
          <cell r="BM568" t="str">
            <v xml:space="preserve">Cumplimiento </v>
          </cell>
          <cell r="BN568" t="str">
            <v>14-47-101018090</v>
          </cell>
          <cell r="BO568">
            <v>0</v>
          </cell>
          <cell r="BP568" t="str">
            <v xml:space="preserve">Seguros del Estado S.A. </v>
          </cell>
          <cell r="BQ568">
            <v>44753</v>
          </cell>
          <cell r="BR568" t="str">
            <v>05/07/2022 - 02/06/2023</v>
          </cell>
          <cell r="BS568">
            <v>2022</v>
          </cell>
          <cell r="BT568" t="str">
            <v>PENDIENTE</v>
          </cell>
          <cell r="BU568" t="str">
            <v>Quedo con el proceso JEP-545-2022</v>
          </cell>
          <cell r="BV568" t="str">
            <v>Terminado</v>
          </cell>
          <cell r="BW568" t="str">
            <v>Retiro</v>
          </cell>
          <cell r="BX568" t="str">
            <v>N/A</v>
          </cell>
          <cell r="BY568" t="str">
            <v>DERECHO</v>
          </cell>
          <cell r="BZ568" t="str">
            <v>N/A</v>
          </cell>
          <cell r="CA568" t="str">
            <v>MASCULINO</v>
          </cell>
        </row>
        <row r="569">
          <cell r="C569" t="str">
            <v>JEP-565-2022</v>
          </cell>
          <cell r="D569" t="str">
            <v>JEP-CSPO-546-2022</v>
          </cell>
          <cell r="E569" t="str">
            <v>Clara Torres</v>
          </cell>
          <cell r="F569">
            <v>44749</v>
          </cell>
          <cell r="G569" t="str">
            <v>Angela Julieth Cardozo Veira</v>
          </cell>
          <cell r="H569" t="str">
            <v>2. Contratos o convenios que no requieren pluralidad de ofertas</v>
          </cell>
          <cell r="I569" t="str">
            <v>1. Prestación de servicios</v>
          </cell>
          <cell r="J569">
            <v>1115069399</v>
          </cell>
          <cell r="K569">
            <v>9</v>
          </cell>
          <cell r="L569" t="str">
            <v>Persona Natural</v>
          </cell>
          <cell r="M569" t="str">
            <v>Yotoco</v>
          </cell>
          <cell r="N569" t="str">
            <v>Prestar servicios profesionales para apoyar y acompañar en los procesos de mejoramiento de la gestión judicial de la Secretaría General Judicial.</v>
          </cell>
          <cell r="O569" t="str">
            <v>Administrativo Transversal</v>
          </cell>
          <cell r="P569" t="str">
            <v>Harvey Danilo Suarez Morales</v>
          </cell>
          <cell r="Q569" t="str">
            <v>Secretaría Ejecutiva</v>
          </cell>
          <cell r="R569" t="str">
            <v>Dirección de Asuntos Jurídicos</v>
          </cell>
          <cell r="S569" t="str">
            <v>Secretaría General Judicial</v>
          </cell>
          <cell r="T569" t="str">
            <v xml:space="preserve">Yuly Saenz Berdugo </v>
          </cell>
          <cell r="U569" t="str">
            <v>G-Secretaría General Judicial</v>
          </cell>
          <cell r="V569" t="str">
            <v>N/A</v>
          </cell>
          <cell r="W569" t="str">
            <v>Magistratura 
Secretaría General Judicial</v>
          </cell>
          <cell r="X569" t="str">
            <v>N/A</v>
          </cell>
          <cell r="Y569" t="str">
            <v>Inversión</v>
          </cell>
          <cell r="Z569">
            <v>18070350</v>
          </cell>
          <cell r="AA569" t="str">
            <v>N/A</v>
          </cell>
          <cell r="AB569" t="str">
            <v>N/A</v>
          </cell>
          <cell r="AC569">
            <v>3614070</v>
          </cell>
          <cell r="AD569" t="str">
            <v>N/A</v>
          </cell>
          <cell r="AE569">
            <v>81222</v>
          </cell>
          <cell r="AF569">
            <v>306922</v>
          </cell>
          <cell r="AG569">
            <v>2018011001091</v>
          </cell>
          <cell r="AH569">
            <v>44749</v>
          </cell>
          <cell r="AI569">
            <v>44750</v>
          </cell>
          <cell r="AJ569" t="str">
            <v>N/A</v>
          </cell>
          <cell r="AK569" t="str">
            <v>N/A</v>
          </cell>
          <cell r="AL569" t="str">
            <v>N/A</v>
          </cell>
          <cell r="AM569" t="str">
            <v>N/A</v>
          </cell>
          <cell r="AN569">
            <v>0</v>
          </cell>
          <cell r="AO569" t="str">
            <v>N/A</v>
          </cell>
          <cell r="AP569">
            <v>0</v>
          </cell>
          <cell r="AQ569" t="str">
            <v>N/A</v>
          </cell>
          <cell r="AR569">
            <v>0</v>
          </cell>
          <cell r="AS569" t="str">
            <v>N/A</v>
          </cell>
          <cell r="AT569">
            <v>0</v>
          </cell>
          <cell r="AU569" t="str">
            <v>N/A</v>
          </cell>
          <cell r="AV569">
            <v>0</v>
          </cell>
          <cell r="AW569" t="str">
            <v>N/A</v>
          </cell>
          <cell r="AX569">
            <v>0</v>
          </cell>
          <cell r="AY569" t="str">
            <v>N/A</v>
          </cell>
          <cell r="AZ569">
            <v>0</v>
          </cell>
          <cell r="BA569">
            <v>18070350</v>
          </cell>
          <cell r="BB569" t="str">
            <v>NO</v>
          </cell>
          <cell r="BC569" t="str">
            <v>N/A</v>
          </cell>
          <cell r="BD569" t="str">
            <v>N/A</v>
          </cell>
          <cell r="BE569" t="str">
            <v>N/A</v>
          </cell>
          <cell r="BF569" t="str">
            <v>N/A</v>
          </cell>
          <cell r="BG569">
            <v>44895</v>
          </cell>
          <cell r="BH569">
            <v>44895</v>
          </cell>
          <cell r="BI569">
            <v>-448</v>
          </cell>
          <cell r="BJ569" t="str">
            <v>SI</v>
          </cell>
          <cell r="BK569" t="str">
            <v>N/A</v>
          </cell>
          <cell r="BL569" t="str">
            <v>Bogotá D.C.</v>
          </cell>
          <cell r="BM569" t="str">
            <v xml:space="preserve">Cumplimiento </v>
          </cell>
          <cell r="BN569" t="str">
            <v>33-47-101009636</v>
          </cell>
          <cell r="BO569">
            <v>0</v>
          </cell>
          <cell r="BP569" t="str">
            <v xml:space="preserve">Seguros del Estado S.A. </v>
          </cell>
          <cell r="BQ569">
            <v>44750</v>
          </cell>
          <cell r="BR569" t="str">
            <v>07/07/2022 - 31/05/2023</v>
          </cell>
          <cell r="BS569">
            <v>2022</v>
          </cell>
          <cell r="BT569" t="str">
            <v>PENDIENTE</v>
          </cell>
          <cell r="BU569" t="str">
            <v>Ninguna</v>
          </cell>
          <cell r="BV569" t="str">
            <v>Terminado</v>
          </cell>
          <cell r="BW569" t="str">
            <v>Retiro</v>
          </cell>
          <cell r="BX569" t="str">
            <v>N/A</v>
          </cell>
          <cell r="BY569" t="str">
            <v>PENDIENTE</v>
          </cell>
          <cell r="BZ569" t="str">
            <v>N/A</v>
          </cell>
          <cell r="CA569" t="str">
            <v>FEMENINO</v>
          </cell>
        </row>
        <row r="570">
          <cell r="C570" t="str">
            <v>JEP-566-2022</v>
          </cell>
          <cell r="D570" t="str">
            <v>JEP-CSPO-547-2022</v>
          </cell>
          <cell r="E570" t="str">
            <v>Clara Torres</v>
          </cell>
          <cell r="F570" t="str">
            <v>N/R</v>
          </cell>
          <cell r="G570" t="str">
            <v>Carlos Alberto Jaramillo Portilla</v>
          </cell>
          <cell r="H570" t="str">
            <v>2. Contratos o convenios que no requieren pluralidad de ofertas</v>
          </cell>
          <cell r="I570" t="str">
            <v>1. Prestación de servicios</v>
          </cell>
          <cell r="J570">
            <v>1018460535</v>
          </cell>
          <cell r="K570">
            <v>8</v>
          </cell>
          <cell r="L570" t="str">
            <v>Persona Natural</v>
          </cell>
          <cell r="M570" t="str">
            <v xml:space="preserve">Bogotá D.C. </v>
          </cell>
          <cell r="N570" t="str">
            <v>Prestar servicios profesionales para apoyar y acompañar en los procesos de mejoramiento de la gestión judicial de la Secretaría General Judicial.</v>
          </cell>
          <cell r="O570" t="str">
            <v>Administrativo Transversal</v>
          </cell>
          <cell r="P570" t="str">
            <v>Harvey Danilo Suarez Morales</v>
          </cell>
          <cell r="Q570" t="str">
            <v>Secretaría Ejecutiva</v>
          </cell>
          <cell r="R570" t="str">
            <v>Dirección de Asuntos Jurídicos</v>
          </cell>
          <cell r="S570" t="str">
            <v>Secretaría General Judicial</v>
          </cell>
          <cell r="T570" t="str">
            <v xml:space="preserve">Yuly Saenz Berdugo </v>
          </cell>
          <cell r="U570" t="str">
            <v>G-Secretaría General Judicial</v>
          </cell>
          <cell r="V570" t="str">
            <v>N/A</v>
          </cell>
          <cell r="W570" t="str">
            <v>Magistratura 
Secretaría General Judicial</v>
          </cell>
          <cell r="X570" t="str">
            <v>N/A</v>
          </cell>
          <cell r="Y570" t="str">
            <v>Inversión</v>
          </cell>
          <cell r="Z570">
            <v>18070350</v>
          </cell>
          <cell r="AA570" t="str">
            <v>N/A</v>
          </cell>
          <cell r="AB570" t="str">
            <v>N/A</v>
          </cell>
          <cell r="AC570">
            <v>3614070</v>
          </cell>
          <cell r="AD570" t="str">
            <v>N/A</v>
          </cell>
          <cell r="AE570">
            <v>81322</v>
          </cell>
          <cell r="AF570">
            <v>322122</v>
          </cell>
          <cell r="AG570">
            <v>2018011001091</v>
          </cell>
          <cell r="AH570">
            <v>44757</v>
          </cell>
          <cell r="AI570">
            <v>44757</v>
          </cell>
          <cell r="AJ570" t="str">
            <v>N/A</v>
          </cell>
          <cell r="AK570" t="str">
            <v>N/A</v>
          </cell>
          <cell r="AL570" t="str">
            <v>N/A</v>
          </cell>
          <cell r="AM570" t="str">
            <v>N/A</v>
          </cell>
          <cell r="AN570">
            <v>0</v>
          </cell>
          <cell r="AO570" t="str">
            <v>N/A</v>
          </cell>
          <cell r="AP570">
            <v>0</v>
          </cell>
          <cell r="AQ570" t="str">
            <v>N/A</v>
          </cell>
          <cell r="AR570">
            <v>0</v>
          </cell>
          <cell r="AS570" t="str">
            <v>N/A</v>
          </cell>
          <cell r="AT570">
            <v>0</v>
          </cell>
          <cell r="AU570" t="str">
            <v>N/A</v>
          </cell>
          <cell r="AV570">
            <v>0</v>
          </cell>
          <cell r="AW570" t="str">
            <v>N/A</v>
          </cell>
          <cell r="AX570">
            <v>0</v>
          </cell>
          <cell r="AY570" t="str">
            <v>N/A</v>
          </cell>
          <cell r="AZ570">
            <v>0</v>
          </cell>
          <cell r="BA570">
            <v>18070350</v>
          </cell>
          <cell r="BB570" t="str">
            <v>NO</v>
          </cell>
          <cell r="BC570" t="str">
            <v>N/A</v>
          </cell>
          <cell r="BD570" t="str">
            <v>N/A</v>
          </cell>
          <cell r="BE570" t="str">
            <v>N/A</v>
          </cell>
          <cell r="BF570" t="str">
            <v>N/A</v>
          </cell>
          <cell r="BG570">
            <v>44895</v>
          </cell>
          <cell r="BH570">
            <v>44895</v>
          </cell>
          <cell r="BI570">
            <v>-448</v>
          </cell>
          <cell r="BJ570" t="str">
            <v>SI</v>
          </cell>
          <cell r="BK570" t="str">
            <v>N/A</v>
          </cell>
          <cell r="BL570" t="str">
            <v>Bogotá D.C.</v>
          </cell>
          <cell r="BM570" t="str">
            <v xml:space="preserve">Cumplimiento </v>
          </cell>
          <cell r="BN570" t="str">
            <v>11-45-101115173</v>
          </cell>
          <cell r="BO570">
            <v>0</v>
          </cell>
          <cell r="BP570" t="str">
            <v xml:space="preserve">Seguros del Estado S.A. </v>
          </cell>
          <cell r="BQ570">
            <v>44757</v>
          </cell>
          <cell r="BR570" t="str">
            <v>15/07/2022 - 02/06/2023</v>
          </cell>
          <cell r="BS570">
            <v>2022</v>
          </cell>
          <cell r="BT570" t="str">
            <v>PENDIENTE</v>
          </cell>
          <cell r="BU570" t="str">
            <v>Ninguna</v>
          </cell>
          <cell r="BV570" t="str">
            <v>Terminado</v>
          </cell>
          <cell r="BW570" t="str">
            <v>Retiro</v>
          </cell>
          <cell r="BX570" t="str">
            <v>N/A</v>
          </cell>
          <cell r="BY570" t="str">
            <v>DERECHO</v>
          </cell>
          <cell r="BZ570" t="str">
            <v>N/A</v>
          </cell>
          <cell r="CA570" t="str">
            <v>MASCULINO</v>
          </cell>
        </row>
        <row r="571">
          <cell r="C571" t="str">
            <v>JEP-540-2022</v>
          </cell>
          <cell r="D571" t="str">
            <v>JEP-CSPO-521-2022</v>
          </cell>
          <cell r="E571" t="str">
            <v>Carlos Torres</v>
          </cell>
          <cell r="F571" t="str">
            <v>Revisado el 12/07/2022 Firmado</v>
          </cell>
          <cell r="G571" t="str">
            <v xml:space="preserve">Michael Giovanni Caballero Rodriguez
</v>
          </cell>
          <cell r="H571" t="str">
            <v>2. Contratos o convenios que no requieren pluralidad de ofertas</v>
          </cell>
          <cell r="I571" t="str">
            <v>1. Prestación de servicios</v>
          </cell>
          <cell r="J571">
            <v>1012342713</v>
          </cell>
          <cell r="K571">
            <v>5</v>
          </cell>
          <cell r="L571" t="str">
            <v>Persona Natural</v>
          </cell>
          <cell r="M571" t="str">
            <v xml:space="preserve">Bogotá D.C. </v>
          </cell>
          <cell r="N571" t="str">
            <v>Prestar servicios profesionales para apoyar y acompañar en los procesos de mejoramiento de la gestión judicial de la Secretaría General Judicial.</v>
          </cell>
          <cell r="O571" t="str">
            <v>Administrativo Transversal</v>
          </cell>
          <cell r="P571" t="str">
            <v>Harvey Danilo Suarez Morales</v>
          </cell>
          <cell r="Q571" t="str">
            <v>Secretaría Ejecutiva</v>
          </cell>
          <cell r="R571" t="str">
            <v>Dirección de Asuntos Jurídicos</v>
          </cell>
          <cell r="S571" t="str">
            <v>Secretaría General Judicial</v>
          </cell>
          <cell r="T571" t="str">
            <v xml:space="preserve">Yuly Saenz Berdugo </v>
          </cell>
          <cell r="U571" t="str">
            <v>G-Secretaría General Judicial</v>
          </cell>
          <cell r="V571" t="str">
            <v>N/A</v>
          </cell>
          <cell r="W571" t="str">
            <v>Magistratura 
Secretaría General Judicial</v>
          </cell>
          <cell r="X571" t="str">
            <v>N/A</v>
          </cell>
          <cell r="Y571" t="str">
            <v>Inversión</v>
          </cell>
          <cell r="Z571">
            <v>18070350</v>
          </cell>
          <cell r="AA571" t="str">
            <v>N/A</v>
          </cell>
          <cell r="AB571" t="str">
            <v>N/A</v>
          </cell>
          <cell r="AC571">
            <v>3614070</v>
          </cell>
          <cell r="AD571" t="str">
            <v>N/A</v>
          </cell>
          <cell r="AE571">
            <v>81422</v>
          </cell>
          <cell r="AF571">
            <v>296722</v>
          </cell>
          <cell r="AG571">
            <v>2018011001091</v>
          </cell>
          <cell r="AH571">
            <v>44743</v>
          </cell>
          <cell r="AI571">
            <v>44749</v>
          </cell>
          <cell r="AJ571" t="str">
            <v>N/A</v>
          </cell>
          <cell r="AK571" t="str">
            <v>N/A</v>
          </cell>
          <cell r="AL571" t="str">
            <v>N/A</v>
          </cell>
          <cell r="AM571" t="str">
            <v>N/A</v>
          </cell>
          <cell r="AN571">
            <v>0</v>
          </cell>
          <cell r="AO571" t="str">
            <v>N/A</v>
          </cell>
          <cell r="AP571">
            <v>0</v>
          </cell>
          <cell r="AQ571" t="str">
            <v>N/A</v>
          </cell>
          <cell r="AR571">
            <v>0</v>
          </cell>
          <cell r="AS571" t="str">
            <v>N/A</v>
          </cell>
          <cell r="AT571">
            <v>0</v>
          </cell>
          <cell r="AU571" t="str">
            <v>N/A</v>
          </cell>
          <cell r="AV571">
            <v>0</v>
          </cell>
          <cell r="AW571" t="str">
            <v>N/A</v>
          </cell>
          <cell r="AX571">
            <v>0</v>
          </cell>
          <cell r="AY571" t="str">
            <v>N/A</v>
          </cell>
          <cell r="AZ571">
            <v>0</v>
          </cell>
          <cell r="BA571">
            <v>18070350</v>
          </cell>
          <cell r="BB571" t="str">
            <v>NO</v>
          </cell>
          <cell r="BC571" t="str">
            <v>N/A</v>
          </cell>
          <cell r="BD571" t="str">
            <v>N/A</v>
          </cell>
          <cell r="BE571" t="str">
            <v>N/A</v>
          </cell>
          <cell r="BF571" t="str">
            <v>N/A</v>
          </cell>
          <cell r="BG571">
            <v>44895</v>
          </cell>
          <cell r="BH571">
            <v>44895</v>
          </cell>
          <cell r="BI571">
            <v>-448</v>
          </cell>
          <cell r="BJ571" t="str">
            <v>SI</v>
          </cell>
          <cell r="BK571" t="str">
            <v>N/A</v>
          </cell>
          <cell r="BL571" t="str">
            <v>Bogotá D.C.</v>
          </cell>
          <cell r="BM571" t="str">
            <v>Cumplimiento</v>
          </cell>
          <cell r="BN571" t="str">
            <v>14-47-101018014</v>
          </cell>
          <cell r="BO571">
            <v>1</v>
          </cell>
          <cell r="BP571" t="str">
            <v>Seguros del Estado S.A.</v>
          </cell>
          <cell r="BQ571">
            <v>44749</v>
          </cell>
          <cell r="BR571" t="str">
            <v>06/07/2022 - 30/05/2023</v>
          </cell>
          <cell r="BS571">
            <v>2022</v>
          </cell>
          <cell r="BT571" t="str">
            <v>PENDIENTE</v>
          </cell>
          <cell r="BU571" t="str">
            <v>Ninguna</v>
          </cell>
          <cell r="BV571" t="str">
            <v>Terminado</v>
          </cell>
          <cell r="BW571" t="str">
            <v>Retiro</v>
          </cell>
          <cell r="BX571" t="str">
            <v>N/A</v>
          </cell>
          <cell r="BY571" t="str">
            <v>PENDIENTE</v>
          </cell>
          <cell r="BZ571" t="str">
            <v>N/A</v>
          </cell>
          <cell r="CA571" t="str">
            <v>MASCULINO</v>
          </cell>
        </row>
        <row r="572">
          <cell r="C572" t="str">
            <v>JEP-541-2022</v>
          </cell>
          <cell r="D572" t="str">
            <v>JEP-CSPO-522-2022</v>
          </cell>
          <cell r="E572" t="str">
            <v>Carlos Torres</v>
          </cell>
          <cell r="F572" t="str">
            <v>Revisado el 12/07/2022</v>
          </cell>
          <cell r="G572" t="str">
            <v xml:space="preserve">Karen Alejandra Tovar Herrera 
</v>
          </cell>
          <cell r="H572" t="str">
            <v>2. Contratos o convenios que no requieren pluralidad de ofertas</v>
          </cell>
          <cell r="I572" t="str">
            <v>1. Prestación de servicios</v>
          </cell>
          <cell r="J572">
            <v>1085262180</v>
          </cell>
          <cell r="K572">
            <v>1</v>
          </cell>
          <cell r="L572" t="str">
            <v>Persona Natural</v>
          </cell>
          <cell r="M572" t="str">
            <v xml:space="preserve">Bogotá D.C. </v>
          </cell>
          <cell r="N572" t="str">
            <v>Prestar servicios profesionales para apoyar y acompañar en los procesos de mejoramiento de la gestión judicial de la Secretaría General Judicial.</v>
          </cell>
          <cell r="O572" t="str">
            <v>Administrativo Transversal</v>
          </cell>
          <cell r="P572" t="str">
            <v>Harvey Danilo Suarez Morales</v>
          </cell>
          <cell r="Q572" t="str">
            <v>Secretaría Ejecutiva</v>
          </cell>
          <cell r="R572" t="str">
            <v>Dirección de Asuntos Jurídicos</v>
          </cell>
          <cell r="S572" t="str">
            <v>Secretaría General Judicial</v>
          </cell>
          <cell r="T572" t="str">
            <v xml:space="preserve">Yuly Saenz Berdugo </v>
          </cell>
          <cell r="U572" t="str">
            <v>G-Secretaría General Judicial</v>
          </cell>
          <cell r="V572" t="str">
            <v>N/A</v>
          </cell>
          <cell r="W572" t="str">
            <v>Magistratura 
Secretaría General Judicial</v>
          </cell>
          <cell r="X572" t="str">
            <v>N/A</v>
          </cell>
          <cell r="Y572" t="str">
            <v>Inversión</v>
          </cell>
          <cell r="Z572">
            <v>18070350</v>
          </cell>
          <cell r="AA572" t="str">
            <v>N/A</v>
          </cell>
          <cell r="AB572" t="str">
            <v>N/A</v>
          </cell>
          <cell r="AC572">
            <v>3614070</v>
          </cell>
          <cell r="AD572" t="str">
            <v>N/A</v>
          </cell>
          <cell r="AE572">
            <v>81522</v>
          </cell>
          <cell r="AF572">
            <v>319222</v>
          </cell>
          <cell r="AG572">
            <v>2018011001091</v>
          </cell>
          <cell r="AH572">
            <v>44755</v>
          </cell>
          <cell r="AI572">
            <v>44756</v>
          </cell>
          <cell r="AJ572" t="str">
            <v>N/A</v>
          </cell>
          <cell r="AK572" t="str">
            <v>N/A</v>
          </cell>
          <cell r="AL572" t="str">
            <v>N/A</v>
          </cell>
          <cell r="AM572" t="str">
            <v>N/A</v>
          </cell>
          <cell r="AN572">
            <v>0</v>
          </cell>
          <cell r="AO572" t="str">
            <v>N/A</v>
          </cell>
          <cell r="AP572">
            <v>0</v>
          </cell>
          <cell r="AQ572" t="str">
            <v>N/A</v>
          </cell>
          <cell r="AR572">
            <v>0</v>
          </cell>
          <cell r="AS572" t="str">
            <v>N/A</v>
          </cell>
          <cell r="AT572">
            <v>0</v>
          </cell>
          <cell r="AU572" t="str">
            <v>N/A</v>
          </cell>
          <cell r="AV572">
            <v>0</v>
          </cell>
          <cell r="AW572" t="str">
            <v>N/A</v>
          </cell>
          <cell r="AX572">
            <v>0</v>
          </cell>
          <cell r="AY572" t="str">
            <v>N/A</v>
          </cell>
          <cell r="AZ572">
            <v>0</v>
          </cell>
          <cell r="BA572">
            <v>18070350</v>
          </cell>
          <cell r="BB572" t="str">
            <v>NO</v>
          </cell>
          <cell r="BC572" t="str">
            <v>N/A</v>
          </cell>
          <cell r="BD572" t="str">
            <v>N/A</v>
          </cell>
          <cell r="BE572" t="str">
            <v>N/A</v>
          </cell>
          <cell r="BF572" t="str">
            <v>N/A</v>
          </cell>
          <cell r="BG572">
            <v>44895</v>
          </cell>
          <cell r="BH572">
            <v>44895</v>
          </cell>
          <cell r="BI572">
            <v>-448</v>
          </cell>
          <cell r="BK572" t="str">
            <v>N/A</v>
          </cell>
          <cell r="BL572" t="str">
            <v>Bogotá D.C.</v>
          </cell>
          <cell r="BM572" t="str">
            <v>Cumplimiento</v>
          </cell>
          <cell r="BN572" t="str">
            <v>14-47-101018175</v>
          </cell>
          <cell r="BO572">
            <v>0</v>
          </cell>
          <cell r="BP572" t="str">
            <v>Seguros del Estado S.A.</v>
          </cell>
          <cell r="BQ572">
            <v>44756</v>
          </cell>
          <cell r="BR572" t="str">
            <v>13/07/2022 - 05/06/2023</v>
          </cell>
          <cell r="BS572">
            <v>2022</v>
          </cell>
          <cell r="BT572" t="str">
            <v>PENDIENTE</v>
          </cell>
          <cell r="BU572" t="str">
            <v>Ninguna</v>
          </cell>
          <cell r="BV572" t="str">
            <v>Terminado</v>
          </cell>
          <cell r="BW572" t="str">
            <v>Retiro</v>
          </cell>
          <cell r="BX572" t="str">
            <v>N/A</v>
          </cell>
          <cell r="BY572" t="str">
            <v>PENDIENTE</v>
          </cell>
          <cell r="BZ572" t="str">
            <v>N/A</v>
          </cell>
          <cell r="CA572" t="str">
            <v>FEMENINO</v>
          </cell>
        </row>
        <row r="573">
          <cell r="C573" t="str">
            <v>JEP-542-2022</v>
          </cell>
          <cell r="D573" t="str">
            <v>JEP-CSPO-523-2022</v>
          </cell>
          <cell r="E573" t="str">
            <v>Carlos Torres</v>
          </cell>
          <cell r="F573" t="str">
            <v xml:space="preserve">Revisado el 12/07/2022 </v>
          </cell>
          <cell r="G573" t="str">
            <v xml:space="preserve">Nelson Yara Jara 
 </v>
          </cell>
          <cell r="H573" t="str">
            <v>2. Contratos o convenios que no requieren pluralidad de ofertas</v>
          </cell>
          <cell r="I573" t="str">
            <v>1. Prestación de servicios</v>
          </cell>
          <cell r="J573">
            <v>1014275310</v>
          </cell>
          <cell r="K573">
            <v>0</v>
          </cell>
          <cell r="L573" t="str">
            <v>Persona Natural</v>
          </cell>
          <cell r="M573" t="str">
            <v xml:space="preserve">Bogotá D.C. </v>
          </cell>
          <cell r="N573" t="str">
            <v>Prestar servicios profesionales para apoyar y acompañar en los procesos de mejoramiento de la gestión judicial de la Secretaría General Judicial.</v>
          </cell>
          <cell r="O573" t="str">
            <v>Administrativo Transversal</v>
          </cell>
          <cell r="P573" t="str">
            <v>Harvey Danilo Suarez Morales</v>
          </cell>
          <cell r="Q573" t="str">
            <v>Secretaría Ejecutiva</v>
          </cell>
          <cell r="R573" t="str">
            <v>Dirección de Asuntos Jurídicos</v>
          </cell>
          <cell r="S573" t="str">
            <v>Secretaría General Judicial</v>
          </cell>
          <cell r="T573" t="str">
            <v xml:space="preserve">Yuly Saenz Berdugo </v>
          </cell>
          <cell r="U573" t="str">
            <v>G-Secretaría General Judicial</v>
          </cell>
          <cell r="V573" t="str">
            <v>N/A</v>
          </cell>
          <cell r="W573" t="str">
            <v>Magistratura 
Secretaría General Judicial</v>
          </cell>
          <cell r="X573" t="str">
            <v>N/A</v>
          </cell>
          <cell r="Y573" t="str">
            <v>Inversión</v>
          </cell>
          <cell r="Z573">
            <v>18070350</v>
          </cell>
          <cell r="AA573" t="str">
            <v>N/A</v>
          </cell>
          <cell r="AB573" t="str">
            <v>N/A</v>
          </cell>
          <cell r="AC573">
            <v>3614070</v>
          </cell>
          <cell r="AD573" t="str">
            <v>N/A</v>
          </cell>
          <cell r="AE573">
            <v>89222</v>
          </cell>
          <cell r="AF573">
            <v>298122</v>
          </cell>
          <cell r="AG573">
            <v>2018011001091</v>
          </cell>
          <cell r="AH573">
            <v>44747</v>
          </cell>
          <cell r="AI573">
            <v>44747</v>
          </cell>
          <cell r="AJ573" t="str">
            <v>N/A</v>
          </cell>
          <cell r="AK573" t="str">
            <v>N/A</v>
          </cell>
          <cell r="AL573" t="str">
            <v>N/A</v>
          </cell>
          <cell r="AM573" t="str">
            <v>N/A</v>
          </cell>
          <cell r="AN573">
            <v>0</v>
          </cell>
          <cell r="AO573" t="str">
            <v>N/A</v>
          </cell>
          <cell r="AP573">
            <v>0</v>
          </cell>
          <cell r="AQ573" t="str">
            <v>N/A</v>
          </cell>
          <cell r="AR573">
            <v>0</v>
          </cell>
          <cell r="AS573" t="str">
            <v>N/A</v>
          </cell>
          <cell r="AT573">
            <v>0</v>
          </cell>
          <cell r="AU573" t="str">
            <v>N/A</v>
          </cell>
          <cell r="AV573">
            <v>0</v>
          </cell>
          <cell r="AW573" t="str">
            <v>N/A</v>
          </cell>
          <cell r="AX573">
            <v>0</v>
          </cell>
          <cell r="AY573" t="str">
            <v>N/A</v>
          </cell>
          <cell r="AZ573">
            <v>0</v>
          </cell>
          <cell r="BA573">
            <v>18070350</v>
          </cell>
          <cell r="BB573" t="str">
            <v>NO</v>
          </cell>
          <cell r="BC573" t="str">
            <v>N/A</v>
          </cell>
          <cell r="BD573" t="str">
            <v>N/A</v>
          </cell>
          <cell r="BE573" t="str">
            <v>N/A</v>
          </cell>
          <cell r="BF573" t="str">
            <v>N/A</v>
          </cell>
          <cell r="BG573">
            <v>44895</v>
          </cell>
          <cell r="BH573">
            <v>44895</v>
          </cell>
          <cell r="BI573">
            <v>-448</v>
          </cell>
          <cell r="BJ573" t="str">
            <v>SI</v>
          </cell>
          <cell r="BK573" t="str">
            <v>N/A</v>
          </cell>
          <cell r="BL573" t="str">
            <v>Bogotá D.C.</v>
          </cell>
          <cell r="BM573" t="str">
            <v>Cumplimiento</v>
          </cell>
          <cell r="BN573" t="str">
            <v>21-47-101021240</v>
          </cell>
          <cell r="BO573">
            <v>0</v>
          </cell>
          <cell r="BP573" t="str">
            <v>Seguros del Estado S.A.</v>
          </cell>
          <cell r="BQ573">
            <v>44747</v>
          </cell>
          <cell r="BR573" t="str">
            <v>05/07/2022 - 31/05/2023</v>
          </cell>
          <cell r="BS573">
            <v>2022</v>
          </cell>
          <cell r="BT573" t="str">
            <v>PENDIENTE</v>
          </cell>
          <cell r="BU573" t="str">
            <v>Acta de inicio con supervisor encargado</v>
          </cell>
          <cell r="BV573" t="str">
            <v>Terminado</v>
          </cell>
          <cell r="BW573" t="str">
            <v>Retiro</v>
          </cell>
          <cell r="BX573" t="str">
            <v>N/A</v>
          </cell>
          <cell r="BY573" t="str">
            <v>PENDIENTE</v>
          </cell>
          <cell r="BZ573" t="str">
            <v>N/A</v>
          </cell>
          <cell r="CA573" t="str">
            <v>MASCULINO</v>
          </cell>
        </row>
        <row r="574">
          <cell r="C574" t="str">
            <v>JEP-543-2022</v>
          </cell>
          <cell r="D574" t="str">
            <v>JEP-CSPO-524-2022</v>
          </cell>
          <cell r="E574" t="str">
            <v>Carlos Torres</v>
          </cell>
          <cell r="F574" t="str">
            <v>Revisado el 12/07/2022</v>
          </cell>
          <cell r="G574" t="str">
            <v>Duvan Andres Correa Campiño</v>
          </cell>
          <cell r="H574" t="str">
            <v>2. Contratos o convenios que no requieren pluralidad de ofertas</v>
          </cell>
          <cell r="I574" t="str">
            <v>1. Prestación de servicios</v>
          </cell>
          <cell r="J574">
            <v>1098744800</v>
          </cell>
          <cell r="K574">
            <v>6</v>
          </cell>
          <cell r="L574" t="str">
            <v>Persona Natural</v>
          </cell>
          <cell r="M574" t="str">
            <v>Saravena</v>
          </cell>
          <cell r="N574" t="str">
            <v>Prestar servicios profesionales para apoyar y acompañar en los procesos de mejoramiento de la gestión judicial de la Secretaría General Judicial.</v>
          </cell>
          <cell r="O574" t="str">
            <v>Administrativo Transversal</v>
          </cell>
          <cell r="P574" t="str">
            <v>Harvey Danilo Suarez Morales</v>
          </cell>
          <cell r="Q574" t="str">
            <v>Secretaría Ejecutiva</v>
          </cell>
          <cell r="R574" t="str">
            <v>Dirección de Asuntos Jurídicos</v>
          </cell>
          <cell r="S574" t="str">
            <v>Secretaría General Judicial</v>
          </cell>
          <cell r="T574" t="str">
            <v xml:space="preserve">Yuly Saenz Berdugo </v>
          </cell>
          <cell r="U574" t="str">
            <v>G-Secretaría General Judicial</v>
          </cell>
          <cell r="V574" t="str">
            <v>N/A</v>
          </cell>
          <cell r="W574" t="str">
            <v>Magistratura 
Secretaría General Judicial</v>
          </cell>
          <cell r="X574" t="str">
            <v>N/A</v>
          </cell>
          <cell r="Y574" t="str">
            <v>Inversión</v>
          </cell>
          <cell r="Z574">
            <v>18070350</v>
          </cell>
          <cell r="AA574" t="str">
            <v>N/A</v>
          </cell>
          <cell r="AB574" t="str">
            <v>N/A</v>
          </cell>
          <cell r="AC574">
            <v>3614070</v>
          </cell>
          <cell r="AD574" t="str">
            <v>N/A</v>
          </cell>
          <cell r="AE574">
            <v>81622</v>
          </cell>
          <cell r="AF574">
            <v>323122</v>
          </cell>
          <cell r="AG574">
            <v>2018011001091</v>
          </cell>
          <cell r="AH574">
            <v>44757</v>
          </cell>
          <cell r="AI574">
            <v>44760</v>
          </cell>
          <cell r="AJ574" t="str">
            <v>N/A</v>
          </cell>
          <cell r="AK574" t="str">
            <v>N/A</v>
          </cell>
          <cell r="AL574" t="str">
            <v>N/A</v>
          </cell>
          <cell r="AM574" t="str">
            <v>N/A</v>
          </cell>
          <cell r="AN574">
            <v>0</v>
          </cell>
          <cell r="AO574" t="str">
            <v>N/A</v>
          </cell>
          <cell r="AP574">
            <v>0</v>
          </cell>
          <cell r="AQ574" t="str">
            <v>N/A</v>
          </cell>
          <cell r="AR574">
            <v>0</v>
          </cell>
          <cell r="AS574" t="str">
            <v>N/A</v>
          </cell>
          <cell r="AT574">
            <v>0</v>
          </cell>
          <cell r="AU574" t="str">
            <v>N/A</v>
          </cell>
          <cell r="AV574">
            <v>0</v>
          </cell>
          <cell r="AW574" t="str">
            <v>N/A</v>
          </cell>
          <cell r="AX574">
            <v>0</v>
          </cell>
          <cell r="AY574" t="str">
            <v>N/A</v>
          </cell>
          <cell r="AZ574">
            <v>0</v>
          </cell>
          <cell r="BA574">
            <v>18070350</v>
          </cell>
          <cell r="BB574" t="str">
            <v>NO</v>
          </cell>
          <cell r="BC574" t="str">
            <v>N/A</v>
          </cell>
          <cell r="BD574" t="str">
            <v>N/A</v>
          </cell>
          <cell r="BE574" t="str">
            <v>N/A</v>
          </cell>
          <cell r="BF574" t="str">
            <v>N/A</v>
          </cell>
          <cell r="BG574">
            <v>44895</v>
          </cell>
          <cell r="BH574">
            <v>44895</v>
          </cell>
          <cell r="BI574">
            <v>-448</v>
          </cell>
          <cell r="BK574" t="str">
            <v>N/A</v>
          </cell>
          <cell r="BL574" t="str">
            <v>Bogotá D.C.</v>
          </cell>
          <cell r="BM574" t="str">
            <v>Cumplimiento</v>
          </cell>
          <cell r="BN574" t="str">
            <v>21-45-101377833</v>
          </cell>
          <cell r="BO574">
            <v>0</v>
          </cell>
          <cell r="BP574" t="str">
            <v>Seguros del Estado S.A.</v>
          </cell>
          <cell r="BQ574">
            <v>44757</v>
          </cell>
          <cell r="BR574" t="str">
            <v>15/07/2022 - 01/06/2023</v>
          </cell>
          <cell r="BS574">
            <v>2022</v>
          </cell>
          <cell r="BT574" t="str">
            <v>PENDIENTE</v>
          </cell>
          <cell r="BU574" t="str">
            <v>Ninguna</v>
          </cell>
          <cell r="BV574" t="str">
            <v>Terminado</v>
          </cell>
          <cell r="BW574" t="str">
            <v>Retiro</v>
          </cell>
          <cell r="BX574" t="str">
            <v>N/A</v>
          </cell>
          <cell r="BY574" t="str">
            <v>PENDIENTE</v>
          </cell>
          <cell r="BZ574" t="str">
            <v>N/A</v>
          </cell>
          <cell r="CA574" t="str">
            <v>MASCULINO</v>
          </cell>
        </row>
        <row r="575">
          <cell r="C575" t="str">
            <v>JEP-573-2022</v>
          </cell>
          <cell r="D575" t="str">
            <v>JEP-CSPO-554-2022</v>
          </cell>
          <cell r="E575" t="str">
            <v>Carlos Torres</v>
          </cell>
          <cell r="F575">
            <v>44749</v>
          </cell>
          <cell r="G575" t="str">
            <v>Diana Margarita Barahona Uribe</v>
          </cell>
          <cell r="H575" t="str">
            <v>2. Contratos o convenios que no requieren pluralidad de ofertas</v>
          </cell>
          <cell r="I575" t="str">
            <v>1. Prestación de servicios</v>
          </cell>
          <cell r="J575">
            <v>1032430303</v>
          </cell>
          <cell r="K575">
            <v>9</v>
          </cell>
          <cell r="L575" t="str">
            <v>Persona Natural</v>
          </cell>
          <cell r="M575" t="str">
            <v>N/A</v>
          </cell>
          <cell r="N575" t="str">
            <v>Prestar servicios profesionales para apoyar y acompañar en los procesos de mejoramiento de la gestión judicial de la Secretaría General Judicial.</v>
          </cell>
          <cell r="O575" t="str">
            <v>Administrativo Transversal</v>
          </cell>
          <cell r="P575" t="str">
            <v>Harvey Danilo Suarez Morales</v>
          </cell>
          <cell r="Q575" t="str">
            <v>Secretaría Ejecutiva</v>
          </cell>
          <cell r="R575" t="str">
            <v>Dirección de Asuntos Jurídicos</v>
          </cell>
          <cell r="S575" t="str">
            <v>Secretaría General Judicial</v>
          </cell>
          <cell r="T575" t="str">
            <v xml:space="preserve">Yuly Saenz Berdugo </v>
          </cell>
          <cell r="U575" t="str">
            <v>G-Secretaría General Judicial</v>
          </cell>
          <cell r="V575" t="str">
            <v>N/A</v>
          </cell>
          <cell r="W575" t="str">
            <v>Magistratura 
Secretaría General Judicial</v>
          </cell>
          <cell r="X575" t="str">
            <v>N/A</v>
          </cell>
          <cell r="Y575" t="str">
            <v>Inversión</v>
          </cell>
          <cell r="Z575">
            <v>18070350</v>
          </cell>
          <cell r="AA575" t="str">
            <v>N/A</v>
          </cell>
          <cell r="AB575" t="str">
            <v>N/A</v>
          </cell>
          <cell r="AC575">
            <v>3614070</v>
          </cell>
          <cell r="AD575" t="str">
            <v>N/A</v>
          </cell>
          <cell r="AE575">
            <v>81722</v>
          </cell>
          <cell r="AF575">
            <v>326922</v>
          </cell>
          <cell r="AG575" t="str">
            <v xml:space="preserve">	2018011001091</v>
          </cell>
          <cell r="AH575">
            <v>44757</v>
          </cell>
          <cell r="AI575">
            <v>44761</v>
          </cell>
          <cell r="AJ575" t="str">
            <v>N/A</v>
          </cell>
          <cell r="AK575" t="str">
            <v>N/A</v>
          </cell>
          <cell r="AL575" t="str">
            <v>N/A</v>
          </cell>
          <cell r="AM575" t="str">
            <v>N/A</v>
          </cell>
          <cell r="AN575">
            <v>0</v>
          </cell>
          <cell r="AO575" t="str">
            <v>N/A</v>
          </cell>
          <cell r="AP575">
            <v>0</v>
          </cell>
          <cell r="AQ575" t="str">
            <v>N/A</v>
          </cell>
          <cell r="AR575">
            <v>0</v>
          </cell>
          <cell r="AS575" t="str">
            <v>N/A</v>
          </cell>
          <cell r="AT575">
            <v>0</v>
          </cell>
          <cell r="AU575" t="str">
            <v>N/A</v>
          </cell>
          <cell r="AV575">
            <v>0</v>
          </cell>
          <cell r="AW575" t="str">
            <v>N/A</v>
          </cell>
          <cell r="AX575">
            <v>0</v>
          </cell>
          <cell r="AY575" t="str">
            <v>N/A</v>
          </cell>
          <cell r="AZ575">
            <v>0</v>
          </cell>
          <cell r="BA575">
            <v>18070350</v>
          </cell>
          <cell r="BB575" t="str">
            <v>NO</v>
          </cell>
          <cell r="BC575" t="str">
            <v>N/A</v>
          </cell>
          <cell r="BD575" t="str">
            <v>N/A</v>
          </cell>
          <cell r="BE575" t="str">
            <v>N/A</v>
          </cell>
          <cell r="BF575" t="str">
            <v>N/A</v>
          </cell>
          <cell r="BG575">
            <v>44895</v>
          </cell>
          <cell r="BH575">
            <v>44895</v>
          </cell>
          <cell r="BI575">
            <v>-448</v>
          </cell>
          <cell r="BJ575" t="str">
            <v>SI</v>
          </cell>
          <cell r="BK575" t="str">
            <v>N/A</v>
          </cell>
          <cell r="BL575" t="str">
            <v>Bogotá D.C.</v>
          </cell>
          <cell r="BM575" t="str">
            <v>Cumplimiento</v>
          </cell>
          <cell r="BN575" t="str">
            <v>14-47-101018235</v>
          </cell>
          <cell r="BO575">
            <v>0</v>
          </cell>
          <cell r="BP575" t="str">
            <v>Seguros del Estado S.A.</v>
          </cell>
          <cell r="BQ575">
            <v>44760</v>
          </cell>
          <cell r="BR575" t="str">
            <v>15/07/2022 - 15/06/2023</v>
          </cell>
          <cell r="BS575">
            <v>2022</v>
          </cell>
          <cell r="BT575" t="str">
            <v>PENDIENTE</v>
          </cell>
          <cell r="BU575" t="str">
            <v>VIGENCIA FUTURA</v>
          </cell>
          <cell r="BV575" t="str">
            <v>Terminado</v>
          </cell>
          <cell r="BW575" t="str">
            <v>Retiro</v>
          </cell>
          <cell r="BX575" t="str">
            <v>N/A</v>
          </cell>
          <cell r="BY575" t="str">
            <v>PENDIENTE</v>
          </cell>
          <cell r="BZ575" t="str">
            <v>N/A</v>
          </cell>
          <cell r="CA575" t="str">
            <v>FEMENINO</v>
          </cell>
        </row>
        <row r="576">
          <cell r="C576" t="str">
            <v>JEP-574-2022</v>
          </cell>
          <cell r="D576" t="str">
            <v>JEP-CSPO-555-2022</v>
          </cell>
          <cell r="E576" t="str">
            <v>Carlos Torres</v>
          </cell>
          <cell r="F576">
            <v>44749</v>
          </cell>
          <cell r="G576" t="str">
            <v>Efren Dario Balaguera Rivera</v>
          </cell>
          <cell r="H576" t="str">
            <v>2. Contratos o convenios que no requieren pluralidad de ofertas</v>
          </cell>
          <cell r="I576" t="str">
            <v>1. Prestación de servicios</v>
          </cell>
          <cell r="J576">
            <v>80775342</v>
          </cell>
          <cell r="K576">
            <v>0</v>
          </cell>
          <cell r="L576" t="str">
            <v>Persona Natural</v>
          </cell>
          <cell r="M576" t="str">
            <v>N/A</v>
          </cell>
          <cell r="N576" t="str">
            <v>Prestar servicios profesionales para apoyar y acompañar en los procesos de mejoramiento de la gestión judicial de la Secretaría General Judicial.</v>
          </cell>
          <cell r="O576" t="str">
            <v>Administrativo Transversal</v>
          </cell>
          <cell r="P576" t="str">
            <v>Harvey Danilo Suarez Morales</v>
          </cell>
          <cell r="Q576" t="str">
            <v>Secretaría Ejecutiva</v>
          </cell>
          <cell r="R576" t="str">
            <v>Dirección de Asuntos Jurídicos</v>
          </cell>
          <cell r="S576" t="str">
            <v>Secretaría General Judicial</v>
          </cell>
          <cell r="T576" t="str">
            <v xml:space="preserve">Yuly Saenz Berdugo </v>
          </cell>
          <cell r="U576" t="str">
            <v>G-Secretaría General Judicial</v>
          </cell>
          <cell r="V576" t="str">
            <v>N/A</v>
          </cell>
          <cell r="W576" t="str">
            <v>Magistratura 
Secretaría General Judicial</v>
          </cell>
          <cell r="X576" t="str">
            <v>N/A</v>
          </cell>
          <cell r="Y576" t="str">
            <v>Inversión</v>
          </cell>
          <cell r="Z576">
            <v>18070350</v>
          </cell>
          <cell r="AA576" t="str">
            <v>N/A</v>
          </cell>
          <cell r="AB576" t="str">
            <v>N/A</v>
          </cell>
          <cell r="AC576">
            <v>3614070</v>
          </cell>
          <cell r="AD576" t="str">
            <v>N/A</v>
          </cell>
          <cell r="AE576">
            <v>81822</v>
          </cell>
          <cell r="AF576">
            <v>328122</v>
          </cell>
          <cell r="AG576" t="str">
            <v xml:space="preserve">	2018011001091</v>
          </cell>
          <cell r="AH576">
            <v>44761</v>
          </cell>
          <cell r="AI576">
            <v>44763</v>
          </cell>
          <cell r="AJ576" t="str">
            <v>N/A</v>
          </cell>
          <cell r="AK576" t="str">
            <v>N/A</v>
          </cell>
          <cell r="AL576" t="str">
            <v>N/A</v>
          </cell>
          <cell r="AM576" t="str">
            <v>N/A</v>
          </cell>
          <cell r="AN576">
            <v>0</v>
          </cell>
          <cell r="AO576" t="str">
            <v>N/A</v>
          </cell>
          <cell r="AP576">
            <v>0</v>
          </cell>
          <cell r="AQ576" t="str">
            <v>N/A</v>
          </cell>
          <cell r="AR576">
            <v>0</v>
          </cell>
          <cell r="AS576" t="str">
            <v>N/A</v>
          </cell>
          <cell r="AT576">
            <v>0</v>
          </cell>
          <cell r="AU576" t="str">
            <v>N/A</v>
          </cell>
          <cell r="AV576">
            <v>0</v>
          </cell>
          <cell r="AW576" t="str">
            <v>N/A</v>
          </cell>
          <cell r="AX576">
            <v>0</v>
          </cell>
          <cell r="AY576" t="str">
            <v>N/A</v>
          </cell>
          <cell r="AZ576">
            <v>0</v>
          </cell>
          <cell r="BA576">
            <v>18070350</v>
          </cell>
          <cell r="BB576" t="str">
            <v>NO</v>
          </cell>
          <cell r="BC576" t="str">
            <v>N/A</v>
          </cell>
          <cell r="BD576" t="str">
            <v>N/A</v>
          </cell>
          <cell r="BE576" t="str">
            <v>N/A</v>
          </cell>
          <cell r="BF576" t="str">
            <v>N/A</v>
          </cell>
          <cell r="BG576">
            <v>44895</v>
          </cell>
          <cell r="BH576">
            <v>44895</v>
          </cell>
          <cell r="BI576">
            <v>-448</v>
          </cell>
          <cell r="BJ576" t="str">
            <v>SI</v>
          </cell>
          <cell r="BK576" t="str">
            <v>N/A</v>
          </cell>
          <cell r="BL576" t="str">
            <v>Bogotá D.C.</v>
          </cell>
          <cell r="BM576" t="str">
            <v>Cumplimiento</v>
          </cell>
          <cell r="BN576" t="str">
            <v>14-47-101018267</v>
          </cell>
          <cell r="BO576">
            <v>0</v>
          </cell>
          <cell r="BP576" t="str">
            <v>Seguros del Estado S.A.</v>
          </cell>
          <cell r="BQ576">
            <v>44761</v>
          </cell>
          <cell r="BR576" t="str">
            <v>19/07/2022 - 10/06/2023</v>
          </cell>
          <cell r="BS576">
            <v>2022</v>
          </cell>
          <cell r="BT576" t="str">
            <v>PENDIENTE</v>
          </cell>
          <cell r="BU576" t="str">
            <v>Ninguna</v>
          </cell>
          <cell r="BV576" t="str">
            <v>Terminado</v>
          </cell>
          <cell r="BW576" t="str">
            <v>Retiro</v>
          </cell>
          <cell r="BX576" t="str">
            <v>N/A</v>
          </cell>
          <cell r="BY576" t="str">
            <v>PENDIENTE</v>
          </cell>
          <cell r="BZ576" t="str">
            <v>N/A</v>
          </cell>
          <cell r="CA576" t="str">
            <v>MASCULINO</v>
          </cell>
        </row>
        <row r="577">
          <cell r="C577" t="str">
            <v>JEP-575-2022</v>
          </cell>
          <cell r="D577" t="str">
            <v>JEP-CSPO-556-2022</v>
          </cell>
          <cell r="E577" t="str">
            <v>Carlos Torres</v>
          </cell>
          <cell r="F577">
            <v>44749</v>
          </cell>
          <cell r="G577" t="str">
            <v xml:space="preserve">Maria Cristina Fonseca Lopez </v>
          </cell>
          <cell r="H577" t="str">
            <v>2. Contratos o convenios que no requieren pluralidad de ofertas</v>
          </cell>
          <cell r="I577" t="str">
            <v>1. Prestación de servicios</v>
          </cell>
          <cell r="J577">
            <v>40046364</v>
          </cell>
          <cell r="K577">
            <v>1</v>
          </cell>
          <cell r="L577" t="str">
            <v>Persona Natural</v>
          </cell>
          <cell r="M577" t="str">
            <v xml:space="preserve">Bogotá D.C. </v>
          </cell>
          <cell r="N577" t="str">
            <v>Prestar servicios profesionales para apoyar y acompañar en los procesos de mejoramiento de la gestión judicial de la Secretaría General Judicial.</v>
          </cell>
          <cell r="O577" t="str">
            <v>Administrativo Transversal</v>
          </cell>
          <cell r="P577" t="str">
            <v>Harvey Danilo Suarez Morales</v>
          </cell>
          <cell r="Q577" t="str">
            <v>Secretaría Ejecutiva</v>
          </cell>
          <cell r="R577" t="str">
            <v>Dirección de Asuntos Jurídicos</v>
          </cell>
          <cell r="S577" t="str">
            <v>Secretaría General Judicial</v>
          </cell>
          <cell r="T577" t="str">
            <v xml:space="preserve">Yuly Saenz Berdugo </v>
          </cell>
          <cell r="U577" t="str">
            <v>G-Secretaría General Judicial</v>
          </cell>
          <cell r="V577" t="str">
            <v>N/A</v>
          </cell>
          <cell r="W577" t="str">
            <v>Magistratura 
Secretaría General Judicial</v>
          </cell>
          <cell r="X577" t="str">
            <v>N/A</v>
          </cell>
          <cell r="Y577" t="str">
            <v>Inversión</v>
          </cell>
          <cell r="Z577">
            <v>18070350</v>
          </cell>
          <cell r="AA577" t="str">
            <v>N/A</v>
          </cell>
          <cell r="AB577" t="str">
            <v>N/A</v>
          </cell>
          <cell r="AC577">
            <v>3614070</v>
          </cell>
          <cell r="AD577" t="str">
            <v>N/A</v>
          </cell>
          <cell r="AE577">
            <v>81922</v>
          </cell>
          <cell r="AF577" t="str">
            <v xml:space="preserve">	326822</v>
          </cell>
          <cell r="AG577">
            <v>2018011001091</v>
          </cell>
          <cell r="AH577">
            <v>44757</v>
          </cell>
          <cell r="AI577">
            <v>44761</v>
          </cell>
          <cell r="AJ577" t="str">
            <v>N/A</v>
          </cell>
          <cell r="AK577" t="str">
            <v>N/A</v>
          </cell>
          <cell r="AL577" t="str">
            <v>N/A</v>
          </cell>
          <cell r="AM577" t="str">
            <v>N/A</v>
          </cell>
          <cell r="AN577">
            <v>0</v>
          </cell>
          <cell r="AO577" t="str">
            <v>N/A</v>
          </cell>
          <cell r="AP577">
            <v>0</v>
          </cell>
          <cell r="AQ577" t="str">
            <v>N/A</v>
          </cell>
          <cell r="AR577">
            <v>0</v>
          </cell>
          <cell r="AS577" t="str">
            <v>N/A</v>
          </cell>
          <cell r="AT577">
            <v>0</v>
          </cell>
          <cell r="AU577" t="str">
            <v>N/A</v>
          </cell>
          <cell r="AV577">
            <v>0</v>
          </cell>
          <cell r="AW577" t="str">
            <v>N/A</v>
          </cell>
          <cell r="AX577">
            <v>0</v>
          </cell>
          <cell r="AY577" t="str">
            <v>N/A</v>
          </cell>
          <cell r="AZ577">
            <v>0</v>
          </cell>
          <cell r="BA577">
            <v>18070350</v>
          </cell>
          <cell r="BB577" t="str">
            <v>NO</v>
          </cell>
          <cell r="BC577" t="str">
            <v>N/A</v>
          </cell>
          <cell r="BD577" t="str">
            <v>N/A</v>
          </cell>
          <cell r="BE577" t="str">
            <v>N/A</v>
          </cell>
          <cell r="BF577" t="str">
            <v>N/A</v>
          </cell>
          <cell r="BG577">
            <v>44895</v>
          </cell>
          <cell r="BH577">
            <v>44895</v>
          </cell>
          <cell r="BI577">
            <v>-448</v>
          </cell>
          <cell r="BJ577" t="str">
            <v>SI</v>
          </cell>
          <cell r="BK577" t="str">
            <v>N/A</v>
          </cell>
          <cell r="BL577" t="str">
            <v>Bogotá D.C.</v>
          </cell>
          <cell r="BM577" t="str">
            <v>Cumplimiento</v>
          </cell>
          <cell r="BN577" t="str">
            <v>17-45-101047689</v>
          </cell>
          <cell r="BO577">
            <v>0</v>
          </cell>
          <cell r="BP577" t="str">
            <v>Seguros del Estado S.A.</v>
          </cell>
          <cell r="BQ577">
            <v>44760</v>
          </cell>
          <cell r="BR577" t="str">
            <v>15/07/2022 - 10/06/2023</v>
          </cell>
          <cell r="BS577">
            <v>2022</v>
          </cell>
          <cell r="BT577" t="str">
            <v>PENDIENTE</v>
          </cell>
          <cell r="BU577" t="str">
            <v>VIGENCIA FUTURA</v>
          </cell>
          <cell r="BV577" t="str">
            <v>Terminado</v>
          </cell>
          <cell r="BW577" t="str">
            <v>Retiro</v>
          </cell>
          <cell r="BX577" t="str">
            <v>N/A</v>
          </cell>
          <cell r="BY577" t="str">
            <v>PENDIENTE</v>
          </cell>
          <cell r="BZ577" t="str">
            <v>N/A</v>
          </cell>
          <cell r="CA577" t="str">
            <v>FEMENINO</v>
          </cell>
        </row>
        <row r="578">
          <cell r="C578" t="str">
            <v>JEP-576-2022</v>
          </cell>
          <cell r="D578" t="str">
            <v>JEP-CSPO-557-2022</v>
          </cell>
          <cell r="E578" t="str">
            <v>Carlos Torres</v>
          </cell>
          <cell r="F578">
            <v>44749</v>
          </cell>
          <cell r="G578" t="str">
            <v>Viviana Maciel Reina Toloza</v>
          </cell>
          <cell r="H578" t="str">
            <v>2. Contratos o convenios que no requieren pluralidad de ofertas</v>
          </cell>
          <cell r="I578" t="str">
            <v>1. Prestación de servicios</v>
          </cell>
          <cell r="J578">
            <v>53100789</v>
          </cell>
          <cell r="K578">
            <v>4</v>
          </cell>
          <cell r="L578" t="str">
            <v>Persona Natural</v>
          </cell>
          <cell r="M578" t="str">
            <v xml:space="preserve">Bogotá D.C. </v>
          </cell>
          <cell r="N578" t="str">
            <v>Prestar servicios profesionales para apoyar y acompañar en los procesos de mejoramiento de la gestión judicial de la Secretaría General Judicial.</v>
          </cell>
          <cell r="O578" t="str">
            <v>Administrativo Transversal</v>
          </cell>
          <cell r="P578" t="str">
            <v>Harvey Danilo Suarez Morales</v>
          </cell>
          <cell r="Q578" t="str">
            <v>Secretaría Ejecutiva</v>
          </cell>
          <cell r="R578" t="str">
            <v>Dirección de Asuntos Jurídicos</v>
          </cell>
          <cell r="S578" t="str">
            <v>Secretaría General Judicial</v>
          </cell>
          <cell r="T578" t="str">
            <v xml:space="preserve">Yuly Saenz Berdugo </v>
          </cell>
          <cell r="U578" t="str">
            <v>G-Secretaría General Judicial</v>
          </cell>
          <cell r="V578" t="str">
            <v>N/A</v>
          </cell>
          <cell r="W578" t="str">
            <v>Magistratura 
Secretaría General Judicial</v>
          </cell>
          <cell r="X578" t="str">
            <v>N/A</v>
          </cell>
          <cell r="Y578" t="str">
            <v>Inversión</v>
          </cell>
          <cell r="Z578">
            <v>18070350</v>
          </cell>
          <cell r="AA578" t="str">
            <v>N/A</v>
          </cell>
          <cell r="AB578" t="str">
            <v>N/A</v>
          </cell>
          <cell r="AC578">
            <v>3614070</v>
          </cell>
          <cell r="AD578" t="str">
            <v>N/A</v>
          </cell>
          <cell r="AE578">
            <v>82022</v>
          </cell>
          <cell r="AF578">
            <v>326722</v>
          </cell>
          <cell r="AG578" t="str">
            <v xml:space="preserve">	2018011001091</v>
          </cell>
          <cell r="AH578">
            <v>44757</v>
          </cell>
          <cell r="AI578">
            <v>44761</v>
          </cell>
          <cell r="AJ578" t="str">
            <v>N/A</v>
          </cell>
          <cell r="AK578" t="str">
            <v>N/A</v>
          </cell>
          <cell r="AL578" t="str">
            <v>N/A</v>
          </cell>
          <cell r="AM578" t="str">
            <v>N/A</v>
          </cell>
          <cell r="AN578">
            <v>0</v>
          </cell>
          <cell r="AO578" t="str">
            <v>N/A</v>
          </cell>
          <cell r="AP578">
            <v>0</v>
          </cell>
          <cell r="AQ578" t="str">
            <v>N/A</v>
          </cell>
          <cell r="AR578">
            <v>0</v>
          </cell>
          <cell r="AS578" t="str">
            <v>N/A</v>
          </cell>
          <cell r="AT578">
            <v>0</v>
          </cell>
          <cell r="AU578" t="str">
            <v>N/A</v>
          </cell>
          <cell r="AV578">
            <v>0</v>
          </cell>
          <cell r="AW578" t="str">
            <v>N/A</v>
          </cell>
          <cell r="AX578">
            <v>0</v>
          </cell>
          <cell r="AY578" t="str">
            <v>N/A</v>
          </cell>
          <cell r="AZ578">
            <v>0</v>
          </cell>
          <cell r="BA578">
            <v>18070350</v>
          </cell>
          <cell r="BB578" t="str">
            <v>NO</v>
          </cell>
          <cell r="BC578" t="str">
            <v>N/A</v>
          </cell>
          <cell r="BD578" t="str">
            <v>N/A</v>
          </cell>
          <cell r="BE578" t="str">
            <v>N/A</v>
          </cell>
          <cell r="BF578" t="str">
            <v>N/A</v>
          </cell>
          <cell r="BG578">
            <v>44895</v>
          </cell>
          <cell r="BH578">
            <v>44895</v>
          </cell>
          <cell r="BI578">
            <v>-448</v>
          </cell>
          <cell r="BJ578" t="str">
            <v>SI</v>
          </cell>
          <cell r="BK578" t="str">
            <v>N/A</v>
          </cell>
          <cell r="BL578" t="str">
            <v>Bogotá D.C.</v>
          </cell>
          <cell r="BM578" t="str">
            <v>Cumplimiento</v>
          </cell>
          <cell r="BN578" t="str">
            <v>380-47-994000126497</v>
          </cell>
          <cell r="BO578">
            <v>0</v>
          </cell>
          <cell r="BP578" t="str">
            <v>Aseguradora Solidaria de Colombia</v>
          </cell>
          <cell r="BQ578">
            <v>44760</v>
          </cell>
          <cell r="BR578" t="str">
            <v>15/07/2022 - 30/05/2022</v>
          </cell>
          <cell r="BS578">
            <v>2022</v>
          </cell>
          <cell r="BT578" t="str">
            <v>PENDIENTE</v>
          </cell>
          <cell r="BU578" t="str">
            <v>Ninguna</v>
          </cell>
          <cell r="BV578" t="str">
            <v>Terminado</v>
          </cell>
          <cell r="BW578" t="str">
            <v>Retiro</v>
          </cell>
          <cell r="BX578" t="str">
            <v>N/A</v>
          </cell>
          <cell r="BY578" t="str">
            <v>PENDIENTE</v>
          </cell>
          <cell r="BZ578" t="str">
            <v>N/A</v>
          </cell>
          <cell r="CA578" t="str">
            <v>FEMENINO</v>
          </cell>
        </row>
        <row r="579">
          <cell r="C579" t="str">
            <v>JEP-587-2022</v>
          </cell>
          <cell r="D579" t="str">
            <v>JEP-CSPO-568-2022</v>
          </cell>
          <cell r="E579" t="str">
            <v xml:space="preserve">Ángela Esquivel </v>
          </cell>
          <cell r="F579">
            <v>44749</v>
          </cell>
          <cell r="G579" t="str">
            <v>Andrea Estefanía Viveros Riascos</v>
          </cell>
          <cell r="H579" t="str">
            <v>2. Contratos o convenios que no requieren pluralidad de ofertas</v>
          </cell>
          <cell r="I579" t="str">
            <v>1. Prestación de servicios</v>
          </cell>
          <cell r="J579">
            <v>1014232599</v>
          </cell>
          <cell r="K579">
            <v>7</v>
          </cell>
          <cell r="L579" t="str">
            <v>Persona Natural</v>
          </cell>
          <cell r="M579" t="str">
            <v>Pasto</v>
          </cell>
          <cell r="N579" t="str">
            <v>Prestar servicios profesionales para apoyar y acompañar las salas de justicia y sus respectivas presidencias en los procesos de mejoramiento de la gestión judicial.</v>
          </cell>
          <cell r="O579" t="str">
            <v>Misional</v>
          </cell>
          <cell r="P579" t="str">
            <v>Harvey Danilo Suarez Morales</v>
          </cell>
          <cell r="Q579" t="str">
            <v>Secretaría Ejecutiva</v>
          </cell>
          <cell r="R579" t="str">
            <v>Dirección de Asuntos Jurídicos</v>
          </cell>
          <cell r="S579" t="str">
            <v>Secretaría General Judicial</v>
          </cell>
          <cell r="T579" t="str">
            <v>Carolina Acosta Acosta</v>
          </cell>
          <cell r="U579" t="str">
            <v>F -Magistratura</v>
          </cell>
          <cell r="V579" t="str">
            <v>N/A</v>
          </cell>
          <cell r="W579" t="str">
            <v>Magistratura
Presidencias de la sala - SDSJ</v>
          </cell>
          <cell r="X579" t="str">
            <v>Mgdo. Claudia Rocio Saldaña Montoya</v>
          </cell>
          <cell r="Y579" t="str">
            <v>Inversión</v>
          </cell>
          <cell r="Z579">
            <v>26021315</v>
          </cell>
          <cell r="AA579" t="str">
            <v>N/A</v>
          </cell>
          <cell r="AB579" t="str">
            <v>N/A</v>
          </cell>
          <cell r="AC579">
            <v>5204263</v>
          </cell>
          <cell r="AD579" t="str">
            <v>N/A</v>
          </cell>
          <cell r="AE579">
            <v>84522</v>
          </cell>
          <cell r="AF579">
            <v>298522</v>
          </cell>
          <cell r="AG579">
            <v>2018011001091</v>
          </cell>
          <cell r="AH579">
            <v>44747</v>
          </cell>
          <cell r="AI579">
            <v>44749</v>
          </cell>
          <cell r="AJ579" t="str">
            <v>N/A</v>
          </cell>
          <cell r="AK579" t="str">
            <v>N/A</v>
          </cell>
          <cell r="AL579" t="str">
            <v>N/A</v>
          </cell>
          <cell r="AM579" t="str">
            <v>N/A</v>
          </cell>
          <cell r="AN579">
            <v>0</v>
          </cell>
          <cell r="AO579" t="str">
            <v>N/A</v>
          </cell>
          <cell r="AP579">
            <v>0</v>
          </cell>
          <cell r="AQ579" t="str">
            <v>N/A</v>
          </cell>
          <cell r="AR579">
            <v>0</v>
          </cell>
          <cell r="AS579" t="str">
            <v>N/A</v>
          </cell>
          <cell r="AT579">
            <v>0</v>
          </cell>
          <cell r="AU579" t="str">
            <v>N/A</v>
          </cell>
          <cell r="AV579">
            <v>0</v>
          </cell>
          <cell r="AW579" t="str">
            <v>N/A</v>
          </cell>
          <cell r="AX579">
            <v>0</v>
          </cell>
          <cell r="AY579" t="str">
            <v>N/A</v>
          </cell>
          <cell r="AZ579">
            <v>0</v>
          </cell>
          <cell r="BA579">
            <v>26021315</v>
          </cell>
          <cell r="BB579" t="str">
            <v>NO</v>
          </cell>
          <cell r="BC579" t="str">
            <v>N/A</v>
          </cell>
          <cell r="BD579" t="str">
            <v>N/A</v>
          </cell>
          <cell r="BE579" t="str">
            <v>N/A</v>
          </cell>
          <cell r="BF579" t="str">
            <v>N/A</v>
          </cell>
          <cell r="BG579">
            <v>44895</v>
          </cell>
          <cell r="BH579">
            <v>44895</v>
          </cell>
          <cell r="BI579">
            <v>-448</v>
          </cell>
          <cell r="BJ579" t="str">
            <v>SI</v>
          </cell>
          <cell r="BK579" t="str">
            <v>N/A</v>
          </cell>
          <cell r="BL579" t="str">
            <v>N/D</v>
          </cell>
          <cell r="BM579" t="str">
            <v>Cumplimiento</v>
          </cell>
          <cell r="BN579" t="str">
            <v>390-47-994000071992</v>
          </cell>
          <cell r="BO579">
            <v>0</v>
          </cell>
          <cell r="BP579" t="str">
            <v>Aseguradora Solidaria de Colombia</v>
          </cell>
          <cell r="BQ579">
            <v>44748</v>
          </cell>
          <cell r="BR579" t="str">
            <v>06/07/2022 - 05/06/2023</v>
          </cell>
          <cell r="BS579">
            <v>2022</v>
          </cell>
          <cell r="BT579" t="str">
            <v>PENDIENTE</v>
          </cell>
          <cell r="BU579" t="str">
            <v>El acta no tiene nombre de supervisor en la primera parte</v>
          </cell>
          <cell r="BV579" t="str">
            <v>Terminado</v>
          </cell>
          <cell r="BW579" t="str">
            <v>Retiro</v>
          </cell>
          <cell r="BX579" t="str">
            <v>N/A</v>
          </cell>
          <cell r="BY579" t="str">
            <v>PENDIENTE</v>
          </cell>
          <cell r="BZ579" t="str">
            <v>N/A</v>
          </cell>
          <cell r="CA579" t="str">
            <v>FEMENINO</v>
          </cell>
        </row>
        <row r="580">
          <cell r="C580" t="str">
            <v>JEP-447-2022</v>
          </cell>
          <cell r="D580" t="str">
            <v>JEP-CSPO-430-2022</v>
          </cell>
          <cell r="E580" t="str">
            <v>Clara Torres</v>
          </cell>
          <cell r="F580">
            <v>37448</v>
          </cell>
          <cell r="G580" t="str">
            <v>Andrea Carolina Bello Tocancipa</v>
          </cell>
          <cell r="H580" t="str">
            <v>2. Contratos o convenios que no requieren pluralidad de ofertas</v>
          </cell>
          <cell r="I580" t="str">
            <v>1. Prestación de servicios</v>
          </cell>
          <cell r="J580">
            <v>1019108919</v>
          </cell>
          <cell r="K580">
            <v>9</v>
          </cell>
          <cell r="L580" t="str">
            <v>Persona Natural</v>
          </cell>
          <cell r="M580" t="str">
            <v xml:space="preserve">Bogotá D.C. </v>
          </cell>
          <cell r="N580" t="str">
            <v xml:space="preserve">Apoyar y acompañar la transcripción de versiones voluntarias rendidas en el marco de los casos priorizados por la Sala de Reconocimiento de Verdad, de Responsabilidad y de Determinación de los Hechos y Conductas. </v>
          </cell>
          <cell r="O580" t="str">
            <v>Misional</v>
          </cell>
          <cell r="P580" t="str">
            <v>Harvey Danilo Suarez Morales</v>
          </cell>
          <cell r="Q580" t="str">
            <v>Secretaría Ejecutiva</v>
          </cell>
          <cell r="R580" t="str">
            <v>Dirección de Asuntos Jurídicos</v>
          </cell>
          <cell r="S580" t="str">
            <v>Secretaría General Judicial</v>
          </cell>
          <cell r="T580" t="str">
            <v>Daniela Alexandra Quinche Pachón</v>
          </cell>
          <cell r="U580" t="str">
            <v>F -Magistratura</v>
          </cell>
          <cell r="V580" t="str">
            <v>N/A</v>
          </cell>
          <cell r="W580" t="str">
            <v>Magistratura
Transcriptores</v>
          </cell>
          <cell r="X580" t="str">
            <v xml:space="preserve">Mgdo. Julieta Lemaitre Ripoll </v>
          </cell>
          <cell r="Y580" t="str">
            <v>Inversión</v>
          </cell>
          <cell r="Z580">
            <v>16263315</v>
          </cell>
          <cell r="AA580" t="str">
            <v>N/A</v>
          </cell>
          <cell r="AB580" t="str">
            <v>N/A</v>
          </cell>
          <cell r="AC580">
            <v>3252663</v>
          </cell>
          <cell r="AD580" t="str">
            <v>N/A</v>
          </cell>
          <cell r="AE580">
            <v>86622</v>
          </cell>
          <cell r="AF580">
            <v>294222</v>
          </cell>
          <cell r="AG580">
            <v>2018011001091</v>
          </cell>
          <cell r="AH580">
            <v>44743</v>
          </cell>
          <cell r="AI580">
            <v>44747</v>
          </cell>
          <cell r="AJ580" t="str">
            <v>N/A</v>
          </cell>
          <cell r="AK580" t="str">
            <v>N/A</v>
          </cell>
          <cell r="AL580" t="str">
            <v>N/A</v>
          </cell>
          <cell r="AM580" t="str">
            <v>N/A</v>
          </cell>
          <cell r="AN580">
            <v>0</v>
          </cell>
          <cell r="AO580" t="str">
            <v>N/A</v>
          </cell>
          <cell r="AP580">
            <v>0</v>
          </cell>
          <cell r="AQ580" t="str">
            <v>N/A</v>
          </cell>
          <cell r="AR580">
            <v>0</v>
          </cell>
          <cell r="AS580" t="str">
            <v>N/A</v>
          </cell>
          <cell r="AT580">
            <v>0</v>
          </cell>
          <cell r="AU580" t="str">
            <v>N/A</v>
          </cell>
          <cell r="AV580">
            <v>0</v>
          </cell>
          <cell r="AW580" t="str">
            <v>N/A</v>
          </cell>
          <cell r="AX580">
            <v>0</v>
          </cell>
          <cell r="AY580" t="str">
            <v>N/A</v>
          </cell>
          <cell r="AZ580">
            <v>0</v>
          </cell>
          <cell r="BA580">
            <v>16263315</v>
          </cell>
          <cell r="BB580" t="str">
            <v>NO</v>
          </cell>
          <cell r="BC580" t="str">
            <v>N/A</v>
          </cell>
          <cell r="BD580" t="str">
            <v>N/A</v>
          </cell>
          <cell r="BE580" t="str">
            <v>N/A</v>
          </cell>
          <cell r="BF580" t="str">
            <v>N/A</v>
          </cell>
          <cell r="BG580">
            <v>44895</v>
          </cell>
          <cell r="BH580">
            <v>44895</v>
          </cell>
          <cell r="BI580">
            <v>-448</v>
          </cell>
          <cell r="BJ580" t="str">
            <v>SI</v>
          </cell>
          <cell r="BK580" t="str">
            <v>N/A</v>
          </cell>
          <cell r="BL580" t="str">
            <v>Bogotá D.C.</v>
          </cell>
          <cell r="BM580" t="str">
            <v>Cumplimiento</v>
          </cell>
          <cell r="BN580" t="str">
            <v>21-45-101376225</v>
          </cell>
          <cell r="BO580">
            <v>0</v>
          </cell>
          <cell r="BP580" t="str">
            <v>Seguros de Estado S.A.</v>
          </cell>
          <cell r="BQ580">
            <v>44743</v>
          </cell>
          <cell r="BR580" t="str">
            <v>01/07/2022 - 31/05/2023</v>
          </cell>
          <cell r="BS580">
            <v>2022</v>
          </cell>
          <cell r="BT580" t="str">
            <v>PENDIENTE</v>
          </cell>
          <cell r="BU580" t="str">
            <v>Ninguna</v>
          </cell>
          <cell r="BV580" t="str">
            <v>Terminado</v>
          </cell>
          <cell r="BW580" t="str">
            <v>Retiro</v>
          </cell>
          <cell r="BX580" t="str">
            <v>N/A</v>
          </cell>
          <cell r="BY580" t="str">
            <v>PSICOLOGÍA</v>
          </cell>
          <cell r="BZ580" t="str">
            <v>N/A</v>
          </cell>
          <cell r="CA580" t="str">
            <v>FEMENINO</v>
          </cell>
        </row>
        <row r="581">
          <cell r="C581" t="str">
            <v>JEP-448-2022</v>
          </cell>
          <cell r="D581" t="str">
            <v>JEP-CSPO-431-2022</v>
          </cell>
          <cell r="E581" t="str">
            <v>Clara Torres</v>
          </cell>
          <cell r="F581" t="str">
            <v xml:space="preserve">15/07/2002 
</v>
          </cell>
          <cell r="G581" t="str">
            <v>Andrés Felipe Ramírez Dueñas</v>
          </cell>
          <cell r="H581" t="str">
            <v>2. Contratos o convenios que no requieren pluralidad de ofertas</v>
          </cell>
          <cell r="I581" t="str">
            <v>1. Prestación de servicios</v>
          </cell>
          <cell r="J581">
            <v>1136881308</v>
          </cell>
          <cell r="K581">
            <v>7</v>
          </cell>
          <cell r="L581" t="str">
            <v>Persona Natural</v>
          </cell>
          <cell r="M581" t="str">
            <v xml:space="preserve">Bogotá D.C. </v>
          </cell>
          <cell r="N581" t="str">
            <v xml:space="preserve">Apoyar y acompañar la transcripción de versiones voluntarias rendidas en el marco de los casos priorizados por la Sala de Reconocimiento de Verdad, de Responsabilidad y de Determinación de los Hechos y Conductas. </v>
          </cell>
          <cell r="O581" t="str">
            <v>Misional</v>
          </cell>
          <cell r="P581" t="str">
            <v>Harvey Danilo Suarez Morales</v>
          </cell>
          <cell r="Q581" t="str">
            <v>Secretaría Ejecutiva</v>
          </cell>
          <cell r="R581" t="str">
            <v>Dirección de Asuntos Jurídicos</v>
          </cell>
          <cell r="S581" t="str">
            <v>Secretaría General Judicial</v>
          </cell>
          <cell r="T581" t="str">
            <v>Maria Alejandra Cruz Zuluaga</v>
          </cell>
          <cell r="U581" t="str">
            <v>F -Magistratura</v>
          </cell>
          <cell r="V581" t="str">
            <v>N/A</v>
          </cell>
          <cell r="W581" t="str">
            <v>Magistratura
Transcriptores</v>
          </cell>
          <cell r="X581" t="str">
            <v>Mgdo. Oscar Javier Parra Vera</v>
          </cell>
          <cell r="Y581" t="str">
            <v>Inversión</v>
          </cell>
          <cell r="Z581">
            <v>16263315</v>
          </cell>
          <cell r="AA581" t="str">
            <v>N/A</v>
          </cell>
          <cell r="AB581" t="str">
            <v>N/A</v>
          </cell>
          <cell r="AC581">
            <v>3252663</v>
          </cell>
          <cell r="AD581" t="str">
            <v>N/A</v>
          </cell>
          <cell r="AE581">
            <v>86722</v>
          </cell>
          <cell r="AF581" t="str">
            <v xml:space="preserve">328422	</v>
          </cell>
          <cell r="AG581">
            <v>2018011001091</v>
          </cell>
          <cell r="AH581">
            <v>44761</v>
          </cell>
          <cell r="AI581">
            <v>44767</v>
          </cell>
          <cell r="AJ581" t="str">
            <v>N/A</v>
          </cell>
          <cell r="AK581" t="str">
            <v>N/A</v>
          </cell>
          <cell r="AL581" t="str">
            <v>N/A</v>
          </cell>
          <cell r="AM581" t="str">
            <v>N/A</v>
          </cell>
          <cell r="AN581">
            <v>0</v>
          </cell>
          <cell r="AO581" t="str">
            <v>N/A</v>
          </cell>
          <cell r="AP581">
            <v>0</v>
          </cell>
          <cell r="AQ581" t="str">
            <v>N/A</v>
          </cell>
          <cell r="AR581">
            <v>0</v>
          </cell>
          <cell r="AS581" t="str">
            <v>N/A</v>
          </cell>
          <cell r="AT581">
            <v>0</v>
          </cell>
          <cell r="AU581" t="str">
            <v>N/A</v>
          </cell>
          <cell r="AV581">
            <v>0</v>
          </cell>
          <cell r="AW581" t="str">
            <v>N/A</v>
          </cell>
          <cell r="AX581">
            <v>0</v>
          </cell>
          <cell r="AY581" t="str">
            <v>N/A</v>
          </cell>
          <cell r="AZ581">
            <v>0</v>
          </cell>
          <cell r="BA581">
            <v>16263315</v>
          </cell>
          <cell r="BB581" t="str">
            <v>NO</v>
          </cell>
          <cell r="BC581" t="str">
            <v>N/A</v>
          </cell>
          <cell r="BD581" t="str">
            <v>N/A</v>
          </cell>
          <cell r="BE581" t="str">
            <v>N/A</v>
          </cell>
          <cell r="BF581" t="str">
            <v>N/A</v>
          </cell>
          <cell r="BG581">
            <v>44895</v>
          </cell>
          <cell r="BH581">
            <v>44895</v>
          </cell>
          <cell r="BI581">
            <v>-448</v>
          </cell>
          <cell r="BJ581" t="str">
            <v>SI</v>
          </cell>
          <cell r="BK581" t="str">
            <v>N/A</v>
          </cell>
          <cell r="BL581" t="str">
            <v>Bogotá D.C.</v>
          </cell>
          <cell r="BM581" t="str">
            <v>Cumplimiento</v>
          </cell>
          <cell r="BN581" t="str">
            <v>36-45-101039269</v>
          </cell>
          <cell r="BO581">
            <v>0</v>
          </cell>
          <cell r="BP581" t="str">
            <v>Seguros de Estado S.A.</v>
          </cell>
          <cell r="BQ581">
            <v>44764</v>
          </cell>
          <cell r="BR581" t="str">
            <v>19/07/2022 - 31/05/2023</v>
          </cell>
          <cell r="BS581">
            <v>2022</v>
          </cell>
          <cell r="BT581" t="str">
            <v>SIN PÓLIZA</v>
          </cell>
          <cell r="BU581" t="str">
            <v>SIN PÓLIZA</v>
          </cell>
          <cell r="BV581" t="str">
            <v>Terminado</v>
          </cell>
          <cell r="BW581" t="str">
            <v>Retiro</v>
          </cell>
          <cell r="BX581" t="str">
            <v>N/A</v>
          </cell>
          <cell r="BY581" t="str">
            <v>CIENCIAS POLÍTICAS</v>
          </cell>
          <cell r="BZ581" t="str">
            <v>N/A</v>
          </cell>
          <cell r="CA581" t="str">
            <v>MASCULINO</v>
          </cell>
        </row>
        <row r="582">
          <cell r="C582" t="str">
            <v>JEP-584-2022</v>
          </cell>
          <cell r="D582" t="str">
            <v>JEP-CSPO-565-2022</v>
          </cell>
          <cell r="E582" t="str">
            <v xml:space="preserve">Ángela Esquivel </v>
          </cell>
          <cell r="F582">
            <v>44749</v>
          </cell>
          <cell r="G582" t="str">
            <v xml:space="preserve">David Ernesto Quintero Otálvaro
</v>
          </cell>
          <cell r="H582" t="str">
            <v>2. Contratos o convenios que no requieren pluralidad de ofertas</v>
          </cell>
          <cell r="I582" t="str">
            <v>1. Prestación de servicios</v>
          </cell>
          <cell r="J582">
            <v>1105684188</v>
          </cell>
          <cell r="K582">
            <v>2</v>
          </cell>
          <cell r="L582" t="str">
            <v>Persona Natural</v>
          </cell>
          <cell r="M582" t="str">
            <v xml:space="preserve">Bogotá D.C. </v>
          </cell>
          <cell r="N582" t="str">
            <v>Prestar servicios profesionales para apoyar y acompañar las salas de justicia y sus respectivas presidencias en los procesos de mejoramiento de la gestión judicial.</v>
          </cell>
          <cell r="O582" t="str">
            <v>Misional</v>
          </cell>
          <cell r="P582" t="str">
            <v>Harvey Danilo Suarez Morales</v>
          </cell>
          <cell r="Q582" t="str">
            <v>Secretaría Ejecutiva</v>
          </cell>
          <cell r="R582" t="str">
            <v>Dirección de Asuntos Jurídicos</v>
          </cell>
          <cell r="S582" t="str">
            <v>Secretaría General Judicial</v>
          </cell>
          <cell r="T582" t="str">
            <v>Lily Andrea Rueda Guzmán</v>
          </cell>
          <cell r="U582" t="str">
            <v>F -Magistratura</v>
          </cell>
          <cell r="V582" t="str">
            <v>N/A</v>
          </cell>
          <cell r="W582" t="str">
            <v>Magistratura
Presidencias de la sala</v>
          </cell>
          <cell r="X582" t="str">
            <v>Mgdo. Lily Andrea Rueda Guzmán</v>
          </cell>
          <cell r="Y582" t="str">
            <v>Inversión</v>
          </cell>
          <cell r="Z582">
            <v>26021315</v>
          </cell>
          <cell r="AA582" t="str">
            <v>N/A</v>
          </cell>
          <cell r="AB582" t="str">
            <v>N/A</v>
          </cell>
          <cell r="AC582">
            <v>5204263</v>
          </cell>
          <cell r="AD582" t="str">
            <v>N/A</v>
          </cell>
          <cell r="AE582">
            <v>83722</v>
          </cell>
          <cell r="AF582">
            <v>298322</v>
          </cell>
          <cell r="AG582">
            <v>2018011001091</v>
          </cell>
          <cell r="AH582">
            <v>44747</v>
          </cell>
          <cell r="AI582">
            <v>44749</v>
          </cell>
          <cell r="AJ582" t="str">
            <v>N/A</v>
          </cell>
          <cell r="AK582" t="str">
            <v>N/A</v>
          </cell>
          <cell r="AL582" t="str">
            <v>N/A</v>
          </cell>
          <cell r="AM582" t="str">
            <v>N/A</v>
          </cell>
          <cell r="AN582">
            <v>0</v>
          </cell>
          <cell r="AO582" t="str">
            <v>N/A</v>
          </cell>
          <cell r="AP582">
            <v>0</v>
          </cell>
          <cell r="AQ582" t="str">
            <v>N/A</v>
          </cell>
          <cell r="AR582">
            <v>0</v>
          </cell>
          <cell r="AS582" t="str">
            <v>N/A</v>
          </cell>
          <cell r="AT582">
            <v>0</v>
          </cell>
          <cell r="AU582" t="str">
            <v>N/A</v>
          </cell>
          <cell r="AV582">
            <v>0</v>
          </cell>
          <cell r="AW582" t="str">
            <v>N/A</v>
          </cell>
          <cell r="AX582">
            <v>0</v>
          </cell>
          <cell r="AY582" t="str">
            <v>N/A</v>
          </cell>
          <cell r="AZ582">
            <v>0</v>
          </cell>
          <cell r="BA582">
            <v>26021315</v>
          </cell>
          <cell r="BB582" t="str">
            <v>NO</v>
          </cell>
          <cell r="BC582" t="str">
            <v>N/A</v>
          </cell>
          <cell r="BD582" t="str">
            <v>N/A</v>
          </cell>
          <cell r="BE582" t="str">
            <v>N/A</v>
          </cell>
          <cell r="BF582" t="str">
            <v>N/A</v>
          </cell>
          <cell r="BG582">
            <v>44895</v>
          </cell>
          <cell r="BH582">
            <v>44895</v>
          </cell>
          <cell r="BI582">
            <v>-448</v>
          </cell>
          <cell r="BJ582" t="str">
            <v>SI</v>
          </cell>
          <cell r="BK582" t="str">
            <v>N/A</v>
          </cell>
          <cell r="BL582" t="str">
            <v>N/D</v>
          </cell>
          <cell r="BM582" t="str">
            <v>Cumplimiento</v>
          </cell>
          <cell r="BN582" t="str">
            <v xml:space="preserve">14-47-101017999 </v>
          </cell>
          <cell r="BO582">
            <v>0</v>
          </cell>
          <cell r="BP582" t="str">
            <v>Seguros del Estado S.A.</v>
          </cell>
          <cell r="BQ582">
            <v>44748</v>
          </cell>
          <cell r="BR582" t="str">
            <v>01/07/2022 - 31/05/2023</v>
          </cell>
          <cell r="BS582">
            <v>2022</v>
          </cell>
          <cell r="BT582" t="str">
            <v>PENDIENTE</v>
          </cell>
          <cell r="BU582" t="str">
            <v>Ninguna</v>
          </cell>
          <cell r="BV582" t="str">
            <v>Terminado</v>
          </cell>
          <cell r="BW582" t="str">
            <v>Retiro</v>
          </cell>
          <cell r="BX582" t="str">
            <v>N/A</v>
          </cell>
          <cell r="BY582" t="str">
            <v>PENDIENTE</v>
          </cell>
          <cell r="BZ582" t="str">
            <v>N/A</v>
          </cell>
          <cell r="CA582" t="str">
            <v>MASCULINO</v>
          </cell>
        </row>
        <row r="583">
          <cell r="C583" t="str">
            <v>JEP-449-2022</v>
          </cell>
          <cell r="D583" t="str">
            <v>JEP-CSPO-432-2022</v>
          </cell>
          <cell r="E583" t="str">
            <v>Clara Torres</v>
          </cell>
          <cell r="F583">
            <v>37451</v>
          </cell>
          <cell r="G583" t="str">
            <v>Liliana Patricia Garnica Gonzalez</v>
          </cell>
          <cell r="H583" t="str">
            <v>2. Contratos o convenios que no requieren pluralidad de ofertas</v>
          </cell>
          <cell r="I583" t="str">
            <v>1. Prestación de servicios</v>
          </cell>
          <cell r="J583">
            <v>1020731967</v>
          </cell>
          <cell r="K583">
            <v>7</v>
          </cell>
          <cell r="L583" t="str">
            <v>Persona Natural</v>
          </cell>
          <cell r="M583" t="str">
            <v xml:space="preserve">Bogotá D.C. </v>
          </cell>
          <cell r="N583" t="str">
            <v xml:space="preserve">Apoyar y acompañar la transcripción de versiones voluntarias rendidas en el marco de los casos priorizados por la Sala de Reconocimiento de Verdad, de Responsabilidad y de Determinación de los Hechos y Conductas. </v>
          </cell>
          <cell r="O583" t="str">
            <v>Misional</v>
          </cell>
          <cell r="P583" t="str">
            <v>Harvey Danilo Suarez Morales</v>
          </cell>
          <cell r="Q583" t="str">
            <v>Secretaría Ejecutiva</v>
          </cell>
          <cell r="R583" t="str">
            <v>Dirección de Asuntos Jurídicos</v>
          </cell>
          <cell r="S583" t="str">
            <v>Secretaría General Judicial</v>
          </cell>
          <cell r="T583" t="str">
            <v>Camila Andrea Santamaría Chavarro</v>
          </cell>
          <cell r="U583" t="str">
            <v>F -Magistratura</v>
          </cell>
          <cell r="V583" t="str">
            <v>N/A</v>
          </cell>
          <cell r="W583" t="str">
            <v>Magistratura
Transcriptores</v>
          </cell>
          <cell r="X583" t="str">
            <v>Mgdo. Belkis Florentina Izquierdo Torres</v>
          </cell>
          <cell r="Y583" t="str">
            <v>Inversión</v>
          </cell>
          <cell r="Z583">
            <v>16263315</v>
          </cell>
          <cell r="AA583" t="str">
            <v>N/A</v>
          </cell>
          <cell r="AB583" t="str">
            <v>N/A</v>
          </cell>
          <cell r="AC583">
            <v>3252663</v>
          </cell>
          <cell r="AD583" t="str">
            <v>N/A</v>
          </cell>
          <cell r="AE583">
            <v>78622</v>
          </cell>
          <cell r="AF583">
            <v>328522</v>
          </cell>
          <cell r="AG583">
            <v>2018011001091</v>
          </cell>
          <cell r="AH583">
            <v>44761</v>
          </cell>
          <cell r="AI583">
            <v>44764</v>
          </cell>
          <cell r="AJ583" t="str">
            <v>N/A</v>
          </cell>
          <cell r="AK583" t="str">
            <v>N/A</v>
          </cell>
          <cell r="AL583" t="str">
            <v>N/A</v>
          </cell>
          <cell r="AM583" t="str">
            <v>N/A</v>
          </cell>
          <cell r="AN583">
            <v>0</v>
          </cell>
          <cell r="AO583" t="str">
            <v>N/A</v>
          </cell>
          <cell r="AP583">
            <v>0</v>
          </cell>
          <cell r="AQ583" t="str">
            <v>N/A</v>
          </cell>
          <cell r="AR583">
            <v>0</v>
          </cell>
          <cell r="AS583" t="str">
            <v>N/A</v>
          </cell>
          <cell r="AT583">
            <v>0</v>
          </cell>
          <cell r="AU583" t="str">
            <v>N/A</v>
          </cell>
          <cell r="AV583">
            <v>0</v>
          </cell>
          <cell r="AW583" t="str">
            <v>N/A</v>
          </cell>
          <cell r="AX583">
            <v>0</v>
          </cell>
          <cell r="AY583" t="str">
            <v>N/A</v>
          </cell>
          <cell r="AZ583">
            <v>0</v>
          </cell>
          <cell r="BA583">
            <v>16263315</v>
          </cell>
          <cell r="BB583" t="str">
            <v>NO</v>
          </cell>
          <cell r="BC583" t="str">
            <v>N/A</v>
          </cell>
          <cell r="BD583" t="str">
            <v>N/A</v>
          </cell>
          <cell r="BE583" t="str">
            <v>N/A</v>
          </cell>
          <cell r="BF583" t="str">
            <v>N/A</v>
          </cell>
          <cell r="BG583">
            <v>44895</v>
          </cell>
          <cell r="BH583">
            <v>44895</v>
          </cell>
          <cell r="BI583">
            <v>-448</v>
          </cell>
          <cell r="BJ583" t="str">
            <v>SI</v>
          </cell>
          <cell r="BK583" t="str">
            <v>N/A</v>
          </cell>
          <cell r="BL583" t="str">
            <v>Bogotá D.C.</v>
          </cell>
          <cell r="BM583" t="str">
            <v>Cumplimiento</v>
          </cell>
          <cell r="BN583" t="str">
            <v>11-45-101115296</v>
          </cell>
          <cell r="BO583">
            <v>0</v>
          </cell>
          <cell r="BP583" t="str">
            <v>Seguros de Estado S.A.</v>
          </cell>
          <cell r="BQ583">
            <v>44751</v>
          </cell>
          <cell r="BR583" t="str">
            <v>19/07/2022 - 31/05/2023</v>
          </cell>
          <cell r="BS583">
            <v>2022</v>
          </cell>
          <cell r="BT583" t="str">
            <v>PENDIENTE</v>
          </cell>
          <cell r="BU583" t="str">
            <v>Pendiente de acta de inicio, póliza</v>
          </cell>
          <cell r="BV583" t="str">
            <v>Terminado</v>
          </cell>
          <cell r="BW583" t="str">
            <v>Retiro</v>
          </cell>
          <cell r="BX583" t="str">
            <v>N/A</v>
          </cell>
          <cell r="BY583" t="str">
            <v>CIENCIAS POLÍTICAS</v>
          </cell>
          <cell r="BZ583" t="str">
            <v>N/A</v>
          </cell>
          <cell r="CA583" t="str">
            <v>FEMENINO</v>
          </cell>
        </row>
        <row r="584">
          <cell r="C584" t="str">
            <v>JEP-450-2022</v>
          </cell>
          <cell r="D584" t="str">
            <v>JEP-CSPO-433-2022</v>
          </cell>
          <cell r="E584" t="str">
            <v>Clara Torres</v>
          </cell>
          <cell r="F584" t="str">
            <v xml:space="preserve">15/07/2002
</v>
          </cell>
          <cell r="G584" t="str">
            <v xml:space="preserve">	Camila Lorena Páez Monsalve</v>
          </cell>
          <cell r="H584" t="str">
            <v>2. Contratos o convenios que no requieren pluralidad de ofertas</v>
          </cell>
          <cell r="I584" t="str">
            <v>1. Prestación de servicios</v>
          </cell>
          <cell r="J584">
            <v>1031158043</v>
          </cell>
          <cell r="K584">
            <v>1</v>
          </cell>
          <cell r="L584" t="str">
            <v>Persona Natural</v>
          </cell>
          <cell r="M584" t="str">
            <v xml:space="preserve">Bogotá D.C. </v>
          </cell>
          <cell r="N584" t="str">
            <v xml:space="preserve">Apoyar y acompañar la transcripción de versiones voluntarias rendidas en el marco de los casos priorizados por la Sala de Reconocimiento de Verdad, de Responsabilidad y de Determinación de los Hechos y Conductas. </v>
          </cell>
          <cell r="O584" t="str">
            <v>Misional</v>
          </cell>
          <cell r="P584" t="str">
            <v>Harvey Danilo Suarez Morales</v>
          </cell>
          <cell r="Q584" t="str">
            <v>Secretaría Ejecutiva</v>
          </cell>
          <cell r="R584" t="str">
            <v>Dirección de Asuntos Jurídicos</v>
          </cell>
          <cell r="S584" t="str">
            <v>Secretaría General Judicial</v>
          </cell>
          <cell r="T584" t="str">
            <v>Camila Andrea Santamaría Chavarro</v>
          </cell>
          <cell r="U584" t="str">
            <v>F -Magistratura</v>
          </cell>
          <cell r="V584" t="str">
            <v>N/A</v>
          </cell>
          <cell r="W584" t="str">
            <v>Magistratura
Transcriptores</v>
          </cell>
          <cell r="X584" t="str">
            <v>Mgdo. Belkis Florentina Izquierdo Torres</v>
          </cell>
          <cell r="Y584" t="str">
            <v>Inversión</v>
          </cell>
          <cell r="Z584">
            <v>16263315</v>
          </cell>
          <cell r="AA584" t="str">
            <v>N/A</v>
          </cell>
          <cell r="AB584" t="str">
            <v>N/A</v>
          </cell>
          <cell r="AC584">
            <v>3252663</v>
          </cell>
          <cell r="AD584" t="str">
            <v>N/A</v>
          </cell>
          <cell r="AE584">
            <v>77922</v>
          </cell>
          <cell r="AF584">
            <v>319022</v>
          </cell>
          <cell r="AG584" t="str">
            <v xml:space="preserve">	2018011001091</v>
          </cell>
          <cell r="AH584">
            <v>44755</v>
          </cell>
          <cell r="AI584">
            <v>44761</v>
          </cell>
          <cell r="AJ584" t="str">
            <v>N/A</v>
          </cell>
          <cell r="AK584" t="str">
            <v>N/A</v>
          </cell>
          <cell r="AL584" t="str">
            <v>N/A</v>
          </cell>
          <cell r="AM584" t="str">
            <v>N/A</v>
          </cell>
          <cell r="AN584">
            <v>0</v>
          </cell>
          <cell r="AO584" t="str">
            <v>N/A</v>
          </cell>
          <cell r="AP584">
            <v>0</v>
          </cell>
          <cell r="AQ584" t="str">
            <v>N/A</v>
          </cell>
          <cell r="AR584">
            <v>0</v>
          </cell>
          <cell r="AS584" t="str">
            <v>N/A</v>
          </cell>
          <cell r="AT584">
            <v>0</v>
          </cell>
          <cell r="AU584" t="str">
            <v>N/A</v>
          </cell>
          <cell r="AV584">
            <v>0</v>
          </cell>
          <cell r="AW584" t="str">
            <v>N/A</v>
          </cell>
          <cell r="AX584">
            <v>0</v>
          </cell>
          <cell r="AY584" t="str">
            <v>N/A</v>
          </cell>
          <cell r="AZ584">
            <v>0</v>
          </cell>
          <cell r="BA584">
            <v>16263315</v>
          </cell>
          <cell r="BB584" t="str">
            <v>NO</v>
          </cell>
          <cell r="BC584" t="str">
            <v>N/A</v>
          </cell>
          <cell r="BD584" t="str">
            <v>N/A</v>
          </cell>
          <cell r="BE584" t="str">
            <v>N/A</v>
          </cell>
          <cell r="BF584" t="str">
            <v>N/A</v>
          </cell>
          <cell r="BG584">
            <v>44895</v>
          </cell>
          <cell r="BH584">
            <v>44895</v>
          </cell>
          <cell r="BI584">
            <v>-448</v>
          </cell>
          <cell r="BJ584" t="str">
            <v>SI</v>
          </cell>
          <cell r="BK584" t="str">
            <v>N/A</v>
          </cell>
          <cell r="BL584" t="str">
            <v>Bogotá D.C.</v>
          </cell>
          <cell r="BM584" t="str">
            <v>Cumplimiento</v>
          </cell>
          <cell r="BN584" t="str">
            <v xml:space="preserve">11-45-101115153 </v>
          </cell>
          <cell r="BO584">
            <v>0</v>
          </cell>
          <cell r="BP584" t="str">
            <v>Seguros de Estado S.A.</v>
          </cell>
          <cell r="BQ584">
            <v>44756</v>
          </cell>
          <cell r="BR584" t="str">
            <v>14/07/2022 - 31/05/2023</v>
          </cell>
          <cell r="BS584">
            <v>2022</v>
          </cell>
          <cell r="BT584" t="str">
            <v>PENDIENTE</v>
          </cell>
          <cell r="BU584" t="str">
            <v>Ninguna</v>
          </cell>
          <cell r="BV584" t="str">
            <v>Terminado</v>
          </cell>
          <cell r="BW584" t="str">
            <v>Retiro</v>
          </cell>
          <cell r="BX584" t="str">
            <v>N/A</v>
          </cell>
          <cell r="BY584" t="str">
            <v>CIENCIAS POLÍTICAS</v>
          </cell>
          <cell r="BZ584" t="str">
            <v>N/A</v>
          </cell>
          <cell r="CA584" t="str">
            <v>FEMENINO</v>
          </cell>
        </row>
        <row r="585">
          <cell r="C585" t="str">
            <v>JEP-275-2022</v>
          </cell>
          <cell r="D585" t="str">
            <v>JEP-CSPO-275-2022</v>
          </cell>
          <cell r="E585" t="str">
            <v>Clara Torres</v>
          </cell>
          <cell r="F585" t="str">
            <v>20 de enero de 2022</v>
          </cell>
          <cell r="G585" t="str">
            <v>Maria Ocampo Jaramillo</v>
          </cell>
          <cell r="H585" t="str">
            <v>2. Contratos o convenios que no requieren pluralidad de ofertas</v>
          </cell>
          <cell r="I585" t="str">
            <v>1. Prestación de servicios</v>
          </cell>
          <cell r="J585">
            <v>1020825608</v>
          </cell>
          <cell r="K585">
            <v>2</v>
          </cell>
          <cell r="L585" t="str">
            <v>Persona Natural</v>
          </cell>
          <cell r="M585" t="str">
            <v>N/A</v>
          </cell>
          <cell r="N585" t="str">
            <v xml:space="preserve">Apoyar y acompañar la transcripción de versiones voluntarias rendidas en el marco de los casos priorizados por la Sala de Reconocimiento de Verdad, de Responsabilidad y de Determinación de los Hechos y Conductas. </v>
          </cell>
          <cell r="O585" t="str">
            <v>Misional</v>
          </cell>
          <cell r="P585" t="str">
            <v>Harvey Danilo Suarez Morales</v>
          </cell>
          <cell r="Q585" t="str">
            <v>Secretaría Ejecutiva</v>
          </cell>
          <cell r="R585" t="str">
            <v>Dirección de Asuntos Jurídicos</v>
          </cell>
          <cell r="S585" t="str">
            <v>Secretaría General Judicial</v>
          </cell>
          <cell r="T585" t="str">
            <v>Ana Cristina Portilla Benavides</v>
          </cell>
          <cell r="U585" t="str">
            <v>F -Magistratura</v>
          </cell>
          <cell r="V585" t="str">
            <v>N/A</v>
          </cell>
          <cell r="W585" t="str">
            <v>Magistratura
Transcriptores</v>
          </cell>
          <cell r="X585" t="str">
            <v>Mgdo. Gustavo Adolfo Salazar Arbelaez</v>
          </cell>
          <cell r="Y585" t="str">
            <v>Inversión</v>
          </cell>
          <cell r="Z585">
            <v>37080357</v>
          </cell>
          <cell r="AA585" t="str">
            <v>N/A</v>
          </cell>
          <cell r="AB585" t="str">
            <v>N/A</v>
          </cell>
          <cell r="AC585">
            <v>3252663</v>
          </cell>
          <cell r="AD585" t="str">
            <v>N/A</v>
          </cell>
          <cell r="AE585">
            <v>46922</v>
          </cell>
          <cell r="AF585">
            <v>61022</v>
          </cell>
          <cell r="AG585">
            <v>2018011001091</v>
          </cell>
          <cell r="AH585">
            <v>44587</v>
          </cell>
          <cell r="AI585">
            <v>44589</v>
          </cell>
          <cell r="AJ585" t="str">
            <v>N/A</v>
          </cell>
          <cell r="AK585" t="str">
            <v>N/A</v>
          </cell>
          <cell r="AL585" t="str">
            <v>N/A</v>
          </cell>
          <cell r="AM585" t="str">
            <v>N/A</v>
          </cell>
          <cell r="AN585">
            <v>0</v>
          </cell>
          <cell r="AO585" t="str">
            <v>N/A</v>
          </cell>
          <cell r="AP585">
            <v>0</v>
          </cell>
          <cell r="AQ585" t="str">
            <v>N/A</v>
          </cell>
          <cell r="AR585">
            <v>0</v>
          </cell>
          <cell r="AS585" t="str">
            <v>N/A</v>
          </cell>
          <cell r="AT585">
            <v>0</v>
          </cell>
          <cell r="AU585" t="str">
            <v>N/A</v>
          </cell>
          <cell r="AV585">
            <v>0</v>
          </cell>
          <cell r="AW585" t="str">
            <v>N/A</v>
          </cell>
          <cell r="AX585">
            <v>0</v>
          </cell>
          <cell r="AY585" t="str">
            <v>N/A</v>
          </cell>
          <cell r="AZ585">
            <v>0</v>
          </cell>
          <cell r="BA585">
            <v>37080357</v>
          </cell>
          <cell r="BB585" t="str">
            <v>NO</v>
          </cell>
          <cell r="BC585" t="str">
            <v>N/A</v>
          </cell>
          <cell r="BD585" t="str">
            <v>N/A</v>
          </cell>
          <cell r="BE585" t="str">
            <v>N/A</v>
          </cell>
          <cell r="BF585" t="str">
            <v>N/A</v>
          </cell>
          <cell r="BG585">
            <v>44926</v>
          </cell>
          <cell r="BH585">
            <v>44926</v>
          </cell>
          <cell r="BI585">
            <v>-417</v>
          </cell>
          <cell r="BJ585" t="str">
            <v>NO</v>
          </cell>
          <cell r="BK585" t="str">
            <v>N/A</v>
          </cell>
          <cell r="BL585" t="str">
            <v>Bogotá D.C.</v>
          </cell>
          <cell r="BM585" t="str">
            <v xml:space="preserve">Cumplimiento </v>
          </cell>
          <cell r="BN585" t="str">
            <v>21-45-101358920</v>
          </cell>
          <cell r="BO585">
            <v>0</v>
          </cell>
          <cell r="BP585" t="str">
            <v>Seguros del Estado</v>
          </cell>
          <cell r="BQ585">
            <v>44587</v>
          </cell>
          <cell r="BR585" t="str">
            <v>26-01-2022 - 01-07-2023</v>
          </cell>
          <cell r="BS585">
            <v>2022</v>
          </cell>
          <cell r="BT585" t="str">
            <v>PENDIENTE</v>
          </cell>
          <cell r="BU585" t="str">
            <v>Ninguna</v>
          </cell>
          <cell r="BV585" t="str">
            <v>Terminado</v>
          </cell>
          <cell r="BW585" t="str">
            <v>Retiro</v>
          </cell>
          <cell r="BX585" t="str">
            <v>N/A</v>
          </cell>
          <cell r="BY585" t="str">
            <v>CIENCIAS POLÍTICAS</v>
          </cell>
          <cell r="BZ585" t="str">
            <v>N/A</v>
          </cell>
          <cell r="CA585" t="str">
            <v>FEMENINO</v>
          </cell>
        </row>
        <row r="586">
          <cell r="C586" t="str">
            <v>JEP-451-2022</v>
          </cell>
          <cell r="D586" t="str">
            <v>JEP-CSPO-434-2022</v>
          </cell>
          <cell r="E586" t="str">
            <v>Clara Torres</v>
          </cell>
          <cell r="F586">
            <v>44750</v>
          </cell>
          <cell r="G586" t="str">
            <v>Yinna Fernanda Figueredo Urrea</v>
          </cell>
          <cell r="H586" t="str">
            <v>2. Contratos o convenios que no requieren pluralidad de ofertas</v>
          </cell>
          <cell r="I586" t="str">
            <v>1. Prestación de servicios</v>
          </cell>
          <cell r="J586">
            <v>1023976090</v>
          </cell>
          <cell r="K586">
            <v>6</v>
          </cell>
          <cell r="L586" t="str">
            <v>Persona Natural</v>
          </cell>
          <cell r="M586" t="str">
            <v>N/A</v>
          </cell>
          <cell r="N586" t="str">
            <v xml:space="preserve">Apoyar y acompañar la transcripción de versiones voluntarias rendidas en el marco de los casos priorizados por la Sala de Reconocimiento de Verdad, de Responsabilidad y de Determinación de los Hechos y Conductas. </v>
          </cell>
          <cell r="O586" t="str">
            <v>Misional</v>
          </cell>
          <cell r="P586" t="str">
            <v>Harvey Danilo Suarez Morales</v>
          </cell>
          <cell r="Q586" t="str">
            <v>Secretaría Ejecutiva</v>
          </cell>
          <cell r="R586" t="str">
            <v>Dirección de Asuntos Jurídicos</v>
          </cell>
          <cell r="S586" t="str">
            <v>Secretaría General Judicial</v>
          </cell>
          <cell r="T586" t="str">
            <v>Daniela Alexandra Quinche Pachón</v>
          </cell>
          <cell r="U586" t="str">
            <v>F -Magistratura</v>
          </cell>
          <cell r="V586" t="str">
            <v>N/A</v>
          </cell>
          <cell r="W586" t="str">
            <v>Magistratura
Transcriptores</v>
          </cell>
          <cell r="X586" t="str">
            <v xml:space="preserve">Mgdo. Julieta Lemaitre Ripoll </v>
          </cell>
          <cell r="Y586" t="str">
            <v>Inversión</v>
          </cell>
          <cell r="Z586">
            <v>16263315</v>
          </cell>
          <cell r="AA586" t="str">
            <v>N/A</v>
          </cell>
          <cell r="AB586" t="str">
            <v>N/A</v>
          </cell>
          <cell r="AC586">
            <v>3252663</v>
          </cell>
          <cell r="AD586" t="str">
            <v>N/A</v>
          </cell>
          <cell r="AE586">
            <v>79022</v>
          </cell>
          <cell r="AF586">
            <v>309322</v>
          </cell>
          <cell r="AG586">
            <v>2018011001091</v>
          </cell>
          <cell r="AH586">
            <v>44750</v>
          </cell>
          <cell r="AI586">
            <v>44754</v>
          </cell>
          <cell r="AJ586" t="str">
            <v>Mariana Sussmann Herrán</v>
          </cell>
          <cell r="AK586">
            <v>1019134537</v>
          </cell>
          <cell r="AL586">
            <v>9</v>
          </cell>
          <cell r="AM586">
            <v>44809</v>
          </cell>
          <cell r="AN586">
            <v>0</v>
          </cell>
          <cell r="AO586" t="str">
            <v>N/A</v>
          </cell>
          <cell r="AP586">
            <v>0</v>
          </cell>
          <cell r="AQ586" t="str">
            <v>N/A</v>
          </cell>
          <cell r="AR586">
            <v>0</v>
          </cell>
          <cell r="AS586" t="str">
            <v>N/A</v>
          </cell>
          <cell r="AT586">
            <v>0</v>
          </cell>
          <cell r="AU586" t="str">
            <v>N/A</v>
          </cell>
          <cell r="AV586">
            <v>0</v>
          </cell>
          <cell r="AW586" t="str">
            <v>N/A</v>
          </cell>
          <cell r="AX586">
            <v>0</v>
          </cell>
          <cell r="AY586" t="str">
            <v>N/A</v>
          </cell>
          <cell r="AZ586">
            <v>0</v>
          </cell>
          <cell r="BA586">
            <v>16263315</v>
          </cell>
          <cell r="BB586" t="str">
            <v>NO</v>
          </cell>
          <cell r="BC586" t="str">
            <v>N/A</v>
          </cell>
          <cell r="BD586" t="str">
            <v>N/A</v>
          </cell>
          <cell r="BE586" t="str">
            <v>N/A</v>
          </cell>
          <cell r="BF586" t="str">
            <v>N/A</v>
          </cell>
          <cell r="BG586">
            <v>44895</v>
          </cell>
          <cell r="BH586">
            <v>44895</v>
          </cell>
          <cell r="BI586">
            <v>-448</v>
          </cell>
          <cell r="BJ586" t="str">
            <v>SI</v>
          </cell>
          <cell r="BK586" t="str">
            <v>N/A</v>
          </cell>
          <cell r="BL586" t="str">
            <v>Bogotá D.C.</v>
          </cell>
          <cell r="BM586" t="str">
            <v>Cumplimiento</v>
          </cell>
          <cell r="BN586" t="str">
            <v>21-45-101377086
21-45-101383886</v>
          </cell>
          <cell r="BO586" t="str">
            <v>0
0</v>
          </cell>
          <cell r="BP586" t="str">
            <v xml:space="preserve">Seguros del Estado S.A. 
Seguros del Estado S.A. </v>
          </cell>
          <cell r="BQ586" t="str">
            <v>11/07/2022
06/09/2022</v>
          </cell>
          <cell r="BR586" t="str">
            <v>11/07/2022 - 01/06/2023
06/09/2022 - 01/06/2023</v>
          </cell>
          <cell r="BS586" t="str">
            <v>11/07/2022
06/09/2022</v>
          </cell>
          <cell r="BT586" t="str">
            <v>PENDIENTE</v>
          </cell>
          <cell r="BU586" t="str">
            <v>Que la supervisora del
contrato, mediante formato de solicitud de modificación contractual del 5 de septiembre del 2022 consideró viable y solicitó autorizar dicha cesión del Contrato de Prestación de Servicios
Profesionales JEP-451-2022</v>
          </cell>
          <cell r="BV586" t="str">
            <v>Terminado</v>
          </cell>
          <cell r="BW586" t="str">
            <v>Cesión</v>
          </cell>
          <cell r="BX586" t="str">
            <v>N/A</v>
          </cell>
          <cell r="BY586" t="str">
            <v>DERECHO</v>
          </cell>
          <cell r="BZ586" t="str">
            <v>N/A</v>
          </cell>
          <cell r="CA586" t="str">
            <v>FEMENINO</v>
          </cell>
        </row>
        <row r="587">
          <cell r="C587" t="str">
            <v>JEP-589-2022</v>
          </cell>
          <cell r="D587" t="str">
            <v>JEP-CSPO-570-2022</v>
          </cell>
          <cell r="E587" t="str">
            <v xml:space="preserve">Ángela Esquivel </v>
          </cell>
          <cell r="F587">
            <v>44749</v>
          </cell>
          <cell r="G587" t="str">
            <v>María Teresa González Vergara</v>
          </cell>
          <cell r="H587" t="str">
            <v>2. Contratos o convenios que no requieren pluralidad de ofertas</v>
          </cell>
          <cell r="I587" t="str">
            <v>1. Prestación de servicios</v>
          </cell>
          <cell r="J587">
            <v>1143370925</v>
          </cell>
          <cell r="K587">
            <v>4</v>
          </cell>
          <cell r="L587" t="str">
            <v>Persona Natural</v>
          </cell>
          <cell r="M587" t="str">
            <v xml:space="preserve">Bogotá D.C. </v>
          </cell>
          <cell r="N587" t="str">
            <v>Prestar servicios profesionales para apoyar y acompañar las salas de justicia y sus respectivas presidencias en los procesos de mejoramiento de la gestión judicial.</v>
          </cell>
          <cell r="O587" t="str">
            <v>Misional</v>
          </cell>
          <cell r="P587" t="str">
            <v>Harvey Danilo Suarez Morales</v>
          </cell>
          <cell r="Q587" t="str">
            <v>Secretaría Ejecutiva</v>
          </cell>
          <cell r="R587" t="str">
            <v>Dirección de Asuntos Jurídicos</v>
          </cell>
          <cell r="S587" t="str">
            <v>Secretaría General Judicial</v>
          </cell>
          <cell r="T587" t="str">
            <v>Camilo Castiblanco</v>
          </cell>
          <cell r="U587" t="str">
            <v>F -Magistratura</v>
          </cell>
          <cell r="V587" t="str">
            <v>N/A</v>
          </cell>
          <cell r="W587" t="str">
            <v>Magistratura
Presidencias de la sala - SDSJ</v>
          </cell>
          <cell r="X587" t="str">
            <v>Mgdo. Claudia Rocio Saldaña Montoya</v>
          </cell>
          <cell r="Y587" t="str">
            <v>Inversión</v>
          </cell>
          <cell r="Z587">
            <v>26021315</v>
          </cell>
          <cell r="AA587" t="str">
            <v>N/A</v>
          </cell>
          <cell r="AB587" t="str">
            <v>N/A</v>
          </cell>
          <cell r="AC587">
            <v>5204263</v>
          </cell>
          <cell r="AD587" t="str">
            <v>N/A</v>
          </cell>
          <cell r="AE587">
            <v>83822</v>
          </cell>
          <cell r="AF587">
            <v>305022</v>
          </cell>
          <cell r="AG587">
            <v>2018011001091</v>
          </cell>
          <cell r="AH587">
            <v>44748</v>
          </cell>
          <cell r="AI587">
            <v>44749</v>
          </cell>
          <cell r="AJ587" t="str">
            <v>N/A</v>
          </cell>
          <cell r="AK587" t="str">
            <v>N/A</v>
          </cell>
          <cell r="AL587" t="str">
            <v>N/A</v>
          </cell>
          <cell r="AM587" t="str">
            <v>N/A</v>
          </cell>
          <cell r="AN587">
            <v>0</v>
          </cell>
          <cell r="AO587" t="str">
            <v>N/A</v>
          </cell>
          <cell r="AP587">
            <v>0</v>
          </cell>
          <cell r="AQ587" t="str">
            <v>N/A</v>
          </cell>
          <cell r="AR587">
            <v>0</v>
          </cell>
          <cell r="AS587" t="str">
            <v>N/A</v>
          </cell>
          <cell r="AT587">
            <v>0</v>
          </cell>
          <cell r="AU587" t="str">
            <v>N/A</v>
          </cell>
          <cell r="AV587">
            <v>0</v>
          </cell>
          <cell r="AW587" t="str">
            <v>N/A</v>
          </cell>
          <cell r="AX587">
            <v>0</v>
          </cell>
          <cell r="AY587" t="str">
            <v>N/A</v>
          </cell>
          <cell r="AZ587">
            <v>0</v>
          </cell>
          <cell r="BA587">
            <v>26021315</v>
          </cell>
          <cell r="BB587" t="str">
            <v>NO</v>
          </cell>
          <cell r="BC587" t="str">
            <v>N/A</v>
          </cell>
          <cell r="BD587" t="str">
            <v>N/A</v>
          </cell>
          <cell r="BE587" t="str">
            <v>N/A</v>
          </cell>
          <cell r="BF587" t="str">
            <v>N/A</v>
          </cell>
          <cell r="BG587">
            <v>44895</v>
          </cell>
          <cell r="BH587">
            <v>44895</v>
          </cell>
          <cell r="BI587">
            <v>-448</v>
          </cell>
          <cell r="BJ587" t="str">
            <v>SI</v>
          </cell>
          <cell r="BK587" t="str">
            <v>N/A</v>
          </cell>
          <cell r="BL587" t="str">
            <v>N/D</v>
          </cell>
          <cell r="BM587" t="str">
            <v>Cumplimiento</v>
          </cell>
          <cell r="BN587" t="str">
            <v>390-47-994000072018</v>
          </cell>
          <cell r="BO587">
            <v>0</v>
          </cell>
          <cell r="BP587" t="str">
            <v>Aseguradora Solidaria de Colombia</v>
          </cell>
          <cell r="BQ587">
            <v>44749</v>
          </cell>
          <cell r="BR587" t="str">
            <v>06/072022 - 16/07/2023</v>
          </cell>
          <cell r="BS587">
            <v>2022</v>
          </cell>
          <cell r="BT587" t="str">
            <v>PENDIENTE</v>
          </cell>
          <cell r="BU587" t="str">
            <v>Ninguna</v>
          </cell>
          <cell r="BV587" t="str">
            <v>Terminado</v>
          </cell>
          <cell r="BW587" t="str">
            <v>Retiro</v>
          </cell>
          <cell r="BX587" t="str">
            <v>N/A</v>
          </cell>
          <cell r="BY587" t="str">
            <v>PENDIENTE</v>
          </cell>
          <cell r="BZ587" t="str">
            <v>N/A</v>
          </cell>
          <cell r="CA587" t="str">
            <v>FEMENINO</v>
          </cell>
        </row>
        <row r="588">
          <cell r="C588" t="str">
            <v>JEP-582-2022</v>
          </cell>
          <cell r="D588" t="str">
            <v>JEP-CSPO-563-2022</v>
          </cell>
          <cell r="E588" t="str">
            <v xml:space="preserve">Ángela Esquivel </v>
          </cell>
          <cell r="F588">
            <v>44749</v>
          </cell>
          <cell r="G588" t="str">
            <v>Maria Camila Orozco Zuluaga</v>
          </cell>
          <cell r="H588" t="str">
            <v>2. Contratos o convenios que no requieren pluralidad de ofertas</v>
          </cell>
          <cell r="I588" t="str">
            <v>1. Prestación de servicios</v>
          </cell>
          <cell r="J588">
            <v>1094953056</v>
          </cell>
          <cell r="K588">
            <v>4</v>
          </cell>
          <cell r="L588" t="str">
            <v>Persona Natural</v>
          </cell>
          <cell r="M588" t="str">
            <v>Caicedonia</v>
          </cell>
          <cell r="N588" t="str">
            <v>Prestar servicios profesionales para apoyar y acompañar las salas de justicia y sus respectivas presidencias en los procesos de mejoramiento de la gestión judicial.</v>
          </cell>
          <cell r="O588" t="str">
            <v>Misional</v>
          </cell>
          <cell r="P588" t="str">
            <v>Harvey Danilo Suarez Morales</v>
          </cell>
          <cell r="Q588" t="str">
            <v>Secretaría Ejecutiva</v>
          </cell>
          <cell r="R588" t="str">
            <v>Dirección de Asuntos Jurídicos</v>
          </cell>
          <cell r="S588" t="str">
            <v>Secretaría General Judicial</v>
          </cell>
          <cell r="T588" t="str">
            <v>Diana Maria Vega Laguna</v>
          </cell>
          <cell r="U588" t="str">
            <v>F -Magistratura</v>
          </cell>
          <cell r="V588" t="str">
            <v>N/A</v>
          </cell>
          <cell r="W588" t="str">
            <v>Magistratura
Presidencias de la sala</v>
          </cell>
          <cell r="X588" t="str">
            <v>Mgdo. Diana María Vega Laguna</v>
          </cell>
          <cell r="Y588" t="str">
            <v>Inversión</v>
          </cell>
          <cell r="Z588">
            <v>26021315</v>
          </cell>
          <cell r="AA588" t="str">
            <v>N/A</v>
          </cell>
          <cell r="AB588" t="str">
            <v>N/A</v>
          </cell>
          <cell r="AC588">
            <v>5204263</v>
          </cell>
          <cell r="AD588" t="str">
            <v>N/A</v>
          </cell>
          <cell r="AE588">
            <v>83922</v>
          </cell>
          <cell r="AF588">
            <v>309222</v>
          </cell>
          <cell r="AG588">
            <v>2018011001091</v>
          </cell>
          <cell r="AH588">
            <v>44750</v>
          </cell>
          <cell r="AI588">
            <v>44753</v>
          </cell>
          <cell r="AJ588" t="str">
            <v>N/A</v>
          </cell>
          <cell r="AK588" t="str">
            <v>N/A</v>
          </cell>
          <cell r="AL588" t="str">
            <v>N/A</v>
          </cell>
          <cell r="AM588" t="str">
            <v>N/A</v>
          </cell>
          <cell r="AN588">
            <v>0</v>
          </cell>
          <cell r="AO588" t="str">
            <v>N/A</v>
          </cell>
          <cell r="AP588">
            <v>0</v>
          </cell>
          <cell r="AQ588" t="str">
            <v>N/A</v>
          </cell>
          <cell r="AR588">
            <v>0</v>
          </cell>
          <cell r="AS588" t="str">
            <v>N/A</v>
          </cell>
          <cell r="AT588">
            <v>0</v>
          </cell>
          <cell r="AU588" t="str">
            <v>N/A</v>
          </cell>
          <cell r="AV588">
            <v>0</v>
          </cell>
          <cell r="AW588" t="str">
            <v>N/A</v>
          </cell>
          <cell r="AX588">
            <v>0</v>
          </cell>
          <cell r="AY588" t="str">
            <v>N/A</v>
          </cell>
          <cell r="AZ588">
            <v>0</v>
          </cell>
          <cell r="BA588">
            <v>26021315</v>
          </cell>
          <cell r="BB588" t="str">
            <v>NO</v>
          </cell>
          <cell r="BC588" t="str">
            <v>N/A</v>
          </cell>
          <cell r="BD588" t="str">
            <v>N/A</v>
          </cell>
          <cell r="BE588" t="str">
            <v>N/A</v>
          </cell>
          <cell r="BF588" t="str">
            <v>N/A</v>
          </cell>
          <cell r="BG588">
            <v>44895</v>
          </cell>
          <cell r="BH588">
            <v>44895</v>
          </cell>
          <cell r="BI588">
            <v>-448</v>
          </cell>
          <cell r="BJ588" t="str">
            <v>SI</v>
          </cell>
          <cell r="BK588" t="str">
            <v>N/A</v>
          </cell>
          <cell r="BL588" t="str">
            <v>N/D</v>
          </cell>
          <cell r="BM588" t="str">
            <v>Cumplimiento</v>
          </cell>
          <cell r="BN588" t="str">
            <v>390-47-994000072094</v>
          </cell>
          <cell r="BO588">
            <v>0</v>
          </cell>
          <cell r="BP588" t="str">
            <v>Aseguradora Solidaria de Colombia</v>
          </cell>
          <cell r="BQ588">
            <v>44750</v>
          </cell>
          <cell r="BR588" t="str">
            <v>08/07/2022 - 07/06/2023</v>
          </cell>
          <cell r="BS588">
            <v>2022</v>
          </cell>
          <cell r="BT588" t="str">
            <v>PENDIENTE</v>
          </cell>
          <cell r="BU588" t="str">
            <v>Ninguna</v>
          </cell>
          <cell r="BV588" t="str">
            <v>Terminado</v>
          </cell>
          <cell r="BW588" t="str">
            <v>Retiro</v>
          </cell>
          <cell r="BX588" t="str">
            <v>N/A</v>
          </cell>
          <cell r="BY588" t="str">
            <v>PENDIENTE</v>
          </cell>
          <cell r="BZ588" t="str">
            <v>N/A</v>
          </cell>
          <cell r="CA588" t="str">
            <v>FEMENINO</v>
          </cell>
        </row>
        <row r="589">
          <cell r="C589" t="str">
            <v>JEP-452-2022</v>
          </cell>
          <cell r="D589" t="str">
            <v>JEP-CSPO-435-2022</v>
          </cell>
          <cell r="E589" t="str">
            <v>Clara Torres</v>
          </cell>
          <cell r="F589" t="str">
            <v xml:space="preserve"> 13/07/2002</v>
          </cell>
          <cell r="G589" t="str">
            <v>Daniela Andrea Monroy Jaimes</v>
          </cell>
          <cell r="H589" t="str">
            <v>2. Contratos o convenios que no requieren pluralidad de ofertas</v>
          </cell>
          <cell r="I589" t="str">
            <v>1. Prestación de servicios</v>
          </cell>
          <cell r="J589">
            <v>1032480616</v>
          </cell>
          <cell r="K589">
            <v>2</v>
          </cell>
          <cell r="L589" t="str">
            <v>Persona Natural</v>
          </cell>
          <cell r="M589" t="str">
            <v>N/A</v>
          </cell>
          <cell r="N589" t="str">
            <v xml:space="preserve">Apoyar y acompañar la transcripción de versiones voluntarias rendidas en el marco de los casos priorizados por la Sala de Reconocimiento de Verdad, de Responsabilidad y de Determinación de los Hechos y Conductas. </v>
          </cell>
          <cell r="O589" t="str">
            <v>Misional</v>
          </cell>
          <cell r="P589" t="str">
            <v>Harvey Danilo Suarez Morales</v>
          </cell>
          <cell r="Q589" t="str">
            <v>Secretaría Ejecutiva</v>
          </cell>
          <cell r="R589" t="str">
            <v>Dirección de Asuntos Jurídicos</v>
          </cell>
          <cell r="S589" t="str">
            <v>Secretaría General Judicial</v>
          </cell>
          <cell r="T589" t="str">
            <v>Ana Cristina Portilla Benavides</v>
          </cell>
          <cell r="U589" t="str">
            <v>F -Magistratura</v>
          </cell>
          <cell r="V589" t="str">
            <v>N/A</v>
          </cell>
          <cell r="W589" t="str">
            <v>Magistratura
Transcriptores</v>
          </cell>
          <cell r="X589" t="str">
            <v>Mgdo. Gustavo Adolfo Salazar Arbelaez</v>
          </cell>
          <cell r="Y589" t="str">
            <v>Inversión</v>
          </cell>
          <cell r="Z589">
            <v>16263315</v>
          </cell>
          <cell r="AA589" t="str">
            <v>N/A</v>
          </cell>
          <cell r="AB589" t="str">
            <v>N/A</v>
          </cell>
          <cell r="AC589">
            <v>3252663</v>
          </cell>
          <cell r="AD589" t="str">
            <v>N/A</v>
          </cell>
          <cell r="AE589">
            <v>78022</v>
          </cell>
          <cell r="AF589">
            <v>313722</v>
          </cell>
          <cell r="AG589">
            <v>2018011001091</v>
          </cell>
          <cell r="AH589">
            <v>44753</v>
          </cell>
          <cell r="AI589">
            <v>44755</v>
          </cell>
          <cell r="AJ589" t="str">
            <v>N/A</v>
          </cell>
          <cell r="AK589" t="str">
            <v>N/A</v>
          </cell>
          <cell r="AL589" t="str">
            <v>N/A</v>
          </cell>
          <cell r="AM589" t="str">
            <v>N/A</v>
          </cell>
          <cell r="AN589">
            <v>0</v>
          </cell>
          <cell r="AO589" t="str">
            <v>N/A</v>
          </cell>
          <cell r="AP589">
            <v>0</v>
          </cell>
          <cell r="AQ589" t="str">
            <v>N/A</v>
          </cell>
          <cell r="AR589">
            <v>0</v>
          </cell>
          <cell r="AS589" t="str">
            <v>N/A</v>
          </cell>
          <cell r="AT589">
            <v>0</v>
          </cell>
          <cell r="AU589" t="str">
            <v>N/A</v>
          </cell>
          <cell r="AV589">
            <v>0</v>
          </cell>
          <cell r="AW589" t="str">
            <v>N/A</v>
          </cell>
          <cell r="AX589">
            <v>0</v>
          </cell>
          <cell r="AY589" t="str">
            <v>N/A</v>
          </cell>
          <cell r="AZ589">
            <v>0</v>
          </cell>
          <cell r="BA589">
            <v>16263315</v>
          </cell>
          <cell r="BB589" t="str">
            <v>NO</v>
          </cell>
          <cell r="BC589" t="str">
            <v>N/A</v>
          </cell>
          <cell r="BD589" t="str">
            <v>N/A</v>
          </cell>
          <cell r="BE589" t="str">
            <v>N/A</v>
          </cell>
          <cell r="BF589" t="str">
            <v>N/A</v>
          </cell>
          <cell r="BG589">
            <v>44895</v>
          </cell>
          <cell r="BH589">
            <v>44895</v>
          </cell>
          <cell r="BI589">
            <v>-448</v>
          </cell>
          <cell r="BJ589" t="str">
            <v>SI</v>
          </cell>
          <cell r="BK589" t="str">
            <v>N/A</v>
          </cell>
          <cell r="BL589" t="str">
            <v>Bogotá D.C.</v>
          </cell>
          <cell r="BM589" t="str">
            <v>Cumplimiento</v>
          </cell>
          <cell r="BN589" t="str">
            <v>21-45-101377258</v>
          </cell>
          <cell r="BO589">
            <v>0</v>
          </cell>
          <cell r="BP589" t="str">
            <v xml:space="preserve">Seguros del Estado S.A. </v>
          </cell>
          <cell r="BQ589">
            <v>44754</v>
          </cell>
          <cell r="BR589" t="str">
            <v>12/07/2022 - 01/06/2023</v>
          </cell>
          <cell r="BS589">
            <v>2022</v>
          </cell>
          <cell r="BT589" t="str">
            <v>PENDIENTE</v>
          </cell>
          <cell r="BU589" t="str">
            <v>Ninguna</v>
          </cell>
          <cell r="BV589" t="str">
            <v>Terminado</v>
          </cell>
          <cell r="BW589" t="str">
            <v>Retiro</v>
          </cell>
          <cell r="BX589" t="str">
            <v>N/A</v>
          </cell>
          <cell r="BY589" t="str">
            <v>HISTORIA</v>
          </cell>
          <cell r="BZ589" t="str">
            <v>N/A</v>
          </cell>
          <cell r="CA589" t="str">
            <v>FEMENINO</v>
          </cell>
        </row>
        <row r="590">
          <cell r="C590" t="str">
            <v>JEP-742-2022</v>
          </cell>
          <cell r="D590" t="str">
            <v>JEP-CSPO-716-2022</v>
          </cell>
          <cell r="E590" t="str">
            <v>Clara Torres</v>
          </cell>
          <cell r="F590">
            <v>44846</v>
          </cell>
          <cell r="G590" t="str">
            <v>Damian Rodriguez Vera</v>
          </cell>
          <cell r="H590" t="str">
            <v>2. Contratos o convenios que no requieren pluralidad de ofertas</v>
          </cell>
          <cell r="I590" t="str">
            <v>1. Prestación de servicios</v>
          </cell>
          <cell r="J590">
            <v>1088328855</v>
          </cell>
          <cell r="K590">
            <v>0</v>
          </cell>
          <cell r="L590" t="str">
            <v>Persona Natural</v>
          </cell>
          <cell r="M590" t="str">
            <v>Manizalez</v>
          </cell>
          <cell r="N590" t="str">
            <v>Apoyar y acompañar la transcripción de versiones voluntarias rendidas en el marco de los casos priorizados por la Sala de Reconocimiento de Verdad, de Responsabilidad y de Determinación de los Hechos y Conductas</v>
          </cell>
          <cell r="O590" t="str">
            <v>Misional</v>
          </cell>
          <cell r="P590" t="str">
            <v>Harvey Danilo Suarez Morales</v>
          </cell>
          <cell r="Q590" t="str">
            <v>Secretaría Ejecutiva</v>
          </cell>
          <cell r="R590" t="str">
            <v>Dirección de Asuntos Jurídicos</v>
          </cell>
          <cell r="S590" t="str">
            <v>Secretaría General Judicial</v>
          </cell>
          <cell r="T590" t="str">
            <v>Lyly Andrea Rueda Guzman</v>
          </cell>
          <cell r="U590" t="str">
            <v>F -Magistratura</v>
          </cell>
          <cell r="V590" t="str">
            <v>N/A</v>
          </cell>
          <cell r="W590" t="str">
            <v>Magistratura
Transcriptores</v>
          </cell>
          <cell r="X590" t="str">
            <v>Mgdo. Lily Andrea Rueda Guzmán</v>
          </cell>
          <cell r="Y590" t="str">
            <v>Inversión</v>
          </cell>
          <cell r="Z590">
            <v>5095837</v>
          </cell>
          <cell r="AA590" t="str">
            <v>N/A</v>
          </cell>
          <cell r="AB590" t="str">
            <v>N/A</v>
          </cell>
          <cell r="AC590">
            <v>3252663</v>
          </cell>
          <cell r="AD590" t="str">
            <v>N/A</v>
          </cell>
          <cell r="AE590">
            <v>78122</v>
          </cell>
          <cell r="AF590">
            <v>471122</v>
          </cell>
          <cell r="AG590">
            <v>2018011001091</v>
          </cell>
          <cell r="AH590">
            <v>44853</v>
          </cell>
          <cell r="AI590">
            <v>44854</v>
          </cell>
          <cell r="AJ590" t="str">
            <v>N/A</v>
          </cell>
          <cell r="AK590" t="str">
            <v>N/A</v>
          </cell>
          <cell r="AL590" t="str">
            <v>N/A</v>
          </cell>
          <cell r="AM590" t="str">
            <v>N/A</v>
          </cell>
          <cell r="AN590">
            <v>0</v>
          </cell>
          <cell r="AO590" t="str">
            <v>N/A</v>
          </cell>
          <cell r="AP590">
            <v>0</v>
          </cell>
          <cell r="AQ590" t="str">
            <v>N/A</v>
          </cell>
          <cell r="AR590">
            <v>0</v>
          </cell>
          <cell r="AS590" t="str">
            <v>N/A</v>
          </cell>
          <cell r="AT590">
            <v>0</v>
          </cell>
          <cell r="AU590" t="str">
            <v>N/A</v>
          </cell>
          <cell r="AV590">
            <v>0</v>
          </cell>
          <cell r="AW590" t="str">
            <v>N/A</v>
          </cell>
          <cell r="AX590">
            <v>0</v>
          </cell>
          <cell r="AY590" t="str">
            <v>N/A</v>
          </cell>
          <cell r="AZ590">
            <v>0</v>
          </cell>
          <cell r="BA590">
            <v>5095837</v>
          </cell>
          <cell r="BB590" t="str">
            <v>NO</v>
          </cell>
          <cell r="BC590" t="str">
            <v>N/A</v>
          </cell>
          <cell r="BD590" t="str">
            <v>N/A</v>
          </cell>
          <cell r="BE590" t="str">
            <v>N/A</v>
          </cell>
          <cell r="BF590" t="str">
            <v>N/A</v>
          </cell>
          <cell r="BG590">
            <v>44895</v>
          </cell>
          <cell r="BH590">
            <v>44895</v>
          </cell>
          <cell r="BI590">
            <v>-448</v>
          </cell>
          <cell r="BJ590" t="str">
            <v>SI</v>
          </cell>
          <cell r="BK590" t="str">
            <v>N/A</v>
          </cell>
          <cell r="BL590" t="str">
            <v>Bogotá D.C.</v>
          </cell>
          <cell r="BM590" t="str">
            <v>Cumplimiento</v>
          </cell>
          <cell r="BN590" t="str">
            <v>18-47-101004884</v>
          </cell>
          <cell r="BO590">
            <v>0</v>
          </cell>
          <cell r="BP590" t="str">
            <v>Seguros del Estado S.A.</v>
          </cell>
          <cell r="BQ590">
            <v>44859</v>
          </cell>
          <cell r="BR590" t="str">
            <v>21/10/022 - 31/05/2023</v>
          </cell>
          <cell r="BS590">
            <v>2022</v>
          </cell>
          <cell r="BT590" t="str">
            <v>PENDIENTE</v>
          </cell>
          <cell r="BU590" t="str">
            <v>Ninguna</v>
          </cell>
          <cell r="BV590" t="str">
            <v>Terminado</v>
          </cell>
          <cell r="BW590" t="str">
            <v>Retiro</v>
          </cell>
          <cell r="BX590" t="str">
            <v>N/A</v>
          </cell>
          <cell r="BY590" t="str">
            <v>SOCIOLOGÍA</v>
          </cell>
          <cell r="BZ590" t="str">
            <v>N/A</v>
          </cell>
          <cell r="CA590" t="str">
            <v>MASCULINO</v>
          </cell>
        </row>
        <row r="591">
          <cell r="C591" t="str">
            <v>JEP-586-2022</v>
          </cell>
          <cell r="D591" t="str">
            <v>JEP-CSPO-567-2022</v>
          </cell>
          <cell r="E591" t="str">
            <v xml:space="preserve">Ángela Esquivel </v>
          </cell>
          <cell r="F591">
            <v>44749</v>
          </cell>
          <cell r="G591" t="str">
            <v>Leonardo Rua Ceballos</v>
          </cell>
          <cell r="H591" t="str">
            <v>2. Contratos o convenios que no requieren pluralidad de ofertas</v>
          </cell>
          <cell r="I591" t="str">
            <v>1. Prestación de servicios</v>
          </cell>
          <cell r="J591">
            <v>15507321</v>
          </cell>
          <cell r="K591">
            <v>1</v>
          </cell>
          <cell r="L591" t="str">
            <v>Persona Natural</v>
          </cell>
          <cell r="M591" t="str">
            <v xml:space="preserve">Bogotá D.C. </v>
          </cell>
          <cell r="N591" t="str">
            <v>Prestar servicios profesionales para apoyar y acompañar las salas de justicia y sus respectivas presidencias en los procesos de mejoramiento de la gestión judicial.</v>
          </cell>
          <cell r="O591" t="str">
            <v>Misional</v>
          </cell>
          <cell r="P591" t="str">
            <v>Harvey Danilo Suarez Morales</v>
          </cell>
          <cell r="Q591" t="str">
            <v>Secretaría Ejecutiva</v>
          </cell>
          <cell r="R591" t="str">
            <v>Dirección de Asuntos Jurídicos</v>
          </cell>
          <cell r="S591" t="str">
            <v>Secretaría General Judicial</v>
          </cell>
          <cell r="T591" t="str">
            <v>Lily Andrea Rueda Guzmán</v>
          </cell>
          <cell r="U591" t="str">
            <v>F -Magistratura</v>
          </cell>
          <cell r="V591" t="str">
            <v>N/A</v>
          </cell>
          <cell r="W591" t="str">
            <v>Magistratura
Presidencias de la sala</v>
          </cell>
          <cell r="X591" t="str">
            <v>Mgdo. Lily Andrea Rueda Guzmán</v>
          </cell>
          <cell r="Y591" t="str">
            <v>Inversión</v>
          </cell>
          <cell r="Z591">
            <v>26021315</v>
          </cell>
          <cell r="AA591" t="str">
            <v>N/A</v>
          </cell>
          <cell r="AB591" t="str">
            <v>N/A</v>
          </cell>
          <cell r="AC591">
            <v>5204263</v>
          </cell>
          <cell r="AD591" t="str">
            <v>N/A</v>
          </cell>
          <cell r="AE591">
            <v>84222</v>
          </cell>
          <cell r="AF591" t="str">
            <v xml:space="preserve">	298422</v>
          </cell>
          <cell r="AG591">
            <v>2018011001091</v>
          </cell>
          <cell r="AH591">
            <v>44747</v>
          </cell>
          <cell r="AI591">
            <v>44749</v>
          </cell>
          <cell r="AJ591" t="str">
            <v>N/A</v>
          </cell>
          <cell r="AK591" t="str">
            <v>N/A</v>
          </cell>
          <cell r="AL591" t="str">
            <v>N/A</v>
          </cell>
          <cell r="AM591" t="str">
            <v>N/A</v>
          </cell>
          <cell r="AN591">
            <v>0</v>
          </cell>
          <cell r="AO591" t="str">
            <v>N/A</v>
          </cell>
          <cell r="AP591">
            <v>0</v>
          </cell>
          <cell r="AQ591" t="str">
            <v>N/A</v>
          </cell>
          <cell r="AR591">
            <v>0</v>
          </cell>
          <cell r="AS591" t="str">
            <v>N/A</v>
          </cell>
          <cell r="AT591">
            <v>0</v>
          </cell>
          <cell r="AU591" t="str">
            <v>N/A</v>
          </cell>
          <cell r="AV591">
            <v>0</v>
          </cell>
          <cell r="AW591" t="str">
            <v>N/A</v>
          </cell>
          <cell r="AX591">
            <v>0</v>
          </cell>
          <cell r="AY591" t="str">
            <v>N/A</v>
          </cell>
          <cell r="AZ591">
            <v>0</v>
          </cell>
          <cell r="BA591">
            <v>26021315</v>
          </cell>
          <cell r="BB591" t="str">
            <v>NO</v>
          </cell>
          <cell r="BC591" t="str">
            <v>N/A</v>
          </cell>
          <cell r="BD591" t="str">
            <v>N/A</v>
          </cell>
          <cell r="BE591" t="str">
            <v>N/A</v>
          </cell>
          <cell r="BF591" t="str">
            <v>N/A</v>
          </cell>
          <cell r="BG591">
            <v>44895</v>
          </cell>
          <cell r="BH591">
            <v>44895</v>
          </cell>
          <cell r="BI591">
            <v>-448</v>
          </cell>
          <cell r="BJ591" t="str">
            <v>SI</v>
          </cell>
          <cell r="BK591" t="str">
            <v>N/A</v>
          </cell>
          <cell r="BL591" t="str">
            <v>N/D</v>
          </cell>
          <cell r="BM591" t="str">
            <v>Cumplimiento</v>
          </cell>
          <cell r="BN591" t="str">
            <v>14-47-101018001</v>
          </cell>
          <cell r="BO591">
            <v>0</v>
          </cell>
          <cell r="BP591" t="str">
            <v>Seguros del Estado S.A.</v>
          </cell>
          <cell r="BQ591">
            <v>44748</v>
          </cell>
          <cell r="BR591" t="str">
            <v>05/07/2022 - 31/05/2023</v>
          </cell>
          <cell r="BS591">
            <v>2022</v>
          </cell>
          <cell r="BT591" t="str">
            <v>PENDIENTE</v>
          </cell>
          <cell r="BU591" t="str">
            <v>Ninguna</v>
          </cell>
          <cell r="BV591" t="str">
            <v>Terminado</v>
          </cell>
          <cell r="BW591" t="str">
            <v>Retiro</v>
          </cell>
          <cell r="BX591" t="str">
            <v>N/A</v>
          </cell>
          <cell r="BY591" t="str">
            <v>PENDIENTE</v>
          </cell>
          <cell r="BZ591" t="str">
            <v>N/A</v>
          </cell>
          <cell r="CA591" t="str">
            <v>MASCULINO</v>
          </cell>
        </row>
        <row r="592">
          <cell r="C592" t="str">
            <v>JEP-583-2022</v>
          </cell>
          <cell r="D592" t="str">
            <v>JEP-CSPO-564-2022</v>
          </cell>
          <cell r="E592" t="str">
            <v xml:space="preserve">Ángela Esquivel </v>
          </cell>
          <cell r="F592">
            <v>44749</v>
          </cell>
          <cell r="G592" t="str">
            <v>Viviana Agredo Campo</v>
          </cell>
          <cell r="H592" t="str">
            <v>2. Contratos o convenios que no requieren pluralidad de ofertas</v>
          </cell>
          <cell r="I592" t="str">
            <v>1. Prestación de servicios</v>
          </cell>
          <cell r="J592">
            <v>1061714679</v>
          </cell>
          <cell r="K592">
            <v>8</v>
          </cell>
          <cell r="L592" t="str">
            <v>Persona Natural</v>
          </cell>
          <cell r="M592" t="str">
            <v>N/A</v>
          </cell>
          <cell r="N592" t="str">
            <v>Prestar servicios profesionales para apoyar y acompañar las salas de justicia y sus respectivas presidencias en los procesos de mejoramiento de la gestión judicial.</v>
          </cell>
          <cell r="O592" t="str">
            <v>Misional</v>
          </cell>
          <cell r="P592" t="str">
            <v>Harvey Danilo Suarez Morales</v>
          </cell>
          <cell r="Q592" t="str">
            <v>Secretaría Ejecutiva</v>
          </cell>
          <cell r="R592" t="str">
            <v>Dirección de Asuntos Jurídicos</v>
          </cell>
          <cell r="S592" t="str">
            <v>Secretaría General Judicial</v>
          </cell>
          <cell r="T592" t="str">
            <v>Diana Maria Vega Laguna</v>
          </cell>
          <cell r="U592" t="str">
            <v>F -Magistratura</v>
          </cell>
          <cell r="V592" t="str">
            <v>N/A</v>
          </cell>
          <cell r="W592" t="str">
            <v>Magistratura
Presidencias de la sala</v>
          </cell>
          <cell r="X592" t="str">
            <v>Mgdo. Diana María Vega Laguna</v>
          </cell>
          <cell r="Y592" t="str">
            <v>Inversión</v>
          </cell>
          <cell r="Z592">
            <v>26021315</v>
          </cell>
          <cell r="AA592" t="str">
            <v>N/A</v>
          </cell>
          <cell r="AB592" t="str">
            <v>N/A</v>
          </cell>
          <cell r="AC592">
            <v>5204263</v>
          </cell>
          <cell r="AD592" t="str">
            <v>N/A</v>
          </cell>
          <cell r="AE592">
            <v>84122</v>
          </cell>
          <cell r="AF592">
            <v>298222</v>
          </cell>
          <cell r="AG592" t="str">
            <v xml:space="preserve">	2018011001091</v>
          </cell>
          <cell r="AH592">
            <v>44747</v>
          </cell>
          <cell r="AI592">
            <v>44749</v>
          </cell>
          <cell r="AJ592" t="str">
            <v>N/A</v>
          </cell>
          <cell r="AK592" t="str">
            <v>N/A</v>
          </cell>
          <cell r="AL592" t="str">
            <v>N/A</v>
          </cell>
          <cell r="AM592" t="str">
            <v>N/A</v>
          </cell>
          <cell r="AN592">
            <v>0</v>
          </cell>
          <cell r="AO592" t="str">
            <v>N/A</v>
          </cell>
          <cell r="AP592">
            <v>0</v>
          </cell>
          <cell r="AQ592" t="str">
            <v>N/A</v>
          </cell>
          <cell r="AR592">
            <v>0</v>
          </cell>
          <cell r="AS592" t="str">
            <v>N/A</v>
          </cell>
          <cell r="AT592">
            <v>0</v>
          </cell>
          <cell r="AU592" t="str">
            <v>N/A</v>
          </cell>
          <cell r="AV592">
            <v>0</v>
          </cell>
          <cell r="AW592" t="str">
            <v>N/A</v>
          </cell>
          <cell r="AX592">
            <v>0</v>
          </cell>
          <cell r="AY592" t="str">
            <v>N/A</v>
          </cell>
          <cell r="AZ592">
            <v>0</v>
          </cell>
          <cell r="BA592">
            <v>26021315</v>
          </cell>
          <cell r="BB592" t="str">
            <v>NO</v>
          </cell>
          <cell r="BC592" t="str">
            <v>N/A</v>
          </cell>
          <cell r="BD592" t="str">
            <v>N/A</v>
          </cell>
          <cell r="BE592" t="str">
            <v>N/A</v>
          </cell>
          <cell r="BF592" t="str">
            <v>N/A</v>
          </cell>
          <cell r="BG592">
            <v>44895</v>
          </cell>
          <cell r="BH592">
            <v>44895</v>
          </cell>
          <cell r="BI592">
            <v>-448</v>
          </cell>
          <cell r="BJ592" t="str">
            <v>SI</v>
          </cell>
          <cell r="BK592" t="str">
            <v>N/A</v>
          </cell>
          <cell r="BL592" t="str">
            <v>N/D</v>
          </cell>
          <cell r="BM592" t="str">
            <v>Cumplimiento</v>
          </cell>
          <cell r="BN592" t="str">
            <v>390-47-994000071955</v>
          </cell>
          <cell r="BO592">
            <v>0</v>
          </cell>
          <cell r="BP592" t="str">
            <v>Aseguradora Solidaria de Colombia</v>
          </cell>
          <cell r="BQ592">
            <v>44747</v>
          </cell>
          <cell r="BR592" t="str">
            <v>05/07/2022 - 04/06/2023</v>
          </cell>
          <cell r="BS592">
            <v>2022</v>
          </cell>
          <cell r="BT592" t="str">
            <v>PENDIENTE</v>
          </cell>
          <cell r="BU592" t="str">
            <v>Ninguna</v>
          </cell>
          <cell r="BV592" t="str">
            <v>Terminado</v>
          </cell>
          <cell r="BW592" t="str">
            <v>Retiro</v>
          </cell>
          <cell r="BX592" t="str">
            <v>N/A</v>
          </cell>
          <cell r="BY592" t="str">
            <v>PENDIENTE</v>
          </cell>
          <cell r="BZ592" t="str">
            <v>N/A</v>
          </cell>
          <cell r="CA592" t="str">
            <v>FEMENINO</v>
          </cell>
        </row>
        <row r="593">
          <cell r="C593" t="str">
            <v>JEP-454-2022</v>
          </cell>
          <cell r="D593" t="str">
            <v>JEP-CSPO-437-2022</v>
          </cell>
          <cell r="E593" t="str">
            <v>Clara Torres</v>
          </cell>
          <cell r="F593" t="str">
            <v xml:space="preserve"> 08/07/2002</v>
          </cell>
          <cell r="G593" t="str">
            <v>Neila Yarleys Escalante Vivas</v>
          </cell>
          <cell r="H593" t="str">
            <v>2. Contratos o convenios que no requieren pluralidad de ofertas</v>
          </cell>
          <cell r="I593" t="str">
            <v>1. Prestación de servicios</v>
          </cell>
          <cell r="J593">
            <v>980692</v>
          </cell>
          <cell r="K593">
            <v>9</v>
          </cell>
          <cell r="L593" t="str">
            <v>Persona Natural</v>
          </cell>
          <cell r="M593" t="str">
            <v xml:space="preserve">Bogotá D.C. </v>
          </cell>
          <cell r="N593" t="str">
            <v xml:space="preserve">Apoyar y acompañar la transcripción de versiones voluntarias rendidas en el marco de los casos priorizados por la Sala de Reconocimiento de Verdad, de Responsabilidad y de Determinación de los Hechos y Conductas. </v>
          </cell>
          <cell r="O593" t="str">
            <v>Misional</v>
          </cell>
          <cell r="P593" t="str">
            <v>Harvey Danilo Suarez Morales</v>
          </cell>
          <cell r="Q593" t="str">
            <v>Secretaría Ejecutiva</v>
          </cell>
          <cell r="R593" t="str">
            <v>Dirección de Asuntos Jurídicos</v>
          </cell>
          <cell r="S593" t="str">
            <v>Secretaría General Judicial</v>
          </cell>
          <cell r="T593" t="str">
            <v>Maria Alejandra Cruz Zuluaga</v>
          </cell>
          <cell r="U593" t="str">
            <v>F -Magistratura</v>
          </cell>
          <cell r="V593" t="str">
            <v>N/A</v>
          </cell>
          <cell r="W593" t="str">
            <v>Magistratura
Transcriptores</v>
          </cell>
          <cell r="X593" t="str">
            <v>Mgdo. Oscar Javier Parra Vera</v>
          </cell>
          <cell r="Y593" t="str">
            <v>Inversión</v>
          </cell>
          <cell r="Z593">
            <v>16263315</v>
          </cell>
          <cell r="AA593" t="str">
            <v>N/A</v>
          </cell>
          <cell r="AB593" t="str">
            <v>N/A</v>
          </cell>
          <cell r="AC593">
            <v>3252663</v>
          </cell>
          <cell r="AD593" t="str">
            <v>N/A</v>
          </cell>
          <cell r="AE593">
            <v>78922</v>
          </cell>
          <cell r="AF593">
            <v>310922</v>
          </cell>
          <cell r="AG593">
            <v>2018011001091</v>
          </cell>
          <cell r="AH593">
            <v>44752</v>
          </cell>
          <cell r="AI593">
            <v>44757</v>
          </cell>
          <cell r="AJ593" t="str">
            <v>N/A</v>
          </cell>
          <cell r="AK593" t="str">
            <v>N/A</v>
          </cell>
          <cell r="AL593" t="str">
            <v>N/A</v>
          </cell>
          <cell r="AM593" t="str">
            <v>N/A</v>
          </cell>
          <cell r="AN593">
            <v>0</v>
          </cell>
          <cell r="AO593" t="str">
            <v>N/A</v>
          </cell>
          <cell r="AP593">
            <v>0</v>
          </cell>
          <cell r="AQ593" t="str">
            <v>N/A</v>
          </cell>
          <cell r="AR593">
            <v>0</v>
          </cell>
          <cell r="AS593" t="str">
            <v>N/A</v>
          </cell>
          <cell r="AT593">
            <v>0</v>
          </cell>
          <cell r="AU593" t="str">
            <v>N/A</v>
          </cell>
          <cell r="AV593">
            <v>0</v>
          </cell>
          <cell r="AW593" t="str">
            <v>N/A</v>
          </cell>
          <cell r="AX593">
            <v>0</v>
          </cell>
          <cell r="AY593" t="str">
            <v>N/A</v>
          </cell>
          <cell r="AZ593">
            <v>0</v>
          </cell>
          <cell r="BA593">
            <v>16263315</v>
          </cell>
          <cell r="BB593" t="str">
            <v>NO</v>
          </cell>
          <cell r="BC593" t="str">
            <v>N/A</v>
          </cell>
          <cell r="BD593" t="str">
            <v>N/A</v>
          </cell>
          <cell r="BE593" t="str">
            <v>N/A</v>
          </cell>
          <cell r="BF593" t="str">
            <v>N/A</v>
          </cell>
          <cell r="BG593">
            <v>44895</v>
          </cell>
          <cell r="BH593">
            <v>44895</v>
          </cell>
          <cell r="BI593">
            <v>-448</v>
          </cell>
          <cell r="BJ593" t="str">
            <v>SI</v>
          </cell>
          <cell r="BK593" t="str">
            <v>N/A</v>
          </cell>
          <cell r="BL593" t="str">
            <v>Bogotá D.C.</v>
          </cell>
          <cell r="BM593" t="str">
            <v>Cumplimiento</v>
          </cell>
          <cell r="BN593" t="str">
            <v>11-47-101012512</v>
          </cell>
          <cell r="BO593">
            <v>0</v>
          </cell>
          <cell r="BP593" t="str">
            <v xml:space="preserve">Seguros del Estado S.A. </v>
          </cell>
          <cell r="BQ593">
            <v>44757</v>
          </cell>
          <cell r="BR593" t="str">
            <v>11/07/2022 - 31/05/2023</v>
          </cell>
          <cell r="BS593">
            <v>2022</v>
          </cell>
          <cell r="BT593" t="str">
            <v>PENDIENTE</v>
          </cell>
          <cell r="BU593" t="str">
            <v>Ninguna</v>
          </cell>
          <cell r="BV593" t="str">
            <v>Terminado</v>
          </cell>
          <cell r="BW593" t="str">
            <v>Retiro</v>
          </cell>
          <cell r="BX593" t="str">
            <v>N/A</v>
          </cell>
          <cell r="BY593" t="str">
            <v>DERECHO</v>
          </cell>
          <cell r="BZ593" t="str">
            <v>N/A</v>
          </cell>
          <cell r="CA593" t="str">
            <v>FEMENINO</v>
          </cell>
        </row>
        <row r="594">
          <cell r="C594" t="str">
            <v>JEP-585-2022</v>
          </cell>
          <cell r="D594" t="str">
            <v>JEP-CSPO-566-2022</v>
          </cell>
          <cell r="E594" t="str">
            <v xml:space="preserve">Ángela Esquivel </v>
          </cell>
          <cell r="F594">
            <v>44749</v>
          </cell>
          <cell r="G594" t="str">
            <v>Gilberto Andrés Aguilera Romero</v>
          </cell>
          <cell r="H594" t="str">
            <v>2. Contratos o convenios que no requieren pluralidad de ofertas</v>
          </cell>
          <cell r="I594" t="str">
            <v>1. Prestación de servicios</v>
          </cell>
          <cell r="J594">
            <v>1110466712</v>
          </cell>
          <cell r="K594">
            <v>6</v>
          </cell>
          <cell r="L594" t="str">
            <v>Persona Natural</v>
          </cell>
          <cell r="M594" t="str">
            <v xml:space="preserve">Bogotá D.C. </v>
          </cell>
          <cell r="N594" t="str">
            <v>Prestar servicios profesionales para apoyar y acompañar las salas de justicia y sus respectivas presidencias en los procesos de mejoramiento de la gestión judicial.</v>
          </cell>
          <cell r="O594" t="str">
            <v>Misional</v>
          </cell>
          <cell r="P594" t="str">
            <v>Harvey Danilo Suarez Morales</v>
          </cell>
          <cell r="Q594" t="str">
            <v>Secretaría Ejecutiva</v>
          </cell>
          <cell r="R594" t="str">
            <v>Dirección de Asuntos Jurídicos</v>
          </cell>
          <cell r="S594" t="str">
            <v>Secretaría General Judicial</v>
          </cell>
          <cell r="T594" t="str">
            <v>Lily Andrea Rueda Guzmán</v>
          </cell>
          <cell r="U594" t="str">
            <v>F -Magistratura</v>
          </cell>
          <cell r="V594" t="str">
            <v>N/A</v>
          </cell>
          <cell r="W594" t="str">
            <v>Magistratura
Presidencias de la sala</v>
          </cell>
          <cell r="X594" t="str">
            <v>Mgdo. Lily Andrea Rueda Guzmán</v>
          </cell>
          <cell r="Y594" t="str">
            <v>Inversión</v>
          </cell>
          <cell r="Z594">
            <v>26021315</v>
          </cell>
          <cell r="AA594" t="str">
            <v>N/A</v>
          </cell>
          <cell r="AB594" t="str">
            <v>N/A</v>
          </cell>
          <cell r="AC594">
            <v>5204263</v>
          </cell>
          <cell r="AD594" t="str">
            <v>N/A</v>
          </cell>
          <cell r="AE594">
            <v>84222</v>
          </cell>
          <cell r="AF594">
            <v>298422</v>
          </cell>
          <cell r="AG594">
            <v>2018011001091</v>
          </cell>
          <cell r="AH594">
            <v>44747</v>
          </cell>
          <cell r="AI594">
            <v>44749</v>
          </cell>
          <cell r="AJ594" t="str">
            <v>N/A</v>
          </cell>
          <cell r="AK594" t="str">
            <v>N/A</v>
          </cell>
          <cell r="AL594" t="str">
            <v>N/A</v>
          </cell>
          <cell r="AM594" t="str">
            <v>N/A</v>
          </cell>
          <cell r="AN594">
            <v>0</v>
          </cell>
          <cell r="AO594" t="str">
            <v>N/A</v>
          </cell>
          <cell r="AP594">
            <v>0</v>
          </cell>
          <cell r="AQ594" t="str">
            <v>N/A</v>
          </cell>
          <cell r="AR594">
            <v>0</v>
          </cell>
          <cell r="AS594" t="str">
            <v>N/A</v>
          </cell>
          <cell r="AT594">
            <v>0</v>
          </cell>
          <cell r="AU594" t="str">
            <v>N/A</v>
          </cell>
          <cell r="AV594">
            <v>0</v>
          </cell>
          <cell r="AW594" t="str">
            <v>N/A</v>
          </cell>
          <cell r="AX594">
            <v>0</v>
          </cell>
          <cell r="AY594" t="str">
            <v>N/A</v>
          </cell>
          <cell r="AZ594">
            <v>0</v>
          </cell>
          <cell r="BA594">
            <v>26021315</v>
          </cell>
          <cell r="BB594" t="str">
            <v>NO</v>
          </cell>
          <cell r="BC594" t="str">
            <v>N/A</v>
          </cell>
          <cell r="BD594" t="str">
            <v>N/A</v>
          </cell>
          <cell r="BE594" t="str">
            <v>N/A</v>
          </cell>
          <cell r="BF594" t="str">
            <v>N/A</v>
          </cell>
          <cell r="BG594">
            <v>44895</v>
          </cell>
          <cell r="BH594">
            <v>44895</v>
          </cell>
          <cell r="BI594">
            <v>-448</v>
          </cell>
          <cell r="BJ594" t="str">
            <v>SI</v>
          </cell>
          <cell r="BK594" t="str">
            <v>N/A</v>
          </cell>
          <cell r="BL594" t="str">
            <v>N/D</v>
          </cell>
          <cell r="BM594" t="str">
            <v>Cumplimiento</v>
          </cell>
          <cell r="BN594" t="str">
            <v>14-47-101018001</v>
          </cell>
          <cell r="BO594">
            <v>0</v>
          </cell>
          <cell r="BP594" t="str">
            <v>Seguros del Estado S.A.</v>
          </cell>
          <cell r="BQ594">
            <v>44748</v>
          </cell>
          <cell r="BR594" t="str">
            <v>05/07/2022 - 31/05/2023</v>
          </cell>
          <cell r="BS594">
            <v>2022</v>
          </cell>
          <cell r="BT594" t="str">
            <v>PENDIENTE</v>
          </cell>
          <cell r="BU594" t="str">
            <v>Ninguna</v>
          </cell>
          <cell r="BV594" t="str">
            <v>Terminado</v>
          </cell>
          <cell r="BW594" t="str">
            <v>Retiro</v>
          </cell>
          <cell r="BX594" t="str">
            <v>N/A</v>
          </cell>
          <cell r="BY594" t="str">
            <v>PENDIENTE</v>
          </cell>
          <cell r="BZ594" t="str">
            <v>N/A</v>
          </cell>
          <cell r="CA594" t="str">
            <v>MASCULINO</v>
          </cell>
        </row>
        <row r="595">
          <cell r="C595" t="str">
            <v>JEP-455-2022</v>
          </cell>
          <cell r="D595" t="str">
            <v>JEP-CSPO-438-2022</v>
          </cell>
          <cell r="E595" t="str">
            <v>Clara Torres</v>
          </cell>
          <cell r="F595">
            <v>44739</v>
          </cell>
          <cell r="G595" t="str">
            <v>Daniela Aponte Rodriguez</v>
          </cell>
          <cell r="H595" t="str">
            <v>2. Contratos o convenios que no requieren pluralidad de ofertas</v>
          </cell>
          <cell r="I595" t="str">
            <v>1. Prestación de servicios</v>
          </cell>
          <cell r="J595">
            <v>1020807619</v>
          </cell>
          <cell r="K595">
            <v>7</v>
          </cell>
          <cell r="L595" t="str">
            <v>Persona Natural</v>
          </cell>
          <cell r="M595" t="str">
            <v xml:space="preserve">Bogotá D.C. </v>
          </cell>
          <cell r="N595" t="str">
            <v xml:space="preserve">Apoyar y acompañar la transcripción de versiones voluntarias rendidas en el marco de los casos priorizados por la Sala de Reconocimiento de Verdad, de Responsabilidad y de Determinación de los Hechos y Conductas. </v>
          </cell>
          <cell r="O595" t="str">
            <v>Misional</v>
          </cell>
          <cell r="P595" t="str">
            <v>Harvey Danilo Suarez Morales</v>
          </cell>
          <cell r="Q595" t="str">
            <v>Secretaría Ejecutiva</v>
          </cell>
          <cell r="R595" t="str">
            <v>Dirección de Asuntos Jurídicos</v>
          </cell>
          <cell r="S595" t="str">
            <v>Secretaría General Judicial</v>
          </cell>
          <cell r="T595" t="str">
            <v>Nadiezhda Natazha Henriquez Chacin</v>
          </cell>
          <cell r="U595" t="str">
            <v>F -Magistratura</v>
          </cell>
          <cell r="V595" t="str">
            <v>N/A</v>
          </cell>
          <cell r="W595" t="str">
            <v>Magistratura
Transcriptores</v>
          </cell>
          <cell r="X595" t="str">
            <v>Mgdo. Nadiezhda Natazha Henriquez Chacin</v>
          </cell>
          <cell r="Y595" t="str">
            <v>Inversión</v>
          </cell>
          <cell r="Z595">
            <v>16263315</v>
          </cell>
          <cell r="AA595" t="str">
            <v>N/A</v>
          </cell>
          <cell r="AB595" t="str">
            <v>N/A</v>
          </cell>
          <cell r="AC595">
            <v>3252663</v>
          </cell>
          <cell r="AD595" t="str">
            <v>N/A</v>
          </cell>
          <cell r="AE595">
            <v>84822</v>
          </cell>
          <cell r="AF595">
            <v>308122</v>
          </cell>
          <cell r="AG595">
            <v>2018011001091</v>
          </cell>
          <cell r="AH595">
            <v>44750</v>
          </cell>
          <cell r="AI595">
            <v>44754</v>
          </cell>
          <cell r="AJ595" t="str">
            <v>N/A</v>
          </cell>
          <cell r="AK595" t="str">
            <v>N/A</v>
          </cell>
          <cell r="AL595" t="str">
            <v>N/A</v>
          </cell>
          <cell r="AM595" t="str">
            <v>N/A</v>
          </cell>
          <cell r="AN595">
            <v>0</v>
          </cell>
          <cell r="AO595" t="str">
            <v>N/A</v>
          </cell>
          <cell r="AP595">
            <v>0</v>
          </cell>
          <cell r="AQ595" t="str">
            <v>N/A</v>
          </cell>
          <cell r="AR595">
            <v>0</v>
          </cell>
          <cell r="AS595" t="str">
            <v>N/A</v>
          </cell>
          <cell r="AT595">
            <v>0</v>
          </cell>
          <cell r="AU595" t="str">
            <v>N/A</v>
          </cell>
          <cell r="AV595">
            <v>0</v>
          </cell>
          <cell r="AW595" t="str">
            <v>N/A</v>
          </cell>
          <cell r="AX595">
            <v>0</v>
          </cell>
          <cell r="AY595" t="str">
            <v>N/A</v>
          </cell>
          <cell r="AZ595">
            <v>0</v>
          </cell>
          <cell r="BA595">
            <v>16263315</v>
          </cell>
          <cell r="BB595" t="str">
            <v>NO</v>
          </cell>
          <cell r="BC595" t="str">
            <v>N/A</v>
          </cell>
          <cell r="BD595" t="str">
            <v>N/A</v>
          </cell>
          <cell r="BE595" t="str">
            <v>N/A</v>
          </cell>
          <cell r="BF595" t="str">
            <v>N/A</v>
          </cell>
          <cell r="BG595">
            <v>44895</v>
          </cell>
          <cell r="BH595">
            <v>44895</v>
          </cell>
          <cell r="BI595">
            <v>-448</v>
          </cell>
          <cell r="BJ595" t="str">
            <v>SI</v>
          </cell>
          <cell r="BK595" t="str">
            <v>N/A</v>
          </cell>
          <cell r="BL595" t="str">
            <v>Bogotá D.C.</v>
          </cell>
          <cell r="BM595" t="str">
            <v xml:space="preserve">Cumplimiento </v>
          </cell>
          <cell r="BN595" t="str">
            <v>BCH-100020148</v>
          </cell>
          <cell r="BO595">
            <v>0</v>
          </cell>
          <cell r="BP595" t="str">
            <v>Seguros Mundial</v>
          </cell>
          <cell r="BQ595">
            <v>44754</v>
          </cell>
          <cell r="BR595" t="str">
            <v>08/07/2022 - 31/05/2023</v>
          </cell>
          <cell r="BS595">
            <v>2022</v>
          </cell>
          <cell r="BT595" t="str">
            <v>PENDIENTE</v>
          </cell>
          <cell r="BU595" t="str">
            <v>Ninguna</v>
          </cell>
          <cell r="BV595" t="str">
            <v>Terminado</v>
          </cell>
          <cell r="BW595" t="str">
            <v>Retiro</v>
          </cell>
          <cell r="BX595" t="str">
            <v>N/A</v>
          </cell>
          <cell r="BY595" t="str">
            <v>CIENCIAS POLÍTICAS</v>
          </cell>
          <cell r="BZ595" t="str">
            <v>N/A</v>
          </cell>
          <cell r="CA595" t="str">
            <v>FEMENINO</v>
          </cell>
        </row>
        <row r="596">
          <cell r="C596" t="str">
            <v>JEP-644-2022</v>
          </cell>
          <cell r="D596" t="str">
            <v>JEP-CSPO-623-2022</v>
          </cell>
          <cell r="E596" t="str">
            <v xml:space="preserve">Ángela Esquivel </v>
          </cell>
          <cell r="F596">
            <v>44768</v>
          </cell>
          <cell r="G596" t="str">
            <v>Consuelo Torres Torres</v>
          </cell>
          <cell r="H596" t="str">
            <v>2. Contratos o convenios que no requieren pluralidad de ofertas</v>
          </cell>
          <cell r="I596" t="str">
            <v>1. Prestación de servicios</v>
          </cell>
          <cell r="J596">
            <v>52262459</v>
          </cell>
          <cell r="K596">
            <v>1</v>
          </cell>
          <cell r="L596" t="str">
            <v>Persona Natural</v>
          </cell>
          <cell r="M596" t="str">
            <v xml:space="preserve">Bogotá D.C. </v>
          </cell>
          <cell r="N596" t="str">
            <v>Prestar servicios profesionales para apoyar y acompañar las salas de justicia y sus respectivas presidencias en los procesos de mejoramiento de la gestión judicial.</v>
          </cell>
          <cell r="O596" t="str">
            <v>Misional</v>
          </cell>
          <cell r="P596" t="str">
            <v>Harvey Danilo Suarez Morales</v>
          </cell>
          <cell r="Q596" t="str">
            <v>Secretaría Ejecutiva</v>
          </cell>
          <cell r="R596" t="str">
            <v>Dirección de Asuntos Jurídicos</v>
          </cell>
          <cell r="S596" t="str">
            <v>Secretaría General Judicial</v>
          </cell>
          <cell r="T596" t="str">
            <v>Diana Maria Vega Laguna</v>
          </cell>
          <cell r="U596" t="str">
            <v>F -Magistratura</v>
          </cell>
          <cell r="V596" t="str">
            <v>N/A</v>
          </cell>
          <cell r="W596" t="str">
            <v>Magistratura
Presidencias de la sala</v>
          </cell>
          <cell r="X596" t="str">
            <v>Mgdo. Marcela Giraldo Muñoz</v>
          </cell>
          <cell r="Y596" t="str">
            <v>Inversión</v>
          </cell>
          <cell r="Z596">
            <v>22031377</v>
          </cell>
          <cell r="AA596" t="str">
            <v>N/A</v>
          </cell>
          <cell r="AB596" t="str">
            <v>N/A</v>
          </cell>
          <cell r="AC596">
            <v>5204263</v>
          </cell>
          <cell r="AD596" t="str">
            <v>N/A</v>
          </cell>
          <cell r="AE596" t="str">
            <v xml:space="preserve">84322	</v>
          </cell>
          <cell r="AF596">
            <v>347622</v>
          </cell>
          <cell r="AG596">
            <v>2018011001091</v>
          </cell>
          <cell r="AH596">
            <v>44771</v>
          </cell>
          <cell r="AI596">
            <v>44777</v>
          </cell>
          <cell r="AJ596" t="str">
            <v>N/A</v>
          </cell>
          <cell r="AK596" t="str">
            <v>N/A</v>
          </cell>
          <cell r="AL596" t="str">
            <v>N/A</v>
          </cell>
          <cell r="AM596" t="str">
            <v>N/A</v>
          </cell>
          <cell r="AN596">
            <v>1561288</v>
          </cell>
          <cell r="AO596">
            <v>44811</v>
          </cell>
          <cell r="AP596">
            <v>0</v>
          </cell>
          <cell r="AQ596" t="str">
            <v>N/A</v>
          </cell>
          <cell r="AR596">
            <v>0</v>
          </cell>
          <cell r="AS596" t="str">
            <v>N/A</v>
          </cell>
          <cell r="AT596">
            <v>0</v>
          </cell>
          <cell r="AU596" t="str">
            <v>N/A</v>
          </cell>
          <cell r="AV596">
            <v>0</v>
          </cell>
          <cell r="AW596" t="str">
            <v>N/A</v>
          </cell>
          <cell r="AX596">
            <v>0</v>
          </cell>
          <cell r="AY596" t="str">
            <v>N/A</v>
          </cell>
          <cell r="AZ596">
            <v>0</v>
          </cell>
          <cell r="BA596">
            <v>23592665</v>
          </cell>
          <cell r="BB596" t="str">
            <v>NO</v>
          </cell>
          <cell r="BC596" t="str">
            <v>N/A</v>
          </cell>
          <cell r="BD596" t="str">
            <v>N/A</v>
          </cell>
          <cell r="BE596" t="str">
            <v>N/A</v>
          </cell>
          <cell r="BF596" t="str">
            <v>N/A</v>
          </cell>
          <cell r="BG596">
            <v>44895</v>
          </cell>
          <cell r="BH596">
            <v>44895</v>
          </cell>
          <cell r="BI596">
            <v>-448</v>
          </cell>
          <cell r="BJ596" t="str">
            <v>SI</v>
          </cell>
          <cell r="BK596" t="str">
            <v>N/A</v>
          </cell>
          <cell r="BL596" t="str">
            <v>N/D</v>
          </cell>
          <cell r="BM596" t="str">
            <v>Cumplimiento</v>
          </cell>
          <cell r="BN596" t="str">
            <v>14-47-101018463</v>
          </cell>
          <cell r="BO596">
            <v>0</v>
          </cell>
          <cell r="BP596" t="str">
            <v>Seguros del Estado S.A.</v>
          </cell>
          <cell r="BQ596">
            <v>44774</v>
          </cell>
          <cell r="BR596" t="str">
            <v>01/08/2022 - 31/05/2023</v>
          </cell>
          <cell r="BS596">
            <v>2022</v>
          </cell>
          <cell r="BT596" t="str">
            <v>PENDIENTE</v>
          </cell>
          <cell r="BU596" t="str">
            <v>En fecha del 7 de septiembre de 2022, se autoriza la reducción en un valor de $1.561.288 En consecuencia, se requiere modificar los literales A y B, de la “Clausula Octava. - Forma de Pago”</v>
          </cell>
          <cell r="BV596" t="str">
            <v>Terminado</v>
          </cell>
          <cell r="BW596" t="str">
            <v>Retiro</v>
          </cell>
          <cell r="BX596" t="str">
            <v>N/A</v>
          </cell>
          <cell r="BY596" t="str">
            <v>PENDIENTE</v>
          </cell>
          <cell r="BZ596" t="str">
            <v>N/A</v>
          </cell>
          <cell r="CA596" t="str">
            <v>FEMENINO</v>
          </cell>
        </row>
        <row r="597">
          <cell r="C597" t="str">
            <v>JEP-456-2022</v>
          </cell>
          <cell r="D597" t="str">
            <v>JEP-CSPO-439-2022</v>
          </cell>
          <cell r="E597" t="str">
            <v>Clara Torres</v>
          </cell>
          <cell r="F597" t="str">
            <v>CANCELADO</v>
          </cell>
          <cell r="G597" t="str">
            <v>CANCELADO</v>
          </cell>
          <cell r="H597" t="str">
            <v>2. Contratos o convenios que no requieren pluralidad de ofertas</v>
          </cell>
          <cell r="I597" t="str">
            <v>1. Prestación de servicios</v>
          </cell>
          <cell r="J597" t="str">
            <v>CANCELADO</v>
          </cell>
          <cell r="K597" t="str">
            <v>PND</v>
          </cell>
          <cell r="L597" t="str">
            <v>Persona Natural</v>
          </cell>
          <cell r="M597" t="str">
            <v>N/A</v>
          </cell>
          <cell r="N597" t="str">
            <v xml:space="preserve">Apoyar y acompañar la transcripción de versiones voluntarias rendidas en el marco de los casos priorizados por la Sala de Reconocimiento de Verdad, de Responsabilidad y de Determinación de los Hechos y Conductas. </v>
          </cell>
          <cell r="O597" t="str">
            <v>Administrativo Transversal</v>
          </cell>
          <cell r="P597" t="str">
            <v>Cancelado</v>
          </cell>
          <cell r="Q597" t="str">
            <v>Cancelado</v>
          </cell>
          <cell r="R597" t="str">
            <v>Dirección de Asuntos Jurídicos</v>
          </cell>
          <cell r="S597" t="str">
            <v>N/A</v>
          </cell>
          <cell r="T597" t="str">
            <v>N/A</v>
          </cell>
          <cell r="U597" t="str">
            <v>N/A</v>
          </cell>
          <cell r="V597" t="str">
            <v>N/A</v>
          </cell>
          <cell r="W597" t="str">
            <v>N/A</v>
          </cell>
          <cell r="X597" t="str">
            <v>N/A</v>
          </cell>
          <cell r="Y597" t="str">
            <v>Cancelado</v>
          </cell>
          <cell r="Z597">
            <v>0</v>
          </cell>
          <cell r="AA597" t="str">
            <v>N/A</v>
          </cell>
          <cell r="AB597" t="str">
            <v>N/A</v>
          </cell>
          <cell r="AC597" t="str">
            <v>N/A</v>
          </cell>
          <cell r="AD597" t="str">
            <v>N/A</v>
          </cell>
          <cell r="AE597" t="str">
            <v>N/a</v>
          </cell>
          <cell r="AF597" t="str">
            <v>N/A</v>
          </cell>
          <cell r="AG597" t="str">
            <v>N/A</v>
          </cell>
          <cell r="AH597" t="str">
            <v>CANCELADO</v>
          </cell>
          <cell r="AI597" t="str">
            <v>C ANCELADO</v>
          </cell>
          <cell r="AJ597" t="str">
            <v>N/A</v>
          </cell>
          <cell r="AK597" t="str">
            <v>N/A</v>
          </cell>
          <cell r="AL597" t="str">
            <v>N/A</v>
          </cell>
          <cell r="AM597" t="str">
            <v>N/A</v>
          </cell>
          <cell r="AN597">
            <v>0</v>
          </cell>
          <cell r="AO597" t="str">
            <v>N/A</v>
          </cell>
          <cell r="AP597">
            <v>0</v>
          </cell>
          <cell r="AQ597" t="str">
            <v>N/A</v>
          </cell>
          <cell r="AR597">
            <v>0</v>
          </cell>
          <cell r="AS597" t="str">
            <v>N/A</v>
          </cell>
          <cell r="AT597">
            <v>0</v>
          </cell>
          <cell r="AU597" t="str">
            <v>N/A</v>
          </cell>
          <cell r="AV597">
            <v>0</v>
          </cell>
          <cell r="AW597" t="str">
            <v>N/A</v>
          </cell>
          <cell r="AX597">
            <v>0</v>
          </cell>
          <cell r="AY597" t="str">
            <v>N/A</v>
          </cell>
          <cell r="AZ597" t="e">
            <v>#VALUE!</v>
          </cell>
          <cell r="BA597">
            <v>0</v>
          </cell>
          <cell r="BB597" t="str">
            <v>NO</v>
          </cell>
          <cell r="BC597" t="str">
            <v>N/A</v>
          </cell>
          <cell r="BD597" t="str">
            <v>N/A</v>
          </cell>
          <cell r="BE597" t="str">
            <v>N/A</v>
          </cell>
          <cell r="BF597" t="str">
            <v>N/A</v>
          </cell>
          <cell r="BG597" t="str">
            <v>N/A</v>
          </cell>
          <cell r="BH597" t="str">
            <v>N/A</v>
          </cell>
          <cell r="BI597" t="e">
            <v>#VALUE!</v>
          </cell>
          <cell r="BJ597" t="str">
            <v>NO</v>
          </cell>
          <cell r="BK597" t="str">
            <v>N/A</v>
          </cell>
          <cell r="BL597" t="str">
            <v>N/a</v>
          </cell>
          <cell r="BM597" t="str">
            <v>N/a</v>
          </cell>
          <cell r="BN597" t="str">
            <v>N/a</v>
          </cell>
          <cell r="BO597" t="str">
            <v>N/a</v>
          </cell>
          <cell r="BP597" t="str">
            <v>N/a</v>
          </cell>
          <cell r="BQ597" t="str">
            <v>N/a</v>
          </cell>
          <cell r="BR597" t="str">
            <v>N/a</v>
          </cell>
          <cell r="BS597">
            <v>2022</v>
          </cell>
          <cell r="BT597" t="str">
            <v>N/A</v>
          </cell>
          <cell r="BU597" t="str">
            <v>CANCELADO</v>
          </cell>
          <cell r="BV597" t="str">
            <v>Cancelado</v>
          </cell>
          <cell r="BW597" t="str">
            <v>Ninguna</v>
          </cell>
          <cell r="BX597" t="str">
            <v>N/A</v>
          </cell>
          <cell r="BY597" t="str">
            <v>PND</v>
          </cell>
          <cell r="BZ597" t="str">
            <v>N/A</v>
          </cell>
          <cell r="CA597" t="str">
            <v>N/a</v>
          </cell>
        </row>
        <row r="598">
          <cell r="C598" t="str">
            <v>JEP-459-2022</v>
          </cell>
          <cell r="D598" t="str">
            <v>JEP-CSPO-442-2022</v>
          </cell>
          <cell r="E598" t="str">
            <v>Clara Torres</v>
          </cell>
          <cell r="F598" t="str">
            <v xml:space="preserve"> 13/07/2022 </v>
          </cell>
          <cell r="G598" t="str">
            <v>Laura Melisa Ayala</v>
          </cell>
          <cell r="H598" t="str">
            <v>2. Contratos o convenios que no requieren pluralidad de ofertas</v>
          </cell>
          <cell r="I598" t="str">
            <v>1. Prestación de servicios</v>
          </cell>
          <cell r="J598">
            <v>1014279189</v>
          </cell>
          <cell r="K598">
            <v>0</v>
          </cell>
          <cell r="L598" t="str">
            <v>Persona Natural</v>
          </cell>
          <cell r="M598" t="str">
            <v xml:space="preserve">Bogotá D.C. </v>
          </cell>
          <cell r="N598" t="str">
            <v xml:space="preserve">Apoyar y acompañar la transcripción de versiones voluntarias rendidas en el marco de los casos priorizados por la Sala de Reconocimiento de Verdad, de Responsabilidad y de Determinación de los Hechos y Conductas. </v>
          </cell>
          <cell r="O598" t="str">
            <v>Misional</v>
          </cell>
          <cell r="P598" t="str">
            <v>Harvey Danilo Suarez Morales</v>
          </cell>
          <cell r="Q598" t="str">
            <v>Secretaría Ejecutiva</v>
          </cell>
          <cell r="R598" t="str">
            <v>Dirección de Asuntos Jurídicos</v>
          </cell>
          <cell r="S598" t="str">
            <v>Secretaría General Judicial</v>
          </cell>
          <cell r="T598" t="str">
            <v>Maria Alejandra Cruz Zuluaga</v>
          </cell>
          <cell r="U598" t="str">
            <v>F -Magistratura</v>
          </cell>
          <cell r="V598" t="str">
            <v>N/A</v>
          </cell>
          <cell r="W598" t="str">
            <v>Magistratura
Transcriptores</v>
          </cell>
          <cell r="X598" t="str">
            <v>Mgdo. Oscar Javier Parra Vera</v>
          </cell>
          <cell r="Y598" t="str">
            <v>Inversión</v>
          </cell>
          <cell r="Z598">
            <v>16263315</v>
          </cell>
          <cell r="AA598" t="str">
            <v>N/A</v>
          </cell>
          <cell r="AB598" t="str">
            <v>N/A</v>
          </cell>
          <cell r="AC598">
            <v>3252663</v>
          </cell>
          <cell r="AD598" t="str">
            <v>N/A</v>
          </cell>
          <cell r="AE598">
            <v>78422</v>
          </cell>
          <cell r="AF598">
            <v>324622</v>
          </cell>
          <cell r="AG598">
            <v>2018011001091</v>
          </cell>
          <cell r="AH598">
            <v>44757</v>
          </cell>
          <cell r="AI598">
            <v>44761</v>
          </cell>
          <cell r="AJ598" t="str">
            <v>N/A</v>
          </cell>
          <cell r="AK598" t="str">
            <v>N/A</v>
          </cell>
          <cell r="AL598" t="str">
            <v>N/A</v>
          </cell>
          <cell r="AM598" t="str">
            <v>N/A</v>
          </cell>
          <cell r="AN598">
            <v>0</v>
          </cell>
          <cell r="AO598" t="str">
            <v>N/A</v>
          </cell>
          <cell r="AP598">
            <v>0</v>
          </cell>
          <cell r="AQ598" t="str">
            <v>N/A</v>
          </cell>
          <cell r="AR598">
            <v>0</v>
          </cell>
          <cell r="AS598" t="str">
            <v>N/A</v>
          </cell>
          <cell r="AT598">
            <v>0</v>
          </cell>
          <cell r="AU598" t="str">
            <v>N/A</v>
          </cell>
          <cell r="AV598">
            <v>0</v>
          </cell>
          <cell r="AW598" t="str">
            <v>N/A</v>
          </cell>
          <cell r="AX598">
            <v>0</v>
          </cell>
          <cell r="AY598" t="str">
            <v>N/A</v>
          </cell>
          <cell r="AZ598">
            <v>0</v>
          </cell>
          <cell r="BA598">
            <v>16263315</v>
          </cell>
          <cell r="BB598" t="str">
            <v>NO</v>
          </cell>
          <cell r="BC598" t="str">
            <v>N/A</v>
          </cell>
          <cell r="BD598" t="str">
            <v>N/A</v>
          </cell>
          <cell r="BE598" t="str">
            <v>N/A</v>
          </cell>
          <cell r="BF598" t="str">
            <v>N/A</v>
          </cell>
          <cell r="BG598">
            <v>44895</v>
          </cell>
          <cell r="BH598">
            <v>44895</v>
          </cell>
          <cell r="BI598">
            <v>-448</v>
          </cell>
          <cell r="BJ598" t="str">
            <v>SI</v>
          </cell>
          <cell r="BK598" t="str">
            <v>N/A</v>
          </cell>
          <cell r="BL598" t="str">
            <v>Bogotá D.C.</v>
          </cell>
          <cell r="BM598" t="str">
            <v>Cumplimiento</v>
          </cell>
          <cell r="BN598" t="str">
            <v>33-47-101009676</v>
          </cell>
          <cell r="BO598">
            <v>0</v>
          </cell>
          <cell r="BP598" t="str">
            <v xml:space="preserve">Seguros del Estado S.A. </v>
          </cell>
          <cell r="BQ598">
            <v>44757</v>
          </cell>
          <cell r="BR598" t="str">
            <v>15/07/2022 - 02/06/2023</v>
          </cell>
          <cell r="BS598">
            <v>2022</v>
          </cell>
          <cell r="BT598" t="str">
            <v>PENDIENTE</v>
          </cell>
          <cell r="BU598" t="str">
            <v>Ninguna</v>
          </cell>
          <cell r="BV598" t="str">
            <v>Terminado</v>
          </cell>
          <cell r="BW598" t="str">
            <v>Retiro</v>
          </cell>
          <cell r="BX598" t="str">
            <v>N/A</v>
          </cell>
          <cell r="BY598" t="str">
            <v xml:space="preserve">FILOSOFÍA </v>
          </cell>
          <cell r="BZ598" t="str">
            <v>N/A</v>
          </cell>
          <cell r="CA598" t="str">
            <v>FEMENINO</v>
          </cell>
        </row>
        <row r="599">
          <cell r="C599" t="str">
            <v>JEP-457-2022</v>
          </cell>
          <cell r="D599" t="str">
            <v>JEP-CSPO-439-2022</v>
          </cell>
          <cell r="E599" t="str">
            <v>Clara Torres</v>
          </cell>
          <cell r="F599">
            <v>44740</v>
          </cell>
          <cell r="G599" t="str">
            <v>Jose Luis Rozo Ramirez</v>
          </cell>
          <cell r="H599" t="str">
            <v>2. Contratos o convenios que no requieren pluralidad de ofertas</v>
          </cell>
          <cell r="I599" t="str">
            <v>1. Prestación de servicios</v>
          </cell>
          <cell r="J599">
            <v>1053346162</v>
          </cell>
          <cell r="K599">
            <v>4</v>
          </cell>
          <cell r="L599" t="str">
            <v>Persona Natural</v>
          </cell>
          <cell r="M599" t="str">
            <v>N/A</v>
          </cell>
          <cell r="N599" t="str">
            <v xml:space="preserve">Apoyar y acompañar la transcripción de versiones voluntarias rendidas en el marco de los casos priorizados por la Sala de Reconocimiento de Verdad, de Responsabilidad y de Determinación de los Hechos y Conductas. </v>
          </cell>
          <cell r="O599" t="str">
            <v>Misional</v>
          </cell>
          <cell r="P599" t="str">
            <v>Harvey Danilo Suarez Morales</v>
          </cell>
          <cell r="Q599" t="str">
            <v>Secretaría Ejecutiva</v>
          </cell>
          <cell r="R599" t="str">
            <v>Dirección de Asuntos Jurídicos</v>
          </cell>
          <cell r="S599" t="str">
            <v>Secretaría General Judicial</v>
          </cell>
          <cell r="T599" t="str">
            <v>Maria Alejandra Cruz Zuluaga</v>
          </cell>
          <cell r="U599" t="str">
            <v>F -Magistratura</v>
          </cell>
          <cell r="V599" t="str">
            <v>N/A</v>
          </cell>
          <cell r="W599" t="str">
            <v>Magistratura
Transcriptores</v>
          </cell>
          <cell r="X599" t="str">
            <v>Mgdo. Oscar Javier Parra Vera</v>
          </cell>
          <cell r="Y599" t="str">
            <v>Inversión</v>
          </cell>
          <cell r="Z599">
            <v>16263315</v>
          </cell>
          <cell r="AA599" t="str">
            <v>N/A</v>
          </cell>
          <cell r="AB599" t="str">
            <v>N/A</v>
          </cell>
          <cell r="AC599">
            <v>3252663</v>
          </cell>
          <cell r="AD599" t="str">
            <v>N/A</v>
          </cell>
          <cell r="AE599">
            <v>78222</v>
          </cell>
          <cell r="AF599">
            <v>308022</v>
          </cell>
          <cell r="AG599">
            <v>2018011001091</v>
          </cell>
          <cell r="AH599">
            <v>44750</v>
          </cell>
          <cell r="AI599">
            <v>44754</v>
          </cell>
          <cell r="AJ599" t="str">
            <v>N/A</v>
          </cell>
          <cell r="AK599" t="str">
            <v>N/A</v>
          </cell>
          <cell r="AL599" t="str">
            <v>N/A</v>
          </cell>
          <cell r="AM599" t="str">
            <v>N/A</v>
          </cell>
          <cell r="AN599">
            <v>0</v>
          </cell>
          <cell r="AO599" t="str">
            <v>N/A</v>
          </cell>
          <cell r="AP599">
            <v>0</v>
          </cell>
          <cell r="AQ599" t="str">
            <v>N/A</v>
          </cell>
          <cell r="AR599">
            <v>0</v>
          </cell>
          <cell r="AS599" t="str">
            <v>N/A</v>
          </cell>
          <cell r="AT599">
            <v>0</v>
          </cell>
          <cell r="AU599" t="str">
            <v>N/A</v>
          </cell>
          <cell r="AV599">
            <v>0</v>
          </cell>
          <cell r="AW599" t="str">
            <v>N/A</v>
          </cell>
          <cell r="AX599">
            <v>0</v>
          </cell>
          <cell r="AY599" t="str">
            <v>N/A</v>
          </cell>
          <cell r="AZ599">
            <v>0</v>
          </cell>
          <cell r="BA599">
            <v>16263315</v>
          </cell>
          <cell r="BB599" t="str">
            <v>NO</v>
          </cell>
          <cell r="BC599" t="str">
            <v>N/A</v>
          </cell>
          <cell r="BD599" t="str">
            <v>N/A</v>
          </cell>
          <cell r="BE599" t="str">
            <v>N/A</v>
          </cell>
          <cell r="BF599" t="str">
            <v>N/A</v>
          </cell>
          <cell r="BG599">
            <v>44895</v>
          </cell>
          <cell r="BH599">
            <v>44895</v>
          </cell>
          <cell r="BI599">
            <v>-448</v>
          </cell>
          <cell r="BJ599" t="str">
            <v>SI</v>
          </cell>
          <cell r="BK599" t="str">
            <v>N/A</v>
          </cell>
          <cell r="BL599" t="str">
            <v>Bogotá D.C.</v>
          </cell>
          <cell r="BM599" t="str">
            <v>Cumplimiento</v>
          </cell>
          <cell r="BN599" t="str">
            <v>380 47 994000126297</v>
          </cell>
          <cell r="BO599">
            <v>0</v>
          </cell>
          <cell r="BP599" t="str">
            <v>Aseguradora Solidaria de Colombia</v>
          </cell>
          <cell r="BQ599">
            <v>44750</v>
          </cell>
          <cell r="BR599" t="str">
            <v>8/07/2022 - 03/06/2023</v>
          </cell>
          <cell r="BS599">
            <v>2022</v>
          </cell>
          <cell r="BT599" t="str">
            <v>PENDIENTE</v>
          </cell>
          <cell r="BU599" t="str">
            <v>Ninguna</v>
          </cell>
          <cell r="BV599" t="str">
            <v>Terminado</v>
          </cell>
          <cell r="BW599" t="str">
            <v>Retiro</v>
          </cell>
          <cell r="BX599" t="str">
            <v>N/A</v>
          </cell>
          <cell r="BY599" t="str">
            <v>DERECHO</v>
          </cell>
          <cell r="BZ599" t="str">
            <v>N/A</v>
          </cell>
          <cell r="CA599" t="str">
            <v>MASCULINO</v>
          </cell>
        </row>
        <row r="600">
          <cell r="C600" t="str">
            <v>JEP-458-2022</v>
          </cell>
          <cell r="D600" t="str">
            <v>JEP-CSPO-441-2022</v>
          </cell>
          <cell r="E600" t="str">
            <v>Clara Torres</v>
          </cell>
          <cell r="F600">
            <v>44752</v>
          </cell>
          <cell r="G600" t="str">
            <v>Juliana Isabel Pineda Acevedo</v>
          </cell>
          <cell r="H600" t="str">
            <v>2. Contratos o convenios que no requieren pluralidad de ofertas</v>
          </cell>
          <cell r="I600" t="str">
            <v>1. Prestación de servicios</v>
          </cell>
          <cell r="J600">
            <v>1098683765</v>
          </cell>
          <cell r="K600">
            <v>3</v>
          </cell>
          <cell r="L600" t="str">
            <v>Persona Natural</v>
          </cell>
          <cell r="M600" t="str">
            <v>Bucaramanga</v>
          </cell>
          <cell r="N600" t="str">
            <v xml:space="preserve">Apoyar y acompañar la transcripción de versiones voluntarias rendidas en el marco de los casos priorizados por la Sala de Reconocimiento de Verdad, de Responsabilidad y de Determinación de los Hechos y Conductas. </v>
          </cell>
          <cell r="O600" t="str">
            <v>Misional</v>
          </cell>
          <cell r="P600" t="str">
            <v>Harvey Danilo Suarez Morales</v>
          </cell>
          <cell r="Q600" t="str">
            <v>Secretaría Ejecutiva</v>
          </cell>
          <cell r="R600" t="str">
            <v>Dirección de Asuntos Jurídicos</v>
          </cell>
          <cell r="S600" t="str">
            <v>Secretaría General Judicial</v>
          </cell>
          <cell r="T600" t="str">
            <v xml:space="preserve">Catalina Díaz Gómez </v>
          </cell>
          <cell r="U600" t="str">
            <v>F -Magistratura</v>
          </cell>
          <cell r="V600" t="str">
            <v>N/A</v>
          </cell>
          <cell r="W600" t="str">
            <v>Magistratura
Transcriptores</v>
          </cell>
          <cell r="X600" t="str">
            <v>Mgdo. Catalina Diaz Gomez</v>
          </cell>
          <cell r="Y600" t="str">
            <v>Inversión</v>
          </cell>
          <cell r="Z600">
            <v>16263315</v>
          </cell>
          <cell r="AA600" t="str">
            <v>N/A</v>
          </cell>
          <cell r="AB600" t="str">
            <v>N/A</v>
          </cell>
          <cell r="AC600">
            <v>3252663</v>
          </cell>
          <cell r="AD600" t="str">
            <v>N/A</v>
          </cell>
          <cell r="AE600">
            <v>78322</v>
          </cell>
          <cell r="AF600">
            <v>312322</v>
          </cell>
          <cell r="AG600">
            <v>2018011001091</v>
          </cell>
          <cell r="AH600">
            <v>44753</v>
          </cell>
          <cell r="AI600">
            <v>44754</v>
          </cell>
          <cell r="AJ600" t="str">
            <v>N/A</v>
          </cell>
          <cell r="AK600" t="str">
            <v>N/A</v>
          </cell>
          <cell r="AL600" t="str">
            <v>N/A</v>
          </cell>
          <cell r="AM600" t="str">
            <v>N/A</v>
          </cell>
          <cell r="AN600">
            <v>0</v>
          </cell>
          <cell r="AO600" t="str">
            <v>N/A</v>
          </cell>
          <cell r="AP600">
            <v>0</v>
          </cell>
          <cell r="AQ600" t="str">
            <v>N/A</v>
          </cell>
          <cell r="AR600">
            <v>0</v>
          </cell>
          <cell r="AS600" t="str">
            <v>N/A</v>
          </cell>
          <cell r="AT600">
            <v>0</v>
          </cell>
          <cell r="AU600" t="str">
            <v>N/A</v>
          </cell>
          <cell r="AV600">
            <v>0</v>
          </cell>
          <cell r="AW600" t="str">
            <v>N/A</v>
          </cell>
          <cell r="AX600">
            <v>0</v>
          </cell>
          <cell r="AY600" t="str">
            <v>N/A</v>
          </cell>
          <cell r="AZ600">
            <v>0</v>
          </cell>
          <cell r="BA600">
            <v>16263315</v>
          </cell>
          <cell r="BB600" t="str">
            <v>NO</v>
          </cell>
          <cell r="BC600" t="str">
            <v>N/A</v>
          </cell>
          <cell r="BD600" t="str">
            <v>N/A</v>
          </cell>
          <cell r="BE600" t="str">
            <v>N/A</v>
          </cell>
          <cell r="BF600" t="str">
            <v>N/A</v>
          </cell>
          <cell r="BG600">
            <v>44895</v>
          </cell>
          <cell r="BH600">
            <v>44895</v>
          </cell>
          <cell r="BI600">
            <v>-448</v>
          </cell>
          <cell r="BJ600" t="str">
            <v>SI</v>
          </cell>
          <cell r="BK600" t="str">
            <v>N/A</v>
          </cell>
          <cell r="BL600" t="str">
            <v>Bogotá D.C.</v>
          </cell>
          <cell r="BM600" t="str">
            <v>Cumplimiento</v>
          </cell>
          <cell r="BN600" t="str">
            <v>21-45-101377186</v>
          </cell>
          <cell r="BO600">
            <v>0</v>
          </cell>
          <cell r="BP600" t="str">
            <v xml:space="preserve">Seguros del Estado S.A. </v>
          </cell>
          <cell r="BQ600">
            <v>44753</v>
          </cell>
          <cell r="BR600" t="str">
            <v>11/07/2022 - 11/06/2023</v>
          </cell>
          <cell r="BS600">
            <v>2022</v>
          </cell>
          <cell r="BT600" t="str">
            <v>PENDIENTE</v>
          </cell>
          <cell r="BU600" t="str">
            <v>Ninguna</v>
          </cell>
          <cell r="BV600" t="str">
            <v>Terminado</v>
          </cell>
          <cell r="BW600" t="str">
            <v>Retiro</v>
          </cell>
          <cell r="BX600" t="str">
            <v>N/A</v>
          </cell>
          <cell r="BY600" t="str">
            <v>DERECHO</v>
          </cell>
          <cell r="BZ600" t="str">
            <v>N/A</v>
          </cell>
          <cell r="CA600" t="str">
            <v>FEMENINO</v>
          </cell>
        </row>
        <row r="601">
          <cell r="C601" t="str">
            <v>JEP-453-2022</v>
          </cell>
          <cell r="D601" t="str">
            <v>JEP-CSPO-436-2022</v>
          </cell>
          <cell r="E601" t="str">
            <v>Clara Torres</v>
          </cell>
          <cell r="F601">
            <v>44748</v>
          </cell>
          <cell r="G601" t="str">
            <v>Lizeth Yohana Pinto Espinosa</v>
          </cell>
          <cell r="H601" t="str">
            <v>2. Contratos o convenios que no requieren pluralidad de ofertas</v>
          </cell>
          <cell r="I601" t="str">
            <v>1. Prestación de servicios</v>
          </cell>
          <cell r="J601">
            <v>1090459847</v>
          </cell>
          <cell r="K601">
            <v>0</v>
          </cell>
          <cell r="L601" t="str">
            <v>Persona Natural</v>
          </cell>
          <cell r="M601" t="str">
            <v>N/A</v>
          </cell>
          <cell r="N601" t="str">
            <v xml:space="preserve">Apoyar y acompañar la transcripción de versiones voluntarias rendidas en el marco de los casos priorizados por la Sala de Reconocimiento de Verdad, de Responsabilidad y de Determinación de los Hechos y Conductas. </v>
          </cell>
          <cell r="O601" t="str">
            <v>Misional</v>
          </cell>
          <cell r="P601" t="str">
            <v>Harvey Danilo Suarez Morales</v>
          </cell>
          <cell r="Q601" t="str">
            <v>Secretaría Ejecutiva</v>
          </cell>
          <cell r="R601" t="str">
            <v>Dirección de Asuntos Jurídicos</v>
          </cell>
          <cell r="S601" t="str">
            <v>Secretaría General Judicial</v>
          </cell>
          <cell r="T601" t="str">
            <v>Nadiezhda Natazha Henriquez Chacin</v>
          </cell>
          <cell r="U601" t="str">
            <v>F -Magistratura</v>
          </cell>
          <cell r="V601" t="str">
            <v>N/A</v>
          </cell>
          <cell r="W601" t="str">
            <v>Magistratura
Transcriptores</v>
          </cell>
          <cell r="X601" t="str">
            <v>Mgdo. Nadiezhda Natazha Henriquez Chacin</v>
          </cell>
          <cell r="Y601" t="str">
            <v>Inversión</v>
          </cell>
          <cell r="Z601">
            <v>16263315</v>
          </cell>
          <cell r="AA601" t="str">
            <v>N/A</v>
          </cell>
          <cell r="AB601" t="str">
            <v>N/A</v>
          </cell>
          <cell r="AC601">
            <v>3252663</v>
          </cell>
          <cell r="AD601" t="str">
            <v>N/A</v>
          </cell>
          <cell r="AE601">
            <v>78822</v>
          </cell>
          <cell r="AF601">
            <v>326322</v>
          </cell>
          <cell r="AG601">
            <v>2018011001091</v>
          </cell>
          <cell r="AH601">
            <v>44757</v>
          </cell>
          <cell r="AI601">
            <v>44768</v>
          </cell>
          <cell r="AJ601" t="str">
            <v>N/A</v>
          </cell>
          <cell r="AK601" t="str">
            <v>N/A</v>
          </cell>
          <cell r="AL601" t="str">
            <v>N/A</v>
          </cell>
          <cell r="AM601" t="str">
            <v>N/A</v>
          </cell>
          <cell r="AN601">
            <v>0</v>
          </cell>
          <cell r="AO601" t="str">
            <v>N/A</v>
          </cell>
          <cell r="AP601">
            <v>0</v>
          </cell>
          <cell r="AQ601" t="str">
            <v>N/A</v>
          </cell>
          <cell r="AR601">
            <v>0</v>
          </cell>
          <cell r="AS601" t="str">
            <v>N/A</v>
          </cell>
          <cell r="AT601">
            <v>0</v>
          </cell>
          <cell r="AU601" t="str">
            <v>N/A</v>
          </cell>
          <cell r="AV601">
            <v>0</v>
          </cell>
          <cell r="AW601" t="str">
            <v>N/A</v>
          </cell>
          <cell r="AX601">
            <v>0</v>
          </cell>
          <cell r="AY601" t="str">
            <v>N/A</v>
          </cell>
          <cell r="AZ601">
            <v>0</v>
          </cell>
          <cell r="BA601">
            <v>16263315</v>
          </cell>
          <cell r="BB601" t="str">
            <v>NO</v>
          </cell>
          <cell r="BC601" t="str">
            <v>N/A</v>
          </cell>
          <cell r="BD601" t="str">
            <v>N/A</v>
          </cell>
          <cell r="BE601" t="str">
            <v>N/A</v>
          </cell>
          <cell r="BF601" t="str">
            <v>N/A</v>
          </cell>
          <cell r="BG601">
            <v>44895</v>
          </cell>
          <cell r="BH601">
            <v>44895</v>
          </cell>
          <cell r="BI601">
            <v>-448</v>
          </cell>
          <cell r="BJ601" t="str">
            <v>SI</v>
          </cell>
          <cell r="BK601" t="str">
            <v>N/A</v>
          </cell>
          <cell r="BL601" t="str">
            <v>Bogotá D.C.</v>
          </cell>
          <cell r="BM601" t="str">
            <v>Cumplimiento</v>
          </cell>
          <cell r="BN601" t="str">
            <v>36-47-101001506</v>
          </cell>
          <cell r="BO601">
            <v>0</v>
          </cell>
          <cell r="BP601" t="str">
            <v xml:space="preserve">Seguros del Estado S.A. </v>
          </cell>
          <cell r="BQ601">
            <v>44747</v>
          </cell>
          <cell r="BR601" t="str">
            <v>18/07/2022 - 02/06/2023</v>
          </cell>
          <cell r="BS601">
            <v>2022</v>
          </cell>
          <cell r="BT601" t="str">
            <v>PENDIENTE</v>
          </cell>
          <cell r="BU601" t="str">
            <v>Ninguna</v>
          </cell>
          <cell r="BV601" t="str">
            <v>Terminado</v>
          </cell>
          <cell r="BW601" t="str">
            <v>Retiro</v>
          </cell>
          <cell r="BX601" t="str">
            <v>N/A</v>
          </cell>
          <cell r="BY601" t="str">
            <v>DERECHO</v>
          </cell>
          <cell r="BZ601" t="str">
            <v>N/A</v>
          </cell>
          <cell r="CA601" t="str">
            <v>FEMENINO</v>
          </cell>
        </row>
        <row r="602">
          <cell r="C602" t="str">
            <v>JEP-588-2022</v>
          </cell>
          <cell r="D602" t="str">
            <v>JEP-CSPO-569-2022</v>
          </cell>
          <cell r="E602" t="str">
            <v xml:space="preserve">Ángela Esquivel </v>
          </cell>
          <cell r="F602">
            <v>44749</v>
          </cell>
          <cell r="G602" t="str">
            <v xml:space="preserve">Angely Andrea Guerrero Lizcano
</v>
          </cell>
          <cell r="H602" t="str">
            <v>2. Contratos o convenios que no requieren pluralidad de ofertas</v>
          </cell>
          <cell r="I602" t="str">
            <v>1. Prestación de servicios</v>
          </cell>
          <cell r="J602">
            <v>1098726547</v>
          </cell>
          <cell r="K602">
            <v>0</v>
          </cell>
          <cell r="L602" t="str">
            <v>Persona Natural</v>
          </cell>
          <cell r="M602" t="str">
            <v xml:space="preserve">Bogotá D.C. </v>
          </cell>
          <cell r="N602" t="str">
            <v>Prestar servicios profesionales para apoyar y acompañar las salas de justicia y sus respectivas presidencias en los procesos de mejoramiento de la gestión judicial.</v>
          </cell>
          <cell r="O602" t="str">
            <v>Misional</v>
          </cell>
          <cell r="P602" t="str">
            <v>Harvey Danilo Suarez Morales</v>
          </cell>
          <cell r="Q602" t="str">
            <v>Secretaría Ejecutiva</v>
          </cell>
          <cell r="R602" t="str">
            <v>Dirección de Asuntos Jurídicos</v>
          </cell>
          <cell r="S602" t="str">
            <v>Secretaría General Judicial</v>
          </cell>
          <cell r="T602" t="str">
            <v>Carolina Acosta Acosta</v>
          </cell>
          <cell r="U602" t="str">
            <v>F -Magistratura</v>
          </cell>
          <cell r="V602" t="str">
            <v>N/A</v>
          </cell>
          <cell r="W602" t="str">
            <v>Magistratura
Presidencias de la sala - SDSJ</v>
          </cell>
          <cell r="X602" t="str">
            <v>Mgdo. Claudia Rocio Saldaña Montoya</v>
          </cell>
          <cell r="Y602" t="str">
            <v>Inversión</v>
          </cell>
          <cell r="Z602">
            <v>26021315</v>
          </cell>
          <cell r="AA602" t="str">
            <v>N/A</v>
          </cell>
          <cell r="AB602" t="str">
            <v>N/A</v>
          </cell>
          <cell r="AC602">
            <v>5204263</v>
          </cell>
          <cell r="AD602" t="str">
            <v>N/A</v>
          </cell>
          <cell r="AE602">
            <v>84422</v>
          </cell>
          <cell r="AF602">
            <v>300522</v>
          </cell>
          <cell r="AG602">
            <v>2018011001091</v>
          </cell>
          <cell r="AH602">
            <v>44747</v>
          </cell>
          <cell r="AI602">
            <v>44748</v>
          </cell>
          <cell r="AJ602" t="str">
            <v>Diana Carolina Bernal Cortes</v>
          </cell>
          <cell r="AK602">
            <v>1023862550</v>
          </cell>
          <cell r="AL602">
            <v>2</v>
          </cell>
          <cell r="AM602">
            <v>44809</v>
          </cell>
          <cell r="AN602">
            <v>0</v>
          </cell>
          <cell r="AO602" t="str">
            <v>N/A</v>
          </cell>
          <cell r="AP602">
            <v>0</v>
          </cell>
          <cell r="AQ602" t="str">
            <v>N/A</v>
          </cell>
          <cell r="AR602">
            <v>0</v>
          </cell>
          <cell r="AS602" t="str">
            <v>N/A</v>
          </cell>
          <cell r="AT602">
            <v>0</v>
          </cell>
          <cell r="AU602" t="str">
            <v>N/A</v>
          </cell>
          <cell r="AV602">
            <v>0</v>
          </cell>
          <cell r="AW602" t="str">
            <v>N/A</v>
          </cell>
          <cell r="AX602">
            <v>0</v>
          </cell>
          <cell r="AY602" t="str">
            <v>N/A</v>
          </cell>
          <cell r="AZ602">
            <v>0</v>
          </cell>
          <cell r="BA602">
            <v>26021315</v>
          </cell>
          <cell r="BB602" t="str">
            <v>NO</v>
          </cell>
          <cell r="BC602" t="str">
            <v>N/A</v>
          </cell>
          <cell r="BD602" t="str">
            <v>N/A</v>
          </cell>
          <cell r="BE602" t="str">
            <v>N/A</v>
          </cell>
          <cell r="BF602" t="str">
            <v>N/A</v>
          </cell>
          <cell r="BG602">
            <v>44895</v>
          </cell>
          <cell r="BH602">
            <v>44895</v>
          </cell>
          <cell r="BI602">
            <v>-448</v>
          </cell>
          <cell r="BJ602" t="str">
            <v>SI</v>
          </cell>
          <cell r="BK602" t="str">
            <v>N/A</v>
          </cell>
          <cell r="BL602" t="str">
            <v>N/D</v>
          </cell>
          <cell r="BM602" t="str">
            <v>Cumplimiento</v>
          </cell>
          <cell r="BN602" t="str">
            <v>390-47-994000071940
21-45-101383743</v>
          </cell>
          <cell r="BO602" t="str">
            <v>0
0</v>
          </cell>
          <cell r="BP602" t="str">
            <v>Aseguradora Solidaria de Colombia
Seguros del Estado S.A.</v>
          </cell>
          <cell r="BQ602" t="str">
            <v>5/07/2022
05/09/2022</v>
          </cell>
          <cell r="BR602" t="str">
            <v>05/07/2022 - 04/06/2023
05/09/2022 - 31/05/2023</v>
          </cell>
          <cell r="BS602" t="str">
            <v>6/07/2022
06/09/2022</v>
          </cell>
          <cell r="BT602" t="str">
            <v>PENDIENTE</v>
          </cell>
          <cell r="BU602" t="str">
            <v>Que el Supervisor (a) del contrato, mediante formato de solicitud de modificación contractual
del 5 de septiembre del 2022, consideró viable y solicitó autorizar dicha cesión.</v>
          </cell>
          <cell r="BV602" t="str">
            <v>Terminado</v>
          </cell>
          <cell r="BW602" t="str">
            <v>Cesión</v>
          </cell>
          <cell r="BX602" t="str">
            <v>N/A</v>
          </cell>
          <cell r="BY602" t="str">
            <v>PENDIENTE</v>
          </cell>
          <cell r="BZ602" t="str">
            <v>N/A</v>
          </cell>
          <cell r="CA602" t="str">
            <v>FEMENINO</v>
          </cell>
        </row>
        <row r="603">
          <cell r="C603" t="str">
            <v>JEP-460-2022</v>
          </cell>
          <cell r="D603" t="str">
            <v>JEP-CSPO-443-2022</v>
          </cell>
          <cell r="E603" t="str">
            <v>Clara Torres</v>
          </cell>
          <cell r="F603">
            <v>44755</v>
          </cell>
          <cell r="G603" t="str">
            <v>Alejandra Zapata Lopez</v>
          </cell>
          <cell r="H603" t="str">
            <v>2. Contratos o convenios que no requieren pluralidad de ofertas</v>
          </cell>
          <cell r="I603" t="str">
            <v>1. Prestación de servicios</v>
          </cell>
          <cell r="J603">
            <v>1017246463</v>
          </cell>
          <cell r="K603">
            <v>6</v>
          </cell>
          <cell r="L603" t="str">
            <v>Persona Natural</v>
          </cell>
          <cell r="M603" t="str">
            <v>N/A</v>
          </cell>
          <cell r="N603" t="str">
            <v xml:space="preserve">Apoyar y acompañar la transcripción de versiones voluntarias rendidas en el marco de los casos priorizados por la Sala de Reconocimiento de Verdad, de Responsabilidad y de Determinación de los Hechos y Conductas. </v>
          </cell>
          <cell r="O603" t="str">
            <v>Misional</v>
          </cell>
          <cell r="P603" t="str">
            <v>Harvey Danilo Suarez Morales</v>
          </cell>
          <cell r="Q603" t="str">
            <v>Secretaría Ejecutiva</v>
          </cell>
          <cell r="R603" t="str">
            <v>Dirección de Asuntos Jurídicos</v>
          </cell>
          <cell r="S603" t="str">
            <v>Secretaría General Judicial</v>
          </cell>
          <cell r="T603" t="str">
            <v>Lily Andrea Rueda Guzmán</v>
          </cell>
          <cell r="U603" t="str">
            <v>F -Magistratura</v>
          </cell>
          <cell r="V603" t="str">
            <v>N/A</v>
          </cell>
          <cell r="W603" t="str">
            <v>Magistratura
Transcriptores</v>
          </cell>
          <cell r="X603" t="str">
            <v>Mgdo. Lily Andrea Rueda Guzmán</v>
          </cell>
          <cell r="Y603" t="str">
            <v>Inversión</v>
          </cell>
          <cell r="Z603">
            <v>16263315</v>
          </cell>
          <cell r="AA603" t="str">
            <v>N/A</v>
          </cell>
          <cell r="AB603" t="str">
            <v>N/A</v>
          </cell>
          <cell r="AC603">
            <v>3252663</v>
          </cell>
          <cell r="AD603" t="str">
            <v>N/A</v>
          </cell>
          <cell r="AE603">
            <v>77822</v>
          </cell>
          <cell r="AF603">
            <v>302622</v>
          </cell>
          <cell r="AG603">
            <v>2018011001091</v>
          </cell>
          <cell r="AH603">
            <v>44748</v>
          </cell>
          <cell r="AI603">
            <v>44753</v>
          </cell>
          <cell r="AJ603" t="str">
            <v>N/A</v>
          </cell>
          <cell r="AK603" t="str">
            <v>N/A</v>
          </cell>
          <cell r="AL603" t="str">
            <v>N/A</v>
          </cell>
          <cell r="AM603" t="str">
            <v>N/A</v>
          </cell>
          <cell r="AN603">
            <v>0</v>
          </cell>
          <cell r="AO603" t="str">
            <v>N/A</v>
          </cell>
          <cell r="AP603">
            <v>0</v>
          </cell>
          <cell r="AQ603" t="str">
            <v>N/A</v>
          </cell>
          <cell r="AR603">
            <v>0</v>
          </cell>
          <cell r="AS603" t="str">
            <v>N/A</v>
          </cell>
          <cell r="AT603">
            <v>0</v>
          </cell>
          <cell r="AU603" t="str">
            <v>N/A</v>
          </cell>
          <cell r="AV603">
            <v>0</v>
          </cell>
          <cell r="AW603" t="str">
            <v>N/A</v>
          </cell>
          <cell r="AX603">
            <v>0</v>
          </cell>
          <cell r="AY603" t="str">
            <v>N/A</v>
          </cell>
          <cell r="AZ603">
            <v>0</v>
          </cell>
          <cell r="BA603">
            <v>16263315</v>
          </cell>
          <cell r="BB603" t="str">
            <v>NO</v>
          </cell>
          <cell r="BC603" t="str">
            <v>N/A</v>
          </cell>
          <cell r="BD603" t="str">
            <v>N/A</v>
          </cell>
          <cell r="BE603" t="str">
            <v>N/A</v>
          </cell>
          <cell r="BF603" t="str">
            <v>N/A</v>
          </cell>
          <cell r="BG603">
            <v>44895</v>
          </cell>
          <cell r="BH603">
            <v>44895</v>
          </cell>
          <cell r="BI603">
            <v>-448</v>
          </cell>
          <cell r="BJ603" t="str">
            <v>SI</v>
          </cell>
          <cell r="BK603" t="str">
            <v>N/A</v>
          </cell>
          <cell r="BL603" t="str">
            <v>Bogotá D.C.</v>
          </cell>
          <cell r="BM603" t="str">
            <v>Cumplimiento</v>
          </cell>
          <cell r="BN603" t="str">
            <v>3378827–8</v>
          </cell>
          <cell r="BO603" t="str">
            <v>N/R</v>
          </cell>
          <cell r="BP603" t="str">
            <v>Suramericana</v>
          </cell>
          <cell r="BQ603">
            <v>44748</v>
          </cell>
          <cell r="BR603" t="str">
            <v>06/07/2022 - 01/06/2023</v>
          </cell>
          <cell r="BS603">
            <v>2022</v>
          </cell>
          <cell r="BT603" t="str">
            <v>PENDIENTE</v>
          </cell>
          <cell r="BU603" t="str">
            <v>Ninguna</v>
          </cell>
          <cell r="BV603" t="str">
            <v>Terminado</v>
          </cell>
          <cell r="BW603" t="str">
            <v>Retiro</v>
          </cell>
          <cell r="BX603" t="str">
            <v>N/A</v>
          </cell>
          <cell r="BY603" t="str">
            <v>DERECHO</v>
          </cell>
          <cell r="BZ603" t="str">
            <v>N/A</v>
          </cell>
          <cell r="CA603" t="str">
            <v>FEMENINO</v>
          </cell>
        </row>
        <row r="604">
          <cell r="C604" t="str">
            <v>JEP-461-2022</v>
          </cell>
          <cell r="D604" t="str">
            <v>JEP-CSPO-444-2022</v>
          </cell>
          <cell r="E604" t="str">
            <v>Clara Torres</v>
          </cell>
          <cell r="F604">
            <v>44743</v>
          </cell>
          <cell r="G604" t="str">
            <v>Lina Maria Mayo Caicedo</v>
          </cell>
          <cell r="H604" t="str">
            <v>2. Contratos o convenios que no requieren pluralidad de ofertas</v>
          </cell>
          <cell r="I604" t="str">
            <v>1. Prestación de servicios</v>
          </cell>
          <cell r="J604">
            <v>1033757165</v>
          </cell>
          <cell r="K604">
            <v>7</v>
          </cell>
          <cell r="L604" t="str">
            <v>Persona Natural</v>
          </cell>
          <cell r="M604" t="str">
            <v>N/A</v>
          </cell>
          <cell r="N604" t="str">
            <v xml:space="preserve">Apoyar y acompañar la transcripción de versiones voluntarias rendidas en el marco de los casos priorizados por la Sala de Reconocimiento de Verdad, de Responsabilidad y de Determinación de los Hechos y Conductas. </v>
          </cell>
          <cell r="O604" t="str">
            <v>Misional</v>
          </cell>
          <cell r="P604" t="str">
            <v>Harvey Danilo Suarez Morales</v>
          </cell>
          <cell r="Q604" t="str">
            <v>Secretaría Ejecutiva</v>
          </cell>
          <cell r="R604" t="str">
            <v>Dirección de Asuntos Jurídicos</v>
          </cell>
          <cell r="S604" t="str">
            <v>Secretaría General Judicial</v>
          </cell>
          <cell r="T604" t="str">
            <v xml:space="preserve">Catalina Díaz Gómez </v>
          </cell>
          <cell r="U604" t="str">
            <v>F -Magistratura</v>
          </cell>
          <cell r="V604" t="str">
            <v>N/A</v>
          </cell>
          <cell r="W604" t="str">
            <v>Magistratura
Transcriptores</v>
          </cell>
          <cell r="X604" t="str">
            <v>Mgdo. Catalina Diaz Gomez</v>
          </cell>
          <cell r="Y604" t="str">
            <v>Inversión</v>
          </cell>
          <cell r="Z604">
            <v>16263315</v>
          </cell>
          <cell r="AA604" t="str">
            <v>N/A</v>
          </cell>
          <cell r="AB604" t="str">
            <v>N/A</v>
          </cell>
          <cell r="AC604">
            <v>3252663</v>
          </cell>
          <cell r="AD604" t="str">
            <v>N/A</v>
          </cell>
          <cell r="AE604">
            <v>78722</v>
          </cell>
          <cell r="AF604">
            <v>318622</v>
          </cell>
          <cell r="AG604">
            <v>2018011001091</v>
          </cell>
          <cell r="AH604">
            <v>44755</v>
          </cell>
          <cell r="AI604">
            <v>44756</v>
          </cell>
          <cell r="AJ604" t="str">
            <v>N/A</v>
          </cell>
          <cell r="AK604" t="str">
            <v>N/A</v>
          </cell>
          <cell r="AL604" t="str">
            <v>N/A</v>
          </cell>
          <cell r="AM604" t="str">
            <v>N/A</v>
          </cell>
          <cell r="AN604">
            <v>0</v>
          </cell>
          <cell r="AO604" t="str">
            <v>N/A</v>
          </cell>
          <cell r="AP604">
            <v>0</v>
          </cell>
          <cell r="AQ604" t="str">
            <v>N/A</v>
          </cell>
          <cell r="AR604">
            <v>0</v>
          </cell>
          <cell r="AS604" t="str">
            <v>N/A</v>
          </cell>
          <cell r="AT604">
            <v>0</v>
          </cell>
          <cell r="AU604" t="str">
            <v>N/A</v>
          </cell>
          <cell r="AV604">
            <v>0</v>
          </cell>
          <cell r="AW604" t="str">
            <v>N/A</v>
          </cell>
          <cell r="AX604">
            <v>0</v>
          </cell>
          <cell r="AY604" t="str">
            <v>N/A</v>
          </cell>
          <cell r="AZ604">
            <v>0</v>
          </cell>
          <cell r="BA604">
            <v>16263315</v>
          </cell>
          <cell r="BB604" t="str">
            <v>NO</v>
          </cell>
          <cell r="BC604" t="str">
            <v>N/A</v>
          </cell>
          <cell r="BD604" t="str">
            <v>N/A</v>
          </cell>
          <cell r="BE604" t="str">
            <v>N/A</v>
          </cell>
          <cell r="BF604" t="str">
            <v>N/A</v>
          </cell>
          <cell r="BG604">
            <v>44895</v>
          </cell>
          <cell r="BH604">
            <v>44895</v>
          </cell>
          <cell r="BI604">
            <v>-448</v>
          </cell>
          <cell r="BJ604" t="str">
            <v>SI</v>
          </cell>
          <cell r="BK604" t="str">
            <v>N/A</v>
          </cell>
          <cell r="BL604" t="str">
            <v>Bogotá D.C.</v>
          </cell>
          <cell r="BM604" t="str">
            <v>Cumplimiento</v>
          </cell>
          <cell r="BN604" t="str">
            <v>36-47-101001493</v>
          </cell>
          <cell r="BO604">
            <v>0</v>
          </cell>
          <cell r="BP604" t="str">
            <v>Seguros del Estado</v>
          </cell>
          <cell r="BQ604">
            <v>44756</v>
          </cell>
          <cell r="BR604" t="str">
            <v>13/07/2022 - 31/05/2023</v>
          </cell>
          <cell r="BS604">
            <v>2022</v>
          </cell>
          <cell r="BT604" t="str">
            <v>PENDIENTE</v>
          </cell>
          <cell r="BU604" t="str">
            <v>Sin acta de inicio</v>
          </cell>
          <cell r="BV604" t="str">
            <v>Terminado</v>
          </cell>
          <cell r="BW604" t="str">
            <v>Retiro</v>
          </cell>
          <cell r="BX604" t="str">
            <v>N/A</v>
          </cell>
          <cell r="BY604" t="str">
            <v>DERECHO</v>
          </cell>
          <cell r="BZ604" t="str">
            <v>N/A</v>
          </cell>
          <cell r="CA604" t="str">
            <v>FEMENINO</v>
          </cell>
        </row>
        <row r="605">
          <cell r="C605" t="str">
            <v>JEP-358-2022</v>
          </cell>
          <cell r="D605" t="str">
            <v>JEP-CSPO-358-2022</v>
          </cell>
          <cell r="E605" t="str">
            <v>Clara Torres</v>
          </cell>
          <cell r="F605" t="str">
            <v>24 de enero de 2022</v>
          </cell>
          <cell r="G605" t="str">
            <v>Avance Juridico Casa Editorial</v>
          </cell>
          <cell r="H605" t="str">
            <v>2. Contratos o convenios que no requieren pluralidad de ofertas</v>
          </cell>
          <cell r="I605" t="str">
            <v>1. Prestación de servicios</v>
          </cell>
          <cell r="J605">
            <v>830041326</v>
          </cell>
          <cell r="K605">
            <v>2</v>
          </cell>
          <cell r="L605" t="str">
            <v>Persona Jurídica</v>
          </cell>
          <cell r="M605" t="str">
            <v>N/A</v>
          </cell>
          <cell r="N605" t="str">
            <v>Actualización del Sistema de Información Jurídica de la JEP 
“Jurinfo”</v>
          </cell>
          <cell r="O605" t="str">
            <v>Funciones de la dependencia</v>
          </cell>
          <cell r="P605" t="str">
            <v>Luis Felipe Rivera García</v>
          </cell>
          <cell r="Q605" t="str">
            <v>Dirección de Tecnologías de la Información</v>
          </cell>
          <cell r="R605" t="str">
            <v>Dirección de Asuntos Jurídicos</v>
          </cell>
          <cell r="S605" t="str">
            <v>Departamento de Conceptos y Representación Jurídica</v>
          </cell>
          <cell r="T605" t="str">
            <v>Carlos Iván Castro Sabbagh</v>
          </cell>
          <cell r="U605" t="str">
            <v>EE-Departamento de Conceptos y Representación Jurídica</v>
          </cell>
          <cell r="V605" t="str">
            <v>N/A</v>
          </cell>
          <cell r="W605" t="str">
            <v>N/A</v>
          </cell>
          <cell r="X605" t="str">
            <v>N/A</v>
          </cell>
          <cell r="Y605" t="str">
            <v>Inversión</v>
          </cell>
          <cell r="Z605">
            <v>75000000</v>
          </cell>
          <cell r="AA605" t="str">
            <v>N/A</v>
          </cell>
          <cell r="AB605" t="str">
            <v>N/A</v>
          </cell>
          <cell r="AC605">
            <v>30000000</v>
          </cell>
          <cell r="AD605" t="str">
            <v>N/A</v>
          </cell>
          <cell r="AE605">
            <v>55922</v>
          </cell>
          <cell r="AF605">
            <v>66022</v>
          </cell>
          <cell r="AG605" t="str">
            <v xml:space="preserve">2018011001175	</v>
          </cell>
          <cell r="AH605">
            <v>44588</v>
          </cell>
          <cell r="AI605">
            <v>44589</v>
          </cell>
          <cell r="AJ605" t="str">
            <v>N/A</v>
          </cell>
          <cell r="AK605" t="str">
            <v>N/A</v>
          </cell>
          <cell r="AL605" t="str">
            <v>N/A</v>
          </cell>
          <cell r="AM605" t="str">
            <v>N/A</v>
          </cell>
          <cell r="AN605">
            <v>0</v>
          </cell>
          <cell r="AO605" t="str">
            <v>N/A</v>
          </cell>
          <cell r="AP605">
            <v>0</v>
          </cell>
          <cell r="AQ605" t="str">
            <v>N/A</v>
          </cell>
          <cell r="AR605">
            <v>0</v>
          </cell>
          <cell r="AS605" t="str">
            <v>N/A</v>
          </cell>
          <cell r="AT605">
            <v>0</v>
          </cell>
          <cell r="AU605" t="str">
            <v>N/A</v>
          </cell>
          <cell r="AV605">
            <v>0</v>
          </cell>
          <cell r="AW605" t="str">
            <v>N/A</v>
          </cell>
          <cell r="AX605">
            <v>0</v>
          </cell>
          <cell r="AY605" t="str">
            <v>N/A</v>
          </cell>
          <cell r="AZ605">
            <v>0</v>
          </cell>
          <cell r="BA605">
            <v>75000000</v>
          </cell>
          <cell r="BB605" t="str">
            <v>NO</v>
          </cell>
          <cell r="BC605" t="str">
            <v>N/A</v>
          </cell>
          <cell r="BD605" t="str">
            <v>N/A</v>
          </cell>
          <cell r="BE605" t="str">
            <v>N/A</v>
          </cell>
          <cell r="BF605" t="str">
            <v>N/A</v>
          </cell>
          <cell r="BG605">
            <v>44926</v>
          </cell>
          <cell r="BH605">
            <v>44926</v>
          </cell>
          <cell r="BI605">
            <v>-417</v>
          </cell>
          <cell r="BJ605" t="str">
            <v>SI</v>
          </cell>
          <cell r="BK605">
            <v>45061</v>
          </cell>
          <cell r="BL605" t="str">
            <v>Bogotá D.C.</v>
          </cell>
          <cell r="BM605" t="str">
            <v>Cumplimiento</v>
          </cell>
          <cell r="BN605" t="str">
            <v>11-45-101110375</v>
          </cell>
          <cell r="BO605">
            <v>0</v>
          </cell>
          <cell r="BP605" t="str">
            <v>Seguros del Estado</v>
          </cell>
          <cell r="BQ605">
            <v>44588</v>
          </cell>
          <cell r="BR605" t="str">
            <v>26/01/2022 - 31/12/2025</v>
          </cell>
          <cell r="BS605">
            <v>2022</v>
          </cell>
          <cell r="BT605" t="str">
            <v>PENDIENTE</v>
          </cell>
          <cell r="BU605" t="str">
            <v>Ninguna</v>
          </cell>
          <cell r="BV605" t="str">
            <v>Terminado</v>
          </cell>
          <cell r="BW605" t="str">
            <v>Retiro</v>
          </cell>
          <cell r="BX605" t="str">
            <v>N/A</v>
          </cell>
          <cell r="BY605" t="str">
            <v>PND</v>
          </cell>
          <cell r="BZ605" t="str">
            <v>N/A</v>
          </cell>
          <cell r="CA605" t="str">
            <v>N/A</v>
          </cell>
        </row>
        <row r="606">
          <cell r="C606" t="str">
            <v>JEP-024-2022</v>
          </cell>
          <cell r="D606" t="str">
            <v>JEP-CSPO-024-2022</v>
          </cell>
          <cell r="E606" t="str">
            <v>Clara Torres</v>
          </cell>
          <cell r="F606" t="str">
            <v>N/R</v>
          </cell>
          <cell r="G606" t="str">
            <v>Harold Leibnitz Chaux Campos</v>
          </cell>
          <cell r="H606" t="str">
            <v>2. Contratos o convenios que no requieren pluralidad de ofertas</v>
          </cell>
          <cell r="I606" t="str">
            <v>1. Prestación de servicios</v>
          </cell>
          <cell r="J606">
            <v>19393097</v>
          </cell>
          <cell r="K606">
            <v>9</v>
          </cell>
          <cell r="L606" t="str">
            <v>Persona Natural</v>
          </cell>
          <cell r="M606" t="str">
            <v>N/A</v>
          </cell>
          <cell r="N606" t="str">
            <v xml:space="preserve">
Prestar servicios profesionales como abogado para desarrollar actividades de asesoría y apoyo jurídico en la gestión del departamento de conceptos y representación jurídica, y en los procesos judiciales en los que tenga representación judicial la jurisdicción especial para la paz.
</v>
          </cell>
          <cell r="O606" t="str">
            <v>Funciones de la dependencia</v>
          </cell>
          <cell r="P606" t="str">
            <v>Harvey Danilo Suarez Morales</v>
          </cell>
          <cell r="Q606" t="str">
            <v>Secretaría Ejecutiva</v>
          </cell>
          <cell r="R606" t="str">
            <v>Dirección de Asuntos Jurídicos</v>
          </cell>
          <cell r="S606" t="str">
            <v>Departamento de Conceptos y Representación Jurídica</v>
          </cell>
          <cell r="T606" t="str">
            <v>Carlos Iván Castro Sabbagh</v>
          </cell>
          <cell r="U606" t="str">
            <v>EE-Departamento de Conceptos y Representación Jurídica</v>
          </cell>
          <cell r="V606" t="str">
            <v>N/A</v>
          </cell>
          <cell r="W606" t="str">
            <v>N/A</v>
          </cell>
          <cell r="X606" t="str">
            <v>N/A</v>
          </cell>
          <cell r="Y606" t="str">
            <v>Inversión</v>
          </cell>
          <cell r="Z606">
            <v>119698068</v>
          </cell>
          <cell r="AA606" t="str">
            <v>N/A</v>
          </cell>
          <cell r="AB606" t="str">
            <v>N/A</v>
          </cell>
          <cell r="AC606" t="str">
            <v>$9.974.839</v>
          </cell>
          <cell r="AD606" t="str">
            <v>N/A</v>
          </cell>
          <cell r="AE606">
            <v>35922</v>
          </cell>
          <cell r="AF606">
            <v>30622</v>
          </cell>
          <cell r="AG606">
            <v>2018011001175</v>
          </cell>
          <cell r="AH606">
            <v>44574</v>
          </cell>
          <cell r="AI606">
            <v>44575</v>
          </cell>
          <cell r="AJ606" t="str">
            <v>N/A</v>
          </cell>
          <cell r="AK606" t="str">
            <v>N/A</v>
          </cell>
          <cell r="AL606" t="str">
            <v>N/A</v>
          </cell>
          <cell r="AM606" t="str">
            <v>N/A</v>
          </cell>
          <cell r="AN606">
            <v>0</v>
          </cell>
          <cell r="AO606" t="str">
            <v>N/A</v>
          </cell>
          <cell r="AP606">
            <v>0</v>
          </cell>
          <cell r="AQ606" t="str">
            <v>N/A</v>
          </cell>
          <cell r="AR606">
            <v>0</v>
          </cell>
          <cell r="AS606" t="str">
            <v>N/A</v>
          </cell>
          <cell r="AT606">
            <v>0</v>
          </cell>
          <cell r="AU606" t="str">
            <v>N/A</v>
          </cell>
          <cell r="AV606">
            <v>0</v>
          </cell>
          <cell r="AW606" t="str">
            <v>N/A</v>
          </cell>
          <cell r="AX606">
            <v>0</v>
          </cell>
          <cell r="AY606" t="str">
            <v>N/A</v>
          </cell>
          <cell r="AZ606">
            <v>0</v>
          </cell>
          <cell r="BA606">
            <v>119698068</v>
          </cell>
          <cell r="BB606" t="str">
            <v>NO</v>
          </cell>
          <cell r="BC606" t="str">
            <v>N/A</v>
          </cell>
          <cell r="BD606" t="str">
            <v>N/A</v>
          </cell>
          <cell r="BE606" t="str">
            <v>N/A</v>
          </cell>
          <cell r="BF606" t="str">
            <v>N/A</v>
          </cell>
          <cell r="BG606">
            <v>44926</v>
          </cell>
          <cell r="BH606">
            <v>44926</v>
          </cell>
          <cell r="BI606">
            <v>-417</v>
          </cell>
          <cell r="BJ606" t="str">
            <v>NO</v>
          </cell>
          <cell r="BK606" t="str">
            <v>N/A</v>
          </cell>
          <cell r="BL606" t="str">
            <v>Bogotá D.C.</v>
          </cell>
          <cell r="BM606" t="str">
            <v>Cumplimiento</v>
          </cell>
          <cell r="BN606" t="str">
            <v>14-47-101013883</v>
          </cell>
          <cell r="BO606">
            <v>0</v>
          </cell>
          <cell r="BP606" t="str">
            <v xml:space="preserve">Seguros del Estado </v>
          </cell>
          <cell r="BQ606">
            <v>44574</v>
          </cell>
          <cell r="BR606" t="str">
            <v>13-01-2022 - 05-07-2023</v>
          </cell>
          <cell r="BS606">
            <v>2022</v>
          </cell>
          <cell r="BT606" t="str">
            <v>https://jepcolombia-my.sharepoint.com/personal/carlos_torres_jep_gov_co/_layouts/15/onedrive.aspx?q=024&amp;searchScope=folder&amp;id=%2Fpersonal%2Fcarlos%5Ftorres%5Fjep%5Fgov%5Fco%2FDocuments%2FDocumentos%2FContractual%2FContractual%20%2D%20Onedrive%2FValidaci%C3%B3n%20p%C3%B3lizas%20CPS%2F%2EVERIFICACI%C3%93N%20DE%20P%C3%93LIZAS%20CONTRATOS%202022%2FVerificaci%C3%B3n%20p%C3%B3liza%20contrato%20JEP%2D024%2D2022%2Epdf&amp;parent=%2Fpersonal%2Fcarlos%5Ftorres%5Fjep%5Fgov%5Fco%2FDocuments%2FDocumentos%2FContractual%2FContractual%20%2D%20Onedrive%2FValidaci%C3%B3n%20p%C3%B3lizas%20CPS%2F%2EVERIFICACI%C3%93N%20DE%20P%C3%93LIZAS%20CONTRATOS%202022&amp;parentview=7</v>
          </cell>
          <cell r="BU606" t="str">
            <v>N/A</v>
          </cell>
          <cell r="BV606" t="str">
            <v>Terminado</v>
          </cell>
          <cell r="BW606" t="str">
            <v>Retiro</v>
          </cell>
          <cell r="BX606" t="str">
            <v>N/A</v>
          </cell>
          <cell r="BY606" t="str">
            <v>DERECHO</v>
          </cell>
          <cell r="BZ606" t="str">
            <v>N/A</v>
          </cell>
          <cell r="CA606" t="str">
            <v>MASCULINO</v>
          </cell>
        </row>
        <row r="607">
          <cell r="C607" t="str">
            <v>JEP-577-2022</v>
          </cell>
          <cell r="D607" t="str">
            <v>JEP-CSPO-558-2022</v>
          </cell>
          <cell r="E607" t="str">
            <v>Paola Casas</v>
          </cell>
          <cell r="F607">
            <v>44749</v>
          </cell>
          <cell r="G607" t="str">
            <v>Yinet Alexandra Zea Galindo</v>
          </cell>
          <cell r="H607" t="str">
            <v>2. Contratos o convenios que no requieren pluralidad de ofertas</v>
          </cell>
          <cell r="I607" t="str">
            <v>1. Prestación de servicios</v>
          </cell>
          <cell r="J607">
            <v>1010201933</v>
          </cell>
          <cell r="K607">
            <v>7</v>
          </cell>
          <cell r="L607" t="str">
            <v>Persona Natural</v>
          </cell>
          <cell r="M607" t="str">
            <v xml:space="preserve">Bogotá D.C. </v>
          </cell>
          <cell r="N607" t="str">
            <v xml:space="preserve">Prestar servicios profesionales para apoyar en los procesos de mejoramiento de la gestión judicial de las Salas de Justicia y Secciones del Tribunal para la Paz. </v>
          </cell>
          <cell r="O607" t="str">
            <v>Administrativo Transversal</v>
          </cell>
          <cell r="P607" t="str">
            <v>Harvey Danilo Suarez Morales</v>
          </cell>
          <cell r="Q607" t="str">
            <v>Secretaría Ejecutiva</v>
          </cell>
          <cell r="R607" t="str">
            <v>Dirección de Asuntos Jurídicos</v>
          </cell>
          <cell r="S607" t="str">
            <v>F -Magistratura</v>
          </cell>
          <cell r="T607" t="str">
            <v>Marlith Gineth Nieto Torres</v>
          </cell>
          <cell r="U607" t="str">
            <v>F -Magistratura</v>
          </cell>
          <cell r="V607" t="str">
            <v>N/A</v>
          </cell>
          <cell r="W607" t="str">
            <v>Magistratura
SEJUD - Salas y Secciones SRVR</v>
          </cell>
          <cell r="X607" t="str">
            <v>N/A</v>
          </cell>
          <cell r="Y607" t="str">
            <v>Inversión</v>
          </cell>
          <cell r="Z607">
            <v>18070350</v>
          </cell>
          <cell r="AA607" t="str">
            <v>N/A</v>
          </cell>
          <cell r="AB607" t="str">
            <v>N/A</v>
          </cell>
          <cell r="AC607">
            <v>3614070</v>
          </cell>
          <cell r="AD607" t="str">
            <v>N/A</v>
          </cell>
          <cell r="AE607">
            <v>72522</v>
          </cell>
          <cell r="AF607">
            <v>304822</v>
          </cell>
          <cell r="AG607">
            <v>2018011001091</v>
          </cell>
          <cell r="AH607">
            <v>44748</v>
          </cell>
          <cell r="AI607">
            <v>44749</v>
          </cell>
          <cell r="AJ607" t="str">
            <v>N/A</v>
          </cell>
          <cell r="AK607" t="str">
            <v>N/A</v>
          </cell>
          <cell r="AL607" t="str">
            <v>N/A</v>
          </cell>
          <cell r="AM607" t="str">
            <v>N/A</v>
          </cell>
          <cell r="AN607">
            <v>0</v>
          </cell>
          <cell r="AO607" t="str">
            <v>N/A</v>
          </cell>
          <cell r="AP607">
            <v>0</v>
          </cell>
          <cell r="AQ607" t="str">
            <v>N/A</v>
          </cell>
          <cell r="AR607">
            <v>0</v>
          </cell>
          <cell r="AS607" t="str">
            <v>N/A</v>
          </cell>
          <cell r="AT607">
            <v>0</v>
          </cell>
          <cell r="AU607" t="str">
            <v>N/A</v>
          </cell>
          <cell r="AV607">
            <v>0</v>
          </cell>
          <cell r="AW607" t="str">
            <v>N/A</v>
          </cell>
          <cell r="AX607">
            <v>0</v>
          </cell>
          <cell r="AY607" t="str">
            <v>N/A</v>
          </cell>
          <cell r="AZ607">
            <v>0</v>
          </cell>
          <cell r="BA607">
            <v>18070350</v>
          </cell>
          <cell r="BB607" t="str">
            <v>NO</v>
          </cell>
          <cell r="BC607" t="str">
            <v>N/A</v>
          </cell>
          <cell r="BD607" t="str">
            <v>N/A</v>
          </cell>
          <cell r="BE607" t="str">
            <v>N/A</v>
          </cell>
          <cell r="BF607" t="str">
            <v>N/A</v>
          </cell>
          <cell r="BG607">
            <v>44895</v>
          </cell>
          <cell r="BH607">
            <v>44895</v>
          </cell>
          <cell r="BI607">
            <v>-448</v>
          </cell>
          <cell r="BJ607" t="str">
            <v>SI</v>
          </cell>
          <cell r="BK607" t="str">
            <v>N/A</v>
          </cell>
          <cell r="BL607" t="str">
            <v>Bogotá D.C.</v>
          </cell>
          <cell r="BM607" t="str">
            <v>Cumplimiento</v>
          </cell>
          <cell r="BN607" t="str">
            <v>560 47 994000153305</v>
          </cell>
          <cell r="BO607">
            <v>0</v>
          </cell>
          <cell r="BP607" t="str">
            <v>Aseguradora Solidaria de Colombia</v>
          </cell>
          <cell r="BQ607">
            <v>44749</v>
          </cell>
          <cell r="BR607" t="str">
            <v>07/07/2022 - 09/06/2023</v>
          </cell>
          <cell r="BS607">
            <v>2022</v>
          </cell>
          <cell r="BT607" t="str">
            <v>PENDIENTE</v>
          </cell>
          <cell r="BU607" t="str">
            <v>Ninguna</v>
          </cell>
          <cell r="BV607" t="str">
            <v>Terminado</v>
          </cell>
          <cell r="BW607" t="str">
            <v>Retiro</v>
          </cell>
          <cell r="BX607" t="str">
            <v>N/A</v>
          </cell>
          <cell r="BY607" t="str">
            <v>PENDIENTE</v>
          </cell>
          <cell r="BZ607" t="str">
            <v>N/A</v>
          </cell>
          <cell r="CA607" t="str">
            <v>FEMENINO</v>
          </cell>
        </row>
        <row r="608">
          <cell r="C608" t="str">
            <v>JEP-579-2022</v>
          </cell>
          <cell r="D608" t="str">
            <v>JEP-CSPO-560-2022</v>
          </cell>
          <cell r="E608" t="str">
            <v>Paola Casas</v>
          </cell>
          <cell r="F608">
            <v>44749</v>
          </cell>
          <cell r="G608" t="str">
            <v>Karen Liceth Vergel Devia</v>
          </cell>
          <cell r="H608" t="str">
            <v>2. Contratos o convenios que no requieren pluralidad de ofertas</v>
          </cell>
          <cell r="I608" t="str">
            <v>1. Prestación de servicios</v>
          </cell>
          <cell r="J608">
            <v>1117543801</v>
          </cell>
          <cell r="K608">
            <v>9</v>
          </cell>
          <cell r="L608" t="str">
            <v>Persona Natural</v>
          </cell>
          <cell r="M608" t="str">
            <v xml:space="preserve">Bogotá D.C. </v>
          </cell>
          <cell r="N608" t="str">
            <v xml:space="preserve">Prestar servicios profesionales para apoyar en los procesos de mejoramiento de la gestión judicial de las Salas de Justicia y Secciones del Tribunal para la Paz. </v>
          </cell>
          <cell r="O608" t="str">
            <v>Administrativo Transversal</v>
          </cell>
          <cell r="P608" t="str">
            <v>Harvey Danilo Suarez Morales</v>
          </cell>
          <cell r="Q608" t="str">
            <v>Secretaría Ejecutiva</v>
          </cell>
          <cell r="R608" t="str">
            <v>Dirección de Asuntos Jurídicos</v>
          </cell>
          <cell r="S608" t="str">
            <v>Secretaría General Judicial</v>
          </cell>
          <cell r="T608" t="str">
            <v>Alba Luz Piedras Ortíz</v>
          </cell>
          <cell r="U608" t="str">
            <v>G-Secretaría General Judicial</v>
          </cell>
          <cell r="V608" t="str">
            <v>N/A</v>
          </cell>
          <cell r="W608" t="str">
            <v>Magistratura SEJUD - Salas y Secciones SAI</v>
          </cell>
          <cell r="X608" t="str">
            <v>N/A</v>
          </cell>
          <cell r="Y608" t="str">
            <v>Inversión</v>
          </cell>
          <cell r="Z608">
            <v>18070350</v>
          </cell>
          <cell r="AA608" t="str">
            <v>N/A</v>
          </cell>
          <cell r="AB608" t="str">
            <v>N/A</v>
          </cell>
          <cell r="AC608">
            <v>3614070</v>
          </cell>
          <cell r="AD608" t="str">
            <v>N/A</v>
          </cell>
          <cell r="AE608">
            <v>72622</v>
          </cell>
          <cell r="AF608">
            <v>306522</v>
          </cell>
          <cell r="AG608">
            <v>2018011001091</v>
          </cell>
          <cell r="AH608">
            <v>44748</v>
          </cell>
          <cell r="AI608">
            <v>44750</v>
          </cell>
          <cell r="AJ608" t="str">
            <v>Leidy Johanna Amado Merchán</v>
          </cell>
          <cell r="AK608">
            <v>1057606258</v>
          </cell>
          <cell r="AL608">
            <v>3</v>
          </cell>
          <cell r="AM608">
            <v>44811</v>
          </cell>
          <cell r="AN608">
            <v>0</v>
          </cell>
          <cell r="AO608" t="str">
            <v>N/A</v>
          </cell>
          <cell r="AP608">
            <v>0</v>
          </cell>
          <cell r="AQ608" t="str">
            <v>N/A</v>
          </cell>
          <cell r="AR608">
            <v>0</v>
          </cell>
          <cell r="AS608" t="str">
            <v>N/A</v>
          </cell>
          <cell r="AT608">
            <v>0</v>
          </cell>
          <cell r="AU608" t="str">
            <v>N/A</v>
          </cell>
          <cell r="AV608">
            <v>0</v>
          </cell>
          <cell r="AW608" t="str">
            <v>N/A</v>
          </cell>
          <cell r="AX608">
            <v>0</v>
          </cell>
          <cell r="AY608" t="str">
            <v>N/A</v>
          </cell>
          <cell r="AZ608">
            <v>0</v>
          </cell>
          <cell r="BA608">
            <v>18070350</v>
          </cell>
          <cell r="BB608" t="str">
            <v>NO</v>
          </cell>
          <cell r="BC608" t="str">
            <v>N/A</v>
          </cell>
          <cell r="BD608" t="str">
            <v>N/A</v>
          </cell>
          <cell r="BE608" t="str">
            <v>N/A</v>
          </cell>
          <cell r="BF608" t="str">
            <v>N/A</v>
          </cell>
          <cell r="BG608">
            <v>44895</v>
          </cell>
          <cell r="BH608">
            <v>44895</v>
          </cell>
          <cell r="BI608">
            <v>-448</v>
          </cell>
          <cell r="BJ608" t="str">
            <v>SI</v>
          </cell>
          <cell r="BK608" t="str">
            <v>N/A</v>
          </cell>
          <cell r="BL608" t="str">
            <v>Bogotá D.C.</v>
          </cell>
          <cell r="BM608" t="str">
            <v>Cumplimiento</v>
          </cell>
          <cell r="BN608" t="str">
            <v>21-45-101376780</v>
          </cell>
          <cell r="BO608">
            <v>0</v>
          </cell>
          <cell r="BP608" t="str">
            <v>Seguros del Estado S.A.</v>
          </cell>
          <cell r="BQ608">
            <v>44749</v>
          </cell>
          <cell r="BR608" t="str">
            <v>07/07/2022 - 01/06/2023
07/09/2022 - 07/07/2023</v>
          </cell>
          <cell r="BS608" t="str">
            <v>8/07/2022
08/09/2022</v>
          </cell>
          <cell r="BT608" t="str">
            <v>PENDIENTE</v>
          </cell>
          <cell r="BU608" t="str">
            <v>El 7 de septimebre se publica la cesión a partir del 7 de septiembre</v>
          </cell>
          <cell r="BV608" t="str">
            <v>Terminado</v>
          </cell>
          <cell r="BW608" t="str">
            <v>Cesión</v>
          </cell>
          <cell r="BX608" t="str">
            <v>N/A</v>
          </cell>
          <cell r="BY608" t="str">
            <v>DERECHO</v>
          </cell>
          <cell r="BZ608" t="str">
            <v>N/A</v>
          </cell>
          <cell r="CA608" t="str">
            <v>FEMENINO</v>
          </cell>
        </row>
        <row r="609">
          <cell r="C609" t="str">
            <v>JEP-609-2022</v>
          </cell>
          <cell r="D609" t="str">
            <v>JEP-CSPO-590-2022</v>
          </cell>
          <cell r="E609" t="str">
            <v>Paola Casas</v>
          </cell>
          <cell r="F609">
            <v>44750</v>
          </cell>
          <cell r="G609" t="str">
            <v>Tatiana Mendez Gil</v>
          </cell>
          <cell r="H609" t="str">
            <v>2. Contratos o convenios que no requieren pluralidad de ofertas</v>
          </cell>
          <cell r="I609" t="str">
            <v>1. Prestación de servicios</v>
          </cell>
          <cell r="J609">
            <v>1032440006</v>
          </cell>
          <cell r="K609">
            <v>9</v>
          </cell>
          <cell r="L609" t="str">
            <v>Persona Natural</v>
          </cell>
          <cell r="M609" t="str">
            <v xml:space="preserve">Bogotá D.C. </v>
          </cell>
          <cell r="N609" t="str">
            <v>Prestar servicios profesionales para apoyar en los procesos de mejoramiento de la gestión judicial de las Salas de Justicia y Secciones del Tribunal para la Paz.</v>
          </cell>
          <cell r="O609" t="str">
            <v>Administrativo Transversal</v>
          </cell>
          <cell r="P609" t="str">
            <v>Harvey Danilo Suarez Morales</v>
          </cell>
          <cell r="Q609" t="str">
            <v>Secretaría Ejecutiva</v>
          </cell>
          <cell r="R609" t="str">
            <v>Dirección de Asuntos Jurídicos</v>
          </cell>
          <cell r="S609" t="str">
            <v>Secretaría General Judicial</v>
          </cell>
          <cell r="T609" t="str">
            <v>Sandra Milena Sánchez Rojas</v>
          </cell>
          <cell r="U609" t="str">
            <v>G-Secretaría General Judicial</v>
          </cell>
          <cell r="V609" t="str">
            <v>N/A</v>
          </cell>
          <cell r="W609" t="str">
            <v>Magistratura
SEJUD - Salas y Secciones SDSJ</v>
          </cell>
          <cell r="X609" t="str">
            <v>N/A</v>
          </cell>
          <cell r="Y609" t="str">
            <v>Inversión</v>
          </cell>
          <cell r="Z609">
            <v>18070350</v>
          </cell>
          <cell r="AA609" t="str">
            <v>N/A</v>
          </cell>
          <cell r="AB609" t="str">
            <v>N/A</v>
          </cell>
          <cell r="AC609">
            <v>3614070</v>
          </cell>
          <cell r="AD609" t="str">
            <v>N/A</v>
          </cell>
          <cell r="AE609">
            <v>72722</v>
          </cell>
          <cell r="AF609">
            <v>332722</v>
          </cell>
          <cell r="AG609">
            <v>2018011001091</v>
          </cell>
          <cell r="AH609">
            <v>44763</v>
          </cell>
          <cell r="AI609">
            <v>44774</v>
          </cell>
          <cell r="AJ609" t="str">
            <v>Camila Vera Delgado
Gabriela Torres Daza</v>
          </cell>
          <cell r="AK609" t="str">
            <v>1010238244
1018456069</v>
          </cell>
          <cell r="AL609" t="str">
            <v>0
1</v>
          </cell>
          <cell r="AM609" t="str">
            <v>18/08/2022
30/09/2022</v>
          </cell>
          <cell r="AN609">
            <v>0</v>
          </cell>
          <cell r="AO609" t="str">
            <v>N/A</v>
          </cell>
          <cell r="AP609">
            <v>0</v>
          </cell>
          <cell r="AQ609" t="str">
            <v>N/A</v>
          </cell>
          <cell r="AR609">
            <v>0</v>
          </cell>
          <cell r="AS609" t="str">
            <v>N/A</v>
          </cell>
          <cell r="AT609">
            <v>0</v>
          </cell>
          <cell r="AU609" t="str">
            <v>N/A</v>
          </cell>
          <cell r="AV609">
            <v>0</v>
          </cell>
          <cell r="AW609" t="str">
            <v>N/A</v>
          </cell>
          <cell r="AX609">
            <v>0</v>
          </cell>
          <cell r="AY609" t="str">
            <v>N/A</v>
          </cell>
          <cell r="AZ609">
            <v>0</v>
          </cell>
          <cell r="BA609">
            <v>18070350</v>
          </cell>
          <cell r="BB609" t="str">
            <v>NO</v>
          </cell>
          <cell r="BC609" t="str">
            <v>N/A</v>
          </cell>
          <cell r="BD609" t="str">
            <v>N/A</v>
          </cell>
          <cell r="BE609" t="str">
            <v>N/A</v>
          </cell>
          <cell r="BF609" t="str">
            <v>N/A</v>
          </cell>
          <cell r="BG609">
            <v>44895</v>
          </cell>
          <cell r="BH609">
            <v>44895</v>
          </cell>
          <cell r="BI609">
            <v>-448</v>
          </cell>
          <cell r="BJ609" t="str">
            <v>SI</v>
          </cell>
          <cell r="BK609" t="str">
            <v>N/A</v>
          </cell>
          <cell r="BL609" t="str">
            <v>Bogotá D.C.</v>
          </cell>
          <cell r="BM609" t="str">
            <v>Cumplimiento</v>
          </cell>
          <cell r="BN609" t="str">
            <v xml:space="preserve">21-45-101378428
21-45-101381636
15-47-101010057
</v>
          </cell>
          <cell r="BO609" t="str">
            <v>0
0
0</v>
          </cell>
          <cell r="BP609" t="str">
            <v>Seguros del Estado S.A.
Seguros del Estado S.A.
Seguros del Estado S.A.</v>
          </cell>
          <cell r="BQ609" t="str">
            <v>21/07/2022
18/08/2022
01/10/2022</v>
          </cell>
          <cell r="BR609" t="str">
            <v>21/07/2022 - 31/05/2023
18/08/2022 - 01/06/2023
30/09/2022 - 31/05/2023</v>
          </cell>
          <cell r="BS609" t="str">
            <v>27/07/2022 
19/08/2022
03/10/2022</v>
          </cell>
          <cell r="BT609" t="str">
            <v>PENDIENTE</v>
          </cell>
          <cell r="BU609" t="str">
            <v>En fehca del 18 de septiembre se realiza cesión del contrato
El 30 de septiembre se cesiono el contrato a Gabriela</v>
          </cell>
          <cell r="BV609" t="str">
            <v>Terminado</v>
          </cell>
          <cell r="BW609" t="str">
            <v>Cesión</v>
          </cell>
          <cell r="BX609" t="str">
            <v>N/A</v>
          </cell>
          <cell r="BY609" t="str">
            <v>PENDIENTE</v>
          </cell>
          <cell r="BZ609" t="str">
            <v>N/A</v>
          </cell>
          <cell r="CA609" t="str">
            <v>FEMENINO</v>
          </cell>
        </row>
        <row r="610">
          <cell r="C610" t="str">
            <v>JEP-578-2022</v>
          </cell>
          <cell r="D610" t="str">
            <v>JEP-CSPO-559-2022</v>
          </cell>
          <cell r="E610" t="str">
            <v>Paola Casas</v>
          </cell>
          <cell r="F610">
            <v>44749</v>
          </cell>
          <cell r="G610" t="str">
            <v>Gabriela Jineth Bonilla Pazos</v>
          </cell>
          <cell r="H610" t="str">
            <v>2. Contratos o convenios que no requieren pluralidad de ofertas</v>
          </cell>
          <cell r="I610" t="str">
            <v>1. Prestación de servicios</v>
          </cell>
          <cell r="J610">
            <v>1049646182</v>
          </cell>
          <cell r="K610">
            <v>4</v>
          </cell>
          <cell r="L610" t="str">
            <v>Persona Natural</v>
          </cell>
          <cell r="M610" t="str">
            <v>Ipiales</v>
          </cell>
          <cell r="N610" t="str">
            <v xml:space="preserve">Prestar servicios profesionales para apoyar en los procesos de mejoramiento de la gestión judicial de las Salas de Justicia y Secciones del Tribunal para la Paz. </v>
          </cell>
          <cell r="O610" t="str">
            <v>Administrativo Transversal</v>
          </cell>
          <cell r="P610" t="str">
            <v>Harvey Danilo Suarez Morales</v>
          </cell>
          <cell r="Q610" t="str">
            <v>Secretaría Ejecutiva</v>
          </cell>
          <cell r="R610" t="str">
            <v>Dirección de Asuntos Jurídicos</v>
          </cell>
          <cell r="S610" t="str">
            <v>Secretaría General Judicial</v>
          </cell>
          <cell r="T610" t="str">
            <v>Marlith Gineth Nieto Torres</v>
          </cell>
          <cell r="U610" t="str">
            <v>G-Secretaría General Judicial</v>
          </cell>
          <cell r="V610" t="str">
            <v>N/A</v>
          </cell>
          <cell r="W610" t="str">
            <v>Magistratura
SEJUD - Salas y Secciones SRVR</v>
          </cell>
          <cell r="X610" t="str">
            <v>N/A</v>
          </cell>
          <cell r="Y610" t="str">
            <v>Inversión</v>
          </cell>
          <cell r="Z610">
            <v>18070350</v>
          </cell>
          <cell r="AA610" t="str">
            <v>N/A</v>
          </cell>
          <cell r="AB610" t="str">
            <v>N/A</v>
          </cell>
          <cell r="AC610">
            <v>3614070</v>
          </cell>
          <cell r="AD610" t="str">
            <v>N/A</v>
          </cell>
          <cell r="AE610">
            <v>72822</v>
          </cell>
          <cell r="AF610">
            <v>301622</v>
          </cell>
          <cell r="AG610">
            <v>2018011001091</v>
          </cell>
          <cell r="AH610">
            <v>44747</v>
          </cell>
          <cell r="AI610">
            <v>44749</v>
          </cell>
          <cell r="AJ610" t="str">
            <v>Germán Mauricio Márquez Ruiz</v>
          </cell>
          <cell r="AK610">
            <v>1067862968</v>
          </cell>
          <cell r="AL610">
            <v>7</v>
          </cell>
          <cell r="AM610">
            <v>44811</v>
          </cell>
          <cell r="AN610">
            <v>0</v>
          </cell>
          <cell r="AO610" t="str">
            <v>N/A</v>
          </cell>
          <cell r="AP610">
            <v>0</v>
          </cell>
          <cell r="AQ610" t="str">
            <v>N/A</v>
          </cell>
          <cell r="AR610">
            <v>0</v>
          </cell>
          <cell r="AS610" t="str">
            <v>N/A</v>
          </cell>
          <cell r="AT610">
            <v>0</v>
          </cell>
          <cell r="AU610" t="str">
            <v>N/A</v>
          </cell>
          <cell r="AV610">
            <v>0</v>
          </cell>
          <cell r="AW610" t="str">
            <v>N/A</v>
          </cell>
          <cell r="AX610">
            <v>0</v>
          </cell>
          <cell r="AY610" t="str">
            <v>N/A</v>
          </cell>
          <cell r="AZ610">
            <v>0</v>
          </cell>
          <cell r="BA610">
            <v>18070350</v>
          </cell>
          <cell r="BB610" t="str">
            <v>NO</v>
          </cell>
          <cell r="BC610" t="str">
            <v>N/A</v>
          </cell>
          <cell r="BD610" t="str">
            <v>N/A</v>
          </cell>
          <cell r="BE610" t="str">
            <v>N/A</v>
          </cell>
          <cell r="BF610" t="str">
            <v>N/A</v>
          </cell>
          <cell r="BG610">
            <v>44895</v>
          </cell>
          <cell r="BH610">
            <v>44895</v>
          </cell>
          <cell r="BI610">
            <v>-448</v>
          </cell>
          <cell r="BJ610" t="str">
            <v>SI</v>
          </cell>
          <cell r="BK610" t="str">
            <v>N/A</v>
          </cell>
          <cell r="BL610" t="str">
            <v>Bogotá D.C.</v>
          </cell>
          <cell r="BM610" t="str">
            <v>Cumplimiento</v>
          </cell>
          <cell r="BN610" t="str">
            <v xml:space="preserve">BY-100026463
33-47-101009970
</v>
          </cell>
          <cell r="BO610" t="str">
            <v>0
0</v>
          </cell>
          <cell r="BP610" t="str">
            <v>Compañía Mundial de Seguros S.A.
Seguros del Estado S.A</v>
          </cell>
          <cell r="BQ610" t="str">
            <v>6/07/2022
08/09/2022</v>
          </cell>
          <cell r="BR610" t="str">
            <v>06/07/2022 - 05/06/2023
07/09/2022 - 31/05/2023</v>
          </cell>
          <cell r="BS610" t="str">
            <v>6/07/2022
09/09/2022</v>
          </cell>
          <cell r="BT610" t="str">
            <v>PENDIENTE</v>
          </cell>
          <cell r="BU610" t="str">
            <v>En fecha del 7 de septiembre de 2022, se publica la cesión</v>
          </cell>
          <cell r="BV610" t="str">
            <v>Terminado</v>
          </cell>
          <cell r="BW610" t="str">
            <v>Cesión</v>
          </cell>
          <cell r="BX610" t="str">
            <v>N/A</v>
          </cell>
          <cell r="BY610" t="str">
            <v>PENDIENTE</v>
          </cell>
          <cell r="BZ610" t="str">
            <v>N/A</v>
          </cell>
          <cell r="CA610" t="str">
            <v>FEMENINO</v>
          </cell>
        </row>
        <row r="611">
          <cell r="C611" t="str">
            <v>JEP-610-2022</v>
          </cell>
          <cell r="D611" t="str">
            <v>JEP-CSPO-591-2022</v>
          </cell>
          <cell r="E611" t="str">
            <v>Paola Casas</v>
          </cell>
          <cell r="F611">
            <v>44750</v>
          </cell>
          <cell r="G611" t="str">
            <v>Sandra Patricia Puerto Cantor</v>
          </cell>
          <cell r="H611" t="str">
            <v>2. Contratos o convenios que no requieren pluralidad de ofertas</v>
          </cell>
          <cell r="I611" t="str">
            <v>1. Prestación de servicios</v>
          </cell>
          <cell r="J611">
            <v>33379206</v>
          </cell>
          <cell r="K611">
            <v>8</v>
          </cell>
          <cell r="L611" t="str">
            <v>Persona Natural</v>
          </cell>
          <cell r="M611" t="str">
            <v xml:space="preserve">Bogotá D.C. </v>
          </cell>
          <cell r="N611" t="str">
            <v>Prestar servicios profesionales para apoyar en los procesos de mejoramiento de la gestión judicial de las Salas de Justicia y Secciones del Tribunal para la Paz.</v>
          </cell>
          <cell r="O611" t="str">
            <v>Administrativo Transversal</v>
          </cell>
          <cell r="P611" t="str">
            <v>Harvey Danilo Suarez Morales</v>
          </cell>
          <cell r="Q611" t="str">
            <v>Secretaría Ejecutiva</v>
          </cell>
          <cell r="R611" t="str">
            <v>Dirección de Asuntos Jurídicos</v>
          </cell>
          <cell r="S611" t="str">
            <v>F -Magistratura</v>
          </cell>
          <cell r="T611" t="str">
            <v>Marlith Gineth Nieto Torres</v>
          </cell>
          <cell r="U611" t="str">
            <v>F -Magistratura</v>
          </cell>
          <cell r="V611" t="str">
            <v>N/A</v>
          </cell>
          <cell r="W611" t="str">
            <v>Magistratura
SEJUD - Salas y Secciones SRVR</v>
          </cell>
          <cell r="X611" t="str">
            <v>N/A</v>
          </cell>
          <cell r="Y611" t="str">
            <v>Inversión</v>
          </cell>
          <cell r="Z611">
            <v>18070350</v>
          </cell>
          <cell r="AA611" t="str">
            <v>N/A</v>
          </cell>
          <cell r="AB611" t="str">
            <v>N/A</v>
          </cell>
          <cell r="AC611">
            <v>3614070</v>
          </cell>
          <cell r="AD611" t="str">
            <v>N/A</v>
          </cell>
          <cell r="AE611">
            <v>84722</v>
          </cell>
          <cell r="AF611">
            <v>328322</v>
          </cell>
          <cell r="AG611" t="str">
            <v xml:space="preserve">	2018011001091</v>
          </cell>
          <cell r="AH611">
            <v>44761</v>
          </cell>
          <cell r="AI611">
            <v>44763</v>
          </cell>
          <cell r="AJ611" t="str">
            <v>N/A</v>
          </cell>
          <cell r="AK611" t="str">
            <v>N/A</v>
          </cell>
          <cell r="AL611" t="str">
            <v>N/A</v>
          </cell>
          <cell r="AM611" t="str">
            <v>N/A</v>
          </cell>
          <cell r="AN611">
            <v>0</v>
          </cell>
          <cell r="AO611" t="str">
            <v>N/A</v>
          </cell>
          <cell r="AP611">
            <v>0</v>
          </cell>
          <cell r="AQ611" t="str">
            <v>N/A</v>
          </cell>
          <cell r="AR611">
            <v>0</v>
          </cell>
          <cell r="AS611" t="str">
            <v>N/A</v>
          </cell>
          <cell r="AT611">
            <v>0</v>
          </cell>
          <cell r="AU611" t="str">
            <v>N/A</v>
          </cell>
          <cell r="AV611">
            <v>0</v>
          </cell>
          <cell r="AW611" t="str">
            <v>N/A</v>
          </cell>
          <cell r="AX611">
            <v>0</v>
          </cell>
          <cell r="AY611" t="str">
            <v>N/A</v>
          </cell>
          <cell r="AZ611">
            <v>0</v>
          </cell>
          <cell r="BA611">
            <v>18070350</v>
          </cell>
          <cell r="BB611" t="str">
            <v>NO</v>
          </cell>
          <cell r="BC611" t="str">
            <v>N/A</v>
          </cell>
          <cell r="BD611" t="str">
            <v>N/A</v>
          </cell>
          <cell r="BE611" t="str">
            <v>N/A</v>
          </cell>
          <cell r="BF611" t="str">
            <v>N/A</v>
          </cell>
          <cell r="BG611">
            <v>44895</v>
          </cell>
          <cell r="BH611">
            <v>44895</v>
          </cell>
          <cell r="BI611">
            <v>-448</v>
          </cell>
          <cell r="BJ611" t="str">
            <v>SI</v>
          </cell>
          <cell r="BK611" t="str">
            <v>N/A</v>
          </cell>
          <cell r="BL611" t="str">
            <v>Bogotá D.C.</v>
          </cell>
          <cell r="BM611" t="str">
            <v>Cumplimiento</v>
          </cell>
          <cell r="BN611" t="str">
            <v>33-47-101009698</v>
          </cell>
          <cell r="BO611">
            <v>0</v>
          </cell>
          <cell r="BP611" t="str">
            <v>Seguros del Estado S.A.</v>
          </cell>
          <cell r="BQ611">
            <v>44763</v>
          </cell>
          <cell r="BR611" t="str">
            <v>21/07/2022 - 31/05/2023</v>
          </cell>
          <cell r="BS611">
            <v>2022</v>
          </cell>
          <cell r="BT611" t="str">
            <v>PENDIENTE</v>
          </cell>
          <cell r="BU611" t="str">
            <v>Ninguna</v>
          </cell>
          <cell r="BV611" t="str">
            <v>Terminado</v>
          </cell>
          <cell r="BW611" t="str">
            <v>Retiro</v>
          </cell>
          <cell r="BX611" t="str">
            <v>N/A</v>
          </cell>
          <cell r="BY611" t="str">
            <v>PENDIENTE</v>
          </cell>
          <cell r="BZ611" t="str">
            <v>N/A</v>
          </cell>
          <cell r="CA611" t="str">
            <v>FEMENINO</v>
          </cell>
        </row>
        <row r="612">
          <cell r="C612" t="str">
            <v>JEP-628-2022</v>
          </cell>
          <cell r="D612" t="str">
            <v>JEP-CSPO-609-2022</v>
          </cell>
          <cell r="E612" t="str">
            <v>Paola Casas</v>
          </cell>
          <cell r="F612">
            <v>44760</v>
          </cell>
          <cell r="G612" t="str">
            <v>David Leonardo Moreno Salcedo</v>
          </cell>
          <cell r="H612" t="str">
            <v>2. Contratos o convenios que no requieren pluralidad de ofertas</v>
          </cell>
          <cell r="I612" t="str">
            <v>1. Prestación de servicios</v>
          </cell>
          <cell r="J612">
            <v>1026301233</v>
          </cell>
          <cell r="K612">
            <v>7</v>
          </cell>
          <cell r="L612" t="str">
            <v>Persona Natural</v>
          </cell>
          <cell r="M612" t="str">
            <v xml:space="preserve">Bogotá D.C. </v>
          </cell>
          <cell r="N612" t="str">
            <v>Prestar servicios profesionales para apoyar en los procesos de mejoramiento de la gestión judicial de las Salas de Justicia y Secciones del Tribunal para la Paz.</v>
          </cell>
          <cell r="O612" t="str">
            <v>Administrativo Transversal</v>
          </cell>
          <cell r="P612" t="str">
            <v>Harvey Danilo Suarez Morales</v>
          </cell>
          <cell r="Q612" t="str">
            <v>Secretaría Ejecutiva</v>
          </cell>
          <cell r="R612" t="str">
            <v>Dirección de Asuntos Jurídicos</v>
          </cell>
          <cell r="S612" t="str">
            <v>Secretaría General Judicial</v>
          </cell>
          <cell r="T612" t="str">
            <v>Sandra Milena Sánchez Rojas</v>
          </cell>
          <cell r="U612" t="str">
            <v>G-Secretaría General Judicial</v>
          </cell>
          <cell r="V612" t="str">
            <v>N/A</v>
          </cell>
          <cell r="W612" t="str">
            <v>Magistratura
SEJUD - Salas y Secciones SDSJ</v>
          </cell>
          <cell r="X612" t="str">
            <v>N/A</v>
          </cell>
          <cell r="Y612" t="str">
            <v>Inversión</v>
          </cell>
          <cell r="Z612">
            <v>18070350</v>
          </cell>
          <cell r="AA612" t="str">
            <v>N/A</v>
          </cell>
          <cell r="AB612" t="str">
            <v>N/A</v>
          </cell>
          <cell r="AC612">
            <v>3614070</v>
          </cell>
          <cell r="AD612" t="str">
            <v>N/A</v>
          </cell>
          <cell r="AE612">
            <v>72922</v>
          </cell>
          <cell r="AF612">
            <v>335922</v>
          </cell>
          <cell r="AG612">
            <v>2018011001091</v>
          </cell>
          <cell r="AH612">
            <v>44764</v>
          </cell>
          <cell r="AI612">
            <v>44774</v>
          </cell>
          <cell r="AJ612" t="str">
            <v>N/A</v>
          </cell>
          <cell r="AK612" t="str">
            <v>N/A</v>
          </cell>
          <cell r="AL612" t="str">
            <v>N/A</v>
          </cell>
          <cell r="AM612" t="str">
            <v>N/A</v>
          </cell>
          <cell r="AN612">
            <v>0</v>
          </cell>
          <cell r="AO612" t="str">
            <v>N/A</v>
          </cell>
          <cell r="AP612">
            <v>0</v>
          </cell>
          <cell r="AQ612" t="str">
            <v>N/A</v>
          </cell>
          <cell r="AR612">
            <v>0</v>
          </cell>
          <cell r="AS612" t="str">
            <v>N/A</v>
          </cell>
          <cell r="AT612">
            <v>0</v>
          </cell>
          <cell r="AU612" t="str">
            <v>N/A</v>
          </cell>
          <cell r="AV612">
            <v>0</v>
          </cell>
          <cell r="AW612" t="str">
            <v>N/A</v>
          </cell>
          <cell r="AX612">
            <v>0</v>
          </cell>
          <cell r="AY612" t="str">
            <v>N/A</v>
          </cell>
          <cell r="AZ612">
            <v>0</v>
          </cell>
          <cell r="BA612">
            <v>18070350</v>
          </cell>
          <cell r="BB612" t="str">
            <v>NO</v>
          </cell>
          <cell r="BC612" t="str">
            <v>N/A</v>
          </cell>
          <cell r="BD612" t="str">
            <v>N/A</v>
          </cell>
          <cell r="BE612" t="str">
            <v>N/A</v>
          </cell>
          <cell r="BF612" t="str">
            <v>N/A</v>
          </cell>
          <cell r="BG612">
            <v>44895</v>
          </cell>
          <cell r="BH612">
            <v>44895</v>
          </cell>
          <cell r="BI612">
            <v>-448</v>
          </cell>
          <cell r="BJ612" t="str">
            <v>SI</v>
          </cell>
          <cell r="BK612" t="str">
            <v>N/A</v>
          </cell>
          <cell r="BL612" t="str">
            <v>Bogotá D.C.</v>
          </cell>
          <cell r="BM612" t="str">
            <v>Cumplimiento</v>
          </cell>
          <cell r="BN612" t="str">
            <v>21-45-101379012</v>
          </cell>
          <cell r="BO612">
            <v>0</v>
          </cell>
          <cell r="BP612" t="str">
            <v>Seguros del Estado S.A.</v>
          </cell>
          <cell r="BQ612">
            <v>44768</v>
          </cell>
          <cell r="BR612" t="str">
            <v>26/07/2022 - 01/06/2023</v>
          </cell>
          <cell r="BS612">
            <v>2022</v>
          </cell>
          <cell r="BT612" t="str">
            <v>PENDIENTE</v>
          </cell>
          <cell r="BU612" t="str">
            <v>Ninguna</v>
          </cell>
          <cell r="BV612" t="str">
            <v>Terminado</v>
          </cell>
          <cell r="BW612" t="str">
            <v>Retiro</v>
          </cell>
          <cell r="BX612" t="str">
            <v>N/A</v>
          </cell>
          <cell r="BY612" t="str">
            <v>PENDIENTE</v>
          </cell>
          <cell r="BZ612" t="str">
            <v>N/A</v>
          </cell>
          <cell r="CA612" t="str">
            <v>MASCULINO</v>
          </cell>
        </row>
        <row r="613">
          <cell r="C613" t="str">
            <v>JEP-580-2022</v>
          </cell>
          <cell r="D613" t="str">
            <v>JEP-CSPO-561-2022</v>
          </cell>
          <cell r="E613" t="str">
            <v>Paola Casas</v>
          </cell>
          <cell r="F613">
            <v>44749</v>
          </cell>
          <cell r="G613" t="str">
            <v>Paula Andrea Guerra Ramirez</v>
          </cell>
          <cell r="H613" t="str">
            <v>2. Contratos o convenios que no requieren pluralidad de ofertas</v>
          </cell>
          <cell r="I613" t="str">
            <v>1. Prestación de servicios</v>
          </cell>
          <cell r="J613">
            <v>1136886091</v>
          </cell>
          <cell r="K613">
            <v>7</v>
          </cell>
          <cell r="L613" t="str">
            <v>Persona Natural</v>
          </cell>
          <cell r="M613" t="str">
            <v xml:space="preserve">Bogotá D.C. </v>
          </cell>
          <cell r="N613" t="str">
            <v>Prestar servicios profesionales para apoyar en los procesos de mejoramiento de la gestión judicial de las Salas de Justicia y Secciones del Tribunal para la Paz.</v>
          </cell>
          <cell r="O613" t="str">
            <v>Administrativo Transversal</v>
          </cell>
          <cell r="P613" t="str">
            <v>Harvey Danilo Suarez Morales</v>
          </cell>
          <cell r="Q613" t="str">
            <v>Secretaría Ejecutiva</v>
          </cell>
          <cell r="R613" t="str">
            <v>Dirección de Asuntos Jurídicos</v>
          </cell>
          <cell r="S613" t="str">
            <v>Secretaría General Judicial</v>
          </cell>
          <cell r="T613" t="str">
            <v>Alba Luz Piedras Ortíz</v>
          </cell>
          <cell r="U613" t="str">
            <v>G-Secretaría General Judicial</v>
          </cell>
          <cell r="V613" t="str">
            <v>N/A</v>
          </cell>
          <cell r="W613" t="str">
            <v>Magistratura SEJUD - Salas y Secciones SAI</v>
          </cell>
          <cell r="X613" t="str">
            <v>N/A</v>
          </cell>
          <cell r="Y613" t="str">
            <v>Inversión</v>
          </cell>
          <cell r="Z613">
            <v>18070350</v>
          </cell>
          <cell r="AA613" t="str">
            <v>N/A</v>
          </cell>
          <cell r="AB613" t="str">
            <v>N/A</v>
          </cell>
          <cell r="AC613">
            <v>3614070</v>
          </cell>
          <cell r="AD613" t="str">
            <v>N/A</v>
          </cell>
          <cell r="AE613">
            <v>73022</v>
          </cell>
          <cell r="AF613">
            <v>308222</v>
          </cell>
          <cell r="AG613">
            <v>2018011001091</v>
          </cell>
          <cell r="AH613">
            <v>44750</v>
          </cell>
          <cell r="AI613">
            <v>44750</v>
          </cell>
          <cell r="AJ613" t="str">
            <v>N/A</v>
          </cell>
          <cell r="AK613" t="str">
            <v>N/A</v>
          </cell>
          <cell r="AL613" t="str">
            <v>N/A</v>
          </cell>
          <cell r="AM613" t="str">
            <v>N/A</v>
          </cell>
          <cell r="AN613">
            <v>0</v>
          </cell>
          <cell r="AO613" t="str">
            <v>N/A</v>
          </cell>
          <cell r="AP613">
            <v>0</v>
          </cell>
          <cell r="AQ613" t="str">
            <v>N/A</v>
          </cell>
          <cell r="AR613">
            <v>0</v>
          </cell>
          <cell r="AS613" t="str">
            <v>N/A</v>
          </cell>
          <cell r="AT613">
            <v>0</v>
          </cell>
          <cell r="AU613" t="str">
            <v>N/A</v>
          </cell>
          <cell r="AV613">
            <v>0</v>
          </cell>
          <cell r="AW613" t="str">
            <v>N/A</v>
          </cell>
          <cell r="AX613">
            <v>0</v>
          </cell>
          <cell r="AY613" t="str">
            <v>N/A</v>
          </cell>
          <cell r="AZ613">
            <v>0</v>
          </cell>
          <cell r="BA613">
            <v>18070350</v>
          </cell>
          <cell r="BB613" t="str">
            <v>NO</v>
          </cell>
          <cell r="BC613" t="str">
            <v>N/A</v>
          </cell>
          <cell r="BD613" t="str">
            <v>N/A</v>
          </cell>
          <cell r="BE613" t="str">
            <v>N/A</v>
          </cell>
          <cell r="BF613" t="str">
            <v>N/A</v>
          </cell>
          <cell r="BG613">
            <v>44895</v>
          </cell>
          <cell r="BH613">
            <v>44895</v>
          </cell>
          <cell r="BI613">
            <v>-448</v>
          </cell>
          <cell r="BJ613" t="str">
            <v>SI</v>
          </cell>
          <cell r="BK613" t="str">
            <v>N/A</v>
          </cell>
          <cell r="BL613" t="str">
            <v>Bogotá D.C.</v>
          </cell>
          <cell r="BM613" t="str">
            <v>Cumplimiento</v>
          </cell>
          <cell r="BN613" t="str">
            <v>21-45-101376893</v>
          </cell>
          <cell r="BO613">
            <v>0</v>
          </cell>
          <cell r="BP613" t="str">
            <v>Seguros del Estado S.A.</v>
          </cell>
          <cell r="BQ613">
            <v>44750</v>
          </cell>
          <cell r="BR613" t="str">
            <v>08/07/2022 - 01/06/2023</v>
          </cell>
          <cell r="BS613">
            <v>2022</v>
          </cell>
          <cell r="BT613" t="str">
            <v>PENDIENTE</v>
          </cell>
          <cell r="BU613" t="str">
            <v>En fecha del 10/11/2022 se suspende el contrato hasta el 17/11/2022
Se reactiva el 18 de noviembre de 2022</v>
          </cell>
          <cell r="BV613" t="str">
            <v>Terminado</v>
          </cell>
          <cell r="BW613" t="str">
            <v>Suspensión</v>
          </cell>
          <cell r="BX613" t="str">
            <v>10/11/2022 - 17/11/2022</v>
          </cell>
          <cell r="BY613" t="str">
            <v>PENDIENTE</v>
          </cell>
          <cell r="BZ613" t="str">
            <v>N/A</v>
          </cell>
          <cell r="CA613" t="str">
            <v>FEMENINO</v>
          </cell>
        </row>
        <row r="614">
          <cell r="C614" t="str">
            <v>JEP-611-2022</v>
          </cell>
          <cell r="D614" t="str">
            <v>JEP-CSPO-592-2022</v>
          </cell>
          <cell r="E614" t="str">
            <v>Paola Casas</v>
          </cell>
          <cell r="F614">
            <v>44750</v>
          </cell>
          <cell r="G614" t="str">
            <v>Bryan Stivenz Saenz Becerra</v>
          </cell>
          <cell r="H614" t="str">
            <v>2. Contratos o convenios que no requieren pluralidad de ofertas</v>
          </cell>
          <cell r="I614" t="str">
            <v>1. Prestación de servicios</v>
          </cell>
          <cell r="J614">
            <v>1117542658</v>
          </cell>
          <cell r="K614">
            <v>7</v>
          </cell>
          <cell r="L614" t="str">
            <v>Persona Natural</v>
          </cell>
          <cell r="M614" t="str">
            <v>Florencia</v>
          </cell>
          <cell r="N614" t="str">
            <v>Prestar servicios profesionales para apoyar en los procesos de mejoramiento de la gestión judicial de las Salas de Justicia y Secciones del Tribunal para la Paz.</v>
          </cell>
          <cell r="O614" t="str">
            <v>Administrativo Transversal</v>
          </cell>
          <cell r="P614" t="str">
            <v>Harvey Danilo Suarez Morales</v>
          </cell>
          <cell r="Q614" t="str">
            <v>Secretaría Ejecutiva</v>
          </cell>
          <cell r="R614" t="str">
            <v>Dirección de Asuntos Jurídicos</v>
          </cell>
          <cell r="S614" t="str">
            <v>Secretaría General Judicial</v>
          </cell>
          <cell r="T614" t="str">
            <v>Alba Luz Piedras Ortíz</v>
          </cell>
          <cell r="U614" t="str">
            <v>G-Secretaría General Judicial</v>
          </cell>
          <cell r="V614" t="str">
            <v>N/A</v>
          </cell>
          <cell r="W614" t="str">
            <v>Magistratura SEJUD - Salas y Secciones SAI</v>
          </cell>
          <cell r="X614" t="str">
            <v>N/A</v>
          </cell>
          <cell r="Y614" t="str">
            <v>Inversión</v>
          </cell>
          <cell r="Z614">
            <v>18070350</v>
          </cell>
          <cell r="AA614" t="str">
            <v>N/A</v>
          </cell>
          <cell r="AB614" t="str">
            <v>N/A</v>
          </cell>
          <cell r="AC614">
            <v>3614070</v>
          </cell>
          <cell r="AD614" t="str">
            <v>N/A</v>
          </cell>
          <cell r="AE614">
            <v>73122</v>
          </cell>
          <cell r="AF614">
            <v>323622</v>
          </cell>
          <cell r="AG614" t="str">
            <v xml:space="preserve">	2018011001091</v>
          </cell>
          <cell r="AH614">
            <v>44756</v>
          </cell>
          <cell r="AI614">
            <v>44760</v>
          </cell>
          <cell r="AJ614" t="str">
            <v>N/A</v>
          </cell>
          <cell r="AK614" t="str">
            <v>N/A</v>
          </cell>
          <cell r="AL614" t="str">
            <v>N/A</v>
          </cell>
          <cell r="AM614" t="str">
            <v>N/A</v>
          </cell>
          <cell r="AN614">
            <v>0</v>
          </cell>
          <cell r="AO614" t="str">
            <v>N/A</v>
          </cell>
          <cell r="AP614">
            <v>0</v>
          </cell>
          <cell r="AQ614" t="str">
            <v>N/A</v>
          </cell>
          <cell r="AR614">
            <v>0</v>
          </cell>
          <cell r="AS614" t="str">
            <v>N/A</v>
          </cell>
          <cell r="AT614">
            <v>0</v>
          </cell>
          <cell r="AU614" t="str">
            <v>N/A</v>
          </cell>
          <cell r="AV614">
            <v>0</v>
          </cell>
          <cell r="AW614" t="str">
            <v>N/A</v>
          </cell>
          <cell r="AX614">
            <v>0</v>
          </cell>
          <cell r="AY614" t="str">
            <v>N/A</v>
          </cell>
          <cell r="AZ614">
            <v>0</v>
          </cell>
          <cell r="BA614">
            <v>18070350</v>
          </cell>
          <cell r="BB614" t="str">
            <v>NO</v>
          </cell>
          <cell r="BC614" t="str">
            <v>N/A</v>
          </cell>
          <cell r="BD614" t="str">
            <v>N/A</v>
          </cell>
          <cell r="BE614" t="str">
            <v>N/A</v>
          </cell>
          <cell r="BF614" t="str">
            <v>N/A</v>
          </cell>
          <cell r="BG614">
            <v>44895</v>
          </cell>
          <cell r="BH614">
            <v>44895</v>
          </cell>
          <cell r="BI614">
            <v>-448</v>
          </cell>
          <cell r="BJ614" t="str">
            <v>SI</v>
          </cell>
          <cell r="BK614" t="str">
            <v>N/A</v>
          </cell>
          <cell r="BL614" t="str">
            <v>Bogotá D.C.</v>
          </cell>
          <cell r="BM614" t="str">
            <v>Cumplimiento</v>
          </cell>
          <cell r="BN614" t="str">
            <v>21-45-101377777</v>
          </cell>
          <cell r="BO614">
            <v>0</v>
          </cell>
          <cell r="BP614" t="str">
            <v>Seguros del Estado S.A.</v>
          </cell>
          <cell r="BQ614">
            <v>44757</v>
          </cell>
          <cell r="BR614" t="str">
            <v>14/07/2022 - 01/06/2023</v>
          </cell>
          <cell r="BS614">
            <v>2022</v>
          </cell>
          <cell r="BT614" t="str">
            <v>PENDIENTE</v>
          </cell>
          <cell r="BU614" t="str">
            <v>Ninguna</v>
          </cell>
          <cell r="BV614" t="str">
            <v>Terminado</v>
          </cell>
          <cell r="BW614" t="str">
            <v>Retiro</v>
          </cell>
          <cell r="BX614" t="str">
            <v>N/A</v>
          </cell>
          <cell r="BY614" t="str">
            <v>PENDIENTE</v>
          </cell>
          <cell r="BZ614" t="str">
            <v>N/A</v>
          </cell>
          <cell r="CA614" t="str">
            <v>MASCULINO</v>
          </cell>
        </row>
        <row r="615">
          <cell r="C615" t="str">
            <v>JEP-581-2022</v>
          </cell>
          <cell r="D615" t="str">
            <v>JEP-CSPO-562-2022</v>
          </cell>
          <cell r="E615" t="str">
            <v>Paola Casas</v>
          </cell>
          <cell r="F615">
            <v>44749</v>
          </cell>
          <cell r="G615" t="str">
            <v>Karen Dayana Rosero Álvarez</v>
          </cell>
          <cell r="H615" t="str">
            <v>2. Contratos o convenios que no requieren pluralidad de ofertas</v>
          </cell>
          <cell r="I615" t="str">
            <v>1. Prestación de servicios</v>
          </cell>
          <cell r="J615">
            <v>1233189507</v>
          </cell>
          <cell r="K615">
            <v>0</v>
          </cell>
          <cell r="L615" t="str">
            <v>Persona Natural</v>
          </cell>
          <cell r="M615" t="str">
            <v>Pasto</v>
          </cell>
          <cell r="N615" t="str">
            <v>Prestar servicios profesionales para apoyar en los procesos de mejoramiento de la gestión judicial de las Salas de Justicia y Secciones del Tribunal para la Paz.</v>
          </cell>
          <cell r="O615" t="str">
            <v>Administrativo Transversal</v>
          </cell>
          <cell r="P615" t="str">
            <v>Harvey Danilo Suarez Morales</v>
          </cell>
          <cell r="Q615" t="str">
            <v>Secretaría Ejecutiva</v>
          </cell>
          <cell r="R615" t="str">
            <v>Dirección de Asuntos Jurídicos</v>
          </cell>
          <cell r="S615" t="str">
            <v>Secretaría General Judicial</v>
          </cell>
          <cell r="T615" t="str">
            <v>Sandra Milena Sánchez Rojas</v>
          </cell>
          <cell r="U615" t="str">
            <v>G-Secretaría General Judicial</v>
          </cell>
          <cell r="V615" t="str">
            <v>N/A</v>
          </cell>
          <cell r="W615" t="str">
            <v>Magistratura
SEJUD - Salas y Secciones SDSJ</v>
          </cell>
          <cell r="X615" t="str">
            <v>N/A</v>
          </cell>
          <cell r="Y615" t="str">
            <v>Inversión</v>
          </cell>
          <cell r="Z615">
            <v>18070350</v>
          </cell>
          <cell r="AA615">
            <v>3614070</v>
          </cell>
          <cell r="AB615" t="str">
            <v>N/A</v>
          </cell>
          <cell r="AC615">
            <v>3614070</v>
          </cell>
          <cell r="AD615" t="str">
            <v>N/A</v>
          </cell>
          <cell r="AE615">
            <v>84922</v>
          </cell>
          <cell r="AF615">
            <v>306422</v>
          </cell>
          <cell r="AG615">
            <v>2018011001091</v>
          </cell>
          <cell r="AH615">
            <v>44748</v>
          </cell>
          <cell r="AI615">
            <v>44781</v>
          </cell>
          <cell r="AJ615" t="str">
            <v>N/A</v>
          </cell>
          <cell r="AK615" t="str">
            <v>N/A</v>
          </cell>
          <cell r="AL615" t="str">
            <v>N/A</v>
          </cell>
          <cell r="AM615" t="str">
            <v>N/A</v>
          </cell>
          <cell r="AN615">
            <v>0</v>
          </cell>
          <cell r="AO615" t="str">
            <v>N/A</v>
          </cell>
          <cell r="AP615">
            <v>0</v>
          </cell>
          <cell r="AQ615" t="str">
            <v>N/A</v>
          </cell>
          <cell r="AR615">
            <v>0</v>
          </cell>
          <cell r="AS615" t="str">
            <v>N/A</v>
          </cell>
          <cell r="AT615">
            <v>0</v>
          </cell>
          <cell r="AU615" t="str">
            <v>N/A</v>
          </cell>
          <cell r="AV615">
            <v>0</v>
          </cell>
          <cell r="AW615" t="str">
            <v>N/A</v>
          </cell>
          <cell r="AX615">
            <v>0</v>
          </cell>
          <cell r="AY615" t="str">
            <v>N/A</v>
          </cell>
          <cell r="AZ615">
            <v>-113</v>
          </cell>
          <cell r="BA615">
            <v>18070350</v>
          </cell>
          <cell r="BB615" t="str">
            <v>NO</v>
          </cell>
          <cell r="BC615" t="str">
            <v>N/A</v>
          </cell>
          <cell r="BD615" t="str">
            <v>N/A</v>
          </cell>
          <cell r="BE615" t="str">
            <v>N/A</v>
          </cell>
          <cell r="BF615" t="str">
            <v>N/A</v>
          </cell>
          <cell r="BG615">
            <v>44895</v>
          </cell>
          <cell r="BH615">
            <v>44782</v>
          </cell>
          <cell r="BI615">
            <v>-561</v>
          </cell>
          <cell r="BJ615" t="str">
            <v>SI</v>
          </cell>
          <cell r="BK615">
            <v>44782</v>
          </cell>
          <cell r="BL615" t="str">
            <v>Bogotá D.C.</v>
          </cell>
          <cell r="BM615" t="str">
            <v>Cumplimiento</v>
          </cell>
          <cell r="BN615" t="str">
            <v>21-45-101377574</v>
          </cell>
          <cell r="BO615">
            <v>0</v>
          </cell>
          <cell r="BP615" t="str">
            <v>Seguros del Estado S.A.</v>
          </cell>
          <cell r="BQ615">
            <v>44756</v>
          </cell>
          <cell r="BR615" t="str">
            <v>06/07/2022 - 06/06/2023</v>
          </cell>
          <cell r="BS615">
            <v>2022</v>
          </cell>
          <cell r="BT615" t="str">
            <v>PENDIENTE</v>
          </cell>
          <cell r="BU615" t="str">
            <v>Terminación anticipada, el día 9 de agosto de 2022</v>
          </cell>
          <cell r="BV615" t="str">
            <v>Terminado</v>
          </cell>
          <cell r="BW615" t="str">
            <v>Terminación anticipada</v>
          </cell>
          <cell r="BX615" t="str">
            <v>N/A</v>
          </cell>
          <cell r="BY615" t="str">
            <v>PENDIENTE</v>
          </cell>
          <cell r="BZ615" t="str">
            <v>N/A</v>
          </cell>
          <cell r="CA615" t="str">
            <v>FEMENINO</v>
          </cell>
        </row>
        <row r="616">
          <cell r="C616" t="str">
            <v>JEP-489-2022</v>
          </cell>
          <cell r="D616" t="str">
            <v>JEP-CSPO-471-2022</v>
          </cell>
          <cell r="E616" t="str">
            <v>Laura Paredes</v>
          </cell>
          <cell r="F616">
            <v>44783</v>
          </cell>
          <cell r="G616" t="str">
            <v>Jose Manuel Diaz Soto</v>
          </cell>
          <cell r="H616" t="str">
            <v>2. Contratos o convenios que no requieren pluralidad de ofertas</v>
          </cell>
          <cell r="I616" t="str">
            <v>1. Prestación de servicios</v>
          </cell>
          <cell r="J616">
            <v>91519945</v>
          </cell>
          <cell r="K616">
            <v>5</v>
          </cell>
          <cell r="L616" t="str">
            <v>Persona Natural</v>
          </cell>
          <cell r="M616" t="str">
            <v>N/A</v>
          </cell>
          <cell r="N616" t="str">
            <v>Prestar servicios profesionales para apoyar al GRAI en la formulación e implementación de metodologías de análisis macrocriminal para la identificación de máximos responsables de graves violaciones a los DDHH.</v>
          </cell>
          <cell r="O616" t="str">
            <v>Administrativo Transversal</v>
          </cell>
          <cell r="P616" t="str">
            <v>Harvey Danilo Suarez Morales</v>
          </cell>
          <cell r="Q616" t="str">
            <v>Secretaría Ejecutiva</v>
          </cell>
          <cell r="R616" t="str">
            <v>Grupo de Análisis de la Información</v>
          </cell>
          <cell r="S616" t="str">
            <v>Grupo de Análisis de la Información</v>
          </cell>
          <cell r="T616" t="str">
            <v>Gloria Marcela Abadia Cubillos</v>
          </cell>
          <cell r="U616" t="str">
            <v>H-Grupo de Análisis de la Información</v>
          </cell>
          <cell r="V616" t="str">
            <v>N/A</v>
          </cell>
          <cell r="W616" t="str">
            <v>N/A</v>
          </cell>
          <cell r="X616" t="str">
            <v>N/A</v>
          </cell>
          <cell r="Y616" t="str">
            <v>Inversión</v>
          </cell>
          <cell r="Z616">
            <v>63318546</v>
          </cell>
          <cell r="AA616" t="str">
            <v>N/A</v>
          </cell>
          <cell r="AB616" t="str">
            <v>N/A</v>
          </cell>
          <cell r="AC616">
            <v>10553091</v>
          </cell>
          <cell r="AD616" t="str">
            <v>N/A</v>
          </cell>
          <cell r="AE616">
            <v>83022</v>
          </cell>
          <cell r="AF616">
            <v>333322</v>
          </cell>
          <cell r="AG616">
            <v>2018011001091</v>
          </cell>
          <cell r="AH616">
            <v>44764</v>
          </cell>
          <cell r="AI616">
            <v>44768</v>
          </cell>
          <cell r="AJ616" t="str">
            <v>N/A</v>
          </cell>
          <cell r="AK616" t="str">
            <v>N/A</v>
          </cell>
          <cell r="AL616" t="str">
            <v>N/A</v>
          </cell>
          <cell r="AM616" t="str">
            <v>N/A</v>
          </cell>
          <cell r="AN616">
            <v>0</v>
          </cell>
          <cell r="AO616" t="str">
            <v>N/A</v>
          </cell>
          <cell r="AP616">
            <v>0</v>
          </cell>
          <cell r="AQ616" t="str">
            <v>N/A</v>
          </cell>
          <cell r="AR616">
            <v>0</v>
          </cell>
          <cell r="AS616" t="str">
            <v>N/A</v>
          </cell>
          <cell r="AT616">
            <v>0</v>
          </cell>
          <cell r="AU616" t="str">
            <v>N/A</v>
          </cell>
          <cell r="AV616">
            <v>0</v>
          </cell>
          <cell r="AW616" t="str">
            <v>N/A</v>
          </cell>
          <cell r="AX616">
            <v>0</v>
          </cell>
          <cell r="AY616" t="str">
            <v>N/A</v>
          </cell>
          <cell r="AZ616">
            <v>0</v>
          </cell>
          <cell r="BA616">
            <v>63318546</v>
          </cell>
          <cell r="BB616" t="str">
            <v>NO</v>
          </cell>
          <cell r="BC616" t="str">
            <v>N/A</v>
          </cell>
          <cell r="BD616" t="str">
            <v>N/A</v>
          </cell>
          <cell r="BE616" t="str">
            <v>N/A</v>
          </cell>
          <cell r="BF616" t="str">
            <v>N/A</v>
          </cell>
          <cell r="BG616">
            <v>44926</v>
          </cell>
          <cell r="BH616">
            <v>44926</v>
          </cell>
          <cell r="BI616">
            <v>-417</v>
          </cell>
          <cell r="BJ616" t="str">
            <v>SI</v>
          </cell>
          <cell r="BK616" t="str">
            <v>N/A</v>
          </cell>
          <cell r="BL616" t="str">
            <v>Bogotá D.C.</v>
          </cell>
          <cell r="BM616" t="str">
            <v>Cumplimiento</v>
          </cell>
          <cell r="BN616" t="str">
            <v>11-45-101115375</v>
          </cell>
          <cell r="BO616">
            <v>0</v>
          </cell>
          <cell r="BP616" t="str">
            <v>Seguros del Estado S.A.</v>
          </cell>
          <cell r="BQ616">
            <v>44764</v>
          </cell>
          <cell r="BR616" t="str">
            <v>22/07/2022 - 30/06/2023</v>
          </cell>
          <cell r="BS616">
            <v>2022</v>
          </cell>
          <cell r="BT616" t="str">
            <v>PENDIENTE</v>
          </cell>
          <cell r="BU616" t="str">
            <v>Mediante Otrosi N°1 en fecha del 2 de septiembre se solicita Modificar el valor del contrato electrónico en el numeral 3 “bienes y servicios”  de 63.318.550 a 63.318.546</v>
          </cell>
          <cell r="BV616" t="str">
            <v>Terminado</v>
          </cell>
          <cell r="BW616" t="str">
            <v>Retiro</v>
          </cell>
          <cell r="BX616" t="str">
            <v>N/A</v>
          </cell>
          <cell r="BY616" t="str">
            <v>DERECHO</v>
          </cell>
          <cell r="BZ616" t="str">
            <v>N/A</v>
          </cell>
          <cell r="CA616" t="str">
            <v>MASCULINO</v>
          </cell>
        </row>
        <row r="617">
          <cell r="C617" t="str">
            <v>JEP-486-2022</v>
          </cell>
          <cell r="D617" t="str">
            <v>JEP-CSPO-468-2022</v>
          </cell>
          <cell r="E617" t="str">
            <v>Laura Paredes</v>
          </cell>
          <cell r="F617" t="str">
            <v>Revisado el 08/07/2022 sin firma de la entidad
Revisado 22/07</v>
          </cell>
          <cell r="G617" t="str">
            <v xml:space="preserve">Sandra Jheraldine Moreno Muñoz </v>
          </cell>
          <cell r="H617" t="str">
            <v>2. Contratos o convenios que no requieren pluralidad de ofertas</v>
          </cell>
          <cell r="I617" t="str">
            <v>1. Prestación de servicios</v>
          </cell>
          <cell r="J617">
            <v>1070919207</v>
          </cell>
          <cell r="K617">
            <v>9</v>
          </cell>
          <cell r="L617" t="str">
            <v>Persona Natural</v>
          </cell>
          <cell r="M617" t="str">
            <v xml:space="preserve">Bogotá D.C. </v>
          </cell>
          <cell r="N617" t="str">
            <v xml:space="preserve">Prestar servicios profesionales para apoyar al GRAI en la gestión y trámites requeridos por la Jefatura así como el apoyo administrativo a los equipos técnicos de la dependencia y las líneas de investigación priorizadas, facilitando el desarrollo de actividades y la toma de decisiones de la magistratura. </v>
          </cell>
          <cell r="O617" t="str">
            <v>Administrativo Transversal</v>
          </cell>
          <cell r="P617" t="str">
            <v>Harvey Danilo Suarez Morales</v>
          </cell>
          <cell r="Q617" t="str">
            <v>Secretaría Ejecutiva</v>
          </cell>
          <cell r="R617" t="str">
            <v>Grupo de Análisis de la Información</v>
          </cell>
          <cell r="S617" t="str">
            <v>Grupo de Análisis de la Información</v>
          </cell>
          <cell r="T617" t="str">
            <v>Sandra Jheraldin Moreno Muñoz</v>
          </cell>
          <cell r="U617" t="str">
            <v>H-Grupo de Análisis de la Información</v>
          </cell>
          <cell r="V617" t="str">
            <v>N/A</v>
          </cell>
          <cell r="W617" t="str">
            <v>N/A</v>
          </cell>
          <cell r="X617" t="str">
            <v>N/A</v>
          </cell>
          <cell r="Y617" t="str">
            <v>Inversión</v>
          </cell>
          <cell r="Z617">
            <v>23130050</v>
          </cell>
          <cell r="AA617" t="str">
            <v>N/A</v>
          </cell>
          <cell r="AB617" t="str">
            <v>N/A</v>
          </cell>
          <cell r="AC617">
            <v>4626010</v>
          </cell>
          <cell r="AD617" t="str">
            <v>N/A</v>
          </cell>
          <cell r="AE617">
            <v>83122</v>
          </cell>
          <cell r="AF617">
            <v>313922</v>
          </cell>
          <cell r="AG617">
            <v>2018011001091</v>
          </cell>
          <cell r="AH617">
            <v>44753</v>
          </cell>
          <cell r="AI617">
            <v>44754</v>
          </cell>
          <cell r="AJ617" t="str">
            <v>N/A</v>
          </cell>
          <cell r="AK617" t="str">
            <v>N/A</v>
          </cell>
          <cell r="AL617" t="str">
            <v>N/A</v>
          </cell>
          <cell r="AM617" t="str">
            <v>N/A</v>
          </cell>
          <cell r="AN617">
            <v>0</v>
          </cell>
          <cell r="AO617" t="str">
            <v>N/A</v>
          </cell>
          <cell r="AP617">
            <v>0</v>
          </cell>
          <cell r="AQ617" t="str">
            <v>N/A</v>
          </cell>
          <cell r="AR617">
            <v>0</v>
          </cell>
          <cell r="AS617" t="str">
            <v>N/A</v>
          </cell>
          <cell r="AT617">
            <v>0</v>
          </cell>
          <cell r="AU617" t="str">
            <v>N/A</v>
          </cell>
          <cell r="AV617">
            <v>0</v>
          </cell>
          <cell r="AW617" t="str">
            <v>N/A</v>
          </cell>
          <cell r="AX617">
            <v>0</v>
          </cell>
          <cell r="AY617" t="str">
            <v>N/A</v>
          </cell>
          <cell r="AZ617">
            <v>-29</v>
          </cell>
          <cell r="BA617">
            <v>23130050</v>
          </cell>
          <cell r="BB617" t="str">
            <v>NO</v>
          </cell>
          <cell r="BC617" t="str">
            <v>N/A</v>
          </cell>
          <cell r="BD617" t="str">
            <v>N/A</v>
          </cell>
          <cell r="BE617" t="str">
            <v>N/A</v>
          </cell>
          <cell r="BF617" t="str">
            <v>N/A</v>
          </cell>
          <cell r="BG617">
            <v>44895</v>
          </cell>
          <cell r="BH617">
            <v>44866</v>
          </cell>
          <cell r="BI617">
            <v>-477</v>
          </cell>
          <cell r="BJ617" t="str">
            <v>SI</v>
          </cell>
          <cell r="BK617">
            <v>44866</v>
          </cell>
          <cell r="BL617" t="str">
            <v>Bogotá D.C.</v>
          </cell>
          <cell r="BM617" t="str">
            <v>Cumplimiento</v>
          </cell>
          <cell r="BN617" t="str">
            <v>21-47-101021397</v>
          </cell>
          <cell r="BO617">
            <v>0</v>
          </cell>
          <cell r="BP617" t="str">
            <v>Seguros del Estado S.A.</v>
          </cell>
          <cell r="BQ617">
            <v>44753</v>
          </cell>
          <cell r="BR617" t="str">
            <v>11/07/2022 - 20/06/2023</v>
          </cell>
          <cell r="BS617">
            <v>2022</v>
          </cell>
          <cell r="BT617" t="str">
            <v>PENDIENTE</v>
          </cell>
          <cell r="BU617" t="str">
            <v>Ninguna</v>
          </cell>
          <cell r="BV617" t="str">
            <v>Terminado</v>
          </cell>
          <cell r="BW617" t="str">
            <v>Terminación anticipada</v>
          </cell>
          <cell r="BX617" t="str">
            <v>N/A</v>
          </cell>
          <cell r="BY617" t="str">
            <v>PND</v>
          </cell>
          <cell r="BZ617" t="str">
            <v>N/A</v>
          </cell>
          <cell r="CA617" t="str">
            <v>FEMENINO</v>
          </cell>
        </row>
        <row r="618">
          <cell r="C618" t="str">
            <v>JEP-488-2022</v>
          </cell>
          <cell r="D618" t="str">
            <v>JEP-CSPO-470-2022</v>
          </cell>
          <cell r="E618" t="str">
            <v>Laura Paredes</v>
          </cell>
          <cell r="F618" t="str">
            <v>Revisado el 10/08/2022</v>
          </cell>
          <cell r="G618" t="str">
            <v xml:space="preserve">Gerly Lorena Cortes Lozano </v>
          </cell>
          <cell r="H618" t="str">
            <v>2. Contratos o convenios que no requieren pluralidad de ofertas</v>
          </cell>
          <cell r="I618" t="str">
            <v>1. Prestación de servicios</v>
          </cell>
          <cell r="J618">
            <v>52975798</v>
          </cell>
          <cell r="K618">
            <v>1</v>
          </cell>
          <cell r="L618" t="str">
            <v>Persona Natural</v>
          </cell>
          <cell r="M618" t="str">
            <v>Soacha</v>
          </cell>
          <cell r="N618" t="str">
            <v>Prestar servicios profesionales para apoyar al GRAI en la gestión y trámites requeridos por la Jefatura así como el apoyo administrativo a los equipos técnicos de la dependencia y las líneas de investigación priorizadas, facilitando el desarrollo de actividades y la toma de decisiones de la magistratura.</v>
          </cell>
          <cell r="O618" t="str">
            <v>Administrativo Transversal</v>
          </cell>
          <cell r="P618" t="str">
            <v>Harvey Danilo Suarez Morales</v>
          </cell>
          <cell r="Q618" t="str">
            <v>Secretaría Ejecutiva</v>
          </cell>
          <cell r="R618" t="str">
            <v>Grupo de Análisis de la Información</v>
          </cell>
          <cell r="S618" t="str">
            <v>Grupo de Análisis de la Información</v>
          </cell>
          <cell r="T618" t="str">
            <v>Gloria Marcela Abadia Cubillos</v>
          </cell>
          <cell r="U618" t="str">
            <v>H-Grupo de Análisis de la Información</v>
          </cell>
          <cell r="V618" t="str">
            <v>N/A</v>
          </cell>
          <cell r="W618" t="str">
            <v>N/A</v>
          </cell>
          <cell r="X618" t="str">
            <v>N/A</v>
          </cell>
          <cell r="Y618" t="str">
            <v>Inversión</v>
          </cell>
          <cell r="Z618">
            <v>27756060</v>
          </cell>
          <cell r="AA618" t="str">
            <v>N/A</v>
          </cell>
          <cell r="AB618" t="str">
            <v>N/A</v>
          </cell>
          <cell r="AC618">
            <v>4626010</v>
          </cell>
          <cell r="AD618" t="str">
            <v>N/A</v>
          </cell>
          <cell r="AE618">
            <v>83222</v>
          </cell>
          <cell r="AF618">
            <v>307122</v>
          </cell>
          <cell r="AG618">
            <v>2018011001091</v>
          </cell>
          <cell r="AH618">
            <v>44749</v>
          </cell>
          <cell r="AI618">
            <v>44750</v>
          </cell>
          <cell r="AJ618" t="str">
            <v>Diego Fernando Alvarez Ariza</v>
          </cell>
          <cell r="AK618">
            <v>1032451997</v>
          </cell>
          <cell r="AL618">
            <v>1</v>
          </cell>
          <cell r="AM618">
            <v>44854</v>
          </cell>
          <cell r="AN618">
            <v>0</v>
          </cell>
          <cell r="AO618" t="str">
            <v>N/A</v>
          </cell>
          <cell r="AP618">
            <v>0</v>
          </cell>
          <cell r="AQ618" t="str">
            <v>N/A</v>
          </cell>
          <cell r="AR618">
            <v>0</v>
          </cell>
          <cell r="AS618" t="str">
            <v>N/A</v>
          </cell>
          <cell r="AT618">
            <v>0</v>
          </cell>
          <cell r="AU618" t="str">
            <v>N/A</v>
          </cell>
          <cell r="AV618">
            <v>0</v>
          </cell>
          <cell r="AW618" t="str">
            <v>N/A</v>
          </cell>
          <cell r="AX618">
            <v>0</v>
          </cell>
          <cell r="AY618" t="str">
            <v>N/A</v>
          </cell>
          <cell r="AZ618">
            <v>0</v>
          </cell>
          <cell r="BA618">
            <v>27756060</v>
          </cell>
          <cell r="BB618" t="str">
            <v>NO</v>
          </cell>
          <cell r="BC618" t="str">
            <v>N/A</v>
          </cell>
          <cell r="BD618" t="str">
            <v>N/A</v>
          </cell>
          <cell r="BE618" t="str">
            <v>N/A</v>
          </cell>
          <cell r="BF618" t="str">
            <v>N/A</v>
          </cell>
          <cell r="BG618">
            <v>44926</v>
          </cell>
          <cell r="BH618">
            <v>44926</v>
          </cell>
          <cell r="BI618">
            <v>-417</v>
          </cell>
          <cell r="BJ618" t="str">
            <v>SI</v>
          </cell>
          <cell r="BK618" t="str">
            <v>N/A</v>
          </cell>
          <cell r="BL618" t="str">
            <v>Bogotá D.C.</v>
          </cell>
          <cell r="BM618" t="str">
            <v>Cumplimiento</v>
          </cell>
          <cell r="BN618" t="str">
            <v>15-45-101145286
15-45-101149985</v>
          </cell>
          <cell r="BO618" t="str">
            <v>0
0</v>
          </cell>
          <cell r="BP618" t="str">
            <v xml:space="preserve">Seguros del Estado S.A. 
Seguros del Estado S.A. </v>
          </cell>
          <cell r="BQ618" t="str">
            <v>8/07/2022
20/10/2022</v>
          </cell>
          <cell r="BR618" t="str">
            <v>07/07/2022 - 30/06/2023
20/10/2022 - 30/06/2023</v>
          </cell>
          <cell r="BS618" t="str">
            <v>8/07/2022
20/10/2022</v>
          </cell>
          <cell r="BT618" t="str">
            <v>PENDIENTE</v>
          </cell>
          <cell r="BU618" t="str">
            <v>En fecha  del 20/10/2022  se realiza la cesion del contrato</v>
          </cell>
          <cell r="BV618" t="str">
            <v>Terminado</v>
          </cell>
          <cell r="BW618" t="str">
            <v>Cesión</v>
          </cell>
          <cell r="BX618" t="str">
            <v>N/A</v>
          </cell>
          <cell r="BY618" t="str">
            <v>PENDIENTE</v>
          </cell>
          <cell r="BZ618" t="str">
            <v>N/A</v>
          </cell>
          <cell r="CA618" t="str">
            <v>FEMENINO</v>
          </cell>
        </row>
        <row r="619">
          <cell r="C619" t="str">
            <v>JEP-487-2022</v>
          </cell>
          <cell r="D619" t="str">
            <v>JEP-CSPO-469-2022</v>
          </cell>
          <cell r="E619" t="str">
            <v>Laura Paredes</v>
          </cell>
          <cell r="F619" t="str">
            <v>Revisado el 10/08/2022</v>
          </cell>
          <cell r="G619" t="str">
            <v>Karen Lorena Cordoba Aranguren</v>
          </cell>
          <cell r="H619" t="str">
            <v>2. Contratos o convenios que no requieren pluralidad de ofertas</v>
          </cell>
          <cell r="I619" t="str">
            <v>1. Prestación de servicios</v>
          </cell>
          <cell r="J619">
            <v>1018469184</v>
          </cell>
          <cell r="K619">
            <v>7</v>
          </cell>
          <cell r="L619" t="str">
            <v>Persona Natural</v>
          </cell>
          <cell r="M619" t="str">
            <v xml:space="preserve">Bogotá D.C. </v>
          </cell>
          <cell r="N619" t="str">
            <v xml:space="preserve"> Prestar servicios profesionales para apoyar al GRAI en la gestión y trámites requeridos por la Jefatura así como el apoyo administrativo a los equipos técnicos de la dependencia y las líneas de investigación priorizadas, facilitando el desarrollo de actividades y la toma de decisiones de la magistratura.</v>
          </cell>
          <cell r="O619" t="str">
            <v>Administrativo Transversal</v>
          </cell>
          <cell r="P619" t="str">
            <v>Harvey Danilo Suarez Morales</v>
          </cell>
          <cell r="Q619" t="str">
            <v>Secretaría Ejecutiva</v>
          </cell>
          <cell r="R619" t="str">
            <v>Grupo de Análisis de la Información</v>
          </cell>
          <cell r="S619" t="str">
            <v>Grupo de Análisis de la Información</v>
          </cell>
          <cell r="T619" t="str">
            <v>Gloria Marcela Abadia Cubillos</v>
          </cell>
          <cell r="U619" t="str">
            <v>H-Grupo de Análisis de la Información</v>
          </cell>
          <cell r="V619" t="str">
            <v>N/A</v>
          </cell>
          <cell r="W619" t="str">
            <v>N/A</v>
          </cell>
          <cell r="X619" t="str">
            <v>N/A</v>
          </cell>
          <cell r="Y619" t="str">
            <v>Inversión</v>
          </cell>
          <cell r="Z619">
            <v>23130050</v>
          </cell>
          <cell r="AA619" t="str">
            <v>N/A</v>
          </cell>
          <cell r="AB619" t="str">
            <v>N/A</v>
          </cell>
          <cell r="AC619">
            <v>4626010</v>
          </cell>
          <cell r="AD619" t="str">
            <v>N/A</v>
          </cell>
          <cell r="AE619">
            <v>83322</v>
          </cell>
          <cell r="AF619">
            <v>297822</v>
          </cell>
          <cell r="AG619">
            <v>2018011001091</v>
          </cell>
          <cell r="AH619">
            <v>44747</v>
          </cell>
          <cell r="AI619">
            <v>44748</v>
          </cell>
          <cell r="AJ619" t="str">
            <v>N/A</v>
          </cell>
          <cell r="AK619" t="str">
            <v>N/A</v>
          </cell>
          <cell r="AL619" t="str">
            <v>N/A</v>
          </cell>
          <cell r="AM619" t="str">
            <v>N/A</v>
          </cell>
          <cell r="AN619">
            <v>0</v>
          </cell>
          <cell r="AO619" t="str">
            <v>N/A</v>
          </cell>
          <cell r="AP619">
            <v>0</v>
          </cell>
          <cell r="AQ619" t="str">
            <v>N/A</v>
          </cell>
          <cell r="AR619">
            <v>0</v>
          </cell>
          <cell r="AS619" t="str">
            <v>N/A</v>
          </cell>
          <cell r="AT619">
            <v>0</v>
          </cell>
          <cell r="AU619" t="str">
            <v>N/A</v>
          </cell>
          <cell r="AV619">
            <v>0</v>
          </cell>
          <cell r="AW619" t="str">
            <v>N/A</v>
          </cell>
          <cell r="AX619">
            <v>0</v>
          </cell>
          <cell r="AY619" t="str">
            <v>N/A</v>
          </cell>
          <cell r="AZ619">
            <v>0</v>
          </cell>
          <cell r="BA619">
            <v>23130050</v>
          </cell>
          <cell r="BB619" t="str">
            <v>NO</v>
          </cell>
          <cell r="BC619" t="str">
            <v>N/A</v>
          </cell>
          <cell r="BD619" t="str">
            <v>N/A</v>
          </cell>
          <cell r="BE619" t="str">
            <v>N/A</v>
          </cell>
          <cell r="BF619" t="str">
            <v>N/A</v>
          </cell>
          <cell r="BG619">
            <v>44895</v>
          </cell>
          <cell r="BH619">
            <v>44895</v>
          </cell>
          <cell r="BI619">
            <v>-448</v>
          </cell>
          <cell r="BJ619" t="str">
            <v>SI</v>
          </cell>
          <cell r="BK619" t="str">
            <v>N/A</v>
          </cell>
          <cell r="BL619" t="str">
            <v>Bogotá D.C.</v>
          </cell>
          <cell r="BM619" t="str">
            <v>Cumplimiento</v>
          </cell>
          <cell r="BN619" t="str">
            <v>15-47-101009590</v>
          </cell>
          <cell r="BO619">
            <v>0</v>
          </cell>
          <cell r="BP619" t="str">
            <v>Seguros del Estado S.A.</v>
          </cell>
          <cell r="BQ619">
            <v>44747</v>
          </cell>
          <cell r="BR619" t="str">
            <v>05/07/2022 - 31/05/2023</v>
          </cell>
          <cell r="BS619">
            <v>2022</v>
          </cell>
          <cell r="BT619" t="str">
            <v>PENDIENTE</v>
          </cell>
          <cell r="BU619" t="str">
            <v>Ninguna</v>
          </cell>
          <cell r="BV619" t="str">
            <v>Terminado</v>
          </cell>
          <cell r="BW619" t="str">
            <v>Retiro</v>
          </cell>
          <cell r="BX619" t="str">
            <v>N/A</v>
          </cell>
          <cell r="BY619" t="str">
            <v>PND</v>
          </cell>
          <cell r="BZ619" t="str">
            <v>N/A</v>
          </cell>
          <cell r="CA619" t="str">
            <v>FEMENINO</v>
          </cell>
        </row>
        <row r="620">
          <cell r="C620" t="str">
            <v>JEP-532-2022</v>
          </cell>
          <cell r="D620" t="str">
            <v>JEP-CSPO-513-2022</v>
          </cell>
          <cell r="E620" t="str">
            <v xml:space="preserve">Ángela Esquivel </v>
          </cell>
          <cell r="F620" t="str">
            <v xml:space="preserve">Revisado el 12/07/2022 </v>
          </cell>
          <cell r="G620" t="str">
            <v>Angelica Viviana Rodriguez Abreu </v>
          </cell>
          <cell r="H620" t="str">
            <v>2. Contratos o convenios que no requieren pluralidad de ofertas</v>
          </cell>
          <cell r="I620" t="str">
            <v>1. Prestación de servicios</v>
          </cell>
          <cell r="J620">
            <v>1033692369</v>
          </cell>
          <cell r="K620">
            <v>1</v>
          </cell>
          <cell r="L620" t="str">
            <v>Persona Natural</v>
          </cell>
          <cell r="M620" t="str">
            <v xml:space="preserve">Bogotá D.C. </v>
          </cell>
          <cell r="N620" t="str">
            <v>Prestar servicios profesionales para apoyar al grai en desarrollo de las líneas de investigación priorizadas y a los equipos técnicos de la dependencia con insumos técnicos y análisis documentales o de datos requeridos para la implementación de distintas etapas de priorización de nuevos macrocasos en atención a los lineamientos de la magistratura. </v>
          </cell>
          <cell r="O620" t="str">
            <v>Administrativo Transversal</v>
          </cell>
          <cell r="P620" t="str">
            <v>Harvey Danilo Suarez Morales</v>
          </cell>
          <cell r="Q620" t="str">
            <v>Secretaría Ejecutiva</v>
          </cell>
          <cell r="R620" t="str">
            <v>Grupo de Análisis de la Información</v>
          </cell>
          <cell r="S620" t="str">
            <v>Grupo de Análisis de la Información</v>
          </cell>
          <cell r="T620" t="str">
            <v>Gloria Marcela Abadia Cubillos</v>
          </cell>
          <cell r="U620" t="str">
            <v>H-Grupo de Análisis de la Información</v>
          </cell>
          <cell r="V620" t="str">
            <v>N/A</v>
          </cell>
          <cell r="W620" t="str">
            <v>N/A</v>
          </cell>
          <cell r="X620" t="str">
            <v>N/A</v>
          </cell>
          <cell r="Y620" t="str">
            <v>Inversión</v>
          </cell>
          <cell r="Z620">
            <v>39899352</v>
          </cell>
          <cell r="AA620" t="str">
            <v>N/A</v>
          </cell>
          <cell r="AB620" t="str">
            <v>N/A</v>
          </cell>
          <cell r="AC620">
            <v>6649892</v>
          </cell>
          <cell r="AD620" t="str">
            <v>N/A</v>
          </cell>
          <cell r="AE620">
            <v>83422</v>
          </cell>
          <cell r="AF620">
            <v>307222</v>
          </cell>
          <cell r="AG620">
            <v>2018011001091</v>
          </cell>
          <cell r="AH620">
            <v>44749</v>
          </cell>
          <cell r="AI620">
            <v>44753</v>
          </cell>
          <cell r="AJ620" t="str">
            <v>N/A</v>
          </cell>
          <cell r="AK620" t="str">
            <v>N/A</v>
          </cell>
          <cell r="AL620" t="str">
            <v>N/A</v>
          </cell>
          <cell r="AM620" t="str">
            <v>N/A</v>
          </cell>
          <cell r="AN620">
            <v>0</v>
          </cell>
          <cell r="AO620" t="str">
            <v>N/A</v>
          </cell>
          <cell r="AP620">
            <v>0</v>
          </cell>
          <cell r="AQ620" t="str">
            <v>N/A</v>
          </cell>
          <cell r="AR620">
            <v>0</v>
          </cell>
          <cell r="AS620" t="str">
            <v>N/A</v>
          </cell>
          <cell r="AT620">
            <v>0</v>
          </cell>
          <cell r="AU620" t="str">
            <v>N/A</v>
          </cell>
          <cell r="AV620">
            <v>0</v>
          </cell>
          <cell r="AW620" t="str">
            <v>N/A</v>
          </cell>
          <cell r="AX620">
            <v>0</v>
          </cell>
          <cell r="AY620" t="str">
            <v>N/A</v>
          </cell>
          <cell r="AZ620">
            <v>0</v>
          </cell>
          <cell r="BA620">
            <v>39899352</v>
          </cell>
          <cell r="BB620" t="str">
            <v>NO</v>
          </cell>
          <cell r="BC620" t="str">
            <v>N/A</v>
          </cell>
          <cell r="BD620" t="str">
            <v>N/A</v>
          </cell>
          <cell r="BE620" t="str">
            <v>N/A</v>
          </cell>
          <cell r="BF620" t="str">
            <v>N/A</v>
          </cell>
          <cell r="BG620">
            <v>44926</v>
          </cell>
          <cell r="BH620">
            <v>44926</v>
          </cell>
          <cell r="BI620">
            <v>-417</v>
          </cell>
          <cell r="BJ620" t="str">
            <v>SI</v>
          </cell>
          <cell r="BK620" t="str">
            <v>N/A</v>
          </cell>
          <cell r="BL620" t="str">
            <v>Bogotá D.C.</v>
          </cell>
          <cell r="BM620" t="str">
            <v>Cumplimiento</v>
          </cell>
          <cell r="BN620" t="str">
            <v>380 47 994000126284</v>
          </cell>
          <cell r="BO620">
            <v>0</v>
          </cell>
          <cell r="BP620" t="str">
            <v>Aseguradora Solidaria de Colombia</v>
          </cell>
          <cell r="BQ620">
            <v>44750</v>
          </cell>
          <cell r="BR620" t="str">
            <v>07/07/2022 - 03/07/2023</v>
          </cell>
          <cell r="BS620">
            <v>2022</v>
          </cell>
          <cell r="BT620" t="str">
            <v>PENDIENTE</v>
          </cell>
          <cell r="BU620" t="str">
            <v>Sin acta de inicio</v>
          </cell>
          <cell r="BV620" t="str">
            <v>Terminado</v>
          </cell>
          <cell r="BW620" t="str">
            <v>Retiro</v>
          </cell>
          <cell r="BX620" t="str">
            <v>N/A</v>
          </cell>
          <cell r="BY620" t="str">
            <v>PENDIENTE</v>
          </cell>
          <cell r="BZ620" t="str">
            <v>N/A</v>
          </cell>
          <cell r="CA620" t="str">
            <v>FEMENINO</v>
          </cell>
        </row>
        <row r="621">
          <cell r="C621" t="str">
            <v>JEP-531-2022</v>
          </cell>
          <cell r="D621" t="str">
            <v>JEP-CSPO-512-2022</v>
          </cell>
          <cell r="E621" t="str">
            <v xml:space="preserve">Ángela Esquivel </v>
          </cell>
          <cell r="F621">
            <v>44754</v>
          </cell>
          <cell r="G621" t="str">
            <v>Silvia Juliana Quintero Erasso</v>
          </cell>
          <cell r="H621" t="str">
            <v>2. Contratos o convenios que no requieren pluralidad de ofertas</v>
          </cell>
          <cell r="I621" t="str">
            <v>1. Prestación de servicios</v>
          </cell>
          <cell r="J621">
            <v>1015409286</v>
          </cell>
          <cell r="K621">
            <v>2</v>
          </cell>
          <cell r="L621" t="str">
            <v>Persona Natural</v>
          </cell>
          <cell r="M621" t="str">
            <v xml:space="preserve">Bogotá D.C. </v>
          </cell>
          <cell r="N621" t="str">
            <v>Prestar servicios profesionales para apoyar al GRAI en desarrollo de las líneas de investigación priorizadas y a los equipos técnicos de la dependencia con insumos técnicos y análisis documentales o de datos requeridos para la implementación de distintas etapas de priorización de nuevos macrocasos en atención a los lineamientos de la magistratura. </v>
          </cell>
          <cell r="O621" t="str">
            <v>Administrativo Transversal</v>
          </cell>
          <cell r="P621" t="str">
            <v>Angela María Mora Soto</v>
          </cell>
          <cell r="Q621" t="str">
            <v>Subsecretaría Ejecutiva (Encargada)</v>
          </cell>
          <cell r="R621" t="str">
            <v>Grupo de Análisis de la Información</v>
          </cell>
          <cell r="S621" t="str">
            <v>Grupo de Análisis de la Información</v>
          </cell>
          <cell r="T621" t="str">
            <v>Gloria Marcela Abadia Cubillos</v>
          </cell>
          <cell r="U621" t="str">
            <v>H-Grupo de Análisis de la Información</v>
          </cell>
          <cell r="V621" t="str">
            <v>N/A</v>
          </cell>
          <cell r="W621" t="str">
            <v>N/A</v>
          </cell>
          <cell r="X621" t="str">
            <v>N/A</v>
          </cell>
          <cell r="Y621" t="str">
            <v>Inversión</v>
          </cell>
          <cell r="Z621">
            <v>33249460</v>
          </cell>
          <cell r="AA621" t="str">
            <v>N/A</v>
          </cell>
          <cell r="AB621" t="str">
            <v>N/A</v>
          </cell>
          <cell r="AC621">
            <v>6649892</v>
          </cell>
          <cell r="AD621" t="str">
            <v>N/A</v>
          </cell>
          <cell r="AE621">
            <v>83522</v>
          </cell>
          <cell r="AF621">
            <v>364822</v>
          </cell>
          <cell r="AG621">
            <v>2018011001091</v>
          </cell>
          <cell r="AH621">
            <v>44784</v>
          </cell>
          <cell r="AI621">
            <v>44785</v>
          </cell>
          <cell r="AJ621" t="str">
            <v>N/A</v>
          </cell>
          <cell r="AK621" t="str">
            <v>N/A</v>
          </cell>
          <cell r="AL621" t="str">
            <v>N/A</v>
          </cell>
          <cell r="AM621" t="str">
            <v>N/A</v>
          </cell>
          <cell r="AN621">
            <v>0</v>
          </cell>
          <cell r="AO621" t="str">
            <v>N/A</v>
          </cell>
          <cell r="AP621">
            <v>0</v>
          </cell>
          <cell r="AQ621" t="str">
            <v>N/A</v>
          </cell>
          <cell r="AR621">
            <v>0</v>
          </cell>
          <cell r="AS621" t="str">
            <v>N/A</v>
          </cell>
          <cell r="AT621">
            <v>0</v>
          </cell>
          <cell r="AU621" t="str">
            <v>N/A</v>
          </cell>
          <cell r="AV621">
            <v>0</v>
          </cell>
          <cell r="AW621" t="str">
            <v>N/A</v>
          </cell>
          <cell r="AX621">
            <v>0</v>
          </cell>
          <cell r="AY621" t="str">
            <v>N/A</v>
          </cell>
          <cell r="AZ621">
            <v>0</v>
          </cell>
          <cell r="BA621">
            <v>33249460</v>
          </cell>
          <cell r="BB621" t="str">
            <v>NO</v>
          </cell>
          <cell r="BC621" t="str">
            <v>N/A</v>
          </cell>
          <cell r="BD621" t="str">
            <v>N/A</v>
          </cell>
          <cell r="BE621" t="str">
            <v>N/A</v>
          </cell>
          <cell r="BF621" t="str">
            <v>N/A</v>
          </cell>
          <cell r="BG621">
            <v>44926</v>
          </cell>
          <cell r="BH621">
            <v>44926</v>
          </cell>
          <cell r="BI621">
            <v>-417</v>
          </cell>
          <cell r="BJ621" t="str">
            <v>SI</v>
          </cell>
          <cell r="BK621" t="str">
            <v>N/A</v>
          </cell>
          <cell r="BL621" t="str">
            <v>Bogotá D.C.</v>
          </cell>
          <cell r="BM621" t="str">
            <v>Cumplimiento</v>
          </cell>
          <cell r="BN621" t="str">
            <v>15-47-101009798</v>
          </cell>
          <cell r="BO621">
            <v>0</v>
          </cell>
          <cell r="BP621" t="str">
            <v>Seguros del Estado S.A.</v>
          </cell>
          <cell r="BQ621">
            <v>44784</v>
          </cell>
          <cell r="BR621" t="str">
            <v>11/08/2022 - 30/06/2023</v>
          </cell>
          <cell r="BS621">
            <v>2022</v>
          </cell>
          <cell r="BT621" t="str">
            <v>PENDIENTE</v>
          </cell>
          <cell r="BU621" t="str">
            <v>Ninguna</v>
          </cell>
          <cell r="BV621" t="str">
            <v>Terminado</v>
          </cell>
          <cell r="BW621" t="str">
            <v>Retiro</v>
          </cell>
          <cell r="BX621" t="str">
            <v>N/A</v>
          </cell>
          <cell r="BY621" t="str">
            <v>DERECHO</v>
          </cell>
          <cell r="BZ621" t="str">
            <v>N/A</v>
          </cell>
          <cell r="CA621" t="str">
            <v>FEMENINO</v>
          </cell>
        </row>
        <row r="622">
          <cell r="C622" t="str">
            <v>JEP-533-2022</v>
          </cell>
          <cell r="D622" t="str">
            <v>JEP-CSPO-514-2022</v>
          </cell>
          <cell r="E622" t="str">
            <v xml:space="preserve">Ángela Esquivel </v>
          </cell>
          <cell r="F622" t="str">
            <v xml:space="preserve">Revisado el 12/07/2022 </v>
          </cell>
          <cell r="G622" t="str">
            <v>Paula Martinez Cortes </v>
          </cell>
          <cell r="H622" t="str">
            <v>2. Contratos o convenios que no requieren pluralidad de ofertas</v>
          </cell>
          <cell r="I622" t="str">
            <v>1. Prestación de servicios</v>
          </cell>
          <cell r="J622">
            <v>1019013351</v>
          </cell>
          <cell r="K622">
            <v>7</v>
          </cell>
          <cell r="L622" t="str">
            <v>Persona Natural</v>
          </cell>
          <cell r="M622" t="str">
            <v xml:space="preserve">Bogotá D.C. </v>
          </cell>
          <cell r="N622" t="str">
            <v>Prestar servicios profesionales para apoyar al grai en desarrollo de las líneas de investigación priorizadas y a los equipos técnicos de la dependencia con insumos técnicos y análisis documentales o de datos requeridos para la implementación de distintas etapas de priorización de nuevos macrocasos en atención a los lineamientos de la magistratura. </v>
          </cell>
          <cell r="O622" t="str">
            <v>Administrativo Transversal</v>
          </cell>
          <cell r="P622" t="str">
            <v>Harvey Danilo Suarez Morales</v>
          </cell>
          <cell r="Q622" t="str">
            <v>Secretaría Ejecutiva</v>
          </cell>
          <cell r="R622" t="str">
            <v>Grupo de Análisis de la Información</v>
          </cell>
          <cell r="S622" t="str">
            <v>Grupo de Análisis de la Información</v>
          </cell>
          <cell r="T622" t="str">
            <v>Gloria Marcela Abadia Cubillos</v>
          </cell>
          <cell r="U622" t="str">
            <v>H-Grupo de Análisis de la Información</v>
          </cell>
          <cell r="V622" t="str">
            <v>N/A</v>
          </cell>
          <cell r="W622" t="str">
            <v>N/A</v>
          </cell>
          <cell r="X622" t="str">
            <v>N/A</v>
          </cell>
          <cell r="Y622" t="str">
            <v>Inversión</v>
          </cell>
          <cell r="Z622">
            <v>39899352</v>
          </cell>
          <cell r="AA622" t="str">
            <v>N/A</v>
          </cell>
          <cell r="AB622" t="str">
            <v>N/A</v>
          </cell>
          <cell r="AC622">
            <v>6649892</v>
          </cell>
          <cell r="AD622" t="str">
            <v>N/A</v>
          </cell>
          <cell r="AE622">
            <v>83622</v>
          </cell>
          <cell r="AF622">
            <v>307922</v>
          </cell>
          <cell r="AG622" t="str">
            <v xml:space="preserve">	2018011001091</v>
          </cell>
          <cell r="AH622">
            <v>44750</v>
          </cell>
          <cell r="AI622">
            <v>44753</v>
          </cell>
          <cell r="AJ622" t="str">
            <v>N/A</v>
          </cell>
          <cell r="AK622" t="str">
            <v>N/A</v>
          </cell>
          <cell r="AL622" t="str">
            <v>N/A</v>
          </cell>
          <cell r="AM622" t="str">
            <v>N/A</v>
          </cell>
          <cell r="AN622">
            <v>0</v>
          </cell>
          <cell r="AO622" t="str">
            <v>N/A</v>
          </cell>
          <cell r="AP622">
            <v>0</v>
          </cell>
          <cell r="AQ622" t="str">
            <v>N/A</v>
          </cell>
          <cell r="AR622">
            <v>0</v>
          </cell>
          <cell r="AS622" t="str">
            <v>N/A</v>
          </cell>
          <cell r="AT622">
            <v>0</v>
          </cell>
          <cell r="AU622" t="str">
            <v>N/A</v>
          </cell>
          <cell r="AV622">
            <v>0</v>
          </cell>
          <cell r="AW622" t="str">
            <v>N/A</v>
          </cell>
          <cell r="AX622">
            <v>0</v>
          </cell>
          <cell r="AY622" t="str">
            <v>N/A</v>
          </cell>
          <cell r="AZ622">
            <v>0</v>
          </cell>
          <cell r="BA622">
            <v>39899352</v>
          </cell>
          <cell r="BB622" t="str">
            <v>NO</v>
          </cell>
          <cell r="BC622" t="str">
            <v>N/A</v>
          </cell>
          <cell r="BD622" t="str">
            <v>N/A</v>
          </cell>
          <cell r="BE622" t="str">
            <v>N/A</v>
          </cell>
          <cell r="BF622" t="str">
            <v>N/A</v>
          </cell>
          <cell r="BG622">
            <v>44926</v>
          </cell>
          <cell r="BH622">
            <v>44926</v>
          </cell>
          <cell r="BI622">
            <v>-417</v>
          </cell>
          <cell r="BJ622" t="str">
            <v>SI</v>
          </cell>
          <cell r="BK622" t="str">
            <v>N/A</v>
          </cell>
          <cell r="BL622" t="str">
            <v>Bogotá D.C.</v>
          </cell>
          <cell r="BM622" t="str">
            <v>Cumplimiento</v>
          </cell>
          <cell r="BN622" t="str">
            <v>15-45-101145341</v>
          </cell>
          <cell r="BO622">
            <v>0</v>
          </cell>
          <cell r="BP622" t="str">
            <v>Seguros del Estado S.A.</v>
          </cell>
          <cell r="BQ622">
            <v>44750</v>
          </cell>
          <cell r="BR622" t="str">
            <v>08/07/2022 - 10/07/2023</v>
          </cell>
          <cell r="BS622">
            <v>2022</v>
          </cell>
          <cell r="BT622" t="str">
            <v>PENDIENTE</v>
          </cell>
          <cell r="BU622" t="str">
            <v>Sin acta de inicio</v>
          </cell>
          <cell r="BV622" t="str">
            <v>Terminado</v>
          </cell>
          <cell r="BW622" t="str">
            <v>Retiro</v>
          </cell>
          <cell r="BX622" t="str">
            <v>N/A</v>
          </cell>
          <cell r="BY622" t="str">
            <v>PENDIENTE</v>
          </cell>
          <cell r="BZ622" t="str">
            <v>N/A</v>
          </cell>
          <cell r="CA622" t="str">
            <v>FEMENINO</v>
          </cell>
        </row>
        <row r="623">
          <cell r="C623" t="str">
            <v>JEP-068-2022</v>
          </cell>
          <cell r="D623" t="str">
            <v>JEP-CSPO-068-2022</v>
          </cell>
          <cell r="E623" t="str">
            <v xml:space="preserve">Vanessa Jiménez </v>
          </cell>
          <cell r="F623" t="str">
            <v>N/R</v>
          </cell>
          <cell r="G623" t="str">
            <v xml:space="preserve">Marcos Andres Barrera Castiblanco </v>
          </cell>
          <cell r="H623" t="str">
            <v>2. Contratos o convenios que no requieren pluralidad de ofertas</v>
          </cell>
          <cell r="I623" t="str">
            <v>1. Prestación de servicios</v>
          </cell>
          <cell r="J623">
            <v>1018451750</v>
          </cell>
          <cell r="K623">
            <v>7</v>
          </cell>
          <cell r="L623" t="str">
            <v>Persona Natural</v>
          </cell>
          <cell r="M623" t="str">
            <v>N/A</v>
          </cell>
          <cell r="N623" t="str">
            <v>Prestar servicios profesionales para apoyar al GRAI en desarrollo de las líneas de investigación priorizadas y a los equipos técnicos de la dependencia con insumos técnicos y análisis documentales o de datos requeridos para la implementación de distintas etapas de priorización de nuevos macrocasos en atención a los lineamientos de la magistratura.</v>
          </cell>
          <cell r="O623" t="str">
            <v>Administrativo Transversal</v>
          </cell>
          <cell r="P623" t="str">
            <v>Harvey Danilo Suarez Morales</v>
          </cell>
          <cell r="Q623" t="str">
            <v>Secretaría Ejecutiva</v>
          </cell>
          <cell r="R623" t="str">
            <v>Grupo de Análisis de la Información</v>
          </cell>
          <cell r="S623" t="str">
            <v>Grupo de Análisis de la Información</v>
          </cell>
          <cell r="T623" t="str">
            <v>Farid Benavides Vanegas</v>
          </cell>
          <cell r="U623" t="str">
            <v>H-Grupo de Análisis de la Información</v>
          </cell>
          <cell r="V623" t="str">
            <v>N/A</v>
          </cell>
          <cell r="W623" t="str">
            <v>N/A</v>
          </cell>
          <cell r="X623" t="str">
            <v>N/A</v>
          </cell>
          <cell r="Y623" t="str">
            <v>Inversión</v>
          </cell>
          <cell r="Z623">
            <v>79798704</v>
          </cell>
          <cell r="AA623" t="str">
            <v>N/A</v>
          </cell>
          <cell r="AB623" t="str">
            <v>N/A</v>
          </cell>
          <cell r="AC623" t="str">
            <v>$6.649.892</v>
          </cell>
          <cell r="AD623" t="str">
            <v>N/A</v>
          </cell>
          <cell r="AE623">
            <v>29822</v>
          </cell>
          <cell r="AF623">
            <v>28522</v>
          </cell>
          <cell r="AG623">
            <v>2018011001091</v>
          </cell>
          <cell r="AH623">
            <v>44573</v>
          </cell>
          <cell r="AI623">
            <v>44574</v>
          </cell>
          <cell r="AJ623" t="str">
            <v>N/A</v>
          </cell>
          <cell r="AK623" t="str">
            <v>N/A</v>
          </cell>
          <cell r="AL623" t="str">
            <v>N/A</v>
          </cell>
          <cell r="AM623" t="str">
            <v>N/A</v>
          </cell>
          <cell r="AN623">
            <v>0</v>
          </cell>
          <cell r="AO623" t="str">
            <v>N/A</v>
          </cell>
          <cell r="AP623">
            <v>0</v>
          </cell>
          <cell r="AQ623" t="str">
            <v>N/A</v>
          </cell>
          <cell r="AR623">
            <v>0</v>
          </cell>
          <cell r="AS623" t="str">
            <v>N/A</v>
          </cell>
          <cell r="AT623">
            <v>0</v>
          </cell>
          <cell r="AU623" t="str">
            <v>N/A</v>
          </cell>
          <cell r="AV623">
            <v>0</v>
          </cell>
          <cell r="AW623" t="str">
            <v>N/A</v>
          </cell>
          <cell r="AX623">
            <v>0</v>
          </cell>
          <cell r="AY623" t="str">
            <v>N/A</v>
          </cell>
          <cell r="AZ623">
            <v>0</v>
          </cell>
          <cell r="BA623">
            <v>79798704</v>
          </cell>
          <cell r="BB623" t="str">
            <v>NO</v>
          </cell>
          <cell r="BC623" t="str">
            <v>N/A</v>
          </cell>
          <cell r="BD623" t="str">
            <v>N/A</v>
          </cell>
          <cell r="BE623" t="str">
            <v>N/A</v>
          </cell>
          <cell r="BF623" t="str">
            <v>N/A</v>
          </cell>
          <cell r="BG623">
            <v>44926</v>
          </cell>
          <cell r="BH623">
            <v>44926</v>
          </cell>
          <cell r="BI623">
            <v>-417</v>
          </cell>
          <cell r="BJ623" t="str">
            <v>NO</v>
          </cell>
          <cell r="BK623" t="str">
            <v>N/A</v>
          </cell>
          <cell r="BL623" t="str">
            <v>Bogotá D.C.</v>
          </cell>
          <cell r="BM623" t="str">
            <v>Cumplimiento</v>
          </cell>
          <cell r="BN623" t="str">
            <v xml:space="preserve">14-47-101013845 </v>
          </cell>
          <cell r="BO623">
            <v>0</v>
          </cell>
          <cell r="BP623" t="str">
            <v>Seguros del Estado</v>
          </cell>
          <cell r="BQ623">
            <v>44573</v>
          </cell>
          <cell r="BR623" t="str">
            <v>12-01-2022 - 30-06-2023</v>
          </cell>
          <cell r="BS623">
            <v>2022</v>
          </cell>
          <cell r="BT623" t="str">
            <v>https://jepcolombia-my.sharepoint.com/personal/carlos_torres_jep_gov_co/_layouts/15/onedrive.aspx?q=068&amp;searchScope=folder&amp;id=%2Fpersonal%2Fcarlos%5Ftorres%5Fjep%5Fgov%5Fco%2FDocuments%2FDocumentos%2FContractual%2FContractual%20%2D%20Onedrive%2FValidaci%C3%B3n%20p%C3%B3lizas%20CPS%2F%2EVERIFICACI%C3%93N%20DE%20P%C3%93LIZAS%20CONTRATOS%202022%2FVerficaci%C3%B3n%20p%C3%B3liza%20contrato%20JEP%20068%202022%2EPNG&amp;parent=%2Fpersonal%2Fcarlos%5Ftorres%5Fjep%5Fgov%5Fco%2FDocuments%2FDocumentos%2FContractual%2FContractual%20%2D%20Onedrive%2FValidaci%C3%B3n%20p%C3%B3lizas%20CPS%2F%2EVERIFICACI%C3%93N%20DE%20P%C3%93LIZAS%20CONTRATOS%202022&amp;parentview=7</v>
          </cell>
          <cell r="BU623" t="str">
            <v>N/A</v>
          </cell>
          <cell r="BV623" t="str">
            <v>Terminado</v>
          </cell>
          <cell r="BW623" t="str">
            <v>Retiro</v>
          </cell>
          <cell r="BY623" t="str">
            <v>ADMINISTRACIÓN PÚBLICA</v>
          </cell>
          <cell r="BZ623" t="str">
            <v>N/A</v>
          </cell>
          <cell r="CA623" t="str">
            <v>MASCULINO</v>
          </cell>
        </row>
        <row r="624">
          <cell r="C624" t="str">
            <v>JEP-067-2022</v>
          </cell>
          <cell r="D624" t="str">
            <v>JEP-CSPO-067-2022</v>
          </cell>
          <cell r="E624" t="str">
            <v xml:space="preserve">Vanessa Jiménez </v>
          </cell>
          <cell r="F624" t="str">
            <v>N/R</v>
          </cell>
          <cell r="G624" t="str">
            <v>Eliana Liney Poveda Aguirre</v>
          </cell>
          <cell r="H624" t="str">
            <v>2. Contratos o convenios que no requieren pluralidad de ofertas</v>
          </cell>
          <cell r="I624" t="str">
            <v>1. Prestación de servicios</v>
          </cell>
          <cell r="J624">
            <v>1026563306</v>
          </cell>
          <cell r="K624">
            <v>1</v>
          </cell>
          <cell r="L624" t="str">
            <v>Persona Natural</v>
          </cell>
          <cell r="M624" t="str">
            <v>N/A</v>
          </cell>
          <cell r="N624" t="str">
            <v>Prestar servicios profesionales para apoyar al GRAI en desarrollo de las líneas de investigación priorizadas y a los equipos técnicos de la dependencia con insumos técnicos y análisis documentales o de datos requeridos para la implementación de distintas etapas de priorización de nuevos macrocasos en atención a los lineamientos de la magistratura.</v>
          </cell>
          <cell r="O624" t="str">
            <v>Administrativo Transversal</v>
          </cell>
          <cell r="P624" t="str">
            <v>Harvey Danilo Suarez Morales</v>
          </cell>
          <cell r="Q624" t="str">
            <v>Secretaría Ejecutiva</v>
          </cell>
          <cell r="R624" t="str">
            <v>Grupo de Análisis de la Información</v>
          </cell>
          <cell r="S624" t="str">
            <v>Grupo de Análisis de la Información</v>
          </cell>
          <cell r="T624" t="str">
            <v>Farid Benavides Vanegas</v>
          </cell>
          <cell r="U624" t="str">
            <v>H-Grupo de Análisis de la Información</v>
          </cell>
          <cell r="V624" t="str">
            <v>N/A</v>
          </cell>
          <cell r="W624" t="str">
            <v>N/A</v>
          </cell>
          <cell r="X624" t="str">
            <v>N/A</v>
          </cell>
          <cell r="Y624" t="str">
            <v>Inversión</v>
          </cell>
          <cell r="Z624">
            <v>79798704</v>
          </cell>
          <cell r="AA624" t="str">
            <v>N/A</v>
          </cell>
          <cell r="AB624" t="str">
            <v>N/A</v>
          </cell>
          <cell r="AC624">
            <v>6649892</v>
          </cell>
          <cell r="AD624" t="str">
            <v>N/A</v>
          </cell>
          <cell r="AE624">
            <v>31322</v>
          </cell>
          <cell r="AF624">
            <v>27722</v>
          </cell>
          <cell r="AG624">
            <v>2018011001091</v>
          </cell>
          <cell r="AH624">
            <v>44572</v>
          </cell>
          <cell r="AI624">
            <v>44573</v>
          </cell>
          <cell r="AJ624" t="str">
            <v>N/A</v>
          </cell>
          <cell r="AK624" t="str">
            <v>N/A</v>
          </cell>
          <cell r="AL624" t="str">
            <v>N/A</v>
          </cell>
          <cell r="AM624" t="str">
            <v>N/A</v>
          </cell>
          <cell r="AN624">
            <v>0</v>
          </cell>
          <cell r="AO624" t="str">
            <v>N/A</v>
          </cell>
          <cell r="AP624">
            <v>0</v>
          </cell>
          <cell r="AQ624" t="str">
            <v>N/A</v>
          </cell>
          <cell r="AR624">
            <v>0</v>
          </cell>
          <cell r="AS624" t="str">
            <v>N/A</v>
          </cell>
          <cell r="AT624">
            <v>0</v>
          </cell>
          <cell r="AU624" t="str">
            <v>N/A</v>
          </cell>
          <cell r="AV624">
            <v>0</v>
          </cell>
          <cell r="AW624" t="str">
            <v>N/A</v>
          </cell>
          <cell r="AX624">
            <v>0</v>
          </cell>
          <cell r="AY624" t="str">
            <v>N/A</v>
          </cell>
          <cell r="AZ624">
            <v>0</v>
          </cell>
          <cell r="BA624">
            <v>79798704</v>
          </cell>
          <cell r="BB624" t="str">
            <v>NO</v>
          </cell>
          <cell r="BC624" t="str">
            <v>N/A</v>
          </cell>
          <cell r="BD624" t="str">
            <v>N/A</v>
          </cell>
          <cell r="BE624" t="str">
            <v>N/A</v>
          </cell>
          <cell r="BF624" t="str">
            <v>N/A</v>
          </cell>
          <cell r="BG624">
            <v>44926</v>
          </cell>
          <cell r="BH624">
            <v>44926</v>
          </cell>
          <cell r="BI624">
            <v>-417</v>
          </cell>
          <cell r="BJ624" t="str">
            <v>NO</v>
          </cell>
          <cell r="BK624" t="str">
            <v>N/A</v>
          </cell>
          <cell r="BL624" t="str">
            <v>Bogotá D.C.</v>
          </cell>
          <cell r="BM624" t="str">
            <v>Cumplimiento</v>
          </cell>
          <cell r="BN624" t="str">
            <v>33-47-101007968</v>
          </cell>
          <cell r="BO624">
            <v>0</v>
          </cell>
          <cell r="BP624" t="str">
            <v>Seguros del Estado</v>
          </cell>
          <cell r="BQ624">
            <v>44572</v>
          </cell>
          <cell r="BR624" t="str">
            <v>11-01-2022 - 02-07-2023</v>
          </cell>
          <cell r="BS624">
            <v>2022</v>
          </cell>
          <cell r="BT624" t="str">
            <v>https://jepcolombia-my.sharepoint.com/personal/carlos_torres_jep_gov_co/_layouts/15/onedrive.aspx?q=067&amp;searchScope=folder&amp;id=%2Fpersonal%2Fcarlos%5Ftorres%5Fjep%5Fgov%5Fco%2FDocuments%2FDocumentos%2FContractual%2FContractual%20%2D%20Onedrive%2FValidaci%C3%B3n%20p%C3%B3lizas%20CPS%2F%2EVERIFICACI%C3%93N%20DE%20P%C3%93LIZAS%20CONTRATOS%202022%2Fverificaci%C3%B3n%20p%C3%B3liza%20contrato%20JEP%20067%202022%2EPNG&amp;parent=%2Fpersonal%2Fcarlos%5Ftorres%5Fjep%5Fgov%5Fco%2FDocuments%2FDocumentos%2FContractual%2FContractual%20%2D%20Onedrive%2FValidaci%C3%B3n%20p%C3%B3lizas%20CPS%2F%2EVERIFICACI%C3%93N%20DE%20P%C3%93LIZAS%20CONTRATOS%202022&amp;parentview=7</v>
          </cell>
          <cell r="BU624" t="str">
            <v>N/A</v>
          </cell>
          <cell r="BV624" t="str">
            <v>Terminado</v>
          </cell>
          <cell r="BW624" t="str">
            <v>Retiro</v>
          </cell>
          <cell r="BX624" t="str">
            <v>N/A</v>
          </cell>
          <cell r="BY624" t="str">
            <v>COMUNICACIÓN SOCIAL</v>
          </cell>
          <cell r="BZ624" t="str">
            <v>N/A</v>
          </cell>
          <cell r="CA624" t="str">
            <v>FEMENINO</v>
          </cell>
        </row>
        <row r="625">
          <cell r="C625" t="str">
            <v>JEP-069-2022</v>
          </cell>
          <cell r="D625" t="str">
            <v>JEP-CSPO-069-2022</v>
          </cell>
          <cell r="E625" t="str">
            <v xml:space="preserve">Vanessa Jiménez </v>
          </cell>
          <cell r="F625" t="str">
            <v>N/R</v>
          </cell>
          <cell r="G625" t="str">
            <v xml:space="preserve">Angelica Isabel Velasquez Granados </v>
          </cell>
          <cell r="H625" t="str">
            <v>2. Contratos o convenios que no requieren pluralidad de ofertas</v>
          </cell>
          <cell r="I625" t="str">
            <v>1. Prestación de servicios</v>
          </cell>
          <cell r="J625">
            <v>35263272</v>
          </cell>
          <cell r="K625">
            <v>2</v>
          </cell>
          <cell r="L625" t="str">
            <v>Persona Natural</v>
          </cell>
          <cell r="M625" t="str">
            <v>N/A</v>
          </cell>
          <cell r="N625" t="str">
            <v xml:space="preserve">Prestar servicios profesionales para apoyar al GRAI en la formulación e implementación de metodologías de análisis macrocriminal para la identificación de máximos responsables de graves violaciones a los DDHH. </v>
          </cell>
          <cell r="O625" t="str">
            <v>Administrativo Transversal</v>
          </cell>
          <cell r="P625" t="str">
            <v>Harvey Danilo Suarez Morales</v>
          </cell>
          <cell r="Q625" t="str">
            <v>Secretaría Ejecutiva</v>
          </cell>
          <cell r="R625" t="str">
            <v>Grupo de Análisis de la Información</v>
          </cell>
          <cell r="S625" t="str">
            <v>Grupo de Análisis de la Información</v>
          </cell>
          <cell r="T625" t="str">
            <v>Farid Benavides Vanegas</v>
          </cell>
          <cell r="U625" t="str">
            <v>H-Grupo de Análisis de la Información</v>
          </cell>
          <cell r="V625" t="str">
            <v>N/A</v>
          </cell>
          <cell r="W625" t="str">
            <v>N/A</v>
          </cell>
          <cell r="X625" t="str">
            <v>N/A</v>
          </cell>
          <cell r="Y625" t="str">
            <v>Inversión</v>
          </cell>
          <cell r="Z625">
            <v>126637104</v>
          </cell>
          <cell r="AA625" t="str">
            <v>N/A</v>
          </cell>
          <cell r="AB625" t="str">
            <v>N/A</v>
          </cell>
          <cell r="AC625">
            <v>10553092</v>
          </cell>
          <cell r="AD625" t="str">
            <v>N/A</v>
          </cell>
          <cell r="AE625">
            <v>31422</v>
          </cell>
          <cell r="AF625">
            <v>28422</v>
          </cell>
          <cell r="AG625">
            <v>2018011001091</v>
          </cell>
          <cell r="AH625">
            <v>44573</v>
          </cell>
          <cell r="AI625">
            <v>44574</v>
          </cell>
          <cell r="AJ625" t="str">
            <v>N/A</v>
          </cell>
          <cell r="AK625" t="str">
            <v>N/A</v>
          </cell>
          <cell r="AL625" t="str">
            <v>N/A</v>
          </cell>
          <cell r="AM625" t="str">
            <v>N/A</v>
          </cell>
          <cell r="AN625">
            <v>0</v>
          </cell>
          <cell r="AO625" t="str">
            <v>N/A</v>
          </cell>
          <cell r="AP625">
            <v>0</v>
          </cell>
          <cell r="AQ625" t="str">
            <v>N/A</v>
          </cell>
          <cell r="AR625">
            <v>0</v>
          </cell>
          <cell r="AS625" t="str">
            <v>N/A</v>
          </cell>
          <cell r="AT625">
            <v>0</v>
          </cell>
          <cell r="AU625" t="str">
            <v>N/A</v>
          </cell>
          <cell r="AV625">
            <v>0</v>
          </cell>
          <cell r="AW625" t="str">
            <v>N/A</v>
          </cell>
          <cell r="AX625">
            <v>0</v>
          </cell>
          <cell r="AY625" t="str">
            <v>N/A</v>
          </cell>
          <cell r="AZ625">
            <v>0</v>
          </cell>
          <cell r="BA625">
            <v>126637104</v>
          </cell>
          <cell r="BB625" t="str">
            <v>NO</v>
          </cell>
          <cell r="BC625" t="str">
            <v>N/A</v>
          </cell>
          <cell r="BD625" t="str">
            <v>N/A</v>
          </cell>
          <cell r="BE625" t="str">
            <v>N/A</v>
          </cell>
          <cell r="BF625" t="str">
            <v>N/A</v>
          </cell>
          <cell r="BG625">
            <v>44926</v>
          </cell>
          <cell r="BH625">
            <v>44926</v>
          </cell>
          <cell r="BI625">
            <v>-417</v>
          </cell>
          <cell r="BJ625" t="str">
            <v>NO</v>
          </cell>
          <cell r="BK625" t="str">
            <v>N/A</v>
          </cell>
          <cell r="BL625" t="str">
            <v>Bogotá D.C.</v>
          </cell>
          <cell r="BM625" t="str">
            <v>Cumplimiento</v>
          </cell>
          <cell r="BN625" t="str">
            <v>33-47-101007986</v>
          </cell>
          <cell r="BO625">
            <v>0</v>
          </cell>
          <cell r="BP625" t="str">
            <v>Seguros del Estado</v>
          </cell>
          <cell r="BQ625">
            <v>44573</v>
          </cell>
          <cell r="BR625" t="str">
            <v>12-01-2022 - 02-07-2023</v>
          </cell>
          <cell r="BS625">
            <v>2022</v>
          </cell>
          <cell r="BT625" t="str">
            <v>https://jepcolombia-my.sharepoint.com/personal/carlos_torres_jep_gov_co/_layouts/15/onedrive.aspx?q=069&amp;searchScope=folder&amp;id=%2Fpersonal%2Fcarlos%5Ftorres%5Fjep%5Fgov%5Fco%2FDocuments%2FDocumentos%2FContractual%2FContractual%20%2D%20Onedrive%2FValidaci%C3%B3n%20p%C3%B3lizas%20CPS%2F%2EVERIFICACI%C3%93N%20DE%20P%C3%93LIZAS%20CONTRATOS%202022%2FVerificaci%C3%B3n%20p%C3%B3liza%20contrato%20JEP%20069%202022%2EPNG&amp;parent=%2Fpersonal%2Fcarlos%5Ftorres%5Fjep%5Fgov%5Fco%2FDocuments%2FDocumentos%2FContractual%2FContractual%20%2D%20Onedrive%2FValidaci%C3%B3n%20p%C3%B3lizas%20CPS%2F%2EVERIFICACI%C3%93N%20DE%20P%C3%93LIZAS%20CONTRATOS%202022&amp;parentview=7</v>
          </cell>
          <cell r="BU625" t="str">
            <v>N/A</v>
          </cell>
          <cell r="BV625" t="str">
            <v>Terminado</v>
          </cell>
          <cell r="BW625" t="str">
            <v>Retiro</v>
          </cell>
          <cell r="BX625" t="str">
            <v>N/A</v>
          </cell>
          <cell r="BY625" t="str">
            <v>COMUNICACIÓN SOLCIAL Y PERIODISMO</v>
          </cell>
          <cell r="BZ625" t="str">
            <v>N/A</v>
          </cell>
          <cell r="CA625" t="str">
            <v>FEMENINO</v>
          </cell>
        </row>
        <row r="626">
          <cell r="C626" t="str">
            <v>JEP-223-2022</v>
          </cell>
          <cell r="D626" t="str">
            <v>JEP-CSPO-223-2022</v>
          </cell>
          <cell r="E626" t="str">
            <v xml:space="preserve">Vanessa Jiménez </v>
          </cell>
          <cell r="F626" t="str">
            <v>14 de enero de 2022</v>
          </cell>
          <cell r="G626" t="str">
            <v>Jorge Ricardo Sarmiento Forero</v>
          </cell>
          <cell r="H626" t="str">
            <v>2. Contratos o convenios que no requieren pluralidad de ofertas</v>
          </cell>
          <cell r="I626" t="str">
            <v>1. Prestación de servicios</v>
          </cell>
          <cell r="J626">
            <v>1019010430</v>
          </cell>
          <cell r="K626">
            <v>7</v>
          </cell>
          <cell r="L626" t="str">
            <v>Persona Natural</v>
          </cell>
          <cell r="M626" t="str">
            <v>N/A</v>
          </cell>
          <cell r="N626" t="str">
            <v>Prestar servicios profesionales para apoyar al GRAI en la formulación e implementación de metodologías de análisis macrocriminal para la identificación de máximos responsables de graves violaciones a los DDHH.</v>
          </cell>
          <cell r="O626" t="str">
            <v>Administrativo Transversal</v>
          </cell>
          <cell r="P626" t="str">
            <v>Harvey Danilo Suarez Morales</v>
          </cell>
          <cell r="Q626" t="str">
            <v>Secretaría Ejecutiva</v>
          </cell>
          <cell r="R626" t="str">
            <v>Grupo de Análisis de la Información</v>
          </cell>
          <cell r="S626" t="str">
            <v>Grupo de Análisis de la Información</v>
          </cell>
          <cell r="T626" t="str">
            <v>Farid Benavides Vanegas</v>
          </cell>
          <cell r="U626" t="str">
            <v>H-Grupo de Análisis de la Información</v>
          </cell>
          <cell r="V626" t="str">
            <v>N/A</v>
          </cell>
          <cell r="W626" t="str">
            <v>N/A</v>
          </cell>
          <cell r="X626" t="str">
            <v>N/A</v>
          </cell>
          <cell r="Y626" t="str">
            <v>Inversión</v>
          </cell>
          <cell r="Z626">
            <v>122767623</v>
          </cell>
          <cell r="AA626" t="str">
            <v>N/A</v>
          </cell>
          <cell r="AB626" t="str">
            <v>N/A</v>
          </cell>
          <cell r="AC626">
            <v>10553092</v>
          </cell>
          <cell r="AD626" t="str">
            <v>N/A</v>
          </cell>
          <cell r="AE626">
            <v>46122</v>
          </cell>
          <cell r="AF626">
            <v>49722</v>
          </cell>
          <cell r="AG626">
            <v>2018011001091</v>
          </cell>
          <cell r="AH626">
            <v>44583</v>
          </cell>
          <cell r="AI626">
            <v>44587</v>
          </cell>
          <cell r="AJ626" t="str">
            <v>Juliana Gomez Robles</v>
          </cell>
          <cell r="AK626">
            <v>1020788992</v>
          </cell>
          <cell r="AL626">
            <v>7</v>
          </cell>
          <cell r="AM626">
            <v>44620</v>
          </cell>
          <cell r="AN626">
            <v>0</v>
          </cell>
          <cell r="AO626" t="str">
            <v>N/A</v>
          </cell>
          <cell r="AP626">
            <v>0</v>
          </cell>
          <cell r="AQ626" t="str">
            <v>N/A</v>
          </cell>
          <cell r="AR626">
            <v>0</v>
          </cell>
          <cell r="AS626" t="str">
            <v>N/A</v>
          </cell>
          <cell r="AT626">
            <v>0</v>
          </cell>
          <cell r="AU626" t="str">
            <v>N/A</v>
          </cell>
          <cell r="AV626">
            <v>0</v>
          </cell>
          <cell r="AW626" t="str">
            <v>N/A</v>
          </cell>
          <cell r="AX626">
            <v>0</v>
          </cell>
          <cell r="AY626" t="str">
            <v>N/A</v>
          </cell>
          <cell r="AZ626">
            <v>0</v>
          </cell>
          <cell r="BA626">
            <v>122767623</v>
          </cell>
          <cell r="BB626" t="str">
            <v>NO</v>
          </cell>
          <cell r="BC626" t="str">
            <v>N/A</v>
          </cell>
          <cell r="BD626" t="str">
            <v>N/A</v>
          </cell>
          <cell r="BE626" t="str">
            <v>N/A</v>
          </cell>
          <cell r="BF626" t="str">
            <v>N/A</v>
          </cell>
          <cell r="BG626">
            <v>44926</v>
          </cell>
          <cell r="BH626">
            <v>44926</v>
          </cell>
          <cell r="BI626">
            <v>-417</v>
          </cell>
          <cell r="BJ626" t="str">
            <v>NO</v>
          </cell>
          <cell r="BK626" t="str">
            <v>N/A</v>
          </cell>
          <cell r="BL626" t="str">
            <v>Bogotá D.C.</v>
          </cell>
          <cell r="BM626" t="str">
            <v xml:space="preserve">Cumplimiento </v>
          </cell>
          <cell r="BN626" t="str">
            <v>14-47-101014277
33-47-101008943</v>
          </cell>
          <cell r="BO626" t="str">
            <v>0
0</v>
          </cell>
          <cell r="BP626" t="str">
            <v>Seguros del Estado S.A.
Seguros del Estado S.A.</v>
          </cell>
          <cell r="BQ626" t="str">
            <v>23/01/2022
28/02/2022</v>
          </cell>
          <cell r="BR626" t="str">
            <v>22-01-2022 - 05-07-2023
28/02/2022 - 05/07/2023</v>
          </cell>
          <cell r="BS626" t="str">
            <v>26/01/2022
01/03/2022</v>
          </cell>
          <cell r="BT626" t="str">
            <v>https://jepcolombia-my.sharepoint.com/personal/carlos_torres_jep_gov_co/_layouts/15/onedrive.aspx?q=223&amp;searchScope=folder&amp;id=%2Fpersonal%2Fcarlos%5Ftorres%5Fjep%5Fgov%5Fco%2FDocuments%2FDocumentos%2FContractual%2FContractual%20%2D%20Onedrive%2FValidaci%C3%B3n%20p%C3%B3lizas%20CPS%2F%2EVERIFICACI%C3%93N%20DE%20P%C3%93LIZAS%20CONTRATOS%202022%2FVerificaci%C3%B3n%20p%C3%B3liza%20del%20contrato%20JEP%20223%202022%2EPNG&amp;parent=%2Fpersonal%2Fcarlos%5Ftorres%5Fjep%5Fgov%5Fco%2FDocuments%2FDocumentos%2FContractual%2FContractual%20%2D%20Onedrive%2FValidaci%C3%B3n%20p%C3%B3lizas%20CPS%2F%2EVERIFICACI%C3%93N%20DE%20P%C3%93LIZAS%20CONTRATOS%202022&amp;parentview=7</v>
          </cell>
          <cell r="BU626" t="str">
            <v>Se suscribe Cesión en fecha 28/02/2022</v>
          </cell>
          <cell r="BV626" t="str">
            <v>Terminado</v>
          </cell>
          <cell r="BW626" t="str">
            <v>Cesión</v>
          </cell>
          <cell r="BX626" t="str">
            <v>N/A</v>
          </cell>
          <cell r="BY626" t="str">
            <v>SOCIOLOGIA</v>
          </cell>
          <cell r="BZ626" t="str">
            <v>N/A</v>
          </cell>
          <cell r="CA626" t="str">
            <v>FEMENINO</v>
          </cell>
        </row>
        <row r="627">
          <cell r="C627" t="str">
            <v>JEP-224-2022</v>
          </cell>
          <cell r="D627" t="str">
            <v>JEP-CSPO-224-2022</v>
          </cell>
          <cell r="E627" t="str">
            <v xml:space="preserve">Vanessa Jiménez </v>
          </cell>
          <cell r="F627" t="str">
            <v>14 de enero de 2022</v>
          </cell>
          <cell r="G627" t="str">
            <v xml:space="preserve">Luis Eduardo Fernandez Molinares </v>
          </cell>
          <cell r="H627" t="str">
            <v>2. Contratos o convenios que no requieren pluralidad de ofertas</v>
          </cell>
          <cell r="I627" t="str">
            <v>1. Prestación de servicios</v>
          </cell>
          <cell r="J627">
            <v>1020726392</v>
          </cell>
          <cell r="K627">
            <v>2</v>
          </cell>
          <cell r="L627" t="str">
            <v>Persona Natural</v>
          </cell>
          <cell r="M627" t="str">
            <v>N/A</v>
          </cell>
          <cell r="N627" t="str">
            <v>Prestar servicios profesionales para apoyar al GRAI en la formulación e implementación de metodologías de análisis macrocriminal para la identificación de máximos responsables de graves violaciones a los DDHH</v>
          </cell>
          <cell r="O627" t="str">
            <v>Administrativo Transversal</v>
          </cell>
          <cell r="P627" t="str">
            <v>Harvey Danilo Suarez Morales</v>
          </cell>
          <cell r="Q627" t="str">
            <v>Secretaría Ejecutiva</v>
          </cell>
          <cell r="R627" t="str">
            <v>Grupo de Análisis de la Información</v>
          </cell>
          <cell r="S627" t="str">
            <v>Grupo de Análisis de la Información</v>
          </cell>
          <cell r="T627" t="str">
            <v>Farid Benavides Vanegas</v>
          </cell>
          <cell r="U627" t="str">
            <v>H-Grupo de Análisis de la Información</v>
          </cell>
          <cell r="V627" t="str">
            <v>N/A</v>
          </cell>
          <cell r="W627" t="str">
            <v>N/A</v>
          </cell>
          <cell r="X627" t="str">
            <v>N/A</v>
          </cell>
          <cell r="Y627" t="str">
            <v>Inversión</v>
          </cell>
          <cell r="Z627">
            <v>122767623</v>
          </cell>
          <cell r="AA627" t="str">
            <v>N/A</v>
          </cell>
          <cell r="AB627" t="str">
            <v>N/A</v>
          </cell>
          <cell r="AC627" t="str">
            <v>$10.553.092</v>
          </cell>
          <cell r="AD627" t="str">
            <v>N/A</v>
          </cell>
          <cell r="AE627">
            <v>46222</v>
          </cell>
          <cell r="AF627">
            <v>48922</v>
          </cell>
          <cell r="AG627" t="str">
            <v xml:space="preserve">2018011001091	</v>
          </cell>
          <cell r="AH627">
            <v>44583</v>
          </cell>
          <cell r="AI627">
            <v>44585</v>
          </cell>
          <cell r="AJ627" t="str">
            <v>N/A</v>
          </cell>
          <cell r="AK627" t="str">
            <v>N/A</v>
          </cell>
          <cell r="AL627" t="str">
            <v>N/A</v>
          </cell>
          <cell r="AM627" t="str">
            <v>N/A</v>
          </cell>
          <cell r="AN627">
            <v>0</v>
          </cell>
          <cell r="AO627" t="str">
            <v>N/A</v>
          </cell>
          <cell r="AP627">
            <v>0</v>
          </cell>
          <cell r="AQ627" t="str">
            <v>N/A</v>
          </cell>
          <cell r="AR627">
            <v>0</v>
          </cell>
          <cell r="AS627" t="str">
            <v>N/A</v>
          </cell>
          <cell r="AT627">
            <v>0</v>
          </cell>
          <cell r="AU627" t="str">
            <v>N/A</v>
          </cell>
          <cell r="AV627">
            <v>0</v>
          </cell>
          <cell r="AW627" t="str">
            <v>N/A</v>
          </cell>
          <cell r="AX627">
            <v>0</v>
          </cell>
          <cell r="AY627" t="str">
            <v>N/A</v>
          </cell>
          <cell r="AZ627">
            <v>0</v>
          </cell>
          <cell r="BA627">
            <v>122767623</v>
          </cell>
          <cell r="BB627" t="str">
            <v>NO</v>
          </cell>
          <cell r="BC627" t="str">
            <v>N/A</v>
          </cell>
          <cell r="BD627" t="str">
            <v>N/A</v>
          </cell>
          <cell r="BE627" t="str">
            <v>N/A</v>
          </cell>
          <cell r="BF627" t="str">
            <v>N/A</v>
          </cell>
          <cell r="BG627">
            <v>44926</v>
          </cell>
          <cell r="BH627">
            <v>44926</v>
          </cell>
          <cell r="BI627">
            <v>-417</v>
          </cell>
          <cell r="BJ627" t="str">
            <v>NO</v>
          </cell>
          <cell r="BK627" t="str">
            <v>N/A</v>
          </cell>
          <cell r="BL627" t="str">
            <v>Bogotá D.C.</v>
          </cell>
          <cell r="BM627" t="str">
            <v xml:space="preserve">Cumplimiento </v>
          </cell>
          <cell r="BN627" t="str">
            <v>11-47-101010962</v>
          </cell>
          <cell r="BO627">
            <v>0</v>
          </cell>
          <cell r="BP627" t="str">
            <v>Seguros del Estado</v>
          </cell>
          <cell r="BQ627">
            <v>44583</v>
          </cell>
          <cell r="BR627" t="str">
            <v>22-01-2022 - 03-07-2023</v>
          </cell>
          <cell r="BS627">
            <v>2022</v>
          </cell>
          <cell r="BT627" t="str">
            <v>https://jepcolombia-my.sharepoint.com/personal/carlos_torres_jep_gov_co/_layouts/15/onedrive.aspx?q=224&amp;searchScope=folder&amp;id=%2Fpersonal%2Fcarlos%5Ftorres%5Fjep%5Fgov%5Fco%2FDocuments%2FDocumentos%2FContractual%2FContractual%20%2D%20Onedrive%2FValidaci%C3%B3n%20p%C3%B3lizas%20CPS%2F%2EVERIFICACI%C3%93N%20DE%20P%C3%93LIZAS%20CONTRATOS%202022%2FVerificaci%C3%B3n%20p%C3%B3liza%20contrato%20JEP%20224%202022%2EPNG&amp;parent=%2Fpersonal%2Fcarlos%5Ftorres%5Fjep%5Fgov%5Fco%2FDocuments%2FDocumentos%2FContractual%2FContractual%20%2D%20Onedrive%2FValidaci%C3%B3n%20p%C3%B3lizas%20CPS%2F%2EVERIFICACI%C3%93N%20DE%20P%C3%93LIZAS%20CONTRATOS%202022&amp;parentview=7</v>
          </cell>
          <cell r="BU627" t="str">
            <v>N/A</v>
          </cell>
          <cell r="BV627" t="str">
            <v>Terminado</v>
          </cell>
          <cell r="BW627" t="str">
            <v>Retiro</v>
          </cell>
          <cell r="BX627" t="str">
            <v>N/A</v>
          </cell>
          <cell r="BY627" t="str">
            <v>DERECHO</v>
          </cell>
          <cell r="BZ627" t="str">
            <v>N/A</v>
          </cell>
          <cell r="CA627" t="str">
            <v>MASCULINO</v>
          </cell>
        </row>
        <row r="628">
          <cell r="C628" t="str">
            <v>JEP-155-2022</v>
          </cell>
          <cell r="D628" t="str">
            <v>JEP-CSPO-155-2022</v>
          </cell>
          <cell r="E628" t="str">
            <v xml:space="preserve">Vanessa Jiménez </v>
          </cell>
          <cell r="F628">
            <v>44574</v>
          </cell>
          <cell r="G628" t="str">
            <v xml:space="preserve">Diana Rocio Rodriguez Benitez </v>
          </cell>
          <cell r="H628" t="str">
            <v>2. Contratos o convenios que no requieren pluralidad de ofertas</v>
          </cell>
          <cell r="I628" t="str">
            <v>1. Prestación de servicios</v>
          </cell>
          <cell r="J628">
            <v>1032438994</v>
          </cell>
          <cell r="K628">
            <v>4</v>
          </cell>
          <cell r="L628" t="str">
            <v>Persona Natural</v>
          </cell>
          <cell r="M628" t="str">
            <v>N/A</v>
          </cell>
          <cell r="N628" t="str">
            <v>Prestar servicios profesionales para apoyar al GRAI en desarrollo de las líneas de investigación priorizadas y a los equipos técnicos de la dependencia con insumos técnicos y análisis documentales o de datos requeridos para la implementación de distintas etapas de priorización de nuevos macrocasos en atención a los lineamientos de la magistratura.</v>
          </cell>
          <cell r="O628" t="str">
            <v>Administrativo Transversal</v>
          </cell>
          <cell r="P628" t="str">
            <v>Harvey Danilo Suarez Morales</v>
          </cell>
          <cell r="Q628" t="str">
            <v>Secretaría Ejecutiva</v>
          </cell>
          <cell r="R628" t="str">
            <v>Grupo de Análisis de la Información</v>
          </cell>
          <cell r="S628" t="str">
            <v>Grupo de Análisis de la Información</v>
          </cell>
          <cell r="T628" t="str">
            <v>Farid Benavides Vanegas</v>
          </cell>
          <cell r="U628" t="str">
            <v>H-Grupo de Análisis de la Información</v>
          </cell>
          <cell r="V628" t="str">
            <v>N/A</v>
          </cell>
          <cell r="W628" t="str">
            <v>N/A</v>
          </cell>
          <cell r="X628" t="str">
            <v>N/A</v>
          </cell>
          <cell r="Y628" t="str">
            <v>Inversión</v>
          </cell>
          <cell r="Z628">
            <v>77360409</v>
          </cell>
          <cell r="AA628" t="str">
            <v>N/A</v>
          </cell>
          <cell r="AB628" t="str">
            <v>N/A</v>
          </cell>
          <cell r="AC628">
            <v>6649892</v>
          </cell>
          <cell r="AD628" t="str">
            <v>N/A</v>
          </cell>
          <cell r="AE628">
            <v>38622</v>
          </cell>
          <cell r="AF628">
            <v>46922</v>
          </cell>
          <cell r="AG628">
            <v>2018011001091</v>
          </cell>
          <cell r="AH628">
            <v>44582</v>
          </cell>
          <cell r="AI628">
            <v>44585</v>
          </cell>
          <cell r="AJ628" t="str">
            <v>N/A</v>
          </cell>
          <cell r="AK628" t="str">
            <v>N/A</v>
          </cell>
          <cell r="AL628" t="str">
            <v>N/A</v>
          </cell>
          <cell r="AM628" t="str">
            <v>N/A</v>
          </cell>
          <cell r="AN628">
            <v>0</v>
          </cell>
          <cell r="AO628" t="str">
            <v>N/A</v>
          </cell>
          <cell r="AP628">
            <v>0</v>
          </cell>
          <cell r="AQ628" t="str">
            <v>N/A</v>
          </cell>
          <cell r="AR628">
            <v>0</v>
          </cell>
          <cell r="AS628" t="str">
            <v>N/A</v>
          </cell>
          <cell r="AT628">
            <v>0</v>
          </cell>
          <cell r="AU628" t="str">
            <v>N/A</v>
          </cell>
          <cell r="AV628">
            <v>0</v>
          </cell>
          <cell r="AW628" t="str">
            <v>N/A</v>
          </cell>
          <cell r="AX628">
            <v>0</v>
          </cell>
          <cell r="AY628" t="str">
            <v>N/A</v>
          </cell>
          <cell r="AZ628">
            <v>0</v>
          </cell>
          <cell r="BA628">
            <v>77360409</v>
          </cell>
          <cell r="BB628" t="str">
            <v>NO</v>
          </cell>
          <cell r="BC628" t="str">
            <v>N/A</v>
          </cell>
          <cell r="BD628" t="str">
            <v>N/A</v>
          </cell>
          <cell r="BE628" t="str">
            <v>N/A</v>
          </cell>
          <cell r="BF628" t="str">
            <v>N/A</v>
          </cell>
          <cell r="BG628">
            <v>44926</v>
          </cell>
          <cell r="BH628">
            <v>44926</v>
          </cell>
          <cell r="BI628">
            <v>-417</v>
          </cell>
          <cell r="BJ628" t="str">
            <v>NO</v>
          </cell>
          <cell r="BK628" t="str">
            <v>N/A</v>
          </cell>
          <cell r="BL628" t="str">
            <v>Bogotá D.C.</v>
          </cell>
          <cell r="BM628" t="str">
            <v>Cumplimiento</v>
          </cell>
          <cell r="BN628" t="str">
            <v>33-47-101008159</v>
          </cell>
          <cell r="BO628">
            <v>0</v>
          </cell>
          <cell r="BP628" t="str">
            <v>Seguros del Estado</v>
          </cell>
          <cell r="BQ628">
            <v>44582</v>
          </cell>
          <cell r="BR628" t="str">
            <v>21-01-2022 - 05-07-2023</v>
          </cell>
          <cell r="BS628">
            <v>2022</v>
          </cell>
          <cell r="BT628" t="str">
            <v>https://jepcolombia-my.sharepoint.com/personal/carlos_torres_jep_gov_co/_layouts/15/onedrive.aspx?q=155&amp;searchScope=folder&amp;id=%2Fpersonal%2Fcarlos%5Ftorres%5Fjep%5Fgov%5Fco%2FDocuments%2FDocumentos%2FContractual%2FContractual%20%2D%20Onedrive%2FValidaci%C3%B3n%20p%C3%B3lizas%20CPS%2F%2EVERIFICACI%C3%93N%20DE%20P%C3%93LIZAS%20CONTRATOS%202022%2FVerificaci%C3%B3n%20p%C3%B3liza%20contrato%20JEP%20155%202022%2EPNG&amp;parent=%2Fpersonal%2Fcarlos%5Ftorres%5Fjep%5Fgov%5Fco%2FDocuments%2FDocumentos%2FContractual%2FContractual%20%2D%20Onedrive%2FValidaci%C3%B3n%20p%C3%B3lizas%20CPS%2F%2EVERIFICACI%C3%93N%20DE%20P%C3%93LIZAS%20CONTRATOS%202022&amp;parentview=7</v>
          </cell>
          <cell r="BU628" t="str">
            <v>N/A</v>
          </cell>
          <cell r="BV628" t="str">
            <v>Terminado</v>
          </cell>
          <cell r="BW628" t="str">
            <v>Retiro</v>
          </cell>
          <cell r="BX628" t="str">
            <v>N/A</v>
          </cell>
          <cell r="BY628" t="str">
            <v>CIENCIAS POLÍTICAS</v>
          </cell>
          <cell r="BZ628" t="str">
            <v>N/A</v>
          </cell>
          <cell r="CA628" t="str">
            <v>FEMENINO</v>
          </cell>
        </row>
        <row r="629">
          <cell r="C629" t="str">
            <v>JEP-236-2022</v>
          </cell>
          <cell r="D629" t="str">
            <v>JEP-CSPO-236-2022</v>
          </cell>
          <cell r="E629" t="str">
            <v xml:space="preserve">Vanessa Jiménez </v>
          </cell>
          <cell r="F629" t="str">
            <v>14 de enero de 2022</v>
          </cell>
          <cell r="G629" t="str">
            <v xml:space="preserve">Mario David Fernandez Mora </v>
          </cell>
          <cell r="H629" t="str">
            <v>2. Contratos o convenios que no requieren pluralidad de ofertas</v>
          </cell>
          <cell r="I629" t="str">
            <v>1. Prestación de servicios</v>
          </cell>
          <cell r="J629">
            <v>1032372403</v>
          </cell>
          <cell r="K629">
            <v>8</v>
          </cell>
          <cell r="L629" t="str">
            <v>Persona Natural</v>
          </cell>
          <cell r="M629" t="str">
            <v>N/A</v>
          </cell>
          <cell r="N629" t="str">
            <v>Prestar servicios profesionales para apoyar al GRAI en desarrollo de las líneas de investigación priorizadas y a los equipos técnicos de la dependencia con insumos técnicos y análisis documentales o de datos requeridos para la implementación de distintas etapas de priorización de nuevos macrocasos en atención a los lineamientos de la magistratura-</v>
          </cell>
          <cell r="O629" t="str">
            <v>Administrativo Transversal</v>
          </cell>
          <cell r="P629" t="str">
            <v>Harvey Danilo Suarez Morales</v>
          </cell>
          <cell r="Q629" t="str">
            <v>Secretaría Ejecutiva</v>
          </cell>
          <cell r="R629" t="str">
            <v>Grupo de Análisis de la Información</v>
          </cell>
          <cell r="S629" t="str">
            <v>Grupo de Análisis de la Información</v>
          </cell>
          <cell r="T629" t="str">
            <v>Farid Benavides Vanegas</v>
          </cell>
          <cell r="U629" t="str">
            <v>H-Grupo de Análisis de la Información</v>
          </cell>
          <cell r="V629" t="str">
            <v>N/A</v>
          </cell>
          <cell r="W629" t="str">
            <v>N/A</v>
          </cell>
          <cell r="X629" t="str">
            <v>N/A</v>
          </cell>
          <cell r="Y629" t="str">
            <v>Inversión</v>
          </cell>
          <cell r="Z629">
            <v>77360409</v>
          </cell>
          <cell r="AA629" t="str">
            <v>N/A</v>
          </cell>
          <cell r="AB629" t="str">
            <v>N/A</v>
          </cell>
          <cell r="AC629" t="str">
            <v>$6.649.892</v>
          </cell>
          <cell r="AD629" t="str">
            <v>N/A</v>
          </cell>
          <cell r="AE629">
            <v>43022</v>
          </cell>
          <cell r="AF629">
            <v>53822</v>
          </cell>
          <cell r="AG629" t="str">
            <v xml:space="preserve">2018011001091	</v>
          </cell>
          <cell r="AH629">
            <v>44585</v>
          </cell>
          <cell r="AI629">
            <v>44586</v>
          </cell>
          <cell r="AJ629" t="str">
            <v>N/A</v>
          </cell>
          <cell r="AK629" t="str">
            <v>N/A</v>
          </cell>
          <cell r="AL629" t="str">
            <v>N/A</v>
          </cell>
          <cell r="AM629" t="str">
            <v>N/A</v>
          </cell>
          <cell r="AN629">
            <v>0</v>
          </cell>
          <cell r="AO629" t="str">
            <v>N/A</v>
          </cell>
          <cell r="AP629">
            <v>0</v>
          </cell>
          <cell r="AQ629" t="str">
            <v>N/A</v>
          </cell>
          <cell r="AR629">
            <v>0</v>
          </cell>
          <cell r="AS629" t="str">
            <v>N/A</v>
          </cell>
          <cell r="AT629">
            <v>0</v>
          </cell>
          <cell r="AU629" t="str">
            <v>N/A</v>
          </cell>
          <cell r="AV629">
            <v>0</v>
          </cell>
          <cell r="AW629" t="str">
            <v>N/A</v>
          </cell>
          <cell r="AX629">
            <v>0</v>
          </cell>
          <cell r="AY629" t="str">
            <v>N/A</v>
          </cell>
          <cell r="AZ629">
            <v>0</v>
          </cell>
          <cell r="BA629">
            <v>77360409</v>
          </cell>
          <cell r="BB629" t="str">
            <v>NO</v>
          </cell>
          <cell r="BC629" t="str">
            <v>N/A</v>
          </cell>
          <cell r="BD629" t="str">
            <v>N/A</v>
          </cell>
          <cell r="BE629" t="str">
            <v>N/A</v>
          </cell>
          <cell r="BF629" t="str">
            <v>N/A</v>
          </cell>
          <cell r="BG629">
            <v>44926</v>
          </cell>
          <cell r="BH629">
            <v>44926</v>
          </cell>
          <cell r="BI629">
            <v>-417</v>
          </cell>
          <cell r="BJ629" t="str">
            <v>NO</v>
          </cell>
          <cell r="BK629" t="str">
            <v>N/A</v>
          </cell>
          <cell r="BL629" t="str">
            <v>Bogotá D.C.</v>
          </cell>
          <cell r="BM629" t="str">
            <v xml:space="preserve">Cumplimiento </v>
          </cell>
          <cell r="BN629" t="str">
            <v>96-47-101001428</v>
          </cell>
          <cell r="BO629">
            <v>0</v>
          </cell>
          <cell r="BP629" t="str">
            <v>Seguros del Estado</v>
          </cell>
          <cell r="BQ629">
            <v>44585</v>
          </cell>
          <cell r="BR629" t="str">
            <v>24-01-2022 - 30-06-2023</v>
          </cell>
          <cell r="BS629">
            <v>2022</v>
          </cell>
          <cell r="BT629" t="str">
            <v>https://jepcolombia-my.sharepoint.com/personal/carlos_torres_jep_gov_co/_layouts/15/onedrive.aspx?q=236&amp;searchScope=folder&amp;id=%2Fpersonal%2Fcarlos%5Ftorres%5Fjep%5Fgov%5Fco%2FDocuments%2FDocumentos%2FContractual%2FContractual%20%2D%20Onedrive%2FValidaci%C3%B3n%20p%C3%B3lizas%20CPS%2F%2EVERIFICACI%C3%93N%20DE%20P%C3%93LIZAS%20CONTRATOS%202022%2FVerificaci%C3%B3n%20p%C3%B3liza%20del%20contrato%20JEP%20236%202022%2EPNG&amp;parent=%2Fpersonal%2Fcarlos%5Ftorres%5Fjep%5Fgov%5Fco%2FDocuments%2FDocumentos%2FContractual%2FContractual%20%2D%20Onedrive%2FValidaci%C3%B3n%20p%C3%B3lizas%20CPS%2F%2EVERIFICACI%C3%93N%20DE%20P%C3%93LIZAS%20CONTRATOS%202022&amp;parentview=7</v>
          </cell>
          <cell r="BU629" t="str">
            <v>N/A</v>
          </cell>
          <cell r="BV629" t="str">
            <v>Terminado</v>
          </cell>
          <cell r="BW629" t="str">
            <v>Retiro</v>
          </cell>
          <cell r="BX629" t="str">
            <v>N/A</v>
          </cell>
          <cell r="BY629" t="str">
            <v>CIENCIAS POLÍTICAS</v>
          </cell>
          <cell r="BZ629" t="str">
            <v>N/A</v>
          </cell>
          <cell r="CA629" t="str">
            <v>MASCULINO</v>
          </cell>
        </row>
        <row r="630">
          <cell r="C630" t="str">
            <v>JEP-154-2022</v>
          </cell>
          <cell r="D630" t="str">
            <v>JEP-CSPO-154-2022</v>
          </cell>
          <cell r="E630" t="str">
            <v xml:space="preserve">Vanessa Jiménez </v>
          </cell>
          <cell r="F630">
            <v>44574</v>
          </cell>
          <cell r="G630" t="str">
            <v>David Felipe Guarin Hernandez</v>
          </cell>
          <cell r="H630" t="str">
            <v>2. Contratos o convenios que no requieren pluralidad de ofertas</v>
          </cell>
          <cell r="I630" t="str">
            <v>1. Prestación de servicios</v>
          </cell>
          <cell r="J630">
            <v>11367270</v>
          </cell>
          <cell r="K630">
            <v>8</v>
          </cell>
          <cell r="L630" t="str">
            <v>Persona Natural</v>
          </cell>
          <cell r="M630" t="str">
            <v>N/A</v>
          </cell>
          <cell r="N630" t="str">
            <v>Prestar servicios profesionales para apoyar al GRAI en desarrollo de las líneas de investigación priorizadas y a los equipos técnicos de la dependencia con insumos técnicos y análisis documentales o de datos requeridos para la implementación de distintas etapas de priorización de nuevos macrocasos en atención a los lineamientos de la magistratura.</v>
          </cell>
          <cell r="O630" t="str">
            <v>Administrativo Transversal</v>
          </cell>
          <cell r="P630" t="str">
            <v>Harvey Danilo Suarez Morales</v>
          </cell>
          <cell r="Q630" t="str">
            <v>Secretaría Ejecutiva</v>
          </cell>
          <cell r="R630" t="str">
            <v>Grupo de Análisis de la Información</v>
          </cell>
          <cell r="S630" t="str">
            <v>Grupo de Análisis de la Información</v>
          </cell>
          <cell r="T630" t="str">
            <v>Farid Benavides Vanegas</v>
          </cell>
          <cell r="U630" t="str">
            <v>H-Grupo de Análisis de la Información</v>
          </cell>
          <cell r="V630" t="str">
            <v>N/A</v>
          </cell>
          <cell r="W630" t="str">
            <v>N/A</v>
          </cell>
          <cell r="X630" t="str">
            <v>N/A</v>
          </cell>
          <cell r="Y630" t="str">
            <v>Inversión</v>
          </cell>
          <cell r="Z630">
            <v>77360409</v>
          </cell>
          <cell r="AA630" t="str">
            <v>N/A</v>
          </cell>
          <cell r="AB630" t="str">
            <v>N/A</v>
          </cell>
          <cell r="AC630" t="str">
            <v>$6.649.892</v>
          </cell>
          <cell r="AD630" t="str">
            <v>N/A</v>
          </cell>
          <cell r="AE630">
            <v>38722</v>
          </cell>
          <cell r="AF630">
            <v>37522</v>
          </cell>
          <cell r="AG630">
            <v>2018011001091</v>
          </cell>
          <cell r="AH630">
            <v>44579</v>
          </cell>
          <cell r="AI630">
            <v>44581</v>
          </cell>
          <cell r="AJ630" t="str">
            <v>N/A</v>
          </cell>
          <cell r="AK630" t="str">
            <v>N/A</v>
          </cell>
          <cell r="AL630" t="str">
            <v>N/A</v>
          </cell>
          <cell r="AM630" t="str">
            <v>N/A</v>
          </cell>
          <cell r="AN630">
            <v>0</v>
          </cell>
          <cell r="AO630" t="str">
            <v>N/A</v>
          </cell>
          <cell r="AP630">
            <v>0</v>
          </cell>
          <cell r="AQ630" t="str">
            <v>N/A</v>
          </cell>
          <cell r="AR630">
            <v>0</v>
          </cell>
          <cell r="AS630" t="str">
            <v>N/A</v>
          </cell>
          <cell r="AT630">
            <v>0</v>
          </cell>
          <cell r="AU630" t="str">
            <v>N/A</v>
          </cell>
          <cell r="AV630">
            <v>0</v>
          </cell>
          <cell r="AW630" t="str">
            <v>N/A</v>
          </cell>
          <cell r="AX630">
            <v>0</v>
          </cell>
          <cell r="AY630" t="str">
            <v>N/A</v>
          </cell>
          <cell r="AZ630">
            <v>0</v>
          </cell>
          <cell r="BA630">
            <v>77360409</v>
          </cell>
          <cell r="BB630" t="str">
            <v>NO</v>
          </cell>
          <cell r="BC630" t="str">
            <v>N/A</v>
          </cell>
          <cell r="BD630" t="str">
            <v>N/A</v>
          </cell>
          <cell r="BE630" t="str">
            <v>N/A</v>
          </cell>
          <cell r="BF630" t="str">
            <v>N/A</v>
          </cell>
          <cell r="BG630">
            <v>44926</v>
          </cell>
          <cell r="BH630">
            <v>44926</v>
          </cell>
          <cell r="BI630">
            <v>-417</v>
          </cell>
          <cell r="BJ630" t="str">
            <v>NO</v>
          </cell>
          <cell r="BK630" t="str">
            <v>N/A</v>
          </cell>
          <cell r="BL630" t="str">
            <v>Bogotá D.C.</v>
          </cell>
          <cell r="BM630" t="str">
            <v>Cumplimiento</v>
          </cell>
          <cell r="BN630" t="str">
            <v xml:space="preserve">17-47-101003270 </v>
          </cell>
          <cell r="BO630">
            <v>0</v>
          </cell>
          <cell r="BP630" t="str">
            <v>Seguros del Estado</v>
          </cell>
          <cell r="BQ630">
            <v>44580</v>
          </cell>
          <cell r="BR630" t="str">
            <v>18-01-2022 - 05-07-2023</v>
          </cell>
          <cell r="BS630">
            <v>2022</v>
          </cell>
          <cell r="BT630" t="str">
            <v>https://jepcolombia-my.sharepoint.com/personal/carlos_torres_jep_gov_co/_layouts/15/onedrive.aspx?q=154&amp;searchScope=folder&amp;id=%2Fpersonal%2Fcarlos%5Ftorres%5Fjep%5Fgov%5Fco%2FDocuments%2FDocumentos%2FContractual%2FContractual%20%2D%20Onedrive%2FValidaci%C3%B3n%20p%C3%B3lizas%20CPS%2F%2EVERIFICACI%C3%93N%20DE%20P%C3%93LIZAS%20CONTRATOS%202022%2FVerificaci%C3%B3n%20p%C3%B3liza%20JEP%20154%202022%2EPNG&amp;parent=%2Fpersonal%2Fcarlos%5Ftorres%5Fjep%5Fgov%5Fco%2FDocuments%2FDocumentos%2FContractual%2FContractual%20%2D%20Onedrive%2FValidaci%C3%B3n%20p%C3%B3lizas%20CPS%2F%2EVERIFICACI%C3%93N%20DE%20P%C3%93LIZAS%20CONTRATOS%202022&amp;parentview=7</v>
          </cell>
          <cell r="BU630" t="str">
            <v>N/A</v>
          </cell>
          <cell r="BV630" t="str">
            <v>Terminado</v>
          </cell>
          <cell r="BW630" t="str">
            <v>Retiro</v>
          </cell>
          <cell r="BX630" t="str">
            <v>N/A</v>
          </cell>
          <cell r="BY630" t="str">
            <v>DERECHO</v>
          </cell>
          <cell r="BZ630" t="str">
            <v>N/A</v>
          </cell>
          <cell r="CA630" t="str">
            <v>MASCULINO</v>
          </cell>
        </row>
        <row r="631">
          <cell r="C631" t="str">
            <v>JEP-156-2022</v>
          </cell>
          <cell r="D631" t="str">
            <v>JEP-CSPO-156-2022</v>
          </cell>
          <cell r="E631" t="str">
            <v xml:space="preserve">Vanessa Jiménez </v>
          </cell>
          <cell r="F631">
            <v>44574</v>
          </cell>
          <cell r="G631" t="str">
            <v>Adriana Michelle Paez Gil</v>
          </cell>
          <cell r="H631" t="str">
            <v>2. Contratos o convenios que no requieren pluralidad de ofertas</v>
          </cell>
          <cell r="I631" t="str">
            <v>1. Prestación de servicios</v>
          </cell>
          <cell r="J631">
            <v>1032449508</v>
          </cell>
          <cell r="K631">
            <v>5</v>
          </cell>
          <cell r="L631" t="str">
            <v>Persona Natural</v>
          </cell>
          <cell r="M631" t="str">
            <v>N/A</v>
          </cell>
          <cell r="N631" t="str">
            <v>Prestar servicios profesionales para apoyar al GRAI en desarrollo de las líneas de investigación priorizadas y a los equipos técnicos de la dependencia con insumos técnicos y análisis documentales o de datos requeridos para la implementación de distintas etapas de priorización de nuevos macrocasos en atención a los lineamientos de la magistratura.</v>
          </cell>
          <cell r="O631" t="str">
            <v>Administrativo Transversal</v>
          </cell>
          <cell r="P631" t="str">
            <v>Harvey Danilo Suarez Morales</v>
          </cell>
          <cell r="Q631" t="str">
            <v>Secretaría Ejecutiva</v>
          </cell>
          <cell r="R631" t="str">
            <v>Grupo de Análisis de la Información</v>
          </cell>
          <cell r="S631" t="str">
            <v>Grupo de Análisis de la Información</v>
          </cell>
          <cell r="T631" t="str">
            <v>Farid Benavides Vanegas</v>
          </cell>
          <cell r="U631" t="str">
            <v>H-Grupo de Análisis de la Información</v>
          </cell>
          <cell r="V631" t="str">
            <v>N/A</v>
          </cell>
          <cell r="W631" t="str">
            <v>N/A</v>
          </cell>
          <cell r="X631" t="str">
            <v>N/A</v>
          </cell>
          <cell r="Y631" t="str">
            <v>Inversión</v>
          </cell>
          <cell r="Z631">
            <v>77360409</v>
          </cell>
          <cell r="AA631" t="str">
            <v>N/A</v>
          </cell>
          <cell r="AB631" t="str">
            <v>N/A</v>
          </cell>
          <cell r="AC631" t="str">
            <v>$6.649.892</v>
          </cell>
          <cell r="AD631" t="str">
            <v>N/A</v>
          </cell>
          <cell r="AE631">
            <v>38822</v>
          </cell>
          <cell r="AF631">
            <v>51922</v>
          </cell>
          <cell r="AG631" t="str">
            <v xml:space="preserve">2018011001091	</v>
          </cell>
          <cell r="AH631">
            <v>44585</v>
          </cell>
          <cell r="AI631">
            <v>44586</v>
          </cell>
          <cell r="AJ631" t="str">
            <v>N/A</v>
          </cell>
          <cell r="AK631" t="str">
            <v>N/A</v>
          </cell>
          <cell r="AL631" t="str">
            <v>N/A</v>
          </cell>
          <cell r="AM631" t="str">
            <v>N/A</v>
          </cell>
          <cell r="AN631">
            <v>0</v>
          </cell>
          <cell r="AO631" t="str">
            <v>N/A</v>
          </cell>
          <cell r="AP631">
            <v>0</v>
          </cell>
          <cell r="AQ631" t="str">
            <v>N/A</v>
          </cell>
          <cell r="AR631">
            <v>0</v>
          </cell>
          <cell r="AS631" t="str">
            <v>N/A</v>
          </cell>
          <cell r="AT631">
            <v>0</v>
          </cell>
          <cell r="AU631" t="str">
            <v>N/A</v>
          </cell>
          <cell r="AV631">
            <v>0</v>
          </cell>
          <cell r="AW631" t="str">
            <v>N/A</v>
          </cell>
          <cell r="AX631">
            <v>0</v>
          </cell>
          <cell r="AY631" t="str">
            <v>N/A</v>
          </cell>
          <cell r="AZ631">
            <v>0</v>
          </cell>
          <cell r="BA631">
            <v>77360409</v>
          </cell>
          <cell r="BB631" t="str">
            <v>NO</v>
          </cell>
          <cell r="BC631" t="str">
            <v>N/A</v>
          </cell>
          <cell r="BD631" t="str">
            <v>N/A</v>
          </cell>
          <cell r="BE631" t="str">
            <v>N/A</v>
          </cell>
          <cell r="BF631" t="str">
            <v>N/A</v>
          </cell>
          <cell r="BG631">
            <v>44926</v>
          </cell>
          <cell r="BH631">
            <v>44926</v>
          </cell>
          <cell r="BI631">
            <v>-417</v>
          </cell>
          <cell r="BJ631" t="str">
            <v>NO</v>
          </cell>
          <cell r="BK631" t="str">
            <v>N/A</v>
          </cell>
          <cell r="BL631" t="str">
            <v>Bogotá D.C.</v>
          </cell>
          <cell r="BM631" t="str">
            <v>Cumplimiento</v>
          </cell>
          <cell r="BN631" t="str">
            <v>96-47-101001426</v>
          </cell>
          <cell r="BO631">
            <v>0</v>
          </cell>
          <cell r="BP631" t="str">
            <v>Seguros del Estado</v>
          </cell>
          <cell r="BQ631">
            <v>44585</v>
          </cell>
          <cell r="BR631" t="str">
            <v>24/01/2022 - 30/06/2023</v>
          </cell>
          <cell r="BS631">
            <v>2022</v>
          </cell>
          <cell r="BT631" t="str">
            <v>C:\Users\andres.prietom\JEP Colombia\Carlos Giovanni Torres Peñaranda - Contractual - Onedrive\Validación pólizas CPS\.VERIFICACIÓN DE PÓLIZAS CONTRATOS 2022\Verificación póliza JEP 156 2022.PNG</v>
          </cell>
          <cell r="BU631" t="str">
            <v>N/A</v>
          </cell>
          <cell r="BV631" t="str">
            <v>Terminado</v>
          </cell>
          <cell r="BW631" t="str">
            <v>Retiro</v>
          </cell>
          <cell r="BX631" t="str">
            <v>N/A</v>
          </cell>
          <cell r="BY631" t="str">
            <v xml:space="preserve">FILOSOFÍA </v>
          </cell>
          <cell r="BZ631" t="str">
            <v>N/A</v>
          </cell>
          <cell r="CA631" t="str">
            <v>FEMENINO</v>
          </cell>
        </row>
        <row r="632">
          <cell r="C632" t="str">
            <v>JEP-222-2022</v>
          </cell>
          <cell r="D632" t="str">
            <v>JEP-CSPO-222-2022</v>
          </cell>
          <cell r="E632" t="str">
            <v xml:space="preserve">Vanessa Jiménez </v>
          </cell>
          <cell r="F632" t="str">
            <v>14 de enero de 2022</v>
          </cell>
          <cell r="G632" t="str">
            <v xml:space="preserve">Hamilton Guzman Cadena </v>
          </cell>
          <cell r="H632" t="str">
            <v>2. Contratos o convenios que no requieren pluralidad de ofertas</v>
          </cell>
          <cell r="I632" t="str">
            <v>1. Prestación de servicios</v>
          </cell>
          <cell r="J632">
            <v>1032490806</v>
          </cell>
          <cell r="K632">
            <v>8</v>
          </cell>
          <cell r="L632" t="str">
            <v>Persona Natural</v>
          </cell>
          <cell r="M632" t="str">
            <v>N/A</v>
          </cell>
          <cell r="N632" t="str">
            <v>Prestar servicios profesionales para apoyar al GRAI en desarrollo de las líneas de investigación priorizadas y a los equipos técnicos de la dependencia con insumos técnicos y análisis documentales o de datos requeridos para la implementación de distintas etapas de priorización de nuevos macrocasos en atención a los lineamientos de la magistratura.</v>
          </cell>
          <cell r="O632" t="str">
            <v>Administrativo Transversal</v>
          </cell>
          <cell r="P632" t="str">
            <v>Harvey Danilo Suarez Morales</v>
          </cell>
          <cell r="Q632" t="str">
            <v>Secretaría Ejecutiva</v>
          </cell>
          <cell r="R632" t="str">
            <v>Grupo de Análisis de la Información</v>
          </cell>
          <cell r="S632" t="str">
            <v>Grupo de Análisis de la Información</v>
          </cell>
          <cell r="T632" t="str">
            <v>Farid Benavides Vanegas</v>
          </cell>
          <cell r="U632" t="str">
            <v>H-Grupo de Análisis de la Información</v>
          </cell>
          <cell r="V632" t="str">
            <v>N/A</v>
          </cell>
          <cell r="W632" t="str">
            <v>N/A</v>
          </cell>
          <cell r="X632" t="str">
            <v>N/A</v>
          </cell>
          <cell r="Y632" t="str">
            <v>Inversión</v>
          </cell>
          <cell r="Z632">
            <v>77360409</v>
          </cell>
          <cell r="AA632" t="str">
            <v>N/A</v>
          </cell>
          <cell r="AB632" t="str">
            <v>N/A</v>
          </cell>
          <cell r="AC632" t="str">
            <v>$6.649.892</v>
          </cell>
          <cell r="AD632" t="str">
            <v>N/A</v>
          </cell>
          <cell r="AE632">
            <v>46322</v>
          </cell>
          <cell r="AF632" t="str">
            <v xml:space="preserve">	50522</v>
          </cell>
          <cell r="AG632" t="str">
            <v xml:space="preserve">2018011001091	</v>
          </cell>
          <cell r="AH632">
            <v>44584</v>
          </cell>
          <cell r="AI632">
            <v>44586</v>
          </cell>
          <cell r="AJ632" t="str">
            <v>N/A</v>
          </cell>
          <cell r="AK632" t="str">
            <v>N/A</v>
          </cell>
          <cell r="AL632" t="str">
            <v>N/A</v>
          </cell>
          <cell r="AM632" t="str">
            <v>N/A</v>
          </cell>
          <cell r="AN632">
            <v>0</v>
          </cell>
          <cell r="AO632" t="str">
            <v>N/A</v>
          </cell>
          <cell r="AP632">
            <v>0</v>
          </cell>
          <cell r="AQ632" t="str">
            <v>N/A</v>
          </cell>
          <cell r="AR632">
            <v>0</v>
          </cell>
          <cell r="AS632" t="str">
            <v>N/A</v>
          </cell>
          <cell r="AT632">
            <v>0</v>
          </cell>
          <cell r="AU632" t="str">
            <v>N/A</v>
          </cell>
          <cell r="AV632">
            <v>0</v>
          </cell>
          <cell r="AW632" t="str">
            <v>N/A</v>
          </cell>
          <cell r="AX632">
            <v>0</v>
          </cell>
          <cell r="AY632" t="str">
            <v>N/A</v>
          </cell>
          <cell r="AZ632">
            <v>0</v>
          </cell>
          <cell r="BA632">
            <v>77360409</v>
          </cell>
          <cell r="BB632" t="str">
            <v>NO</v>
          </cell>
          <cell r="BC632" t="str">
            <v>N/A</v>
          </cell>
          <cell r="BD632" t="str">
            <v>N/A</v>
          </cell>
          <cell r="BE632" t="str">
            <v>N/A</v>
          </cell>
          <cell r="BF632" t="str">
            <v>N/A</v>
          </cell>
          <cell r="BG632">
            <v>44926</v>
          </cell>
          <cell r="BH632">
            <v>44926</v>
          </cell>
          <cell r="BI632">
            <v>-417</v>
          </cell>
          <cell r="BJ632" t="str">
            <v>NO</v>
          </cell>
          <cell r="BK632" t="str">
            <v>N/A</v>
          </cell>
          <cell r="BL632" t="str">
            <v>Bogotá D.C.</v>
          </cell>
          <cell r="BM632" t="str">
            <v xml:space="preserve">Cumplimiento </v>
          </cell>
          <cell r="BN632" t="str">
            <v>96-47-101001427</v>
          </cell>
          <cell r="BO632">
            <v>0</v>
          </cell>
          <cell r="BP632" t="str">
            <v xml:space="preserve">Seguros del Estado </v>
          </cell>
          <cell r="BQ632">
            <v>44585</v>
          </cell>
          <cell r="BR632" t="str">
            <v>23-01-2022 - 30-06-2023</v>
          </cell>
          <cell r="BS632">
            <v>2022</v>
          </cell>
          <cell r="BT632" t="str">
            <v>https://jepcolombia-my.sharepoint.com/personal/carlos_torres_jep_gov_co/_layouts/15/onedrive.aspx?q=222&amp;searchScope=folder&amp;id=%2Fpersonal%2Fcarlos%5Ftorres%5Fjep%5Fgov%5Fco%2FDocuments%2FDocumentos%2FContractual%2FContractual%20%2D%20Onedrive%2FValidaci%C3%B3n%20p%C3%B3lizas%20CPS%2F%2EVERIFICACI%C3%93N%20DE%20P%C3%93LIZAS%20CONTRATOS%202022%2FVerificaci%C3%B3n%20p%C3%B3liza%20contrato%20JEP%20222%202022%2EPNG&amp;parent=%2Fpersonal%2Fcarlos%5Ftorres%5Fjep%5Fgov%5Fco%2FDocuments%2FDocumentos%2FContractual%2FContractual%20%2D%20Onedrive%2FValidaci%C3%B3n%20p%C3%B3lizas%20CPS%2F%2EVERIFICACI%C3%93N%20DE%20P%C3%93LIZAS%20CONTRATOS%202022&amp;parentview=7</v>
          </cell>
          <cell r="BU632" t="str">
            <v>N/A</v>
          </cell>
          <cell r="BV632" t="str">
            <v>Terminado</v>
          </cell>
          <cell r="BW632" t="str">
            <v>Retiro</v>
          </cell>
          <cell r="BX632" t="str">
            <v>N/A</v>
          </cell>
          <cell r="BY632" t="str">
            <v>CIENCIAS POLÍTICAS</v>
          </cell>
          <cell r="BZ632" t="str">
            <v>N/A</v>
          </cell>
          <cell r="CA632" t="str">
            <v>MASCULINO</v>
          </cell>
        </row>
        <row r="633">
          <cell r="C633" t="str">
            <v>JEP-261-2022</v>
          </cell>
          <cell r="D633" t="str">
            <v>JEP-CSPO-261-2022</v>
          </cell>
          <cell r="E633" t="str">
            <v xml:space="preserve">Vanessa Jiménez </v>
          </cell>
          <cell r="F633" t="str">
            <v>20 de enero de 2022</v>
          </cell>
          <cell r="G633" t="str">
            <v xml:space="preserve">Paola Stephania Apolinar Caraballo </v>
          </cell>
          <cell r="H633" t="str">
            <v>2. Contratos o convenios que no requieren pluralidad de ofertas</v>
          </cell>
          <cell r="I633" t="str">
            <v>1. Prestación de servicios</v>
          </cell>
          <cell r="J633">
            <v>1073245952</v>
          </cell>
          <cell r="K633">
            <v>5</v>
          </cell>
          <cell r="L633" t="str">
            <v>Persona Natural</v>
          </cell>
          <cell r="M633" t="str">
            <v>N/A</v>
          </cell>
          <cell r="N633" t="str">
            <v xml:space="preserve">Prestar servicios profesionales para apoyar al GRAI en el trámite y gestión administrativa de solicitudes, requerimientos, correspondencia, informes, entre otras, como mecanismo para el apoyo a la jefatura del GRAI, los equipos técnicos de la dependencia y las líneas de investigación priorizadas, facilitando el desarrollo de tareas y toma de decisiones de la magistratura.
</v>
          </cell>
          <cell r="O633" t="str">
            <v>Administrativo Transversal</v>
          </cell>
          <cell r="P633" t="str">
            <v>Harvey Danilo Suarez Morales</v>
          </cell>
          <cell r="Q633" t="str">
            <v>Secretaría Ejecutiva</v>
          </cell>
          <cell r="R633" t="str">
            <v>Grupo de Análisis de la Información</v>
          </cell>
          <cell r="S633" t="str">
            <v>Grupo de Análisis de la Información</v>
          </cell>
          <cell r="T633" t="str">
            <v>Farid Benavides Vanegas</v>
          </cell>
          <cell r="U633" t="str">
            <v>H-Grupo de Análisis de la Información</v>
          </cell>
          <cell r="V633" t="str">
            <v>N/A</v>
          </cell>
          <cell r="W633" t="str">
            <v>N/A</v>
          </cell>
          <cell r="X633" t="str">
            <v>N/A</v>
          </cell>
          <cell r="Y633" t="str">
            <v>Inversión</v>
          </cell>
          <cell r="Z633">
            <v>53199110</v>
          </cell>
          <cell r="AA633" t="str">
            <v>N/A</v>
          </cell>
          <cell r="AB633" t="str">
            <v>N/A</v>
          </cell>
          <cell r="AC633">
            <v>4626010</v>
          </cell>
          <cell r="AD633" t="str">
            <v>N/A</v>
          </cell>
          <cell r="AE633">
            <v>43122</v>
          </cell>
          <cell r="AF633">
            <v>52022</v>
          </cell>
          <cell r="AG633">
            <v>2018011001091</v>
          </cell>
          <cell r="AH633">
            <v>44585</v>
          </cell>
          <cell r="AI633">
            <v>44586</v>
          </cell>
          <cell r="AJ633" t="str">
            <v>N/A</v>
          </cell>
          <cell r="AK633" t="str">
            <v>N/A</v>
          </cell>
          <cell r="AL633" t="str">
            <v>N/A</v>
          </cell>
          <cell r="AM633" t="str">
            <v>N/A</v>
          </cell>
          <cell r="AN633">
            <v>0</v>
          </cell>
          <cell r="AO633" t="str">
            <v>N/A</v>
          </cell>
          <cell r="AP633">
            <v>0</v>
          </cell>
          <cell r="AQ633" t="str">
            <v>N/A</v>
          </cell>
          <cell r="AR633">
            <v>0</v>
          </cell>
          <cell r="AS633" t="str">
            <v>N/A</v>
          </cell>
          <cell r="AT633">
            <v>0</v>
          </cell>
          <cell r="AU633" t="str">
            <v>N/A</v>
          </cell>
          <cell r="AV633">
            <v>0</v>
          </cell>
          <cell r="AW633" t="str">
            <v>N/A</v>
          </cell>
          <cell r="AX633">
            <v>0</v>
          </cell>
          <cell r="AY633" t="str">
            <v>N/A</v>
          </cell>
          <cell r="AZ633">
            <v>0</v>
          </cell>
          <cell r="BA633">
            <v>53199110</v>
          </cell>
          <cell r="BB633" t="str">
            <v>NO</v>
          </cell>
          <cell r="BC633" t="str">
            <v>N/A</v>
          </cell>
          <cell r="BD633" t="str">
            <v>N/A</v>
          </cell>
          <cell r="BE633" t="str">
            <v>N/A</v>
          </cell>
          <cell r="BF633" t="str">
            <v>N/A</v>
          </cell>
          <cell r="BG633">
            <v>44926</v>
          </cell>
          <cell r="BH633">
            <v>44926</v>
          </cell>
          <cell r="BI633">
            <v>-417</v>
          </cell>
          <cell r="BJ633" t="str">
            <v>NO</v>
          </cell>
          <cell r="BK633" t="str">
            <v>N/A</v>
          </cell>
          <cell r="BL633" t="str">
            <v>Bogotá D.C.</v>
          </cell>
          <cell r="BM633" t="str">
            <v xml:space="preserve">Cumplimiento </v>
          </cell>
          <cell r="BN633" t="str">
            <v>11-47-101011012</v>
          </cell>
          <cell r="BO633">
            <v>0</v>
          </cell>
          <cell r="BP633" t="str">
            <v xml:space="preserve">Seguros del Estado </v>
          </cell>
          <cell r="BQ633">
            <v>44585</v>
          </cell>
          <cell r="BR633" t="str">
            <v>24-01-2022 - 30-06-2023</v>
          </cell>
          <cell r="BS633">
            <v>2022</v>
          </cell>
          <cell r="BT633" t="str">
            <v>https://jepcolombia-my.sharepoint.com/personal/carlos_torres_jep_gov_co/Documents/Documentos/Contractual/Contractual%20-%20Onedrive/Validaci%C3%B3n%20p%C3%B3lizas%20CPS/.VERIFICACI%C3%93N%20DE%20P%C3%93LIZAS%20CONTRATOS%202022/Verificaci%C3%B3n%20p%C3%B3liza%20JEP%20261%202022.PNG</v>
          </cell>
          <cell r="BU633" t="str">
            <v>N/A</v>
          </cell>
          <cell r="BV633" t="str">
            <v>Terminado</v>
          </cell>
          <cell r="BW633" t="str">
            <v>Retiro</v>
          </cell>
          <cell r="BX633" t="str">
            <v>N/A</v>
          </cell>
          <cell r="BY633" t="str">
            <v>GOBIERNO Y RELACIONES INTERNACIONALES</v>
          </cell>
          <cell r="BZ633" t="str">
            <v>N/A</v>
          </cell>
          <cell r="CA633" t="str">
            <v>FEMENINO</v>
          </cell>
        </row>
        <row r="634">
          <cell r="C634" t="str">
            <v>JEP-631-2022</v>
          </cell>
          <cell r="D634" t="str">
            <v>JEP-CSPO-611-2022</v>
          </cell>
          <cell r="E634" t="str">
            <v xml:space="preserve">Ángela Esquivel </v>
          </cell>
          <cell r="F634">
            <v>44760</v>
          </cell>
          <cell r="G634" t="str">
            <v xml:space="preserve">Ana Maria Castañeda Diaz </v>
          </cell>
          <cell r="H634" t="str">
            <v>2. Contratos o convenios que no requieren pluralidad de ofertas</v>
          </cell>
          <cell r="I634" t="str">
            <v>1. Prestación de servicios</v>
          </cell>
          <cell r="J634">
            <v>1020830996</v>
          </cell>
          <cell r="K634">
            <v>5</v>
          </cell>
          <cell r="L634" t="str">
            <v>Persona Natural</v>
          </cell>
          <cell r="M634" t="str">
            <v xml:space="preserve">Bogotá D.C. </v>
          </cell>
          <cell r="N634" t="str">
            <v>Prestar servicios profesionales al grai para apoyar en las investigaciones mediante insumos que aporten en la implementación de distintas etapas de priorización de nuevos macrocasos en atención a los lineamientos de la magistratura</v>
          </cell>
          <cell r="O634" t="str">
            <v>Administrativo Transversal</v>
          </cell>
          <cell r="P634" t="str">
            <v>Harvey Danilo Suarez Morales</v>
          </cell>
          <cell r="Q634" t="str">
            <v>Secretaría Ejecutiva</v>
          </cell>
          <cell r="R634" t="str">
            <v>Grupo de Análisis de la Información</v>
          </cell>
          <cell r="S634" t="str">
            <v>Grupo de Análisis de la Información</v>
          </cell>
          <cell r="T634" t="str">
            <v>Gloria Marcela Abadia Cubillos</v>
          </cell>
          <cell r="U634" t="str">
            <v>H-Grupo de Análisis de la Información</v>
          </cell>
          <cell r="V634" t="str">
            <v>N/A</v>
          </cell>
          <cell r="W634" t="str">
            <v>N/A</v>
          </cell>
          <cell r="X634" t="str">
            <v>N/A</v>
          </cell>
          <cell r="Y634" t="str">
            <v>Inversión</v>
          </cell>
          <cell r="Z634">
            <v>18176364</v>
          </cell>
          <cell r="AA634" t="str">
            <v>N/A</v>
          </cell>
          <cell r="AB634" t="str">
            <v>N/A</v>
          </cell>
          <cell r="AC634">
            <v>3324946</v>
          </cell>
          <cell r="AD634" t="str">
            <v>N/A</v>
          </cell>
          <cell r="AE634">
            <v>94722</v>
          </cell>
          <cell r="AF634">
            <v>339622</v>
          </cell>
          <cell r="AG634">
            <v>2018011001091</v>
          </cell>
          <cell r="AH634">
            <v>44768</v>
          </cell>
          <cell r="AI634">
            <v>44769</v>
          </cell>
          <cell r="AJ634" t="str">
            <v>N/A</v>
          </cell>
          <cell r="AK634" t="str">
            <v>N/A</v>
          </cell>
          <cell r="AL634" t="str">
            <v>N/A</v>
          </cell>
          <cell r="AM634" t="str">
            <v>N/A</v>
          </cell>
          <cell r="AN634">
            <v>0</v>
          </cell>
          <cell r="AO634" t="str">
            <v>N/A</v>
          </cell>
          <cell r="AP634">
            <v>0</v>
          </cell>
          <cell r="AQ634" t="str">
            <v>N/A</v>
          </cell>
          <cell r="AR634">
            <v>0</v>
          </cell>
          <cell r="AS634" t="str">
            <v>N/A</v>
          </cell>
          <cell r="AT634">
            <v>0</v>
          </cell>
          <cell r="AU634" t="str">
            <v>N/A</v>
          </cell>
          <cell r="AV634">
            <v>0</v>
          </cell>
          <cell r="AW634" t="str">
            <v>N/A</v>
          </cell>
          <cell r="AX634">
            <v>0</v>
          </cell>
          <cell r="AY634" t="str">
            <v>N/A</v>
          </cell>
          <cell r="AZ634">
            <v>0</v>
          </cell>
          <cell r="BA634">
            <v>18176364</v>
          </cell>
          <cell r="BB634" t="str">
            <v>NO</v>
          </cell>
          <cell r="BC634" t="str">
            <v>N/A</v>
          </cell>
          <cell r="BD634" t="str">
            <v>N/A</v>
          </cell>
          <cell r="BE634" t="str">
            <v>N/A</v>
          </cell>
          <cell r="BF634" t="str">
            <v>N/A</v>
          </cell>
          <cell r="BG634">
            <v>44926</v>
          </cell>
          <cell r="BH634">
            <v>44926</v>
          </cell>
          <cell r="BI634">
            <v>-417</v>
          </cell>
          <cell r="BJ634" t="str">
            <v>SI</v>
          </cell>
          <cell r="BK634" t="str">
            <v>N/A</v>
          </cell>
          <cell r="BL634" t="str">
            <v>Bogotá D.C.</v>
          </cell>
          <cell r="BM634" t="str">
            <v>Cumplimiento</v>
          </cell>
          <cell r="BN634" t="str">
            <v>340-47-994000041034</v>
          </cell>
          <cell r="BO634">
            <v>0</v>
          </cell>
          <cell r="BP634" t="str">
            <v>Aseguradora Solidaria de Colombia</v>
          </cell>
          <cell r="BQ634">
            <v>44768</v>
          </cell>
          <cell r="BR634" t="str">
            <v>26/07/2022 - 30/06/2023</v>
          </cell>
          <cell r="BS634">
            <v>2022</v>
          </cell>
          <cell r="BT634" t="str">
            <v>PENDIENTE</v>
          </cell>
          <cell r="BU634" t="str">
            <v>Ninguna</v>
          </cell>
          <cell r="BV634" t="str">
            <v>Terminado</v>
          </cell>
          <cell r="BW634" t="str">
            <v>Retiro</v>
          </cell>
          <cell r="BX634" t="str">
            <v>N/A</v>
          </cell>
          <cell r="BY634" t="str">
            <v>PENDIENTE</v>
          </cell>
          <cell r="BZ634" t="str">
            <v>N/A</v>
          </cell>
          <cell r="CA634" t="str">
            <v>FEMENINO</v>
          </cell>
        </row>
        <row r="635">
          <cell r="C635" t="str">
            <v>JEP-370-2022</v>
          </cell>
          <cell r="D635" t="str">
            <v>JEP-CSPO-370-2022</v>
          </cell>
          <cell r="E635" t="str">
            <v>Carlos Torres</v>
          </cell>
          <cell r="F635" t="str">
            <v>N/R</v>
          </cell>
          <cell r="G635" t="str">
            <v>Derly Tatiana Pulzara Velasco</v>
          </cell>
          <cell r="H635" t="str">
            <v>2. Contratos o convenios que no requieren pluralidad de ofertas</v>
          </cell>
          <cell r="I635" t="str">
            <v>1. Prestación de servicios</v>
          </cell>
          <cell r="J635">
            <v>1053843686</v>
          </cell>
          <cell r="K635">
            <v>3</v>
          </cell>
          <cell r="L635" t="str">
            <v>Persona Natural</v>
          </cell>
          <cell r="M635" t="str">
            <v>N/A</v>
          </cell>
          <cell r="N635" t="str">
            <v>Prestar servicios profesionales para apoyar en los procesos de mejoramiento de la gestión judicial de las salas de justicia y secciones del tribunal para la paz.</v>
          </cell>
          <cell r="O635" t="str">
            <v>Administrativo Transversal</v>
          </cell>
          <cell r="P635" t="str">
            <v>Harvey Danilo Suarez Morales</v>
          </cell>
          <cell r="Q635" t="str">
            <v>Secretaría Ejecutiva</v>
          </cell>
          <cell r="R635" t="str">
            <v>Dirección de Asuntos Jurídicos</v>
          </cell>
          <cell r="S635" t="str">
            <v>Secretaría General Judicial</v>
          </cell>
          <cell r="T635" t="str">
            <v xml:space="preserve">Yuly Saenz Berdugo </v>
          </cell>
          <cell r="U635" t="str">
            <v>G-Secretaría General Judicial</v>
          </cell>
          <cell r="V635" t="str">
            <v>N/A</v>
          </cell>
          <cell r="W635" t="str">
            <v>Magistratura
SEJUD - Salas y Secciones</v>
          </cell>
          <cell r="X635" t="str">
            <v>N/A</v>
          </cell>
          <cell r="Y635" t="str">
            <v>Inversión</v>
          </cell>
          <cell r="Z635">
            <v>40598053</v>
          </cell>
          <cell r="AA635" t="str">
            <v>N/A</v>
          </cell>
          <cell r="AB635" t="str">
            <v>N/A</v>
          </cell>
          <cell r="AC635" t="str">
            <v>$3.614.070</v>
          </cell>
          <cell r="AD635" t="str">
            <v>N/A</v>
          </cell>
          <cell r="AE635">
            <v>66622</v>
          </cell>
          <cell r="AF635">
            <v>66322</v>
          </cell>
          <cell r="AG635">
            <v>2018011001091</v>
          </cell>
          <cell r="AH635">
            <v>44588</v>
          </cell>
          <cell r="AI635">
            <v>44592</v>
          </cell>
          <cell r="AJ635" t="str">
            <v>N/A</v>
          </cell>
          <cell r="AK635" t="str">
            <v>N/A</v>
          </cell>
          <cell r="AL635" t="str">
            <v>N/A</v>
          </cell>
          <cell r="AM635" t="str">
            <v>N/A</v>
          </cell>
          <cell r="AN635">
            <v>0</v>
          </cell>
          <cell r="AO635" t="str">
            <v>N/A</v>
          </cell>
          <cell r="AP635">
            <v>0</v>
          </cell>
          <cell r="AQ635" t="str">
            <v>N/A</v>
          </cell>
          <cell r="AR635">
            <v>0</v>
          </cell>
          <cell r="AS635" t="str">
            <v>N/A</v>
          </cell>
          <cell r="AT635">
            <v>0</v>
          </cell>
          <cell r="AU635" t="str">
            <v>N/A</v>
          </cell>
          <cell r="AV635">
            <v>0</v>
          </cell>
          <cell r="AW635" t="str">
            <v>N/A</v>
          </cell>
          <cell r="AX635">
            <v>0</v>
          </cell>
          <cell r="AY635" t="str">
            <v>N/A</v>
          </cell>
          <cell r="AZ635">
            <v>0</v>
          </cell>
          <cell r="BA635">
            <v>40598053</v>
          </cell>
          <cell r="BB635" t="str">
            <v>NO</v>
          </cell>
          <cell r="BC635" t="str">
            <v>N/A</v>
          </cell>
          <cell r="BD635" t="str">
            <v>N/A</v>
          </cell>
          <cell r="BE635" t="str">
            <v>N/A</v>
          </cell>
          <cell r="BF635" t="str">
            <v>N/A</v>
          </cell>
          <cell r="BG635">
            <v>44926</v>
          </cell>
          <cell r="BH635">
            <v>44926</v>
          </cell>
          <cell r="BI635">
            <v>-417</v>
          </cell>
          <cell r="BJ635" t="str">
            <v>NO</v>
          </cell>
          <cell r="BK635" t="str">
            <v>N/A</v>
          </cell>
          <cell r="BL635" t="str">
            <v>Bogotá D.C.</v>
          </cell>
          <cell r="BM635" t="str">
            <v xml:space="preserve">Cumplimiento </v>
          </cell>
          <cell r="BN635" t="str">
            <v>66-47-101000238</v>
          </cell>
          <cell r="BO635">
            <v>0</v>
          </cell>
          <cell r="BP635" t="str">
            <v>Seguros del Estado</v>
          </cell>
          <cell r="BQ635">
            <v>44588</v>
          </cell>
          <cell r="BR635" t="str">
            <v>27-01-2022 - 30-06-2023</v>
          </cell>
          <cell r="BS635">
            <v>2022</v>
          </cell>
          <cell r="BT635" t="str">
            <v>PENDIENTE</v>
          </cell>
          <cell r="BU635" t="str">
            <v>Ninguna</v>
          </cell>
          <cell r="BV635" t="str">
            <v>Terminado</v>
          </cell>
          <cell r="BW635" t="str">
            <v>Retiro</v>
          </cell>
          <cell r="BX635" t="str">
            <v>N/A</v>
          </cell>
          <cell r="BY635" t="str">
            <v>DERECHO</v>
          </cell>
          <cell r="BZ635" t="str">
            <v>N/A</v>
          </cell>
          <cell r="CA635" t="str">
            <v>FEMENINO</v>
          </cell>
        </row>
        <row r="636">
          <cell r="C636" t="str">
            <v>JEP-372-2022</v>
          </cell>
          <cell r="D636" t="str">
            <v>JEP-CSPO-372-2022</v>
          </cell>
          <cell r="E636" t="str">
            <v>Carlos Torres</v>
          </cell>
          <cell r="F636" t="str">
            <v>N/R</v>
          </cell>
          <cell r="G636" t="str">
            <v>Diana Maria Velasco Bolaños</v>
          </cell>
          <cell r="H636" t="str">
            <v>2. Contratos o convenios que no requieren pluralidad de ofertas</v>
          </cell>
          <cell r="I636" t="str">
            <v>1. Prestación de servicios</v>
          </cell>
          <cell r="J636">
            <v>1085313574</v>
          </cell>
          <cell r="K636">
            <v>1</v>
          </cell>
          <cell r="L636" t="str">
            <v>Persona Natural</v>
          </cell>
          <cell r="M636" t="str">
            <v>N/A</v>
          </cell>
          <cell r="N636" t="str">
            <v>Prestar servicios profesionales para apoyar en los procesos de mejoramiento de la gestión judicial de las salas de justicia y secciones del tribunal para la paz.</v>
          </cell>
          <cell r="O636" t="str">
            <v>Administrativo Transversal</v>
          </cell>
          <cell r="P636" t="str">
            <v>Harvey Danilo Suarez Morales</v>
          </cell>
          <cell r="Q636" t="str">
            <v>Secretaría Ejecutiva</v>
          </cell>
          <cell r="R636" t="str">
            <v>Dirección de Asuntos Jurídicos</v>
          </cell>
          <cell r="S636" t="str">
            <v>Secretaría General Judicial</v>
          </cell>
          <cell r="T636" t="str">
            <v xml:space="preserve">Yuly Saenz Berdugo </v>
          </cell>
          <cell r="U636" t="str">
            <v>G-Secretaría General Judicial</v>
          </cell>
          <cell r="V636" t="str">
            <v>N/A</v>
          </cell>
          <cell r="W636" t="str">
            <v>Magistratura
SEJUD - Salas y Secciones</v>
          </cell>
          <cell r="X636" t="str">
            <v>N/A</v>
          </cell>
          <cell r="Y636" t="str">
            <v>Inversión</v>
          </cell>
          <cell r="Z636">
            <v>40598053</v>
          </cell>
          <cell r="AA636" t="str">
            <v>N/A</v>
          </cell>
          <cell r="AB636" t="str">
            <v>N/A</v>
          </cell>
          <cell r="AC636" t="str">
            <v>$3.614.070</v>
          </cell>
          <cell r="AD636" t="str">
            <v>N/A</v>
          </cell>
          <cell r="AE636">
            <v>66722</v>
          </cell>
          <cell r="AF636">
            <v>68522</v>
          </cell>
          <cell r="AG636" t="str">
            <v xml:space="preserve">2018011001091	</v>
          </cell>
          <cell r="AH636">
            <v>44588</v>
          </cell>
          <cell r="AI636">
            <v>44592</v>
          </cell>
          <cell r="AJ636" t="str">
            <v>N/A</v>
          </cell>
          <cell r="AK636" t="str">
            <v>N/A</v>
          </cell>
          <cell r="AL636" t="str">
            <v>N/A</v>
          </cell>
          <cell r="AM636" t="str">
            <v>N/A</v>
          </cell>
          <cell r="AN636">
            <v>0</v>
          </cell>
          <cell r="AO636" t="str">
            <v>N/A</v>
          </cell>
          <cell r="AP636">
            <v>0</v>
          </cell>
          <cell r="AQ636" t="str">
            <v>N/A</v>
          </cell>
          <cell r="AR636">
            <v>0</v>
          </cell>
          <cell r="AS636" t="str">
            <v>N/A</v>
          </cell>
          <cell r="AT636">
            <v>0</v>
          </cell>
          <cell r="AU636" t="str">
            <v>N/A</v>
          </cell>
          <cell r="AV636">
            <v>0</v>
          </cell>
          <cell r="AW636" t="str">
            <v>N/A</v>
          </cell>
          <cell r="AX636">
            <v>0</v>
          </cell>
          <cell r="AY636" t="str">
            <v>N/A</v>
          </cell>
          <cell r="AZ636">
            <v>0</v>
          </cell>
          <cell r="BA636">
            <v>40598053</v>
          </cell>
          <cell r="BB636" t="str">
            <v>NO</v>
          </cell>
          <cell r="BC636" t="str">
            <v>N/A</v>
          </cell>
          <cell r="BD636" t="str">
            <v>N/A</v>
          </cell>
          <cell r="BE636" t="str">
            <v>N/A</v>
          </cell>
          <cell r="BF636" t="str">
            <v>N/A</v>
          </cell>
          <cell r="BG636">
            <v>44926</v>
          </cell>
          <cell r="BH636">
            <v>44926</v>
          </cell>
          <cell r="BI636">
            <v>-417</v>
          </cell>
          <cell r="BJ636" t="str">
            <v>NO</v>
          </cell>
          <cell r="BK636" t="str">
            <v>N/A</v>
          </cell>
          <cell r="BL636" t="str">
            <v>Bogotá D.C.</v>
          </cell>
          <cell r="BM636" t="str">
            <v xml:space="preserve">Cumplimiento </v>
          </cell>
          <cell r="BN636" t="str">
            <v>11-45-101110408</v>
          </cell>
          <cell r="BO636">
            <v>0</v>
          </cell>
          <cell r="BP636" t="str">
            <v xml:space="preserve">Seguros del Estado </v>
          </cell>
          <cell r="BQ636">
            <v>44589</v>
          </cell>
          <cell r="BR636" t="str">
            <v>27-01-2022 - 30-06-2023</v>
          </cell>
          <cell r="BS636">
            <v>2022</v>
          </cell>
          <cell r="BT636" t="str">
            <v>PENDIENTE</v>
          </cell>
          <cell r="BU636" t="str">
            <v>Ninguna</v>
          </cell>
          <cell r="BV636" t="str">
            <v>Terminado</v>
          </cell>
          <cell r="BW636" t="str">
            <v>Retiro</v>
          </cell>
          <cell r="BX636" t="str">
            <v>N/A</v>
          </cell>
          <cell r="BY636" t="str">
            <v>DERECHO</v>
          </cell>
          <cell r="BZ636" t="str">
            <v>N/A</v>
          </cell>
          <cell r="CA636" t="str">
            <v>FEMENINO</v>
          </cell>
        </row>
        <row r="637">
          <cell r="C637" t="str">
            <v>JEP-373-2022</v>
          </cell>
          <cell r="D637" t="str">
            <v>JEP-CSPO-373-2022</v>
          </cell>
          <cell r="E637" t="str">
            <v>Carlos Torres</v>
          </cell>
          <cell r="F637" t="str">
            <v>N/R</v>
          </cell>
          <cell r="G637" t="str">
            <v>Jhoanny Rico Joya</v>
          </cell>
          <cell r="H637" t="str">
            <v>2. Contratos o convenios que no requieren pluralidad de ofertas</v>
          </cell>
          <cell r="I637" t="str">
            <v>1. Prestación de servicios</v>
          </cell>
          <cell r="J637">
            <v>79956052</v>
          </cell>
          <cell r="K637">
            <v>3</v>
          </cell>
          <cell r="L637" t="str">
            <v>Persona Natural</v>
          </cell>
          <cell r="M637" t="str">
            <v>N/A</v>
          </cell>
          <cell r="N637" t="str">
            <v>Prestar servicios profesionales para apoyar en los procesos de mejoramiento de la gestión judicial de las salas de justicia y secciones del tribunal para la paz.</v>
          </cell>
          <cell r="O637" t="str">
            <v>Administrativo Transversal</v>
          </cell>
          <cell r="P637" t="str">
            <v>Harvey Danilo Suarez Morales</v>
          </cell>
          <cell r="Q637" t="str">
            <v>Secretaría Ejecutiva</v>
          </cell>
          <cell r="R637" t="str">
            <v>Dirección de Asuntos Jurídicos</v>
          </cell>
          <cell r="S637" t="str">
            <v>Secretaría General Judicial</v>
          </cell>
          <cell r="T637" t="str">
            <v xml:space="preserve">Yuly Saenz Berdugo </v>
          </cell>
          <cell r="U637" t="str">
            <v>G-Secretaría General Judicial</v>
          </cell>
          <cell r="V637" t="str">
            <v>N/A</v>
          </cell>
          <cell r="W637" t="str">
            <v>Magistratura
SEJUD - Salas y Secciones</v>
          </cell>
          <cell r="X637" t="str">
            <v>N/A</v>
          </cell>
          <cell r="Y637" t="str">
            <v>Inversión</v>
          </cell>
          <cell r="Z637">
            <v>40598053</v>
          </cell>
          <cell r="AA637" t="str">
            <v>N/A</v>
          </cell>
          <cell r="AB637" t="str">
            <v>N/A</v>
          </cell>
          <cell r="AC637">
            <v>3614070</v>
          </cell>
          <cell r="AD637" t="str">
            <v>N/A</v>
          </cell>
          <cell r="AE637">
            <v>66822</v>
          </cell>
          <cell r="AF637" t="str">
            <v xml:space="preserve">	68622</v>
          </cell>
          <cell r="AG637" t="str">
            <v xml:space="preserve">2018011001091	</v>
          </cell>
          <cell r="AH637">
            <v>44588</v>
          </cell>
          <cell r="AI637">
            <v>44592</v>
          </cell>
          <cell r="AJ637" t="str">
            <v>N/A</v>
          </cell>
          <cell r="AK637" t="str">
            <v>N/A</v>
          </cell>
          <cell r="AL637" t="str">
            <v>N/A</v>
          </cell>
          <cell r="AM637" t="str">
            <v>N/A</v>
          </cell>
          <cell r="AN637">
            <v>0</v>
          </cell>
          <cell r="AO637" t="str">
            <v>N/A</v>
          </cell>
          <cell r="AP637">
            <v>0</v>
          </cell>
          <cell r="AQ637" t="str">
            <v>N/A</v>
          </cell>
          <cell r="AR637">
            <v>0</v>
          </cell>
          <cell r="AS637" t="str">
            <v>N/A</v>
          </cell>
          <cell r="AT637">
            <v>0</v>
          </cell>
          <cell r="AU637" t="str">
            <v>N/A</v>
          </cell>
          <cell r="AV637">
            <v>0</v>
          </cell>
          <cell r="AW637" t="str">
            <v>N/A</v>
          </cell>
          <cell r="AX637">
            <v>0</v>
          </cell>
          <cell r="AY637" t="str">
            <v>N/A</v>
          </cell>
          <cell r="AZ637">
            <v>0</v>
          </cell>
          <cell r="BA637">
            <v>40598053</v>
          </cell>
          <cell r="BB637" t="str">
            <v>NO</v>
          </cell>
          <cell r="BC637" t="str">
            <v>N/A</v>
          </cell>
          <cell r="BD637" t="str">
            <v>N/A</v>
          </cell>
          <cell r="BE637" t="str">
            <v>N/A</v>
          </cell>
          <cell r="BF637" t="str">
            <v>N/A</v>
          </cell>
          <cell r="BG637">
            <v>44926</v>
          </cell>
          <cell r="BH637">
            <v>44926</v>
          </cell>
          <cell r="BI637">
            <v>-417</v>
          </cell>
          <cell r="BJ637" t="str">
            <v>NO</v>
          </cell>
          <cell r="BK637" t="str">
            <v>N/A</v>
          </cell>
          <cell r="BL637" t="str">
            <v>Bogotá D.C.</v>
          </cell>
          <cell r="BM637" t="str">
            <v xml:space="preserve">Cumplimiento </v>
          </cell>
          <cell r="BN637" t="str">
            <v>21-47-101017031</v>
          </cell>
          <cell r="BO637">
            <v>0</v>
          </cell>
          <cell r="BP637" t="str">
            <v xml:space="preserve">Seguros del Estado </v>
          </cell>
          <cell r="BQ637">
            <v>44589</v>
          </cell>
          <cell r="BR637" t="str">
            <v>27-01-2022 - 30-06-2023</v>
          </cell>
          <cell r="BS637">
            <v>2022</v>
          </cell>
          <cell r="BT637"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o%CC%81n%20po%CC%81liza%20contrato%20JEP%2D373%2D2022%2Epdf&amp;parent=%2Fpersonal%2Fcarlos%5Ftorres%5Fjep%5Fgov%5Fco%2FDocuments%2FDocumentos%2FContractual%2FContractual%20%2D%20Onedrive%2FValidaci%C3%B3n%20p%C3%B3lizas%20CPS%2F%2EVERIFICACI%C3%93N%20DE%20P%C3%93LIZAS%20CONTRATOS%202022</v>
          </cell>
          <cell r="BU637" t="str">
            <v>Ninguna</v>
          </cell>
          <cell r="BV637" t="str">
            <v>Terminado</v>
          </cell>
          <cell r="BW637" t="str">
            <v>Retiro</v>
          </cell>
          <cell r="BX637" t="str">
            <v>N/A</v>
          </cell>
          <cell r="BY637" t="str">
            <v>DERECHO</v>
          </cell>
          <cell r="BZ637" t="str">
            <v>N/A</v>
          </cell>
          <cell r="CA637" t="str">
            <v>MASCULINO</v>
          </cell>
        </row>
        <row r="638">
          <cell r="C638" t="str">
            <v>JEP-374-2022</v>
          </cell>
          <cell r="D638" t="str">
            <v>JEP-CSPO-374-2022</v>
          </cell>
          <cell r="E638" t="str">
            <v>Carlos Torres</v>
          </cell>
          <cell r="F638" t="str">
            <v>N/R</v>
          </cell>
          <cell r="G638" t="str">
            <v>Marco Alexander Solarte Herrera</v>
          </cell>
          <cell r="H638" t="str">
            <v>2. Contratos o convenios que no requieren pluralidad de ofertas</v>
          </cell>
          <cell r="I638" t="str">
            <v>1. Prestación de servicios</v>
          </cell>
          <cell r="J638">
            <v>1032468121</v>
          </cell>
          <cell r="K638">
            <v>1</v>
          </cell>
          <cell r="L638" t="str">
            <v>Persona Natural</v>
          </cell>
          <cell r="M638" t="str">
            <v>N/A</v>
          </cell>
          <cell r="N638" t="str">
            <v>Prestar servicios profesionales para apoyar en los procesos de mejoramiento de la gestión judicial de las salas de justicia y secciones del tribunal para la paz.</v>
          </cell>
          <cell r="O638" t="str">
            <v>Administrativo Transversal</v>
          </cell>
          <cell r="P638" t="str">
            <v>Harvey Danilo Suarez Morales</v>
          </cell>
          <cell r="Q638" t="str">
            <v>Secretaría Ejecutiva</v>
          </cell>
          <cell r="R638" t="str">
            <v>Dirección de Asuntos Jurídicos</v>
          </cell>
          <cell r="S638" t="str">
            <v>Secretaría General Judicial</v>
          </cell>
          <cell r="T638" t="str">
            <v xml:space="preserve">Yuly Saenz Berdugo </v>
          </cell>
          <cell r="U638" t="str">
            <v>G-Secretaría General Judicial</v>
          </cell>
          <cell r="V638" t="str">
            <v>N/A</v>
          </cell>
          <cell r="W638" t="str">
            <v>Magistratura
SEJUD - Salas y Secciones</v>
          </cell>
          <cell r="X638" t="str">
            <v>N/A</v>
          </cell>
          <cell r="Y638" t="str">
            <v>Inversión</v>
          </cell>
          <cell r="Z638">
            <v>40598053</v>
          </cell>
          <cell r="AA638" t="str">
            <v>N/A</v>
          </cell>
          <cell r="AB638" t="str">
            <v>N/A</v>
          </cell>
          <cell r="AC638" t="str">
            <v>$3.614.070</v>
          </cell>
          <cell r="AD638" t="str">
            <v>N/A</v>
          </cell>
          <cell r="AE638">
            <v>66922</v>
          </cell>
          <cell r="AF638">
            <v>68722</v>
          </cell>
          <cell r="AG638" t="str">
            <v xml:space="preserve">2018011001091	</v>
          </cell>
          <cell r="AH638">
            <v>44588</v>
          </cell>
          <cell r="AI638">
            <v>44592</v>
          </cell>
          <cell r="AJ638" t="str">
            <v>N/A</v>
          </cell>
          <cell r="AK638" t="str">
            <v>N/A</v>
          </cell>
          <cell r="AL638" t="str">
            <v>N/A</v>
          </cell>
          <cell r="AM638" t="str">
            <v>N/A</v>
          </cell>
          <cell r="AN638">
            <v>0</v>
          </cell>
          <cell r="AO638" t="str">
            <v>N/A</v>
          </cell>
          <cell r="AP638">
            <v>0</v>
          </cell>
          <cell r="AQ638" t="str">
            <v>N/A</v>
          </cell>
          <cell r="AR638">
            <v>0</v>
          </cell>
          <cell r="AS638" t="str">
            <v>N/A</v>
          </cell>
          <cell r="AT638">
            <v>0</v>
          </cell>
          <cell r="AU638" t="str">
            <v>N/A</v>
          </cell>
          <cell r="AV638">
            <v>0</v>
          </cell>
          <cell r="AW638" t="str">
            <v>N/A</v>
          </cell>
          <cell r="AX638">
            <v>0</v>
          </cell>
          <cell r="AY638" t="str">
            <v>N/A</v>
          </cell>
          <cell r="AZ638">
            <v>0</v>
          </cell>
          <cell r="BA638">
            <v>40598053</v>
          </cell>
          <cell r="BB638" t="str">
            <v>NO</v>
          </cell>
          <cell r="BC638" t="str">
            <v>N/A</v>
          </cell>
          <cell r="BD638" t="str">
            <v>N/A</v>
          </cell>
          <cell r="BE638" t="str">
            <v>N/A</v>
          </cell>
          <cell r="BF638" t="str">
            <v>N/A</v>
          </cell>
          <cell r="BG638">
            <v>44926</v>
          </cell>
          <cell r="BH638">
            <v>44926</v>
          </cell>
          <cell r="BI638">
            <v>-417</v>
          </cell>
          <cell r="BJ638" t="str">
            <v>NO</v>
          </cell>
          <cell r="BK638" t="str">
            <v>N/A</v>
          </cell>
          <cell r="BL638" t="str">
            <v>Bogotá D.C.</v>
          </cell>
          <cell r="BM638" t="str">
            <v xml:space="preserve">Cumplimiento </v>
          </cell>
          <cell r="BN638" t="str">
            <v xml:space="preserve">	11-45-101110450</v>
          </cell>
          <cell r="BO638">
            <v>0</v>
          </cell>
          <cell r="BP638" t="str">
            <v xml:space="preserve">Seguros del Estado </v>
          </cell>
          <cell r="BQ638">
            <v>44589</v>
          </cell>
          <cell r="BR638" t="str">
            <v>27-01-2022 - 30-06-2023</v>
          </cell>
          <cell r="BS638">
            <v>2022</v>
          </cell>
          <cell r="BT638" t="str">
            <v>PENDIENTE</v>
          </cell>
          <cell r="BU638" t="str">
            <v>Ninguna</v>
          </cell>
          <cell r="BV638" t="str">
            <v>Terminado</v>
          </cell>
          <cell r="BW638" t="str">
            <v>Retiro</v>
          </cell>
          <cell r="BX638" t="str">
            <v>N/A</v>
          </cell>
          <cell r="BY638" t="str">
            <v>DERECHO</v>
          </cell>
          <cell r="BZ638" t="str">
            <v>N/A</v>
          </cell>
          <cell r="CA638" t="str">
            <v>MASCULINO</v>
          </cell>
        </row>
        <row r="639">
          <cell r="C639" t="str">
            <v>JEP-369-2022</v>
          </cell>
          <cell r="D639" t="str">
            <v>JEP-CSPO-369-2022</v>
          </cell>
          <cell r="E639" t="str">
            <v>Carlos Torres</v>
          </cell>
          <cell r="F639" t="str">
            <v>N/R</v>
          </cell>
          <cell r="G639" t="str">
            <v>Angelica Maria Cuartas Marin</v>
          </cell>
          <cell r="H639" t="str">
            <v>2. Contratos o convenios que no requieren pluralidad de ofertas</v>
          </cell>
          <cell r="I639" t="str">
            <v>1. Prestación de servicios</v>
          </cell>
          <cell r="J639">
            <v>1016005808</v>
          </cell>
          <cell r="K639">
            <v>6</v>
          </cell>
          <cell r="L639" t="str">
            <v>Persona Natural</v>
          </cell>
          <cell r="M639" t="str">
            <v>N/A</v>
          </cell>
          <cell r="N639" t="str">
            <v>Prestar servicios profesionales para apoyar en los procesos de mejoramiento de la gestión judicial de las salas de justicia y secciones del tribunal para la paz.</v>
          </cell>
          <cell r="O639" t="str">
            <v>Administrativo Transversal</v>
          </cell>
          <cell r="P639" t="str">
            <v>Harvey Danilo Suarez Morales</v>
          </cell>
          <cell r="Q639" t="str">
            <v>Secretaría Ejecutiva</v>
          </cell>
          <cell r="R639" t="str">
            <v>Dirección de Asuntos Jurídicos</v>
          </cell>
          <cell r="S639" t="str">
            <v>Secretaría General Judicial</v>
          </cell>
          <cell r="T639" t="str">
            <v xml:space="preserve">Yuly Saenz Berdugo </v>
          </cell>
          <cell r="U639" t="str">
            <v>G-Secretaría General Judicial</v>
          </cell>
          <cell r="V639" t="str">
            <v>N/A</v>
          </cell>
          <cell r="W639" t="str">
            <v>Magistratura
SEJUD - Salas y Secciones</v>
          </cell>
          <cell r="X639" t="str">
            <v>N/A</v>
          </cell>
          <cell r="Y639" t="str">
            <v>Inversión</v>
          </cell>
          <cell r="Z639">
            <v>40598053</v>
          </cell>
          <cell r="AA639" t="str">
            <v>N/A</v>
          </cell>
          <cell r="AB639" t="str">
            <v>N/A</v>
          </cell>
          <cell r="AC639">
            <v>3614070</v>
          </cell>
          <cell r="AD639" t="str">
            <v>N/A</v>
          </cell>
          <cell r="AE639">
            <v>66522</v>
          </cell>
          <cell r="AF639">
            <v>66222</v>
          </cell>
          <cell r="AG639">
            <v>2018011001091</v>
          </cell>
          <cell r="AH639">
            <v>44587</v>
          </cell>
          <cell r="AI639">
            <v>44592</v>
          </cell>
          <cell r="AJ639" t="str">
            <v>David Steved Villegas Bernal</v>
          </cell>
          <cell r="AK639">
            <v>1023928280</v>
          </cell>
          <cell r="AL639">
            <v>4</v>
          </cell>
          <cell r="AM639">
            <v>44683</v>
          </cell>
          <cell r="AN639">
            <v>0</v>
          </cell>
          <cell r="AO639" t="str">
            <v>N/A</v>
          </cell>
          <cell r="AP639">
            <v>0</v>
          </cell>
          <cell r="AQ639" t="str">
            <v>N/A</v>
          </cell>
          <cell r="AR639">
            <v>0</v>
          </cell>
          <cell r="AS639" t="str">
            <v>N/A</v>
          </cell>
          <cell r="AT639">
            <v>0</v>
          </cell>
          <cell r="AU639" t="str">
            <v>N/A</v>
          </cell>
          <cell r="AV639">
            <v>0</v>
          </cell>
          <cell r="AW639" t="str">
            <v>N/A</v>
          </cell>
          <cell r="AX639">
            <v>0</v>
          </cell>
          <cell r="AY639" t="str">
            <v>N/A</v>
          </cell>
          <cell r="AZ639">
            <v>0</v>
          </cell>
          <cell r="BA639">
            <v>40598053</v>
          </cell>
          <cell r="BB639" t="str">
            <v>NO</v>
          </cell>
          <cell r="BC639" t="str">
            <v>N/A</v>
          </cell>
          <cell r="BD639" t="str">
            <v>N/A</v>
          </cell>
          <cell r="BE639" t="str">
            <v>N/A</v>
          </cell>
          <cell r="BF639" t="str">
            <v>N/A</v>
          </cell>
          <cell r="BG639">
            <v>44926</v>
          </cell>
          <cell r="BH639">
            <v>44926</v>
          </cell>
          <cell r="BI639">
            <v>-417</v>
          </cell>
          <cell r="BJ639" t="str">
            <v>NO</v>
          </cell>
          <cell r="BK639" t="str">
            <v>N/A</v>
          </cell>
          <cell r="BL639" t="str">
            <v>Bogotá D.C.</v>
          </cell>
          <cell r="BM639" t="str">
            <v xml:space="preserve">Cumplimiento </v>
          </cell>
          <cell r="BN639" t="str">
            <v>11-45-101110404
21-45-101369053</v>
          </cell>
          <cell r="BO639" t="str">
            <v>0
0</v>
          </cell>
          <cell r="BP639" t="str">
            <v>Seguros del Estado S.A.
Seguros del Estado S.A.</v>
          </cell>
          <cell r="BQ639" t="str">
            <v>28/01/2022
02/05/2022</v>
          </cell>
          <cell r="BR639" t="str">
            <v>26-1-2022 - 30-06-2023
03/05/2022 - 01/07/2023</v>
          </cell>
          <cell r="BS639" t="str">
            <v>28/01/2022
02/05/2022</v>
          </cell>
          <cell r="BT639" t="str">
            <v>PENDIENTE</v>
          </cell>
          <cell r="BU639" t="str">
            <v>En fecha 2/05/2022 se suscribe Cesión del contrato.</v>
          </cell>
          <cell r="BV639" t="str">
            <v>Terminado</v>
          </cell>
          <cell r="BW639" t="str">
            <v>Cesión</v>
          </cell>
          <cell r="BX639" t="str">
            <v>N/A</v>
          </cell>
          <cell r="BY639" t="str">
            <v>DERECHO</v>
          </cell>
          <cell r="BZ639" t="str">
            <v>N/A</v>
          </cell>
          <cell r="CA639" t="str">
            <v>FEMENINO</v>
          </cell>
        </row>
        <row r="640">
          <cell r="C640" t="str">
            <v>JEP-375-2022</v>
          </cell>
          <cell r="D640" t="str">
            <v>JEP-CSPO-375-2022</v>
          </cell>
          <cell r="E640" t="str">
            <v>Carlos Torres</v>
          </cell>
          <cell r="F640" t="str">
            <v>N/R</v>
          </cell>
          <cell r="G640" t="str">
            <v>Ricardo Melo Castro</v>
          </cell>
          <cell r="H640" t="str">
            <v>2. Contratos o convenios que no requieren pluralidad de ofertas</v>
          </cell>
          <cell r="I640" t="str">
            <v>1. Prestación de servicios</v>
          </cell>
          <cell r="J640">
            <v>79891111</v>
          </cell>
          <cell r="K640">
            <v>9</v>
          </cell>
          <cell r="L640" t="str">
            <v>Persona Natural</v>
          </cell>
          <cell r="M640" t="str">
            <v>N/A</v>
          </cell>
          <cell r="N640" t="str">
            <v>Prestar servicios profesionales para apoyar en los procesos de mejoramiento de la gestión judicial de las salas de justicia y secciones del tribunal para la paz.</v>
          </cell>
          <cell r="O640" t="str">
            <v>Administrativo Transversal</v>
          </cell>
          <cell r="P640" t="str">
            <v>Harvey Danilo Suarez Morales</v>
          </cell>
          <cell r="Q640" t="str">
            <v>Secretaría Ejecutiva</v>
          </cell>
          <cell r="R640" t="str">
            <v>Dirección de Asuntos Jurídicos</v>
          </cell>
          <cell r="S640" t="str">
            <v>Secretaría General Judicial</v>
          </cell>
          <cell r="T640" t="str">
            <v xml:space="preserve">Yuly Saenz Berdugo </v>
          </cell>
          <cell r="U640" t="str">
            <v>G-Secretaría General Judicial</v>
          </cell>
          <cell r="V640" t="str">
            <v>N/A</v>
          </cell>
          <cell r="W640" t="str">
            <v>Magistratura
SEJUD - Salas y Secciones</v>
          </cell>
          <cell r="X640" t="str">
            <v>N/A</v>
          </cell>
          <cell r="Y640" t="str">
            <v>Inversión</v>
          </cell>
          <cell r="Z640">
            <v>40598053</v>
          </cell>
          <cell r="AA640" t="str">
            <v>N/A</v>
          </cell>
          <cell r="AB640" t="str">
            <v>N/A</v>
          </cell>
          <cell r="AC640">
            <v>3614070</v>
          </cell>
          <cell r="AD640" t="str">
            <v>N/A</v>
          </cell>
          <cell r="AE640">
            <v>67222</v>
          </cell>
          <cell r="AF640">
            <v>68822</v>
          </cell>
          <cell r="AG640" t="str">
            <v xml:space="preserve">2018011001091	</v>
          </cell>
          <cell r="AH640">
            <v>44588</v>
          </cell>
          <cell r="AI640">
            <v>44592</v>
          </cell>
          <cell r="AJ640" t="str">
            <v>Angelica Maria Quevedo Guerrero
 John Anderson Cordoba</v>
          </cell>
          <cell r="AK640" t="str">
            <v>27091052
87065957</v>
          </cell>
          <cell r="AL640">
            <v>0</v>
          </cell>
          <cell r="AM640" t="str">
            <v>28/02/2022
17/08/2023</v>
          </cell>
          <cell r="AN640">
            <v>0</v>
          </cell>
          <cell r="AO640" t="str">
            <v>N/A</v>
          </cell>
          <cell r="AP640">
            <v>0</v>
          </cell>
          <cell r="AQ640" t="str">
            <v>N/A</v>
          </cell>
          <cell r="AR640">
            <v>0</v>
          </cell>
          <cell r="AS640" t="str">
            <v>N/A</v>
          </cell>
          <cell r="AT640">
            <v>0</v>
          </cell>
          <cell r="AU640" t="str">
            <v>N/A</v>
          </cell>
          <cell r="AV640">
            <v>0</v>
          </cell>
          <cell r="AW640" t="str">
            <v>N/A</v>
          </cell>
          <cell r="AX640">
            <v>0</v>
          </cell>
          <cell r="AY640" t="str">
            <v>N/A</v>
          </cell>
          <cell r="AZ640">
            <v>0</v>
          </cell>
          <cell r="BA640">
            <v>40598053</v>
          </cell>
          <cell r="BB640" t="str">
            <v>NO</v>
          </cell>
          <cell r="BC640" t="str">
            <v>N/A</v>
          </cell>
          <cell r="BD640" t="str">
            <v>N/A</v>
          </cell>
          <cell r="BE640" t="str">
            <v>N/A</v>
          </cell>
          <cell r="BF640" t="str">
            <v>N/A</v>
          </cell>
          <cell r="BG640">
            <v>44926</v>
          </cell>
          <cell r="BH640">
            <v>44926</v>
          </cell>
          <cell r="BI640">
            <v>-417</v>
          </cell>
          <cell r="BJ640" t="str">
            <v>NO</v>
          </cell>
          <cell r="BK640" t="str">
            <v>N/A</v>
          </cell>
          <cell r="BL640" t="str">
            <v>Bogotá D.C.</v>
          </cell>
          <cell r="BM640" t="str">
            <v xml:space="preserve">Cumplimiento </v>
          </cell>
          <cell r="BN640" t="str">
            <v xml:space="preserve">3262476–7
41-45-101076277
436-47-994000056087
</v>
          </cell>
          <cell r="BO640" t="str">
            <v>0
0
0</v>
          </cell>
          <cell r="BP640" t="str">
            <v>Suramericana
Seguros del Estado S.A.
Aseguradora Solidaria de Colombia</v>
          </cell>
          <cell r="BQ640" t="str">
            <v>28/01/2022
01/03/2022
17/08/2022</v>
          </cell>
          <cell r="BR640" t="str">
            <v>27-01-2022 - 30-06-2023
01/03/2022 - 30/06/2023
17/08*/2022 - 30/06/2023</v>
          </cell>
          <cell r="BS640" t="str">
            <v>28/01/2022
01/03/2022
17/08/2022</v>
          </cell>
          <cell r="BT640"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o%CC%81n%20po%CC%81liza%20contrato%20JEP%2D375%2D2022%2Epdf&amp;parent=%2Fpersonal%2Fcarlos%5Ftorres%5Fjep%5Fgov%5Fco%2FDocuments%2FDocumentos%2FContractual%2FContractual%20%2D%20Onedrive%2FValidaci%C3%B3n%20p%C3%B3lizas%20CPS%2F%2EVERIFICACI%C3%93N%20DE%20P%C3%93LIZAS%20CONTRATOS%202022</v>
          </cell>
          <cell r="BU640" t="str">
            <v xml:space="preserve">en fecha 28/02/2022 se suscribe cesión del contrato.
En fecha del 16 de Agosto se publica la cesión del contrato a John Anderson Cordoba a partir del 17 de Agosto. </v>
          </cell>
          <cell r="BV640" t="str">
            <v>Terminado</v>
          </cell>
          <cell r="BW640" t="str">
            <v>Cesión</v>
          </cell>
          <cell r="BX640" t="str">
            <v>N/A</v>
          </cell>
          <cell r="BY640" t="str">
            <v>DERECHO</v>
          </cell>
          <cell r="BZ640" t="str">
            <v>N/A</v>
          </cell>
          <cell r="CA640" t="str">
            <v>MASCULINO</v>
          </cell>
        </row>
        <row r="641">
          <cell r="C641" t="str">
            <v>JEP-392-2022</v>
          </cell>
          <cell r="D641" t="str">
            <v>JEP-CSPO-392-2022</v>
          </cell>
          <cell r="E641" t="str">
            <v>Paola Casas</v>
          </cell>
          <cell r="F641" t="str">
            <v>25 de enero de 2022</v>
          </cell>
          <cell r="G641" t="str">
            <v>Maomar Montes Mercado</v>
          </cell>
          <cell r="H641" t="str">
            <v>2. Contratos o convenios que no requieren pluralidad de ofertas</v>
          </cell>
          <cell r="I641" t="str">
            <v>1. Prestación de servicios</v>
          </cell>
          <cell r="J641">
            <v>1143356146</v>
          </cell>
          <cell r="K641">
            <v>1</v>
          </cell>
          <cell r="L641" t="str">
            <v>Persona Natural</v>
          </cell>
          <cell r="M641" t="str">
            <v>N/A</v>
          </cell>
          <cell r="N641" t="str">
            <v>Prestación de servicios profesionales para apoyar a la secretaría judicial en la caracterización, resolución de solicitudes y en el impulso de las decisiones judiciales y descongestión de las salas de justicia de la Jurisdicción Especial para la Paz</v>
          </cell>
          <cell r="O641" t="str">
            <v>Administrativo Transversal</v>
          </cell>
          <cell r="P641" t="str">
            <v>Harvey Danilo Suarez Morales</v>
          </cell>
          <cell r="Q641" t="str">
            <v>Secretaría Ejecutiva</v>
          </cell>
          <cell r="R641" t="str">
            <v>Dirección de Asuntos Jurídicos</v>
          </cell>
          <cell r="S641" t="str">
            <v>Secretaría General Judicial</v>
          </cell>
          <cell r="T641" t="str">
            <v xml:space="preserve">Yuly Saenz Berdugo </v>
          </cell>
          <cell r="U641" t="str">
            <v>G-Secretaría General Judicial</v>
          </cell>
          <cell r="V641" t="str">
            <v>N/A</v>
          </cell>
          <cell r="W641" t="str">
            <v>Magistratura
SEJUD - Descongestión Salas</v>
          </cell>
          <cell r="X641" t="str">
            <v>N/A</v>
          </cell>
          <cell r="Y641" t="str">
            <v>Inversión</v>
          </cell>
          <cell r="Z641">
            <v>40598053</v>
          </cell>
          <cell r="AA641" t="str">
            <v>N/A</v>
          </cell>
          <cell r="AB641" t="str">
            <v>N/A</v>
          </cell>
          <cell r="AC641" t="str">
            <v>$3.614.070</v>
          </cell>
          <cell r="AD641" t="str">
            <v>N/A</v>
          </cell>
          <cell r="AE641">
            <v>65622</v>
          </cell>
          <cell r="AF641">
            <v>68322</v>
          </cell>
          <cell r="AG641" t="str">
            <v xml:space="preserve">2018011001091	</v>
          </cell>
          <cell r="AH641">
            <v>44589</v>
          </cell>
          <cell r="AI641">
            <v>44592</v>
          </cell>
          <cell r="AJ641" t="str">
            <v>Jessika Marcela Martinez Peña</v>
          </cell>
          <cell r="AK641">
            <v>1030555549</v>
          </cell>
          <cell r="AL641">
            <v>3</v>
          </cell>
          <cell r="AM641">
            <v>44683</v>
          </cell>
          <cell r="AN641">
            <v>0</v>
          </cell>
          <cell r="AO641" t="str">
            <v>N/A</v>
          </cell>
          <cell r="AP641">
            <v>0</v>
          </cell>
          <cell r="AQ641" t="str">
            <v>N/A</v>
          </cell>
          <cell r="AR641">
            <v>0</v>
          </cell>
          <cell r="AS641" t="str">
            <v>N/A</v>
          </cell>
          <cell r="AT641">
            <v>0</v>
          </cell>
          <cell r="AU641" t="str">
            <v>N/A</v>
          </cell>
          <cell r="AV641">
            <v>0</v>
          </cell>
          <cell r="AW641" t="str">
            <v>N/A</v>
          </cell>
          <cell r="AX641">
            <v>0</v>
          </cell>
          <cell r="AY641" t="str">
            <v>N/A</v>
          </cell>
          <cell r="AZ641">
            <v>0</v>
          </cell>
          <cell r="BA641">
            <v>40598053</v>
          </cell>
          <cell r="BB641" t="str">
            <v>NO</v>
          </cell>
          <cell r="BC641" t="str">
            <v>N/A</v>
          </cell>
          <cell r="BD641" t="str">
            <v>N/A</v>
          </cell>
          <cell r="BE641" t="str">
            <v>N/A</v>
          </cell>
          <cell r="BF641" t="str">
            <v>N/A</v>
          </cell>
          <cell r="BG641">
            <v>44926</v>
          </cell>
          <cell r="BH641">
            <v>44926</v>
          </cell>
          <cell r="BI641">
            <v>-417</v>
          </cell>
          <cell r="BJ641" t="str">
            <v>NO</v>
          </cell>
          <cell r="BK641" t="str">
            <v>N/A</v>
          </cell>
          <cell r="BL641" t="str">
            <v>Bogotá D.C.</v>
          </cell>
          <cell r="BM641" t="str">
            <v>Cumplimiento</v>
          </cell>
          <cell r="BN641" t="str">
            <v>390 47 994000069925
3330962–7</v>
          </cell>
          <cell r="BO641">
            <v>0</v>
          </cell>
          <cell r="BP641" t="str">
            <v>Aseguradora Solidaria
Suramericana</v>
          </cell>
          <cell r="BQ641" t="str">
            <v>28/01/2022
03/05/2022</v>
          </cell>
          <cell r="BR641" t="str">
            <v>28-01-2022 -06-07-2023
03/05/2022 - 30/06/2023</v>
          </cell>
          <cell r="BS641" t="str">
            <v>31/01/2022
03/05/2023</v>
          </cell>
          <cell r="BT641" t="str">
            <v>PENDIENTE</v>
          </cell>
          <cell r="BU641" t="str">
            <v>En fecha 2/05/2022 se suscribe cesión del contrato.</v>
          </cell>
          <cell r="BV641" t="str">
            <v>Terminado</v>
          </cell>
          <cell r="BW641" t="str">
            <v>Cesión</v>
          </cell>
          <cell r="BX641" t="str">
            <v>N/A</v>
          </cell>
          <cell r="BY641" t="str">
            <v>DERECHO</v>
          </cell>
          <cell r="BZ641" t="str">
            <v>N/A</v>
          </cell>
          <cell r="CA641" t="str">
            <v>MASCULINO</v>
          </cell>
        </row>
        <row r="642">
          <cell r="C642" t="str">
            <v>JEP-390-2022</v>
          </cell>
          <cell r="D642" t="str">
            <v>JEP-CSPO-390-2022</v>
          </cell>
          <cell r="E642" t="str">
            <v>Paola Casas</v>
          </cell>
          <cell r="F642" t="str">
            <v>25 de enero de 2022</v>
          </cell>
          <cell r="G642" t="str">
            <v xml:space="preserve">Liza Ferananda Claro Rozo </v>
          </cell>
          <cell r="H642" t="str">
            <v>2. Contratos o convenios que no requieren pluralidad de ofertas</v>
          </cell>
          <cell r="I642" t="str">
            <v>1. Prestación de servicios</v>
          </cell>
          <cell r="J642">
            <v>1032464063</v>
          </cell>
          <cell r="K642">
            <v>2</v>
          </cell>
          <cell r="L642" t="str">
            <v>Persona Natural</v>
          </cell>
          <cell r="M642" t="str">
            <v>N/A</v>
          </cell>
          <cell r="N642" t="str">
            <v>Prestación de servicios profesionales para apoyar a la secretaría judicial en la caracterización, resolución de solicitudes y en el impulso de las decisiones judiciales y descongestión de las salas de justicia de la Jurisdicción Especial para la Paz</v>
          </cell>
          <cell r="O642" t="str">
            <v>Administrativo Transversal</v>
          </cell>
          <cell r="P642" t="str">
            <v>Harvey Danilo Suarez Morales</v>
          </cell>
          <cell r="Q642" t="str">
            <v>Secretaría Ejecutiva</v>
          </cell>
          <cell r="R642" t="str">
            <v>Dirección de Asuntos Jurídicos</v>
          </cell>
          <cell r="S642" t="str">
            <v>Secretaría General Judicial</v>
          </cell>
          <cell r="T642" t="str">
            <v xml:space="preserve">Yuly Saenz Berdugo </v>
          </cell>
          <cell r="U642" t="str">
            <v>G-Secretaría General Judicial</v>
          </cell>
          <cell r="V642" t="str">
            <v>N/A</v>
          </cell>
          <cell r="W642" t="str">
            <v>Magistratura
SEJUD - Descongestión Salas</v>
          </cell>
          <cell r="X642" t="str">
            <v>N/A</v>
          </cell>
          <cell r="Y642" t="str">
            <v>Inversión</v>
          </cell>
          <cell r="Z642">
            <v>40598053</v>
          </cell>
          <cell r="AA642" t="str">
            <v>N/A</v>
          </cell>
          <cell r="AB642" t="str">
            <v>N/A</v>
          </cell>
          <cell r="AC642" t="str">
            <v>$3.614.070</v>
          </cell>
          <cell r="AD642" t="str">
            <v>N/A</v>
          </cell>
          <cell r="AE642">
            <v>65822</v>
          </cell>
          <cell r="AF642">
            <v>67822</v>
          </cell>
          <cell r="AG642">
            <v>2018011001091</v>
          </cell>
          <cell r="AH642">
            <v>44589</v>
          </cell>
          <cell r="AI642">
            <v>44592</v>
          </cell>
          <cell r="AJ642" t="str">
            <v>N/A</v>
          </cell>
          <cell r="AK642" t="str">
            <v>N/A</v>
          </cell>
          <cell r="AL642" t="str">
            <v>N/A</v>
          </cell>
          <cell r="AM642" t="str">
            <v>N/A</v>
          </cell>
          <cell r="AN642">
            <v>0</v>
          </cell>
          <cell r="AO642" t="str">
            <v>N/A</v>
          </cell>
          <cell r="AP642">
            <v>0</v>
          </cell>
          <cell r="AQ642" t="str">
            <v>N/A</v>
          </cell>
          <cell r="AR642">
            <v>0</v>
          </cell>
          <cell r="AS642" t="str">
            <v>N/A</v>
          </cell>
          <cell r="AT642">
            <v>0</v>
          </cell>
          <cell r="AU642" t="str">
            <v>N/A</v>
          </cell>
          <cell r="AV642">
            <v>0</v>
          </cell>
          <cell r="AW642" t="str">
            <v>N/A</v>
          </cell>
          <cell r="AX642">
            <v>0</v>
          </cell>
          <cell r="AY642" t="str">
            <v>N/A</v>
          </cell>
          <cell r="AZ642">
            <v>0</v>
          </cell>
          <cell r="BA642">
            <v>40598053</v>
          </cell>
          <cell r="BB642" t="str">
            <v>NO</v>
          </cell>
          <cell r="BC642" t="str">
            <v>N/A</v>
          </cell>
          <cell r="BD642" t="str">
            <v>N/A</v>
          </cell>
          <cell r="BE642" t="str">
            <v>N/A</v>
          </cell>
          <cell r="BF642" t="str">
            <v>N/A</v>
          </cell>
          <cell r="BG642">
            <v>44926</v>
          </cell>
          <cell r="BH642">
            <v>44926</v>
          </cell>
          <cell r="BI642">
            <v>-417</v>
          </cell>
          <cell r="BJ642" t="str">
            <v>NO</v>
          </cell>
          <cell r="BK642" t="str">
            <v>N/A</v>
          </cell>
          <cell r="BL642" t="str">
            <v>Bogotá D.C.</v>
          </cell>
          <cell r="BM642" t="str">
            <v>Cumplimiento</v>
          </cell>
          <cell r="BN642" t="str">
            <v>66-47101000243</v>
          </cell>
          <cell r="BO642">
            <v>0</v>
          </cell>
          <cell r="BP642" t="str">
            <v>Seguros del Estado</v>
          </cell>
          <cell r="BQ642">
            <v>44589</v>
          </cell>
          <cell r="BR642" t="str">
            <v>28-01-2022 -30-06-2023</v>
          </cell>
          <cell r="BS642">
            <v>2022</v>
          </cell>
          <cell r="BT642" t="str">
            <v>PENDIENTE</v>
          </cell>
          <cell r="BU642" t="str">
            <v>Ninguna</v>
          </cell>
          <cell r="BV642" t="str">
            <v>Terminado</v>
          </cell>
          <cell r="BW642" t="str">
            <v>Retiro</v>
          </cell>
          <cell r="BX642" t="str">
            <v>N/A</v>
          </cell>
          <cell r="BY642" t="str">
            <v>DERECHO</v>
          </cell>
          <cell r="BZ642" t="str">
            <v>N/A</v>
          </cell>
          <cell r="CA642" t="str">
            <v>FEMENINO</v>
          </cell>
        </row>
        <row r="643">
          <cell r="C643" t="str">
            <v>JEP-391-2022</v>
          </cell>
          <cell r="D643" t="str">
            <v>JEP-CSPO-391-2022</v>
          </cell>
          <cell r="E643" t="str">
            <v>Paola Casas</v>
          </cell>
          <cell r="F643" t="str">
            <v>25 de enero de 2022</v>
          </cell>
          <cell r="G643" t="str">
            <v>Miguel Angel Villa Ospino</v>
          </cell>
          <cell r="H643" t="str">
            <v>2. Contratos o convenios que no requieren pluralidad de ofertas</v>
          </cell>
          <cell r="I643" t="str">
            <v>1. Prestación de servicios</v>
          </cell>
          <cell r="J643">
            <v>1049635905</v>
          </cell>
          <cell r="K643">
            <v>5</v>
          </cell>
          <cell r="L643" t="str">
            <v>Persona Natural</v>
          </cell>
          <cell r="M643" t="str">
            <v>N/A</v>
          </cell>
          <cell r="N643" t="str">
            <v>Prestar servicios profesionales para apoyar en los procesos de mejoramiento de la Gestión Judicial de las salas de justicia y secciones del tribunal para la paz.</v>
          </cell>
          <cell r="O643" t="str">
            <v>Administrativo Transversal</v>
          </cell>
          <cell r="P643" t="str">
            <v>Harvey Danilo Suarez Morales</v>
          </cell>
          <cell r="Q643" t="str">
            <v>Secretaría Ejecutiva</v>
          </cell>
          <cell r="R643" t="str">
            <v>Dirección de Asuntos Jurídicos</v>
          </cell>
          <cell r="S643" t="str">
            <v>Secretaría General Judicial</v>
          </cell>
          <cell r="T643" t="str">
            <v xml:space="preserve">Yuly Saenz Berdugo </v>
          </cell>
          <cell r="U643" t="str">
            <v>G-Secretaría General Judicial</v>
          </cell>
          <cell r="V643" t="str">
            <v>N/A</v>
          </cell>
          <cell r="W643" t="str">
            <v>Magistratura
SEJUD - Salas y Secciones</v>
          </cell>
          <cell r="X643" t="str">
            <v>N/A</v>
          </cell>
          <cell r="Y643" t="str">
            <v>Inversión</v>
          </cell>
          <cell r="Z643">
            <v>40598053</v>
          </cell>
          <cell r="AA643" t="str">
            <v>N/A</v>
          </cell>
          <cell r="AB643" t="str">
            <v>N/A</v>
          </cell>
          <cell r="AC643">
            <v>3614070</v>
          </cell>
          <cell r="AD643" t="str">
            <v>N/A</v>
          </cell>
          <cell r="AE643">
            <v>65722</v>
          </cell>
          <cell r="AF643">
            <v>68022</v>
          </cell>
          <cell r="AG643">
            <v>2018011001091</v>
          </cell>
          <cell r="AH643">
            <v>44589</v>
          </cell>
          <cell r="AI643">
            <v>44592</v>
          </cell>
          <cell r="AJ643" t="str">
            <v>N/A</v>
          </cell>
          <cell r="AK643" t="str">
            <v>N/A</v>
          </cell>
          <cell r="AL643" t="str">
            <v>N/A</v>
          </cell>
          <cell r="AM643" t="str">
            <v>N/A</v>
          </cell>
          <cell r="AN643">
            <v>0</v>
          </cell>
          <cell r="AO643" t="str">
            <v>N/A</v>
          </cell>
          <cell r="AP643">
            <v>0</v>
          </cell>
          <cell r="AQ643" t="str">
            <v>N/A</v>
          </cell>
          <cell r="AR643">
            <v>0</v>
          </cell>
          <cell r="AS643" t="str">
            <v>N/A</v>
          </cell>
          <cell r="AT643">
            <v>0</v>
          </cell>
          <cell r="AU643" t="str">
            <v>N/A</v>
          </cell>
          <cell r="AV643">
            <v>0</v>
          </cell>
          <cell r="AW643" t="str">
            <v>N/A</v>
          </cell>
          <cell r="AX643">
            <v>0</v>
          </cell>
          <cell r="AY643" t="str">
            <v>N/A</v>
          </cell>
          <cell r="AZ643">
            <v>0</v>
          </cell>
          <cell r="BA643">
            <v>40598053</v>
          </cell>
          <cell r="BB643" t="str">
            <v>NO</v>
          </cell>
          <cell r="BC643" t="str">
            <v>N/A</v>
          </cell>
          <cell r="BD643" t="str">
            <v>N/A</v>
          </cell>
          <cell r="BE643" t="str">
            <v>N/A</v>
          </cell>
          <cell r="BF643" t="str">
            <v>N/A</v>
          </cell>
          <cell r="BG643">
            <v>44926</v>
          </cell>
          <cell r="BH643">
            <v>44926</v>
          </cell>
          <cell r="BI643">
            <v>-417</v>
          </cell>
          <cell r="BJ643" t="str">
            <v>NO</v>
          </cell>
          <cell r="BK643" t="str">
            <v>N/A</v>
          </cell>
          <cell r="BL643" t="str">
            <v>Bogotá D.C.</v>
          </cell>
          <cell r="BM643" t="str">
            <v>Cumplimiento</v>
          </cell>
          <cell r="BN643" t="str">
            <v>600-47-994000064328</v>
          </cell>
          <cell r="BO643">
            <v>0</v>
          </cell>
          <cell r="BP643" t="str">
            <v>Aseguradora Solidaria</v>
          </cell>
          <cell r="BQ643">
            <v>44592</v>
          </cell>
          <cell r="BR643" t="str">
            <v>28-01-2022 -07-07-2023</v>
          </cell>
          <cell r="BS643">
            <v>2022</v>
          </cell>
          <cell r="BT643" t="str">
            <v>PENDIENTE</v>
          </cell>
          <cell r="BU643" t="str">
            <v>Ninguna</v>
          </cell>
          <cell r="BV643" t="str">
            <v>Terminado</v>
          </cell>
          <cell r="BW643" t="str">
            <v>Retiro</v>
          </cell>
          <cell r="BX643" t="str">
            <v>N/A</v>
          </cell>
          <cell r="BY643" t="str">
            <v>DERECHO</v>
          </cell>
          <cell r="BZ643" t="str">
            <v>N/A</v>
          </cell>
          <cell r="CA643" t="str">
            <v>MASCULINO</v>
          </cell>
        </row>
        <row r="644">
          <cell r="C644" t="str">
            <v>JEP-539-2022</v>
          </cell>
          <cell r="D644" t="str">
            <v>JEP-CSPO-520-2022</v>
          </cell>
          <cell r="E644" t="str">
            <v>John Maldonado</v>
          </cell>
          <cell r="F644" t="str">
            <v>Revisado el 12/07/2022</v>
          </cell>
          <cell r="G644" t="str">
            <v>Monica Marcela Niño Diaz</v>
          </cell>
          <cell r="H644" t="str">
            <v>2. Contratos o convenios que no requieren pluralidad de ofertas</v>
          </cell>
          <cell r="I644" t="str">
            <v>1. Prestación de servicios</v>
          </cell>
          <cell r="J644">
            <v>1049606772</v>
          </cell>
          <cell r="K644">
            <v>9</v>
          </cell>
          <cell r="L644" t="str">
            <v>Persona Natural</v>
          </cell>
          <cell r="M644" t="str">
            <v xml:space="preserve">Bogotá D.C. </v>
          </cell>
          <cell r="N644" t="str">
            <v>Prestar servicios profesionales especializados y acompañamiento jurídico a la secretaría ejecutiva de la JEP, en la expedición de conceptos y demás documentos que le sean solicitados, así como la orientación y apoyo jurídico en los asuntos que se constituyan en temas prioritarios y de alto impacto para el cumplimiento de la misión de la JEP</v>
          </cell>
          <cell r="O644" t="str">
            <v>Administrativo Transversal</v>
          </cell>
          <cell r="P644" t="str">
            <v>Harvey Danilo Suarez Morales</v>
          </cell>
          <cell r="Q644" t="str">
            <v>Secretaría Ejecutiva</v>
          </cell>
          <cell r="R644" t="str">
            <v>Secretaría Ejecutiva</v>
          </cell>
          <cell r="S644" t="str">
            <v>Secretaría Ejecutiva</v>
          </cell>
          <cell r="T644" t="str">
            <v>Lech Julián Guerrero Cárdenas</v>
          </cell>
          <cell r="U644" t="str">
            <v>A -Secretaría Ejecutiva</v>
          </cell>
          <cell r="V644" t="str">
            <v>N/A</v>
          </cell>
          <cell r="W644" t="str">
            <v>N/A</v>
          </cell>
          <cell r="X644" t="str">
            <v>N/A</v>
          </cell>
          <cell r="Y644" t="str">
            <v>Inversión</v>
          </cell>
          <cell r="Z644">
            <v>82400845</v>
          </cell>
          <cell r="AA644" t="str">
            <v>N/A</v>
          </cell>
          <cell r="AB644" t="str">
            <v>N/A</v>
          </cell>
          <cell r="AC644">
            <v>16480169</v>
          </cell>
          <cell r="AD644" t="str">
            <v>N/A</v>
          </cell>
          <cell r="AE644">
            <v>72122</v>
          </cell>
          <cell r="AF644">
            <v>294522</v>
          </cell>
          <cell r="AG644">
            <v>2018011001091</v>
          </cell>
          <cell r="AH644">
            <v>44743</v>
          </cell>
          <cell r="AI644">
            <v>44744</v>
          </cell>
          <cell r="AJ644" t="str">
            <v>N/A</v>
          </cell>
          <cell r="AK644" t="str">
            <v>N/A</v>
          </cell>
          <cell r="AL644" t="str">
            <v>N/A</v>
          </cell>
          <cell r="AM644" t="str">
            <v>N/A</v>
          </cell>
          <cell r="AN644">
            <v>0</v>
          </cell>
          <cell r="AO644" t="str">
            <v>N/A</v>
          </cell>
          <cell r="AP644">
            <v>0</v>
          </cell>
          <cell r="AQ644" t="str">
            <v>N/A</v>
          </cell>
          <cell r="AR644">
            <v>0</v>
          </cell>
          <cell r="AS644" t="str">
            <v>N/A</v>
          </cell>
          <cell r="AT644">
            <v>0</v>
          </cell>
          <cell r="AU644" t="str">
            <v>N/A</v>
          </cell>
          <cell r="AV644">
            <v>0</v>
          </cell>
          <cell r="AW644" t="str">
            <v>N/A</v>
          </cell>
          <cell r="AX644">
            <v>0</v>
          </cell>
          <cell r="AY644" t="str">
            <v>N/A</v>
          </cell>
          <cell r="AZ644">
            <v>0</v>
          </cell>
          <cell r="BA644">
            <v>82400845</v>
          </cell>
          <cell r="BB644" t="str">
            <v>NO</v>
          </cell>
          <cell r="BC644" t="str">
            <v>N/A</v>
          </cell>
          <cell r="BD644" t="str">
            <v>N/A</v>
          </cell>
          <cell r="BE644" t="str">
            <v>N/A</v>
          </cell>
          <cell r="BF644" t="str">
            <v>N/A</v>
          </cell>
          <cell r="BG644">
            <v>44895</v>
          </cell>
          <cell r="BH644">
            <v>44895</v>
          </cell>
          <cell r="BI644">
            <v>-448</v>
          </cell>
          <cell r="BJ644" t="str">
            <v>SI</v>
          </cell>
          <cell r="BK644" t="str">
            <v>N/A</v>
          </cell>
          <cell r="BL644" t="str">
            <v>Bogotá D.C.</v>
          </cell>
          <cell r="BM644" t="str">
            <v>Cumplimiento</v>
          </cell>
          <cell r="BN644" t="str">
            <v>21-45-101376156</v>
          </cell>
          <cell r="BO644">
            <v>0</v>
          </cell>
          <cell r="BP644" t="str">
            <v>Seguros del Estado S.A.</v>
          </cell>
          <cell r="BQ644">
            <v>44743</v>
          </cell>
          <cell r="BR644" t="str">
            <v>01/07/2022 - 01/06/2023</v>
          </cell>
          <cell r="BS644">
            <v>2022</v>
          </cell>
          <cell r="BT644" t="str">
            <v>PENDIENTE</v>
          </cell>
          <cell r="BU644" t="str">
            <v>Ninguna</v>
          </cell>
          <cell r="BV644" t="str">
            <v>Terminado</v>
          </cell>
          <cell r="BW644" t="str">
            <v>Retiro</v>
          </cell>
          <cell r="BX644" t="str">
            <v>N/A</v>
          </cell>
          <cell r="BY644" t="str">
            <v>PENDIENTE</v>
          </cell>
          <cell r="BZ644" t="str">
            <v>N/A</v>
          </cell>
          <cell r="CA644" t="str">
            <v>FEMENINO</v>
          </cell>
        </row>
        <row r="645">
          <cell r="C645" t="str">
            <v>JEP-423-2022</v>
          </cell>
          <cell r="D645" t="str">
            <v>JEP-CSPO-423-2022</v>
          </cell>
          <cell r="E645" t="str">
            <v>Norma Bonilla</v>
          </cell>
          <cell r="F645" t="str">
            <v>28 de enero de 2022</v>
          </cell>
          <cell r="G645" t="str">
            <v>PNUD</v>
          </cell>
          <cell r="H645" t="str">
            <v>2. Contratos o convenios que no requieren pluralidad de ofertas</v>
          </cell>
          <cell r="I645" t="str">
            <v>6. Convenio de Cooperación Internacional</v>
          </cell>
          <cell r="J645">
            <v>800091076</v>
          </cell>
          <cell r="K645">
            <v>0</v>
          </cell>
          <cell r="L645" t="str">
            <v>Persona Jurídica</v>
          </cell>
          <cell r="N645" t="str">
            <v>Aunar esfuerzos y recursos para continuar facilitando la implementación de medidas de prevención y protección complementarias con el fin de garantizar, la vida, libertad, seguridad e integridad de las personas, grupos y comunidades, que, por su participación en cualquiera de los procesos de interés de la jurisdicción especial para la paz, se encuentren en situación de riesgo; teniendo en cuenta los enfoques diferenciales, de género y territoriales</v>
          </cell>
          <cell r="O645" t="str">
            <v>Administrativo Transversal</v>
          </cell>
          <cell r="P645" t="str">
            <v>Harvey Danilo Suarez Morales</v>
          </cell>
          <cell r="Q645" t="str">
            <v>Secretaría Ejecutiva</v>
          </cell>
          <cell r="R645" t="str">
            <v>Unidad de Investigación y Acusación</v>
          </cell>
          <cell r="S645" t="str">
            <v>Unidad de Investigación y Acusación</v>
          </cell>
          <cell r="T645" t="str">
            <v xml:space="preserve">Oscar Alfonso Tellez Valenzuela </v>
          </cell>
          <cell r="U645" t="str">
            <v>I-Unidad de Investigación y Acusación</v>
          </cell>
          <cell r="V645" t="str">
            <v>N/A</v>
          </cell>
          <cell r="W645" t="str">
            <v>N/A</v>
          </cell>
          <cell r="X645" t="str">
            <v>N/A</v>
          </cell>
          <cell r="Y645" t="str">
            <v>Inversión</v>
          </cell>
          <cell r="Z645">
            <v>3250000000</v>
          </cell>
          <cell r="AA645">
            <v>2500000000</v>
          </cell>
          <cell r="AB645">
            <v>750000000</v>
          </cell>
          <cell r="AC645">
            <v>0</v>
          </cell>
          <cell r="AD645" t="str">
            <v>N/A</v>
          </cell>
          <cell r="AE645">
            <v>60722</v>
          </cell>
          <cell r="AF645">
            <v>74922</v>
          </cell>
          <cell r="AG645">
            <v>2018011001068</v>
          </cell>
          <cell r="AH645">
            <v>44589</v>
          </cell>
          <cell r="AI645">
            <v>44589</v>
          </cell>
          <cell r="AJ645" t="str">
            <v>N/A</v>
          </cell>
          <cell r="AK645" t="str">
            <v>N/A</v>
          </cell>
          <cell r="AL645" t="str">
            <v>N/A</v>
          </cell>
          <cell r="AM645" t="str">
            <v>N/A</v>
          </cell>
          <cell r="AN645">
            <v>1250000000</v>
          </cell>
          <cell r="AO645">
            <v>44764</v>
          </cell>
          <cell r="AP645">
            <v>0</v>
          </cell>
          <cell r="AQ645" t="str">
            <v>N/A</v>
          </cell>
          <cell r="AR645">
            <v>0</v>
          </cell>
          <cell r="AS645" t="str">
            <v>N/A</v>
          </cell>
          <cell r="AT645">
            <v>0</v>
          </cell>
          <cell r="AU645" t="str">
            <v>N/A</v>
          </cell>
          <cell r="AV645">
            <v>0</v>
          </cell>
          <cell r="AW645" t="str">
            <v>N/A</v>
          </cell>
          <cell r="AX645">
            <v>0</v>
          </cell>
          <cell r="AY645">
            <v>44887</v>
          </cell>
          <cell r="AZ645">
            <v>59</v>
          </cell>
          <cell r="BA645">
            <v>4500000000</v>
          </cell>
          <cell r="BB645" t="str">
            <v>NO</v>
          </cell>
          <cell r="BC645" t="str">
            <v>N/A</v>
          </cell>
          <cell r="BD645" t="str">
            <v>N/A</v>
          </cell>
          <cell r="BE645" t="str">
            <v>N/A</v>
          </cell>
          <cell r="BF645" t="str">
            <v>N/A</v>
          </cell>
          <cell r="BG645">
            <v>44926</v>
          </cell>
          <cell r="BH645">
            <v>44985</v>
          </cell>
          <cell r="BI645">
            <v>-358</v>
          </cell>
          <cell r="BJ645" t="str">
            <v>SI</v>
          </cell>
          <cell r="BK645" t="str">
            <v>SIN FECHA</v>
          </cell>
          <cell r="BL645" t="str">
            <v>Bogotá D.C.</v>
          </cell>
          <cell r="BM645" t="str">
            <v>N/A</v>
          </cell>
          <cell r="BN645" t="str">
            <v>N/A</v>
          </cell>
          <cell r="BO645" t="str">
            <v>N/A</v>
          </cell>
          <cell r="BP645" t="str">
            <v>N/A</v>
          </cell>
          <cell r="BQ645" t="str">
            <v>N/A</v>
          </cell>
          <cell r="BR645" t="str">
            <v>N/A</v>
          </cell>
          <cell r="BS645">
            <v>2022</v>
          </cell>
          <cell r="BT645" t="str">
            <v>N/A</v>
          </cell>
          <cell r="BU645" t="str">
            <v xml:space="preserve">se suscribió ENMIENDA No.1 AL ACUERDO DE FINANCIACIÓN JEP-423-2022. Adicionar la suma de COP$1.250.000.000,00 (MIL DOSCIENTOS CINCUENTA MILLONES DE PESOS) correspondiente a la contribución de la JEP. Adicionar la suma de COP$375.000.000,00 (TRESCIENTOS SETENTA Y CINCO MILLONES DE PESOS), correspondiente al nuevo aporte del PNUD (según la valoración de la JEP) en especie (no-monetario).
enmienda No. 2 al Convenio JEP-423-2022 - Prorroga hasta el 28 febrero 2023
</v>
          </cell>
          <cell r="BV645" t="str">
            <v>Terminado</v>
          </cell>
          <cell r="BW645" t="str">
            <v>Adición y Prorróga</v>
          </cell>
          <cell r="BX645" t="str">
            <v>N/A</v>
          </cell>
          <cell r="BY645" t="str">
            <v>N/A</v>
          </cell>
          <cell r="BZ645" t="str">
            <v>N/A</v>
          </cell>
          <cell r="CA645" t="str">
            <v>N/A</v>
          </cell>
        </row>
        <row r="646">
          <cell r="C646" t="str">
            <v>JEP-419-2022</v>
          </cell>
          <cell r="D646" t="str">
            <v>JEP-CSPO-419-2022</v>
          </cell>
          <cell r="E646" t="str">
            <v>Paola Casas</v>
          </cell>
          <cell r="F646" t="str">
            <v>25 de enero de 2022</v>
          </cell>
          <cell r="G646" t="str">
            <v>Yohana Paola Castaño Garcia</v>
          </cell>
          <cell r="H646" t="str">
            <v>2. Contratos o convenios que no requieren pluralidad de ofertas</v>
          </cell>
          <cell r="I646" t="str">
            <v>1. Prestación de servicios</v>
          </cell>
          <cell r="J646">
            <v>1032423583</v>
          </cell>
          <cell r="K646">
            <v>5</v>
          </cell>
          <cell r="L646" t="str">
            <v>Persona Natural</v>
          </cell>
          <cell r="M646" t="str">
            <v>N/A</v>
          </cell>
          <cell r="N646" t="str">
            <v>Prestar servicios profesionales para apoyar en los procesos de mejoramiento de la gestión judicial de las salas de justicia y secciones del tribunal para la paz.</v>
          </cell>
          <cell r="O646" t="str">
            <v>Administrativo Transversal</v>
          </cell>
          <cell r="P646" t="str">
            <v>Harvey Danilo Suarez Morales</v>
          </cell>
          <cell r="Q646" t="str">
            <v>Secretaría Ejecutiva</v>
          </cell>
          <cell r="R646" t="str">
            <v>Dirección de Asuntos Jurídicos</v>
          </cell>
          <cell r="S646" t="str">
            <v>Secretaría General Judicial</v>
          </cell>
          <cell r="T646" t="str">
            <v xml:space="preserve">Yuly Saenz Berdugo </v>
          </cell>
          <cell r="U646" t="str">
            <v>G-Secretaría General Judicial</v>
          </cell>
          <cell r="V646" t="str">
            <v>N/A</v>
          </cell>
          <cell r="W646" t="str">
            <v>Magistratura
SEJUD - Salas y Secciones</v>
          </cell>
          <cell r="X646" t="str">
            <v>N/A</v>
          </cell>
          <cell r="Y646" t="str">
            <v>Inversión</v>
          </cell>
          <cell r="Z646">
            <v>40598053</v>
          </cell>
          <cell r="AA646" t="str">
            <v>N/A</v>
          </cell>
          <cell r="AB646" t="str">
            <v>N/A</v>
          </cell>
          <cell r="AC646">
            <v>3614070</v>
          </cell>
          <cell r="AD646" t="str">
            <v>N/A</v>
          </cell>
          <cell r="AE646">
            <v>66222</v>
          </cell>
          <cell r="AF646" t="str">
            <v>68122 - 76922</v>
          </cell>
          <cell r="AG646">
            <v>2018011001091</v>
          </cell>
          <cell r="AH646">
            <v>44589</v>
          </cell>
          <cell r="AI646">
            <v>44592</v>
          </cell>
          <cell r="AJ646" t="str">
            <v>Daniela Geraldin Basante Eraso</v>
          </cell>
          <cell r="AK646">
            <v>1085333893</v>
          </cell>
          <cell r="AL646">
            <v>1</v>
          </cell>
          <cell r="AM646">
            <v>44594</v>
          </cell>
          <cell r="AN646">
            <v>0</v>
          </cell>
          <cell r="AO646" t="str">
            <v>N/A</v>
          </cell>
          <cell r="AP646">
            <v>0</v>
          </cell>
          <cell r="AQ646" t="str">
            <v>N/A</v>
          </cell>
          <cell r="AR646">
            <v>0</v>
          </cell>
          <cell r="AS646" t="str">
            <v>N/A</v>
          </cell>
          <cell r="AT646">
            <v>0</v>
          </cell>
          <cell r="AU646" t="str">
            <v>N/A</v>
          </cell>
          <cell r="AV646">
            <v>0</v>
          </cell>
          <cell r="AW646" t="str">
            <v>N/A</v>
          </cell>
          <cell r="AX646">
            <v>0</v>
          </cell>
          <cell r="AY646" t="str">
            <v>N/A</v>
          </cell>
          <cell r="AZ646">
            <v>0</v>
          </cell>
          <cell r="BA646">
            <v>40598053</v>
          </cell>
          <cell r="BB646" t="str">
            <v>NO</v>
          </cell>
          <cell r="BC646" t="str">
            <v>N/A</v>
          </cell>
          <cell r="BD646" t="str">
            <v>N/A</v>
          </cell>
          <cell r="BE646" t="str">
            <v>N/A</v>
          </cell>
          <cell r="BF646" t="str">
            <v>N/A</v>
          </cell>
          <cell r="BG646">
            <v>44926</v>
          </cell>
          <cell r="BH646">
            <v>44926</v>
          </cell>
          <cell r="BI646">
            <v>-417</v>
          </cell>
          <cell r="BJ646" t="str">
            <v>NO</v>
          </cell>
          <cell r="BK646" t="str">
            <v>N/A</v>
          </cell>
          <cell r="BL646" t="str">
            <v>Bogotá D.C.</v>
          </cell>
          <cell r="BM646" t="str">
            <v>Cumplimiento</v>
          </cell>
          <cell r="BN646" t="str">
            <v>980-47-994000020371
980 47 994000020423</v>
          </cell>
          <cell r="BO646" t="str">
            <v>0
0</v>
          </cell>
          <cell r="BP646" t="str">
            <v>Aseguradora Solidaria de Colombia
Aseguradora Solidaria de Colombia</v>
          </cell>
          <cell r="BQ646" t="str">
            <v>29/01/2022
03/02/2022</v>
          </cell>
          <cell r="BR646" t="str">
            <v>28-01-2022 - 01-07-2023
02/02/2022 - 10/07/2023</v>
          </cell>
          <cell r="BS646" t="str">
            <v>31/01/2022
04/02/2022</v>
          </cell>
          <cell r="BT646" t="str">
            <v>PENDIENTE</v>
          </cell>
          <cell r="BU646" t="str">
            <v>La póliza de la Cesionaria es: 980 47 994000020423 (Aseguradora Solidaria). expedida el 3/02/2022 y vigencia desde 02/02/2022 al 10/07/2022, la cesión comenzó el 2/02/2022</v>
          </cell>
          <cell r="BV646" t="str">
            <v>Terminado</v>
          </cell>
          <cell r="BW646" t="str">
            <v>Cesión</v>
          </cell>
          <cell r="BX646" t="str">
            <v>N/A</v>
          </cell>
          <cell r="BY646" t="str">
            <v>DERECHO</v>
          </cell>
          <cell r="BZ646" t="str">
            <v>N/A</v>
          </cell>
          <cell r="CA646" t="str">
            <v>FEMENINO</v>
          </cell>
        </row>
        <row r="647">
          <cell r="C647" t="str">
            <v>JEP-388-2022</v>
          </cell>
          <cell r="D647" t="str">
            <v>JEP-CSPO-388-2022</v>
          </cell>
          <cell r="E647" t="str">
            <v>Paola Casas</v>
          </cell>
          <cell r="F647" t="str">
            <v>25 de enero de 2022</v>
          </cell>
          <cell r="G647" t="str">
            <v xml:space="preserve">Eduardo Jose Rafael Tautiva Prieto	</v>
          </cell>
          <cell r="H647" t="str">
            <v>2. Contratos o convenios que no requieren pluralidad de ofertas</v>
          </cell>
          <cell r="I647" t="str">
            <v>1. Prestación de servicios</v>
          </cell>
          <cell r="J647" t="str">
            <v>1020784008_x000D_</v>
          </cell>
          <cell r="K647">
            <v>6</v>
          </cell>
          <cell r="L647" t="str">
            <v>Persona Natural</v>
          </cell>
          <cell r="M647" t="str">
            <v>N/A</v>
          </cell>
          <cell r="N647" t="str">
            <v>Prestación de servicios profesionales para apoyar a la secretaría judicial en la caracterización, resolución de solicitudes y en el impulso de las decisiones judiciales y descongestión de las salas de justicia de la Jurisdicción Especial para la Paz</v>
          </cell>
          <cell r="O647" t="str">
            <v>Administrativo Transversal</v>
          </cell>
          <cell r="P647" t="str">
            <v>Harvey Danilo Suarez Morales</v>
          </cell>
          <cell r="Q647" t="str">
            <v>Secretaría Ejecutiva</v>
          </cell>
          <cell r="R647" t="str">
            <v>Dirección de Asuntos Jurídicos</v>
          </cell>
          <cell r="S647" t="str">
            <v>Secretaría General Judicial</v>
          </cell>
          <cell r="T647" t="str">
            <v xml:space="preserve">Yuly Saenz Berdugo </v>
          </cell>
          <cell r="U647" t="str">
            <v>G-Secretaría General Judicial</v>
          </cell>
          <cell r="V647" t="str">
            <v>N/A</v>
          </cell>
          <cell r="W647" t="str">
            <v>Magistratura
SEJUD - Descongestión Salas</v>
          </cell>
          <cell r="X647" t="str">
            <v>N/A</v>
          </cell>
          <cell r="Y647" t="str">
            <v>Inversión</v>
          </cell>
          <cell r="Z647">
            <v>40598053</v>
          </cell>
          <cell r="AA647" t="str">
            <v>N/A</v>
          </cell>
          <cell r="AB647" t="str">
            <v>N/A</v>
          </cell>
          <cell r="AC647" t="str">
            <v>$3.614.070</v>
          </cell>
          <cell r="AD647" t="str">
            <v>N/A</v>
          </cell>
          <cell r="AE647">
            <v>66022</v>
          </cell>
          <cell r="AF647">
            <v>68222</v>
          </cell>
          <cell r="AG647" t="str">
            <v xml:space="preserve">2018011001091	</v>
          </cell>
          <cell r="AH647">
            <v>44589</v>
          </cell>
          <cell r="AI647">
            <v>44592</v>
          </cell>
          <cell r="AJ647" t="str">
            <v>N/A</v>
          </cell>
          <cell r="AK647" t="str">
            <v>N/A</v>
          </cell>
          <cell r="AL647" t="str">
            <v>N/A</v>
          </cell>
          <cell r="AM647" t="str">
            <v>N/A</v>
          </cell>
          <cell r="AN647">
            <v>0</v>
          </cell>
          <cell r="AO647" t="str">
            <v>N/A</v>
          </cell>
          <cell r="AP647">
            <v>0</v>
          </cell>
          <cell r="AQ647" t="str">
            <v>N/A</v>
          </cell>
          <cell r="AR647">
            <v>0</v>
          </cell>
          <cell r="AS647" t="str">
            <v>N/A</v>
          </cell>
          <cell r="AT647">
            <v>0</v>
          </cell>
          <cell r="AU647" t="str">
            <v>N/A</v>
          </cell>
          <cell r="AV647">
            <v>0</v>
          </cell>
          <cell r="AW647" t="str">
            <v>N/A</v>
          </cell>
          <cell r="AX647">
            <v>0</v>
          </cell>
          <cell r="AY647" t="str">
            <v>N/A</v>
          </cell>
          <cell r="AZ647">
            <v>0</v>
          </cell>
          <cell r="BA647">
            <v>40598053</v>
          </cell>
          <cell r="BB647" t="str">
            <v>NO</v>
          </cell>
          <cell r="BC647" t="str">
            <v>N/A</v>
          </cell>
          <cell r="BD647" t="str">
            <v>N/A</v>
          </cell>
          <cell r="BE647" t="str">
            <v>N/A</v>
          </cell>
          <cell r="BF647" t="str">
            <v>N/A</v>
          </cell>
          <cell r="BG647">
            <v>44926</v>
          </cell>
          <cell r="BH647">
            <v>44926</v>
          </cell>
          <cell r="BI647">
            <v>-417</v>
          </cell>
          <cell r="BJ647" t="str">
            <v>NO</v>
          </cell>
          <cell r="BK647" t="str">
            <v>N/A</v>
          </cell>
          <cell r="BL647" t="str">
            <v>Bogotá D.C.</v>
          </cell>
          <cell r="BM647" t="str">
            <v>Cumplimiento</v>
          </cell>
          <cell r="BN647" t="str">
            <v>3264525-9</v>
          </cell>
          <cell r="BO647">
            <v>0</v>
          </cell>
          <cell r="BP647" t="str">
            <v>Suramericana</v>
          </cell>
          <cell r="BQ647">
            <v>44589</v>
          </cell>
          <cell r="BR647" t="str">
            <v>28-01-2022 - 30-06-2023</v>
          </cell>
          <cell r="BS647">
            <v>2022</v>
          </cell>
          <cell r="BT647" t="str">
            <v>PENDIENTE</v>
          </cell>
          <cell r="BU647" t="str">
            <v>Ninguna</v>
          </cell>
          <cell r="BV647" t="str">
            <v>Terminado</v>
          </cell>
          <cell r="BW647" t="str">
            <v>Retiro</v>
          </cell>
          <cell r="BX647" t="str">
            <v>N/A</v>
          </cell>
          <cell r="BY647" t="str">
            <v>DERECHO</v>
          </cell>
          <cell r="BZ647" t="str">
            <v>N/A</v>
          </cell>
          <cell r="CA647" t="str">
            <v>MASCULINO</v>
          </cell>
        </row>
        <row r="648">
          <cell r="C648" t="str">
            <v>JEP-368-2022</v>
          </cell>
          <cell r="D648" t="str">
            <v>JEP-CSPO-368-2022</v>
          </cell>
          <cell r="E648" t="str">
            <v>Carlos Torres</v>
          </cell>
          <cell r="F648" t="str">
            <v>N/R</v>
          </cell>
          <cell r="G648" t="str">
            <v>Andrea Patricia Del Pilar Quevedo Rodriguez</v>
          </cell>
          <cell r="H648" t="str">
            <v>2. Contratos o convenios que no requieren pluralidad de ofertas</v>
          </cell>
          <cell r="I648" t="str">
            <v>1. Prestación de servicios</v>
          </cell>
          <cell r="J648">
            <v>40333927</v>
          </cell>
          <cell r="K648">
            <v>7</v>
          </cell>
          <cell r="L648" t="str">
            <v>Persona Natural</v>
          </cell>
          <cell r="M648" t="str">
            <v>N/A</v>
          </cell>
          <cell r="N648" t="str">
            <v>Prestar servicios profesionales para apoyar en los procesos de mejoramiento de la gestión judicial de las salas de justicia y secciones del tribunal para la paz.</v>
          </cell>
          <cell r="O648" t="str">
            <v>Administrativo Transversal</v>
          </cell>
          <cell r="P648" t="str">
            <v>Harvey Danilo Suarez Morales</v>
          </cell>
          <cell r="Q648" t="str">
            <v>Secretaría Ejecutiva</v>
          </cell>
          <cell r="R648" t="str">
            <v>Dirección de Asuntos Jurídicos</v>
          </cell>
          <cell r="S648" t="str">
            <v>Secretaría General Judicial</v>
          </cell>
          <cell r="T648" t="str">
            <v xml:space="preserve">Yuly Saenz Berdugo </v>
          </cell>
          <cell r="U648" t="str">
            <v>G-Secretaría General Judicial</v>
          </cell>
          <cell r="V648" t="str">
            <v>N/A</v>
          </cell>
          <cell r="W648" t="str">
            <v>Magistratura
SEJUD - Salas y Secciones</v>
          </cell>
          <cell r="X648" t="str">
            <v>N/A</v>
          </cell>
          <cell r="Y648" t="str">
            <v>Inversión</v>
          </cell>
          <cell r="Z648">
            <v>40598053</v>
          </cell>
          <cell r="AA648" t="str">
            <v>N/A</v>
          </cell>
          <cell r="AB648" t="str">
            <v>N/A</v>
          </cell>
          <cell r="AC648" t="str">
            <v>$3.614.070</v>
          </cell>
          <cell r="AD648" t="str">
            <v>N/A</v>
          </cell>
          <cell r="AE648">
            <v>66422</v>
          </cell>
          <cell r="AF648" t="str">
            <v xml:space="preserve">	66622</v>
          </cell>
          <cell r="AG648" t="str">
            <v xml:space="preserve">2018011001091	</v>
          </cell>
          <cell r="AH648">
            <v>44588</v>
          </cell>
          <cell r="AI648">
            <v>44592</v>
          </cell>
          <cell r="AJ648" t="str">
            <v>N/A</v>
          </cell>
          <cell r="AK648" t="str">
            <v>N/A</v>
          </cell>
          <cell r="AL648" t="str">
            <v>N/A</v>
          </cell>
          <cell r="AM648" t="str">
            <v>N/A</v>
          </cell>
          <cell r="AN648">
            <v>0</v>
          </cell>
          <cell r="AO648" t="str">
            <v>N/A</v>
          </cell>
          <cell r="AP648">
            <v>0</v>
          </cell>
          <cell r="AQ648" t="str">
            <v>N/A</v>
          </cell>
          <cell r="AR648">
            <v>0</v>
          </cell>
          <cell r="AS648" t="str">
            <v>N/A</v>
          </cell>
          <cell r="AT648">
            <v>0</v>
          </cell>
          <cell r="AU648" t="str">
            <v>N/A</v>
          </cell>
          <cell r="AV648">
            <v>0</v>
          </cell>
          <cell r="AW648" t="str">
            <v>N/A</v>
          </cell>
          <cell r="AX648">
            <v>0</v>
          </cell>
          <cell r="AY648" t="str">
            <v>N/A</v>
          </cell>
          <cell r="AZ648">
            <v>0</v>
          </cell>
          <cell r="BA648">
            <v>40598053</v>
          </cell>
          <cell r="BB648" t="str">
            <v>NO</v>
          </cell>
          <cell r="BC648" t="str">
            <v>N/A</v>
          </cell>
          <cell r="BD648" t="str">
            <v>N/A</v>
          </cell>
          <cell r="BE648" t="str">
            <v>N/A</v>
          </cell>
          <cell r="BF648" t="str">
            <v>N/A</v>
          </cell>
          <cell r="BG648">
            <v>44926</v>
          </cell>
          <cell r="BH648">
            <v>44926</v>
          </cell>
          <cell r="BI648">
            <v>-417</v>
          </cell>
          <cell r="BJ648" t="str">
            <v>NO</v>
          </cell>
          <cell r="BK648" t="str">
            <v>N/A</v>
          </cell>
          <cell r="BL648" t="str">
            <v>Bogotá D.C.</v>
          </cell>
          <cell r="BM648" t="str">
            <v xml:space="preserve">Cumplimiento </v>
          </cell>
          <cell r="BN648" t="str">
            <v>3262748-5</v>
          </cell>
          <cell r="BO648">
            <v>0</v>
          </cell>
          <cell r="BP648" t="str">
            <v>Suramericana</v>
          </cell>
          <cell r="BQ648">
            <v>44588</v>
          </cell>
          <cell r="BR648" t="str">
            <v>27-01-2022 - 30-06-2023</v>
          </cell>
          <cell r="BS648">
            <v>2022</v>
          </cell>
          <cell r="BT648" t="str">
            <v>PENDIENTE</v>
          </cell>
          <cell r="BU648" t="str">
            <v>Ninguna</v>
          </cell>
          <cell r="BV648" t="str">
            <v>Terminado</v>
          </cell>
          <cell r="BW648" t="str">
            <v>Retiro</v>
          </cell>
          <cell r="BX648" t="str">
            <v>N/A</v>
          </cell>
          <cell r="BY648" t="str">
            <v>DERECHO</v>
          </cell>
          <cell r="BZ648" t="str">
            <v>N/A</v>
          </cell>
          <cell r="CA648" t="str">
            <v>FEMENINO</v>
          </cell>
        </row>
        <row r="649">
          <cell r="C649" t="str">
            <v>JEP-371-2022</v>
          </cell>
          <cell r="D649" t="str">
            <v>JEP-CSPO-371-2022</v>
          </cell>
          <cell r="E649" t="str">
            <v>Carlos Torres</v>
          </cell>
          <cell r="F649" t="str">
            <v>N/R</v>
          </cell>
          <cell r="G649" t="str">
            <v>Maria Fernanda Suarez Endo</v>
          </cell>
          <cell r="H649" t="str">
            <v>2. Contratos o convenios que no requieren pluralidad de ofertas</v>
          </cell>
          <cell r="I649" t="str">
            <v>1. Prestación de servicios</v>
          </cell>
          <cell r="J649">
            <v>1077873625</v>
          </cell>
          <cell r="K649">
            <v>1</v>
          </cell>
          <cell r="L649" t="str">
            <v>Persona Natural</v>
          </cell>
          <cell r="M649" t="str">
            <v>N/A</v>
          </cell>
          <cell r="N649" t="str">
            <v>Prestar servicios profesionales para apoyar en los procesos de mejoramiento de la gestión judicial de las salas de justicia y secciones del tribunal para la paz.</v>
          </cell>
          <cell r="O649" t="str">
            <v>Administrativo Transversal</v>
          </cell>
          <cell r="P649" t="str">
            <v>Harvey Danilo Suarez Morales</v>
          </cell>
          <cell r="Q649" t="str">
            <v>Secretaría Ejecutiva</v>
          </cell>
          <cell r="R649" t="str">
            <v>Dirección de Asuntos Jurídicos</v>
          </cell>
          <cell r="S649" t="str">
            <v>Secretaría General Judicial</v>
          </cell>
          <cell r="T649" t="str">
            <v xml:space="preserve">Yuly Saenz Berdugo </v>
          </cell>
          <cell r="U649" t="str">
            <v>G-Secretaría General Judicial</v>
          </cell>
          <cell r="V649" t="str">
            <v>N/A</v>
          </cell>
          <cell r="W649" t="str">
            <v>Magistratura
SEJUD - Salas y Secciones</v>
          </cell>
          <cell r="X649" t="str">
            <v>N/A</v>
          </cell>
          <cell r="Y649" t="str">
            <v>Inversión</v>
          </cell>
          <cell r="Z649">
            <v>40598053</v>
          </cell>
          <cell r="AA649" t="str">
            <v>N/A</v>
          </cell>
          <cell r="AB649" t="str">
            <v>N/A</v>
          </cell>
          <cell r="AC649">
            <v>3614070</v>
          </cell>
          <cell r="AD649" t="str">
            <v>N/A</v>
          </cell>
          <cell r="AE649">
            <v>67122</v>
          </cell>
          <cell r="AF649">
            <v>66722</v>
          </cell>
          <cell r="AG649" t="str">
            <v xml:space="preserve">2018011001091	</v>
          </cell>
          <cell r="AH649">
            <v>44588</v>
          </cell>
          <cell r="AI649">
            <v>44592</v>
          </cell>
          <cell r="AJ649" t="str">
            <v>N/A</v>
          </cell>
          <cell r="AK649" t="str">
            <v>N/A</v>
          </cell>
          <cell r="AL649" t="str">
            <v>N/A</v>
          </cell>
          <cell r="AM649" t="str">
            <v>N/A</v>
          </cell>
          <cell r="AN649">
            <v>0</v>
          </cell>
          <cell r="AO649" t="str">
            <v>N/A</v>
          </cell>
          <cell r="AP649">
            <v>0</v>
          </cell>
          <cell r="AQ649" t="str">
            <v>N/A</v>
          </cell>
          <cell r="AR649">
            <v>0</v>
          </cell>
          <cell r="AS649" t="str">
            <v>N/A</v>
          </cell>
          <cell r="AT649">
            <v>0</v>
          </cell>
          <cell r="AU649" t="str">
            <v>N/A</v>
          </cell>
          <cell r="AV649">
            <v>0</v>
          </cell>
          <cell r="AW649" t="str">
            <v>N/A</v>
          </cell>
          <cell r="AX649">
            <v>0</v>
          </cell>
          <cell r="AY649" t="str">
            <v>N/A</v>
          </cell>
          <cell r="AZ649">
            <v>0</v>
          </cell>
          <cell r="BA649">
            <v>40598053</v>
          </cell>
          <cell r="BB649" t="str">
            <v>NO</v>
          </cell>
          <cell r="BC649" t="str">
            <v>N/A</v>
          </cell>
          <cell r="BD649" t="str">
            <v>N/A</v>
          </cell>
          <cell r="BE649" t="str">
            <v>N/A</v>
          </cell>
          <cell r="BF649" t="str">
            <v>N/A</v>
          </cell>
          <cell r="BG649">
            <v>44926</v>
          </cell>
          <cell r="BH649">
            <v>44926</v>
          </cell>
          <cell r="BI649">
            <v>-417</v>
          </cell>
          <cell r="BJ649" t="str">
            <v>NO</v>
          </cell>
          <cell r="BK649" t="str">
            <v>N/A</v>
          </cell>
          <cell r="BL649" t="str">
            <v>Bogotá D.C.</v>
          </cell>
          <cell r="BM649" t="str">
            <v xml:space="preserve">Cumplimiento </v>
          </cell>
          <cell r="BN649" t="str">
            <v>21-47-101017158</v>
          </cell>
          <cell r="BO649">
            <v>0</v>
          </cell>
          <cell r="BP649" t="str">
            <v xml:space="preserve">Seguros del Estado </v>
          </cell>
          <cell r="BQ649">
            <v>44589</v>
          </cell>
          <cell r="BR649" t="str">
            <v>27-01-2022 - 03-07-2023</v>
          </cell>
          <cell r="BS649">
            <v>2022</v>
          </cell>
          <cell r="BT649" t="str">
            <v>https://jepcolombia-my.sharepoint.com/personal/carlos_torres_jep_gov_co/_layouts/15/onedrive.aspx?id=%2Fpersonal%2Fcarlos%5Ftorres%5Fjep%5Fgov%5Fco%2FDocuments%2FDocumentos%2FContractual%2FContractual%20%2D%20Onedrive%2FValidaci%C3%B3n%20p%C3%B3lizas%20CPS%2F%2EVERIFICACI%C3%93N%20DE%20P%C3%93LIZAS%20CONTRATOS%202022%2FVerificacio%CC%81n%20po%CC%81liza%20contrato%20JEP%2D371%2D2022%2Epdf&amp;parent=%2Fpersonal%2Fcarlos%5Ftorres%5Fjep%5Fgov%5Fco%2FDocuments%2FDocumentos%2FContractual%2FContractual%20%2D%20Onedrive%2FValidaci%C3%B3n%20p%C3%B3lizas%20CPS%2F%2EVERIFICACI%C3%93N%20DE%20P%C3%93LIZAS%20CONTRATOS%202022</v>
          </cell>
          <cell r="BU649" t="str">
            <v>Ninguna</v>
          </cell>
          <cell r="BV649" t="str">
            <v>Terminado</v>
          </cell>
          <cell r="BW649" t="str">
            <v>Retiro</v>
          </cell>
          <cell r="BX649" t="str">
            <v>N/A</v>
          </cell>
          <cell r="BY649" t="str">
            <v>DERECHO</v>
          </cell>
          <cell r="BZ649" t="str">
            <v>N/A</v>
          </cell>
          <cell r="CA649" t="str">
            <v>FEMENINO</v>
          </cell>
        </row>
        <row r="650">
          <cell r="C650" t="str">
            <v>JEP-387-2022</v>
          </cell>
          <cell r="D650" t="str">
            <v>JEP-CSPO-387-2022</v>
          </cell>
          <cell r="E650" t="str">
            <v>Paola Casas</v>
          </cell>
          <cell r="F650" t="str">
            <v>25 de enero de 2022</v>
          </cell>
          <cell r="G650" t="str">
            <v>Yeimi Lorena Betancourt Garcia</v>
          </cell>
          <cell r="H650" t="str">
            <v>2. Contratos o convenios que no requieren pluralidad de ofertas</v>
          </cell>
          <cell r="I650" t="str">
            <v>1. Prestación de servicios</v>
          </cell>
          <cell r="J650">
            <v>700147396</v>
          </cell>
          <cell r="K650">
            <v>2</v>
          </cell>
          <cell r="L650" t="str">
            <v>Persona Natural</v>
          </cell>
          <cell r="M650" t="str">
            <v>N/A</v>
          </cell>
          <cell r="N650" t="str">
            <v>Prestar servicios profesionales para apoyar en los procesos de mejoramiento de la Gestión Judicial de las salas de justicia y secciones del tribunal para la paz.</v>
          </cell>
          <cell r="O650" t="str">
            <v>Administrativo Transversal</v>
          </cell>
          <cell r="P650" t="str">
            <v>Harvey Danilo Suarez Morales</v>
          </cell>
          <cell r="Q650" t="str">
            <v>Secretaría Ejecutiva</v>
          </cell>
          <cell r="R650" t="str">
            <v>Dirección de Asuntos Jurídicos</v>
          </cell>
          <cell r="S650" t="str">
            <v>Secretaría General Judicial</v>
          </cell>
          <cell r="T650" t="str">
            <v xml:space="preserve">Yuly Saenz Berdugo </v>
          </cell>
          <cell r="U650" t="str">
            <v>G-Secretaría General Judicial</v>
          </cell>
          <cell r="V650" t="str">
            <v>N/A</v>
          </cell>
          <cell r="W650" t="str">
            <v>Magistratura
SEJUD - Salas y Secciones</v>
          </cell>
          <cell r="X650" t="str">
            <v>N/A</v>
          </cell>
          <cell r="Y650" t="str">
            <v>Inversión</v>
          </cell>
          <cell r="Z650">
            <v>40598053</v>
          </cell>
          <cell r="AA650" t="str">
            <v>N/A</v>
          </cell>
          <cell r="AB650" t="str">
            <v>N/A</v>
          </cell>
          <cell r="AC650">
            <v>3614070</v>
          </cell>
          <cell r="AD650" t="str">
            <v>N/A</v>
          </cell>
          <cell r="AE650">
            <v>66122</v>
          </cell>
          <cell r="AF650">
            <v>67922</v>
          </cell>
          <cell r="AG650">
            <v>2018011001091</v>
          </cell>
          <cell r="AH650">
            <v>44589</v>
          </cell>
          <cell r="AI650">
            <v>44592</v>
          </cell>
          <cell r="AJ650" t="str">
            <v>N/A</v>
          </cell>
          <cell r="AK650" t="str">
            <v>N/A</v>
          </cell>
          <cell r="AL650" t="str">
            <v>N/A</v>
          </cell>
          <cell r="AM650" t="str">
            <v>N/A</v>
          </cell>
          <cell r="AN650">
            <v>0</v>
          </cell>
          <cell r="AO650" t="str">
            <v>N/A</v>
          </cell>
          <cell r="AP650">
            <v>0</v>
          </cell>
          <cell r="AQ650" t="str">
            <v>N/A</v>
          </cell>
          <cell r="AR650">
            <v>0</v>
          </cell>
          <cell r="AS650" t="str">
            <v>N/A</v>
          </cell>
          <cell r="AT650">
            <v>0</v>
          </cell>
          <cell r="AU650" t="str">
            <v>N/A</v>
          </cell>
          <cell r="AV650">
            <v>0</v>
          </cell>
          <cell r="AW650" t="str">
            <v>N/A</v>
          </cell>
          <cell r="AX650">
            <v>0</v>
          </cell>
          <cell r="AY650" t="str">
            <v>N/A</v>
          </cell>
          <cell r="AZ650">
            <v>0</v>
          </cell>
          <cell r="BA650">
            <v>40598053</v>
          </cell>
          <cell r="BB650" t="str">
            <v>NO</v>
          </cell>
          <cell r="BC650" t="str">
            <v>N/A</v>
          </cell>
          <cell r="BD650" t="str">
            <v>N/A</v>
          </cell>
          <cell r="BE650" t="str">
            <v>N/A</v>
          </cell>
          <cell r="BF650" t="str">
            <v>N/A</v>
          </cell>
          <cell r="BG650">
            <v>44926</v>
          </cell>
          <cell r="BH650">
            <v>44926</v>
          </cell>
          <cell r="BI650">
            <v>-417</v>
          </cell>
          <cell r="BJ650" t="str">
            <v>NO</v>
          </cell>
          <cell r="BK650" t="str">
            <v>N/A</v>
          </cell>
          <cell r="BL650" t="str">
            <v>Bogotá D.C.</v>
          </cell>
          <cell r="BM650" t="str">
            <v>Cumplimiento</v>
          </cell>
          <cell r="BN650" t="str">
            <v>3262672-4</v>
          </cell>
          <cell r="BO650">
            <v>0</v>
          </cell>
          <cell r="BP650" t="str">
            <v>Suramericana</v>
          </cell>
          <cell r="BQ650">
            <v>44589</v>
          </cell>
          <cell r="BR650" t="str">
            <v>28-01-2022 - 30-06-2023</v>
          </cell>
          <cell r="BS650">
            <v>2022</v>
          </cell>
          <cell r="BT650" t="str">
            <v>PENDIENTE</v>
          </cell>
          <cell r="BU650" t="str">
            <v>Ninguna</v>
          </cell>
          <cell r="BV650" t="str">
            <v>Terminado</v>
          </cell>
          <cell r="BW650" t="str">
            <v>Retiro</v>
          </cell>
          <cell r="BX650" t="str">
            <v>N/A</v>
          </cell>
          <cell r="BY650" t="str">
            <v>DERECHO</v>
          </cell>
          <cell r="BZ650" t="str">
            <v>N/A</v>
          </cell>
          <cell r="CA650" t="str">
            <v>FEMENINO</v>
          </cell>
        </row>
        <row r="651">
          <cell r="C651" t="str">
            <v>JEP-386-2022</v>
          </cell>
          <cell r="D651" t="str">
            <v>JEP-CSPO-386-2022</v>
          </cell>
          <cell r="E651" t="str">
            <v>Paola Casas</v>
          </cell>
          <cell r="F651" t="str">
            <v>25 de enero de 2022</v>
          </cell>
          <cell r="G651" t="str">
            <v>Alvaro Javier Arroyo Martínez</v>
          </cell>
          <cell r="H651" t="str">
            <v>2. Contratos o convenios que no requieren pluralidad de ofertas</v>
          </cell>
          <cell r="I651" t="str">
            <v>1. Prestación de servicios</v>
          </cell>
          <cell r="J651">
            <v>1065614269</v>
          </cell>
          <cell r="K651">
            <v>7</v>
          </cell>
          <cell r="L651" t="str">
            <v>Persona Natural</v>
          </cell>
          <cell r="M651" t="str">
            <v>N/A</v>
          </cell>
          <cell r="N651" t="str">
            <v>Prestación de servicios profesionales para apoyar a la secretaría judicial en la caracterización, resolución de solicitudes y en el impulso de las decisiones judiciales y descongestión de las salas de justicia de la Jurisdicción Especial para la Paz</v>
          </cell>
          <cell r="O651" t="str">
            <v>Administrativo Transversal</v>
          </cell>
          <cell r="P651" t="str">
            <v>Harvey Danilo Suarez Morales</v>
          </cell>
          <cell r="Q651" t="str">
            <v>Secretaría Ejecutiva</v>
          </cell>
          <cell r="R651" t="str">
            <v>Dirección de Asuntos Jurídicos</v>
          </cell>
          <cell r="S651" t="str">
            <v>Secretaría General Judicial</v>
          </cell>
          <cell r="T651" t="str">
            <v xml:space="preserve">Yuly Saenz Berdugo </v>
          </cell>
          <cell r="U651" t="str">
            <v>G-Secretaría General Judicial</v>
          </cell>
          <cell r="V651" t="str">
            <v>N/A</v>
          </cell>
          <cell r="W651" t="str">
            <v>Magistratura
SEJUD - Descongestión Salas</v>
          </cell>
          <cell r="X651" t="str">
            <v>N/A</v>
          </cell>
          <cell r="Y651" t="str">
            <v>Inversión</v>
          </cell>
          <cell r="Z651" t="str">
            <v>$40.598.053,00</v>
          </cell>
          <cell r="AA651" t="str">
            <v>N/A</v>
          </cell>
          <cell r="AB651" t="str">
            <v>N/A</v>
          </cell>
          <cell r="AC651" t="str">
            <v>$3.614.070</v>
          </cell>
          <cell r="AD651" t="str">
            <v>N/A</v>
          </cell>
          <cell r="AE651">
            <v>66322</v>
          </cell>
          <cell r="AF651">
            <v>67722</v>
          </cell>
          <cell r="AG651" t="str">
            <v xml:space="preserve">2018011001091	</v>
          </cell>
          <cell r="AH651">
            <v>44588</v>
          </cell>
          <cell r="AI651">
            <v>44592</v>
          </cell>
          <cell r="AJ651" t="str">
            <v>N/A</v>
          </cell>
          <cell r="AK651" t="str">
            <v>N/A</v>
          </cell>
          <cell r="AL651" t="str">
            <v>N/A</v>
          </cell>
          <cell r="AM651" t="str">
            <v>N/A</v>
          </cell>
          <cell r="AN651">
            <v>0</v>
          </cell>
          <cell r="AO651" t="str">
            <v>N/A</v>
          </cell>
          <cell r="AP651">
            <v>0</v>
          </cell>
          <cell r="AQ651" t="str">
            <v>N/A</v>
          </cell>
          <cell r="AR651">
            <v>0</v>
          </cell>
          <cell r="AS651" t="str">
            <v>N/A</v>
          </cell>
          <cell r="AT651">
            <v>0</v>
          </cell>
          <cell r="AU651" t="str">
            <v>N/A</v>
          </cell>
          <cell r="AV651">
            <v>0</v>
          </cell>
          <cell r="AW651" t="str">
            <v>N/A</v>
          </cell>
          <cell r="AX651">
            <v>0</v>
          </cell>
          <cell r="AY651" t="str">
            <v>N/A</v>
          </cell>
          <cell r="AZ651">
            <v>0</v>
          </cell>
          <cell r="BA651">
            <v>40598053</v>
          </cell>
          <cell r="BB651" t="str">
            <v>NO</v>
          </cell>
          <cell r="BC651" t="str">
            <v>N/A</v>
          </cell>
          <cell r="BD651" t="str">
            <v>N/A</v>
          </cell>
          <cell r="BE651" t="str">
            <v>N/A</v>
          </cell>
          <cell r="BF651" t="str">
            <v>N/A</v>
          </cell>
          <cell r="BG651">
            <v>44926</v>
          </cell>
          <cell r="BH651">
            <v>44926</v>
          </cell>
          <cell r="BI651">
            <v>-417</v>
          </cell>
          <cell r="BJ651" t="str">
            <v>NO</v>
          </cell>
          <cell r="BK651" t="str">
            <v>N/A</v>
          </cell>
          <cell r="BL651" t="str">
            <v>Bogotá D.C.</v>
          </cell>
          <cell r="BM651" t="str">
            <v>Cumplimiento</v>
          </cell>
          <cell r="BN651" t="str">
            <v>47-45-101004894</v>
          </cell>
          <cell r="BO651">
            <v>0</v>
          </cell>
          <cell r="BP651" t="str">
            <v>Seguros del Estado</v>
          </cell>
          <cell r="BQ651">
            <v>44589</v>
          </cell>
          <cell r="BR651" t="str">
            <v>27-01-2022 - 30-06-2023</v>
          </cell>
          <cell r="BS651">
            <v>2022</v>
          </cell>
          <cell r="BT651" t="str">
            <v>PENDIENTE</v>
          </cell>
          <cell r="BU651" t="str">
            <v>Ninguna</v>
          </cell>
          <cell r="BV651" t="str">
            <v>Terminado</v>
          </cell>
          <cell r="BW651" t="str">
            <v>Retiro</v>
          </cell>
          <cell r="BX651" t="str">
            <v>N/A</v>
          </cell>
          <cell r="BY651" t="str">
            <v>DERECHO</v>
          </cell>
          <cell r="BZ651" t="str">
            <v>N/A</v>
          </cell>
          <cell r="CA651" t="str">
            <v>MASCULINO</v>
          </cell>
        </row>
        <row r="652">
          <cell r="C652" t="str">
            <v>JEP-389-2022</v>
          </cell>
          <cell r="D652" t="str">
            <v>JEP-CSPO-389-2022</v>
          </cell>
          <cell r="E652" t="str">
            <v>Paola Casas</v>
          </cell>
          <cell r="F652" t="str">
            <v>25 de enero de 2022</v>
          </cell>
          <cell r="G652" t="str">
            <v>Andrea del Pilar Lopez Piñeros</v>
          </cell>
          <cell r="H652" t="str">
            <v>2. Contratos o convenios que no requieren pluralidad de ofertas</v>
          </cell>
          <cell r="I652" t="str">
            <v>1. Prestación de servicios</v>
          </cell>
          <cell r="J652">
            <v>1122647895</v>
          </cell>
          <cell r="K652">
            <v>6</v>
          </cell>
          <cell r="L652" t="str">
            <v>Persona Natural</v>
          </cell>
          <cell r="M652" t="str">
            <v>N/A</v>
          </cell>
          <cell r="N652" t="str">
            <v>Prestar servicios profesionales para apoyar en los procesos de mejoramiento de la Gestión Judicial de las salas de justicia y secciones del tribunal para la paz.</v>
          </cell>
          <cell r="O652" t="str">
            <v>Administrativo Transversal</v>
          </cell>
          <cell r="P652" t="str">
            <v>Harvey Danilo Suarez Morales</v>
          </cell>
          <cell r="Q652" t="str">
            <v>Secretaría Ejecutiva</v>
          </cell>
          <cell r="R652" t="str">
            <v>Dirección de Asuntos Jurídicos</v>
          </cell>
          <cell r="S652" t="str">
            <v>Secretaría General Judicial</v>
          </cell>
          <cell r="T652" t="str">
            <v xml:space="preserve">Yuly Saenz Berdugo </v>
          </cell>
          <cell r="U652" t="str">
            <v>G-Secretaría General Judicial</v>
          </cell>
          <cell r="V652" t="str">
            <v>N/A</v>
          </cell>
          <cell r="W652" t="str">
            <v>Magistratura
SEJUD - Salas y Secciones</v>
          </cell>
          <cell r="X652" t="str">
            <v>N/A</v>
          </cell>
          <cell r="Y652" t="str">
            <v>Inversión</v>
          </cell>
          <cell r="Z652">
            <v>40598053</v>
          </cell>
          <cell r="AA652" t="str">
            <v>N/A</v>
          </cell>
          <cell r="AB652" t="str">
            <v>N/A</v>
          </cell>
          <cell r="AC652">
            <v>3614070</v>
          </cell>
          <cell r="AD652" t="str">
            <v>N/A</v>
          </cell>
          <cell r="AE652">
            <v>65922</v>
          </cell>
          <cell r="AF652">
            <v>66422</v>
          </cell>
          <cell r="AG652" t="str">
            <v xml:space="preserve">2018011001091	</v>
          </cell>
          <cell r="AH652">
            <v>44588</v>
          </cell>
          <cell r="AI652">
            <v>44592</v>
          </cell>
          <cell r="AJ652" t="str">
            <v>N/A</v>
          </cell>
          <cell r="AK652" t="str">
            <v>N/A</v>
          </cell>
          <cell r="AL652" t="str">
            <v>N/A</v>
          </cell>
          <cell r="AM652" t="str">
            <v>N/A</v>
          </cell>
          <cell r="AN652">
            <v>0</v>
          </cell>
          <cell r="AO652" t="str">
            <v>N/A</v>
          </cell>
          <cell r="AP652">
            <v>0</v>
          </cell>
          <cell r="AQ652" t="str">
            <v>N/A</v>
          </cell>
          <cell r="AR652">
            <v>0</v>
          </cell>
          <cell r="AS652" t="str">
            <v>N/A</v>
          </cell>
          <cell r="AT652">
            <v>0</v>
          </cell>
          <cell r="AU652" t="str">
            <v>N/A</v>
          </cell>
          <cell r="AV652">
            <v>0</v>
          </cell>
          <cell r="AW652" t="str">
            <v>N/A</v>
          </cell>
          <cell r="AX652">
            <v>0</v>
          </cell>
          <cell r="AY652" t="str">
            <v>N/A</v>
          </cell>
          <cell r="AZ652">
            <v>0</v>
          </cell>
          <cell r="BA652">
            <v>40598053</v>
          </cell>
          <cell r="BB652" t="str">
            <v>NO</v>
          </cell>
          <cell r="BC652" t="str">
            <v>N/A</v>
          </cell>
          <cell r="BD652" t="str">
            <v>N/A</v>
          </cell>
          <cell r="BE652" t="str">
            <v>N/A</v>
          </cell>
          <cell r="BF652" t="str">
            <v>N/A</v>
          </cell>
          <cell r="BG652">
            <v>44926</v>
          </cell>
          <cell r="BH652">
            <v>44926</v>
          </cell>
          <cell r="BI652">
            <v>-417</v>
          </cell>
          <cell r="BJ652" t="str">
            <v>NO</v>
          </cell>
          <cell r="BK652" t="str">
            <v>N/A</v>
          </cell>
          <cell r="BL652" t="str">
            <v>Bogotá D.C.</v>
          </cell>
          <cell r="BM652" t="str">
            <v>Cumplimiento</v>
          </cell>
          <cell r="BN652" t="str">
            <v>11-45-101110405</v>
          </cell>
          <cell r="BO652">
            <v>0</v>
          </cell>
          <cell r="BP652" t="str">
            <v>Seguros del Estado</v>
          </cell>
          <cell r="BQ652">
            <v>44589</v>
          </cell>
          <cell r="BR652" t="str">
            <v>27-01-2022 -30-06-2023</v>
          </cell>
          <cell r="BS652">
            <v>2022</v>
          </cell>
          <cell r="BT652" t="str">
            <v>PENDIENTE</v>
          </cell>
          <cell r="BU652" t="str">
            <v>Ninguna</v>
          </cell>
          <cell r="BV652" t="str">
            <v>Terminado</v>
          </cell>
          <cell r="BW652" t="str">
            <v>Retiro</v>
          </cell>
          <cell r="BX652" t="str">
            <v>N/A</v>
          </cell>
          <cell r="BY652" t="str">
            <v>DERECHO</v>
          </cell>
          <cell r="BZ652" t="str">
            <v>N/A</v>
          </cell>
          <cell r="CA652" t="str">
            <v>FEMENINO</v>
          </cell>
        </row>
        <row r="653">
          <cell r="C653" t="str">
            <v>JEP-413-2022</v>
          </cell>
          <cell r="D653" t="str">
            <v>JEP-CSPO-413-2022</v>
          </cell>
          <cell r="E653" t="str">
            <v>Clara Torres</v>
          </cell>
          <cell r="F653" t="str">
            <v>26 de enero de 2022</v>
          </cell>
          <cell r="G653" t="str">
            <v>Daniel Humberto Gomez Leal</v>
          </cell>
          <cell r="H653" t="str">
            <v>2. Contratos o convenios que no requieren pluralidad de ofertas</v>
          </cell>
          <cell r="I653" t="str">
            <v>1. Prestación de servicios</v>
          </cell>
          <cell r="J653">
            <v>1026585101</v>
          </cell>
          <cell r="K653">
            <v>1</v>
          </cell>
          <cell r="L653" t="str">
            <v>Persona Natural</v>
          </cell>
          <cell r="M653" t="str">
            <v>N/A</v>
          </cell>
          <cell r="N653" t="str">
            <v>Prestar servicios a la subsecretaria ejecutiva en el apoyo a la ejecución de los servicios contratados en cumplimiento de las obligaciones misionales de la subsecretaria ejecutiva.</v>
          </cell>
          <cell r="O653" t="str">
            <v>Administrativo Transversal</v>
          </cell>
          <cell r="P653" t="str">
            <v>Harvey Danilo Suarez Morales</v>
          </cell>
          <cell r="Q653" t="str">
            <v>Secretaría Ejecutiva</v>
          </cell>
          <cell r="R653" t="str">
            <v xml:space="preserve">Subsecretaría Ejecutiva </v>
          </cell>
          <cell r="S653" t="str">
            <v xml:space="preserve">Subsecretaría Ejecutiva </v>
          </cell>
          <cell r="T653" t="str">
            <v>Angela María Mora Soto</v>
          </cell>
          <cell r="U653" t="str">
            <v xml:space="preserve">B -Subsecretaría Ejecutiva </v>
          </cell>
          <cell r="V653" t="str">
            <v>N/A</v>
          </cell>
          <cell r="W653" t="str">
            <v>N/A</v>
          </cell>
          <cell r="X653" t="str">
            <v>N/A</v>
          </cell>
          <cell r="Y653" t="str">
            <v>Inversión</v>
          </cell>
          <cell r="Z653">
            <v>40718522</v>
          </cell>
          <cell r="AA653" t="str">
            <v>N/A</v>
          </cell>
          <cell r="AB653" t="str">
            <v>N/A</v>
          </cell>
          <cell r="AC653">
            <v>3614070</v>
          </cell>
          <cell r="AD653" t="str">
            <v>N/A</v>
          </cell>
          <cell r="AE653">
            <v>67922</v>
          </cell>
          <cell r="AF653">
            <v>67622</v>
          </cell>
          <cell r="AG653">
            <v>2018011001091</v>
          </cell>
          <cell r="AH653">
            <v>44589</v>
          </cell>
          <cell r="AI653">
            <v>44593</v>
          </cell>
          <cell r="AJ653" t="str">
            <v>N/A</v>
          </cell>
          <cell r="AK653" t="str">
            <v>N/A</v>
          </cell>
          <cell r="AL653" t="str">
            <v>N/A</v>
          </cell>
          <cell r="AM653" t="str">
            <v>N/A</v>
          </cell>
          <cell r="AN653">
            <v>0</v>
          </cell>
          <cell r="AO653" t="str">
            <v>N/A</v>
          </cell>
          <cell r="AP653">
            <v>0</v>
          </cell>
          <cell r="AQ653" t="str">
            <v>N/A</v>
          </cell>
          <cell r="AR653">
            <v>0</v>
          </cell>
          <cell r="AS653" t="str">
            <v>N/A</v>
          </cell>
          <cell r="AT653">
            <v>0</v>
          </cell>
          <cell r="AU653" t="str">
            <v>N/A</v>
          </cell>
          <cell r="AV653">
            <v>0</v>
          </cell>
          <cell r="AW653" t="str">
            <v>N/A</v>
          </cell>
          <cell r="AX653">
            <v>0</v>
          </cell>
          <cell r="AY653" t="str">
            <v>N/A</v>
          </cell>
          <cell r="AZ653">
            <v>0</v>
          </cell>
          <cell r="BA653">
            <v>40718522</v>
          </cell>
          <cell r="BB653" t="str">
            <v>NO</v>
          </cell>
          <cell r="BC653" t="str">
            <v>N/A</v>
          </cell>
          <cell r="BD653" t="str">
            <v>N/A</v>
          </cell>
          <cell r="BE653" t="str">
            <v>N/A</v>
          </cell>
          <cell r="BF653" t="str">
            <v>N/A</v>
          </cell>
          <cell r="BG653">
            <v>44926</v>
          </cell>
          <cell r="BH653">
            <v>44926</v>
          </cell>
          <cell r="BI653">
            <v>-417</v>
          </cell>
          <cell r="BJ653" t="str">
            <v>NO</v>
          </cell>
          <cell r="BK653" t="str">
            <v>N/A</v>
          </cell>
          <cell r="BL653" t="str">
            <v>Bogotá D.C.</v>
          </cell>
          <cell r="BM653" t="str">
            <v>Cumplimiento</v>
          </cell>
          <cell r="BN653" t="str">
            <v>17-45-101046052</v>
          </cell>
          <cell r="BO653">
            <v>0</v>
          </cell>
          <cell r="BP653" t="str">
            <v>Seguros del Estado</v>
          </cell>
          <cell r="BQ653">
            <v>44592</v>
          </cell>
          <cell r="BR653" t="str">
            <v>28-01-2022 - 30-06-2023</v>
          </cell>
          <cell r="BS653">
            <v>2022</v>
          </cell>
          <cell r="BT653" t="str">
            <v>PENDIENTE</v>
          </cell>
          <cell r="BU653" t="str">
            <v>Ninguna</v>
          </cell>
          <cell r="BV653" t="str">
            <v>Terminado</v>
          </cell>
          <cell r="BW653" t="str">
            <v>Retiro</v>
          </cell>
          <cell r="BX653" t="str">
            <v>N/A</v>
          </cell>
          <cell r="BY653" t="str">
            <v>ECONOMÍA</v>
          </cell>
          <cell r="BZ653" t="str">
            <v>N/A</v>
          </cell>
          <cell r="CA653" t="str">
            <v>MASCULINO</v>
          </cell>
        </row>
        <row r="654">
          <cell r="C654" t="str">
            <v>JEP-567-2022</v>
          </cell>
          <cell r="D654" t="str">
            <v>JEP-CSPO-548-2022</v>
          </cell>
          <cell r="E654" t="str">
            <v>Norma Bonilla</v>
          </cell>
          <cell r="F654">
            <v>44749</v>
          </cell>
          <cell r="G654" t="str">
            <v>Claudia Marcela Pinzon Martinez</v>
          </cell>
          <cell r="H654" t="str">
            <v>2. Contratos o convenios que no requieren pluralidad de ofertas</v>
          </cell>
          <cell r="I654" t="str">
            <v>1. Prestación de servicios</v>
          </cell>
          <cell r="J654">
            <v>53077880</v>
          </cell>
          <cell r="K654">
            <v>9</v>
          </cell>
          <cell r="L654" t="str">
            <v>Persona Natural</v>
          </cell>
          <cell r="M654" t="str">
            <v xml:space="preserve">Bogotá D.C. </v>
          </cell>
          <cell r="N654" t="str">
            <v xml:space="preserve">Prestar servicios profesionales para apoyar y acompañar a la Subdirección de Control Interno en la ejecución del plan anual de auditoria en el marco del Sistema del Control Interno Contable, de acuerdo con la normatividad legal vigente. </v>
          </cell>
          <cell r="O654" t="str">
            <v>Funciones de la dependencia</v>
          </cell>
          <cell r="P654" t="str">
            <v>Harvey Danilo Suarez Morales</v>
          </cell>
          <cell r="Q654" t="str">
            <v>Secretaría Ejecutiva</v>
          </cell>
          <cell r="R654" t="str">
            <v>Secretaría Ejecutiva</v>
          </cell>
          <cell r="S654" t="str">
            <v>Subdirección de Control Interno</v>
          </cell>
          <cell r="T654" t="str">
            <v>María Omaira Álvarez Iriarte</v>
          </cell>
          <cell r="U654" t="str">
            <v>AA-Subdirección de Control Interno</v>
          </cell>
          <cell r="V654" t="str">
            <v>N/A</v>
          </cell>
          <cell r="W654" t="str">
            <v>N/A</v>
          </cell>
          <cell r="X654" t="str">
            <v>N/A</v>
          </cell>
          <cell r="Y654" t="str">
            <v>Inversión</v>
          </cell>
          <cell r="Z654">
            <v>42886979</v>
          </cell>
          <cell r="AA654" t="str">
            <v>N/A</v>
          </cell>
          <cell r="AB654" t="str">
            <v>N/A</v>
          </cell>
          <cell r="AC654">
            <v>7228143</v>
          </cell>
          <cell r="AD654" t="str">
            <v>N/A</v>
          </cell>
          <cell r="AE654">
            <v>88422</v>
          </cell>
          <cell r="AF654">
            <v>308522</v>
          </cell>
          <cell r="AG654">
            <v>2018011001175</v>
          </cell>
          <cell r="AH654">
            <v>44750</v>
          </cell>
          <cell r="AI654">
            <v>44750</v>
          </cell>
          <cell r="AJ654" t="str">
            <v>N/A</v>
          </cell>
          <cell r="AK654" t="str">
            <v>N/A</v>
          </cell>
          <cell r="AL654" t="str">
            <v>N/A</v>
          </cell>
          <cell r="AM654" t="str">
            <v>N/A</v>
          </cell>
          <cell r="AN654">
            <v>0</v>
          </cell>
          <cell r="AO654" t="str">
            <v>N/A</v>
          </cell>
          <cell r="AP654">
            <v>0</v>
          </cell>
          <cell r="AQ654" t="str">
            <v>N/A</v>
          </cell>
          <cell r="AR654">
            <v>0</v>
          </cell>
          <cell r="AS654" t="str">
            <v>N/A</v>
          </cell>
          <cell r="AT654">
            <v>0</v>
          </cell>
          <cell r="AU654" t="str">
            <v>N/A</v>
          </cell>
          <cell r="AV654">
            <v>0</v>
          </cell>
          <cell r="AW654" t="str">
            <v>N/A</v>
          </cell>
          <cell r="AX654">
            <v>0</v>
          </cell>
          <cell r="AY654" t="str">
            <v>N/A</v>
          </cell>
          <cell r="AZ654">
            <v>0</v>
          </cell>
          <cell r="BA654">
            <v>42886979</v>
          </cell>
          <cell r="BB654" t="str">
            <v>NO</v>
          </cell>
          <cell r="BC654" t="str">
            <v>N/A</v>
          </cell>
          <cell r="BD654" t="str">
            <v>N/A</v>
          </cell>
          <cell r="BE654" t="str">
            <v>N/A</v>
          </cell>
          <cell r="BF654" t="str">
            <v>N/A</v>
          </cell>
          <cell r="BG654">
            <v>44926</v>
          </cell>
          <cell r="BH654">
            <v>44926</v>
          </cell>
          <cell r="BI654">
            <v>-417</v>
          </cell>
          <cell r="BJ654" t="str">
            <v>SI</v>
          </cell>
          <cell r="BK654" t="str">
            <v>N/A</v>
          </cell>
          <cell r="BL654" t="str">
            <v>Bogotá D.C.</v>
          </cell>
          <cell r="BM654" t="str">
            <v xml:space="preserve">Cumplimiento </v>
          </cell>
          <cell r="BN654" t="str">
            <v>14-47-101018042</v>
          </cell>
          <cell r="BO654">
            <v>0</v>
          </cell>
          <cell r="BP654" t="str">
            <v xml:space="preserve">Seguros del Estado S.A. </v>
          </cell>
          <cell r="BQ654">
            <v>44749</v>
          </cell>
          <cell r="BR654" t="str">
            <v>07/07/2022 - 30/06/2022</v>
          </cell>
          <cell r="BS654">
            <v>2022</v>
          </cell>
          <cell r="BT654" t="str">
            <v>PENDIENTE</v>
          </cell>
          <cell r="BU654" t="str">
            <v>Ninguna</v>
          </cell>
          <cell r="BV654" t="str">
            <v>Terminado</v>
          </cell>
          <cell r="BW654" t="str">
            <v>Retiro</v>
          </cell>
          <cell r="BX654" t="str">
            <v>N/A</v>
          </cell>
          <cell r="BY654" t="str">
            <v>CONTADURÍA PÚBLICA</v>
          </cell>
          <cell r="BZ654" t="str">
            <v>N/A</v>
          </cell>
          <cell r="CA654" t="str">
            <v>FEMENINO</v>
          </cell>
        </row>
        <row r="655">
          <cell r="C655" t="str">
            <v>OC-89449-2022</v>
          </cell>
          <cell r="D655" t="str">
            <v>JEP-TVEC-003-2022</v>
          </cell>
          <cell r="E655" t="str">
            <v xml:space="preserve">Ángela Esquivel </v>
          </cell>
          <cell r="F655" t="str">
            <v>NR</v>
          </cell>
          <cell r="G655" t="str">
            <v>CONTROLES EMPRESARIALES SAS</v>
          </cell>
          <cell r="H655" t="str">
            <v>6. Orden de compra</v>
          </cell>
          <cell r="I655" t="str">
            <v xml:space="preserve">2. Compraventa </v>
          </cell>
          <cell r="J655">
            <v>800058607</v>
          </cell>
          <cell r="K655">
            <v>2</v>
          </cell>
          <cell r="L655" t="str">
            <v>Persona Jurídica</v>
          </cell>
          <cell r="M655" t="str">
            <v>N/A</v>
          </cell>
          <cell r="N655" t="str">
            <v>Renovar las licencias de SharePoint, MSDN y connector para la solución de portal web 2022.</v>
          </cell>
          <cell r="O655" t="str">
            <v>Funciones de la dependencia</v>
          </cell>
          <cell r="P655" t="str">
            <v>Luis Felipe Rivera García</v>
          </cell>
          <cell r="Q655" t="str">
            <v>Dirección de Tecnologías de la Información</v>
          </cell>
          <cell r="R655" t="str">
            <v>Dirección de Tecnologías de la Información</v>
          </cell>
          <cell r="S655" t="str">
            <v>Dirección de Tecnologías de la Información</v>
          </cell>
          <cell r="T655" t="str">
            <v>Luis Felipe Rivera Garcia</v>
          </cell>
          <cell r="U655" t="str">
            <v>C -Dirección de Tecnologías de la Información</v>
          </cell>
          <cell r="V655" t="str">
            <v>N/A</v>
          </cell>
          <cell r="W655" t="str">
            <v>N/A</v>
          </cell>
          <cell r="X655" t="str">
            <v>N/A</v>
          </cell>
          <cell r="Y655" t="str">
            <v>Inversión</v>
          </cell>
          <cell r="Z655">
            <v>18925743.710000001</v>
          </cell>
          <cell r="AA655" t="str">
            <v>N/A</v>
          </cell>
          <cell r="AB655" t="str">
            <v>N/A</v>
          </cell>
          <cell r="AC655" t="str">
            <v>N/A</v>
          </cell>
          <cell r="AD655" t="str">
            <v>N/A</v>
          </cell>
          <cell r="AE655">
            <v>69922</v>
          </cell>
          <cell r="AF655">
            <v>217422</v>
          </cell>
          <cell r="AG655">
            <v>2018011000870</v>
          </cell>
          <cell r="AH655">
            <v>44687</v>
          </cell>
          <cell r="AI655">
            <v>44687</v>
          </cell>
          <cell r="AJ655" t="str">
            <v>N/A</v>
          </cell>
          <cell r="AK655" t="str">
            <v>N/A</v>
          </cell>
          <cell r="AL655" t="str">
            <v>N/A</v>
          </cell>
          <cell r="AM655" t="str">
            <v>N/A</v>
          </cell>
          <cell r="AN655">
            <v>0</v>
          </cell>
          <cell r="AO655" t="str">
            <v>N/A</v>
          </cell>
          <cell r="AP655">
            <v>0</v>
          </cell>
          <cell r="AQ655" t="str">
            <v>N/A</v>
          </cell>
          <cell r="AR655">
            <v>0</v>
          </cell>
          <cell r="AS655" t="str">
            <v>N/A</v>
          </cell>
          <cell r="AT655">
            <v>0</v>
          </cell>
          <cell r="AU655" t="str">
            <v>N/A</v>
          </cell>
          <cell r="AV655">
            <v>0</v>
          </cell>
          <cell r="AW655" t="str">
            <v>N/A</v>
          </cell>
          <cell r="AX655">
            <v>0</v>
          </cell>
          <cell r="AY655" t="str">
            <v>N/A</v>
          </cell>
          <cell r="AZ655">
            <v>0</v>
          </cell>
          <cell r="BA655">
            <v>18925743.710000001</v>
          </cell>
          <cell r="BB655" t="str">
            <v>NO</v>
          </cell>
          <cell r="BC655" t="str">
            <v>N/A</v>
          </cell>
          <cell r="BD655" t="str">
            <v>N/A</v>
          </cell>
          <cell r="BE655" t="str">
            <v>N/A</v>
          </cell>
          <cell r="BF655" t="str">
            <v>N/A</v>
          </cell>
          <cell r="BG655">
            <v>44747</v>
          </cell>
          <cell r="BH655">
            <v>44747</v>
          </cell>
          <cell r="BI655">
            <v>-596</v>
          </cell>
          <cell r="BJ655" t="str">
            <v>SI</v>
          </cell>
          <cell r="BK655" t="str">
            <v>SIN FECHA</v>
          </cell>
          <cell r="BL655" t="str">
            <v>Bogotá D.C.</v>
          </cell>
          <cell r="BM655" t="str">
            <v>N/A</v>
          </cell>
          <cell r="BN655" t="str">
            <v>N/A</v>
          </cell>
          <cell r="BO655" t="str">
            <v>N/A</v>
          </cell>
          <cell r="BP655" t="str">
            <v>N/A</v>
          </cell>
          <cell r="BQ655" t="str">
            <v>N/A</v>
          </cell>
          <cell r="BR655" t="str">
            <v>N/A</v>
          </cell>
          <cell r="BS655" t="str">
            <v>N/A</v>
          </cell>
          <cell r="BT655" t="str">
            <v>N/A</v>
          </cell>
          <cell r="BU655" t="str">
            <v>N/A</v>
          </cell>
          <cell r="BV655" t="str">
            <v>Terminado</v>
          </cell>
          <cell r="BW655" t="str">
            <v>Retiro</v>
          </cell>
          <cell r="BX655" t="str">
            <v>N/A</v>
          </cell>
          <cell r="BY655" t="str">
            <v>N/A</v>
          </cell>
          <cell r="BZ655" t="str">
            <v>N/A</v>
          </cell>
          <cell r="CA655" t="str">
            <v>N/A</v>
          </cell>
        </row>
        <row r="656">
          <cell r="C656" t="str">
            <v>JEP-439-2022</v>
          </cell>
          <cell r="D656" t="str">
            <v>JEP-IPINF-009-2022</v>
          </cell>
          <cell r="E656" t="str">
            <v>Johanna Duarte</v>
          </cell>
          <cell r="F656" t="str">
            <v>Revisado el 10/07/2022</v>
          </cell>
          <cell r="G656" t="str">
            <v>MEGACAD INGENIERIA Y SISTEMAS S.A.S.</v>
          </cell>
          <cell r="H656" t="str">
            <v>1. Invitación Pública inferior a 45 SMMLV</v>
          </cell>
          <cell r="I656" t="str">
            <v xml:space="preserve">2. Compraventa </v>
          </cell>
          <cell r="J656">
            <v>805008189</v>
          </cell>
          <cell r="K656">
            <v>1</v>
          </cell>
          <cell r="L656" t="str">
            <v>Persona Jurídica</v>
          </cell>
          <cell r="M656" t="str">
            <v>N/A</v>
          </cell>
          <cell r="N656" t="str">
            <v>Adquirir la renovación de las Licencias Adobe Premier y Adobe Audition</v>
          </cell>
          <cell r="O656" t="str">
            <v>Funciones de la dependencia</v>
          </cell>
          <cell r="P656" t="str">
            <v>Luis Felipe Rivera García</v>
          </cell>
          <cell r="Q656" t="str">
            <v>Dirección de Tecnologías de la Información</v>
          </cell>
          <cell r="R656" t="str">
            <v>Dirección de Tecnologías de la Información</v>
          </cell>
          <cell r="S656" t="str">
            <v>Dirección de Tecnologías de la Información</v>
          </cell>
          <cell r="T656" t="str">
            <v>Carlos Eduardo Ruiz Silva</v>
          </cell>
          <cell r="U656" t="str">
            <v>C -Dirección de Tecnologías de la Información</v>
          </cell>
          <cell r="V656" t="str">
            <v>N/A</v>
          </cell>
          <cell r="W656" t="str">
            <v>N/A</v>
          </cell>
          <cell r="X656" t="str">
            <v>N/A</v>
          </cell>
          <cell r="Y656" t="str">
            <v>Inversión</v>
          </cell>
          <cell r="Z656">
            <v>12750000</v>
          </cell>
          <cell r="AA656" t="str">
            <v>N/A</v>
          </cell>
          <cell r="AB656" t="str">
            <v>N/A</v>
          </cell>
          <cell r="AC656" t="str">
            <v>N/A</v>
          </cell>
          <cell r="AD656" t="str">
            <v>N/A</v>
          </cell>
          <cell r="AE656">
            <v>69822</v>
          </cell>
          <cell r="AF656">
            <v>269222</v>
          </cell>
          <cell r="AG656">
            <v>2018011000870</v>
          </cell>
          <cell r="AH656">
            <v>44726</v>
          </cell>
          <cell r="AI656">
            <v>44734</v>
          </cell>
          <cell r="AJ656" t="str">
            <v>N/A</v>
          </cell>
          <cell r="AK656" t="str">
            <v>N/A</v>
          </cell>
          <cell r="AL656" t="str">
            <v>N/A</v>
          </cell>
          <cell r="AM656" t="str">
            <v>N/A</v>
          </cell>
          <cell r="AN656">
            <v>0</v>
          </cell>
          <cell r="AO656" t="str">
            <v>N/A</v>
          </cell>
          <cell r="AP656">
            <v>0</v>
          </cell>
          <cell r="AQ656" t="str">
            <v>N/A</v>
          </cell>
          <cell r="AR656">
            <v>0</v>
          </cell>
          <cell r="AS656" t="str">
            <v>N/A</v>
          </cell>
          <cell r="AT656">
            <v>0</v>
          </cell>
          <cell r="AU656" t="str">
            <v>N/A</v>
          </cell>
          <cell r="AV656">
            <v>0</v>
          </cell>
          <cell r="AW656" t="str">
            <v>N/A</v>
          </cell>
          <cell r="AX656">
            <v>0</v>
          </cell>
          <cell r="AY656" t="str">
            <v>N/A</v>
          </cell>
          <cell r="AZ656">
            <v>0</v>
          </cell>
          <cell r="BA656">
            <v>12750000</v>
          </cell>
          <cell r="BB656" t="str">
            <v>NO</v>
          </cell>
          <cell r="BC656" t="str">
            <v>N/A</v>
          </cell>
          <cell r="BD656" t="str">
            <v>N/A</v>
          </cell>
          <cell r="BE656" t="str">
            <v>N/A</v>
          </cell>
          <cell r="BF656" t="str">
            <v>N/A</v>
          </cell>
          <cell r="BG656">
            <v>44794</v>
          </cell>
          <cell r="BH656">
            <v>44794</v>
          </cell>
          <cell r="BI656">
            <v>-549</v>
          </cell>
          <cell r="BJ656" t="str">
            <v>SI</v>
          </cell>
          <cell r="BK656" t="str">
            <v>SIN FECHA</v>
          </cell>
          <cell r="BL656" t="str">
            <v>Bogotá D.C.</v>
          </cell>
          <cell r="BM656" t="str">
            <v>Cumplimiento</v>
          </cell>
          <cell r="BN656" t="str">
            <v>11-45-101114328</v>
          </cell>
          <cell r="BO656">
            <v>0</v>
          </cell>
          <cell r="BP656" t="str">
            <v>Seguros del Estado</v>
          </cell>
          <cell r="BQ656">
            <v>44726</v>
          </cell>
          <cell r="BR656" t="str">
            <v>17/06/2022 - 17/02/2024</v>
          </cell>
          <cell r="BS656">
            <v>2022</v>
          </cell>
          <cell r="BT656" t="str">
            <v>PENDIENTE</v>
          </cell>
          <cell r="BU656" t="str">
            <v>"El plazo de ejecución del contrato será de hasta dos (2) meses a partir de la firma del acta de inicio y, previo cumplimiento de los requisitos de perfeccionamiento y ejecución"</v>
          </cell>
          <cell r="BV656" t="str">
            <v>Terminado</v>
          </cell>
          <cell r="BW656" t="str">
            <v>Retiro</v>
          </cell>
          <cell r="BX656" t="str">
            <v>N/A</v>
          </cell>
          <cell r="BY656" t="str">
            <v>N/A</v>
          </cell>
          <cell r="BZ656" t="str">
            <v>N/A</v>
          </cell>
          <cell r="CA656" t="str">
            <v>N/A</v>
          </cell>
        </row>
        <row r="657">
          <cell r="C657" t="str">
            <v>OC-93234-2022</v>
          </cell>
          <cell r="D657" t="str">
            <v>JEP-TVEC-004-2022</v>
          </cell>
          <cell r="E657" t="str">
            <v>Clara Torres</v>
          </cell>
          <cell r="F657">
            <v>44760</v>
          </cell>
          <cell r="G657" t="str">
            <v>BPM Consulting</v>
          </cell>
          <cell r="H657" t="str">
            <v>6. Orden de compra</v>
          </cell>
          <cell r="I657" t="str">
            <v>1. Prestación de servicios</v>
          </cell>
          <cell r="J657">
            <v>900011395</v>
          </cell>
          <cell r="K657">
            <v>6</v>
          </cell>
          <cell r="L657" t="str">
            <v>Persona Jurídica</v>
          </cell>
          <cell r="M657" t="str">
            <v xml:space="preserve">Bogotá D.C. </v>
          </cell>
          <cell r="N657" t="str">
            <v>Contratar por medio de acuerdo marco de precios, la prestación del servicio de monitoreo de la jurisdicción especial para la paz realizado a través del canal telefónico</v>
          </cell>
          <cell r="O657" t="str">
            <v>Administrativo Transversal</v>
          </cell>
          <cell r="P657" t="str">
            <v>Angela María Mora Soto</v>
          </cell>
          <cell r="Q657" t="str">
            <v>Subsecretaría Ejecutiva</v>
          </cell>
          <cell r="R657" t="str">
            <v xml:space="preserve">Subsecretaría Ejecutiva </v>
          </cell>
          <cell r="S657" t="str">
            <v xml:space="preserve">Subsecretaría Ejecutiva </v>
          </cell>
          <cell r="T657" t="str">
            <v>Angela María Mora Soto</v>
          </cell>
          <cell r="U657" t="str">
            <v xml:space="preserve">B -Subsecretaría Ejecutiva </v>
          </cell>
          <cell r="V657" t="str">
            <v>N/A</v>
          </cell>
          <cell r="W657" t="str">
            <v>N/A</v>
          </cell>
          <cell r="X657" t="str">
            <v>N/A</v>
          </cell>
          <cell r="Y657" t="str">
            <v>Inversión</v>
          </cell>
          <cell r="Z657">
            <v>756722862.59000003</v>
          </cell>
          <cell r="AA657" t="str">
            <v>N/A</v>
          </cell>
          <cell r="AB657" t="str">
            <v>N/A</v>
          </cell>
          <cell r="AC657" t="str">
            <v>N/A</v>
          </cell>
          <cell r="AD657" t="str">
            <v>N/A</v>
          </cell>
          <cell r="AE657">
            <v>71622</v>
          </cell>
          <cell r="AF657">
            <v>317022</v>
          </cell>
          <cell r="AG657" t="str">
            <v>PND</v>
          </cell>
          <cell r="AH657">
            <v>44754</v>
          </cell>
          <cell r="AI657">
            <v>44764</v>
          </cell>
          <cell r="AJ657" t="str">
            <v>N/A</v>
          </cell>
          <cell r="AK657" t="str">
            <v>N/A</v>
          </cell>
          <cell r="AL657" t="str">
            <v>N/A</v>
          </cell>
          <cell r="AM657" t="str">
            <v>N/A</v>
          </cell>
          <cell r="AN657">
            <v>-5952810.4800000004</v>
          </cell>
          <cell r="AO657">
            <v>44984</v>
          </cell>
          <cell r="AP657">
            <v>109947287.59999999</v>
          </cell>
          <cell r="AQ657">
            <v>44981</v>
          </cell>
          <cell r="AR657">
            <v>0</v>
          </cell>
          <cell r="AS657" t="str">
            <v>N/A</v>
          </cell>
          <cell r="AT657">
            <v>0</v>
          </cell>
          <cell r="AU657" t="str">
            <v>N/A</v>
          </cell>
          <cell r="AV657">
            <v>0</v>
          </cell>
          <cell r="AW657" t="str">
            <v>N/A</v>
          </cell>
          <cell r="AX657">
            <v>2</v>
          </cell>
          <cell r="AY657" t="str">
            <v>N/A</v>
          </cell>
          <cell r="AZ657">
            <v>106</v>
          </cell>
          <cell r="BA657">
            <v>860717339.71000004</v>
          </cell>
          <cell r="BB657" t="str">
            <v>SI</v>
          </cell>
          <cell r="BC657">
            <v>226262288</v>
          </cell>
          <cell r="BD657" t="str">
            <v>N/A</v>
          </cell>
          <cell r="BE657" t="str">
            <v>N/A</v>
          </cell>
          <cell r="BF657" t="str">
            <v>N/A</v>
          </cell>
          <cell r="BG657">
            <v>44910</v>
          </cell>
          <cell r="BH657">
            <v>45016</v>
          </cell>
          <cell r="BI657">
            <v>-327</v>
          </cell>
          <cell r="BJ657" t="str">
            <v>SI</v>
          </cell>
          <cell r="BK657">
            <v>45182</v>
          </cell>
          <cell r="BL657" t="str">
            <v>Bogotá D.C.</v>
          </cell>
          <cell r="BM657" t="str">
            <v>Cumplimiento</v>
          </cell>
          <cell r="BN657">
            <v>59166</v>
          </cell>
          <cell r="BO657">
            <v>1</v>
          </cell>
          <cell r="BP657" t="str">
            <v>Berkley Colombia Seguros</v>
          </cell>
          <cell r="BQ657">
            <v>44757</v>
          </cell>
          <cell r="BR657" t="str">
            <v>12/07/2022 - 15/12/2023</v>
          </cell>
          <cell r="BS657">
            <v>2022</v>
          </cell>
          <cell r="BT657" t="str">
            <v>PENDIENTE</v>
          </cell>
          <cell r="BU657" t="str">
            <v>En fecha del 16 de diciembre, El detalle de la justificación se encuentra en documento anexo. Se informa que el valor total es de $756.722.862,59 incluido IVA y los
demás impuestos a que haya lugar. El plazo de ejecución es hasta el 28 de febrero de 2023 o hasta agotar recursos lo primero que
ocurra. Se debe realizar reducción del registro presupuestal No. 317022 por valor de $ 128.039.424,93, así mismo se deben adicionar
$ 4.000.000 de la vigencia 2022 amparados con el CDP No. 71622 y $ 226.262.288 respaldados con el cupo de vigencias futuras
aprobadas. Debido a lo anterior, el valor de la orden de compra es de $756.722.862,59 incluido IVA, discriminados así:
$530.460.574,59 vigencia 2022 y $226.262.288 vigencia 2023 radicado 2-2022-055247 del 25 de noviembre de 2022.C
El 24/02/2023 se relaciona la modificacion de la orden de compra Se informa que el valor total es de $ 860.717.339,71 incluido IVA y los
demás impuestos a que haya lugar. El plazo de ejecución es hasta el 31 de marzo de 2023 o hasta agotar recursos lo primero que
ocurra.  Debido a lo anterior, el valor de la orden de compra es de $
860.717.339,71 incluido IVA, discriminados así: $524.507.764,11 para la vigencia 2022 y $ 336.209.575,60 para la vigencia 2023
El 13/09/2023quedo publicada la liquidación de la orden de compra 93234 de 2022.</v>
          </cell>
          <cell r="BV657" t="str">
            <v>Terminado</v>
          </cell>
          <cell r="BW657" t="str">
            <v>Adición o reducción</v>
          </cell>
          <cell r="BX657" t="str">
            <v>N/A</v>
          </cell>
          <cell r="BY657" t="str">
            <v>N/A</v>
          </cell>
          <cell r="BZ657" t="str">
            <v>N/A</v>
          </cell>
          <cell r="CA657" t="str">
            <v>N/A</v>
          </cell>
        </row>
        <row r="658">
          <cell r="C658" t="str">
            <v>JEP-642-2022</v>
          </cell>
          <cell r="D658" t="str">
            <v>JEP-IPI-004-2022</v>
          </cell>
          <cell r="E658" t="str">
            <v>Clara Torres</v>
          </cell>
          <cell r="F658">
            <v>44764</v>
          </cell>
          <cell r="G658" t="str">
            <v>Meltec Comunicaciones S.A.</v>
          </cell>
          <cell r="H658" t="str">
            <v>4. Invitación Pública inferior a 450SMMLV</v>
          </cell>
          <cell r="I658" t="str">
            <v>1. Prestación de servicios</v>
          </cell>
          <cell r="J658">
            <v>830079015</v>
          </cell>
          <cell r="K658">
            <v>1</v>
          </cell>
          <cell r="L658" t="str">
            <v>Persona Jurídica</v>
          </cell>
          <cell r="M658" t="str">
            <v xml:space="preserve">Bogotá D.C. </v>
          </cell>
          <cell r="N658" t="str">
            <v>Prestación del servicio de monitoreo mediante dispositivos electrónicos, para comparecientes sometidos a la Jurisdicción Especial para la Paz</v>
          </cell>
          <cell r="O658" t="str">
            <v>Administrativo Transversal</v>
          </cell>
          <cell r="P658" t="str">
            <v>Harvey Danilo Suarez Morales</v>
          </cell>
          <cell r="Q658" t="str">
            <v>Secretaría Ejecutiva</v>
          </cell>
          <cell r="R658" t="str">
            <v xml:space="preserve">Subsecretaría Ejecutiva </v>
          </cell>
          <cell r="S658" t="str">
            <v xml:space="preserve">Subsecretaría Ejecutiva </v>
          </cell>
          <cell r="T658" t="str">
            <v>Angela María Mora Soto</v>
          </cell>
          <cell r="U658" t="str">
            <v xml:space="preserve">B -Subsecretaría Ejecutiva </v>
          </cell>
          <cell r="V658" t="str">
            <v>N/A</v>
          </cell>
          <cell r="W658" t="str">
            <v>N/A</v>
          </cell>
          <cell r="X658" t="str">
            <v>N/A</v>
          </cell>
          <cell r="Y658" t="str">
            <v>Inversión</v>
          </cell>
          <cell r="Z658">
            <v>268877632.5</v>
          </cell>
          <cell r="AA658" t="str">
            <v>N/A</v>
          </cell>
          <cell r="AB658" t="str">
            <v>N/A</v>
          </cell>
          <cell r="AC658" t="str">
            <v>N/A</v>
          </cell>
          <cell r="AD658" t="str">
            <v>N/A</v>
          </cell>
          <cell r="AE658">
            <v>70822</v>
          </cell>
          <cell r="AF658">
            <v>350122</v>
          </cell>
          <cell r="AG658">
            <v>2018011001091</v>
          </cell>
          <cell r="AH658">
            <v>44782</v>
          </cell>
          <cell r="AI658">
            <v>44782</v>
          </cell>
          <cell r="AJ658" t="str">
            <v>N/A</v>
          </cell>
          <cell r="AK658" t="str">
            <v>N/A</v>
          </cell>
          <cell r="AL658" t="str">
            <v>N/A</v>
          </cell>
          <cell r="AM658" t="str">
            <v>N/A</v>
          </cell>
          <cell r="AN658">
            <v>0</v>
          </cell>
          <cell r="AO658" t="str">
            <v>N/A</v>
          </cell>
          <cell r="AP658">
            <v>0</v>
          </cell>
          <cell r="AQ658" t="str">
            <v>N/A</v>
          </cell>
          <cell r="AR658">
            <v>0</v>
          </cell>
          <cell r="AS658" t="str">
            <v>N/A</v>
          </cell>
          <cell r="AT658">
            <v>0</v>
          </cell>
          <cell r="AU658" t="str">
            <v>N/A</v>
          </cell>
          <cell r="AV658">
            <v>0</v>
          </cell>
          <cell r="AW658" t="str">
            <v>N/A</v>
          </cell>
          <cell r="AX658">
            <v>0</v>
          </cell>
          <cell r="AY658">
            <v>44915</v>
          </cell>
          <cell r="AZ658">
            <v>83</v>
          </cell>
          <cell r="BA658">
            <v>268877632.5</v>
          </cell>
          <cell r="BB658" t="str">
            <v>SI</v>
          </cell>
          <cell r="BC658">
            <v>61810950</v>
          </cell>
          <cell r="BD658" t="str">
            <v>N/A</v>
          </cell>
          <cell r="BE658" t="str">
            <v>N/A</v>
          </cell>
          <cell r="BF658" t="str">
            <v>N/A</v>
          </cell>
          <cell r="BG658">
            <v>44910</v>
          </cell>
          <cell r="BH658">
            <v>44993</v>
          </cell>
          <cell r="BI658">
            <v>-350</v>
          </cell>
          <cell r="BJ658" t="str">
            <v>SI</v>
          </cell>
          <cell r="BK658">
            <v>45069</v>
          </cell>
          <cell r="BL658" t="str">
            <v>Bogotá D.C. - Edificio Squadra</v>
          </cell>
          <cell r="BM658" t="str">
            <v>Cumplimiento</v>
          </cell>
          <cell r="BN658" t="str">
            <v>33-45-101111213</v>
          </cell>
          <cell r="BO658">
            <v>0</v>
          </cell>
          <cell r="BP658" t="str">
            <v>Seguros del Estado S.A.</v>
          </cell>
          <cell r="BQ658">
            <v>44771</v>
          </cell>
          <cell r="BR658" t="str">
            <v>29/07/2022 - 15/12/2025</v>
          </cell>
          <cell r="BS658" t="str">
            <v>N/A</v>
          </cell>
          <cell r="BT658" t="str">
            <v>PENDIENTE</v>
          </cell>
          <cell r="BU658" t="str">
            <v>Se pagará mensualmente, desde el inicio de la operación el costo unitario del servicio de  monitoreo de 20 dispositivos electrónicos.
Mediante otrosí N°1 Prorrogar el plazo de ejecución pactado en la
Cláusula Cuarta del contrato hasta el 15 de febrero de 2023, reducir el valor de $100.806.972 y  Adicionar el valor del contrato en la suma de $66.810.950.
Aclaración otrosí número 1 prorroga hasta el 15/02/2023
Se realiza suspensión del 16 al 26 de enero de 2023 
El 9 de febrero de 2023, se suspende hasta el 2 de marzo de 2023</v>
          </cell>
          <cell r="BV658" t="str">
            <v>Terminado</v>
          </cell>
          <cell r="BW658" t="str">
            <v>Suspensión</v>
          </cell>
          <cell r="BX658" t="str">
            <v>1/01/2023 - 5/1/2023
16/01/2023 - 26/01/2023
9/02/2023 - 02/03/2023</v>
          </cell>
          <cell r="BY658" t="str">
            <v>N/A</v>
          </cell>
          <cell r="BZ658" t="str">
            <v>N/A</v>
          </cell>
          <cell r="CA658" t="str">
            <v>N/A</v>
          </cell>
        </row>
        <row r="659">
          <cell r="C659" t="str">
            <v>JEP-442-2022</v>
          </cell>
          <cell r="D659" t="str">
            <v>JEP-CSPO-425-2022</v>
          </cell>
          <cell r="E659" t="str">
            <v>Johanna Duarte</v>
          </cell>
          <cell r="F659" t="str">
            <v>Revisado el 21/07/2022</v>
          </cell>
          <cell r="G659" t="str">
            <v>Juana Giraldo Pineda</v>
          </cell>
          <cell r="H659" t="str">
            <v>2. Contratos o convenios que no requieren pluralidad de ofertas</v>
          </cell>
          <cell r="I659" t="str">
            <v>1. Prestación de servicios</v>
          </cell>
          <cell r="J659">
            <v>1071166770</v>
          </cell>
          <cell r="K659">
            <v>5</v>
          </cell>
          <cell r="L659" t="str">
            <v>Persona Natural</v>
          </cell>
          <cell r="M659" t="str">
            <v>La Calera</v>
          </cell>
          <cell r="N659" t="str">
            <v xml:space="preserve">Prestar servicios profesionales para apoyar y acompañar al Departamento de Atención al Ciudadano en la proyección, revisión y corrección a PQRSDF, resoluciones, notificaciones y demás relacionadas con base en las normas legales vigentes y los lineamientos jurídicos implementados. </v>
          </cell>
          <cell r="O659" t="str">
            <v>Administrativo Transversal</v>
          </cell>
          <cell r="P659" t="str">
            <v>Harvey Danilo Suarez Morales</v>
          </cell>
          <cell r="Q659" t="str">
            <v>Secretaría Ejecutiva</v>
          </cell>
          <cell r="R659" t="str">
            <v xml:space="preserve">Subsecretaría Ejecutiva </v>
          </cell>
          <cell r="S659" t="str">
            <v>Departamento de Atención al Ciudadano</v>
          </cell>
          <cell r="T659" t="str">
            <v xml:space="preserve">Constanza Eugenia Cañon Charry	</v>
          </cell>
          <cell r="U659" t="str">
            <v>BB-Departamento de Atención al Ciudadano</v>
          </cell>
          <cell r="V659" t="str">
            <v>N/A</v>
          </cell>
          <cell r="W659" t="str">
            <v>N/A</v>
          </cell>
          <cell r="X659" t="str">
            <v>N/A</v>
          </cell>
          <cell r="Y659" t="str">
            <v>Inversión</v>
          </cell>
          <cell r="Z659">
            <v>28912569</v>
          </cell>
          <cell r="AA659" t="str">
            <v>N/A</v>
          </cell>
          <cell r="AB659" t="str">
            <v>N/A</v>
          </cell>
          <cell r="AC659">
            <v>7228143</v>
          </cell>
          <cell r="AD659" t="str">
            <v>N/A</v>
          </cell>
          <cell r="AE659">
            <v>73222</v>
          </cell>
          <cell r="AF659" t="str">
            <v>PND</v>
          </cell>
          <cell r="AG659">
            <v>2018011001091</v>
          </cell>
          <cell r="AH659">
            <v>44740</v>
          </cell>
          <cell r="AI659">
            <v>44741</v>
          </cell>
          <cell r="AJ659" t="str">
            <v>N/A</v>
          </cell>
          <cell r="AK659" t="str">
            <v>N/A</v>
          </cell>
          <cell r="AL659" t="str">
            <v>N/A</v>
          </cell>
          <cell r="AM659" t="str">
            <v>N/A</v>
          </cell>
          <cell r="AN659">
            <v>0</v>
          </cell>
          <cell r="AO659" t="str">
            <v>N/A</v>
          </cell>
          <cell r="AP659">
            <v>0</v>
          </cell>
          <cell r="AQ659" t="str">
            <v>N/A</v>
          </cell>
          <cell r="AR659">
            <v>0</v>
          </cell>
          <cell r="AS659" t="str">
            <v>N/A</v>
          </cell>
          <cell r="AT659">
            <v>0</v>
          </cell>
          <cell r="AU659" t="str">
            <v>N/A</v>
          </cell>
          <cell r="AV659">
            <v>0</v>
          </cell>
          <cell r="AW659" t="str">
            <v>N/A</v>
          </cell>
          <cell r="AX659">
            <v>0</v>
          </cell>
          <cell r="AY659" t="str">
            <v>N/A</v>
          </cell>
          <cell r="AZ659">
            <v>0</v>
          </cell>
          <cell r="BA659">
            <v>28912569</v>
          </cell>
          <cell r="BB659" t="str">
            <v>NO</v>
          </cell>
          <cell r="BC659" t="str">
            <v>N/A</v>
          </cell>
          <cell r="BD659" t="str">
            <v>N/A</v>
          </cell>
          <cell r="BE659" t="str">
            <v>N/A</v>
          </cell>
          <cell r="BF659" t="str">
            <v>N/A</v>
          </cell>
          <cell r="BG659">
            <v>44854</v>
          </cell>
          <cell r="BH659">
            <v>44854</v>
          </cell>
          <cell r="BI659">
            <v>-489</v>
          </cell>
          <cell r="BJ659" t="str">
            <v>SI</v>
          </cell>
          <cell r="BK659" t="str">
            <v>SIN FECHA</v>
          </cell>
          <cell r="BL659" t="str">
            <v>Bogotá D.C.</v>
          </cell>
          <cell r="BM659" t="str">
            <v>Cumplimiento</v>
          </cell>
          <cell r="BN659" t="str">
            <v>390 47 994000071824</v>
          </cell>
          <cell r="BO659">
            <v>0</v>
          </cell>
          <cell r="BP659" t="str">
            <v>Aseguradora Solidaria</v>
          </cell>
          <cell r="BQ659">
            <v>44740</v>
          </cell>
          <cell r="BR659" t="str">
            <v>28/06/2022 - 30/04/2023</v>
          </cell>
          <cell r="BS659">
            <v>2022</v>
          </cell>
          <cell r="BT659" t="str">
            <v>PENDIENTE</v>
          </cell>
          <cell r="BU659" t="str">
            <v xml:space="preserve">en fecha 30/06/2022 mediante otrosí 1,  se modifica la Cláusula Sexta “valor del
contrato”, precisando el valor total del contrato de acuerdo con los valores establecidos
en la Cláusula Octava de forma de pago,
</v>
          </cell>
          <cell r="BV659" t="str">
            <v>Terminado</v>
          </cell>
          <cell r="BW659" t="str">
            <v>Retiro</v>
          </cell>
          <cell r="BX659" t="str">
            <v>N/A</v>
          </cell>
          <cell r="BY659" t="str">
            <v>DERECHO</v>
          </cell>
          <cell r="BZ659" t="str">
            <v>N/A</v>
          </cell>
          <cell r="CA659" t="str">
            <v>FEMENINO</v>
          </cell>
        </row>
        <row r="660">
          <cell r="C660" t="str">
            <v>JEP-663-2022</v>
          </cell>
          <cell r="D660" t="str">
            <v>JEP-CSPO-640-2022</v>
          </cell>
          <cell r="E660" t="str">
            <v>Clara Torres</v>
          </cell>
          <cell r="F660">
            <v>44783</v>
          </cell>
          <cell r="G660" t="str">
            <v>ZURICH COLOMBIA SEGUROS S.A.</v>
          </cell>
          <cell r="H660" t="str">
            <v>2. Contratos o convenios que no requieren pluralidad de ofertas</v>
          </cell>
          <cell r="I660" t="str">
            <v>8. Seguros</v>
          </cell>
          <cell r="J660">
            <v>860002534</v>
          </cell>
          <cell r="K660">
            <v>0</v>
          </cell>
          <cell r="L660" t="str">
            <v>Persona Jurídica</v>
          </cell>
          <cell r="M660" t="str">
            <v xml:space="preserve">Bogotá D.C. </v>
          </cell>
          <cell r="N660" t="str">
            <v xml:space="preserve">Adquisición de pólizas para tres (3)  Drones de propiedad de la Jurisdicción Especial para la Paz.   </v>
          </cell>
          <cell r="O660" t="str">
            <v>Funciones de la dependencia</v>
          </cell>
          <cell r="P660" t="str">
            <v xml:space="preserve">Gabriel Amado Pardo </v>
          </cell>
          <cell r="Q660" t="str">
            <v>Subdirección de Recursos Físicos e Infraestructura</v>
          </cell>
          <cell r="R660" t="str">
            <v>Departamento de Asuntos Jurídicos</v>
          </cell>
          <cell r="S660" t="str">
            <v>Subdirección de Recursos Físicos e Infraestructura</v>
          </cell>
          <cell r="T660" t="str">
            <v>Gabriel Amado Pardo</v>
          </cell>
          <cell r="U660" t="str">
            <v>DD-Subdirección de Recursos Físicos e Infraestructura</v>
          </cell>
          <cell r="V660" t="str">
            <v>Ariadna Lorena Alfonso (Octubre 18 a Noviembre 8)</v>
          </cell>
          <cell r="W660" t="str">
            <v>N/A</v>
          </cell>
          <cell r="X660" t="str">
            <v>N/A</v>
          </cell>
          <cell r="Y660" t="str">
            <v>Funcionamiento</v>
          </cell>
          <cell r="Z660">
            <v>14552152</v>
          </cell>
          <cell r="AA660" t="str">
            <v>N/A</v>
          </cell>
          <cell r="AB660" t="str">
            <v>N/A</v>
          </cell>
          <cell r="AC660" t="str">
            <v>N/A</v>
          </cell>
          <cell r="AD660" t="str">
            <v>N/A</v>
          </cell>
          <cell r="AE660">
            <v>96122</v>
          </cell>
          <cell r="AF660" t="str">
            <v xml:space="preserve">	383922</v>
          </cell>
          <cell r="AG660" t="str">
            <v>N/A</v>
          </cell>
          <cell r="AH660">
            <v>44798</v>
          </cell>
          <cell r="AI660">
            <v>44805</v>
          </cell>
          <cell r="AJ660" t="str">
            <v>N/A</v>
          </cell>
          <cell r="AK660" t="str">
            <v>N/A</v>
          </cell>
          <cell r="AL660" t="str">
            <v>N/A</v>
          </cell>
          <cell r="AM660" t="str">
            <v>N/A</v>
          </cell>
          <cell r="AN660">
            <v>4466047</v>
          </cell>
          <cell r="AO660">
            <v>45008</v>
          </cell>
          <cell r="AP660">
            <v>0</v>
          </cell>
          <cell r="AQ660" t="str">
            <v>N/A</v>
          </cell>
          <cell r="AR660">
            <v>0</v>
          </cell>
          <cell r="AS660" t="str">
            <v>N/A</v>
          </cell>
          <cell r="AT660">
            <v>0</v>
          </cell>
          <cell r="AU660" t="str">
            <v>N/A</v>
          </cell>
          <cell r="AV660">
            <v>0</v>
          </cell>
          <cell r="AW660" t="str">
            <v>N/A</v>
          </cell>
          <cell r="AX660">
            <v>1</v>
          </cell>
          <cell r="AY660" t="str">
            <v>N/A</v>
          </cell>
          <cell r="AZ660">
            <v>60</v>
          </cell>
          <cell r="BA660">
            <v>19018199</v>
          </cell>
          <cell r="BB660" t="str">
            <v>NO</v>
          </cell>
          <cell r="BC660" t="str">
            <v>N/A</v>
          </cell>
          <cell r="BD660" t="str">
            <v>N/A</v>
          </cell>
          <cell r="BE660" t="str">
            <v>N/A</v>
          </cell>
          <cell r="BF660" t="str">
            <v>N/A</v>
          </cell>
          <cell r="BG660">
            <v>45010</v>
          </cell>
          <cell r="BH660">
            <v>45070</v>
          </cell>
          <cell r="BI660">
            <v>-273</v>
          </cell>
          <cell r="BJ660" t="str">
            <v>SI</v>
          </cell>
          <cell r="BK660">
            <v>45197</v>
          </cell>
          <cell r="BL660" t="str">
            <v>Donde esten los operadores de drones y en Bogotá</v>
          </cell>
          <cell r="BM660" t="str">
            <v>Vehiculo aéreo no tripulado</v>
          </cell>
          <cell r="BN660" t="str">
            <v>AVPL-52838746-1</v>
          </cell>
          <cell r="BO660">
            <v>0</v>
          </cell>
          <cell r="BP660" t="str">
            <v>Zurich Colombia Seguros S.A.</v>
          </cell>
          <cell r="BQ660">
            <v>44805</v>
          </cell>
          <cell r="BR660" t="str">
            <v>01/09/2022 - 25/03/2023</v>
          </cell>
          <cell r="BS660">
            <v>2022</v>
          </cell>
          <cell r="BT660" t="str">
            <v>PENDIENTE</v>
          </cell>
          <cell r="BU660" t="str">
            <v>La JEP pagará dentro de los sesenta (60) días calendario siguientes al cumplimiento de los
requisitos de perfeccionamiento del contrato y elaborada el acta de recibido a entera satisfacción de LA JEP.
Mediante otrosí N° 1 Prorrogar el plazo de ejecución pactado en la Cláusula
Quinta, del contrato, a partir de las 00:00 horas del 26 de marzo de 2023 hasta las 24:00 horas del 24 de mayo de 2023y adicionar el valor de : Adicionar el valor del contrato en la suma de ($4.466.047)
El 28/09/2023 , se publica el Acta de Balance Final y Cierre del Contrato JEP-663-2022, suscrito con ZURICH COLOMBIA SEGUROS SA</v>
          </cell>
          <cell r="BV660" t="str">
            <v>Terminado</v>
          </cell>
          <cell r="BW660" t="str">
            <v>Adición y Prorróga</v>
          </cell>
          <cell r="BX660" t="str">
            <v>N/A</v>
          </cell>
          <cell r="BY660" t="str">
            <v>N/A</v>
          </cell>
          <cell r="BZ660" t="str">
            <v>N/A</v>
          </cell>
          <cell r="CA660" t="str">
            <v>N/A</v>
          </cell>
        </row>
        <row r="661">
          <cell r="C661" t="str">
            <v>JEP-440-2022</v>
          </cell>
          <cell r="D661" t="str">
            <v>JEP-CSPO-424-2022</v>
          </cell>
          <cell r="E661" t="str">
            <v>Norma Bonilla</v>
          </cell>
          <cell r="F661" t="str">
            <v>N/R</v>
          </cell>
          <cell r="G661" t="str">
            <v>ORGANIZACIÓN DE ESTADOS IBEROAMERICANOS PARA LA EDUCACIÓN, LA CIENCIA Y LA CULTURA– OEI.</v>
          </cell>
          <cell r="H661" t="str">
            <v>2. Contratos o convenios que no requieren pluralidad de ofertas</v>
          </cell>
          <cell r="I661" t="str">
            <v>6. Convenio de Cooperación Internacional</v>
          </cell>
          <cell r="J661">
            <v>860403137</v>
          </cell>
          <cell r="K661">
            <v>0</v>
          </cell>
          <cell r="L661" t="str">
            <v>Persona Jurídica</v>
          </cell>
          <cell r="M661" t="str">
            <v>N/A</v>
          </cell>
          <cell r="N661" t="str">
            <v>Aunar esfuerzos técnicos, administrativos, financieros y de cooperación para el fortalecimiento del Sistema Autónomo de Asesoría y Defensa (SAAD), gestionando el equipo que garantice el derecho de defensa y debido proceso a través de labores de asesoría y defensa judicial integral a los comparecientes exintegrantes FARC EP en el marco de las actuaciones de la JEP, teniendo en cuenta el enfoque diferencial, territorial y de género.</v>
          </cell>
          <cell r="O661" t="str">
            <v>Misional</v>
          </cell>
          <cell r="P661" t="str">
            <v>Harvey Danilo Suarez Morales</v>
          </cell>
          <cell r="Q661" t="str">
            <v>Secretaría Ejecutiva</v>
          </cell>
          <cell r="R661" t="str">
            <v xml:space="preserve">Subsecretaría Ejecutiva </v>
          </cell>
          <cell r="S661" t="str">
            <v>Departamento SAAD - Comparecientes</v>
          </cell>
          <cell r="T661" t="str">
            <v>Jorge Alirio Mancera Cortés</v>
          </cell>
          <cell r="U661" t="str">
            <v>BB-Departamento SAAD - Comparecientes</v>
          </cell>
          <cell r="V661" t="str">
            <v>N/A</v>
          </cell>
          <cell r="W661" t="str">
            <v>N/A</v>
          </cell>
          <cell r="X661" t="str">
            <v>N/A</v>
          </cell>
          <cell r="Y661" t="str">
            <v>Inversión</v>
          </cell>
          <cell r="Z661">
            <v>6420045000</v>
          </cell>
          <cell r="AA661">
            <v>8375380931</v>
          </cell>
          <cell r="AB661">
            <v>951883254</v>
          </cell>
          <cell r="AC661" t="str">
            <v>NA</v>
          </cell>
          <cell r="AD661" t="str">
            <v>N/A</v>
          </cell>
          <cell r="AE661">
            <v>72322</v>
          </cell>
          <cell r="AF661">
            <v>275522</v>
          </cell>
          <cell r="AG661">
            <v>2018011001091</v>
          </cell>
          <cell r="AH661">
            <v>44733</v>
          </cell>
          <cell r="AI661">
            <v>44733</v>
          </cell>
          <cell r="AJ661" t="str">
            <v>N/A</v>
          </cell>
          <cell r="AK661" t="str">
            <v>N/A</v>
          </cell>
          <cell r="AL661" t="str">
            <v>N/A</v>
          </cell>
          <cell r="AM661" t="str">
            <v>N/A</v>
          </cell>
          <cell r="AN661">
            <v>0</v>
          </cell>
          <cell r="AO661" t="str">
            <v>N/A</v>
          </cell>
          <cell r="AP661">
            <v>0</v>
          </cell>
          <cell r="AQ661" t="str">
            <v>N/A</v>
          </cell>
          <cell r="AR661">
            <v>0</v>
          </cell>
          <cell r="AS661" t="str">
            <v>N/A</v>
          </cell>
          <cell r="AT661">
            <v>0</v>
          </cell>
          <cell r="AU661" t="str">
            <v>N/A</v>
          </cell>
          <cell r="AV661">
            <v>0</v>
          </cell>
          <cell r="AW661" t="str">
            <v>N/A</v>
          </cell>
          <cell r="AX661">
            <v>0</v>
          </cell>
          <cell r="AY661" t="str">
            <v>N/A</v>
          </cell>
          <cell r="AZ661">
            <v>65</v>
          </cell>
          <cell r="BA661">
            <v>6420045000</v>
          </cell>
          <cell r="BB661" t="str">
            <v>NO</v>
          </cell>
          <cell r="BC661" t="str">
            <v>N/A</v>
          </cell>
          <cell r="BD661" t="str">
            <v>N/A</v>
          </cell>
          <cell r="BE661" t="str">
            <v>N/A</v>
          </cell>
          <cell r="BF661" t="str">
            <v>N/A</v>
          </cell>
          <cell r="BG661">
            <v>44926</v>
          </cell>
          <cell r="BH661">
            <v>44991</v>
          </cell>
          <cell r="BI661">
            <v>-352</v>
          </cell>
          <cell r="BJ661" t="str">
            <v>SI</v>
          </cell>
          <cell r="BK661">
            <v>45180</v>
          </cell>
          <cell r="BL661" t="str">
            <v>Territorio Nacional</v>
          </cell>
          <cell r="BM661" t="str">
            <v>N/A</v>
          </cell>
          <cell r="BN661" t="str">
            <v>N/A</v>
          </cell>
          <cell r="BO661" t="str">
            <v>N/A</v>
          </cell>
          <cell r="BP661" t="str">
            <v>N/A</v>
          </cell>
          <cell r="BQ661" t="str">
            <v>N/A</v>
          </cell>
          <cell r="BR661" t="str">
            <v>N/A</v>
          </cell>
          <cell r="BS661">
            <v>2022</v>
          </cell>
          <cell r="BT661" t="str">
            <v>N/A</v>
          </cell>
          <cell r="BU661" t="str">
            <v>Mediante otrosí número 1 del 1 de diciembre de 2022 se prorroga el contrato hasta el 06/03/2023 y se adiciona los aportes de la JEP en 2.790.335.931 y los poartes de la OEI $116.883.254
11/09/2023 fue publicado Acta de Balance y Cierre Final del Convenio 440-2022</v>
          </cell>
          <cell r="BV661" t="str">
            <v>Terminado</v>
          </cell>
          <cell r="BW661" t="str">
            <v>Adición y Prorróga</v>
          </cell>
          <cell r="BX661" t="str">
            <v>N/A</v>
          </cell>
          <cell r="BY661" t="str">
            <v>N/A</v>
          </cell>
          <cell r="BZ661" t="str">
            <v>N/A</v>
          </cell>
          <cell r="CA661" t="str">
            <v>N/A</v>
          </cell>
        </row>
        <row r="662">
          <cell r="C662" t="str">
            <v>JEP-462-2022</v>
          </cell>
          <cell r="D662" t="str">
            <v>JEP-CSPO-445-2022</v>
          </cell>
          <cell r="E662" t="str">
            <v>Clara Torres</v>
          </cell>
          <cell r="F662" t="str">
            <v>Revisado el 8/07/2022</v>
          </cell>
          <cell r="G662" t="str">
            <v>Fernando Alexei Pardo Florez</v>
          </cell>
          <cell r="H662" t="str">
            <v>2. Contratos o convenios que no requieren pluralidad de ofertas</v>
          </cell>
          <cell r="I662" t="str">
            <v>1. Prestación de servicios</v>
          </cell>
          <cell r="J662">
            <v>79729707</v>
          </cell>
          <cell r="K662">
            <v>6</v>
          </cell>
          <cell r="L662" t="str">
            <v>Persona Natural</v>
          </cell>
          <cell r="M662" t="str">
            <v>N/A</v>
          </cell>
          <cell r="N662" t="str">
            <v>Prestar asesoria jurídica a la Secretaria Ejecutiva, para el apoyo en la asistencia técnica a las actuaciones y decisiones judiciales, en relación con las actividades que se desprendan de la jurisprudencia emitida por la JEP dentro de la justicia transicional y restaurativa</v>
          </cell>
          <cell r="O662" t="str">
            <v>Administrativo Transversal</v>
          </cell>
          <cell r="P662" t="str">
            <v>Harvey Danilo Suarez Morales</v>
          </cell>
          <cell r="Q662" t="str">
            <v>Secretaría Ejecutiva</v>
          </cell>
          <cell r="R662" t="str">
            <v>Secretaría Ejecutiva</v>
          </cell>
          <cell r="S662" t="str">
            <v>Secretaría Ejecutiva</v>
          </cell>
          <cell r="T662" t="str">
            <v>Lech Julián Guerrero Cárdenas</v>
          </cell>
          <cell r="U662" t="str">
            <v>A -Secretaría Ejecutiva</v>
          </cell>
          <cell r="V662" t="str">
            <v>N/A</v>
          </cell>
          <cell r="W662" t="str">
            <v>N/A</v>
          </cell>
          <cell r="X662" t="str">
            <v>N/A</v>
          </cell>
          <cell r="Y662" t="str">
            <v>Inversión</v>
          </cell>
          <cell r="Z662">
            <v>136346868</v>
          </cell>
          <cell r="AA662" t="str">
            <v>N/A</v>
          </cell>
          <cell r="AB662" t="str">
            <v>N/A</v>
          </cell>
          <cell r="AC662">
            <v>22724478</v>
          </cell>
          <cell r="AD662" t="str">
            <v>N/A</v>
          </cell>
          <cell r="AE662">
            <v>86422</v>
          </cell>
          <cell r="AF662">
            <v>294822</v>
          </cell>
          <cell r="AG662">
            <v>2018011001091</v>
          </cell>
          <cell r="AH662">
            <v>44743</v>
          </cell>
          <cell r="AI662">
            <v>44747</v>
          </cell>
          <cell r="AJ662" t="str">
            <v>N/A</v>
          </cell>
          <cell r="AK662" t="str">
            <v>N/A</v>
          </cell>
          <cell r="AL662" t="str">
            <v>N/A</v>
          </cell>
          <cell r="AM662" t="str">
            <v>N/A</v>
          </cell>
          <cell r="AN662">
            <v>0</v>
          </cell>
          <cell r="AO662" t="str">
            <v>N/A</v>
          </cell>
          <cell r="AP662">
            <v>0</v>
          </cell>
          <cell r="AQ662" t="str">
            <v>N/A</v>
          </cell>
          <cell r="AR662">
            <v>0</v>
          </cell>
          <cell r="AS662" t="str">
            <v>N/A</v>
          </cell>
          <cell r="AT662">
            <v>0</v>
          </cell>
          <cell r="AU662" t="str">
            <v>N/A</v>
          </cell>
          <cell r="AV662">
            <v>0</v>
          </cell>
          <cell r="AW662" t="str">
            <v>N/A</v>
          </cell>
          <cell r="AX662">
            <v>0</v>
          </cell>
          <cell r="AY662" t="str">
            <v>N/A</v>
          </cell>
          <cell r="AZ662">
            <v>0</v>
          </cell>
          <cell r="BA662">
            <v>136346868</v>
          </cell>
          <cell r="BB662" t="str">
            <v>NO</v>
          </cell>
          <cell r="BC662" t="str">
            <v>N/A</v>
          </cell>
          <cell r="BD662" t="str">
            <v>N/A</v>
          </cell>
          <cell r="BE662" t="str">
            <v>N/A</v>
          </cell>
          <cell r="BF662" t="str">
            <v>N/A</v>
          </cell>
          <cell r="BG662">
            <v>44926</v>
          </cell>
          <cell r="BH662">
            <v>44926</v>
          </cell>
          <cell r="BI662">
            <v>-417</v>
          </cell>
          <cell r="BJ662" t="str">
            <v>SI</v>
          </cell>
          <cell r="BK662" t="str">
            <v>N/A</v>
          </cell>
          <cell r="BL662" t="str">
            <v>Bogotá D.C.</v>
          </cell>
          <cell r="BM662" t="str">
            <v>Cumplimiento</v>
          </cell>
          <cell r="BN662" t="str">
            <v>15-47-101009582</v>
          </cell>
          <cell r="BO662">
            <v>0</v>
          </cell>
          <cell r="BP662" t="str">
            <v>Seguros del Estado</v>
          </cell>
          <cell r="BQ662">
            <v>44743</v>
          </cell>
          <cell r="BR662" t="str">
            <v>01/07/2022 - 30/06/2023</v>
          </cell>
          <cell r="BS662">
            <v>2022</v>
          </cell>
          <cell r="BT662" t="str">
            <v>PENDIENTE</v>
          </cell>
          <cell r="BU662" t="str">
            <v>Ninguna</v>
          </cell>
          <cell r="BV662" t="str">
            <v>Terminado</v>
          </cell>
          <cell r="BW662" t="str">
            <v>Retiro</v>
          </cell>
          <cell r="BX662" t="str">
            <v>N/A</v>
          </cell>
          <cell r="BY662" t="str">
            <v>DERECHO</v>
          </cell>
          <cell r="BZ662" t="str">
            <v>N/A</v>
          </cell>
          <cell r="CA662" t="str">
            <v>MASCULINO</v>
          </cell>
        </row>
        <row r="663">
          <cell r="C663" t="str">
            <v>JEP-463-2022</v>
          </cell>
          <cell r="D663" t="str">
            <v>JEP-CSPO-446-2022</v>
          </cell>
          <cell r="E663" t="str">
            <v>Clara Torres</v>
          </cell>
          <cell r="F663" t="str">
            <v>Revisado 08/07/2022, firmado y con acta</v>
          </cell>
          <cell r="G663" t="str">
            <v>Ernesto Pineda Guevara</v>
          </cell>
          <cell r="H663" t="str">
            <v>2. Contratos o convenios que no requieren pluralidad de ofertas</v>
          </cell>
          <cell r="I663" t="str">
            <v>1. Prestación de servicios</v>
          </cell>
          <cell r="J663">
            <v>79389654</v>
          </cell>
          <cell r="K663">
            <v>4</v>
          </cell>
          <cell r="L663" t="str">
            <v>Persona Natural</v>
          </cell>
          <cell r="M663" t="str">
            <v xml:space="preserve">Bogotá D.C. </v>
          </cell>
          <cell r="N663" t="str">
            <v>Prestar asesoría jurídica al despacho del Secretario Ejecutivo, en aspectos legales referidos a los asuntos administrativos, financieros, contractuales, misionales, de ejecución fiscal, auditorías y, en general, concernientes al cumplimiento de la ley en la gestión adelantada por la Secretaría Ejecutiva como parte de la asistencia tecnica a las actuaciones y decisiones judiciales</v>
          </cell>
          <cell r="O663" t="str">
            <v>Administrativo Transversal</v>
          </cell>
          <cell r="P663" t="str">
            <v>Harvey Danilo Suarez Morales</v>
          </cell>
          <cell r="Q663" t="str">
            <v>Secretaría Ejecutiva</v>
          </cell>
          <cell r="R663" t="str">
            <v>Secretaría Ejecutiva</v>
          </cell>
          <cell r="S663" t="str">
            <v>Secretaría Ejecutiva</v>
          </cell>
          <cell r="T663" t="str">
            <v>Nicolás Medina Rey</v>
          </cell>
          <cell r="U663" t="str">
            <v>A -Secretaría Ejecutiva</v>
          </cell>
          <cell r="V663" t="str">
            <v>N/A</v>
          </cell>
          <cell r="W663" t="str">
            <v>N/A</v>
          </cell>
          <cell r="X663" t="str">
            <v>N/A</v>
          </cell>
          <cell r="Y663" t="str">
            <v>Inversión</v>
          </cell>
          <cell r="Z663">
            <v>114577200</v>
          </cell>
          <cell r="AA663" t="str">
            <v>N/A</v>
          </cell>
          <cell r="AB663" t="str">
            <v>N/A</v>
          </cell>
          <cell r="AC663">
            <v>22724478</v>
          </cell>
          <cell r="AD663" t="str">
            <v>N/A</v>
          </cell>
          <cell r="AE663">
            <v>72222</v>
          </cell>
          <cell r="AF663">
            <v>301822</v>
          </cell>
          <cell r="AG663">
            <v>2018011001091</v>
          </cell>
          <cell r="AH663">
            <v>44747</v>
          </cell>
          <cell r="AI663">
            <v>44747</v>
          </cell>
          <cell r="AJ663" t="str">
            <v>N/A</v>
          </cell>
          <cell r="AK663" t="str">
            <v>N/A</v>
          </cell>
          <cell r="AL663" t="str">
            <v>N/A</v>
          </cell>
          <cell r="AM663" t="str">
            <v>N/A</v>
          </cell>
          <cell r="AN663">
            <v>0</v>
          </cell>
          <cell r="AO663" t="str">
            <v>N/A</v>
          </cell>
          <cell r="AP663">
            <v>0</v>
          </cell>
          <cell r="AQ663" t="str">
            <v>N/A</v>
          </cell>
          <cell r="AR663">
            <v>0</v>
          </cell>
          <cell r="AS663" t="str">
            <v>N/A</v>
          </cell>
          <cell r="AT663">
            <v>0</v>
          </cell>
          <cell r="AU663" t="str">
            <v>N/A</v>
          </cell>
          <cell r="AV663">
            <v>0</v>
          </cell>
          <cell r="AW663" t="str">
            <v>N/A</v>
          </cell>
          <cell r="AX663">
            <v>0</v>
          </cell>
          <cell r="AY663" t="str">
            <v>N/A</v>
          </cell>
          <cell r="AZ663">
            <v>0</v>
          </cell>
          <cell r="BA663">
            <v>114577200</v>
          </cell>
          <cell r="BB663" t="str">
            <v>NO</v>
          </cell>
          <cell r="BC663" t="str">
            <v>N/A</v>
          </cell>
          <cell r="BD663" t="str">
            <v>N/A</v>
          </cell>
          <cell r="BE663" t="str">
            <v>N/A</v>
          </cell>
          <cell r="BF663" t="str">
            <v>N/A</v>
          </cell>
          <cell r="BG663">
            <v>44926</v>
          </cell>
          <cell r="BH663">
            <v>44926</v>
          </cell>
          <cell r="BI663">
            <v>-417</v>
          </cell>
          <cell r="BJ663" t="str">
            <v>SI</v>
          </cell>
          <cell r="BK663" t="str">
            <v>N/A</v>
          </cell>
          <cell r="BL663" t="str">
            <v>Bogotá D.C.</v>
          </cell>
          <cell r="BM663" t="str">
            <v>Cumplimiento</v>
          </cell>
          <cell r="BN663" t="str">
            <v>980 47 994000021816</v>
          </cell>
          <cell r="BO663">
            <v>0</v>
          </cell>
          <cell r="BP663" t="str">
            <v>Aseguradora Solidaria de Colombia</v>
          </cell>
          <cell r="BQ663">
            <v>44747</v>
          </cell>
          <cell r="BR663" t="str">
            <v>05/07/2022 - 01/07/2023</v>
          </cell>
          <cell r="BS663">
            <v>2022</v>
          </cell>
          <cell r="BT663" t="str">
            <v>PENDIENTE</v>
          </cell>
          <cell r="BU663" t="str">
            <v>En fecha 30/06/2022 se suscribe terminación anticipada del contrato 342 DEL 2022</v>
          </cell>
          <cell r="BV663" t="str">
            <v>Terminado</v>
          </cell>
          <cell r="BW663" t="str">
            <v>Retiro</v>
          </cell>
          <cell r="BX663" t="str">
            <v>N/A</v>
          </cell>
          <cell r="BY663" t="str">
            <v>DERECHO</v>
          </cell>
          <cell r="BZ663" t="str">
            <v>N/A</v>
          </cell>
          <cell r="CA663" t="str">
            <v>MASCULINO</v>
          </cell>
        </row>
        <row r="664">
          <cell r="C664" t="str">
            <v>JEP-650-2022</v>
          </cell>
          <cell r="D664" t="str">
            <v>JEP-CSPO-629-2022</v>
          </cell>
          <cell r="E664" t="str">
            <v xml:space="preserve">Ángela Esquivel </v>
          </cell>
          <cell r="F664">
            <v>44771</v>
          </cell>
          <cell r="G664" t="str">
            <v>Alvaro Francisco Córdoba Caviedes</v>
          </cell>
          <cell r="H664" t="str">
            <v>2. Contratos o convenios que no requieren pluralidad de ofertas</v>
          </cell>
          <cell r="I664" t="str">
            <v>1. Prestación de servicios</v>
          </cell>
          <cell r="J664">
            <v>79264958</v>
          </cell>
          <cell r="K664">
            <v>0</v>
          </cell>
          <cell r="L664" t="str">
            <v>Persona Natural</v>
          </cell>
          <cell r="M664" t="str">
            <v xml:space="preserve">Bogotá D.C. </v>
          </cell>
          <cell r="N664" t="str">
            <v>Prestar servicios profesionales especializados para apoyar y acompañar a las salas y secciones de la JEP, en el análisis y estructuración de información para el trámite y preparación de las versiones voluntarias.</v>
          </cell>
          <cell r="O664" t="str">
            <v>Misional</v>
          </cell>
          <cell r="P664" t="str">
            <v>Harvey Danilo Suarez Morales</v>
          </cell>
          <cell r="Q664" t="str">
            <v>Secretaría Ejecutiva</v>
          </cell>
          <cell r="R664" t="str">
            <v xml:space="preserve">Subsecretaría Ejecutiva </v>
          </cell>
          <cell r="S664" t="str">
            <v xml:space="preserve">Subsecretaría Ejecutiva </v>
          </cell>
          <cell r="T664" t="str">
            <v>Ana Cristina Portilla Benavides</v>
          </cell>
          <cell r="U664" t="str">
            <v>F -Magistratura</v>
          </cell>
          <cell r="V664" t="str">
            <v>N/A</v>
          </cell>
          <cell r="W664" t="str">
            <v>Magistratura - Análisis de información versiones voluntarias - Sección NR</v>
          </cell>
          <cell r="X664" t="str">
            <v>Mgdo. Gustavo Adolfo Salazar Arbelaez</v>
          </cell>
          <cell r="Y664" t="str">
            <v>Inversión</v>
          </cell>
          <cell r="Z664">
            <v>51228600</v>
          </cell>
          <cell r="AA664" t="str">
            <v>N/A</v>
          </cell>
          <cell r="AB664" t="str">
            <v>N/A</v>
          </cell>
          <cell r="AC664">
            <v>10245720</v>
          </cell>
          <cell r="AD664" t="str">
            <v>N/A</v>
          </cell>
          <cell r="AE664">
            <v>95922</v>
          </cell>
          <cell r="AF664">
            <v>355322</v>
          </cell>
          <cell r="AG664">
            <v>2018011001091</v>
          </cell>
          <cell r="AH664">
            <v>44777</v>
          </cell>
          <cell r="AI664">
            <v>44782</v>
          </cell>
          <cell r="AJ664" t="str">
            <v>N/A</v>
          </cell>
          <cell r="AK664" t="str">
            <v>N/A</v>
          </cell>
          <cell r="AL664" t="str">
            <v>N/A</v>
          </cell>
          <cell r="AM664" t="str">
            <v>N/A</v>
          </cell>
          <cell r="AN664">
            <v>0</v>
          </cell>
          <cell r="AO664" t="str">
            <v>N/A</v>
          </cell>
          <cell r="AP664">
            <v>0</v>
          </cell>
          <cell r="AQ664" t="str">
            <v>N/A</v>
          </cell>
          <cell r="AR664">
            <v>0</v>
          </cell>
          <cell r="AS664" t="str">
            <v>N/A</v>
          </cell>
          <cell r="AT664">
            <v>0</v>
          </cell>
          <cell r="AU664" t="str">
            <v>N/A</v>
          </cell>
          <cell r="AV664">
            <v>0</v>
          </cell>
          <cell r="AW664" t="str">
            <v>N/A</v>
          </cell>
          <cell r="AX664">
            <v>0</v>
          </cell>
          <cell r="AY664" t="str">
            <v>N/A</v>
          </cell>
          <cell r="AZ664">
            <v>0</v>
          </cell>
          <cell r="BA664">
            <v>51228600</v>
          </cell>
          <cell r="BB664" t="str">
            <v>NO</v>
          </cell>
          <cell r="BC664" t="str">
            <v>N/A</v>
          </cell>
          <cell r="BD664" t="str">
            <v>N/A</v>
          </cell>
          <cell r="BE664" t="str">
            <v>N/A</v>
          </cell>
          <cell r="BF664" t="str">
            <v>N/A</v>
          </cell>
          <cell r="BG664">
            <v>44926</v>
          </cell>
          <cell r="BH664">
            <v>44926</v>
          </cell>
          <cell r="BI664">
            <v>-417</v>
          </cell>
          <cell r="BJ664" t="str">
            <v>SI</v>
          </cell>
          <cell r="BK664" t="str">
            <v>N/A</v>
          </cell>
          <cell r="BL664" t="str">
            <v>Bogotá D.C.</v>
          </cell>
          <cell r="BM664" t="str">
            <v>Cumplimiento</v>
          </cell>
          <cell r="BN664" t="str">
            <v>63-45-101038721</v>
          </cell>
          <cell r="BO664">
            <v>0</v>
          </cell>
          <cell r="BP664" t="str">
            <v>Seguros del Estado S.A.</v>
          </cell>
          <cell r="BQ664">
            <v>44778</v>
          </cell>
          <cell r="BR664" t="str">
            <v>04/08/2022 - 30/06/2023</v>
          </cell>
          <cell r="BS664">
            <v>2022</v>
          </cell>
          <cell r="BT664" t="str">
            <v>PENDIENTE</v>
          </cell>
          <cell r="BU664" t="str">
            <v>Ninguna</v>
          </cell>
          <cell r="BV664" t="str">
            <v>Terminado</v>
          </cell>
          <cell r="BW664" t="str">
            <v>Retiro</v>
          </cell>
          <cell r="BX664" t="str">
            <v>N/A</v>
          </cell>
          <cell r="BY664" t="str">
            <v>DERECHO</v>
          </cell>
          <cell r="BZ664" t="str">
            <v>N/A</v>
          </cell>
          <cell r="CA664" t="str">
            <v>MASCULINO</v>
          </cell>
        </row>
        <row r="665">
          <cell r="C665" t="str">
            <v>JEP-649-2022</v>
          </cell>
          <cell r="D665" t="str">
            <v>JEP-CSPO-628-2022</v>
          </cell>
          <cell r="E665" t="str">
            <v>Laura Paredes</v>
          </cell>
          <cell r="F665">
            <v>44770</v>
          </cell>
          <cell r="G665" t="str">
            <v>Maria del Pilar Escobar Amaya</v>
          </cell>
          <cell r="H665" t="str">
            <v>2. Contratos o convenios que no requieren pluralidad de ofertas</v>
          </cell>
          <cell r="I665" t="str">
            <v>1. Prestación de servicios</v>
          </cell>
          <cell r="J665">
            <v>1024520745</v>
          </cell>
          <cell r="K665">
            <v>8</v>
          </cell>
          <cell r="L665" t="str">
            <v>Persona Natural</v>
          </cell>
          <cell r="M665" t="str">
            <v xml:space="preserve">Bogotá D.C. </v>
          </cell>
          <cell r="N665" t="str">
            <v>Prestar servicios profesionales especializados para acompañar al despacho de la Subsecretaría Ejecutiva en la articulación con las áreas misionales, Salas y Secciones de la JEP y otras entidades públicas, y en la implementación de las directrices y órdenes judiciales de la JEP en materia de monitoreo, verificación, aplicación de sanciones y demás obligaciones misionales asignadas a la dependencia</v>
          </cell>
          <cell r="O665" t="str">
            <v>Administrativo Transversal</v>
          </cell>
          <cell r="P665" t="str">
            <v>Harvey Danilo Suarez Morales</v>
          </cell>
          <cell r="Q665" t="str">
            <v>Secretaría Ejecutiva</v>
          </cell>
          <cell r="R665" t="str">
            <v xml:space="preserve">Subsecretaría Ejecutiva </v>
          </cell>
          <cell r="S665" t="str">
            <v xml:space="preserve">Subsecretaría Ejecutiva </v>
          </cell>
          <cell r="T665" t="str">
            <v>Angela María Mora Soto</v>
          </cell>
          <cell r="U665" t="str">
            <v xml:space="preserve">B -Subsecretaría Ejecutiva </v>
          </cell>
          <cell r="V665" t="str">
            <v>N/A</v>
          </cell>
          <cell r="W665" t="str">
            <v>N/A</v>
          </cell>
          <cell r="X665" t="str">
            <v>N/A</v>
          </cell>
          <cell r="Y665" t="str">
            <v>Inversión</v>
          </cell>
          <cell r="Z665">
            <v>52765455</v>
          </cell>
          <cell r="AA665" t="str">
            <v>N/A</v>
          </cell>
          <cell r="AB665" t="str">
            <v>N/A</v>
          </cell>
          <cell r="AC665">
            <v>10553091</v>
          </cell>
          <cell r="AD665" t="str">
            <v>N/A</v>
          </cell>
          <cell r="AE665">
            <v>96722</v>
          </cell>
          <cell r="AF665">
            <v>358522</v>
          </cell>
          <cell r="AG665" t="str">
            <v xml:space="preserve">	2018011001091</v>
          </cell>
          <cell r="AH665">
            <v>44778</v>
          </cell>
          <cell r="AI665">
            <v>44778</v>
          </cell>
          <cell r="AJ665" t="str">
            <v>N/A</v>
          </cell>
          <cell r="AK665" t="str">
            <v>N/A</v>
          </cell>
          <cell r="AL665" t="str">
            <v>N/A</v>
          </cell>
          <cell r="AM665" t="str">
            <v>N/A</v>
          </cell>
          <cell r="AN665">
            <v>0</v>
          </cell>
          <cell r="AO665" t="str">
            <v>N/A</v>
          </cell>
          <cell r="AP665">
            <v>0</v>
          </cell>
          <cell r="AQ665" t="str">
            <v>N/A</v>
          </cell>
          <cell r="AR665">
            <v>0</v>
          </cell>
          <cell r="AS665" t="str">
            <v>N/A</v>
          </cell>
          <cell r="AT665">
            <v>0</v>
          </cell>
          <cell r="AU665" t="str">
            <v>N/A</v>
          </cell>
          <cell r="AV665">
            <v>0</v>
          </cell>
          <cell r="AW665" t="str">
            <v>N/A</v>
          </cell>
          <cell r="AX665">
            <v>0</v>
          </cell>
          <cell r="AY665" t="str">
            <v>N/A</v>
          </cell>
          <cell r="AZ665">
            <v>0</v>
          </cell>
          <cell r="BA665">
            <v>52765455</v>
          </cell>
          <cell r="BB665" t="str">
            <v>NO</v>
          </cell>
          <cell r="BC665" t="str">
            <v>N/A</v>
          </cell>
          <cell r="BD665" t="str">
            <v>N/A</v>
          </cell>
          <cell r="BE665" t="str">
            <v>N/A</v>
          </cell>
          <cell r="BF665" t="str">
            <v>N/A</v>
          </cell>
          <cell r="BG665">
            <v>44926</v>
          </cell>
          <cell r="BH665">
            <v>44926</v>
          </cell>
          <cell r="BI665">
            <v>-417</v>
          </cell>
          <cell r="BJ665" t="str">
            <v>SI</v>
          </cell>
          <cell r="BK665" t="str">
            <v>N/A</v>
          </cell>
          <cell r="BL665" t="str">
            <v>Bogotá D.C.</v>
          </cell>
          <cell r="BM665" t="str">
            <v>Cumplimiento</v>
          </cell>
          <cell r="BN665" t="str">
            <v>21-45-101380394</v>
          </cell>
          <cell r="BO665">
            <v>0</v>
          </cell>
          <cell r="BP665" t="str">
            <v>Seguros del Estado S.A.</v>
          </cell>
          <cell r="BQ665">
            <v>44778</v>
          </cell>
          <cell r="BR665" t="str">
            <v>05/08/2022 - 01/07/2023</v>
          </cell>
          <cell r="BS665">
            <v>2022</v>
          </cell>
          <cell r="BT665" t="str">
            <v>PENDIENTE</v>
          </cell>
          <cell r="BU665" t="str">
            <v>Ninguna</v>
          </cell>
          <cell r="BV665" t="str">
            <v>Terminado</v>
          </cell>
          <cell r="BW665" t="str">
            <v>Retiro</v>
          </cell>
          <cell r="BX665" t="str">
            <v>N/A</v>
          </cell>
          <cell r="BY665" t="str">
            <v>DERECHO</v>
          </cell>
          <cell r="BZ665" t="str">
            <v>N/A</v>
          </cell>
          <cell r="CA665" t="str">
            <v>FEMENINO</v>
          </cell>
        </row>
        <row r="666">
          <cell r="C666" t="str">
            <v>JEP-596-2022</v>
          </cell>
          <cell r="D666" t="str">
            <v>JEP-CSPO-577-2022</v>
          </cell>
          <cell r="E666" t="str">
            <v>Laura Paredes</v>
          </cell>
          <cell r="F666">
            <v>44749</v>
          </cell>
          <cell r="G666" t="str">
            <v>Julian Dario Bonilla Montenegro</v>
          </cell>
          <cell r="H666" t="str">
            <v>2. Contratos o convenios que no requieren pluralidad de ofertas</v>
          </cell>
          <cell r="I666" t="str">
            <v>1. Prestación de servicios</v>
          </cell>
          <cell r="J666">
            <v>80220607</v>
          </cell>
          <cell r="K666">
            <v>5</v>
          </cell>
          <cell r="L666" t="str">
            <v>Persona Natural</v>
          </cell>
          <cell r="M666" t="str">
            <v xml:space="preserve">Bogotá D.C. </v>
          </cell>
          <cell r="N666" t="str">
            <v>Apoyar a la Relatoría General de la JEP en la elaboración y concertación de la metodología para la construcción de líneas jurisprudenciales en los temas que sean priorizados, así como en el desarrollo de éstas y en la estrategia de divulgación y socialización con los diferentes actores.  (Contratos o convenio que no requieren pluralidad de ofertas)</v>
          </cell>
          <cell r="O666" t="str">
            <v>Misional</v>
          </cell>
          <cell r="P666" t="str">
            <v>Harvey Danilo Suarez Morales</v>
          </cell>
          <cell r="Q666" t="str">
            <v>Secretaría Ejecutiva</v>
          </cell>
          <cell r="R666" t="str">
            <v>Magistratura</v>
          </cell>
          <cell r="S666" t="str">
            <v>F -Magistratura</v>
          </cell>
          <cell r="T666" t="str">
            <v>Dilia Danyxa Lozano Suarez</v>
          </cell>
          <cell r="U666" t="str">
            <v>F -Magistratura</v>
          </cell>
          <cell r="V666" t="str">
            <v>N/A</v>
          </cell>
          <cell r="W666" t="str">
            <v>Magistratura - Relatoria 
Línea Jurisprudencial</v>
          </cell>
          <cell r="X666" t="str">
            <v>N/A</v>
          </cell>
          <cell r="Y666" t="str">
            <v>Inversión</v>
          </cell>
          <cell r="Z666">
            <v>30358200</v>
          </cell>
          <cell r="AA666" t="str">
            <v>N/A</v>
          </cell>
          <cell r="AB666" t="str">
            <v>N/A</v>
          </cell>
          <cell r="AC666">
            <v>6071640</v>
          </cell>
          <cell r="AD666" t="str">
            <v>N/A</v>
          </cell>
          <cell r="AE666">
            <v>88622</v>
          </cell>
          <cell r="AF666" t="str">
            <v>PND</v>
          </cell>
          <cell r="AG666">
            <v>2018011001091</v>
          </cell>
          <cell r="AH666">
            <v>44748</v>
          </cell>
          <cell r="AI666">
            <v>44749</v>
          </cell>
          <cell r="AJ666" t="str">
            <v>N/A</v>
          </cell>
          <cell r="AK666" t="str">
            <v>N/A</v>
          </cell>
          <cell r="AL666" t="str">
            <v>N/A</v>
          </cell>
          <cell r="AM666" t="str">
            <v>N/A</v>
          </cell>
          <cell r="AN666">
            <v>0</v>
          </cell>
          <cell r="AO666" t="str">
            <v>N/A</v>
          </cell>
          <cell r="AP666">
            <v>0</v>
          </cell>
          <cell r="AQ666" t="str">
            <v>N/A</v>
          </cell>
          <cell r="AR666">
            <v>0</v>
          </cell>
          <cell r="AS666" t="str">
            <v>N/A</v>
          </cell>
          <cell r="AT666">
            <v>0</v>
          </cell>
          <cell r="AU666" t="str">
            <v>N/A</v>
          </cell>
          <cell r="AV666">
            <v>0</v>
          </cell>
          <cell r="AW666" t="str">
            <v>N/A</v>
          </cell>
          <cell r="AX666">
            <v>0</v>
          </cell>
          <cell r="AY666" t="str">
            <v>N/A</v>
          </cell>
          <cell r="AZ666">
            <v>0</v>
          </cell>
          <cell r="BA666">
            <v>30358200</v>
          </cell>
          <cell r="BB666" t="str">
            <v>NO</v>
          </cell>
          <cell r="BC666" t="str">
            <v>N/A</v>
          </cell>
          <cell r="BD666" t="str">
            <v>N/A</v>
          </cell>
          <cell r="BE666" t="str">
            <v>N/A</v>
          </cell>
          <cell r="BF666" t="str">
            <v>N/A</v>
          </cell>
          <cell r="BG666">
            <v>44895</v>
          </cell>
          <cell r="BH666">
            <v>44895</v>
          </cell>
          <cell r="BI666">
            <v>-448</v>
          </cell>
          <cell r="BJ666" t="str">
            <v>SI</v>
          </cell>
          <cell r="BK666" t="str">
            <v>N/A</v>
          </cell>
          <cell r="BL666" t="str">
            <v>Bogotá D.C.</v>
          </cell>
          <cell r="BM666" t="str">
            <v>Cumplimiento</v>
          </cell>
          <cell r="BN666" t="str">
            <v>560-47-994000153305</v>
          </cell>
          <cell r="BO666">
            <v>0</v>
          </cell>
          <cell r="BP666" t="str">
            <v>Aseguradora Solidaria de Colombia</v>
          </cell>
          <cell r="BQ666">
            <v>44749</v>
          </cell>
          <cell r="BR666" t="str">
            <v>07/07/2022 - 09/06/2023</v>
          </cell>
          <cell r="BS666">
            <v>2022</v>
          </cell>
          <cell r="BT666" t="str">
            <v>PENDIENTE</v>
          </cell>
          <cell r="BU666" t="str">
            <v>Ninguna</v>
          </cell>
          <cell r="BV666" t="str">
            <v>Terminado</v>
          </cell>
          <cell r="BW666" t="str">
            <v>Retiro</v>
          </cell>
          <cell r="BX666" t="str">
            <v>N/A</v>
          </cell>
          <cell r="BY666" t="str">
            <v>PENDIENTE</v>
          </cell>
          <cell r="BZ666" t="str">
            <v>N/A</v>
          </cell>
          <cell r="CA666" t="str">
            <v>MASCULINO</v>
          </cell>
        </row>
        <row r="667">
          <cell r="C667" t="str">
            <v>JEP-597-2022</v>
          </cell>
          <cell r="D667" t="str">
            <v>JEP-CSPO-578-2022</v>
          </cell>
          <cell r="E667" t="str">
            <v>Laura Paredes</v>
          </cell>
          <cell r="F667">
            <v>44749</v>
          </cell>
          <cell r="G667" t="str">
            <v xml:space="preserve">Marco Antonio Sanabria </v>
          </cell>
          <cell r="H667" t="str">
            <v>2. Contratos o convenios que no requieren pluralidad de ofertas</v>
          </cell>
          <cell r="I667" t="str">
            <v>1. Prestación de servicios</v>
          </cell>
          <cell r="J667">
            <v>80746119</v>
          </cell>
          <cell r="K667">
            <v>0</v>
          </cell>
          <cell r="L667" t="str">
            <v>Persona Natural</v>
          </cell>
          <cell r="M667" t="str">
            <v xml:space="preserve">Bogotá D.C. </v>
          </cell>
          <cell r="N667" t="str">
            <v>Apoyar a la Relatoría General de la JEP en la elaboración y concertación de la metodología para la construcción de líneas jurisprudenciales en los temas que sean priorizados, así como en el desarrollo de éstas y en la estrategia de divulgación y socialización con los diferentes actores.  (Contratos o convenio que no requieren pluralidad de ofertas)</v>
          </cell>
          <cell r="O667" t="str">
            <v>Misional</v>
          </cell>
          <cell r="P667" t="str">
            <v>Harvey Danilo Suarez Morales</v>
          </cell>
          <cell r="Q667" t="str">
            <v>Secretaría Ejecutiva</v>
          </cell>
          <cell r="R667" t="str">
            <v>Magistratura</v>
          </cell>
          <cell r="S667" t="str">
            <v>F -Magistratura</v>
          </cell>
          <cell r="T667" t="str">
            <v>Dilia Danyxa Lozano Suarez</v>
          </cell>
          <cell r="U667" t="str">
            <v>F -Magistratura</v>
          </cell>
          <cell r="V667" t="str">
            <v>N/A</v>
          </cell>
          <cell r="W667" t="str">
            <v>Magistratura - Relatoria 
Línea Jurisprudencial</v>
          </cell>
          <cell r="X667" t="str">
            <v>N/A</v>
          </cell>
          <cell r="Y667" t="str">
            <v>Inversión</v>
          </cell>
          <cell r="Z667">
            <v>36429840</v>
          </cell>
          <cell r="AA667" t="str">
            <v>N/A</v>
          </cell>
          <cell r="AB667" t="str">
            <v>N/A</v>
          </cell>
          <cell r="AC667">
            <v>6071640</v>
          </cell>
          <cell r="AD667" t="str">
            <v>N/A</v>
          </cell>
          <cell r="AE667">
            <v>88722</v>
          </cell>
          <cell r="AF667">
            <v>336122</v>
          </cell>
          <cell r="AG667" t="str">
            <v xml:space="preserve">	2018011001091</v>
          </cell>
          <cell r="AH667">
            <v>44767</v>
          </cell>
          <cell r="AI667">
            <v>44770</v>
          </cell>
          <cell r="AJ667" t="str">
            <v xml:space="preserve">Rafael Augusto Malaver Bernal </v>
          </cell>
          <cell r="AK667">
            <v>80851089</v>
          </cell>
          <cell r="AL667">
            <v>7</v>
          </cell>
          <cell r="AM667">
            <v>44810</v>
          </cell>
          <cell r="AN667">
            <v>0</v>
          </cell>
          <cell r="AO667" t="str">
            <v>N/A</v>
          </cell>
          <cell r="AP667">
            <v>0</v>
          </cell>
          <cell r="AQ667" t="str">
            <v>N/A</v>
          </cell>
          <cell r="AR667">
            <v>0</v>
          </cell>
          <cell r="AS667" t="str">
            <v>N/A</v>
          </cell>
          <cell r="AT667">
            <v>0</v>
          </cell>
          <cell r="AU667" t="str">
            <v>N/A</v>
          </cell>
          <cell r="AV667">
            <v>0</v>
          </cell>
          <cell r="AW667" t="str">
            <v>N/A</v>
          </cell>
          <cell r="AX667">
            <v>0</v>
          </cell>
          <cell r="AY667" t="str">
            <v>N/A</v>
          </cell>
          <cell r="AZ667">
            <v>0</v>
          </cell>
          <cell r="BA667">
            <v>36429840</v>
          </cell>
          <cell r="BB667" t="str">
            <v>NO</v>
          </cell>
          <cell r="BC667" t="str">
            <v>N/A</v>
          </cell>
          <cell r="BD667" t="str">
            <v>N/A</v>
          </cell>
          <cell r="BE667" t="str">
            <v>N/A</v>
          </cell>
          <cell r="BF667" t="str">
            <v>N/A</v>
          </cell>
          <cell r="BG667">
            <v>44926</v>
          </cell>
          <cell r="BH667">
            <v>44926</v>
          </cell>
          <cell r="BI667">
            <v>-417</v>
          </cell>
          <cell r="BJ667" t="str">
            <v>SI</v>
          </cell>
          <cell r="BK667" t="str">
            <v>N/A</v>
          </cell>
          <cell r="BL667" t="str">
            <v>Bogotá D.C.</v>
          </cell>
          <cell r="BM667" t="str">
            <v>Cumplimiento</v>
          </cell>
          <cell r="BN667" t="str">
            <v>14-45-101083137
11-47-101012836</v>
          </cell>
          <cell r="BO667" t="str">
            <v>0
0</v>
          </cell>
          <cell r="BP667" t="str">
            <v>Seguros del Estado S.A.
Seguros del Estado S.A.</v>
          </cell>
          <cell r="BQ667" t="str">
            <v>26/07/2022
06/09/2022</v>
          </cell>
          <cell r="BR667" t="str">
            <v>25/07/2022 - 10/07/2023
06/09/2022 - 05/07/2023</v>
          </cell>
          <cell r="BS667" t="str">
            <v>28/07/2022
07/09/2022</v>
          </cell>
          <cell r="BT667" t="str">
            <v>PENDIENTE</v>
          </cell>
          <cell r="BU667" t="str">
            <v>En fecha del 6 de septiembre de 2022 se aprueba la cesión del contrato</v>
          </cell>
          <cell r="BV667" t="str">
            <v>Terminado</v>
          </cell>
          <cell r="BW667" t="str">
            <v>Cesión</v>
          </cell>
          <cell r="BX667" t="str">
            <v>N/A</v>
          </cell>
          <cell r="BY667" t="str">
            <v>PENDIENTE</v>
          </cell>
          <cell r="BZ667" t="str">
            <v>N/A</v>
          </cell>
          <cell r="CA667" t="str">
            <v>MASCULINO</v>
          </cell>
        </row>
        <row r="668">
          <cell r="C668" t="str">
            <v>JEP-598-2022</v>
          </cell>
          <cell r="D668" t="str">
            <v>JEP-CSPO-579-2022</v>
          </cell>
          <cell r="E668" t="str">
            <v>Laura Paredes</v>
          </cell>
          <cell r="F668">
            <v>44749</v>
          </cell>
          <cell r="G668" t="str">
            <v>Angelica María Rodriguez Rodriguez</v>
          </cell>
          <cell r="H668" t="str">
            <v>2. Contratos o convenios que no requieren pluralidad de ofertas</v>
          </cell>
          <cell r="I668" t="str">
            <v>1. Prestación de servicios</v>
          </cell>
          <cell r="J668">
            <v>53098890</v>
          </cell>
          <cell r="K668">
            <v>2</v>
          </cell>
          <cell r="L668" t="str">
            <v>Persona Natural</v>
          </cell>
          <cell r="M668" t="str">
            <v xml:space="preserve">Bogotá D.C. </v>
          </cell>
          <cell r="N668" t="str">
            <v>Apoyar a la Relatoría General de la JEP en la elaboración y concertación de la metodología para la construcción de líneas jurisprudenciales en los temas que sean priorizados, así como en el desarrollo de éstas y en la estrategia de divulgación y socialización con los diferentes actores.  (Contratos o convenio que no requieren pluralidad de ofertas)</v>
          </cell>
          <cell r="O668" t="str">
            <v>Misional</v>
          </cell>
          <cell r="P668" t="str">
            <v>Harvey Danilo Suarez Morales</v>
          </cell>
          <cell r="Q668" t="str">
            <v>Secretaría Ejecutiva</v>
          </cell>
          <cell r="R668" t="str">
            <v>Magistratura</v>
          </cell>
          <cell r="S668" t="str">
            <v>F -Magistratura</v>
          </cell>
          <cell r="T668" t="str">
            <v>Dilia Danyxa Lozano Suarez</v>
          </cell>
          <cell r="U668" t="str">
            <v>F -Magistratura</v>
          </cell>
          <cell r="V668" t="str">
            <v>N/A</v>
          </cell>
          <cell r="W668" t="str">
            <v>Magistratura - Relatoria 
Línea Jurisprudencial</v>
          </cell>
          <cell r="X668" t="str">
            <v>N/A</v>
          </cell>
          <cell r="Y668" t="str">
            <v>Inversión</v>
          </cell>
          <cell r="Z668">
            <v>36429840</v>
          </cell>
          <cell r="AA668" t="str">
            <v>N/A</v>
          </cell>
          <cell r="AB668" t="str">
            <v>N/A</v>
          </cell>
          <cell r="AC668">
            <v>6071640</v>
          </cell>
          <cell r="AD668" t="str">
            <v>N/A</v>
          </cell>
          <cell r="AE668">
            <v>88822</v>
          </cell>
          <cell r="AF668">
            <v>335822</v>
          </cell>
          <cell r="AG668">
            <v>2018011001091</v>
          </cell>
          <cell r="AH668">
            <v>44764</v>
          </cell>
          <cell r="AI668">
            <v>44767</v>
          </cell>
          <cell r="AJ668" t="str">
            <v>Luisa Fernanda Torrado Rojas
Laura Juliana Castellanos Otero</v>
          </cell>
          <cell r="AK668" t="str">
            <v>1016016663
1098720420</v>
          </cell>
          <cell r="AL668" t="str">
            <v>2
7</v>
          </cell>
          <cell r="AM668" t="str">
            <v>6/09/2022
1/11/2022</v>
          </cell>
          <cell r="AN668">
            <v>0</v>
          </cell>
          <cell r="AO668" t="str">
            <v>N/A</v>
          </cell>
          <cell r="AP668">
            <v>0</v>
          </cell>
          <cell r="AQ668" t="str">
            <v>N/A</v>
          </cell>
          <cell r="AR668">
            <v>0</v>
          </cell>
          <cell r="AS668" t="str">
            <v>N/A</v>
          </cell>
          <cell r="AT668">
            <v>0</v>
          </cell>
          <cell r="AU668" t="str">
            <v>N/A</v>
          </cell>
          <cell r="AV668">
            <v>0</v>
          </cell>
          <cell r="AW668" t="str">
            <v>N/A</v>
          </cell>
          <cell r="AX668">
            <v>0</v>
          </cell>
          <cell r="AY668" t="str">
            <v>N/A</v>
          </cell>
          <cell r="AZ668">
            <v>0</v>
          </cell>
          <cell r="BA668">
            <v>36429840</v>
          </cell>
          <cell r="BB668" t="str">
            <v>NO</v>
          </cell>
          <cell r="BC668" t="str">
            <v>N/A</v>
          </cell>
          <cell r="BD668" t="str">
            <v>N/A</v>
          </cell>
          <cell r="BE668" t="str">
            <v>N/A</v>
          </cell>
          <cell r="BF668" t="str">
            <v>N/A</v>
          </cell>
          <cell r="BG668">
            <v>44926</v>
          </cell>
          <cell r="BH668">
            <v>44926</v>
          </cell>
          <cell r="BI668">
            <v>-417</v>
          </cell>
          <cell r="BJ668" t="str">
            <v>SI</v>
          </cell>
          <cell r="BK668" t="str">
            <v>N/A</v>
          </cell>
          <cell r="BL668" t="str">
            <v>Bogotá D.C.</v>
          </cell>
          <cell r="BM668" t="str">
            <v>Cumplimiento</v>
          </cell>
          <cell r="BN668" t="str">
            <v>63-47-101001084
21-45-101383907
63-45-101040144</v>
          </cell>
          <cell r="BO668" t="str">
            <v>0
0
0</v>
          </cell>
          <cell r="BP668" t="str">
            <v>Seguros del Estado S.A.
Seguros del Estado S.A.
Seguros del Estado S.A.</v>
          </cell>
          <cell r="BQ668" t="str">
            <v>8/07/2022
06/09/2022
03/11/2022</v>
          </cell>
          <cell r="BR668" t="str">
            <v>08/07/2022 - 30/06/2023
08/09/2022 - 01/07/2023
03/11/2022 - 30/06/2023</v>
          </cell>
          <cell r="BS668" t="str">
            <v>25/07/2022
07/09/2022
04/11/2022</v>
          </cell>
          <cell r="BT668" t="str">
            <v>PENDIENTE</v>
          </cell>
          <cell r="BU668" t="str">
            <v>A partir del seis (06) de septiembre de dos mil veintidós (2022) se realiza cesión del contrato aprobado el 5 de septiembre
A partir del 1/11/2022 se realiza cesión</v>
          </cell>
          <cell r="BV668" t="str">
            <v>Terminado</v>
          </cell>
          <cell r="BW668" t="str">
            <v>Cesión</v>
          </cell>
          <cell r="BX668" t="str">
            <v>N/A</v>
          </cell>
          <cell r="BY668" t="str">
            <v>DERECHO</v>
          </cell>
          <cell r="BZ668" t="str">
            <v>N/A</v>
          </cell>
          <cell r="CA668" t="str">
            <v>FEMENINO</v>
          </cell>
        </row>
        <row r="669">
          <cell r="C669" t="str">
            <v>JEP-599-2022</v>
          </cell>
          <cell r="D669" t="str">
            <v>JEP-CSPO-580-2022</v>
          </cell>
          <cell r="E669" t="str">
            <v>Laura Paredes</v>
          </cell>
          <cell r="F669">
            <v>44749</v>
          </cell>
          <cell r="G669" t="str">
            <v>Diana Marcela Hincapie Cetina</v>
          </cell>
          <cell r="H669" t="str">
            <v>2. Contratos o convenios que no requieren pluralidad de ofertas</v>
          </cell>
          <cell r="I669" t="str">
            <v>1. Prestación de servicios</v>
          </cell>
          <cell r="J669">
            <v>52108752</v>
          </cell>
          <cell r="K669">
            <v>5</v>
          </cell>
          <cell r="L669" t="str">
            <v>Persona Natural</v>
          </cell>
          <cell r="M669" t="str">
            <v xml:space="preserve">Bogotá D.C. </v>
          </cell>
          <cell r="N669" t="str">
            <v>Apoyar a la Relatoría General de la JEP en la elaboración y concertación de la metodología para la construcción de líneas jurisprudenciales en los temas que sean priorizados, así como en el desarrollo de éstas y en la estrategia de divulgación y socialización con los diferentes actores.  (Contratos o convenio que no requieren pluralidad de ofertas)</v>
          </cell>
          <cell r="O669" t="str">
            <v>Misional</v>
          </cell>
          <cell r="P669" t="str">
            <v>Harvey Danilo Suarez Morales</v>
          </cell>
          <cell r="Q669" t="str">
            <v>Secretaría Ejecutiva</v>
          </cell>
          <cell r="R669" t="str">
            <v>Magistratura</v>
          </cell>
          <cell r="S669" t="str">
            <v>F -Magistratura</v>
          </cell>
          <cell r="T669" t="str">
            <v>Dilia Danyxa Lozano Suarez</v>
          </cell>
          <cell r="U669" t="str">
            <v>F -Magistratura</v>
          </cell>
          <cell r="V669" t="str">
            <v>N/A</v>
          </cell>
          <cell r="W669" t="str">
            <v>Magistratura - Relatoria 
Línea Jurisprudencial</v>
          </cell>
          <cell r="X669" t="str">
            <v>N/A</v>
          </cell>
          <cell r="Y669" t="str">
            <v>Inversión</v>
          </cell>
          <cell r="Z669">
            <v>36429840</v>
          </cell>
          <cell r="AA669" t="str">
            <v>N/A</v>
          </cell>
          <cell r="AB669" t="str">
            <v>N/A</v>
          </cell>
          <cell r="AC669">
            <v>6071640</v>
          </cell>
          <cell r="AD669" t="str">
            <v>N/A</v>
          </cell>
          <cell r="AE669">
            <v>88922</v>
          </cell>
          <cell r="AF669">
            <v>315922</v>
          </cell>
          <cell r="AG669">
            <v>2018011001091</v>
          </cell>
          <cell r="AH669">
            <v>44754</v>
          </cell>
          <cell r="AI669">
            <v>44755</v>
          </cell>
          <cell r="AJ669" t="str">
            <v>N/A</v>
          </cell>
          <cell r="AK669" t="str">
            <v>N/A</v>
          </cell>
          <cell r="AL669" t="str">
            <v>N/A</v>
          </cell>
          <cell r="AM669" t="str">
            <v>N/A</v>
          </cell>
          <cell r="AN669">
            <v>0</v>
          </cell>
          <cell r="AO669" t="str">
            <v>N/A</v>
          </cell>
          <cell r="AP669">
            <v>0</v>
          </cell>
          <cell r="AQ669" t="str">
            <v>N/A</v>
          </cell>
          <cell r="AR669">
            <v>0</v>
          </cell>
          <cell r="AS669" t="str">
            <v>N/A</v>
          </cell>
          <cell r="AT669">
            <v>0</v>
          </cell>
          <cell r="AU669" t="str">
            <v>N/A</v>
          </cell>
          <cell r="AV669">
            <v>0</v>
          </cell>
          <cell r="AW669" t="str">
            <v>N/A</v>
          </cell>
          <cell r="AX669">
            <v>0</v>
          </cell>
          <cell r="AY669" t="str">
            <v>N/A</v>
          </cell>
          <cell r="AZ669">
            <v>0</v>
          </cell>
          <cell r="BA669">
            <v>36429840</v>
          </cell>
          <cell r="BB669" t="str">
            <v>NO</v>
          </cell>
          <cell r="BC669" t="str">
            <v>N/A</v>
          </cell>
          <cell r="BD669" t="str">
            <v>N/A</v>
          </cell>
          <cell r="BE669" t="str">
            <v>N/A</v>
          </cell>
          <cell r="BF669" t="str">
            <v>N/A</v>
          </cell>
          <cell r="BG669">
            <v>44926</v>
          </cell>
          <cell r="BH669">
            <v>44926</v>
          </cell>
          <cell r="BI669">
            <v>-417</v>
          </cell>
          <cell r="BJ669" t="str">
            <v>SI</v>
          </cell>
          <cell r="BK669" t="str">
            <v>N/A</v>
          </cell>
          <cell r="BL669" t="str">
            <v>Bogotá D.C.</v>
          </cell>
          <cell r="BM669" t="str">
            <v>Cumplimiento</v>
          </cell>
          <cell r="BN669" t="str">
            <v>63-47-101001081</v>
          </cell>
          <cell r="BO669">
            <v>0</v>
          </cell>
          <cell r="BP669" t="str">
            <v>Seguros del Estado S.A.</v>
          </cell>
          <cell r="BQ669">
            <v>44749</v>
          </cell>
          <cell r="BR669" t="str">
            <v>07/07/2022 - 30/06/2023</v>
          </cell>
          <cell r="BS669">
            <v>2022</v>
          </cell>
          <cell r="BT669" t="str">
            <v>PENDIENTE</v>
          </cell>
          <cell r="BU669" t="str">
            <v>Ninguna</v>
          </cell>
          <cell r="BV669" t="str">
            <v>Terminado</v>
          </cell>
          <cell r="BW669" t="str">
            <v>Retiro</v>
          </cell>
          <cell r="BX669" t="str">
            <v>N/A</v>
          </cell>
          <cell r="BY669" t="str">
            <v>PENDIENTE</v>
          </cell>
          <cell r="BZ669" t="str">
            <v>N/A</v>
          </cell>
          <cell r="CA669" t="str">
            <v>FEMENINO</v>
          </cell>
        </row>
        <row r="670">
          <cell r="C670" t="str">
            <v>JEP-600-2022</v>
          </cell>
          <cell r="D670" t="str">
            <v>JEP-CSPO-581-2022</v>
          </cell>
          <cell r="E670" t="str">
            <v>Laura Paredes</v>
          </cell>
          <cell r="F670">
            <v>44749</v>
          </cell>
          <cell r="G670" t="str">
            <v>Nestor Julian Ramirez Sierra</v>
          </cell>
          <cell r="H670" t="str">
            <v>2. Contratos o convenios que no requieren pluralidad de ofertas</v>
          </cell>
          <cell r="I670" t="str">
            <v>1. Prestación de servicios</v>
          </cell>
          <cell r="J670">
            <v>1010169744</v>
          </cell>
          <cell r="K670">
            <v>5</v>
          </cell>
          <cell r="L670" t="str">
            <v>Persona Natural</v>
          </cell>
          <cell r="M670" t="str">
            <v xml:space="preserve">Bogotá D.C. </v>
          </cell>
          <cell r="N670" t="str">
            <v>Apoyar a la Relatoría General de la JEP en la elaboración y concertación de la metodología para la construcción de líneas jurisprudenciales en los temas que sean priorizados, así como en el desarrollo de éstas y en la estrategia de divulgación y socialización con los diferentes actores.   (Contratos o convenio que no requieren pluralidad de ofertas)</v>
          </cell>
          <cell r="O670" t="str">
            <v>Misional</v>
          </cell>
          <cell r="P670" t="str">
            <v>Harvey Danilo Suarez Morales</v>
          </cell>
          <cell r="Q670" t="str">
            <v>Secretaría Ejecutiva</v>
          </cell>
          <cell r="R670" t="str">
            <v>Magistratura</v>
          </cell>
          <cell r="S670" t="str">
            <v>F -Magistratura</v>
          </cell>
          <cell r="T670" t="str">
            <v>Dilia Danyxa Lozano Suarez</v>
          </cell>
          <cell r="U670" t="str">
            <v>F -Magistratura</v>
          </cell>
          <cell r="V670" t="str">
            <v>N/A</v>
          </cell>
          <cell r="W670" t="str">
            <v>Magistratura - Relatoria 
Línea Jurisprudencial</v>
          </cell>
          <cell r="X670" t="str">
            <v>N/A</v>
          </cell>
          <cell r="Y670" t="str">
            <v>Inversión</v>
          </cell>
          <cell r="Z670">
            <v>36429840</v>
          </cell>
          <cell r="AA670" t="str">
            <v>N/A</v>
          </cell>
          <cell r="AB670" t="str">
            <v>N/A</v>
          </cell>
          <cell r="AC670">
            <v>6071640</v>
          </cell>
          <cell r="AD670" t="str">
            <v>N/A</v>
          </cell>
          <cell r="AE670">
            <v>89022</v>
          </cell>
          <cell r="AF670">
            <v>319322</v>
          </cell>
          <cell r="AG670" t="str">
            <v xml:space="preserve">	2018011001091</v>
          </cell>
          <cell r="AH670">
            <v>44755</v>
          </cell>
          <cell r="AI670">
            <v>44756</v>
          </cell>
          <cell r="AJ670" t="str">
            <v>N/A</v>
          </cell>
          <cell r="AK670" t="str">
            <v>N/A</v>
          </cell>
          <cell r="AL670" t="str">
            <v>N/A</v>
          </cell>
          <cell r="AM670" t="str">
            <v>N/A</v>
          </cell>
          <cell r="AN670">
            <v>0</v>
          </cell>
          <cell r="AO670" t="str">
            <v>N/A</v>
          </cell>
          <cell r="AP670">
            <v>0</v>
          </cell>
          <cell r="AQ670" t="str">
            <v>N/A</v>
          </cell>
          <cell r="AR670">
            <v>0</v>
          </cell>
          <cell r="AS670" t="str">
            <v>N/A</v>
          </cell>
          <cell r="AT670">
            <v>0</v>
          </cell>
          <cell r="AU670" t="str">
            <v>N/A</v>
          </cell>
          <cell r="AV670">
            <v>0</v>
          </cell>
          <cell r="AW670" t="str">
            <v>N/A</v>
          </cell>
          <cell r="AX670">
            <v>0</v>
          </cell>
          <cell r="AY670" t="str">
            <v>N/A</v>
          </cell>
          <cell r="AZ670">
            <v>0</v>
          </cell>
          <cell r="BA670">
            <v>36429840</v>
          </cell>
          <cell r="BB670" t="str">
            <v>NO</v>
          </cell>
          <cell r="BC670" t="str">
            <v>N/A</v>
          </cell>
          <cell r="BD670" t="str">
            <v>N/A</v>
          </cell>
          <cell r="BE670" t="str">
            <v>N/A</v>
          </cell>
          <cell r="BF670" t="str">
            <v>N/A</v>
          </cell>
          <cell r="BG670">
            <v>44926</v>
          </cell>
          <cell r="BH670">
            <v>44926</v>
          </cell>
          <cell r="BI670">
            <v>-417</v>
          </cell>
          <cell r="BJ670" t="str">
            <v>SI</v>
          </cell>
          <cell r="BK670" t="str">
            <v>N/A</v>
          </cell>
          <cell r="BL670" t="str">
            <v>Bogotá D.C.</v>
          </cell>
          <cell r="BM670" t="str">
            <v>Cumplimiento</v>
          </cell>
          <cell r="BN670" t="str">
            <v>380-47-994000126419</v>
          </cell>
          <cell r="BO670">
            <v>0</v>
          </cell>
          <cell r="BP670" t="str">
            <v>Aseguradora Solidaria de Colombia</v>
          </cell>
          <cell r="BQ670">
            <v>44755</v>
          </cell>
          <cell r="BR670" t="str">
            <v>13/07/2022 - 31/12/2023</v>
          </cell>
          <cell r="BS670">
            <v>2022</v>
          </cell>
          <cell r="BT670" t="str">
            <v>PENDIENTE</v>
          </cell>
          <cell r="BU670" t="str">
            <v>Quedo con número de proceso JEP-CSOP-581-2022</v>
          </cell>
          <cell r="BV670" t="str">
            <v>Terminado</v>
          </cell>
          <cell r="BW670" t="str">
            <v>Retiro</v>
          </cell>
          <cell r="BX670" t="str">
            <v>N/A</v>
          </cell>
          <cell r="BY670" t="str">
            <v>PENDIENTE</v>
          </cell>
          <cell r="BZ670" t="str">
            <v>N/A</v>
          </cell>
          <cell r="CA670" t="str">
            <v>MASCULINO</v>
          </cell>
        </row>
        <row r="671">
          <cell r="C671" t="str">
            <v>JEP-601-2022</v>
          </cell>
          <cell r="D671" t="str">
            <v>JEP-CSPO-582-2022</v>
          </cell>
          <cell r="E671" t="str">
            <v>Laura Paredes</v>
          </cell>
          <cell r="F671">
            <v>44749</v>
          </cell>
          <cell r="G671" t="str">
            <v>Laura Angelica Vasquez Maldonado</v>
          </cell>
          <cell r="H671" t="str">
            <v>2. Contratos o convenios que no requieren pluralidad de ofertas</v>
          </cell>
          <cell r="I671" t="str">
            <v>1. Prestación de servicios</v>
          </cell>
          <cell r="J671">
            <v>52997785</v>
          </cell>
          <cell r="K671">
            <v>0</v>
          </cell>
          <cell r="L671" t="str">
            <v>Persona Natural</v>
          </cell>
          <cell r="M671" t="str">
            <v xml:space="preserve">Bogotá D.C. </v>
          </cell>
          <cell r="N671" t="str">
            <v>Apoyar a la Relatoría General de la JEP en la elaboración e implementación de una estrategia de divulgación del contenido de la jurisprudencia de la JEP.  (Contratos o convenio que no requieren pluralidad de ofertas)</v>
          </cell>
          <cell r="O671" t="str">
            <v>Misional</v>
          </cell>
          <cell r="P671" t="str">
            <v>Harvey Danilo Suarez Morales</v>
          </cell>
          <cell r="Q671" t="str">
            <v>Secretaría Ejecutiva</v>
          </cell>
          <cell r="R671" t="str">
            <v>N/A</v>
          </cell>
          <cell r="S671" t="str">
            <v>F -Magistratura</v>
          </cell>
          <cell r="T671" t="str">
            <v>Dilia Danyxa Lozano Suarez</v>
          </cell>
          <cell r="U671" t="str">
            <v>F -Magistratura</v>
          </cell>
          <cell r="V671" t="str">
            <v>N/A</v>
          </cell>
          <cell r="W671" t="str">
            <v>Magistratura - Relatoria
Estrategia de divulgación</v>
          </cell>
          <cell r="X671" t="str">
            <v>N/A</v>
          </cell>
          <cell r="Y671" t="str">
            <v>Inversión</v>
          </cell>
          <cell r="Z671">
            <v>43368858</v>
          </cell>
          <cell r="AA671" t="str">
            <v>N/A</v>
          </cell>
          <cell r="AB671" t="str">
            <v>N/A</v>
          </cell>
          <cell r="AC671">
            <v>7228143</v>
          </cell>
          <cell r="AD671" t="str">
            <v>N/A</v>
          </cell>
          <cell r="AE671">
            <v>90322</v>
          </cell>
          <cell r="AF671">
            <v>326422</v>
          </cell>
          <cell r="AG671">
            <v>2018011001091</v>
          </cell>
          <cell r="AH671">
            <v>44757</v>
          </cell>
          <cell r="AI671">
            <v>44761</v>
          </cell>
          <cell r="AJ671" t="str">
            <v>N/A</v>
          </cell>
          <cell r="AK671" t="str">
            <v>N/A</v>
          </cell>
          <cell r="AL671" t="str">
            <v>N/A</v>
          </cell>
          <cell r="AM671" t="str">
            <v>N/A</v>
          </cell>
          <cell r="AN671">
            <v>0</v>
          </cell>
          <cell r="AO671" t="str">
            <v>N/A</v>
          </cell>
          <cell r="AP671">
            <v>0</v>
          </cell>
          <cell r="AQ671" t="str">
            <v>N/A</v>
          </cell>
          <cell r="AR671">
            <v>0</v>
          </cell>
          <cell r="AS671" t="str">
            <v>N/A</v>
          </cell>
          <cell r="AT671">
            <v>0</v>
          </cell>
          <cell r="AU671" t="str">
            <v>N/A</v>
          </cell>
          <cell r="AV671">
            <v>0</v>
          </cell>
          <cell r="AW671" t="str">
            <v>N/A</v>
          </cell>
          <cell r="AX671">
            <v>0</v>
          </cell>
          <cell r="AY671" t="str">
            <v>N/A</v>
          </cell>
          <cell r="AZ671">
            <v>0</v>
          </cell>
          <cell r="BA671">
            <v>43368858</v>
          </cell>
          <cell r="BB671" t="str">
            <v>NO</v>
          </cell>
          <cell r="BC671" t="str">
            <v>N/A</v>
          </cell>
          <cell r="BD671" t="str">
            <v>N/A</v>
          </cell>
          <cell r="BE671" t="str">
            <v>N/A</v>
          </cell>
          <cell r="BF671" t="str">
            <v>N/A</v>
          </cell>
          <cell r="BG671">
            <v>44926</v>
          </cell>
          <cell r="BH671">
            <v>44926</v>
          </cell>
          <cell r="BI671">
            <v>-417</v>
          </cell>
          <cell r="BJ671" t="str">
            <v>SI</v>
          </cell>
          <cell r="BK671" t="str">
            <v>N/A</v>
          </cell>
          <cell r="BL671" t="str">
            <v>Bogotá D.C.</v>
          </cell>
          <cell r="BM671" t="str">
            <v>Cumplimiento</v>
          </cell>
          <cell r="BN671" t="str">
            <v>63-47-101001093</v>
          </cell>
          <cell r="BO671">
            <v>0</v>
          </cell>
          <cell r="BP671" t="str">
            <v>Seguros del Estado S.A.</v>
          </cell>
          <cell r="BQ671">
            <v>44753</v>
          </cell>
          <cell r="BR671" t="str">
            <v>11/07/2022 - 30/06/2023</v>
          </cell>
          <cell r="BS671">
            <v>2022</v>
          </cell>
          <cell r="BT671" t="str">
            <v>PENDIENTE</v>
          </cell>
          <cell r="BU671" t="str">
            <v>Ninguna</v>
          </cell>
          <cell r="BV671" t="str">
            <v>Terminado</v>
          </cell>
          <cell r="BW671" t="str">
            <v>Retiro</v>
          </cell>
          <cell r="BX671" t="str">
            <v>N/A</v>
          </cell>
          <cell r="BY671" t="str">
            <v>PENDIENTE</v>
          </cell>
          <cell r="BZ671" t="str">
            <v>N/A</v>
          </cell>
          <cell r="CA671" t="str">
            <v>FEMENINO</v>
          </cell>
        </row>
        <row r="672">
          <cell r="C672" t="str">
            <v>JEP-558-2022</v>
          </cell>
          <cell r="D672" t="str">
            <v>JEP-CSPO-539-2022</v>
          </cell>
          <cell r="E672" t="str">
            <v>Laura Paredes</v>
          </cell>
          <cell r="F672">
            <v>44749</v>
          </cell>
          <cell r="G672" t="str">
            <v>Paula Nataly Vargas Pulido</v>
          </cell>
          <cell r="H672" t="str">
            <v>2. Contratos o convenios que no requieren pluralidad de ofertas</v>
          </cell>
          <cell r="I672" t="str">
            <v>1. Prestación de servicios</v>
          </cell>
          <cell r="J672">
            <v>1030603018</v>
          </cell>
          <cell r="K672">
            <v>0</v>
          </cell>
          <cell r="L672" t="str">
            <v>Persona Natural</v>
          </cell>
          <cell r="M672" t="str">
            <v xml:space="preserve">Bogotá D.C. </v>
          </cell>
          <cell r="N672" t="str">
            <v>726.Prestar servicios profesionales para apoyar a la Subsecretaria Ejecutiva en el seguimiento de las herramientas de monitoreo del sistema de gestión de calidad, la proyección y análisis de indicadores, la elaboración de informes técnicos y el monitoreo de los compromisos de la Subsecretaría Ejecutiva y sus departamentos.  (Contratos o convenio que no requieren pluralidad de ofertas)</v>
          </cell>
          <cell r="O672" t="str">
            <v>Administrativo Transversal</v>
          </cell>
          <cell r="P672" t="str">
            <v>Harvey Danilo Suarez Morales</v>
          </cell>
          <cell r="Q672" t="str">
            <v>Secretaría Ejecutiva</v>
          </cell>
          <cell r="R672" t="str">
            <v xml:space="preserve">Subsecretaría Ejecutiva </v>
          </cell>
          <cell r="S672" t="str">
            <v xml:space="preserve">Subsecretaría Ejecutiva </v>
          </cell>
          <cell r="T672" t="str">
            <v>Angela María Mora Soto</v>
          </cell>
          <cell r="U672" t="str">
            <v xml:space="preserve">B -Subsecretaría Ejecutiva </v>
          </cell>
          <cell r="V672" t="str">
            <v>N/A</v>
          </cell>
          <cell r="W672" t="str">
            <v>N/A</v>
          </cell>
          <cell r="X672" t="str">
            <v>N/A</v>
          </cell>
          <cell r="Y672" t="str">
            <v>Inversión</v>
          </cell>
          <cell r="Z672">
            <v>27756060</v>
          </cell>
          <cell r="AA672" t="str">
            <v>N/A</v>
          </cell>
          <cell r="AB672" t="str">
            <v>N/A</v>
          </cell>
          <cell r="AC672">
            <v>4626010</v>
          </cell>
          <cell r="AD672" t="str">
            <v>N/A</v>
          </cell>
          <cell r="AE672">
            <v>85322</v>
          </cell>
          <cell r="AF672">
            <v>316022</v>
          </cell>
          <cell r="AG672">
            <v>2018011001091</v>
          </cell>
          <cell r="AH672">
            <v>44754</v>
          </cell>
          <cell r="AI672">
            <v>44756</v>
          </cell>
          <cell r="AJ672" t="str">
            <v>N/A</v>
          </cell>
          <cell r="AK672" t="str">
            <v>N/A</v>
          </cell>
          <cell r="AL672" t="str">
            <v>N/A</v>
          </cell>
          <cell r="AM672" t="str">
            <v>N/A</v>
          </cell>
          <cell r="AN672">
            <v>0</v>
          </cell>
          <cell r="AO672" t="str">
            <v>N/A</v>
          </cell>
          <cell r="AP672">
            <v>0</v>
          </cell>
          <cell r="AQ672" t="str">
            <v>N/A</v>
          </cell>
          <cell r="AR672">
            <v>0</v>
          </cell>
          <cell r="AS672" t="str">
            <v>N/A</v>
          </cell>
          <cell r="AT672">
            <v>0</v>
          </cell>
          <cell r="AU672" t="str">
            <v>N/A</v>
          </cell>
          <cell r="AV672">
            <v>0</v>
          </cell>
          <cell r="AW672" t="str">
            <v>N/A</v>
          </cell>
          <cell r="AX672">
            <v>0</v>
          </cell>
          <cell r="AY672" t="str">
            <v>N/A</v>
          </cell>
          <cell r="AZ672">
            <v>0</v>
          </cell>
          <cell r="BA672">
            <v>27756060</v>
          </cell>
          <cell r="BB672" t="str">
            <v>NO</v>
          </cell>
          <cell r="BC672" t="str">
            <v>N/A</v>
          </cell>
          <cell r="BD672" t="str">
            <v>N/A</v>
          </cell>
          <cell r="BE672" t="str">
            <v>N/A</v>
          </cell>
          <cell r="BF672" t="str">
            <v>N/A</v>
          </cell>
          <cell r="BG672">
            <v>44926</v>
          </cell>
          <cell r="BH672">
            <v>44926</v>
          </cell>
          <cell r="BI672">
            <v>-417</v>
          </cell>
          <cell r="BJ672" t="str">
            <v>SI</v>
          </cell>
          <cell r="BK672" t="str">
            <v>N/A</v>
          </cell>
          <cell r="BL672" t="str">
            <v>Bogotá D.C.</v>
          </cell>
          <cell r="BM672" t="str">
            <v xml:space="preserve">Cumplimiento </v>
          </cell>
          <cell r="BN672" t="str">
            <v>11-47-101012499</v>
          </cell>
          <cell r="BO672">
            <v>0</v>
          </cell>
          <cell r="BP672" t="str">
            <v xml:space="preserve">Seguros del Estado S.A. </v>
          </cell>
          <cell r="BQ672">
            <v>44755</v>
          </cell>
          <cell r="BR672" t="str">
            <v>12/07/2022 - 10/07/2023</v>
          </cell>
          <cell r="BS672">
            <v>2022</v>
          </cell>
          <cell r="BT672" t="str">
            <v>PENDIENTE</v>
          </cell>
          <cell r="BU672" t="str">
            <v>Ninguna</v>
          </cell>
          <cell r="BV672" t="str">
            <v>Terminado</v>
          </cell>
          <cell r="BW672" t="str">
            <v>Retiro</v>
          </cell>
          <cell r="BX672" t="str">
            <v>N/A</v>
          </cell>
          <cell r="BY672" t="str">
            <v>INGENIERIA INDUSTRIAL</v>
          </cell>
          <cell r="BZ672" t="str">
            <v>N/A</v>
          </cell>
          <cell r="CA672" t="str">
            <v>FEMENINO</v>
          </cell>
        </row>
        <row r="673">
          <cell r="C673" t="str">
            <v>JEP-767-2022</v>
          </cell>
          <cell r="D673" t="str">
            <v>JEP-CSPO-739-2022</v>
          </cell>
          <cell r="E673" t="str">
            <v xml:space="preserve">Ángela Esquivel </v>
          </cell>
          <cell r="F673">
            <v>44867</v>
          </cell>
          <cell r="G673" t="str">
            <v>José Humberto Victorino Cubillos</v>
          </cell>
          <cell r="H673" t="str">
            <v>2. Contratos o convenios que no requieren pluralidad de ofertas</v>
          </cell>
          <cell r="I673" t="str">
            <v>1. Prestación de servicios</v>
          </cell>
          <cell r="J673">
            <v>79687007</v>
          </cell>
          <cell r="K673">
            <v>7</v>
          </cell>
          <cell r="L673" t="str">
            <v>Persona Natural</v>
          </cell>
          <cell r="M673" t="str">
            <v>Pereira</v>
          </cell>
          <cell r="N673" t="str">
            <v>Prestar servicios profesionales especializados para apoyar y acompañar el despliegue territorial de la Secretaría Ejecutiva en los departamentos de Risaralda, Quindío y Caldas, en el marco de los lineamientos para la aplicación del enfoque territorial, la justicia restaurativa y teniendo en cuenta los enfoques diferenciales.</v>
          </cell>
          <cell r="O673" t="str">
            <v>Misional</v>
          </cell>
          <cell r="P673" t="str">
            <v>Harvey Danilo Suarez Morales</v>
          </cell>
          <cell r="Q673" t="str">
            <v>Secretaría Ejecutiva</v>
          </cell>
          <cell r="R673" t="str">
            <v>Subsecretaría Ejecutiva</v>
          </cell>
          <cell r="S673" t="str">
            <v>Departamento Gestión Territorial</v>
          </cell>
          <cell r="T673" t="str">
            <v>Gloria Cala Navarro</v>
          </cell>
          <cell r="U673" t="str">
            <v>BB-Departamento de Gestión Territorial</v>
          </cell>
          <cell r="V673" t="str">
            <v>N/A</v>
          </cell>
          <cell r="W673" t="str">
            <v>N/A</v>
          </cell>
          <cell r="X673" t="str">
            <v>N/A</v>
          </cell>
          <cell r="Y673" t="str">
            <v>Inversión</v>
          </cell>
          <cell r="Z673">
            <v>20491440</v>
          </cell>
          <cell r="AA673" t="str">
            <v>N/A</v>
          </cell>
          <cell r="AB673" t="str">
            <v>N/A</v>
          </cell>
          <cell r="AC673">
            <v>10245720</v>
          </cell>
          <cell r="AD673" t="str">
            <v>N/A</v>
          </cell>
          <cell r="AE673">
            <v>90622</v>
          </cell>
          <cell r="AF673">
            <v>498822</v>
          </cell>
          <cell r="AG673" t="str">
            <v xml:space="preserve">	2018011001091</v>
          </cell>
          <cell r="AH673">
            <v>44875</v>
          </cell>
          <cell r="AI673">
            <v>44876</v>
          </cell>
          <cell r="AJ673" t="str">
            <v>N/A</v>
          </cell>
          <cell r="AK673" t="str">
            <v>N/A</v>
          </cell>
          <cell r="AL673" t="str">
            <v>N/A</v>
          </cell>
          <cell r="AM673" t="str">
            <v>N/A</v>
          </cell>
          <cell r="AN673">
            <v>0</v>
          </cell>
          <cell r="AO673" t="str">
            <v>N/A</v>
          </cell>
          <cell r="AP673">
            <v>0</v>
          </cell>
          <cell r="AQ673" t="str">
            <v>N/A</v>
          </cell>
          <cell r="AR673">
            <v>0</v>
          </cell>
          <cell r="AS673" t="str">
            <v>N/A</v>
          </cell>
          <cell r="AT673">
            <v>0</v>
          </cell>
          <cell r="AU673" t="str">
            <v>N/A</v>
          </cell>
          <cell r="AV673">
            <v>0</v>
          </cell>
          <cell r="AW673" t="str">
            <v>N/A</v>
          </cell>
          <cell r="AX673">
            <v>0</v>
          </cell>
          <cell r="AY673" t="str">
            <v>N/A</v>
          </cell>
          <cell r="AZ673">
            <v>0</v>
          </cell>
          <cell r="BA673">
            <v>20491440</v>
          </cell>
          <cell r="BB673" t="str">
            <v>NO</v>
          </cell>
          <cell r="BC673">
            <v>0</v>
          </cell>
          <cell r="BD673" t="str">
            <v>N/A</v>
          </cell>
          <cell r="BE673" t="str">
            <v>N/A</v>
          </cell>
          <cell r="BF673" t="str">
            <v>N/A</v>
          </cell>
          <cell r="BG673">
            <v>44926</v>
          </cell>
          <cell r="BH673">
            <v>44926</v>
          </cell>
          <cell r="BI673">
            <v>-417</v>
          </cell>
          <cell r="BJ673" t="str">
            <v>SI</v>
          </cell>
          <cell r="BK673" t="str">
            <v>N/A</v>
          </cell>
          <cell r="BL673" t="str">
            <v>Risaralda, Quindío y
Caldas</v>
          </cell>
          <cell r="BM673" t="str">
            <v>Cumplimiento</v>
          </cell>
          <cell r="BN673" t="str">
            <v xml:space="preserve">55-47-101007083 </v>
          </cell>
          <cell r="BO673">
            <v>0</v>
          </cell>
          <cell r="BP673" t="str">
            <v xml:space="preserve">Seguros del Estado S.A. </v>
          </cell>
          <cell r="BQ673">
            <v>44875</v>
          </cell>
          <cell r="BR673">
            <v>44875</v>
          </cell>
          <cell r="BS673">
            <v>2022</v>
          </cell>
          <cell r="BT673" t="str">
            <v>PENDIENTE</v>
          </cell>
          <cell r="BU673" t="str">
            <v>Ninguna</v>
          </cell>
          <cell r="BV673" t="str">
            <v>Terminado</v>
          </cell>
          <cell r="BW673" t="str">
            <v>Retiro</v>
          </cell>
          <cell r="BX673" t="str">
            <v>N/A</v>
          </cell>
          <cell r="BY673" t="str">
            <v>ANTROPOLOGÍA</v>
          </cell>
          <cell r="BZ673" t="str">
            <v>N/A</v>
          </cell>
          <cell r="CA673" t="str">
            <v>MASCULINO</v>
          </cell>
        </row>
        <row r="674">
          <cell r="C674" t="str">
            <v>JEP-625-2022</v>
          </cell>
          <cell r="D674" t="str">
            <v>JEP-CSPO-606-2022</v>
          </cell>
          <cell r="E674" t="str">
            <v>John Maldonado</v>
          </cell>
          <cell r="F674">
            <v>44756</v>
          </cell>
          <cell r="G674" t="str">
            <v>Comunicación Celular Comcel S.A</v>
          </cell>
          <cell r="H674" t="str">
            <v>2. Contratos o convenios que no requieren pluralidad de ofertas</v>
          </cell>
          <cell r="I674" t="str">
            <v>1. Prestación de servicios</v>
          </cell>
          <cell r="J674">
            <v>800153993</v>
          </cell>
          <cell r="K674">
            <v>7</v>
          </cell>
          <cell r="L674" t="str">
            <v>Persona Jurídica</v>
          </cell>
          <cell r="M674" t="str">
            <v xml:space="preserve">Bogotá D.C. </v>
          </cell>
          <cell r="N674" t="str">
            <v>Adquisición de servicios de datacenter, seguridad perimetral, conectividad, comunicaciones unificadas, contact center y televisión</v>
          </cell>
          <cell r="O674" t="str">
            <v>Funciones de la dependencia</v>
          </cell>
          <cell r="P674" t="str">
            <v>Luis Felipe Rivera García</v>
          </cell>
          <cell r="Q674" t="str">
            <v>Direcciónl de Tecnologías de la
Información</v>
          </cell>
          <cell r="R674" t="str">
            <v>Dirección de Tecnologías de la Información</v>
          </cell>
          <cell r="S674" t="str">
            <v>Dirección de Tecnologías de la Información</v>
          </cell>
          <cell r="T674" t="str">
            <v>Nestor Julio Corredor Niampira</v>
          </cell>
          <cell r="U674" t="str">
            <v>C -Dirección de Tecnologías de la Información</v>
          </cell>
          <cell r="V674" t="str">
            <v>N/A</v>
          </cell>
          <cell r="W674" t="str">
            <v>N/A</v>
          </cell>
          <cell r="X674" t="str">
            <v>N/A</v>
          </cell>
          <cell r="Y674" t="str">
            <v>Inversión</v>
          </cell>
          <cell r="Z674">
            <v>2895001340</v>
          </cell>
          <cell r="AA674" t="str">
            <v>N/A</v>
          </cell>
          <cell r="AB674" t="str">
            <v>N/A</v>
          </cell>
          <cell r="AC674" t="str">
            <v>N/A</v>
          </cell>
          <cell r="AD674" t="str">
            <v>N/A</v>
          </cell>
          <cell r="AE674">
            <v>91122</v>
          </cell>
          <cell r="AF674" t="str">
            <v xml:space="preserve">327322	</v>
          </cell>
          <cell r="AG674">
            <v>2018011000870</v>
          </cell>
          <cell r="AH674">
            <v>44760</v>
          </cell>
          <cell r="AI674">
            <v>44764</v>
          </cell>
          <cell r="AJ674" t="str">
            <v>N/A</v>
          </cell>
          <cell r="AK674" t="str">
            <v>N/A</v>
          </cell>
          <cell r="AL674" t="str">
            <v>N/A</v>
          </cell>
          <cell r="AM674" t="str">
            <v>N/A</v>
          </cell>
          <cell r="AN674">
            <v>0</v>
          </cell>
          <cell r="AO674" t="str">
            <v>N/A</v>
          </cell>
          <cell r="AP674">
            <v>0</v>
          </cell>
          <cell r="AQ674" t="str">
            <v>N/A</v>
          </cell>
          <cell r="AR674">
            <v>0</v>
          </cell>
          <cell r="AS674" t="str">
            <v>N/A</v>
          </cell>
          <cell r="AT674">
            <v>0</v>
          </cell>
          <cell r="AU674" t="str">
            <v>N/A</v>
          </cell>
          <cell r="AV674">
            <v>0</v>
          </cell>
          <cell r="AW674" t="str">
            <v>N/A</v>
          </cell>
          <cell r="AX674">
            <v>0</v>
          </cell>
          <cell r="AY674" t="str">
            <v>N/A</v>
          </cell>
          <cell r="AZ674">
            <v>5</v>
          </cell>
          <cell r="BA674">
            <v>2895001340</v>
          </cell>
          <cell r="BB674" t="str">
            <v>NO</v>
          </cell>
          <cell r="BC674" t="str">
            <v>N/A</v>
          </cell>
          <cell r="BD674" t="str">
            <v>N/A</v>
          </cell>
          <cell r="BE674" t="str">
            <v>N/A</v>
          </cell>
          <cell r="BF674" t="str">
            <v>N/A</v>
          </cell>
          <cell r="BG674">
            <v>44917</v>
          </cell>
          <cell r="BH674">
            <v>44922</v>
          </cell>
          <cell r="BI674">
            <v>-421</v>
          </cell>
          <cell r="BJ674" t="str">
            <v>SI</v>
          </cell>
          <cell r="BK674" t="str">
            <v>SIN FECHA</v>
          </cell>
          <cell r="BL674" t="str">
            <v>Bogotá D.C.</v>
          </cell>
          <cell r="BM674" t="str">
            <v>Cumplimiento</v>
          </cell>
          <cell r="BN674" t="str">
            <v>NB-100215629</v>
          </cell>
          <cell r="BO674">
            <v>0</v>
          </cell>
          <cell r="BP674" t="str">
            <v xml:space="preserve">Compañía Mundial de Seguros S.A. </v>
          </cell>
          <cell r="BQ674">
            <v>44761</v>
          </cell>
          <cell r="BR674" t="str">
            <v>18/07/2022 - 31/12/2023</v>
          </cell>
          <cell r="BS674">
            <v>2022</v>
          </cell>
          <cell r="BT674" t="str">
            <v>PENDIENTE</v>
          </cell>
          <cell r="BU674" t="str">
            <v xml:space="preserve">Mediante otrosí número 1 se prorroga el plazo hasta el 27 de diciembre de 2022 y ampliación de la garantia. </v>
          </cell>
          <cell r="BV674" t="str">
            <v>Terminado</v>
          </cell>
          <cell r="BW674" t="str">
            <v>Prorróga</v>
          </cell>
          <cell r="BX674" t="str">
            <v>N/A</v>
          </cell>
          <cell r="BY674" t="str">
            <v>PENDIENTE</v>
          </cell>
          <cell r="BZ674" t="str">
            <v>N/A</v>
          </cell>
          <cell r="CA674" t="str">
            <v>N/A</v>
          </cell>
        </row>
        <row r="675">
          <cell r="C675" t="str">
            <v>OC-93875-2022</v>
          </cell>
          <cell r="D675" t="str">
            <v>JEP-TVEC-005-2022</v>
          </cell>
          <cell r="E675" t="str">
            <v xml:space="preserve">Ángela Esquivel </v>
          </cell>
          <cell r="F675">
            <v>44769</v>
          </cell>
          <cell r="G675" t="str">
            <v>UT SOFTLINEBEX 2020</v>
          </cell>
          <cell r="H675" t="str">
            <v>6. Orden de compra</v>
          </cell>
          <cell r="I675" t="str">
            <v>3. Suministro</v>
          </cell>
          <cell r="J675">
            <v>901373000</v>
          </cell>
          <cell r="K675">
            <v>9</v>
          </cell>
          <cell r="L675" t="str">
            <v>Persona Jurídica</v>
          </cell>
          <cell r="M675" t="str">
            <v xml:space="preserve">Bogotá D.C. </v>
          </cell>
          <cell r="N675" t="str">
            <v>Suministro de licenciamiento Microsoft para el uso de aplicaciones misionales, junto con sus componentes de plataforma de datos, para almacenar y administrar en la nube y herramientas de análisis de información, para la creación de tableros y visualizaciones de grandes volúmenes de información</v>
          </cell>
          <cell r="O675" t="str">
            <v>Funciones de la dependencia</v>
          </cell>
          <cell r="P675" t="str">
            <v>Luis Felipe Rivera García</v>
          </cell>
          <cell r="Q675" t="str">
            <v>Dirección de Tecnologías de la Información</v>
          </cell>
          <cell r="R675" t="str">
            <v>Dirección de Tecnologías de la Información</v>
          </cell>
          <cell r="S675" t="str">
            <v>Dirección de Tecnologías de la Información</v>
          </cell>
          <cell r="T675" t="str">
            <v>Luis Felipe Rivera García</v>
          </cell>
          <cell r="U675" t="str">
            <v>C -Dirección de Tecnologías de la Información</v>
          </cell>
          <cell r="V675" t="str">
            <v>N/A</v>
          </cell>
          <cell r="W675" t="str">
            <v>N/A</v>
          </cell>
          <cell r="X675" t="str">
            <v>N/A</v>
          </cell>
          <cell r="Y675" t="str">
            <v>Funcionamiento</v>
          </cell>
          <cell r="Z675">
            <v>72434400</v>
          </cell>
          <cell r="AA675" t="str">
            <v>N/A</v>
          </cell>
          <cell r="AB675" t="str">
            <v>N/A</v>
          </cell>
          <cell r="AC675" t="str">
            <v>N/A</v>
          </cell>
          <cell r="AD675" t="str">
            <v>N/A</v>
          </cell>
          <cell r="AE675">
            <v>89122</v>
          </cell>
          <cell r="AF675">
            <v>339522</v>
          </cell>
          <cell r="AG675" t="str">
            <v>N/A</v>
          </cell>
          <cell r="AH675">
            <v>44768</v>
          </cell>
          <cell r="AI675">
            <v>44768</v>
          </cell>
          <cell r="AJ675" t="str">
            <v>N/A</v>
          </cell>
          <cell r="AK675" t="str">
            <v>N/A</v>
          </cell>
          <cell r="AL675" t="str">
            <v>N/A</v>
          </cell>
          <cell r="AM675" t="str">
            <v>N/A</v>
          </cell>
          <cell r="AN675">
            <v>-18118338.629999999</v>
          </cell>
          <cell r="AO675">
            <v>45141</v>
          </cell>
          <cell r="AP675">
            <v>0</v>
          </cell>
          <cell r="AQ675" t="str">
            <v>N/A</v>
          </cell>
          <cell r="AR675">
            <v>0</v>
          </cell>
          <cell r="AS675" t="str">
            <v>N/A</v>
          </cell>
          <cell r="AT675">
            <v>0</v>
          </cell>
          <cell r="AU675" t="str">
            <v>N/A</v>
          </cell>
          <cell r="AV675">
            <v>0</v>
          </cell>
          <cell r="AW675" t="str">
            <v>N/A</v>
          </cell>
          <cell r="AX675">
            <v>0</v>
          </cell>
          <cell r="AY675">
            <v>44799</v>
          </cell>
          <cell r="AZ675">
            <v>21</v>
          </cell>
          <cell r="BA675">
            <v>54316061.370000005</v>
          </cell>
          <cell r="BB675" t="str">
            <v>NO</v>
          </cell>
          <cell r="BC675" t="str">
            <v>N/A</v>
          </cell>
          <cell r="BD675" t="str">
            <v>N/A</v>
          </cell>
          <cell r="BE675" t="str">
            <v>N/A</v>
          </cell>
          <cell r="BF675" t="str">
            <v>N/A</v>
          </cell>
          <cell r="BG675">
            <v>44778</v>
          </cell>
          <cell r="BH675">
            <v>44799</v>
          </cell>
          <cell r="BI675">
            <v>-544</v>
          </cell>
          <cell r="BJ675" t="str">
            <v>SI</v>
          </cell>
          <cell r="BK675">
            <v>45164</v>
          </cell>
          <cell r="BL675" t="str">
            <v>Bogotá D.C.</v>
          </cell>
          <cell r="BM675" t="str">
            <v>Cumplimiento</v>
          </cell>
          <cell r="BN675" t="str">
            <v>33-45-101111111</v>
          </cell>
          <cell r="BO675" t="str">
            <v>PND</v>
          </cell>
          <cell r="BP675" t="str">
            <v>Seguros del Estado S.A.</v>
          </cell>
          <cell r="BQ675">
            <v>44769</v>
          </cell>
          <cell r="BR675" t="str">
            <v>26/07/2022 - 27/07/2025</v>
          </cell>
          <cell r="BS675">
            <v>2022</v>
          </cell>
          <cell r="BT675" t="str">
            <v>EN TRÁMITE</v>
          </cell>
          <cell r="BU675" t="str">
            <v>En fecha del 4/08/2022 se realiza se realiza prorróga hasta el 12 de Agosto.
En fecha del 8/08/2022 se realiza prorroga hasta el 26 de Agosto
y se reduce el valor
Conforme solicitud del supervisor: Resulta necesario dar por terminada de mutuo acuerdo la Orden de Compra 93875, teniendo en
cuenta que la misma no ha iniciado su ejecución material.</v>
          </cell>
          <cell r="BV675" t="str">
            <v>Terminado</v>
          </cell>
          <cell r="BW675" t="str">
            <v>Terminación anticipada</v>
          </cell>
          <cell r="BX675" t="str">
            <v>N/A</v>
          </cell>
          <cell r="BY675" t="str">
            <v>N/A</v>
          </cell>
          <cell r="BZ675" t="str">
            <v>N/A</v>
          </cell>
          <cell r="CA675" t="str">
            <v>N/A</v>
          </cell>
        </row>
        <row r="676">
          <cell r="C676" t="str">
            <v>JEP-568-2022</v>
          </cell>
          <cell r="D676" t="str">
            <v>JEP-CSPO-549-2022</v>
          </cell>
          <cell r="E676" t="str">
            <v xml:space="preserve">Ángela Esquivel </v>
          </cell>
          <cell r="F676">
            <v>44749</v>
          </cell>
          <cell r="G676" t="str">
            <v>Antonio Jose Pinzon Laverde </v>
          </cell>
          <cell r="H676" t="str">
            <v>2. Contratos o convenios que no requieren pluralidad de ofertas</v>
          </cell>
          <cell r="I676" t="str">
            <v>1. Prestación de servicios</v>
          </cell>
          <cell r="J676">
            <v>1072648941</v>
          </cell>
          <cell r="K676">
            <v>0</v>
          </cell>
          <cell r="L676" t="str">
            <v>Persona Natural</v>
          </cell>
          <cell r="M676" t="str">
            <v xml:space="preserve">Bogotá D.C. </v>
          </cell>
          <cell r="N676" t="str">
            <v>Prestar servicios profesionales para la recolección, sistematización, análisis y estructuración de información que alimente la preparación de las versiones voluntarias y la construcción del auto de determinación de hechos y conductas. </v>
          </cell>
          <cell r="O676" t="str">
            <v>Misional</v>
          </cell>
          <cell r="P676" t="str">
            <v>Harvey Danilo Suarez Morales</v>
          </cell>
          <cell r="Q676" t="str">
            <v>Secretaría Ejecutiva</v>
          </cell>
          <cell r="R676" t="str">
            <v xml:space="preserve">Subsecretaría Ejecutiva </v>
          </cell>
          <cell r="S676" t="str">
            <v>F -Magistratura</v>
          </cell>
          <cell r="T676" t="str">
            <v xml:space="preserve">Lily Andrea Rueda Guzmán </v>
          </cell>
          <cell r="U676" t="str">
            <v>F -Magistratura</v>
          </cell>
          <cell r="V676" t="str">
            <v>N/A</v>
          </cell>
          <cell r="W676" t="str">
            <v>Magistratura - Análisis de información versiones voluntarias - SRVR</v>
          </cell>
          <cell r="X676" t="str">
            <v>Mgdo. Lily Andrea Rueda Guzmán</v>
          </cell>
          <cell r="Y676" t="str">
            <v>Inversión</v>
          </cell>
          <cell r="Z676">
            <v>48616488</v>
          </cell>
          <cell r="AA676" t="str">
            <v>N/A</v>
          </cell>
          <cell r="AB676" t="str">
            <v>N/A</v>
          </cell>
          <cell r="AC676">
            <v>8240085</v>
          </cell>
          <cell r="AD676" t="str">
            <v>N/A</v>
          </cell>
          <cell r="AE676">
            <v>91022</v>
          </cell>
          <cell r="AF676">
            <v>300722</v>
          </cell>
          <cell r="AG676">
            <v>2018011001091</v>
          </cell>
          <cell r="AH676">
            <v>44747</v>
          </cell>
          <cell r="AI676">
            <v>44753</v>
          </cell>
          <cell r="AJ676" t="str">
            <v>N/A</v>
          </cell>
          <cell r="AK676" t="str">
            <v>N/A</v>
          </cell>
          <cell r="AL676" t="str">
            <v>N/A</v>
          </cell>
          <cell r="AM676" t="str">
            <v>N/A</v>
          </cell>
          <cell r="AN676">
            <v>0</v>
          </cell>
          <cell r="AO676" t="str">
            <v>N/A</v>
          </cell>
          <cell r="AP676">
            <v>0</v>
          </cell>
          <cell r="AQ676" t="str">
            <v>N/A</v>
          </cell>
          <cell r="AR676">
            <v>0</v>
          </cell>
          <cell r="AS676" t="str">
            <v>N/A</v>
          </cell>
          <cell r="AT676">
            <v>0</v>
          </cell>
          <cell r="AU676" t="str">
            <v>N/A</v>
          </cell>
          <cell r="AV676">
            <v>0</v>
          </cell>
          <cell r="AW676" t="str">
            <v>N/A</v>
          </cell>
          <cell r="AX676">
            <v>0</v>
          </cell>
          <cell r="AY676" t="str">
            <v>N/A</v>
          </cell>
          <cell r="AZ676">
            <v>0</v>
          </cell>
          <cell r="BA676">
            <v>48616488</v>
          </cell>
          <cell r="BB676" t="str">
            <v>NO</v>
          </cell>
          <cell r="BC676" t="str">
            <v>N/A</v>
          </cell>
          <cell r="BD676" t="str">
            <v>N/A</v>
          </cell>
          <cell r="BE676" t="str">
            <v>N/A</v>
          </cell>
          <cell r="BF676" t="str">
            <v>N/A</v>
          </cell>
          <cell r="BG676">
            <v>44926</v>
          </cell>
          <cell r="BH676">
            <v>44926</v>
          </cell>
          <cell r="BI676">
            <v>-417</v>
          </cell>
          <cell r="BJ676" t="str">
            <v>SI</v>
          </cell>
          <cell r="BK676" t="str">
            <v>N/A</v>
          </cell>
          <cell r="BL676" t="str">
            <v>Bogotá D.C.</v>
          </cell>
          <cell r="BM676" t="str">
            <v xml:space="preserve">Cumplimiento </v>
          </cell>
          <cell r="BN676" t="str">
            <v>14-47-101017986</v>
          </cell>
          <cell r="BO676">
            <v>0</v>
          </cell>
          <cell r="BP676" t="str">
            <v xml:space="preserve">Seguros del Estado S.A. </v>
          </cell>
          <cell r="BQ676">
            <v>44747</v>
          </cell>
          <cell r="BR676" t="str">
            <v>05/07/2022 - 10/07/2023</v>
          </cell>
          <cell r="BS676">
            <v>2022</v>
          </cell>
          <cell r="BT676" t="str">
            <v>PENDIENTE</v>
          </cell>
          <cell r="BU676" t="str">
            <v>Ninguna</v>
          </cell>
          <cell r="BV676" t="str">
            <v>Terminado</v>
          </cell>
          <cell r="BW676" t="str">
            <v>Retiro</v>
          </cell>
          <cell r="BX676" t="str">
            <v>N/A</v>
          </cell>
          <cell r="BY676" t="str">
            <v>PENDIENTE</v>
          </cell>
          <cell r="BZ676" t="str">
            <v>N/A</v>
          </cell>
          <cell r="CA676" t="str">
            <v>MASCULINO</v>
          </cell>
        </row>
        <row r="677">
          <cell r="C677" t="str">
            <v>JEP-569-2022</v>
          </cell>
          <cell r="D677" t="str">
            <v>JEP-CSPO-550-2022</v>
          </cell>
          <cell r="E677" t="str">
            <v xml:space="preserve">Ángela Esquivel </v>
          </cell>
          <cell r="F677">
            <v>44749</v>
          </cell>
          <cell r="G677" t="str">
            <v>Yecid Doncel Barrera </v>
          </cell>
          <cell r="H677" t="str">
            <v>2. Contratos o convenios que no requieren pluralidad de ofertas</v>
          </cell>
          <cell r="I677" t="str">
            <v>1. Prestación de servicios</v>
          </cell>
          <cell r="J677">
            <v>1010189973</v>
          </cell>
          <cell r="K677">
            <v>0</v>
          </cell>
          <cell r="L677" t="str">
            <v>Persona Natural</v>
          </cell>
          <cell r="M677" t="str">
            <v xml:space="preserve">Bogotá D.C. </v>
          </cell>
          <cell r="N677" t="str">
            <v>Prestar servicios profesionales para la recolección, sistematización, análisis y estructuración de información que alimente la preparación de las versiones voluntarias y la construcción del auto de determinación de hechos y conductas. </v>
          </cell>
          <cell r="O677" t="str">
            <v>Misional</v>
          </cell>
          <cell r="P677" t="str">
            <v>Harvey Danilo Suarez Morales</v>
          </cell>
          <cell r="Q677" t="str">
            <v>Secretaría Ejecutiva</v>
          </cell>
          <cell r="R677" t="str">
            <v xml:space="preserve">Subsecretaría Ejecutiva </v>
          </cell>
          <cell r="S677" t="str">
            <v>F -Magistratura</v>
          </cell>
          <cell r="T677" t="str">
            <v xml:space="preserve">Lily Andrea Rueda Guzmán </v>
          </cell>
          <cell r="U677" t="str">
            <v>F -Magistratura</v>
          </cell>
          <cell r="V677" t="str">
            <v>N/A</v>
          </cell>
          <cell r="W677" t="str">
            <v>Magistratura - Análisis de información versiones voluntarias - SRVR</v>
          </cell>
          <cell r="X677" t="str">
            <v>Mgdo. Lily Andrea Rueda Guzmán</v>
          </cell>
          <cell r="Y677" t="str">
            <v>Inversión</v>
          </cell>
          <cell r="Z677">
            <v>48616488</v>
          </cell>
          <cell r="AA677" t="str">
            <v>N/A</v>
          </cell>
          <cell r="AB677" t="str">
            <v>N/A</v>
          </cell>
          <cell r="AC677">
            <v>8240085</v>
          </cell>
          <cell r="AD677" t="str">
            <v>N/A</v>
          </cell>
          <cell r="AE677">
            <v>91222</v>
          </cell>
          <cell r="AF677">
            <v>302322</v>
          </cell>
          <cell r="AG677">
            <v>2018011001091</v>
          </cell>
          <cell r="AH677">
            <v>44747</v>
          </cell>
          <cell r="AI677">
            <v>44753</v>
          </cell>
          <cell r="AJ677" t="str">
            <v>N/A</v>
          </cell>
          <cell r="AK677" t="str">
            <v>N/A</v>
          </cell>
          <cell r="AL677" t="str">
            <v>N/A</v>
          </cell>
          <cell r="AM677" t="str">
            <v>N/A</v>
          </cell>
          <cell r="AN677">
            <v>0</v>
          </cell>
          <cell r="AO677" t="str">
            <v>N/A</v>
          </cell>
          <cell r="AP677">
            <v>0</v>
          </cell>
          <cell r="AQ677" t="str">
            <v>N/A</v>
          </cell>
          <cell r="AR677">
            <v>0</v>
          </cell>
          <cell r="AS677" t="str">
            <v>N/A</v>
          </cell>
          <cell r="AT677">
            <v>0</v>
          </cell>
          <cell r="AU677" t="str">
            <v>N/A</v>
          </cell>
          <cell r="AV677">
            <v>0</v>
          </cell>
          <cell r="AW677" t="str">
            <v>N/A</v>
          </cell>
          <cell r="AX677">
            <v>0</v>
          </cell>
          <cell r="AY677" t="str">
            <v>N/A</v>
          </cell>
          <cell r="AZ677">
            <v>0</v>
          </cell>
          <cell r="BA677">
            <v>48616488</v>
          </cell>
          <cell r="BB677" t="str">
            <v>NO</v>
          </cell>
          <cell r="BC677" t="str">
            <v>N/A</v>
          </cell>
          <cell r="BD677" t="str">
            <v>N/A</v>
          </cell>
          <cell r="BE677" t="str">
            <v>N/A</v>
          </cell>
          <cell r="BF677" t="str">
            <v>N/A</v>
          </cell>
          <cell r="BG677">
            <v>44926</v>
          </cell>
          <cell r="BH677">
            <v>44926</v>
          </cell>
          <cell r="BI677">
            <v>-417</v>
          </cell>
          <cell r="BJ677" t="str">
            <v>SI</v>
          </cell>
          <cell r="BK677" t="str">
            <v>N/A</v>
          </cell>
          <cell r="BL677" t="str">
            <v>Bogotá D.C.</v>
          </cell>
          <cell r="BM677" t="str">
            <v xml:space="preserve">Cumplimiento </v>
          </cell>
          <cell r="BN677" t="str">
            <v>21-45-101376576</v>
          </cell>
          <cell r="BO677">
            <v>0</v>
          </cell>
          <cell r="BP677" t="str">
            <v xml:space="preserve">Seguros del Estado S.A. </v>
          </cell>
          <cell r="BQ677">
            <v>44748</v>
          </cell>
          <cell r="BR677" t="str">
            <v>06/07/2022 - 01/07/2023</v>
          </cell>
          <cell r="BS677">
            <v>2022</v>
          </cell>
          <cell r="BT677" t="str">
            <v>PENDIENTE</v>
          </cell>
          <cell r="BU677" t="str">
            <v>Ninguna</v>
          </cell>
          <cell r="BV677" t="str">
            <v>Terminado</v>
          </cell>
          <cell r="BW677" t="str">
            <v>Retiro</v>
          </cell>
          <cell r="BX677" t="str">
            <v>N/A</v>
          </cell>
          <cell r="BY677" t="str">
            <v>PENDIENTE</v>
          </cell>
          <cell r="BZ677" t="str">
            <v>N/A</v>
          </cell>
          <cell r="CA677" t="str">
            <v>MASCULINO</v>
          </cell>
        </row>
        <row r="678">
          <cell r="C678" t="str">
            <v>JEP-570-2022</v>
          </cell>
          <cell r="D678" t="str">
            <v>JEP-CSPO-551-2022</v>
          </cell>
          <cell r="E678" t="str">
            <v xml:space="preserve">Ángela Esquivel </v>
          </cell>
          <cell r="F678">
            <v>44749</v>
          </cell>
          <cell r="G678" t="str">
            <v>Jhon Sebastian Vargas Peña </v>
          </cell>
          <cell r="H678" t="str">
            <v>2. Contratos o convenios que no requieren pluralidad de ofertas</v>
          </cell>
          <cell r="I678" t="str">
            <v>1. Prestación de servicios</v>
          </cell>
          <cell r="J678">
            <v>1032477396</v>
          </cell>
          <cell r="K678">
            <v>6</v>
          </cell>
          <cell r="L678" t="str">
            <v>Persona Natural</v>
          </cell>
          <cell r="M678" t="str">
            <v xml:space="preserve">Bogotá D.C. </v>
          </cell>
          <cell r="N678" t="str">
            <v>Prestar servicios profesionales para la recolección, sistematización, análisis y estructuración de información que alimente la preparación de las versiones voluntarias y la construcción del auto de determinación de hechos y conductas. </v>
          </cell>
          <cell r="O678" t="str">
            <v>Misional</v>
          </cell>
          <cell r="P678" t="str">
            <v>Harvey Danilo Suarez Morales</v>
          </cell>
          <cell r="Q678" t="str">
            <v>Secretaría Ejecutiva</v>
          </cell>
          <cell r="R678" t="str">
            <v xml:space="preserve">Subsecretaría Ejecutiva </v>
          </cell>
          <cell r="S678" t="str">
            <v>F -Magistratura</v>
          </cell>
          <cell r="T678" t="str">
            <v xml:space="preserve">Lily Andrea Rueda Guzmán </v>
          </cell>
          <cell r="U678" t="str">
            <v>F -Magistratura</v>
          </cell>
          <cell r="V678" t="str">
            <v>N/A</v>
          </cell>
          <cell r="W678" t="str">
            <v>Magistratura - Análisis de información versiones voluntarias - SRVR</v>
          </cell>
          <cell r="X678" t="str">
            <v>Mgdo. Lily Andrea Rueda Guzmán</v>
          </cell>
          <cell r="Y678" t="str">
            <v>Inversión</v>
          </cell>
          <cell r="Z678">
            <v>48616488</v>
          </cell>
          <cell r="AA678" t="str">
            <v>N/A</v>
          </cell>
          <cell r="AB678" t="str">
            <v>N/A</v>
          </cell>
          <cell r="AC678">
            <v>8240085</v>
          </cell>
          <cell r="AD678" t="str">
            <v>N/A</v>
          </cell>
          <cell r="AE678">
            <v>90922</v>
          </cell>
          <cell r="AF678">
            <v>300822</v>
          </cell>
          <cell r="AG678">
            <v>2018011001091</v>
          </cell>
          <cell r="AH678">
            <v>44747</v>
          </cell>
          <cell r="AI678">
            <v>44753</v>
          </cell>
          <cell r="AJ678" t="str">
            <v>N/A</v>
          </cell>
          <cell r="AK678" t="str">
            <v>N/A</v>
          </cell>
          <cell r="AL678" t="str">
            <v>N/A</v>
          </cell>
          <cell r="AM678" t="str">
            <v>N/A</v>
          </cell>
          <cell r="AN678">
            <v>0</v>
          </cell>
          <cell r="AO678" t="str">
            <v>N/A</v>
          </cell>
          <cell r="AP678">
            <v>0</v>
          </cell>
          <cell r="AQ678" t="str">
            <v>N/A</v>
          </cell>
          <cell r="AR678">
            <v>0</v>
          </cell>
          <cell r="AS678" t="str">
            <v>N/A</v>
          </cell>
          <cell r="AT678">
            <v>0</v>
          </cell>
          <cell r="AU678" t="str">
            <v>N/A</v>
          </cell>
          <cell r="AV678">
            <v>0</v>
          </cell>
          <cell r="AW678" t="str">
            <v>N/A</v>
          </cell>
          <cell r="AX678">
            <v>0</v>
          </cell>
          <cell r="AY678" t="str">
            <v>N/A</v>
          </cell>
          <cell r="AZ678">
            <v>0</v>
          </cell>
          <cell r="BA678">
            <v>48616488</v>
          </cell>
          <cell r="BB678" t="str">
            <v>NO</v>
          </cell>
          <cell r="BC678" t="str">
            <v>N/A</v>
          </cell>
          <cell r="BD678" t="str">
            <v>N/A</v>
          </cell>
          <cell r="BE678" t="str">
            <v>N/A</v>
          </cell>
          <cell r="BF678" t="str">
            <v>N/A</v>
          </cell>
          <cell r="BG678">
            <v>44926</v>
          </cell>
          <cell r="BH678">
            <v>44926</v>
          </cell>
          <cell r="BI678">
            <v>-417</v>
          </cell>
          <cell r="BJ678" t="str">
            <v>SI</v>
          </cell>
          <cell r="BK678" t="str">
            <v>N/A</v>
          </cell>
          <cell r="BL678" t="str">
            <v>Bogotá D.C.</v>
          </cell>
          <cell r="BM678" t="str">
            <v xml:space="preserve">Cumplimiento </v>
          </cell>
          <cell r="BN678" t="str">
            <v>14-47-101018007</v>
          </cell>
          <cell r="BO678">
            <v>0</v>
          </cell>
          <cell r="BP678" t="str">
            <v xml:space="preserve">Seguros del Estado S.A. </v>
          </cell>
          <cell r="BQ678">
            <v>44748</v>
          </cell>
          <cell r="BR678" t="str">
            <v>05/07/2022 - 10/07/2023</v>
          </cell>
          <cell r="BS678">
            <v>2022</v>
          </cell>
          <cell r="BT678" t="str">
            <v>PENDIENTE</v>
          </cell>
          <cell r="BU678" t="str">
            <v>Ninguna</v>
          </cell>
          <cell r="BV678" t="str">
            <v>Terminado</v>
          </cell>
          <cell r="BW678" t="str">
            <v>Retiro</v>
          </cell>
          <cell r="BX678" t="str">
            <v>N/A</v>
          </cell>
          <cell r="BY678" t="str">
            <v>PENDIENTE</v>
          </cell>
          <cell r="BZ678" t="str">
            <v>N/A</v>
          </cell>
          <cell r="CA678" t="str">
            <v>MASCULINO</v>
          </cell>
        </row>
        <row r="679">
          <cell r="C679" t="str">
            <v>JEP-606-2022</v>
          </cell>
          <cell r="D679" t="str">
            <v>JEP-CSPO-587-2022</v>
          </cell>
          <cell r="E679" t="str">
            <v xml:space="preserve">Ángela Esquivel </v>
          </cell>
          <cell r="F679">
            <v>44750</v>
          </cell>
          <cell r="G679" t="str">
            <v>Santiago Carvajal Casas</v>
          </cell>
          <cell r="H679" t="str">
            <v>2. Contratos o convenios que no requieren pluralidad de ofertas</v>
          </cell>
          <cell r="I679" t="str">
            <v>1. Prestación de servicios</v>
          </cell>
          <cell r="J679">
            <v>1128454697</v>
          </cell>
          <cell r="K679">
            <v>6</v>
          </cell>
          <cell r="L679" t="str">
            <v>Persona Natural</v>
          </cell>
          <cell r="M679" t="str">
            <v xml:space="preserve">Bogotá D.C. </v>
          </cell>
          <cell r="N679" t="str">
            <v>Prestar servicios profesionales para la recolección, sistematización, análisis y estructuración de información que alimente la preparación de las versiones voluntarias y la construcción del auto de determinación de hechos y conductas. </v>
          </cell>
          <cell r="O679" t="str">
            <v>Misional</v>
          </cell>
          <cell r="P679" t="str">
            <v>Harvey Danilo Suarez Morales</v>
          </cell>
          <cell r="Q679" t="str">
            <v>Secretaría Ejecutiva</v>
          </cell>
          <cell r="R679" t="str">
            <v xml:space="preserve">Subsecretaría Ejecutiva </v>
          </cell>
          <cell r="S679" t="str">
            <v>F -Magistratura</v>
          </cell>
          <cell r="T679" t="str">
            <v xml:space="preserve">Lily Andrea Rueda Guzmán </v>
          </cell>
          <cell r="U679" t="str">
            <v>F -Magistratura</v>
          </cell>
          <cell r="V679" t="str">
            <v>N/A</v>
          </cell>
          <cell r="W679" t="str">
            <v>Magistratura - Análisis de información versiones voluntarias - SRVR</v>
          </cell>
          <cell r="X679" t="str">
            <v>Mgdo. Lily Andrea Rueda Guzmán</v>
          </cell>
          <cell r="Y679" t="str">
            <v>Inversión</v>
          </cell>
          <cell r="Z679">
            <v>48616488</v>
          </cell>
          <cell r="AA679" t="str">
            <v>N/A</v>
          </cell>
          <cell r="AB679" t="str">
            <v>N/A</v>
          </cell>
          <cell r="AC679">
            <v>8240085</v>
          </cell>
          <cell r="AD679" t="str">
            <v>N/A</v>
          </cell>
          <cell r="AE679">
            <v>91922</v>
          </cell>
          <cell r="AF679">
            <v>306822</v>
          </cell>
          <cell r="AG679">
            <v>2018011001091</v>
          </cell>
          <cell r="AH679">
            <v>44749</v>
          </cell>
          <cell r="AI679">
            <v>44753</v>
          </cell>
          <cell r="AJ679" t="str">
            <v>N/A</v>
          </cell>
          <cell r="AK679" t="str">
            <v>N/A</v>
          </cell>
          <cell r="AL679" t="str">
            <v>N/A</v>
          </cell>
          <cell r="AM679" t="str">
            <v>N/A</v>
          </cell>
          <cell r="AN679">
            <v>0</v>
          </cell>
          <cell r="AO679" t="str">
            <v>N/A</v>
          </cell>
          <cell r="AP679">
            <v>0</v>
          </cell>
          <cell r="AQ679" t="str">
            <v>N/A</v>
          </cell>
          <cell r="AR679">
            <v>0</v>
          </cell>
          <cell r="AS679" t="str">
            <v>N/A</v>
          </cell>
          <cell r="AT679">
            <v>0</v>
          </cell>
          <cell r="AU679" t="str">
            <v>N/A</v>
          </cell>
          <cell r="AV679">
            <v>0</v>
          </cell>
          <cell r="AW679" t="str">
            <v>N/A</v>
          </cell>
          <cell r="AX679">
            <v>0</v>
          </cell>
          <cell r="AY679" t="str">
            <v>N/A</v>
          </cell>
          <cell r="AZ679">
            <v>0</v>
          </cell>
          <cell r="BA679">
            <v>48616488</v>
          </cell>
          <cell r="BB679" t="str">
            <v>NO</v>
          </cell>
          <cell r="BC679" t="str">
            <v>N/A</v>
          </cell>
          <cell r="BD679" t="str">
            <v>N/A</v>
          </cell>
          <cell r="BE679" t="str">
            <v>N/A</v>
          </cell>
          <cell r="BF679" t="str">
            <v>N/A</v>
          </cell>
          <cell r="BG679">
            <v>44926</v>
          </cell>
          <cell r="BH679">
            <v>44926</v>
          </cell>
          <cell r="BI679">
            <v>-417</v>
          </cell>
          <cell r="BJ679" t="str">
            <v>SI</v>
          </cell>
          <cell r="BK679" t="str">
            <v>N/A</v>
          </cell>
          <cell r="BL679" t="str">
            <v>Bogotá D.C.</v>
          </cell>
          <cell r="BM679" t="str">
            <v>Cumplimiento</v>
          </cell>
          <cell r="BN679" t="str">
            <v>380-47-994000126262</v>
          </cell>
          <cell r="BO679">
            <v>0</v>
          </cell>
          <cell r="BP679" t="str">
            <v>Aseguradora Solidaria de Colombia</v>
          </cell>
          <cell r="BQ679">
            <v>44749</v>
          </cell>
          <cell r="BR679" t="str">
            <v>07/07/2022 - 3/07/2023</v>
          </cell>
          <cell r="BS679">
            <v>2022</v>
          </cell>
          <cell r="BT679" t="str">
            <v>PENDIENTE</v>
          </cell>
          <cell r="BU679" t="str">
            <v>Ninguna</v>
          </cell>
          <cell r="BV679" t="str">
            <v>Terminado</v>
          </cell>
          <cell r="BW679" t="str">
            <v>Retiro</v>
          </cell>
          <cell r="BX679" t="str">
            <v>N/A</v>
          </cell>
          <cell r="BY679" t="str">
            <v>PENDIENTE</v>
          </cell>
          <cell r="BZ679" t="str">
            <v>N/A</v>
          </cell>
          <cell r="CA679" t="str">
            <v>MASCULINO</v>
          </cell>
        </row>
        <row r="680">
          <cell r="C680" t="str">
            <v>JEP-571-2022</v>
          </cell>
          <cell r="D680" t="str">
            <v>JEP-CSPO-552-2022</v>
          </cell>
          <cell r="E680" t="str">
            <v xml:space="preserve">Ángela Esquivel </v>
          </cell>
          <cell r="F680">
            <v>44749</v>
          </cell>
          <cell r="G680" t="str">
            <v>Jorge Andres Villa Caballero </v>
          </cell>
          <cell r="H680" t="str">
            <v>2. Contratos o convenios que no requieren pluralidad de ofertas</v>
          </cell>
          <cell r="I680" t="str">
            <v>1. Prestación de servicios</v>
          </cell>
          <cell r="J680">
            <v>80875813</v>
          </cell>
          <cell r="K680">
            <v>7</v>
          </cell>
          <cell r="L680" t="str">
            <v>Persona Natural</v>
          </cell>
          <cell r="M680" t="str">
            <v xml:space="preserve">Bogotá D.C. </v>
          </cell>
          <cell r="N680" t="str">
            <v>Prestar servicios profesionales para la recolección, sistematización, análisis y estructuración de información que alimente la preparación de las versiones voluntarias y la construcción del auto de determinación de hechos y conductas. </v>
          </cell>
          <cell r="O680" t="str">
            <v>Misional</v>
          </cell>
          <cell r="P680" t="str">
            <v>Harvey Danilo Suarez Morales</v>
          </cell>
          <cell r="Q680" t="str">
            <v>Secretaría Ejecutiva</v>
          </cell>
          <cell r="R680" t="str">
            <v xml:space="preserve">Subsecretaría Ejecutiva </v>
          </cell>
          <cell r="S680" t="str">
            <v>F -Magistratura</v>
          </cell>
          <cell r="T680" t="str">
            <v xml:space="preserve">Lily Andrea Rueda Guzmán </v>
          </cell>
          <cell r="U680" t="str">
            <v>F -Magistratura</v>
          </cell>
          <cell r="V680" t="str">
            <v>N/A</v>
          </cell>
          <cell r="W680" t="str">
            <v>Magistratura - Análisis de información versiones voluntarias - SRVR</v>
          </cell>
          <cell r="X680" t="str">
            <v>Mgdo. Lily Andrea Rueda Guzmán</v>
          </cell>
          <cell r="Y680" t="str">
            <v>Inversión</v>
          </cell>
          <cell r="Z680">
            <v>48616488</v>
          </cell>
          <cell r="AA680" t="str">
            <v>N/A</v>
          </cell>
          <cell r="AB680" t="str">
            <v>N/A</v>
          </cell>
          <cell r="AC680">
            <v>8240085</v>
          </cell>
          <cell r="AD680" t="str">
            <v>N/A</v>
          </cell>
          <cell r="AE680">
            <v>90822</v>
          </cell>
          <cell r="AF680">
            <v>302422</v>
          </cell>
          <cell r="AG680">
            <v>2018011001091</v>
          </cell>
          <cell r="AH680">
            <v>44748</v>
          </cell>
          <cell r="AI680">
            <v>44753</v>
          </cell>
          <cell r="AJ680" t="str">
            <v>N/A</v>
          </cell>
          <cell r="AK680" t="str">
            <v>N/A</v>
          </cell>
          <cell r="AL680" t="str">
            <v>N/A</v>
          </cell>
          <cell r="AM680" t="str">
            <v>N/A</v>
          </cell>
          <cell r="AN680">
            <v>0</v>
          </cell>
          <cell r="AO680" t="str">
            <v>N/A</v>
          </cell>
          <cell r="AP680">
            <v>0</v>
          </cell>
          <cell r="AQ680" t="str">
            <v>N/A</v>
          </cell>
          <cell r="AR680">
            <v>0</v>
          </cell>
          <cell r="AS680" t="str">
            <v>N/A</v>
          </cell>
          <cell r="AT680">
            <v>0</v>
          </cell>
          <cell r="AU680" t="str">
            <v>N/A</v>
          </cell>
          <cell r="AV680">
            <v>0</v>
          </cell>
          <cell r="AW680" t="str">
            <v>N/A</v>
          </cell>
          <cell r="AX680">
            <v>0</v>
          </cell>
          <cell r="AY680" t="str">
            <v>N/A</v>
          </cell>
          <cell r="AZ680">
            <v>0</v>
          </cell>
          <cell r="BA680">
            <v>48616488</v>
          </cell>
          <cell r="BB680" t="str">
            <v>NO</v>
          </cell>
          <cell r="BC680" t="str">
            <v>N/A</v>
          </cell>
          <cell r="BD680" t="str">
            <v>N/A</v>
          </cell>
          <cell r="BE680" t="str">
            <v>N/A</v>
          </cell>
          <cell r="BF680" t="str">
            <v>N/A</v>
          </cell>
          <cell r="BG680">
            <v>44926</v>
          </cell>
          <cell r="BH680">
            <v>44926</v>
          </cell>
          <cell r="BI680">
            <v>-417</v>
          </cell>
          <cell r="BJ680" t="str">
            <v>SI</v>
          </cell>
          <cell r="BK680" t="str">
            <v>N/A</v>
          </cell>
          <cell r="BL680" t="str">
            <v>Bogotá D.C.</v>
          </cell>
          <cell r="BM680" t="str">
            <v xml:space="preserve">Cumplimiento </v>
          </cell>
          <cell r="BN680" t="str">
            <v>980-47-994000021836 0</v>
          </cell>
          <cell r="BO680">
            <v>0</v>
          </cell>
          <cell r="BP680" t="str">
            <v>Aseguradora Solidaria de Colombia</v>
          </cell>
          <cell r="BQ680">
            <v>44748</v>
          </cell>
          <cell r="BR680" t="str">
            <v>05/07/2022 - 01/07/2024</v>
          </cell>
          <cell r="BS680">
            <v>2022</v>
          </cell>
          <cell r="BT680" t="str">
            <v>PENDIENTE</v>
          </cell>
          <cell r="BU680" t="str">
            <v>Ninguna</v>
          </cell>
          <cell r="BV680" t="str">
            <v>Terminado</v>
          </cell>
          <cell r="BW680" t="str">
            <v>Retiro</v>
          </cell>
          <cell r="BX680" t="str">
            <v>N/A</v>
          </cell>
          <cell r="BY680" t="str">
            <v>PENDIENTE</v>
          </cell>
          <cell r="BZ680" t="str">
            <v>N/A</v>
          </cell>
          <cell r="CA680" t="str">
            <v>MASCULINO</v>
          </cell>
        </row>
        <row r="681">
          <cell r="C681" t="str">
            <v>JEP-572-2022</v>
          </cell>
          <cell r="D681" t="str">
            <v>JEP-CSPO-553-2022</v>
          </cell>
          <cell r="E681" t="str">
            <v xml:space="preserve">Ángela Esquivel </v>
          </cell>
          <cell r="F681">
            <v>44749</v>
          </cell>
          <cell r="G681" t="str">
            <v>Nestor Hernando Nieto Piraquive </v>
          </cell>
          <cell r="H681" t="str">
            <v>2. Contratos o convenios que no requieren pluralidad de ofertas</v>
          </cell>
          <cell r="I681" t="str">
            <v>1. Prestación de servicios</v>
          </cell>
          <cell r="J681">
            <v>1070327370</v>
          </cell>
          <cell r="K681">
            <v>0</v>
          </cell>
          <cell r="L681" t="str">
            <v>Persona Natural</v>
          </cell>
          <cell r="M681" t="str">
            <v xml:space="preserve">Sibundoy </v>
          </cell>
          <cell r="N681" t="str">
            <v>Prestar servicios profesionales para la recolección, sistematización, análisis y estructuración de información que alimente la preparación de las versiones voluntarias y la construcción del auto de determinación de hechos y conductas. </v>
          </cell>
          <cell r="O681" t="str">
            <v>Misional</v>
          </cell>
          <cell r="P681" t="str">
            <v>Harvey Danilo Suarez Morales</v>
          </cell>
          <cell r="Q681" t="str">
            <v>Secretaría Ejecutiva</v>
          </cell>
          <cell r="R681" t="str">
            <v xml:space="preserve">Subsecretaría Ejecutiva </v>
          </cell>
          <cell r="S681" t="str">
            <v>F -Magistratura</v>
          </cell>
          <cell r="T681" t="str">
            <v xml:space="preserve">Lily Andrea Rueda Guzmán </v>
          </cell>
          <cell r="U681" t="str">
            <v>F -Magistratura</v>
          </cell>
          <cell r="V681" t="str">
            <v>N/A</v>
          </cell>
          <cell r="W681" t="str">
            <v>Magistratura - Análisis de información versiones voluntarias - SRVR</v>
          </cell>
          <cell r="X681" t="str">
            <v>Mgdo. Lily Andrea Rueda Guzmán</v>
          </cell>
          <cell r="Y681" t="str">
            <v>Inversión</v>
          </cell>
          <cell r="Z681">
            <v>48616488</v>
          </cell>
          <cell r="AA681" t="str">
            <v>N/A</v>
          </cell>
          <cell r="AB681" t="str">
            <v>N/A</v>
          </cell>
          <cell r="AC681">
            <v>8240085</v>
          </cell>
          <cell r="AD681" t="str">
            <v>N/A</v>
          </cell>
          <cell r="AE681">
            <v>90722</v>
          </cell>
          <cell r="AF681">
            <v>302522</v>
          </cell>
          <cell r="AG681">
            <v>2018011001091</v>
          </cell>
          <cell r="AH681">
            <v>44748</v>
          </cell>
          <cell r="AI681">
            <v>44753</v>
          </cell>
          <cell r="AJ681" t="str">
            <v>N/A</v>
          </cell>
          <cell r="AK681" t="str">
            <v>N/A</v>
          </cell>
          <cell r="AL681" t="str">
            <v>N/A</v>
          </cell>
          <cell r="AM681" t="str">
            <v>N/A</v>
          </cell>
          <cell r="AN681">
            <v>0</v>
          </cell>
          <cell r="AO681" t="str">
            <v>N/A</v>
          </cell>
          <cell r="AP681">
            <v>0</v>
          </cell>
          <cell r="AQ681" t="str">
            <v>N/A</v>
          </cell>
          <cell r="AR681">
            <v>0</v>
          </cell>
          <cell r="AS681" t="str">
            <v>N/A</v>
          </cell>
          <cell r="AT681">
            <v>0</v>
          </cell>
          <cell r="AU681" t="str">
            <v>N/A</v>
          </cell>
          <cell r="AV681">
            <v>0</v>
          </cell>
          <cell r="AW681" t="str">
            <v>N/A</v>
          </cell>
          <cell r="AX681">
            <v>0</v>
          </cell>
          <cell r="AY681" t="str">
            <v>N/A</v>
          </cell>
          <cell r="AZ681">
            <v>0</v>
          </cell>
          <cell r="BA681">
            <v>48616488</v>
          </cell>
          <cell r="BB681" t="str">
            <v>NO</v>
          </cell>
          <cell r="BC681" t="str">
            <v>N/A</v>
          </cell>
          <cell r="BD681" t="str">
            <v>N/A</v>
          </cell>
          <cell r="BE681" t="str">
            <v>N/A</v>
          </cell>
          <cell r="BF681" t="str">
            <v>N/A</v>
          </cell>
          <cell r="BG681">
            <v>44926</v>
          </cell>
          <cell r="BH681">
            <v>44926</v>
          </cell>
          <cell r="BI681">
            <v>-417</v>
          </cell>
          <cell r="BJ681" t="str">
            <v>SI</v>
          </cell>
          <cell r="BK681" t="str">
            <v>N/A</v>
          </cell>
          <cell r="BL681" t="str">
            <v>Bogotá D.C.</v>
          </cell>
          <cell r="BM681" t="str">
            <v>Cumplimiento</v>
          </cell>
          <cell r="BN681" t="str">
            <v>41-45-101077824</v>
          </cell>
          <cell r="BO681">
            <v>0</v>
          </cell>
          <cell r="BP681" t="str">
            <v>Seguros del Estado S.A.</v>
          </cell>
          <cell r="BQ681">
            <v>44748</v>
          </cell>
          <cell r="BR681" t="str">
            <v>06/07/2022 - 30/06/2023</v>
          </cell>
          <cell r="BS681">
            <v>2022</v>
          </cell>
          <cell r="BT681" t="str">
            <v>PENDIENTE</v>
          </cell>
          <cell r="BU681" t="str">
            <v>Ninguna</v>
          </cell>
          <cell r="BV681" t="str">
            <v>Terminado</v>
          </cell>
          <cell r="BW681" t="str">
            <v>Retiro</v>
          </cell>
          <cell r="BX681" t="str">
            <v>N/A</v>
          </cell>
          <cell r="BY681" t="str">
            <v>PENDIENTE</v>
          </cell>
          <cell r="BZ681" t="str">
            <v>N/A</v>
          </cell>
          <cell r="CA681" t="str">
            <v>MASCULINO</v>
          </cell>
        </row>
        <row r="682">
          <cell r="C682" t="str">
            <v>JEP-694-2022</v>
          </cell>
          <cell r="D682" t="str">
            <v>JEP-CSPO-670-2022</v>
          </cell>
          <cell r="E682" t="str">
            <v xml:space="preserve">Ángela Esquivel </v>
          </cell>
          <cell r="F682">
            <v>44804</v>
          </cell>
          <cell r="G682" t="str">
            <v>Diego Fernando Gómez González</v>
          </cell>
          <cell r="H682" t="str">
            <v>2. Contratos o convenios que no requieren pluralidad de ofertas</v>
          </cell>
          <cell r="I682" t="str">
            <v>1. Prestación de servicios</v>
          </cell>
          <cell r="J682">
            <v>1032392484</v>
          </cell>
          <cell r="K682">
            <v>1</v>
          </cell>
          <cell r="L682" t="str">
            <v>Persona Natural</v>
          </cell>
          <cell r="M682" t="str">
            <v xml:space="preserve">Bogotá D.C. </v>
          </cell>
          <cell r="N682" t="str">
            <v>Prestar servicios profesionales para la recolección, sistematización, análisis y estructuración de información que alimente la preparación de las versiones voluntarias y la construcción del auto de determinación de hechos y conductas. </v>
          </cell>
          <cell r="O682" t="str">
            <v>Misional</v>
          </cell>
          <cell r="P682" t="str">
            <v>Angela María Mora Soto</v>
          </cell>
          <cell r="Q682" t="str">
            <v>Subsecretaria Encargada</v>
          </cell>
          <cell r="R682" t="str">
            <v xml:space="preserve">Subsecretaría Ejecutiva </v>
          </cell>
          <cell r="S682" t="str">
            <v>F -Magistratura</v>
          </cell>
          <cell r="T682" t="str">
            <v xml:space="preserve">Lily Andrea Rueda Guzmán </v>
          </cell>
          <cell r="U682" t="str">
            <v>F -Magistratura</v>
          </cell>
          <cell r="V682" t="str">
            <v>N/A</v>
          </cell>
          <cell r="W682" t="str">
            <v>Magistratura - Análisis de información versiones voluntarias - SRVR</v>
          </cell>
          <cell r="X682" t="str">
            <v>Mgdo. Lily Andrea Rueda Guzmán</v>
          </cell>
          <cell r="Y682" t="str">
            <v>Inversión</v>
          </cell>
          <cell r="Z682">
            <v>32960340</v>
          </cell>
          <cell r="AA682" t="str">
            <v>N/A</v>
          </cell>
          <cell r="AB682" t="str">
            <v>N/A</v>
          </cell>
          <cell r="AC682">
            <v>8240085</v>
          </cell>
          <cell r="AD682" t="str">
            <v>N/A</v>
          </cell>
          <cell r="AE682">
            <v>92522</v>
          </cell>
          <cell r="AF682">
            <v>408822</v>
          </cell>
          <cell r="AG682" t="str">
            <v xml:space="preserve">	2018011001091</v>
          </cell>
          <cell r="AH682">
            <v>44813</v>
          </cell>
          <cell r="AI682">
            <v>44818</v>
          </cell>
          <cell r="AJ682" t="str">
            <v xml:space="preserve"> Oscar Iván Fernández Burgos</v>
          </cell>
          <cell r="AK682">
            <v>15648157</v>
          </cell>
          <cell r="AL682">
            <v>4</v>
          </cell>
          <cell r="AM682">
            <v>44840</v>
          </cell>
          <cell r="AN682">
            <v>0</v>
          </cell>
          <cell r="AO682" t="str">
            <v>N/A</v>
          </cell>
          <cell r="AP682">
            <v>0</v>
          </cell>
          <cell r="AQ682" t="str">
            <v>N/A</v>
          </cell>
          <cell r="AR682">
            <v>0</v>
          </cell>
          <cell r="AS682" t="str">
            <v>N/A</v>
          </cell>
          <cell r="AT682">
            <v>0</v>
          </cell>
          <cell r="AU682" t="str">
            <v>N/A</v>
          </cell>
          <cell r="AV682">
            <v>0</v>
          </cell>
          <cell r="AW682" t="str">
            <v>N/A</v>
          </cell>
          <cell r="AX682">
            <v>0</v>
          </cell>
          <cell r="AY682" t="str">
            <v>N/A</v>
          </cell>
          <cell r="AZ682">
            <v>0</v>
          </cell>
          <cell r="BA682">
            <v>32960340</v>
          </cell>
          <cell r="BB682" t="str">
            <v>NO</v>
          </cell>
          <cell r="BC682" t="str">
            <v>N/A</v>
          </cell>
          <cell r="BD682" t="str">
            <v>N/A</v>
          </cell>
          <cell r="BE682" t="str">
            <v>N/A</v>
          </cell>
          <cell r="BF682" t="str">
            <v>N/A</v>
          </cell>
          <cell r="BG682">
            <v>44926</v>
          </cell>
          <cell r="BH682">
            <v>44926</v>
          </cell>
          <cell r="BI682">
            <v>-417</v>
          </cell>
          <cell r="BJ682" t="str">
            <v>SI</v>
          </cell>
          <cell r="BK682" t="str">
            <v>N/A</v>
          </cell>
          <cell r="BL682" t="str">
            <v>Bogotá D.C.</v>
          </cell>
          <cell r="BM682" t="str">
            <v>Cumplimiento</v>
          </cell>
          <cell r="BN682" t="str">
            <v>21-47-101022907
53-47-101002209</v>
          </cell>
          <cell r="BO682" t="str">
            <v>0
0</v>
          </cell>
          <cell r="BP682" t="str">
            <v xml:space="preserve">Seguros del Estado S.A.
Seguros del Estado S.A.
</v>
          </cell>
          <cell r="BQ682" t="str">
            <v>12/09/2022
06/10/2022</v>
          </cell>
          <cell r="BR682" t="str">
            <v>12/09/2022 - 30/06/2023
09/09/2022 - 01/07/2023</v>
          </cell>
          <cell r="BS682" t="str">
            <v>13/09/2022
07/10/2022</v>
          </cell>
          <cell r="BT682" t="str">
            <v>PENDIENTE</v>
          </cell>
          <cell r="BU682" t="str">
            <v>En fecha del 6 de octubre de 2022 se aprueba la cesión</v>
          </cell>
          <cell r="BV682" t="str">
            <v>Terminado</v>
          </cell>
          <cell r="BW682" t="str">
            <v>Cesión</v>
          </cell>
          <cell r="BX682" t="str">
            <v>N/A</v>
          </cell>
          <cell r="BY682" t="str">
            <v>DERECHO</v>
          </cell>
          <cell r="BZ682" t="str">
            <v>N/A</v>
          </cell>
          <cell r="CA682" t="str">
            <v>MASCULINO</v>
          </cell>
        </row>
        <row r="683">
          <cell r="C683" t="str">
            <v>JEP-688-2022</v>
          </cell>
          <cell r="D683" t="str">
            <v>JEP-CSPO-664-2022</v>
          </cell>
          <cell r="E683" t="str">
            <v xml:space="preserve">Ángela Esquivel </v>
          </cell>
          <cell r="F683">
            <v>44803</v>
          </cell>
          <cell r="G683" t="str">
            <v>Ivonne Marcela Rodríguez González</v>
          </cell>
          <cell r="H683" t="str">
            <v>2. Contratos o convenios que no requieren pluralidad de ofertas</v>
          </cell>
          <cell r="I683" t="str">
            <v>1. Prestación de servicios</v>
          </cell>
          <cell r="J683">
            <v>63560216</v>
          </cell>
          <cell r="K683">
            <v>5</v>
          </cell>
          <cell r="L683" t="str">
            <v>Persona Natural</v>
          </cell>
          <cell r="M683" t="str">
            <v>Bucaramanga</v>
          </cell>
          <cell r="N683" t="str">
            <v>Prestar servicios profesionales para la recolección, sistematización, análisis y estructuración de información que alimente la preparación de las versiones voluntarias y la construcción del auto de determinación de hechos y conductas. </v>
          </cell>
          <cell r="O683" t="str">
            <v>Misional</v>
          </cell>
          <cell r="P683" t="str">
            <v>Angela María Mora Soto</v>
          </cell>
          <cell r="Q683" t="str">
            <v>Subsecretaria Encargada</v>
          </cell>
          <cell r="R683" t="str">
            <v xml:space="preserve">Subsecretaría Ejecutiva </v>
          </cell>
          <cell r="S683" t="str">
            <v>F -Magistratura</v>
          </cell>
          <cell r="T683" t="str">
            <v xml:space="preserve">Lily Andrea Rueda Guzmán </v>
          </cell>
          <cell r="U683" t="str">
            <v>F -Magistratura</v>
          </cell>
          <cell r="V683" t="str">
            <v>N/A</v>
          </cell>
          <cell r="W683" t="str">
            <v>Magistratura - Análisis de información versiones voluntarias - SRVR</v>
          </cell>
          <cell r="X683" t="str">
            <v>Mgdo. Lily Andrea Rueda Guzmán</v>
          </cell>
          <cell r="Y683" t="str">
            <v>Inversión</v>
          </cell>
          <cell r="Z683">
            <v>32960340</v>
          </cell>
          <cell r="AA683" t="str">
            <v>N/A</v>
          </cell>
          <cell r="AB683" t="str">
            <v>N/A</v>
          </cell>
          <cell r="AC683">
            <v>8240085</v>
          </cell>
          <cell r="AD683" t="str">
            <v>N/A</v>
          </cell>
          <cell r="AE683">
            <v>92422</v>
          </cell>
          <cell r="AF683">
            <v>402322</v>
          </cell>
          <cell r="AG683">
            <v>2018011001091</v>
          </cell>
          <cell r="AH683">
            <v>44810</v>
          </cell>
          <cell r="AI683">
            <v>44816</v>
          </cell>
          <cell r="AJ683" t="str">
            <v>N/A</v>
          </cell>
          <cell r="AK683" t="str">
            <v>N/A</v>
          </cell>
          <cell r="AL683" t="str">
            <v>N/A</v>
          </cell>
          <cell r="AM683" t="str">
            <v>N/A</v>
          </cell>
          <cell r="AN683">
            <v>0</v>
          </cell>
          <cell r="AO683" t="str">
            <v>N/A</v>
          </cell>
          <cell r="AP683">
            <v>0</v>
          </cell>
          <cell r="AQ683" t="str">
            <v>N/A</v>
          </cell>
          <cell r="AR683">
            <v>0</v>
          </cell>
          <cell r="AS683" t="str">
            <v>N/A</v>
          </cell>
          <cell r="AT683">
            <v>0</v>
          </cell>
          <cell r="AU683" t="str">
            <v>N/A</v>
          </cell>
          <cell r="AV683">
            <v>0</v>
          </cell>
          <cell r="AW683" t="str">
            <v>N/A</v>
          </cell>
          <cell r="AX683">
            <v>0</v>
          </cell>
          <cell r="AY683" t="str">
            <v>N/A</v>
          </cell>
          <cell r="AZ683">
            <v>0</v>
          </cell>
          <cell r="BA683">
            <v>32960340</v>
          </cell>
          <cell r="BB683" t="str">
            <v>NO</v>
          </cell>
          <cell r="BC683" t="str">
            <v>N/A</v>
          </cell>
          <cell r="BD683" t="str">
            <v>N/A</v>
          </cell>
          <cell r="BE683" t="str">
            <v>N/A</v>
          </cell>
          <cell r="BF683" t="str">
            <v>N/A</v>
          </cell>
          <cell r="BG683">
            <v>44926</v>
          </cell>
          <cell r="BH683">
            <v>44926</v>
          </cell>
          <cell r="BI683">
            <v>-417</v>
          </cell>
          <cell r="BJ683" t="str">
            <v>SI</v>
          </cell>
          <cell r="BK683" t="str">
            <v>N/A</v>
          </cell>
          <cell r="BL683" t="str">
            <v>Bogotá D.C.</v>
          </cell>
          <cell r="BM683" t="str">
            <v>Cumplimiento</v>
          </cell>
          <cell r="BN683" t="str">
            <v>25-47-101003179</v>
          </cell>
          <cell r="BO683">
            <v>0</v>
          </cell>
          <cell r="BP683" t="str">
            <v>Seguros del Estado S.A.</v>
          </cell>
          <cell r="BQ683">
            <v>44811</v>
          </cell>
          <cell r="BR683" t="str">
            <v>07/09/2022 - 01/072023</v>
          </cell>
          <cell r="BS683">
            <v>2022</v>
          </cell>
          <cell r="BT683" t="str">
            <v>PENDIENTE</v>
          </cell>
          <cell r="BU683" t="str">
            <v>Ninguna</v>
          </cell>
          <cell r="BV683" t="str">
            <v>Terminado</v>
          </cell>
          <cell r="BW683" t="str">
            <v>Retiro</v>
          </cell>
          <cell r="BX683" t="str">
            <v>N/A</v>
          </cell>
          <cell r="BY683" t="str">
            <v>COMUNICACIÓN SOCIAL Y PERIODISMO</v>
          </cell>
          <cell r="BZ683" t="str">
            <v>N/A</v>
          </cell>
          <cell r="CA683" t="str">
            <v>FEMENINO</v>
          </cell>
        </row>
        <row r="684">
          <cell r="C684" t="str">
            <v>JEP-743-2022</v>
          </cell>
          <cell r="D684" t="str">
            <v>JEP-CSPO-717-2022</v>
          </cell>
          <cell r="E684" t="str">
            <v>Laura Paredes</v>
          </cell>
          <cell r="F684">
            <v>44847</v>
          </cell>
          <cell r="G684" t="str">
            <v xml:space="preserve">Ana Rita Molano Quintero </v>
          </cell>
          <cell r="H684" t="str">
            <v>2. Contratos o convenios que no requieren pluralidad de ofertas</v>
          </cell>
          <cell r="I684" t="str">
            <v>1. Prestación de servicios</v>
          </cell>
          <cell r="J684">
            <v>52814370</v>
          </cell>
          <cell r="K684">
            <v>3</v>
          </cell>
          <cell r="L684" t="str">
            <v>Persona Natural</v>
          </cell>
          <cell r="M684" t="str">
            <v xml:space="preserve">Bogotá D.C. </v>
          </cell>
          <cell r="N684" t="str">
            <v>Prestar servicios profesionales de apoyo y acompañamiento en el manejo, ejecución y seguimiento de las operaciones del área de tesorería de la subdirección financiera de la JEP</v>
          </cell>
          <cell r="O684" t="str">
            <v>Funciones de la dependencia</v>
          </cell>
          <cell r="P684" t="str">
            <v>Harvey Danilo Suarez Morales</v>
          </cell>
          <cell r="Q684" t="str">
            <v>Secretaría Ejecutiva</v>
          </cell>
          <cell r="R684" t="str">
            <v>Dirección Administrativa y Financiera</v>
          </cell>
          <cell r="S684" t="str">
            <v>Subdirección Financiera</v>
          </cell>
          <cell r="T684" t="str">
            <v>Juan David Olarte Torres</v>
          </cell>
          <cell r="U684" t="str">
            <v>DD-Subdirección Financiera</v>
          </cell>
          <cell r="V684" t="str">
            <v>N/A</v>
          </cell>
          <cell r="W684" t="str">
            <v>N/A</v>
          </cell>
          <cell r="X684" t="str">
            <v>N/A</v>
          </cell>
          <cell r="Y684" t="str">
            <v>Inversión</v>
          </cell>
          <cell r="Z684">
            <v>24720252</v>
          </cell>
          <cell r="AA684" t="str">
            <v>N/A</v>
          </cell>
          <cell r="AB684" t="str">
            <v>N/A</v>
          </cell>
          <cell r="AC684">
            <v>8240084</v>
          </cell>
          <cell r="AD684" t="str">
            <v>N/A</v>
          </cell>
          <cell r="AE684">
            <v>108022</v>
          </cell>
          <cell r="AF684" t="str">
            <v>PND</v>
          </cell>
          <cell r="AG684">
            <v>2018011001175</v>
          </cell>
          <cell r="AH684">
            <v>44852</v>
          </cell>
          <cell r="AI684">
            <v>44854</v>
          </cell>
          <cell r="AJ684" t="str">
            <v>N/A</v>
          </cell>
          <cell r="AK684" t="str">
            <v>N/A</v>
          </cell>
          <cell r="AL684" t="str">
            <v>N/A</v>
          </cell>
          <cell r="AM684" t="str">
            <v>N/A</v>
          </cell>
          <cell r="AN684">
            <v>0</v>
          </cell>
          <cell r="AO684" t="str">
            <v>N/A</v>
          </cell>
          <cell r="AP684">
            <v>0</v>
          </cell>
          <cell r="AQ684" t="str">
            <v>N/A</v>
          </cell>
          <cell r="AR684">
            <v>0</v>
          </cell>
          <cell r="AS684" t="str">
            <v>N/A</v>
          </cell>
          <cell r="AT684">
            <v>0</v>
          </cell>
          <cell r="AU684" t="str">
            <v>N/A</v>
          </cell>
          <cell r="AV684">
            <v>0</v>
          </cell>
          <cell r="AW684" t="str">
            <v>N/A</v>
          </cell>
          <cell r="AX684">
            <v>0</v>
          </cell>
          <cell r="AY684" t="str">
            <v>N/A</v>
          </cell>
          <cell r="AZ684">
            <v>0</v>
          </cell>
          <cell r="BA684">
            <v>24720252</v>
          </cell>
          <cell r="BB684" t="str">
            <v>NO</v>
          </cell>
          <cell r="BC684" t="str">
            <v>N/A</v>
          </cell>
          <cell r="BD684" t="str">
            <v>N/A</v>
          </cell>
          <cell r="BE684" t="str">
            <v>N/A</v>
          </cell>
          <cell r="BF684" t="str">
            <v>N/A</v>
          </cell>
          <cell r="BG684">
            <v>44926</v>
          </cell>
          <cell r="BH684">
            <v>44926</v>
          </cell>
          <cell r="BI684">
            <v>-417</v>
          </cell>
          <cell r="BJ684" t="str">
            <v>SI</v>
          </cell>
          <cell r="BK684" t="str">
            <v>N/A</v>
          </cell>
          <cell r="BL684" t="str">
            <v>Bogotá D.C.</v>
          </cell>
          <cell r="BM684" t="str">
            <v>Cumplimiento</v>
          </cell>
          <cell r="BN684" t="str">
            <v xml:space="preserve">63-47-101001268 </v>
          </cell>
          <cell r="BO684">
            <v>0</v>
          </cell>
          <cell r="BP684" t="str">
            <v>Seguros del Estado S.A.</v>
          </cell>
          <cell r="BQ684">
            <v>44854</v>
          </cell>
          <cell r="BR684" t="str">
            <v>20/10/2022 - 30/06/2023</v>
          </cell>
          <cell r="BS684">
            <v>2022</v>
          </cell>
          <cell r="BT684" t="str">
            <v>PENDIENTE</v>
          </cell>
          <cell r="BU684" t="str">
            <v>Ninguna</v>
          </cell>
          <cell r="BV684" t="str">
            <v>Terminado</v>
          </cell>
          <cell r="BW684" t="str">
            <v>Retiro</v>
          </cell>
          <cell r="BX684" t="str">
            <v>N/A</v>
          </cell>
          <cell r="BY684" t="str">
            <v>ADMINISTRACIÓN DE EMPRESAS</v>
          </cell>
          <cell r="BZ684" t="str">
            <v>N/A</v>
          </cell>
          <cell r="CA684" t="str">
            <v>FEMENINO</v>
          </cell>
        </row>
        <row r="685">
          <cell r="C685" t="str">
            <v>JEP-719-2022</v>
          </cell>
          <cell r="D685" t="str">
            <v>JEP-CSPO-694-2022</v>
          </cell>
          <cell r="E685" t="str">
            <v>Laura Paredes</v>
          </cell>
          <cell r="F685">
            <v>44833</v>
          </cell>
          <cell r="G685" t="str">
            <v>María Fernanda Castañeda</v>
          </cell>
          <cell r="H685" t="str">
            <v>2. Contratos o convenios que no requieren pluralidad de ofertas</v>
          </cell>
          <cell r="I685" t="str">
            <v>1. Prestación de servicios</v>
          </cell>
          <cell r="J685">
            <v>52543650</v>
          </cell>
          <cell r="K685">
            <v>7</v>
          </cell>
          <cell r="L685" t="str">
            <v>Persona Natural</v>
          </cell>
          <cell r="M685" t="str">
            <v xml:space="preserve">Bogotá D.C. </v>
          </cell>
          <cell r="N685" t="str">
            <v>Prestar servicios profesionales para apoyar a la Subdirección Financiera de la JEP en la recepción, revisión y liquidación de impuestos de solicitudes de pago, registro de transacciones contables en SIIF Nación y elaboración y análisis de los estados financieros.</v>
          </cell>
          <cell r="O685" t="str">
            <v>Funciones de la dependencia</v>
          </cell>
          <cell r="P685" t="str">
            <v>Harvey Danilo Suarez Morales</v>
          </cell>
          <cell r="Q685" t="str">
            <v>Secretaría Ejecutiva</v>
          </cell>
          <cell r="R685" t="str">
            <v>Dirección Administrativa y Financiera</v>
          </cell>
          <cell r="S685" t="str">
            <v>Subdirección Financiera</v>
          </cell>
          <cell r="T685" t="str">
            <v>Juan David Olarte Torres</v>
          </cell>
          <cell r="U685" t="str">
            <v>DD-Subdirección Financiera</v>
          </cell>
          <cell r="V685" t="str">
            <v>N/A</v>
          </cell>
          <cell r="W685" t="str">
            <v>N/A</v>
          </cell>
          <cell r="X685" t="str">
            <v>N/A</v>
          </cell>
          <cell r="Y685" t="str">
            <v>Inversión</v>
          </cell>
          <cell r="Z685">
            <v>24720252</v>
          </cell>
          <cell r="AA685" t="str">
            <v>N/A</v>
          </cell>
          <cell r="AB685" t="str">
            <v>N/A</v>
          </cell>
          <cell r="AC685">
            <v>8240084</v>
          </cell>
          <cell r="AD685" t="str">
            <v>N/A</v>
          </cell>
          <cell r="AE685">
            <v>108222</v>
          </cell>
          <cell r="AF685">
            <v>450422</v>
          </cell>
          <cell r="AG685">
            <v>2018011001175</v>
          </cell>
          <cell r="AH685">
            <v>44844</v>
          </cell>
          <cell r="AI685">
            <v>44847</v>
          </cell>
          <cell r="AJ685" t="str">
            <v>N/A</v>
          </cell>
          <cell r="AK685" t="str">
            <v>N/A</v>
          </cell>
          <cell r="AL685" t="str">
            <v>N/A</v>
          </cell>
          <cell r="AM685" t="str">
            <v>N/A</v>
          </cell>
          <cell r="AN685">
            <v>0</v>
          </cell>
          <cell r="AO685" t="str">
            <v>N/A</v>
          </cell>
          <cell r="AP685">
            <v>0</v>
          </cell>
          <cell r="AQ685" t="str">
            <v>N/A</v>
          </cell>
          <cell r="AR685">
            <v>0</v>
          </cell>
          <cell r="AS685" t="str">
            <v>N/A</v>
          </cell>
          <cell r="AT685">
            <v>0</v>
          </cell>
          <cell r="AU685" t="str">
            <v>N/A</v>
          </cell>
          <cell r="AV685">
            <v>0</v>
          </cell>
          <cell r="AW685" t="str">
            <v>N/A</v>
          </cell>
          <cell r="AX685">
            <v>0</v>
          </cell>
          <cell r="AY685" t="str">
            <v>N/A</v>
          </cell>
          <cell r="AZ685">
            <v>0</v>
          </cell>
          <cell r="BA685">
            <v>24720252</v>
          </cell>
          <cell r="BB685" t="str">
            <v>NO</v>
          </cell>
          <cell r="BC685" t="str">
            <v>N/A</v>
          </cell>
          <cell r="BD685" t="str">
            <v>N/A</v>
          </cell>
          <cell r="BE685" t="str">
            <v>N/A</v>
          </cell>
          <cell r="BF685" t="str">
            <v>N/A</v>
          </cell>
          <cell r="BG685">
            <v>44926</v>
          </cell>
          <cell r="BH685">
            <v>44926</v>
          </cell>
          <cell r="BI685">
            <v>-417</v>
          </cell>
          <cell r="BJ685" t="str">
            <v>SI</v>
          </cell>
          <cell r="BK685" t="str">
            <v>N/A</v>
          </cell>
          <cell r="BL685" t="str">
            <v>Bogotá D.C.</v>
          </cell>
          <cell r="BM685" t="str">
            <v>Cumplimiento</v>
          </cell>
          <cell r="BN685" t="str">
            <v>65-47-101008962</v>
          </cell>
          <cell r="BO685">
            <v>0</v>
          </cell>
          <cell r="BP685" t="str">
            <v>Seguros del Estado S.A.</v>
          </cell>
          <cell r="BQ685">
            <v>44841</v>
          </cell>
          <cell r="BR685" t="str">
            <v>01/10/2022 - 10/07/2023</v>
          </cell>
          <cell r="BS685">
            <v>2022</v>
          </cell>
          <cell r="BT685" t="str">
            <v>PENDIENTE</v>
          </cell>
          <cell r="BU685" t="str">
            <v>Ninguna</v>
          </cell>
          <cell r="BV685" t="str">
            <v>Terminado</v>
          </cell>
          <cell r="BW685" t="str">
            <v>Retiro</v>
          </cell>
          <cell r="BX685" t="str">
            <v>N/A</v>
          </cell>
          <cell r="BY685" t="str">
            <v>CONTADURÍA PÚBLICA</v>
          </cell>
          <cell r="BZ685" t="str">
            <v>N/A</v>
          </cell>
          <cell r="CA685" t="str">
            <v>FEMENINO</v>
          </cell>
        </row>
        <row r="686">
          <cell r="C686" t="str">
            <v>JEP-651-2022</v>
          </cell>
          <cell r="D686" t="str">
            <v>JEP-CSPO-630-2022</v>
          </cell>
          <cell r="E686" t="str">
            <v xml:space="preserve">Ángela Esquivel </v>
          </cell>
          <cell r="F686">
            <v>44771</v>
          </cell>
          <cell r="G686" t="str">
            <v>Nicolas Quinche Bustamante</v>
          </cell>
          <cell r="H686" t="str">
            <v>2. Contratos o convenios que no requieren pluralidad de ofertas</v>
          </cell>
          <cell r="I686" t="str">
            <v>1. Prestación de servicios</v>
          </cell>
          <cell r="J686">
            <v>1032494087</v>
          </cell>
          <cell r="K686">
            <v>7</v>
          </cell>
          <cell r="L686" t="str">
            <v>Persona Natural</v>
          </cell>
          <cell r="M686" t="str">
            <v xml:space="preserve">Bogotá D.C. </v>
          </cell>
          <cell r="N686" t="str">
            <v>Prestar servicios profesionales al GRAI para apoyar en las investigaciones mediante insumos que aporten en la implementación de distintas etapas de priorización de nuevos macrocasos en atención a los lineamientos de la magistratura</v>
          </cell>
          <cell r="O686" t="str">
            <v>Administrativo Transversal</v>
          </cell>
          <cell r="P686" t="str">
            <v>Harvey Danilo Suarez Morales</v>
          </cell>
          <cell r="Q686" t="str">
            <v>Secretaría Ejecutiva</v>
          </cell>
          <cell r="R686" t="str">
            <v>Grupo de Análisis de la Información</v>
          </cell>
          <cell r="S686" t="str">
            <v>Grupo de Análisis de la Información</v>
          </cell>
          <cell r="T686" t="str">
            <v>Gloria Marcela Abadia Cubillos</v>
          </cell>
          <cell r="U686" t="str">
            <v>H-Grupo de Análisis de la Información</v>
          </cell>
          <cell r="V686" t="str">
            <v>N/A</v>
          </cell>
          <cell r="W686" t="str">
            <v>N/A</v>
          </cell>
          <cell r="X686" t="str">
            <v>N/A</v>
          </cell>
          <cell r="Y686" t="str">
            <v>Inversión</v>
          </cell>
          <cell r="Z686">
            <v>16624730</v>
          </cell>
          <cell r="AA686" t="str">
            <v>N/A</v>
          </cell>
          <cell r="AB686" t="str">
            <v>N/A</v>
          </cell>
          <cell r="AC686">
            <v>3324946</v>
          </cell>
          <cell r="AD686" t="str">
            <v>N/A</v>
          </cell>
          <cell r="AE686">
            <v>94822</v>
          </cell>
          <cell r="AF686">
            <v>375922</v>
          </cell>
          <cell r="AG686" t="str">
            <v xml:space="preserve">	2018011001091</v>
          </cell>
          <cell r="AH686">
            <v>44795</v>
          </cell>
          <cell r="AI686">
            <v>44796</v>
          </cell>
          <cell r="AJ686" t="str">
            <v>N/A</v>
          </cell>
          <cell r="AK686" t="str">
            <v>N/A</v>
          </cell>
          <cell r="AL686" t="str">
            <v>N/A</v>
          </cell>
          <cell r="AM686" t="str">
            <v>N/A</v>
          </cell>
          <cell r="AN686">
            <v>0</v>
          </cell>
          <cell r="AO686" t="str">
            <v>N/A</v>
          </cell>
          <cell r="AP686">
            <v>0</v>
          </cell>
          <cell r="AQ686" t="str">
            <v>N/A</v>
          </cell>
          <cell r="AR686">
            <v>0</v>
          </cell>
          <cell r="AS686" t="str">
            <v>N/A</v>
          </cell>
          <cell r="AT686">
            <v>0</v>
          </cell>
          <cell r="AU686" t="str">
            <v>N/A</v>
          </cell>
          <cell r="AV686">
            <v>0</v>
          </cell>
          <cell r="AW686" t="str">
            <v>N/A</v>
          </cell>
          <cell r="AX686">
            <v>0</v>
          </cell>
          <cell r="AY686" t="str">
            <v>N/A</v>
          </cell>
          <cell r="AZ686">
            <v>0</v>
          </cell>
          <cell r="BA686">
            <v>16624730</v>
          </cell>
          <cell r="BB686" t="str">
            <v>NO</v>
          </cell>
          <cell r="BC686" t="str">
            <v>N/A</v>
          </cell>
          <cell r="BD686" t="str">
            <v>N/A</v>
          </cell>
          <cell r="BE686" t="str">
            <v>N/A</v>
          </cell>
          <cell r="BF686" t="str">
            <v>N/A</v>
          </cell>
          <cell r="BG686">
            <v>44926</v>
          </cell>
          <cell r="BH686">
            <v>44926</v>
          </cell>
          <cell r="BI686">
            <v>-417</v>
          </cell>
          <cell r="BJ686" t="str">
            <v>SI</v>
          </cell>
          <cell r="BK686" t="str">
            <v>N/A</v>
          </cell>
          <cell r="BL686" t="str">
            <v>Bogotá D.C.</v>
          </cell>
          <cell r="BM686" t="str">
            <v>Cumplimiento</v>
          </cell>
          <cell r="BN686" t="str">
            <v>15-47-101009844</v>
          </cell>
          <cell r="BO686">
            <v>0</v>
          </cell>
          <cell r="BP686" t="str">
            <v>Seguros del Estado S.A.</v>
          </cell>
          <cell r="BQ686">
            <v>44795</v>
          </cell>
          <cell r="BR686">
            <v>44795</v>
          </cell>
          <cell r="BS686">
            <v>2022</v>
          </cell>
          <cell r="BT686" t="str">
            <v>PENDIENTE</v>
          </cell>
          <cell r="BU686" t="str">
            <v>Ninguna</v>
          </cell>
          <cell r="BV686" t="str">
            <v>Terminado</v>
          </cell>
          <cell r="BW686" t="str">
            <v>Retiro</v>
          </cell>
          <cell r="BX686" t="str">
            <v>N/A</v>
          </cell>
          <cell r="BY686" t="str">
            <v>ANTROPOLOGÍA</v>
          </cell>
          <cell r="BZ686" t="str">
            <v>N/A</v>
          </cell>
          <cell r="CA686" t="str">
            <v>MASCULINO</v>
          </cell>
        </row>
        <row r="687">
          <cell r="C687" t="str">
            <v>JEP-716-2022</v>
          </cell>
          <cell r="D687" t="str">
            <v>JEP-CSPO-692-2022</v>
          </cell>
          <cell r="E687" t="str">
            <v xml:space="preserve">Ángela Esquivel </v>
          </cell>
          <cell r="F687">
            <v>44831</v>
          </cell>
          <cell r="G687" t="str">
            <v>María Paula Zuluaga Guzmán</v>
          </cell>
          <cell r="H687" t="str">
            <v>2. Contratos o convenios que no requieren pluralidad de ofertas</v>
          </cell>
          <cell r="I687" t="str">
            <v>1. Prestación de servicios</v>
          </cell>
          <cell r="J687">
            <v>1020806744</v>
          </cell>
          <cell r="K687">
            <v>5</v>
          </cell>
          <cell r="L687" t="str">
            <v>Persona Natural</v>
          </cell>
          <cell r="M687" t="str">
            <v>La Calera</v>
          </cell>
          <cell r="N687" t="str">
            <v>Prestar servicios profesionales a la Subdirección de Planeación en la presentación de documentos con la sistematización de información e insumos y propuestas en la fase de construcción del Plan Estratégico Cuatrienal (PEC) 2023-2026, así como acompañamiento en sesiones de trabajo</v>
          </cell>
          <cell r="O687" t="str">
            <v>Funciones de la dependencia</v>
          </cell>
          <cell r="P687" t="str">
            <v>Harvey Danilo Suarez Morales</v>
          </cell>
          <cell r="Q687" t="str">
            <v>Secretaría Ejecutiva</v>
          </cell>
          <cell r="R687" t="str">
            <v>Secretaría Ejecutiva</v>
          </cell>
          <cell r="S687" t="str">
            <v>Secretaría Ejecutiva</v>
          </cell>
          <cell r="T687" t="str">
            <v xml:space="preserve">Adela del Pilar Parra González	</v>
          </cell>
          <cell r="U687" t="str">
            <v>A -Secretaría Ejecutiva</v>
          </cell>
          <cell r="V687" t="str">
            <v>N/A</v>
          </cell>
          <cell r="W687" t="str">
            <v>N/A</v>
          </cell>
          <cell r="X687" t="str">
            <v>N/A</v>
          </cell>
          <cell r="Y687" t="str">
            <v>Inversión</v>
          </cell>
          <cell r="Z687">
            <v>19024475</v>
          </cell>
          <cell r="AA687" t="str">
            <v>N/A</v>
          </cell>
          <cell r="AB687" t="str">
            <v>N/A</v>
          </cell>
          <cell r="AC687">
            <v>6071641</v>
          </cell>
          <cell r="AD687">
            <v>6375222</v>
          </cell>
          <cell r="AE687">
            <v>97122</v>
          </cell>
          <cell r="AF687">
            <v>434622</v>
          </cell>
          <cell r="AG687" t="str">
            <v xml:space="preserve">	2018011001175</v>
          </cell>
          <cell r="AH687">
            <v>44837</v>
          </cell>
          <cell r="AI687">
            <v>44846</v>
          </cell>
          <cell r="AJ687" t="str">
            <v>Marcos Andrés Barrera Castiblanco</v>
          </cell>
          <cell r="AK687">
            <v>1018451750</v>
          </cell>
          <cell r="AL687">
            <v>1</v>
          </cell>
          <cell r="AM687">
            <v>44929</v>
          </cell>
          <cell r="AN687">
            <v>0</v>
          </cell>
          <cell r="AO687" t="str">
            <v>N/A</v>
          </cell>
          <cell r="AP687">
            <v>0</v>
          </cell>
          <cell r="AQ687" t="str">
            <v>N/A</v>
          </cell>
          <cell r="AR687">
            <v>0</v>
          </cell>
          <cell r="AS687" t="str">
            <v>N/A</v>
          </cell>
          <cell r="AT687">
            <v>0</v>
          </cell>
          <cell r="AU687" t="str">
            <v>N/A</v>
          </cell>
          <cell r="AV687">
            <v>0</v>
          </cell>
          <cell r="AW687" t="str">
            <v>N/A</v>
          </cell>
          <cell r="AX687">
            <v>0</v>
          </cell>
          <cell r="AY687" t="str">
            <v>N/A</v>
          </cell>
          <cell r="AZ687">
            <v>45</v>
          </cell>
          <cell r="BA687">
            <v>19024475</v>
          </cell>
          <cell r="BB687" t="str">
            <v>SI</v>
          </cell>
          <cell r="BC687">
            <v>9350320</v>
          </cell>
          <cell r="BD687" t="str">
            <v>N/A</v>
          </cell>
          <cell r="BE687" t="str">
            <v>N/A</v>
          </cell>
          <cell r="BF687" t="str">
            <v>N/A</v>
          </cell>
          <cell r="BG687">
            <v>44926</v>
          </cell>
          <cell r="BH687">
            <v>44971</v>
          </cell>
          <cell r="BI687">
            <v>-372</v>
          </cell>
          <cell r="BJ687" t="str">
            <v>SI</v>
          </cell>
          <cell r="BL687" t="str">
            <v>Bogotá D.C.</v>
          </cell>
          <cell r="BM687" t="str">
            <v>Cumplimiento</v>
          </cell>
          <cell r="BN687" t="str">
            <v xml:space="preserve">14-47-101019687 </v>
          </cell>
          <cell r="BO687">
            <v>0</v>
          </cell>
          <cell r="BP687" t="str">
            <v>Seguros del Estado S.A.</v>
          </cell>
          <cell r="BQ687">
            <v>44833</v>
          </cell>
          <cell r="BR687" t="str">
            <v>29/09/2022 -  05/07/20</v>
          </cell>
          <cell r="BS687">
            <v>2022</v>
          </cell>
          <cell r="BT687" t="str">
            <v>PENDIENTE</v>
          </cell>
          <cell r="BU687" t="str">
            <v xml:space="preserve">Mediante otrosí N° se prorroga el contrato hasta el 14/02/2023 y se adicional la suma de $9.350.320, Autorización de vigencia futura mediante oficio No. 2-2022-051335 del 4 de noviembre de 2022. </v>
          </cell>
          <cell r="BV687" t="str">
            <v>Terminado</v>
          </cell>
          <cell r="BW687" t="str">
            <v>Cesión, adición y prórroga</v>
          </cell>
          <cell r="BX687" t="str">
            <v>N/A</v>
          </cell>
          <cell r="BY687" t="str">
            <v>PND</v>
          </cell>
          <cell r="BZ687" t="str">
            <v>N/A</v>
          </cell>
          <cell r="CA687" t="str">
            <v>FEMENINO</v>
          </cell>
        </row>
        <row r="688">
          <cell r="C688" t="str">
            <v>JEP-695-2022</v>
          </cell>
          <cell r="D688" t="str">
            <v>JEP-CSPO-671-2022</v>
          </cell>
          <cell r="E688" t="str">
            <v xml:space="preserve">Vanessa Jiménez </v>
          </cell>
          <cell r="F688">
            <v>44804</v>
          </cell>
          <cell r="G688" t="str">
            <v>Maria del Pílar Indaburo Peñuela</v>
          </cell>
          <cell r="H688" t="str">
            <v>2. Contratos o convenios que no requieren pluralidad de ofertas</v>
          </cell>
          <cell r="I688" t="str">
            <v>1. Prestación de servicios</v>
          </cell>
          <cell r="J688">
            <v>53076752</v>
          </cell>
          <cell r="K688">
            <v>1</v>
          </cell>
          <cell r="L688" t="str">
            <v>Persona Natural</v>
          </cell>
          <cell r="M688" t="str">
            <v xml:space="preserve">Bogotá D.C. </v>
          </cell>
          <cell r="N688" t="str">
            <v>Prestar servicios profesionales para apoyar y acompañar a la Subdirección de Recursos Físicos e Infraestructura en la verificación y trámite de los desplazamientos requeridos para la aplicación del enfoque territorial atendiendo los enfoques diferenciales</v>
          </cell>
          <cell r="O688" t="str">
            <v>Funciones de la dependencia</v>
          </cell>
          <cell r="P688" t="str">
            <v>Angela María Mora Soto</v>
          </cell>
          <cell r="Q688" t="str">
            <v>Subsecretaria Encargada</v>
          </cell>
          <cell r="R688" t="str">
            <v xml:space="preserve">Subsecretaría Ejecutiva </v>
          </cell>
          <cell r="S688" t="str">
            <v>Subdirección de Recursos Físicos e Infraestructura</v>
          </cell>
          <cell r="T688" t="str">
            <v>Gabriel Amado Pardo</v>
          </cell>
          <cell r="U688" t="str">
            <v>DD-Subdirección de Recursos Físicos e Infraestructura</v>
          </cell>
          <cell r="V688" t="str">
            <v>Ariadna Lorena Alfonso (Octubre 18 a Noviembre 8)</v>
          </cell>
          <cell r="W688" t="str">
            <v>N/A</v>
          </cell>
          <cell r="X688" t="str">
            <v>N/A</v>
          </cell>
          <cell r="Y688" t="str">
            <v>Inversión</v>
          </cell>
          <cell r="Z688">
            <v>40982880</v>
          </cell>
          <cell r="AA688" t="str">
            <v>N/A</v>
          </cell>
          <cell r="AB688" t="str">
            <v>N/A</v>
          </cell>
          <cell r="AC688">
            <v>10245720</v>
          </cell>
          <cell r="AD688" t="str">
            <v>N/A</v>
          </cell>
          <cell r="AE688">
            <v>99422</v>
          </cell>
          <cell r="AF688">
            <v>397522</v>
          </cell>
          <cell r="AG688" t="str">
            <v xml:space="preserve">	2018011001091</v>
          </cell>
          <cell r="AH688">
            <v>44809</v>
          </cell>
          <cell r="AI688">
            <v>44809</v>
          </cell>
          <cell r="AJ688" t="str">
            <v>N/A</v>
          </cell>
          <cell r="AK688" t="str">
            <v>N/A</v>
          </cell>
          <cell r="AL688" t="str">
            <v>N/A</v>
          </cell>
          <cell r="AM688" t="str">
            <v>N/A</v>
          </cell>
          <cell r="AN688">
            <v>0</v>
          </cell>
          <cell r="AO688" t="str">
            <v>N/A</v>
          </cell>
          <cell r="AP688">
            <v>0</v>
          </cell>
          <cell r="AQ688" t="str">
            <v>N/A</v>
          </cell>
          <cell r="AR688">
            <v>0</v>
          </cell>
          <cell r="AS688" t="str">
            <v>N/A</v>
          </cell>
          <cell r="AT688">
            <v>0</v>
          </cell>
          <cell r="AU688" t="str">
            <v>N/A</v>
          </cell>
          <cell r="AV688">
            <v>0</v>
          </cell>
          <cell r="AW688" t="str">
            <v>N/A</v>
          </cell>
          <cell r="AX688">
            <v>0</v>
          </cell>
          <cell r="AY688" t="str">
            <v>N/A</v>
          </cell>
          <cell r="AZ688">
            <v>0</v>
          </cell>
          <cell r="BA688">
            <v>40982880</v>
          </cell>
          <cell r="BB688" t="str">
            <v>NO</v>
          </cell>
          <cell r="BC688" t="str">
            <v>N/A</v>
          </cell>
          <cell r="BD688" t="str">
            <v>N/A</v>
          </cell>
          <cell r="BE688" t="str">
            <v>N/A</v>
          </cell>
          <cell r="BF688" t="str">
            <v>N/A</v>
          </cell>
          <cell r="BG688">
            <v>44926</v>
          </cell>
          <cell r="BH688">
            <v>44926</v>
          </cell>
          <cell r="BI688">
            <v>-417</v>
          </cell>
          <cell r="BJ688" t="str">
            <v>SI</v>
          </cell>
          <cell r="BK688" t="str">
            <v>N/A</v>
          </cell>
          <cell r="BL688" t="str">
            <v>Bogotá D.C.</v>
          </cell>
          <cell r="BM688" t="str">
            <v>Cumplimiento</v>
          </cell>
          <cell r="BN688" t="str">
            <v>63-45-101039225</v>
          </cell>
          <cell r="BO688">
            <v>0</v>
          </cell>
          <cell r="BP688" t="str">
            <v>Seguros del Estado S.A.</v>
          </cell>
          <cell r="BQ688">
            <v>44809</v>
          </cell>
          <cell r="BR688" t="str">
            <v>05/09/2022 - 30/06/2023</v>
          </cell>
          <cell r="BS688">
            <v>2022</v>
          </cell>
          <cell r="BT688" t="str">
            <v>PENDIENTE</v>
          </cell>
          <cell r="BU688" t="str">
            <v>Ninguna</v>
          </cell>
          <cell r="BV688" t="str">
            <v>Terminado</v>
          </cell>
          <cell r="BW688" t="str">
            <v>Retiro</v>
          </cell>
          <cell r="BX688" t="str">
            <v>N/A</v>
          </cell>
          <cell r="BY688" t="str">
            <v>ADMINISTRACIÓN DE EMPRESAS</v>
          </cell>
          <cell r="BZ688" t="str">
            <v>N/A</v>
          </cell>
          <cell r="CA688" t="str">
            <v>FEMENINO</v>
          </cell>
        </row>
        <row r="689">
          <cell r="C689" t="str">
            <v>JEP-669-2022</v>
          </cell>
          <cell r="D689" t="str">
            <v>JEP-CSPO-646-2022</v>
          </cell>
          <cell r="E689" t="str">
            <v>John Maldonado</v>
          </cell>
          <cell r="F689">
            <v>44791</v>
          </cell>
          <cell r="G689" t="str">
            <v>Yolvy Lena Padilla Sepúlveda</v>
          </cell>
          <cell r="H689" t="str">
            <v>2. Contratos o convenios que no requieren pluralidad de ofertas</v>
          </cell>
          <cell r="I689" t="str">
            <v>1. Prestación de servicios</v>
          </cell>
          <cell r="J689">
            <v>51965066</v>
          </cell>
          <cell r="K689">
            <v>2</v>
          </cell>
          <cell r="L689" t="str">
            <v>Persona Natural</v>
          </cell>
          <cell r="M689" t="str">
            <v xml:space="preserve">Bogotá D.C. </v>
          </cell>
          <cell r="N689" t="str">
            <v>Elaborar la política para la promoción de la salud mental con énfasis en autocuidado emocional, y la prevención de trastornos mentales y de comportamiento en el talento humano de la jurisdicción especial para la paz.</v>
          </cell>
          <cell r="O689" t="str">
            <v>Funciones de la dependencia</v>
          </cell>
          <cell r="P689" t="str">
            <v>Angela María Mora Soto</v>
          </cell>
          <cell r="Q689" t="str">
            <v xml:space="preserve">Subsecretaría Ejecutiva </v>
          </cell>
          <cell r="R689" t="str">
            <v>Departamento de Asuntos Jurídicos</v>
          </cell>
          <cell r="S689" t="str">
            <v>Subdirección de Talento Humano</v>
          </cell>
          <cell r="T689" t="str">
            <v>Francy Elena Palomino Millán</v>
          </cell>
          <cell r="U689" t="str">
            <v>DD-Subdirección de Talento Humano</v>
          </cell>
          <cell r="V689" t="str">
            <v>N/A</v>
          </cell>
          <cell r="W689" t="str">
            <v>N/A</v>
          </cell>
          <cell r="X689" t="str">
            <v>N/A</v>
          </cell>
          <cell r="Y689" t="str">
            <v>Inversión</v>
          </cell>
          <cell r="Z689">
            <v>47705750</v>
          </cell>
          <cell r="AA689" t="str">
            <v>N/A</v>
          </cell>
          <cell r="AB689" t="str">
            <v>N/A</v>
          </cell>
          <cell r="AC689">
            <v>9541150</v>
          </cell>
          <cell r="AD689" t="str">
            <v>N/A</v>
          </cell>
          <cell r="AE689" t="str">
            <v xml:space="preserve">96222	</v>
          </cell>
          <cell r="AF689">
            <v>392022</v>
          </cell>
          <cell r="AG689" t="str">
            <v xml:space="preserve">	2018011001091</v>
          </cell>
          <cell r="AH689">
            <v>44803</v>
          </cell>
          <cell r="AI689">
            <v>44805</v>
          </cell>
          <cell r="AJ689" t="str">
            <v>N/A</v>
          </cell>
          <cell r="AK689" t="str">
            <v>N/A</v>
          </cell>
          <cell r="AL689" t="str">
            <v>N/A</v>
          </cell>
          <cell r="AM689" t="str">
            <v>N/A</v>
          </cell>
          <cell r="AN689">
            <v>0</v>
          </cell>
          <cell r="AO689" t="str">
            <v>N/A</v>
          </cell>
          <cell r="AP689">
            <v>0</v>
          </cell>
          <cell r="AQ689" t="str">
            <v>N/A</v>
          </cell>
          <cell r="AR689">
            <v>0</v>
          </cell>
          <cell r="AS689" t="str">
            <v>N/A</v>
          </cell>
          <cell r="AT689">
            <v>0</v>
          </cell>
          <cell r="AU689" t="str">
            <v>N/A</v>
          </cell>
          <cell r="AV689">
            <v>0</v>
          </cell>
          <cell r="AW689" t="str">
            <v>N/A</v>
          </cell>
          <cell r="AX689">
            <v>0</v>
          </cell>
          <cell r="AY689" t="str">
            <v>N/A</v>
          </cell>
          <cell r="AZ689">
            <v>0</v>
          </cell>
          <cell r="BA689">
            <v>47705750</v>
          </cell>
          <cell r="BB689" t="str">
            <v>NO</v>
          </cell>
          <cell r="BC689" t="str">
            <v>N/A</v>
          </cell>
          <cell r="BD689" t="str">
            <v>N/A</v>
          </cell>
          <cell r="BE689" t="str">
            <v>N/A</v>
          </cell>
          <cell r="BF689" t="str">
            <v>N/A</v>
          </cell>
          <cell r="BG689">
            <v>44926</v>
          </cell>
          <cell r="BH689">
            <v>44926</v>
          </cell>
          <cell r="BI689">
            <v>-417</v>
          </cell>
          <cell r="BJ689" t="str">
            <v>SI</v>
          </cell>
          <cell r="BK689" t="str">
            <v>N/A</v>
          </cell>
          <cell r="BL689" t="str">
            <v>Bogotá D.C.</v>
          </cell>
          <cell r="BM689" t="str">
            <v>Cumplimiento</v>
          </cell>
          <cell r="BN689" t="str">
            <v>3424559-6</v>
          </cell>
          <cell r="BO689" t="str">
            <v>NR</v>
          </cell>
          <cell r="BP689" t="str">
            <v>Suramericana</v>
          </cell>
          <cell r="BQ689">
            <v>44804</v>
          </cell>
          <cell r="BR689" t="str">
            <v>30/08/2022 - 01/07/2023</v>
          </cell>
          <cell r="BS689">
            <v>2022</v>
          </cell>
          <cell r="BT689" t="str">
            <v>PENDIENTE</v>
          </cell>
          <cell r="BU689" t="str">
            <v>Ninguna</v>
          </cell>
          <cell r="BV689" t="str">
            <v>Terminado</v>
          </cell>
          <cell r="BW689" t="str">
            <v>Retiro</v>
          </cell>
          <cell r="BX689" t="str">
            <v>N/A</v>
          </cell>
          <cell r="BY689" t="str">
            <v>PSICOLOGÍA</v>
          </cell>
          <cell r="BZ689" t="str">
            <v>N/A</v>
          </cell>
          <cell r="CA689" t="str">
            <v>FEMENINO</v>
          </cell>
        </row>
        <row r="690">
          <cell r="C690" t="str">
            <v>JEP-718-2022</v>
          </cell>
          <cell r="D690" t="str">
            <v>JEP-CSPO-693-2022</v>
          </cell>
          <cell r="E690" t="str">
            <v>Clara Torres</v>
          </cell>
          <cell r="F690">
            <v>44833</v>
          </cell>
          <cell r="G690" t="str">
            <v>Carlos Arturo Orjuela Gongora</v>
          </cell>
          <cell r="H690" t="str">
            <v>2. Contratos o convenios que no requieren pluralidad de ofertas</v>
          </cell>
          <cell r="I690" t="str">
            <v>1. Prestación de servicios</v>
          </cell>
          <cell r="J690">
            <v>17174115</v>
          </cell>
          <cell r="K690">
            <v>7</v>
          </cell>
          <cell r="L690" t="str">
            <v>Persona Natural</v>
          </cell>
          <cell r="M690" t="str">
            <v xml:space="preserve">Bogotá D.C. </v>
          </cell>
          <cell r="N690" t="str">
            <v>Prestar servicios profesionales como abogado para desarrollar actividades de asesoría y apoyo jurídico en la gestión del departamento de conceptos y representación jurídica, y en los procesos judiciales en los que tenga representación judicial la Jurisdicción Especial para La Paz.</v>
          </cell>
          <cell r="O690" t="str">
            <v>Funciones de la dependencia</v>
          </cell>
          <cell r="P690" t="str">
            <v>Harvey Danilo Suarez Morales</v>
          </cell>
          <cell r="Q690" t="str">
            <v>Secretaría Ejecutiva</v>
          </cell>
          <cell r="R690" t="str">
            <v>Subsecretaría Ejecutiva</v>
          </cell>
          <cell r="S690" t="str">
            <v>Departamento de Conceptos y Representación Jurídica</v>
          </cell>
          <cell r="T690" t="str">
            <v>Carlos Iván Castro Sabbagh</v>
          </cell>
          <cell r="U690" t="str">
            <v>EE-Departamento de Conceptos y Representación Jurídica</v>
          </cell>
          <cell r="V690" t="str">
            <v>N/A</v>
          </cell>
          <cell r="W690" t="str">
            <v>N/A</v>
          </cell>
          <cell r="X690" t="str">
            <v>N/A</v>
          </cell>
          <cell r="Y690" t="str">
            <v>Inversión</v>
          </cell>
          <cell r="Z690">
            <v>50000000</v>
          </cell>
          <cell r="AA690" t="str">
            <v>N/A</v>
          </cell>
          <cell r="AB690" t="str">
            <v>N/A</v>
          </cell>
          <cell r="AC690" t="str">
            <v>N/A</v>
          </cell>
          <cell r="AD690" t="str">
            <v>N/A</v>
          </cell>
          <cell r="AE690" t="str">
            <v xml:space="preserve">103522	</v>
          </cell>
          <cell r="AF690">
            <v>460422</v>
          </cell>
          <cell r="AG690">
            <v>2018011001091</v>
          </cell>
          <cell r="AH690">
            <v>44841</v>
          </cell>
          <cell r="AI690">
            <v>44845</v>
          </cell>
          <cell r="AJ690" t="str">
            <v>N/A</v>
          </cell>
          <cell r="AK690" t="str">
            <v>N/A</v>
          </cell>
          <cell r="AL690" t="str">
            <v>N/A</v>
          </cell>
          <cell r="AM690" t="str">
            <v>N/A</v>
          </cell>
          <cell r="AN690">
            <v>0</v>
          </cell>
          <cell r="AO690" t="str">
            <v>N/A</v>
          </cell>
          <cell r="AP690">
            <v>0</v>
          </cell>
          <cell r="AQ690" t="str">
            <v>N/A</v>
          </cell>
          <cell r="AR690">
            <v>0</v>
          </cell>
          <cell r="AS690" t="str">
            <v>N/A</v>
          </cell>
          <cell r="AT690">
            <v>0</v>
          </cell>
          <cell r="AU690" t="str">
            <v>N/A</v>
          </cell>
          <cell r="AV690">
            <v>0</v>
          </cell>
          <cell r="AW690" t="str">
            <v>N/A</v>
          </cell>
          <cell r="AX690">
            <v>0</v>
          </cell>
          <cell r="AY690" t="str">
            <v>N/A</v>
          </cell>
          <cell r="AZ690">
            <v>0</v>
          </cell>
          <cell r="BA690">
            <v>50000000</v>
          </cell>
          <cell r="BB690" t="str">
            <v>NO</v>
          </cell>
          <cell r="BC690" t="str">
            <v>N/A</v>
          </cell>
          <cell r="BD690" t="str">
            <v>N/A</v>
          </cell>
          <cell r="BE690" t="str">
            <v>N/A</v>
          </cell>
          <cell r="BF690" t="str">
            <v>N/A</v>
          </cell>
          <cell r="BG690">
            <v>44926</v>
          </cell>
          <cell r="BH690">
            <v>44926</v>
          </cell>
          <cell r="BI690">
            <v>-417</v>
          </cell>
          <cell r="BJ690" t="str">
            <v>SI</v>
          </cell>
          <cell r="BK690" t="str">
            <v>N/A</v>
          </cell>
          <cell r="BL690" t="str">
            <v>Bogotá D.C.</v>
          </cell>
          <cell r="BM690" t="str">
            <v>Cumplimiento</v>
          </cell>
          <cell r="BN690" t="str">
            <v>CBC-100039680</v>
          </cell>
          <cell r="BO690">
            <v>0</v>
          </cell>
          <cell r="BP690" t="str">
            <v xml:space="preserve">Seguros del Estado S.A. </v>
          </cell>
          <cell r="BQ690">
            <v>44854</v>
          </cell>
          <cell r="BR690" t="str">
            <v>13/10/2022 - 30/06/2023</v>
          </cell>
          <cell r="BS690">
            <v>2022</v>
          </cell>
          <cell r="BT690" t="str">
            <v>PENDIENTE</v>
          </cell>
          <cell r="BU690" t="str">
            <v>Ninguna</v>
          </cell>
          <cell r="BV690" t="str">
            <v>Terminado</v>
          </cell>
          <cell r="BW690" t="str">
            <v>Retiro</v>
          </cell>
          <cell r="BX690" t="str">
            <v>N/A</v>
          </cell>
          <cell r="BY690" t="str">
            <v>DERECHO</v>
          </cell>
          <cell r="BZ690" t="str">
            <v>N/A</v>
          </cell>
          <cell r="CA690" t="str">
            <v>MASCULINO</v>
          </cell>
        </row>
        <row r="691">
          <cell r="C691" t="str">
            <v>JEP-637-2022</v>
          </cell>
          <cell r="D691" t="str">
            <v>JEP-CSPO-617-2022</v>
          </cell>
          <cell r="E691" t="str">
            <v>Clara Torres</v>
          </cell>
          <cell r="F691">
            <v>44763</v>
          </cell>
          <cell r="G691" t="str">
            <v>Diana Carolina Fabra Gutierrez</v>
          </cell>
          <cell r="H691" t="str">
            <v>2. Contratos o convenios que no requieren pluralidad de ofertas</v>
          </cell>
          <cell r="I691" t="str">
            <v>1. Prestación de servicios</v>
          </cell>
          <cell r="J691">
            <v>1067901916</v>
          </cell>
          <cell r="K691">
            <v>2</v>
          </cell>
          <cell r="L691" t="str">
            <v>Persona Natural</v>
          </cell>
          <cell r="M691" t="str">
            <v xml:space="preserve">Bogotá D.C. </v>
          </cell>
          <cell r="N691" t="str">
            <v>Prestar servicios profesionales en el apoyo y acompañamiento a la Secretaría Ejecutiva en la contestación y seguimiento a peticiones de contenido jurídico, órdenes judiciales y demás asuntos relacionados con la Secretaría Ejecutiva propios de su competencia y en el marco de la JEP</v>
          </cell>
          <cell r="O691" t="str">
            <v>Funciones de la dependencia</v>
          </cell>
          <cell r="P691" t="str">
            <v>Harvey Danilo Suarez Morales</v>
          </cell>
          <cell r="Q691" t="str">
            <v>Secretaría Ejecutiva</v>
          </cell>
          <cell r="R691" t="str">
            <v>Dirección de Asuntos Jurídicos</v>
          </cell>
          <cell r="S691" t="str">
            <v>Departamento de Conceptos y Representación Jurídica</v>
          </cell>
          <cell r="T691" t="str">
            <v>Carlos Iván Castro Sabbagh</v>
          </cell>
          <cell r="U691" t="str">
            <v>EE-Departamento de Conceptos y Representación Jurídica</v>
          </cell>
          <cell r="V691" t="str">
            <v>N/A</v>
          </cell>
          <cell r="W691" t="str">
            <v>N/A</v>
          </cell>
          <cell r="X691" t="str">
            <v>N/A</v>
          </cell>
          <cell r="Y691" t="str">
            <v>Inversión</v>
          </cell>
          <cell r="Z691">
            <v>38791033</v>
          </cell>
          <cell r="AA691" t="str">
            <v>N/A</v>
          </cell>
          <cell r="AB691" t="str">
            <v>N/A</v>
          </cell>
          <cell r="AC691">
            <v>7228143</v>
          </cell>
          <cell r="AD691" t="str">
            <v>N/A</v>
          </cell>
          <cell r="AE691">
            <v>96322</v>
          </cell>
          <cell r="AF691">
            <v>346222</v>
          </cell>
          <cell r="AG691" t="str">
            <v xml:space="preserve">	2018011001091</v>
          </cell>
          <cell r="AH691">
            <v>44771</v>
          </cell>
          <cell r="AI691">
            <v>44771</v>
          </cell>
          <cell r="AJ691" t="str">
            <v>N/A</v>
          </cell>
          <cell r="AK691" t="str">
            <v>N/A</v>
          </cell>
          <cell r="AL691" t="str">
            <v>N/A</v>
          </cell>
          <cell r="AM691" t="str">
            <v>N/A</v>
          </cell>
          <cell r="AN691">
            <v>0</v>
          </cell>
          <cell r="AO691" t="str">
            <v>N/A</v>
          </cell>
          <cell r="AP691">
            <v>0</v>
          </cell>
          <cell r="AQ691" t="str">
            <v>N/A</v>
          </cell>
          <cell r="AR691">
            <v>0</v>
          </cell>
          <cell r="AS691" t="str">
            <v>N/A</v>
          </cell>
          <cell r="AT691">
            <v>0</v>
          </cell>
          <cell r="AU691" t="str">
            <v>N/A</v>
          </cell>
          <cell r="AV691">
            <v>0</v>
          </cell>
          <cell r="AW691" t="str">
            <v>N/A</v>
          </cell>
          <cell r="AX691">
            <v>0</v>
          </cell>
          <cell r="AY691" t="str">
            <v>N/A</v>
          </cell>
          <cell r="AZ691">
            <v>-117</v>
          </cell>
          <cell r="BA691">
            <v>38791033</v>
          </cell>
          <cell r="BB691" t="str">
            <v>NO</v>
          </cell>
          <cell r="BC691" t="str">
            <v>N/A</v>
          </cell>
          <cell r="BD691" t="str">
            <v>N/A</v>
          </cell>
          <cell r="BE691" t="str">
            <v>N/A</v>
          </cell>
          <cell r="BF691" t="str">
            <v>N/A</v>
          </cell>
          <cell r="BG691">
            <v>44926</v>
          </cell>
          <cell r="BH691">
            <v>44809</v>
          </cell>
          <cell r="BI691">
            <v>-534</v>
          </cell>
          <cell r="BJ691" t="str">
            <v>SI</v>
          </cell>
          <cell r="BK691">
            <v>44809</v>
          </cell>
          <cell r="BL691" t="str">
            <v>Bogotá D.C.</v>
          </cell>
          <cell r="BM691" t="str">
            <v>Cumplimiento</v>
          </cell>
          <cell r="BN691" t="str">
            <v>21-47-101021802</v>
          </cell>
          <cell r="BO691">
            <v>0</v>
          </cell>
          <cell r="BP691" t="str">
            <v>Seguros del Estado S.A.</v>
          </cell>
          <cell r="BQ691">
            <v>44771</v>
          </cell>
          <cell r="BR691" t="str">
            <v>29/07/2022 - 30/06/2023</v>
          </cell>
          <cell r="BS691">
            <v>2022</v>
          </cell>
          <cell r="BT691" t="str">
            <v>PENDIENTE</v>
          </cell>
          <cell r="BU691" t="str">
            <v>El 5 de septiembre se aprueba terminación anticipada del contrato</v>
          </cell>
          <cell r="BV691" t="str">
            <v>Terminado</v>
          </cell>
          <cell r="BW691" t="str">
            <v>Terminación anticipada</v>
          </cell>
          <cell r="BX691" t="str">
            <v>N/A</v>
          </cell>
          <cell r="BY691" t="str">
            <v>PENDIENTE</v>
          </cell>
          <cell r="BZ691" t="str">
            <v>N/A</v>
          </cell>
          <cell r="CA691" t="str">
            <v>FEMENINO</v>
          </cell>
        </row>
        <row r="692">
          <cell r="C692" t="str">
            <v>JEP-638-2022</v>
          </cell>
          <cell r="D692" t="str">
            <v>JEP-CSPO-618-2022</v>
          </cell>
          <cell r="E692" t="str">
            <v>Clara Torres</v>
          </cell>
          <cell r="F692">
            <v>44763</v>
          </cell>
          <cell r="G692" t="str">
            <v>Yon Federico Cadin Abaunza</v>
          </cell>
          <cell r="H692" t="str">
            <v>2. Contratos o convenios que no requieren pluralidad de ofertas</v>
          </cell>
          <cell r="I692" t="str">
            <v>1. Prestación de servicios</v>
          </cell>
          <cell r="J692">
            <v>1020805691</v>
          </cell>
          <cell r="K692">
            <v>9</v>
          </cell>
          <cell r="L692" t="str">
            <v>Persona Natural</v>
          </cell>
          <cell r="M692" t="str">
            <v xml:space="preserve">Bogotá D.C. </v>
          </cell>
          <cell r="N692" t="str">
            <v>Prestar servicios profesionales en el apoyo y acompañamiento a la Secretaría Ejecutiva en la contestación y seguimiento a peticiones de contenido jurídico, órdenes judiciales y demás asuntos relacionados con la Secretaría Ejecutiva propios de su competencia y en el marco de la JEP</v>
          </cell>
          <cell r="O692" t="str">
            <v>Funciones de la dependencia</v>
          </cell>
          <cell r="P692" t="str">
            <v>Harvey Danilo Suarez Morales</v>
          </cell>
          <cell r="Q692" t="str">
            <v>Secretaría Ejecutiva</v>
          </cell>
          <cell r="R692" t="str">
            <v>Dirección de Asuntos Jurídicos</v>
          </cell>
          <cell r="S692" t="str">
            <v>Departamento de Conceptos y Representación Jurídica</v>
          </cell>
          <cell r="T692" t="str">
            <v>Carlos Iván Castro Sabbagh</v>
          </cell>
          <cell r="U692" t="str">
            <v>EE-Departamento de Conceptos y Representación Jurídica</v>
          </cell>
          <cell r="V692" t="str">
            <v>N/A</v>
          </cell>
          <cell r="W692" t="str">
            <v>N/A</v>
          </cell>
          <cell r="X692" t="str">
            <v>N/A</v>
          </cell>
          <cell r="Y692" t="str">
            <v>Inversión</v>
          </cell>
          <cell r="Z692">
            <v>38791033</v>
          </cell>
          <cell r="AA692" t="str">
            <v>N/A</v>
          </cell>
          <cell r="AB692" t="str">
            <v>N/A</v>
          </cell>
          <cell r="AC692">
            <v>7228143</v>
          </cell>
          <cell r="AD692" t="str">
            <v>N/A</v>
          </cell>
          <cell r="AE692">
            <v>96422</v>
          </cell>
          <cell r="AF692">
            <v>342822</v>
          </cell>
          <cell r="AG692">
            <v>2018011001091</v>
          </cell>
          <cell r="AH692">
            <v>44770</v>
          </cell>
          <cell r="AI692">
            <v>44771</v>
          </cell>
          <cell r="AJ692" t="str">
            <v>N/A</v>
          </cell>
          <cell r="AK692" t="str">
            <v>N/A</v>
          </cell>
          <cell r="AL692" t="str">
            <v>N/A</v>
          </cell>
          <cell r="AM692" t="str">
            <v>N/A</v>
          </cell>
          <cell r="AN692">
            <v>0</v>
          </cell>
          <cell r="AO692" t="str">
            <v>N/A</v>
          </cell>
          <cell r="AP692">
            <v>0</v>
          </cell>
          <cell r="AQ692" t="str">
            <v>N/A</v>
          </cell>
          <cell r="AR692">
            <v>0</v>
          </cell>
          <cell r="AS692" t="str">
            <v>N/A</v>
          </cell>
          <cell r="AT692">
            <v>0</v>
          </cell>
          <cell r="AU692" t="str">
            <v>N/A</v>
          </cell>
          <cell r="AV692">
            <v>0</v>
          </cell>
          <cell r="AW692" t="str">
            <v>N/A</v>
          </cell>
          <cell r="AX692">
            <v>0</v>
          </cell>
          <cell r="AY692" t="str">
            <v>N/A</v>
          </cell>
          <cell r="AZ692">
            <v>0</v>
          </cell>
          <cell r="BA692">
            <v>38791033</v>
          </cell>
          <cell r="BB692" t="str">
            <v>NO</v>
          </cell>
          <cell r="BC692" t="str">
            <v>N/A</v>
          </cell>
          <cell r="BD692" t="str">
            <v>N/A</v>
          </cell>
          <cell r="BE692" t="str">
            <v>N/A</v>
          </cell>
          <cell r="BF692" t="str">
            <v>N/A</v>
          </cell>
          <cell r="BG692">
            <v>44926</v>
          </cell>
          <cell r="BH692">
            <v>44926</v>
          </cell>
          <cell r="BI692">
            <v>-417</v>
          </cell>
          <cell r="BJ692" t="str">
            <v>SI</v>
          </cell>
          <cell r="BK692" t="str">
            <v>N/A</v>
          </cell>
          <cell r="BL692" t="str">
            <v>Bogotá D.C.</v>
          </cell>
          <cell r="BM692" t="str">
            <v>Cumplimiento</v>
          </cell>
          <cell r="BN692" t="str">
            <v>380-47-994000126767</v>
          </cell>
          <cell r="BO692">
            <v>0</v>
          </cell>
          <cell r="BP692" t="str">
            <v>Aseguradora Solidaria de Colombia</v>
          </cell>
          <cell r="BQ692">
            <v>44771</v>
          </cell>
          <cell r="BR692" t="str">
            <v>28/07/2022 - 15/07/2023</v>
          </cell>
          <cell r="BS692">
            <v>2022</v>
          </cell>
          <cell r="BT692" t="str">
            <v>PENDIENTE</v>
          </cell>
          <cell r="BU692" t="str">
            <v>Ninguna</v>
          </cell>
          <cell r="BV692" t="str">
            <v>Terminado</v>
          </cell>
          <cell r="BW692" t="str">
            <v>Retiro</v>
          </cell>
          <cell r="BX692" t="str">
            <v>N/A</v>
          </cell>
          <cell r="BY692" t="str">
            <v>PENDIENTE</v>
          </cell>
          <cell r="BZ692" t="str">
            <v>N/A</v>
          </cell>
          <cell r="CA692" t="str">
            <v>MASCULINO</v>
          </cell>
        </row>
        <row r="693">
          <cell r="C693" t="str">
            <v>JEP-745-2022</v>
          </cell>
          <cell r="D693" t="str">
            <v>JEP-CSPO-719-2022</v>
          </cell>
          <cell r="E693" t="str">
            <v>Carlos Torres</v>
          </cell>
          <cell r="F693">
            <v>44847</v>
          </cell>
          <cell r="G693" t="str">
            <v>Daniela Villa Hernández</v>
          </cell>
          <cell r="H693" t="str">
            <v>2. Contratos o convenios que no requieren pluralidad de ofertas</v>
          </cell>
          <cell r="I693" t="str">
            <v>1. Prestación de servicios</v>
          </cell>
          <cell r="J693">
            <v>1032402532</v>
          </cell>
          <cell r="K693">
            <v>1</v>
          </cell>
          <cell r="L693" t="str">
            <v>Persona Natural</v>
          </cell>
          <cell r="M693" t="str">
            <v xml:space="preserve">Bogotá D.C. </v>
          </cell>
          <cell r="N693" t="str">
            <v xml:space="preserve">	Prestación de servicios profesionales para apoyar al departamento de SAAD comparecientes brindando acompañamiento psicosocial en las actuaciones de las personas que comparezcan ante las salas y secciones de la JEP en el marco de la justicia transicional y restaurativa</v>
          </cell>
          <cell r="O693" t="str">
            <v>Misional</v>
          </cell>
          <cell r="P693" t="str">
            <v>Harvey Danilo Suarez Morales</v>
          </cell>
          <cell r="Q693" t="str">
            <v>Secretaría Ejecutiva</v>
          </cell>
          <cell r="R693" t="str">
            <v>Subsecretaría Ejecutiva</v>
          </cell>
          <cell r="S693" t="str">
            <v>Departamento SAAD - Comparecientes</v>
          </cell>
          <cell r="T693" t="str">
            <v>Jorge Alirio Mancera Cortés</v>
          </cell>
          <cell r="U693" t="str">
            <v>BB-Departamento SAAD - Comparecientes</v>
          </cell>
          <cell r="V693" t="str">
            <v>N/A</v>
          </cell>
          <cell r="W693" t="str">
            <v>N/A</v>
          </cell>
          <cell r="X693" t="str">
            <v>N/A</v>
          </cell>
          <cell r="Y693" t="str">
            <v>Inversión</v>
          </cell>
          <cell r="Z693">
            <v>18793170</v>
          </cell>
          <cell r="AA693" t="str">
            <v>N/A</v>
          </cell>
          <cell r="AB693" t="str">
            <v>N/A</v>
          </cell>
          <cell r="AC693">
            <v>7228143</v>
          </cell>
          <cell r="AD693" t="str">
            <v>N/A</v>
          </cell>
          <cell r="AE693">
            <v>95322</v>
          </cell>
          <cell r="AF693">
            <v>464422</v>
          </cell>
          <cell r="AG693">
            <v>2018011001091</v>
          </cell>
          <cell r="AH693">
            <v>44853</v>
          </cell>
          <cell r="AI693">
            <v>44853</v>
          </cell>
          <cell r="AJ693" t="str">
            <v>N/A</v>
          </cell>
          <cell r="AK693" t="str">
            <v>N/A</v>
          </cell>
          <cell r="AL693" t="str">
            <v>N/A</v>
          </cell>
          <cell r="AM693" t="str">
            <v>N/A</v>
          </cell>
          <cell r="AN693">
            <v>0</v>
          </cell>
          <cell r="AO693" t="str">
            <v>N/A</v>
          </cell>
          <cell r="AP693">
            <v>0</v>
          </cell>
          <cell r="AQ693" t="str">
            <v>N/A</v>
          </cell>
          <cell r="AR693">
            <v>0</v>
          </cell>
          <cell r="AS693" t="str">
            <v>N/A</v>
          </cell>
          <cell r="AT693">
            <v>0</v>
          </cell>
          <cell r="AU693" t="str">
            <v>N/A</v>
          </cell>
          <cell r="AV693">
            <v>0</v>
          </cell>
          <cell r="AW693" t="str">
            <v>N/A</v>
          </cell>
          <cell r="AX693">
            <v>0</v>
          </cell>
          <cell r="AY693" t="str">
            <v>N/A</v>
          </cell>
          <cell r="AZ693">
            <v>0</v>
          </cell>
          <cell r="BA693">
            <v>18793170</v>
          </cell>
          <cell r="BB693" t="str">
            <v>NO</v>
          </cell>
          <cell r="BC693" t="str">
            <v>N/A</v>
          </cell>
          <cell r="BD693" t="str">
            <v>N/A</v>
          </cell>
          <cell r="BE693" t="str">
            <v>N/A</v>
          </cell>
          <cell r="BF693" t="str">
            <v>N/A</v>
          </cell>
          <cell r="BG693">
            <v>44926</v>
          </cell>
          <cell r="BH693">
            <v>44926</v>
          </cell>
          <cell r="BI693">
            <v>-417</v>
          </cell>
          <cell r="BJ693" t="str">
            <v>SI</v>
          </cell>
          <cell r="BK693" t="str">
            <v>N/A</v>
          </cell>
          <cell r="BL693" t="str">
            <v>Bogotá D.C.</v>
          </cell>
          <cell r="BM693" t="str">
            <v>Cumplimiento</v>
          </cell>
          <cell r="BN693" t="str">
            <v>39-45-101029030</v>
          </cell>
          <cell r="BO693">
            <v>0</v>
          </cell>
          <cell r="BP693" t="str">
            <v>Seguros del Estado S.A.</v>
          </cell>
          <cell r="BQ693">
            <v>44854</v>
          </cell>
          <cell r="BR693" t="str">
            <v>18/10/2022 - 01/07/2023</v>
          </cell>
          <cell r="BS693">
            <v>2022</v>
          </cell>
          <cell r="BT693" t="str">
            <v>PENDIENTE</v>
          </cell>
          <cell r="BU693" t="str">
            <v>Ninguna</v>
          </cell>
          <cell r="BV693" t="str">
            <v>Terminado</v>
          </cell>
          <cell r="BW693" t="str">
            <v>Retiro</v>
          </cell>
          <cell r="BX693" t="str">
            <v>N/A</v>
          </cell>
          <cell r="BY693" t="str">
            <v>PSICOLOGO</v>
          </cell>
          <cell r="BZ693" t="str">
            <v>N/A</v>
          </cell>
          <cell r="CA693" t="str">
            <v>FEMENINO</v>
          </cell>
        </row>
        <row r="694">
          <cell r="C694" t="str">
            <v>JEP-633-2022</v>
          </cell>
          <cell r="D694" t="str">
            <v>JEP-CSPO-613-2022</v>
          </cell>
          <cell r="E694" t="str">
            <v>Carlos Torres</v>
          </cell>
          <cell r="F694">
            <v>44762</v>
          </cell>
          <cell r="G694" t="str">
            <v>Santiago Villaneda Franco</v>
          </cell>
          <cell r="H694" t="str">
            <v>2. Contratos o convenios que no requieren pluralidad de ofertas</v>
          </cell>
          <cell r="I694" t="str">
            <v>1. Prestación de servicios</v>
          </cell>
          <cell r="J694">
            <v>1019011307</v>
          </cell>
          <cell r="K694">
            <v>3</v>
          </cell>
          <cell r="L694" t="str">
            <v>Persona Natural</v>
          </cell>
          <cell r="M694" t="str">
            <v xml:space="preserve">Bogotá D.C. </v>
          </cell>
          <cell r="N694" t="str">
            <v>Prestación de servicios profesionales para apoyar al Departamento de SAAD Comparecientes en el acompañamiento psicosocial a los comparecientes ante las salas y secciones de la JEP</v>
          </cell>
          <cell r="O694" t="str">
            <v>Misional</v>
          </cell>
          <cell r="P694" t="str">
            <v>Harvey Danilo Suarez Morales</v>
          </cell>
          <cell r="Q694" t="str">
            <v>Secretaría Ejecutiva</v>
          </cell>
          <cell r="R694" t="str">
            <v xml:space="preserve">Subsecretaría Ejecutiva </v>
          </cell>
          <cell r="S694" t="str">
            <v>Departamento SAAD - Comparecientes</v>
          </cell>
          <cell r="T694" t="str">
            <v>Jorge Alirio Mancera Cortés</v>
          </cell>
          <cell r="U694" t="str">
            <v>BB-Departamento SAAD - Comparecientes</v>
          </cell>
          <cell r="V694" t="str">
            <v>N/A</v>
          </cell>
          <cell r="W694" t="str">
            <v>N/A</v>
          </cell>
          <cell r="X694" t="str">
            <v>N/A</v>
          </cell>
          <cell r="Y694" t="str">
            <v>Inversión</v>
          </cell>
          <cell r="Z694">
            <v>43368858</v>
          </cell>
          <cell r="AA694" t="str">
            <v>N/A</v>
          </cell>
          <cell r="AB694" t="str">
            <v>N/A</v>
          </cell>
          <cell r="AC694">
            <v>7228143</v>
          </cell>
          <cell r="AD694" t="str">
            <v>N/A</v>
          </cell>
          <cell r="AE694">
            <v>95422</v>
          </cell>
          <cell r="AF694">
            <v>335422</v>
          </cell>
          <cell r="AG694">
            <v>2018011001091</v>
          </cell>
          <cell r="AH694">
            <v>44764</v>
          </cell>
          <cell r="AI694">
            <v>44764</v>
          </cell>
          <cell r="AJ694" t="str">
            <v>N/A</v>
          </cell>
          <cell r="AK694" t="str">
            <v>N/A</v>
          </cell>
          <cell r="AL694" t="str">
            <v>N/A</v>
          </cell>
          <cell r="AM694" t="str">
            <v>N/A</v>
          </cell>
          <cell r="AN694">
            <v>0</v>
          </cell>
          <cell r="AO694" t="str">
            <v>N/A</v>
          </cell>
          <cell r="AP694">
            <v>0</v>
          </cell>
          <cell r="AQ694" t="str">
            <v>N/A</v>
          </cell>
          <cell r="AR694">
            <v>0</v>
          </cell>
          <cell r="AS694" t="str">
            <v>N/A</v>
          </cell>
          <cell r="AT694">
            <v>0</v>
          </cell>
          <cell r="AU694" t="str">
            <v>N/A</v>
          </cell>
          <cell r="AV694">
            <v>0</v>
          </cell>
          <cell r="AW694" t="str">
            <v>N/A</v>
          </cell>
          <cell r="AX694">
            <v>0</v>
          </cell>
          <cell r="AY694" t="str">
            <v>N/A</v>
          </cell>
          <cell r="AZ694">
            <v>0</v>
          </cell>
          <cell r="BA694">
            <v>43368858</v>
          </cell>
          <cell r="BB694" t="str">
            <v>NO</v>
          </cell>
          <cell r="BC694" t="str">
            <v>N/A</v>
          </cell>
          <cell r="BD694" t="str">
            <v>N/A</v>
          </cell>
          <cell r="BE694" t="str">
            <v>N/A</v>
          </cell>
          <cell r="BF694" t="str">
            <v>N/A</v>
          </cell>
          <cell r="BG694">
            <v>44926</v>
          </cell>
          <cell r="BH694">
            <v>44926</v>
          </cell>
          <cell r="BI694">
            <v>-417</v>
          </cell>
          <cell r="BJ694" t="str">
            <v>SI</v>
          </cell>
          <cell r="BK694" t="str">
            <v>N/A</v>
          </cell>
          <cell r="BL694" t="str">
            <v>Bogotá D.C.</v>
          </cell>
          <cell r="BM694" t="str">
            <v>Cumplimiento</v>
          </cell>
          <cell r="BN694" t="str">
            <v>21-45-101378615</v>
          </cell>
          <cell r="BO694">
            <v>0</v>
          </cell>
          <cell r="BP694" t="str">
            <v>Seguros del Estado S.A.</v>
          </cell>
          <cell r="BQ694">
            <v>44764</v>
          </cell>
          <cell r="BR694" t="str">
            <v>22/07/2022 - 01/07/2023</v>
          </cell>
          <cell r="BS694">
            <v>2022</v>
          </cell>
          <cell r="BT694" t="str">
            <v>PENDIENTE</v>
          </cell>
          <cell r="BU694" t="str">
            <v>Ninguna</v>
          </cell>
          <cell r="BV694" t="str">
            <v>Terminado</v>
          </cell>
          <cell r="BW694" t="str">
            <v>Retiro</v>
          </cell>
          <cell r="BX694" t="str">
            <v>N/A</v>
          </cell>
          <cell r="BY694" t="str">
            <v>PENDIENTE</v>
          </cell>
          <cell r="BZ694" t="str">
            <v>N/A</v>
          </cell>
          <cell r="CA694" t="str">
            <v>MASCULINO</v>
          </cell>
        </row>
        <row r="695">
          <cell r="C695" t="str">
            <v>JEP-652-2022</v>
          </cell>
          <cell r="D695" t="str">
            <v>JEP-CSPO-631-2022</v>
          </cell>
          <cell r="E695" t="str">
            <v>Carlos Torres</v>
          </cell>
          <cell r="F695">
            <v>44771</v>
          </cell>
          <cell r="G695" t="str">
            <v>Alberto Méndez Cruz</v>
          </cell>
          <cell r="H695" t="str">
            <v>2. Contratos o convenios que no requieren pluralidad de ofertas</v>
          </cell>
          <cell r="I695" t="str">
            <v>1. Prestación de servicios</v>
          </cell>
          <cell r="J695">
            <v>19479349</v>
          </cell>
          <cell r="K695">
            <v>0</v>
          </cell>
          <cell r="L695" t="str">
            <v>Persona Natural</v>
          </cell>
          <cell r="M695" t="str">
            <v xml:space="preserve">Bogotá D.C. </v>
          </cell>
          <cell r="N695" t="str">
            <v>Prestación de servicios profesionales de asesoría jurídica, atención integral y defensa técnica judicial en las actuaciones de las personas que comparezcan ante las salas y secciones de la JEP, teniendo en cuenta los enfoques diferenciales en el marco de la justicia transicional y restaurativa.</v>
          </cell>
          <cell r="O695" t="str">
            <v>Misional</v>
          </cell>
          <cell r="P695" t="str">
            <v>Harvey Danilo Suarez Morales</v>
          </cell>
          <cell r="Q695" t="str">
            <v>Secretaría Ejecutiva</v>
          </cell>
          <cell r="R695" t="str">
            <v>Departamento de Sistema Autónomo de Asesoría y Defensa</v>
          </cell>
          <cell r="S695" t="str">
            <v>Departamento SAAD - Comparecientes</v>
          </cell>
          <cell r="T695" t="str">
            <v>Jorge Alirio Mancera Cortés</v>
          </cell>
          <cell r="U695" t="str">
            <v>BB-Departamento SAAD - Comparecientes</v>
          </cell>
          <cell r="V695" t="str">
            <v>N/A</v>
          </cell>
          <cell r="W695" t="str">
            <v>N/A</v>
          </cell>
          <cell r="X695" t="str">
            <v>N/A</v>
          </cell>
          <cell r="Y695" t="str">
            <v>Inversión</v>
          </cell>
          <cell r="Z695">
            <v>36140715</v>
          </cell>
          <cell r="AA695" t="str">
            <v>N/A</v>
          </cell>
          <cell r="AB695" t="str">
            <v>N/A</v>
          </cell>
          <cell r="AC695">
            <v>7228143</v>
          </cell>
          <cell r="AD695" t="str">
            <v>N/A</v>
          </cell>
          <cell r="AE695">
            <v>94722</v>
          </cell>
          <cell r="AF695">
            <v>339622</v>
          </cell>
          <cell r="AG695">
            <v>2018011001091</v>
          </cell>
          <cell r="AH695">
            <v>44776</v>
          </cell>
          <cell r="AI695">
            <v>44778</v>
          </cell>
          <cell r="AJ695" t="str">
            <v>N/A</v>
          </cell>
          <cell r="AK695" t="str">
            <v>N/A</v>
          </cell>
          <cell r="AL695" t="str">
            <v>N/A</v>
          </cell>
          <cell r="AM695" t="str">
            <v>N/A</v>
          </cell>
          <cell r="AN695">
            <v>0</v>
          </cell>
          <cell r="AO695" t="str">
            <v>N/A</v>
          </cell>
          <cell r="AP695">
            <v>0</v>
          </cell>
          <cell r="AQ695" t="str">
            <v>N/A</v>
          </cell>
          <cell r="AR695">
            <v>0</v>
          </cell>
          <cell r="AS695" t="str">
            <v>N/A</v>
          </cell>
          <cell r="AT695">
            <v>0</v>
          </cell>
          <cell r="AU695" t="str">
            <v>N/A</v>
          </cell>
          <cell r="AV695">
            <v>0</v>
          </cell>
          <cell r="AW695" t="str">
            <v>N/A</v>
          </cell>
          <cell r="AX695">
            <v>0</v>
          </cell>
          <cell r="AY695" t="str">
            <v>N/A</v>
          </cell>
          <cell r="AZ695">
            <v>0</v>
          </cell>
          <cell r="BA695">
            <v>36140715</v>
          </cell>
          <cell r="BB695" t="str">
            <v>NO</v>
          </cell>
          <cell r="BC695" t="str">
            <v>N/A</v>
          </cell>
          <cell r="BD695" t="str">
            <v>N/A</v>
          </cell>
          <cell r="BE695" t="str">
            <v>N/A</v>
          </cell>
          <cell r="BF695" t="str">
            <v>N/A</v>
          </cell>
          <cell r="BG695">
            <v>44926</v>
          </cell>
          <cell r="BH695">
            <v>44926</v>
          </cell>
          <cell r="BI695">
            <v>-417</v>
          </cell>
          <cell r="BJ695" t="str">
            <v>SI</v>
          </cell>
          <cell r="BK695" t="str">
            <v>N/A</v>
          </cell>
          <cell r="BL695" t="str">
            <v>Bogotá D.C.</v>
          </cell>
          <cell r="BM695" t="str">
            <v>Cumplimiento</v>
          </cell>
          <cell r="BN695" t="str">
            <v>21-47-101022016</v>
          </cell>
          <cell r="BO695">
            <v>0</v>
          </cell>
          <cell r="BP695" t="str">
            <v>Seguros del Estado S.A.</v>
          </cell>
          <cell r="BQ695">
            <v>44777</v>
          </cell>
          <cell r="BR695" t="str">
            <v>03/08/2022 - 30/06/2023</v>
          </cell>
          <cell r="BS695">
            <v>2022</v>
          </cell>
          <cell r="BT695" t="str">
            <v>PENDIENTE</v>
          </cell>
          <cell r="BU695" t="str">
            <v>Ninguna</v>
          </cell>
          <cell r="BV695" t="str">
            <v>Terminado</v>
          </cell>
          <cell r="BW695" t="str">
            <v>Retiro</v>
          </cell>
          <cell r="BX695" t="str">
            <v>N/A</v>
          </cell>
          <cell r="BY695" t="str">
            <v>DERECHO</v>
          </cell>
          <cell r="BZ695" t="str">
            <v>N/A</v>
          </cell>
          <cell r="CA695" t="str">
            <v>MASCULINO</v>
          </cell>
        </row>
        <row r="696">
          <cell r="C696" t="str">
            <v>JEP-746-2022</v>
          </cell>
          <cell r="D696" t="str">
            <v>JEP-CSPO-720-2022</v>
          </cell>
          <cell r="E696" t="str">
            <v>Carlos Torres</v>
          </cell>
          <cell r="F696">
            <v>44847</v>
          </cell>
          <cell r="G696" t="str">
            <v>Alexander Ríos Pérez</v>
          </cell>
          <cell r="H696" t="str">
            <v>2. Contratos o convenios que no requieren pluralidad de ofertas</v>
          </cell>
          <cell r="I696" t="str">
            <v>1. Prestación de servicios</v>
          </cell>
          <cell r="J696">
            <v>79384403</v>
          </cell>
          <cell r="K696">
            <v>1</v>
          </cell>
          <cell r="L696" t="str">
            <v>Persona Natural</v>
          </cell>
          <cell r="M696" t="str">
            <v>Sabaneta</v>
          </cell>
          <cell r="N696" t="str">
            <v>Prestación de servicios profesionales de asesoría jurídica, atención integral y defensa técnica judicial en las actuaciones de las personas que comparezcan ante las salas y secciones de la jep, teniendo en cuenta los enfoques diferenciales en el marco de la justicia transicional y restaurativa</v>
          </cell>
          <cell r="O696" t="str">
            <v>Misional</v>
          </cell>
          <cell r="P696" t="str">
            <v>Harvey Danilo Suarez Morales</v>
          </cell>
          <cell r="Q696" t="str">
            <v>Secretaría Ejecutiva</v>
          </cell>
          <cell r="R696" t="str">
            <v>Subsecretaría Ejecutiva</v>
          </cell>
          <cell r="S696" t="str">
            <v>Departamento SAAD - Comparecientes</v>
          </cell>
          <cell r="T696" t="str">
            <v>Jorge Alirio Mancera Cortés</v>
          </cell>
          <cell r="U696" t="str">
            <v>BB-Departamento SAAD - Comparecientes</v>
          </cell>
          <cell r="V696" t="str">
            <v>N/A</v>
          </cell>
          <cell r="W696" t="str">
            <v>N/A</v>
          </cell>
          <cell r="X696" t="str">
            <v>N/A</v>
          </cell>
          <cell r="Y696" t="str">
            <v>Inversión</v>
          </cell>
          <cell r="Z696">
            <v>18793170</v>
          </cell>
          <cell r="AA696" t="str">
            <v>N/A</v>
          </cell>
          <cell r="AB696" t="str">
            <v>N/A</v>
          </cell>
          <cell r="AC696">
            <v>7228143</v>
          </cell>
          <cell r="AD696" t="str">
            <v>N/A</v>
          </cell>
          <cell r="AE696">
            <v>95522</v>
          </cell>
          <cell r="AF696">
            <v>464022</v>
          </cell>
          <cell r="AG696">
            <v>2018011001091</v>
          </cell>
          <cell r="AH696">
            <v>44855</v>
          </cell>
          <cell r="AI696">
            <v>44867</v>
          </cell>
          <cell r="AJ696" t="str">
            <v>N/A</v>
          </cell>
          <cell r="AK696" t="str">
            <v>N/A</v>
          </cell>
          <cell r="AL696" t="str">
            <v>N/A</v>
          </cell>
          <cell r="AM696" t="str">
            <v>N/A</v>
          </cell>
          <cell r="AN696">
            <v>0</v>
          </cell>
          <cell r="AO696" t="str">
            <v>N/A</v>
          </cell>
          <cell r="AP696">
            <v>0</v>
          </cell>
          <cell r="AQ696" t="str">
            <v>N/A</v>
          </cell>
          <cell r="AR696">
            <v>0</v>
          </cell>
          <cell r="AS696" t="str">
            <v>N/A</v>
          </cell>
          <cell r="AT696">
            <v>0</v>
          </cell>
          <cell r="AU696" t="str">
            <v>N/A</v>
          </cell>
          <cell r="AV696">
            <v>0</v>
          </cell>
          <cell r="AW696" t="str">
            <v>N/A</v>
          </cell>
          <cell r="AX696">
            <v>0</v>
          </cell>
          <cell r="AY696" t="str">
            <v>N/A</v>
          </cell>
          <cell r="AZ696">
            <v>0</v>
          </cell>
          <cell r="BA696">
            <v>18793170</v>
          </cell>
          <cell r="BB696" t="str">
            <v>NO</v>
          </cell>
          <cell r="BC696" t="str">
            <v>N/A</v>
          </cell>
          <cell r="BD696" t="str">
            <v>N/A</v>
          </cell>
          <cell r="BE696" t="str">
            <v>N/A</v>
          </cell>
          <cell r="BF696" t="str">
            <v>N/A</v>
          </cell>
          <cell r="BG696">
            <v>44926</v>
          </cell>
          <cell r="BH696">
            <v>44926</v>
          </cell>
          <cell r="BI696">
            <v>-417</v>
          </cell>
          <cell r="BJ696" t="str">
            <v>SI</v>
          </cell>
          <cell r="BK696" t="str">
            <v>N/A</v>
          </cell>
          <cell r="BL696" t="str">
            <v>Bogotá D.C.</v>
          </cell>
          <cell r="BM696" t="str">
            <v>Cumplimiento</v>
          </cell>
          <cell r="BN696" t="str">
            <v>14-45-101087105</v>
          </cell>
          <cell r="BO696">
            <v>0</v>
          </cell>
          <cell r="BP696" t="str">
            <v>Seguros del Estado S.A.</v>
          </cell>
          <cell r="BQ696">
            <v>44852</v>
          </cell>
          <cell r="BR696" t="str">
            <v>18/10/2022 - 30/06/2023</v>
          </cell>
          <cell r="BS696">
            <v>2022</v>
          </cell>
          <cell r="BT696" t="str">
            <v>PENDIENTE</v>
          </cell>
          <cell r="BU696" t="str">
            <v>Ninguna</v>
          </cell>
          <cell r="BV696" t="str">
            <v>Terminado</v>
          </cell>
          <cell r="BW696" t="str">
            <v>Retiro</v>
          </cell>
          <cell r="BX696" t="str">
            <v>N/A</v>
          </cell>
          <cell r="BY696" t="str">
            <v>DERECHO</v>
          </cell>
          <cell r="BZ696" t="str">
            <v>N/A</v>
          </cell>
          <cell r="CA696" t="str">
            <v>MASCULINO</v>
          </cell>
        </row>
        <row r="697">
          <cell r="C697" t="str">
            <v>JEP-632-2022</v>
          </cell>
          <cell r="D697" t="str">
            <v>JEP-CSPO-612-2022</v>
          </cell>
          <cell r="E697" t="str">
            <v>Carlos Torres</v>
          </cell>
          <cell r="F697">
            <v>44761</v>
          </cell>
          <cell r="G697" t="str">
            <v>Laura Melisa Sanchez Camargo</v>
          </cell>
          <cell r="H697" t="str">
            <v>2. Contratos o convenios que no requieren pluralidad de ofertas</v>
          </cell>
          <cell r="I697" t="str">
            <v>1. Prestación de servicios</v>
          </cell>
          <cell r="J697">
            <v>1018433691</v>
          </cell>
          <cell r="K697">
            <v>4</v>
          </cell>
          <cell r="L697" t="str">
            <v>Persona Natural</v>
          </cell>
          <cell r="M697" t="str">
            <v xml:space="preserve">Bogotá D.C. </v>
          </cell>
          <cell r="N697" t="str">
            <v>Prestación de servicios profesionales para apoyar al Departamento de SAAD Comparecientes en el acompañamiento psicosocial a los comparecientes ante las salas y secciones de la JEP</v>
          </cell>
          <cell r="O697" t="str">
            <v>Misional</v>
          </cell>
          <cell r="P697" t="str">
            <v>Harvey Danilo Suarez Morales</v>
          </cell>
          <cell r="Q697" t="str">
            <v>Secretaría Ejecutiva</v>
          </cell>
          <cell r="R697" t="str">
            <v xml:space="preserve">Subsecretaría Ejecutiva </v>
          </cell>
          <cell r="S697" t="str">
            <v>Departamento SAAD - Comparecientes</v>
          </cell>
          <cell r="T697" t="str">
            <v>Jorge Alirio Mancera Cortés</v>
          </cell>
          <cell r="U697" t="str">
            <v>BB-Departamento SAAD - Comparecientes</v>
          </cell>
          <cell r="V697" t="str">
            <v>N/A</v>
          </cell>
          <cell r="W697" t="str">
            <v>N/A</v>
          </cell>
          <cell r="X697" t="str">
            <v>N/A</v>
          </cell>
          <cell r="Y697" t="str">
            <v>Inversión</v>
          </cell>
          <cell r="Z697">
            <v>37586343</v>
          </cell>
          <cell r="AA697" t="str">
            <v>N/A</v>
          </cell>
          <cell r="AB697" t="str">
            <v>N/A</v>
          </cell>
          <cell r="AC697">
            <v>7228143</v>
          </cell>
          <cell r="AD697" t="str">
            <v>N/A</v>
          </cell>
          <cell r="AE697">
            <v>95822</v>
          </cell>
          <cell r="AF697">
            <v>340622</v>
          </cell>
          <cell r="AG697">
            <v>2018011001091</v>
          </cell>
          <cell r="AH697">
            <v>44758</v>
          </cell>
          <cell r="AI697">
            <v>44769</v>
          </cell>
          <cell r="AJ697" t="str">
            <v>N/A</v>
          </cell>
          <cell r="AK697" t="str">
            <v>N/A</v>
          </cell>
          <cell r="AL697" t="str">
            <v>N/A</v>
          </cell>
          <cell r="AM697" t="str">
            <v>N/A</v>
          </cell>
          <cell r="AN697">
            <v>0</v>
          </cell>
          <cell r="AO697" t="str">
            <v>N/A</v>
          </cell>
          <cell r="AP697">
            <v>0</v>
          </cell>
          <cell r="AQ697" t="str">
            <v>N/A</v>
          </cell>
          <cell r="AR697">
            <v>0</v>
          </cell>
          <cell r="AS697" t="str">
            <v>N/A</v>
          </cell>
          <cell r="AT697">
            <v>0</v>
          </cell>
          <cell r="AU697" t="str">
            <v>N/A</v>
          </cell>
          <cell r="AV697">
            <v>0</v>
          </cell>
          <cell r="AW697" t="str">
            <v>N/A</v>
          </cell>
          <cell r="AX697">
            <v>0</v>
          </cell>
          <cell r="AY697" t="str">
            <v>N/A</v>
          </cell>
          <cell r="AZ697">
            <v>0</v>
          </cell>
          <cell r="BA697">
            <v>37586343</v>
          </cell>
          <cell r="BB697" t="str">
            <v>NO</v>
          </cell>
          <cell r="BC697" t="str">
            <v>N/A</v>
          </cell>
          <cell r="BD697" t="str">
            <v>N/A</v>
          </cell>
          <cell r="BE697" t="str">
            <v>N/A</v>
          </cell>
          <cell r="BF697" t="str">
            <v>N/A</v>
          </cell>
          <cell r="BG697">
            <v>44926</v>
          </cell>
          <cell r="BH697">
            <v>44926</v>
          </cell>
          <cell r="BI697">
            <v>-417</v>
          </cell>
          <cell r="BJ697" t="str">
            <v>SI</v>
          </cell>
          <cell r="BK697" t="str">
            <v>N/A</v>
          </cell>
          <cell r="BL697" t="str">
            <v>Bogotá D.C.</v>
          </cell>
          <cell r="BM697" t="str">
            <v>Cumplimiento</v>
          </cell>
          <cell r="BN697" t="str">
            <v>36-47-101001508</v>
          </cell>
          <cell r="BO697">
            <v>0</v>
          </cell>
          <cell r="BP697" t="str">
            <v>Seguros del Estado S.A.</v>
          </cell>
          <cell r="BQ697">
            <v>44768</v>
          </cell>
          <cell r="BR697" t="str">
            <v>26/07/2022 - 30/06/2023</v>
          </cell>
          <cell r="BS697">
            <v>2022</v>
          </cell>
          <cell r="BT697" t="str">
            <v>PENDIENTE</v>
          </cell>
          <cell r="BU697" t="str">
            <v>Mediante Otrosí  N1, se reduce el valor del contrato la suma de $5.782.515 y se requiere modificar el literal A en la forma de pago, la cláusula octava contempla una forma de pago a partir del primero (1) de julio que no se dará ya que el contrato inició el 27 de julio de 2022 y de ahí la necesidad de modificar el literal A de la cláusula octava del contrato</v>
          </cell>
          <cell r="BV697" t="str">
            <v>Terminado</v>
          </cell>
          <cell r="BW697" t="str">
            <v>Adición o reducción</v>
          </cell>
          <cell r="BX697" t="str">
            <v>N/A</v>
          </cell>
          <cell r="BY697" t="str">
            <v>PENDIENTE</v>
          </cell>
          <cell r="BZ697" t="str">
            <v>N/A</v>
          </cell>
          <cell r="CA697" t="str">
            <v>FEMENINO</v>
          </cell>
        </row>
        <row r="698">
          <cell r="C698" t="str">
            <v>JEP-667-2022</v>
          </cell>
          <cell r="D698" t="str">
            <v>JEP-CSPO-644-2022</v>
          </cell>
          <cell r="E698" t="str">
            <v xml:space="preserve">Vanessa Jiménez </v>
          </cell>
          <cell r="F698">
            <v>44790</v>
          </cell>
          <cell r="G698" t="str">
            <v xml:space="preserve">Santiago Castro Estévez </v>
          </cell>
          <cell r="H698" t="str">
            <v>2. Contratos o convenios que no requieren pluralidad de ofertas</v>
          </cell>
          <cell r="I698" t="str">
            <v>1. Prestación de servicios</v>
          </cell>
          <cell r="J698">
            <v>1020803707</v>
          </cell>
          <cell r="K698">
            <v>9</v>
          </cell>
          <cell r="L698" t="str">
            <v>Persona Natural</v>
          </cell>
          <cell r="M698" t="str">
            <v xml:space="preserve">Bogotá D.C. </v>
          </cell>
          <cell r="N698" t="str">
            <v>Prestar servicios profesionales para brindar apoyo a la gestión del proceso de representación judicial a víctimas, a cargo del departamento del Sistema Autónomo De Asesoría y Defensa SAAD representación de víctimas.</v>
          </cell>
          <cell r="O698" t="str">
            <v>Misional</v>
          </cell>
          <cell r="P698" t="str">
            <v>Angela María Mora Soto</v>
          </cell>
          <cell r="Q698" t="str">
            <v>Subsecretaría Ejecutiva (Encargada)</v>
          </cell>
          <cell r="R698" t="str">
            <v xml:space="preserve">Subsecretaría Ejecutiva </v>
          </cell>
          <cell r="S698" t="str">
            <v>Departamento SAAD - Víctimas</v>
          </cell>
          <cell r="T698" t="str">
            <v>Lina Rocío Murillo</v>
          </cell>
          <cell r="U698" t="str">
            <v>BB-Departamento SAAD - Víctimas</v>
          </cell>
          <cell r="V698" t="str">
            <v>N/A</v>
          </cell>
          <cell r="W698" t="str">
            <v>N/A</v>
          </cell>
          <cell r="X698" t="str">
            <v>N/A</v>
          </cell>
          <cell r="Y698" t="str">
            <v>Inversión</v>
          </cell>
          <cell r="Z698">
            <v>26021315</v>
          </cell>
          <cell r="AA698" t="str">
            <v>N/A</v>
          </cell>
          <cell r="AB698" t="str">
            <v>N/A</v>
          </cell>
          <cell r="AC698">
            <v>5204263</v>
          </cell>
          <cell r="AD698" t="str">
            <v>N/A</v>
          </cell>
          <cell r="AE698">
            <v>97722</v>
          </cell>
          <cell r="AF698">
            <v>376722</v>
          </cell>
          <cell r="AG698" t="str">
            <v xml:space="preserve">	2018011001091</v>
          </cell>
          <cell r="AH698">
            <v>44795</v>
          </cell>
          <cell r="AI698">
            <v>44796</v>
          </cell>
          <cell r="AJ698" t="str">
            <v>N/A</v>
          </cell>
          <cell r="AK698" t="str">
            <v>N/A</v>
          </cell>
          <cell r="AL698" t="str">
            <v>N/A</v>
          </cell>
          <cell r="AM698" t="str">
            <v>N/A</v>
          </cell>
          <cell r="AN698">
            <v>0</v>
          </cell>
          <cell r="AO698" t="str">
            <v>N/A</v>
          </cell>
          <cell r="AP698">
            <v>0</v>
          </cell>
          <cell r="AQ698" t="str">
            <v>N/A</v>
          </cell>
          <cell r="AR698">
            <v>0</v>
          </cell>
          <cell r="AS698" t="str">
            <v>N/A</v>
          </cell>
          <cell r="AT698">
            <v>0</v>
          </cell>
          <cell r="AU698" t="str">
            <v>N/A</v>
          </cell>
          <cell r="AV698">
            <v>0</v>
          </cell>
          <cell r="AW698" t="str">
            <v>N/A</v>
          </cell>
          <cell r="AX698">
            <v>0</v>
          </cell>
          <cell r="AY698" t="str">
            <v>N/A</v>
          </cell>
          <cell r="AZ698">
            <v>-60</v>
          </cell>
          <cell r="BA698">
            <v>26021315</v>
          </cell>
          <cell r="BB698" t="str">
            <v>NO</v>
          </cell>
          <cell r="BC698" t="str">
            <v>N/A</v>
          </cell>
          <cell r="BD698" t="str">
            <v>N/A</v>
          </cell>
          <cell r="BE698" t="str">
            <v>N/A</v>
          </cell>
          <cell r="BF698" t="str">
            <v>N/A</v>
          </cell>
          <cell r="BG698">
            <v>44926</v>
          </cell>
          <cell r="BH698">
            <v>44866</v>
          </cell>
          <cell r="BI698">
            <v>-477</v>
          </cell>
          <cell r="BJ698" t="str">
            <v>SI</v>
          </cell>
          <cell r="BK698">
            <v>44866</v>
          </cell>
          <cell r="BL698" t="str">
            <v>Bogotá D.C.</v>
          </cell>
          <cell r="BM698" t="str">
            <v>Cumplimiento</v>
          </cell>
          <cell r="BN698" t="str">
            <v>36-45-101039539</v>
          </cell>
          <cell r="BO698">
            <v>0</v>
          </cell>
          <cell r="BP698" t="str">
            <v>Seguros del Estado S.A.</v>
          </cell>
          <cell r="BQ698">
            <v>44795</v>
          </cell>
          <cell r="BR698" t="str">
            <v>22/08/2022 - 01/07/2023</v>
          </cell>
          <cell r="BS698">
            <v>2022</v>
          </cell>
          <cell r="BT698" t="str">
            <v>PENDIENTE</v>
          </cell>
          <cell r="BU698" t="str">
            <v>Se aprueba terminación anticipada del contato al 1/11/2022</v>
          </cell>
          <cell r="BV698" t="str">
            <v>Terminado</v>
          </cell>
          <cell r="BW698" t="str">
            <v>Terminación anticipada</v>
          </cell>
          <cell r="BX698" t="str">
            <v>N/A</v>
          </cell>
          <cell r="BY698" t="str">
            <v>DERECHO</v>
          </cell>
          <cell r="BZ698" t="str">
            <v>N/A</v>
          </cell>
          <cell r="CA698" t="str">
            <v>MASCULINO</v>
          </cell>
        </row>
        <row r="699">
          <cell r="C699" t="str">
            <v>JEP-805-2022</v>
          </cell>
          <cell r="D699" t="str">
            <v>JEP-CSPO-776-2022</v>
          </cell>
          <cell r="E699" t="str">
            <v xml:space="preserve">Vanessa Jiménez </v>
          </cell>
          <cell r="F699">
            <v>44893</v>
          </cell>
          <cell r="G699" t="str">
            <v>Sara Catalina Avila Reyes</v>
          </cell>
          <cell r="H699" t="str">
            <v>2. Contratos o convenios que no requieren pluralidad de ofertas</v>
          </cell>
          <cell r="I699" t="str">
            <v>1. Prestación de servicios</v>
          </cell>
          <cell r="J699">
            <v>52900433</v>
          </cell>
          <cell r="K699">
            <v>7</v>
          </cell>
          <cell r="L699" t="str">
            <v>Persona Natural</v>
          </cell>
          <cell r="M699" t="str">
            <v xml:space="preserve">Bogotá D.C. </v>
          </cell>
          <cell r="N699" t="str">
            <v>Prestar servicios profesionales para apoyar y acompañar al departamento de SAAD victimas en la gestión técnica y operativa, a las actuaciones y decisiones judiciales de justicia transicional y restaurativa y a la gestión operativa del sistema vista para el registro de abogados/as, OSC y víctimas</v>
          </cell>
          <cell r="O699" t="str">
            <v>Administrativo Transversal</v>
          </cell>
          <cell r="P699" t="str">
            <v>Harvey Danilo Suarez Morales</v>
          </cell>
          <cell r="Q699" t="str">
            <v>Secretaría Ejecutiva</v>
          </cell>
          <cell r="R699" t="str">
            <v>Subsecretaría Ejecutiva</v>
          </cell>
          <cell r="S699" t="str">
            <v>Departamento SAAD - Víctimas</v>
          </cell>
          <cell r="T699" t="str">
            <v>Claudia Liliana Erazo Maldonado</v>
          </cell>
          <cell r="U699" t="str">
            <v>BB-Departamento SAAD - Víctimas</v>
          </cell>
          <cell r="V699" t="str">
            <v>N/A</v>
          </cell>
          <cell r="W699" t="str">
            <v>N/A</v>
          </cell>
          <cell r="X699" t="str">
            <v>N/A</v>
          </cell>
          <cell r="Y699" t="str">
            <v>Inversión</v>
          </cell>
          <cell r="Z699">
            <v>6418588</v>
          </cell>
          <cell r="AA699" t="str">
            <v>N/A</v>
          </cell>
          <cell r="AB699" t="str">
            <v>N/A</v>
          </cell>
          <cell r="AC699">
            <v>5204263</v>
          </cell>
          <cell r="AD699" t="str">
            <v>N/A</v>
          </cell>
          <cell r="AE699">
            <v>99122</v>
          </cell>
          <cell r="AF699">
            <v>549522</v>
          </cell>
          <cell r="AG699">
            <v>2018011001091</v>
          </cell>
          <cell r="AH699">
            <v>44895</v>
          </cell>
          <cell r="AI699">
            <v>44896</v>
          </cell>
          <cell r="AJ699" t="str">
            <v>N/A</v>
          </cell>
          <cell r="AK699" t="str">
            <v>N/A</v>
          </cell>
          <cell r="AL699" t="str">
            <v>N/A</v>
          </cell>
          <cell r="AM699" t="str">
            <v>N/A</v>
          </cell>
          <cell r="AN699">
            <v>0</v>
          </cell>
          <cell r="AO699" t="str">
            <v>N/A</v>
          </cell>
          <cell r="AP699">
            <v>0</v>
          </cell>
          <cell r="AQ699" t="str">
            <v>N/A</v>
          </cell>
          <cell r="AR699">
            <v>0</v>
          </cell>
          <cell r="AS699" t="str">
            <v>N/A</v>
          </cell>
          <cell r="AT699">
            <v>0</v>
          </cell>
          <cell r="AU699" t="str">
            <v>N/A</v>
          </cell>
          <cell r="AV699">
            <v>0</v>
          </cell>
          <cell r="AW699" t="str">
            <v>N/A</v>
          </cell>
          <cell r="AX699">
            <v>0</v>
          </cell>
          <cell r="AY699" t="str">
            <v>N/A</v>
          </cell>
          <cell r="AZ699">
            <v>0</v>
          </cell>
          <cell r="BA699">
            <v>6418588</v>
          </cell>
          <cell r="BB699" t="str">
            <v>NO</v>
          </cell>
          <cell r="BC699" t="str">
            <v>N/A</v>
          </cell>
          <cell r="BD699" t="str">
            <v>N/A</v>
          </cell>
          <cell r="BE699" t="str">
            <v>N/A</v>
          </cell>
          <cell r="BF699" t="str">
            <v>N/A</v>
          </cell>
          <cell r="BG699">
            <v>44926</v>
          </cell>
          <cell r="BH699">
            <v>44926</v>
          </cell>
          <cell r="BI699">
            <v>-417</v>
          </cell>
          <cell r="BJ699" t="str">
            <v>SI</v>
          </cell>
          <cell r="BK699" t="str">
            <v>N/A</v>
          </cell>
          <cell r="BL699" t="str">
            <v>Bogotá D.C.</v>
          </cell>
          <cell r="BM699" t="str">
            <v>Cumplimiento</v>
          </cell>
          <cell r="BN699" t="str">
            <v>21-45-101393600</v>
          </cell>
          <cell r="BO699">
            <v>0</v>
          </cell>
          <cell r="BP699" t="str">
            <v>Seguros del Estado S.A.</v>
          </cell>
          <cell r="BQ699">
            <v>44895</v>
          </cell>
          <cell r="BR699" t="str">
            <v>30/11/2022 - 1/07/2023</v>
          </cell>
          <cell r="BS699">
            <v>2022</v>
          </cell>
          <cell r="BT699" t="str">
            <v>PENDIENTE</v>
          </cell>
          <cell r="BU699" t="str">
            <v>Ninguna</v>
          </cell>
          <cell r="BV699" t="str">
            <v>Terminado</v>
          </cell>
          <cell r="BW699" t="str">
            <v>Retiro</v>
          </cell>
          <cell r="BX699" t="str">
            <v>N/A</v>
          </cell>
          <cell r="BY699" t="str">
            <v>INGENIERIA INDUSTRIAL</v>
          </cell>
          <cell r="BZ699" t="str">
            <v>N/A</v>
          </cell>
          <cell r="CA699" t="str">
            <v>FEMENINO</v>
          </cell>
        </row>
        <row r="700">
          <cell r="C700" t="str">
            <v>JEP-635-2022</v>
          </cell>
          <cell r="D700" t="str">
            <v>JEP-CSPO-615-2022</v>
          </cell>
          <cell r="E700" t="str">
            <v>Paola Casas</v>
          </cell>
          <cell r="F700">
            <v>44763</v>
          </cell>
          <cell r="G700" t="str">
            <v>Susana Andrea Gómez Mora</v>
          </cell>
          <cell r="H700" t="str">
            <v>2. Contratos o convenios que no requieren pluralidad de ofertas</v>
          </cell>
          <cell r="I700" t="str">
            <v>1. Prestación de servicios</v>
          </cell>
          <cell r="J700">
            <v>1085261245</v>
          </cell>
          <cell r="K700">
            <v>7</v>
          </cell>
          <cell r="L700" t="str">
            <v>Persona Natural</v>
          </cell>
          <cell r="M700" t="str">
            <v>San Andres de Tumaco</v>
          </cell>
          <cell r="N700" t="str">
            <v>Prestar servicios profesionales para apoyar y acompañar en los procesos de mejoramiento de la gestión judicial de la Secretaría General Judicial.</v>
          </cell>
          <cell r="O700" t="str">
            <v>Administrativo Transversal</v>
          </cell>
          <cell r="P700" t="str">
            <v>Harvey Danilo Suarez Morales</v>
          </cell>
          <cell r="Q700" t="str">
            <v>Secretaría Ejecutiva</v>
          </cell>
          <cell r="R700" t="str">
            <v xml:space="preserve">Subsecretaría Ejecutiva </v>
          </cell>
          <cell r="S700" t="str">
            <v xml:space="preserve">Subsecretaría Ejecutiva </v>
          </cell>
          <cell r="T700" t="str">
            <v xml:space="preserve">Yuly Saenz Berdugo </v>
          </cell>
          <cell r="U700" t="str">
            <v>G-Secretaría General Judicial</v>
          </cell>
          <cell r="V700" t="str">
            <v>N/A</v>
          </cell>
          <cell r="W700" t="str">
            <v>Magistratura 
Secretaría General Judicial</v>
          </cell>
          <cell r="X700" t="str">
            <v>N/A</v>
          </cell>
          <cell r="Y700" t="str">
            <v>Inversión</v>
          </cell>
          <cell r="Z700">
            <v>21684420</v>
          </cell>
          <cell r="AA700" t="str">
            <v>N/A</v>
          </cell>
          <cell r="AB700" t="str">
            <v>N/A</v>
          </cell>
          <cell r="AC700">
            <v>3614070</v>
          </cell>
          <cell r="AD700" t="str">
            <v>N/A</v>
          </cell>
          <cell r="AE700">
            <v>92322</v>
          </cell>
          <cell r="AF700">
            <v>346322</v>
          </cell>
          <cell r="AG700">
            <v>2018011001091</v>
          </cell>
          <cell r="AH700">
            <v>44770</v>
          </cell>
          <cell r="AI700">
            <v>44778</v>
          </cell>
          <cell r="AJ700" t="str">
            <v>Sandy Tatiana Bernal Almario</v>
          </cell>
          <cell r="AK700">
            <v>1018507048</v>
          </cell>
          <cell r="AL700">
            <v>7</v>
          </cell>
          <cell r="AM700">
            <v>44866</v>
          </cell>
          <cell r="AN700">
            <v>0</v>
          </cell>
          <cell r="AO700" t="str">
            <v>N/A</v>
          </cell>
          <cell r="AP700">
            <v>0</v>
          </cell>
          <cell r="AQ700" t="str">
            <v>N/A</v>
          </cell>
          <cell r="AR700">
            <v>0</v>
          </cell>
          <cell r="AS700" t="str">
            <v>N/A</v>
          </cell>
          <cell r="AT700">
            <v>0</v>
          </cell>
          <cell r="AU700" t="str">
            <v>N/A</v>
          </cell>
          <cell r="AV700">
            <v>0</v>
          </cell>
          <cell r="AW700" t="str">
            <v>N/A</v>
          </cell>
          <cell r="AX700">
            <v>0</v>
          </cell>
          <cell r="AY700" t="str">
            <v>N/A</v>
          </cell>
          <cell r="AZ700">
            <v>0</v>
          </cell>
          <cell r="BA700">
            <v>21684420</v>
          </cell>
          <cell r="BB700" t="str">
            <v>NO</v>
          </cell>
          <cell r="BC700" t="str">
            <v>N/A</v>
          </cell>
          <cell r="BD700" t="str">
            <v>N/A</v>
          </cell>
          <cell r="BE700" t="str">
            <v>N/A</v>
          </cell>
          <cell r="BF700" t="str">
            <v>N/A</v>
          </cell>
          <cell r="BG700">
            <v>44926</v>
          </cell>
          <cell r="BH700">
            <v>44926</v>
          </cell>
          <cell r="BI700">
            <v>-417</v>
          </cell>
          <cell r="BJ700" t="str">
            <v>SI</v>
          </cell>
          <cell r="BK700" t="str">
            <v>N/A</v>
          </cell>
          <cell r="BL700" t="str">
            <v>Bogotá D.C.</v>
          </cell>
          <cell r="BM700" t="str">
            <v>Cumplimiento</v>
          </cell>
          <cell r="BN700" t="str">
            <v xml:space="preserve">436-47-994000055921
390 - 47 - 994000075098
</v>
          </cell>
          <cell r="BO700" t="str">
            <v>0
0</v>
          </cell>
          <cell r="BP700" t="str">
            <v>Aseguradora Solidaria de Colombia
Aseguradora Solidaria de Colombia</v>
          </cell>
          <cell r="BQ700" t="str">
            <v>2/08/2022
01/11/2022</v>
          </cell>
          <cell r="BR700" t="str">
            <v>29/07/2022 - 30/06/2023
01/11/2022 - 10/07/2023</v>
          </cell>
          <cell r="BS700" t="str">
            <v>3/08/2022
21/11/2022</v>
          </cell>
          <cell r="BT700" t="str">
            <v>PENDIENTE</v>
          </cell>
          <cell r="BU700" t="str">
            <v>Cesión a partir del 1/11/2022</v>
          </cell>
          <cell r="BV700" t="str">
            <v>Terminado</v>
          </cell>
          <cell r="BW700" t="str">
            <v>Cesión</v>
          </cell>
          <cell r="BX700" t="str">
            <v>N/A</v>
          </cell>
          <cell r="BY700" t="str">
            <v>DERECHO</v>
          </cell>
          <cell r="BZ700" t="str">
            <v>N/A</v>
          </cell>
          <cell r="CA700" t="str">
            <v>FEMENINO</v>
          </cell>
        </row>
        <row r="701">
          <cell r="C701" t="str">
            <v>JEP-636-2022</v>
          </cell>
          <cell r="D701" t="str">
            <v>JEP-CSPO-616-2022</v>
          </cell>
          <cell r="E701" t="str">
            <v>Paola Casas</v>
          </cell>
          <cell r="F701">
            <v>44763</v>
          </cell>
          <cell r="G701" t="str">
            <v>Eliana Cuevas Mossos</v>
          </cell>
          <cell r="H701" t="str">
            <v>2. Contratos o convenios que no requieren pluralidad de ofertas</v>
          </cell>
          <cell r="I701" t="str">
            <v>1. Prestación de servicios</v>
          </cell>
          <cell r="J701">
            <v>52110893</v>
          </cell>
          <cell r="K701">
            <v>1</v>
          </cell>
          <cell r="L701" t="str">
            <v>Persona Natural</v>
          </cell>
          <cell r="M701" t="str">
            <v xml:space="preserve">Bogotá D.C. </v>
          </cell>
          <cell r="N701" t="str">
            <v>Prestar servicios profesionales para apoyar y acompañar en los procesos de mejoramiento de la gestión judicial de la Secretaría General Judicial.</v>
          </cell>
          <cell r="O701" t="str">
            <v>Administrativo Transversal</v>
          </cell>
          <cell r="P701" t="str">
            <v>Harvey Danilo Suarez Morales</v>
          </cell>
          <cell r="Q701" t="str">
            <v>Secretaría Ejecutiva</v>
          </cell>
          <cell r="R701" t="str">
            <v xml:space="preserve">Subsecretaría Ejecutiva </v>
          </cell>
          <cell r="S701" t="str">
            <v xml:space="preserve">Subsecretaría Ejecutiva </v>
          </cell>
          <cell r="T701" t="str">
            <v xml:space="preserve">Yuly Saenz Berdugo </v>
          </cell>
          <cell r="U701" t="str">
            <v>G-Secretaría General Judicial</v>
          </cell>
          <cell r="V701" t="str">
            <v>N/A</v>
          </cell>
          <cell r="W701" t="str">
            <v>Magistratura 
Secretaría General Judicial</v>
          </cell>
          <cell r="X701" t="str">
            <v>N/A</v>
          </cell>
          <cell r="Y701" t="str">
            <v>Inversión</v>
          </cell>
          <cell r="Z701">
            <v>21684420</v>
          </cell>
          <cell r="AA701" t="str">
            <v>N/A</v>
          </cell>
          <cell r="AB701" t="str">
            <v>N/A</v>
          </cell>
          <cell r="AC701">
            <v>3614070</v>
          </cell>
          <cell r="AD701" t="str">
            <v>N/A</v>
          </cell>
          <cell r="AE701">
            <v>92222</v>
          </cell>
          <cell r="AF701">
            <v>346422</v>
          </cell>
          <cell r="AG701">
            <v>2018011001091</v>
          </cell>
          <cell r="AH701">
            <v>44770</v>
          </cell>
          <cell r="AI701">
            <v>44776</v>
          </cell>
          <cell r="AJ701" t="str">
            <v>N/A</v>
          </cell>
          <cell r="AK701" t="str">
            <v>N/A</v>
          </cell>
          <cell r="AL701" t="str">
            <v>N/A</v>
          </cell>
          <cell r="AM701" t="str">
            <v>N/A</v>
          </cell>
          <cell r="AN701">
            <v>0</v>
          </cell>
          <cell r="AO701" t="str">
            <v>N/A</v>
          </cell>
          <cell r="AP701">
            <v>0</v>
          </cell>
          <cell r="AQ701" t="str">
            <v>N/A</v>
          </cell>
          <cell r="AR701">
            <v>0</v>
          </cell>
          <cell r="AS701" t="str">
            <v>N/A</v>
          </cell>
          <cell r="AT701">
            <v>0</v>
          </cell>
          <cell r="AU701" t="str">
            <v>N/A</v>
          </cell>
          <cell r="AV701">
            <v>0</v>
          </cell>
          <cell r="AW701" t="str">
            <v>N/A</v>
          </cell>
          <cell r="AX701">
            <v>0</v>
          </cell>
          <cell r="AY701" t="str">
            <v>N/A</v>
          </cell>
          <cell r="AZ701">
            <v>0</v>
          </cell>
          <cell r="BA701">
            <v>21684420</v>
          </cell>
          <cell r="BB701" t="str">
            <v>NO</v>
          </cell>
          <cell r="BC701" t="str">
            <v>N/A</v>
          </cell>
          <cell r="BD701" t="str">
            <v>N/A</v>
          </cell>
          <cell r="BE701" t="str">
            <v>N/A</v>
          </cell>
          <cell r="BF701" t="str">
            <v>N/A</v>
          </cell>
          <cell r="BG701">
            <v>44926</v>
          </cell>
          <cell r="BH701">
            <v>44926</v>
          </cell>
          <cell r="BI701">
            <v>-417</v>
          </cell>
          <cell r="BJ701" t="str">
            <v>SI</v>
          </cell>
          <cell r="BK701" t="str">
            <v>N/A</v>
          </cell>
          <cell r="BL701" t="str">
            <v>Bogotá D.C.</v>
          </cell>
          <cell r="BM701" t="str">
            <v>Cumplimiento</v>
          </cell>
          <cell r="BN701" t="str">
            <v>33-45-101111247</v>
          </cell>
          <cell r="BO701">
            <v>0</v>
          </cell>
          <cell r="BP701" t="str">
            <v>Seguros del Estado S.A.</v>
          </cell>
          <cell r="BQ701">
            <v>44772</v>
          </cell>
          <cell r="BR701" t="str">
            <v>29/07/2022 - 07/07/2023</v>
          </cell>
          <cell r="BS701">
            <v>2022</v>
          </cell>
          <cell r="BT701" t="str">
            <v>PENDIENTE</v>
          </cell>
          <cell r="BU701" t="str">
            <v>Garantia pendiente</v>
          </cell>
          <cell r="BV701" t="str">
            <v>Terminado</v>
          </cell>
          <cell r="BW701" t="str">
            <v>Retiro</v>
          </cell>
          <cell r="BX701" t="str">
            <v>N/A</v>
          </cell>
          <cell r="BY701" t="str">
            <v>PENDIENTE</v>
          </cell>
          <cell r="BZ701" t="str">
            <v>N/A</v>
          </cell>
          <cell r="CA701" t="str">
            <v>FEMENINO</v>
          </cell>
        </row>
        <row r="702">
          <cell r="C702" t="str">
            <v>JEP-656-2022</v>
          </cell>
          <cell r="D702" t="str">
            <v>JEP-CSPO-633-2022</v>
          </cell>
          <cell r="E702" t="str">
            <v>Clara Torres</v>
          </cell>
          <cell r="F702">
            <v>44775</v>
          </cell>
          <cell r="G702" t="str">
            <v>Claudia Nancy Quiceno Montoya</v>
          </cell>
          <cell r="H702" t="str">
            <v>2. Contratos o convenios que no requieren pluralidad de ofertas</v>
          </cell>
          <cell r="I702" t="str">
            <v>1. Prestación de servicios</v>
          </cell>
          <cell r="J702">
            <v>41905848</v>
          </cell>
          <cell r="K702">
            <v>2</v>
          </cell>
          <cell r="L702" t="str">
            <v>Persona Natural</v>
          </cell>
          <cell r="M702" t="str">
            <v xml:space="preserve">Bogotá D.C. </v>
          </cell>
          <cell r="N702" t="str">
            <v>Prestar servicios profesionales para apoyar y acompañar a la Secretaría Ejecutiva en la asistencia técnica a las actuaciones, mediaciones, encuentros y acercamientos necesarios para los procesos de justicia restaurativa con énfasis en enfoques diferenciales (enfoques de género, étnico-racial, discapacidad, persona mayor, niñez, población sexualmente diversa y enfoque territorial)</v>
          </cell>
          <cell r="O702" t="str">
            <v>Administrativo Transversal</v>
          </cell>
          <cell r="P702" t="str">
            <v>Harvey Danilo Suarez Morales</v>
          </cell>
          <cell r="Q702" t="str">
            <v>Secretaría Ejecutiva</v>
          </cell>
          <cell r="R702" t="str">
            <v>Secretaría Ejecutiva</v>
          </cell>
          <cell r="S702" t="str">
            <v>Secretaría Ejecutiva</v>
          </cell>
          <cell r="T702" t="str">
            <v>Ariel Sánchez Meertens</v>
          </cell>
          <cell r="U702" t="str">
            <v>A -Secretaría Ejecutiva</v>
          </cell>
          <cell r="V702" t="str">
            <v>N/A</v>
          </cell>
          <cell r="W702" t="str">
            <v>N/A</v>
          </cell>
          <cell r="X702" t="str">
            <v>N/A</v>
          </cell>
          <cell r="Y702" t="str">
            <v xml:space="preserve">Inversión </v>
          </cell>
          <cell r="Z702">
            <v>78934124</v>
          </cell>
          <cell r="AA702" t="str">
            <v>N/A</v>
          </cell>
          <cell r="AB702" t="str">
            <v>N/A</v>
          </cell>
          <cell r="AC702">
            <v>16000165</v>
          </cell>
          <cell r="AD702" t="str">
            <v>N/A</v>
          </cell>
          <cell r="AE702">
            <v>96922</v>
          </cell>
          <cell r="AF702">
            <v>355422</v>
          </cell>
          <cell r="AG702" t="str">
            <v xml:space="preserve">	2018011001091</v>
          </cell>
          <cell r="AH702">
            <v>44777</v>
          </cell>
          <cell r="AI702">
            <v>44777</v>
          </cell>
          <cell r="AJ702" t="str">
            <v>N/A</v>
          </cell>
          <cell r="AK702" t="str">
            <v>N/A</v>
          </cell>
          <cell r="AL702" t="str">
            <v>N/A</v>
          </cell>
          <cell r="AM702" t="str">
            <v>N/A</v>
          </cell>
          <cell r="AN702">
            <v>0</v>
          </cell>
          <cell r="AO702" t="str">
            <v>N/A</v>
          </cell>
          <cell r="AP702">
            <v>0</v>
          </cell>
          <cell r="AQ702" t="str">
            <v>N/A</v>
          </cell>
          <cell r="AR702">
            <v>0</v>
          </cell>
          <cell r="AS702" t="str">
            <v>N/A</v>
          </cell>
          <cell r="AT702">
            <v>0</v>
          </cell>
          <cell r="AU702" t="str">
            <v>N/A</v>
          </cell>
          <cell r="AV702">
            <v>0</v>
          </cell>
          <cell r="AW702" t="str">
            <v>N/A</v>
          </cell>
          <cell r="AX702">
            <v>0</v>
          </cell>
          <cell r="AY702" t="str">
            <v>N/A</v>
          </cell>
          <cell r="AZ702">
            <v>0</v>
          </cell>
          <cell r="BA702">
            <v>78934124</v>
          </cell>
          <cell r="BB702" t="str">
            <v>NO</v>
          </cell>
          <cell r="BC702" t="str">
            <v>N/A</v>
          </cell>
          <cell r="BD702" t="str">
            <v>N/A</v>
          </cell>
          <cell r="BE702" t="str">
            <v>N/A</v>
          </cell>
          <cell r="BF702" t="str">
            <v>N/A</v>
          </cell>
          <cell r="BG702">
            <v>44926</v>
          </cell>
          <cell r="BH702">
            <v>44926</v>
          </cell>
          <cell r="BI702">
            <v>-417</v>
          </cell>
          <cell r="BJ702" t="str">
            <v>SI</v>
          </cell>
          <cell r="BK702" t="str">
            <v>N/A</v>
          </cell>
          <cell r="BL702" t="str">
            <v>Bogotá D.C.</v>
          </cell>
          <cell r="BM702" t="str">
            <v>Cumplimiento</v>
          </cell>
          <cell r="BN702" t="str">
            <v>21-45-101380166</v>
          </cell>
          <cell r="BO702">
            <v>0</v>
          </cell>
          <cell r="BP702" t="str">
            <v>Seguros del Estado S.A.</v>
          </cell>
          <cell r="BQ702">
            <v>44777</v>
          </cell>
          <cell r="BR702" t="str">
            <v>04/08/2022 - 01/07/2023</v>
          </cell>
          <cell r="BS702">
            <v>2022</v>
          </cell>
          <cell r="BT702" t="str">
            <v>PENDIENTE</v>
          </cell>
          <cell r="BV702" t="str">
            <v>Terminado</v>
          </cell>
          <cell r="BW702" t="str">
            <v>Retiro</v>
          </cell>
          <cell r="BX702" t="str">
            <v>N/A</v>
          </cell>
          <cell r="BY702" t="str">
            <v>ANTROPOLOGÍA</v>
          </cell>
          <cell r="BZ702" t="str">
            <v>N/A</v>
          </cell>
          <cell r="CA702" t="str">
            <v>FEMENINO</v>
          </cell>
        </row>
        <row r="703">
          <cell r="C703" t="str">
            <v>JEP-721-2022</v>
          </cell>
          <cell r="D703" t="str">
            <v>JEP-CSPO-696-2022</v>
          </cell>
          <cell r="E703" t="str">
            <v>Clara Torres</v>
          </cell>
          <cell r="F703">
            <v>44837</v>
          </cell>
          <cell r="G703" t="str">
            <v>Angie Paola Ariza Porras</v>
          </cell>
          <cell r="H703" t="str">
            <v>2. Contratos o convenios que no requieren pluralidad de ofertas</v>
          </cell>
          <cell r="I703" t="str">
            <v>1. Prestación de servicios</v>
          </cell>
          <cell r="J703">
            <v>1026575735</v>
          </cell>
          <cell r="K703">
            <v>8</v>
          </cell>
          <cell r="L703" t="str">
            <v>Persona Natural</v>
          </cell>
          <cell r="M703" t="str">
            <v xml:space="preserve">Bogotá D.C. </v>
          </cell>
          <cell r="N703" t="str">
            <v>Prestar servicios profesionales para apoyar y acompañar a la Secretaría Ejecutiva en la gestión administrativa del equipo de Justicia Restaurativa, así como en los procesos de sistematización con énfasis en el seguimiento, registro, análisis de indicadores, elaboración de informes técnicos, de las actuaciones, mediaciones, encuentros y acercamientos necesarios para los procesos de justicia restaurativa</v>
          </cell>
          <cell r="O703" t="str">
            <v>Administrativo Transversal</v>
          </cell>
          <cell r="P703" t="str">
            <v>Harvey Danilo Suarez Morales</v>
          </cell>
          <cell r="Q703" t="str">
            <v>Secretaría Ejecutiva</v>
          </cell>
          <cell r="R703" t="str">
            <v>Secretaría Ejecutiva</v>
          </cell>
          <cell r="S703" t="str">
            <v>Secretaría Ejecutiva</v>
          </cell>
          <cell r="T703" t="str">
            <v>Ariel Sánchez Meertens</v>
          </cell>
          <cell r="U703" t="str">
            <v>A -Secretaría Ejecutiva</v>
          </cell>
          <cell r="V703" t="str">
            <v>N/A</v>
          </cell>
          <cell r="W703" t="str">
            <v>N/A</v>
          </cell>
          <cell r="X703" t="str">
            <v>N/A</v>
          </cell>
          <cell r="Y703" t="str">
            <v>Inversión</v>
          </cell>
          <cell r="Z703">
            <v>26021313</v>
          </cell>
          <cell r="AA703" t="str">
            <v>N/A</v>
          </cell>
          <cell r="AB703" t="str">
            <v>N/A</v>
          </cell>
          <cell r="AC703" t="str">
            <v>$8,673.771</v>
          </cell>
          <cell r="AD703" t="str">
            <v>N/A</v>
          </cell>
          <cell r="AE703">
            <v>97022</v>
          </cell>
          <cell r="AF703">
            <v>454222</v>
          </cell>
          <cell r="AG703">
            <v>2018011001091</v>
          </cell>
          <cell r="AH703">
            <v>44840</v>
          </cell>
          <cell r="AI703">
            <v>44841</v>
          </cell>
          <cell r="AJ703" t="str">
            <v>N/A</v>
          </cell>
          <cell r="AK703" t="str">
            <v>N/A</v>
          </cell>
          <cell r="AL703" t="str">
            <v>N/A</v>
          </cell>
          <cell r="AM703" t="str">
            <v>N/A</v>
          </cell>
          <cell r="AN703">
            <v>0</v>
          </cell>
          <cell r="AO703" t="str">
            <v>N/A</v>
          </cell>
          <cell r="AP703">
            <v>0</v>
          </cell>
          <cell r="AQ703" t="str">
            <v>N/A</v>
          </cell>
          <cell r="AR703">
            <v>0</v>
          </cell>
          <cell r="AS703" t="str">
            <v>N/A</v>
          </cell>
          <cell r="AT703">
            <v>0</v>
          </cell>
          <cell r="AU703" t="str">
            <v>N/A</v>
          </cell>
          <cell r="AV703">
            <v>0</v>
          </cell>
          <cell r="AW703" t="str">
            <v>N/A</v>
          </cell>
          <cell r="AX703">
            <v>0</v>
          </cell>
          <cell r="AY703" t="str">
            <v>N/A</v>
          </cell>
          <cell r="AZ703">
            <v>0</v>
          </cell>
          <cell r="BA703">
            <v>26021313</v>
          </cell>
          <cell r="BB703" t="str">
            <v>NO</v>
          </cell>
          <cell r="BC703" t="str">
            <v>N/A</v>
          </cell>
          <cell r="BD703" t="str">
            <v>N/A</v>
          </cell>
          <cell r="BE703" t="str">
            <v>N/A</v>
          </cell>
          <cell r="BF703" t="str">
            <v>N/A</v>
          </cell>
          <cell r="BG703">
            <v>44926</v>
          </cell>
          <cell r="BH703">
            <v>44926</v>
          </cell>
          <cell r="BI703">
            <v>-417</v>
          </cell>
          <cell r="BJ703" t="str">
            <v>SI</v>
          </cell>
          <cell r="BK703" t="str">
            <v>N/A</v>
          </cell>
          <cell r="BL703" t="str">
            <v>Bogotá D.C.</v>
          </cell>
          <cell r="BM703" t="str">
            <v>Cumplimiento</v>
          </cell>
          <cell r="BN703" t="str">
            <v xml:space="preserve">33-47-101010132 </v>
          </cell>
          <cell r="BO703">
            <v>0</v>
          </cell>
          <cell r="BP703" t="str">
            <v>Seguros del Estado S.A.</v>
          </cell>
          <cell r="BQ703">
            <v>44846</v>
          </cell>
          <cell r="BR703" t="str">
            <v>11/10/2022 - 05/07/2023</v>
          </cell>
          <cell r="BS703">
            <v>2022</v>
          </cell>
          <cell r="BT703" t="str">
            <v>PENDIENTE</v>
          </cell>
          <cell r="BU703" t="str">
            <v>Ninguna</v>
          </cell>
          <cell r="BV703" t="str">
            <v>Terminado</v>
          </cell>
          <cell r="BW703" t="str">
            <v>Retiro</v>
          </cell>
          <cell r="BX703" t="str">
            <v>N/A</v>
          </cell>
          <cell r="BY703" t="str">
            <v>SOCIOLOGÍA</v>
          </cell>
          <cell r="BZ703" t="str">
            <v>N/A</v>
          </cell>
          <cell r="CA703" t="str">
            <v>FEMENINO</v>
          </cell>
        </row>
        <row r="704">
          <cell r="C704" t="str">
            <v>JEP-607-2022</v>
          </cell>
          <cell r="D704" t="str">
            <v>JEP-CSPO-588-2022</v>
          </cell>
          <cell r="E704" t="str">
            <v>Clara Torres</v>
          </cell>
          <cell r="F704">
            <v>44750</v>
          </cell>
          <cell r="G704" t="str">
            <v>Wiliam Fabian Calderon Aguirre</v>
          </cell>
          <cell r="H704" t="str">
            <v>2. Contratos o convenios que no requieren pluralidad de ofertas</v>
          </cell>
          <cell r="I704" t="str">
            <v>1. Prestación de servicios</v>
          </cell>
          <cell r="J704">
            <v>93393340</v>
          </cell>
          <cell r="K704">
            <v>3</v>
          </cell>
          <cell r="L704" t="str">
            <v>Persona Natural</v>
          </cell>
          <cell r="M704" t="str">
            <v xml:space="preserve">Bogotá D.C. </v>
          </cell>
          <cell r="N704" t="str">
            <v>763.Prestar servicios profesionales para apoyar y acompañar a la subsecretaría ejecutiva en las etapas de los procesos de gestión contractual desde el punto de vista financiero, tanto en el proceso de monitoreo telefónico como del proceso de monitoreo con dispositivos electrónicos. (Contratos o convenio que no requieren pluralidad de ofertas)</v>
          </cell>
          <cell r="O704" t="str">
            <v>Administrativo Transversal</v>
          </cell>
          <cell r="P704" t="str">
            <v>Harvey Danilo Suarez Morales</v>
          </cell>
          <cell r="Q704" t="str">
            <v>Secretaría Ejecutiva</v>
          </cell>
          <cell r="R704" t="str">
            <v xml:space="preserve">Subsecretaría Ejecutiva </v>
          </cell>
          <cell r="S704" t="str">
            <v xml:space="preserve">Subsecretaría Ejecutiva </v>
          </cell>
          <cell r="T704" t="str">
            <v>Angela María Mora Soto</v>
          </cell>
          <cell r="U704" t="str">
            <v xml:space="preserve">B -Subsecretaría Ejecutiva </v>
          </cell>
          <cell r="V704" t="str">
            <v>N/A</v>
          </cell>
          <cell r="W704" t="str">
            <v>N/A</v>
          </cell>
          <cell r="X704" t="str">
            <v>N/A</v>
          </cell>
          <cell r="Y704" t="str">
            <v>Inversión</v>
          </cell>
          <cell r="Z704">
            <v>8240084</v>
          </cell>
          <cell r="AA704" t="str">
            <v>N/A</v>
          </cell>
          <cell r="AB704" t="str">
            <v>N/A</v>
          </cell>
          <cell r="AC704" t="str">
            <v>N/A</v>
          </cell>
          <cell r="AD704" t="str">
            <v>N/A</v>
          </cell>
          <cell r="AE704">
            <v>92822</v>
          </cell>
          <cell r="AF704">
            <v>314422</v>
          </cell>
          <cell r="AG704">
            <v>2018011001175</v>
          </cell>
          <cell r="AH704">
            <v>44754</v>
          </cell>
          <cell r="AI704">
            <v>44754</v>
          </cell>
          <cell r="AJ704" t="str">
            <v>N/A</v>
          </cell>
          <cell r="AK704" t="str">
            <v>N/A</v>
          </cell>
          <cell r="AL704" t="str">
            <v>N/A</v>
          </cell>
          <cell r="AM704" t="str">
            <v>N/A</v>
          </cell>
          <cell r="AN704">
            <v>0</v>
          </cell>
          <cell r="AO704" t="str">
            <v>N/A</v>
          </cell>
          <cell r="AP704">
            <v>0</v>
          </cell>
          <cell r="AQ704" t="str">
            <v>N/A</v>
          </cell>
          <cell r="AR704">
            <v>0</v>
          </cell>
          <cell r="AS704" t="str">
            <v>N/A</v>
          </cell>
          <cell r="AT704">
            <v>0</v>
          </cell>
          <cell r="AU704" t="str">
            <v>N/A</v>
          </cell>
          <cell r="AV704">
            <v>0</v>
          </cell>
          <cell r="AW704" t="str">
            <v>N/A</v>
          </cell>
          <cell r="AX704">
            <v>1</v>
          </cell>
          <cell r="AY704" t="str">
            <v>N/A</v>
          </cell>
          <cell r="AZ704">
            <v>10</v>
          </cell>
          <cell r="BA704">
            <v>8240084</v>
          </cell>
          <cell r="BB704" t="str">
            <v>NO</v>
          </cell>
          <cell r="BC704" t="str">
            <v>N/A</v>
          </cell>
          <cell r="BD704" t="str">
            <v>N/A</v>
          </cell>
          <cell r="BE704" t="str">
            <v>N/A</v>
          </cell>
          <cell r="BF704" t="str">
            <v>N/A</v>
          </cell>
          <cell r="BG704">
            <v>44773</v>
          </cell>
          <cell r="BH704">
            <v>44783</v>
          </cell>
          <cell r="BI704">
            <v>-560</v>
          </cell>
          <cell r="BJ704" t="str">
            <v>SI</v>
          </cell>
          <cell r="BK704" t="str">
            <v>SIN FECHA</v>
          </cell>
          <cell r="BL704" t="str">
            <v>Bogotá D.C.</v>
          </cell>
          <cell r="BM704" t="str">
            <v>Cumplimiento</v>
          </cell>
          <cell r="BN704" t="str">
            <v>390-47-994000072158</v>
          </cell>
          <cell r="BO704">
            <v>0</v>
          </cell>
          <cell r="BP704" t="str">
            <v>Aseguradora Solidaria de Colombia</v>
          </cell>
          <cell r="BQ704">
            <v>44754</v>
          </cell>
          <cell r="BR704" t="str">
            <v>11/07/2022 - 11/02/2023</v>
          </cell>
          <cell r="BS704">
            <v>2022</v>
          </cell>
          <cell r="BT704" t="str">
            <v>PENDIENTE</v>
          </cell>
          <cell r="BU704" t="str">
            <v>Mediante Otrosí 1 se modifica el El plazo de ejecución será hasta el 10
de agosto de 2022. y se modifica forma de pago</v>
          </cell>
          <cell r="BV704" t="str">
            <v>Terminado</v>
          </cell>
          <cell r="BW704" t="str">
            <v>Prorróga</v>
          </cell>
          <cell r="BX704" t="str">
            <v>N/A</v>
          </cell>
          <cell r="BY704" t="str">
            <v>PENDIENTE</v>
          </cell>
          <cell r="BZ704" t="str">
            <v>N/A</v>
          </cell>
          <cell r="CA704" t="str">
            <v>MASCULINO</v>
          </cell>
        </row>
        <row r="705">
          <cell r="C705" t="str">
            <v>JEP-608-2022</v>
          </cell>
          <cell r="D705" t="str">
            <v>JEP-CSPO-589-2022</v>
          </cell>
          <cell r="E705" t="str">
            <v>Clara Torres</v>
          </cell>
          <cell r="F705">
            <v>44750</v>
          </cell>
          <cell r="G705" t="str">
            <v>Sandra Milena Gomez Tovar</v>
          </cell>
          <cell r="H705" t="str">
            <v>2. Contratos o convenios que no requieren pluralidad de ofertas</v>
          </cell>
          <cell r="I705" t="str">
            <v>1. Prestación de servicios</v>
          </cell>
          <cell r="J705">
            <v>52817478</v>
          </cell>
          <cell r="K705">
            <v>3</v>
          </cell>
          <cell r="L705" t="str">
            <v>Persona Natural</v>
          </cell>
          <cell r="M705" t="str">
            <v xml:space="preserve">Bogotá D.C. </v>
          </cell>
          <cell r="N705" t="str">
            <v>764.Prestar servicios profesionales para apoyar y acompañar a la subsecretaría ejecutiva en las etapas de los procesos de gestión contractual desde el punto de vista jurídico, tanto en el proceso de monitoreo telefónico como del proceso de monitoreo con dispositivos electrónicos. (Contratos o convenio que no requieren pluralidad de ofertas)</v>
          </cell>
          <cell r="O705" t="str">
            <v>Administrativo Transversal</v>
          </cell>
          <cell r="P705" t="str">
            <v>Harvey Danilo Suarez Morales</v>
          </cell>
          <cell r="Q705" t="str">
            <v>Secretaría Ejecutiva</v>
          </cell>
          <cell r="R705" t="str">
            <v xml:space="preserve">Subsecretaría Ejecutiva </v>
          </cell>
          <cell r="S705" t="str">
            <v xml:space="preserve">Subsecretaría Ejecutiva </v>
          </cell>
          <cell r="T705" t="str">
            <v>Angela María Mora Soto</v>
          </cell>
          <cell r="U705" t="str">
            <v xml:space="preserve">B -Subsecretaría Ejecutiva </v>
          </cell>
          <cell r="V705" t="str">
            <v>N/A</v>
          </cell>
          <cell r="W705" t="str">
            <v>N/A</v>
          </cell>
          <cell r="X705" t="str">
            <v>N/A</v>
          </cell>
          <cell r="Y705" t="str">
            <v>Inversión</v>
          </cell>
          <cell r="Z705">
            <v>8240084</v>
          </cell>
          <cell r="AA705" t="str">
            <v>N/A</v>
          </cell>
          <cell r="AB705" t="str">
            <v>N/A</v>
          </cell>
          <cell r="AC705" t="str">
            <v>N/A</v>
          </cell>
          <cell r="AD705" t="str">
            <v>N/A</v>
          </cell>
          <cell r="AE705">
            <v>92722</v>
          </cell>
          <cell r="AF705">
            <v>314522</v>
          </cell>
          <cell r="AG705">
            <v>2018011001175</v>
          </cell>
          <cell r="AH705">
            <v>44754</v>
          </cell>
          <cell r="AI705">
            <v>44754</v>
          </cell>
          <cell r="AJ705" t="str">
            <v>N/A</v>
          </cell>
          <cell r="AK705" t="str">
            <v>N/A</v>
          </cell>
          <cell r="AL705" t="str">
            <v>N/A</v>
          </cell>
          <cell r="AM705" t="str">
            <v>N/A</v>
          </cell>
          <cell r="AN705">
            <v>0</v>
          </cell>
          <cell r="AO705" t="str">
            <v>N/A</v>
          </cell>
          <cell r="AP705">
            <v>0</v>
          </cell>
          <cell r="AQ705" t="str">
            <v>N/A</v>
          </cell>
          <cell r="AR705">
            <v>0</v>
          </cell>
          <cell r="AS705" t="str">
            <v>N/A</v>
          </cell>
          <cell r="AT705">
            <v>0</v>
          </cell>
          <cell r="AU705" t="str">
            <v>N/A</v>
          </cell>
          <cell r="AV705">
            <v>0</v>
          </cell>
          <cell r="AW705" t="str">
            <v>N/A</v>
          </cell>
          <cell r="AX705">
            <v>1</v>
          </cell>
          <cell r="AY705" t="str">
            <v>N/A</v>
          </cell>
          <cell r="AZ705">
            <v>10</v>
          </cell>
          <cell r="BA705">
            <v>8240084</v>
          </cell>
          <cell r="BB705" t="str">
            <v>NO</v>
          </cell>
          <cell r="BC705" t="str">
            <v>N/A</v>
          </cell>
          <cell r="BD705" t="str">
            <v>N/A</v>
          </cell>
          <cell r="BE705" t="str">
            <v>N/A</v>
          </cell>
          <cell r="BF705" t="str">
            <v>N/A</v>
          </cell>
          <cell r="BG705">
            <v>44773</v>
          </cell>
          <cell r="BH705">
            <v>44783</v>
          </cell>
          <cell r="BI705">
            <v>-560</v>
          </cell>
          <cell r="BJ705" t="str">
            <v>SI</v>
          </cell>
          <cell r="BK705" t="str">
            <v>SIN FECHA</v>
          </cell>
          <cell r="BL705" t="str">
            <v>Bogotá D.C.</v>
          </cell>
          <cell r="BM705" t="str">
            <v>Cumplimiento</v>
          </cell>
          <cell r="BN705" t="str">
            <v>21-45-101377259</v>
          </cell>
          <cell r="BO705">
            <v>0</v>
          </cell>
          <cell r="BP705" t="str">
            <v>Seguros del Estado S.A.</v>
          </cell>
          <cell r="BQ705">
            <v>44754</v>
          </cell>
          <cell r="BR705" t="str">
            <v>12/07/2022 - 01/02/2023</v>
          </cell>
          <cell r="BS705">
            <v>2022</v>
          </cell>
          <cell r="BT705" t="str">
            <v>PENDIENTE</v>
          </cell>
          <cell r="BU705" t="str">
            <v>Mediante Otrosí N1 se hace una prorroga y modifica el pago del contrato</v>
          </cell>
          <cell r="BV705" t="str">
            <v>Terminado</v>
          </cell>
          <cell r="BW705" t="str">
            <v>Prorróga</v>
          </cell>
          <cell r="BX705" t="str">
            <v>N/A</v>
          </cell>
          <cell r="BY705" t="str">
            <v>PENDIENTE</v>
          </cell>
          <cell r="BZ705" t="str">
            <v>N/A</v>
          </cell>
          <cell r="CA705" t="str">
            <v>FEMENINO</v>
          </cell>
        </row>
        <row r="706">
          <cell r="C706" t="str">
            <v>JEP-657-2022</v>
          </cell>
          <cell r="D706" t="str">
            <v>JEP-CSPO-634-2022</v>
          </cell>
          <cell r="E706" t="str">
            <v xml:space="preserve">Ángela Esquivel </v>
          </cell>
          <cell r="F706">
            <v>44776</v>
          </cell>
          <cell r="G706" t="str">
            <v>Andres Ricardo Vargas Castillo</v>
          </cell>
          <cell r="H706" t="str">
            <v>2. Contratos o convenios que no requieren pluralidad de ofertas</v>
          </cell>
          <cell r="I706" t="str">
            <v>1. Prestación de servicios</v>
          </cell>
          <cell r="J706">
            <v>80195396</v>
          </cell>
          <cell r="K706">
            <v>9</v>
          </cell>
          <cell r="L706" t="str">
            <v>Persona Natural</v>
          </cell>
          <cell r="M706" t="str">
            <v xml:space="preserve">Bogotá D.C. </v>
          </cell>
          <cell r="N706" t="str">
            <v>Prestar servicios profesionales para apoyar en la recolección y sistematización de información que alimente la preparación de las versiones voluntarias, y la construcción del auto de determinación de hechos y conductas y la resolución de conclusiones</v>
          </cell>
          <cell r="O706" t="str">
            <v>Misional</v>
          </cell>
          <cell r="P706" t="str">
            <v>Harvey Danilo Suarez Morales</v>
          </cell>
          <cell r="Q706" t="str">
            <v>Secretaría Ejecutiva</v>
          </cell>
          <cell r="R706" t="str">
            <v xml:space="preserve">Subsecretaría Ejecutiva </v>
          </cell>
          <cell r="S706" t="str">
            <v xml:space="preserve">Subsecretaría Ejecutiva </v>
          </cell>
          <cell r="T706" t="str">
            <v>Ana Cristina Portilla Benavides</v>
          </cell>
          <cell r="U706" t="str">
            <v>F -Magistratura</v>
          </cell>
          <cell r="V706" t="str">
            <v>N/A</v>
          </cell>
          <cell r="W706" t="str">
            <v>Magistratura - Análisis de información versiones voluntarias - Sección NR</v>
          </cell>
          <cell r="X706" t="str">
            <v>Mgdo. Gustavo Adolfo Salazar Arbelaez</v>
          </cell>
          <cell r="Y706" t="str">
            <v xml:space="preserve">Inversión </v>
          </cell>
          <cell r="Z706">
            <v>26021315</v>
          </cell>
          <cell r="AA706" t="str">
            <v>N/A</v>
          </cell>
          <cell r="AB706" t="str">
            <v>N/A</v>
          </cell>
          <cell r="AC706">
            <v>5204263</v>
          </cell>
          <cell r="AD706" t="str">
            <v>N/A</v>
          </cell>
          <cell r="AE706">
            <v>94622</v>
          </cell>
          <cell r="AF706">
            <v>361522</v>
          </cell>
          <cell r="AG706" t="str">
            <v xml:space="preserve">	2018011001091</v>
          </cell>
          <cell r="AH706">
            <v>44781</v>
          </cell>
          <cell r="AI706">
            <v>44790</v>
          </cell>
          <cell r="AJ706" t="str">
            <v>N/A</v>
          </cell>
          <cell r="AK706" t="str">
            <v>N/A</v>
          </cell>
          <cell r="AL706" t="str">
            <v>N/A</v>
          </cell>
          <cell r="AM706" t="str">
            <v>N/A</v>
          </cell>
          <cell r="AN706">
            <v>0</v>
          </cell>
          <cell r="AO706" t="str">
            <v>N/A</v>
          </cell>
          <cell r="AP706">
            <v>0</v>
          </cell>
          <cell r="AQ706" t="str">
            <v>N/A</v>
          </cell>
          <cell r="AR706">
            <v>0</v>
          </cell>
          <cell r="AS706" t="str">
            <v>N/A</v>
          </cell>
          <cell r="AT706">
            <v>0</v>
          </cell>
          <cell r="AU706" t="str">
            <v>N/A</v>
          </cell>
          <cell r="AV706">
            <v>0</v>
          </cell>
          <cell r="AW706" t="str">
            <v>N/A</v>
          </cell>
          <cell r="AX706">
            <v>0</v>
          </cell>
          <cell r="AY706" t="str">
            <v>N/A</v>
          </cell>
          <cell r="AZ706">
            <v>0</v>
          </cell>
          <cell r="BA706">
            <v>26021315</v>
          </cell>
          <cell r="BB706" t="str">
            <v>NO</v>
          </cell>
          <cell r="BC706" t="str">
            <v>N/A</v>
          </cell>
          <cell r="BD706" t="str">
            <v>N/A</v>
          </cell>
          <cell r="BE706" t="str">
            <v>N/A</v>
          </cell>
          <cell r="BF706" t="str">
            <v>N/A</v>
          </cell>
          <cell r="BG706">
            <v>44926</v>
          </cell>
          <cell r="BH706">
            <v>44926</v>
          </cell>
          <cell r="BI706">
            <v>-417</v>
          </cell>
          <cell r="BJ706" t="str">
            <v>SI</v>
          </cell>
          <cell r="BK706" t="str">
            <v>N/A</v>
          </cell>
          <cell r="BL706" t="str">
            <v>Bogotá D.C.</v>
          </cell>
          <cell r="BM706" t="str">
            <v>Cumplimiento</v>
          </cell>
          <cell r="BN706" t="str">
            <v>21-45-101380769</v>
          </cell>
          <cell r="BO706">
            <v>0</v>
          </cell>
          <cell r="BP706" t="str">
            <v>Seguros del Estado S.A.</v>
          </cell>
          <cell r="BQ706">
            <v>44783</v>
          </cell>
          <cell r="BR706" t="str">
            <v>09/08/2022 - 01/07/2023</v>
          </cell>
          <cell r="BS706">
            <v>2022</v>
          </cell>
          <cell r="BT706" t="str">
            <v>PENDIENTE</v>
          </cell>
          <cell r="BU706" t="str">
            <v>Ninguna</v>
          </cell>
          <cell r="BV706" t="str">
            <v>Terminado</v>
          </cell>
          <cell r="BW706" t="str">
            <v>Retiro</v>
          </cell>
          <cell r="BX706" t="str">
            <v>N/A</v>
          </cell>
          <cell r="BY706" t="str">
            <v>CIENCIAS POLÍTICAS</v>
          </cell>
          <cell r="BZ706" t="str">
            <v>N/A</v>
          </cell>
          <cell r="CA706" t="str">
            <v>MASCULINO</v>
          </cell>
        </row>
        <row r="707">
          <cell r="C707" t="str">
            <v>JEP-797-2022</v>
          </cell>
          <cell r="D707" t="str">
            <v>JEP-CSPO-768-2022</v>
          </cell>
          <cell r="E707" t="str">
            <v xml:space="preserve">Vanessa Jiménez </v>
          </cell>
          <cell r="F707">
            <v>44881</v>
          </cell>
          <cell r="G707" t="str">
            <v>Erika Jazmin Garzón Daza</v>
          </cell>
          <cell r="H707" t="str">
            <v>2. Contratos o convenios que no requieren pluralidad de ofertas</v>
          </cell>
          <cell r="I707" t="str">
            <v>1. Prestación de servicios</v>
          </cell>
          <cell r="J707">
            <v>1072466089</v>
          </cell>
          <cell r="K707">
            <v>8</v>
          </cell>
          <cell r="L707" t="str">
            <v>Persona Natural</v>
          </cell>
          <cell r="M707" t="str">
            <v xml:space="preserve">Bogotá D.C. </v>
          </cell>
          <cell r="N707" t="str">
            <v>Prestar servicios profesionales especializados para apoyar la articulación de las dependencias de la Secretaría Ejecutiva en la atención de las necesidades que surjan para la instrucción de los macrocasos que se adelantan ante las salas y secciones</v>
          </cell>
          <cell r="O707" t="str">
            <v>Administrativo Transversal</v>
          </cell>
          <cell r="P707" t="str">
            <v>Harvey Danilo Suarez Morales</v>
          </cell>
          <cell r="Q707" t="str">
            <v>Secretaría Ejecutiva</v>
          </cell>
          <cell r="R707" t="str">
            <v>Subsecretaría Ejecutiva</v>
          </cell>
          <cell r="S707" t="str">
            <v>Subsecretaría Ejecutiva</v>
          </cell>
          <cell r="T707" t="str">
            <v>Angela María Mora Soto</v>
          </cell>
          <cell r="U707" t="str">
            <v xml:space="preserve">B -Subsecretaría Ejecutiva </v>
          </cell>
          <cell r="V707" t="str">
            <v>N/A</v>
          </cell>
          <cell r="W707" t="str">
            <v>N/A</v>
          </cell>
          <cell r="X707" t="str">
            <v>N/A</v>
          </cell>
          <cell r="Y707" t="str">
            <v>Inversión</v>
          </cell>
          <cell r="Z707">
            <v>20491440</v>
          </cell>
          <cell r="AA707" t="str">
            <v>N/A</v>
          </cell>
          <cell r="AB707" t="str">
            <v>N/A</v>
          </cell>
          <cell r="AC707">
            <v>10245720</v>
          </cell>
          <cell r="AD707" t="str">
            <v>N/A</v>
          </cell>
          <cell r="AE707">
            <v>93722</v>
          </cell>
          <cell r="AF707">
            <v>529822</v>
          </cell>
          <cell r="AG707">
            <v>2018011001091</v>
          </cell>
          <cell r="AH707">
            <v>44888</v>
          </cell>
          <cell r="AI707">
            <v>44890</v>
          </cell>
          <cell r="AJ707" t="str">
            <v>N/A</v>
          </cell>
          <cell r="AK707" t="str">
            <v>N/A</v>
          </cell>
          <cell r="AL707" t="str">
            <v>N/A</v>
          </cell>
          <cell r="AM707" t="str">
            <v>N/A</v>
          </cell>
          <cell r="AN707">
            <v>0</v>
          </cell>
          <cell r="AO707" t="str">
            <v>N/A</v>
          </cell>
          <cell r="AP707">
            <v>0</v>
          </cell>
          <cell r="AQ707" t="str">
            <v>N/A</v>
          </cell>
          <cell r="AR707">
            <v>0</v>
          </cell>
          <cell r="AS707" t="str">
            <v>N/A</v>
          </cell>
          <cell r="AT707">
            <v>0</v>
          </cell>
          <cell r="AU707" t="str">
            <v>N/A</v>
          </cell>
          <cell r="AV707">
            <v>0</v>
          </cell>
          <cell r="AW707" t="str">
            <v>N/A</v>
          </cell>
          <cell r="AX707">
            <v>0</v>
          </cell>
          <cell r="AY707" t="str">
            <v>N/A</v>
          </cell>
          <cell r="AZ707">
            <v>0</v>
          </cell>
          <cell r="BA707">
            <v>20491440</v>
          </cell>
          <cell r="BB707" t="str">
            <v>NO</v>
          </cell>
          <cell r="BC707">
            <v>0</v>
          </cell>
          <cell r="BD707" t="str">
            <v>N/A</v>
          </cell>
          <cell r="BE707" t="str">
            <v>N/A</v>
          </cell>
          <cell r="BF707" t="str">
            <v>N/A</v>
          </cell>
          <cell r="BG707">
            <v>44926</v>
          </cell>
          <cell r="BH707">
            <v>44926</v>
          </cell>
          <cell r="BI707">
            <v>-417</v>
          </cell>
          <cell r="BJ707" t="str">
            <v>SI</v>
          </cell>
          <cell r="BK707" t="str">
            <v>N/A</v>
          </cell>
          <cell r="BL707" t="str">
            <v>Bogotá D.C.</v>
          </cell>
          <cell r="BM707" t="str">
            <v>Cumplimiento</v>
          </cell>
          <cell r="BN707" t="str">
            <v>21-45-101392626</v>
          </cell>
          <cell r="BO707">
            <v>0</v>
          </cell>
          <cell r="BP707" t="str">
            <v>Seguros del Estado S.A.</v>
          </cell>
          <cell r="BQ707">
            <v>44888</v>
          </cell>
          <cell r="BR707" t="str">
            <v>23/11/2022 - 01/07/2023</v>
          </cell>
          <cell r="BS707">
            <v>2022</v>
          </cell>
          <cell r="BT707" t="str">
            <v>PENDIENTE</v>
          </cell>
          <cell r="BU707" t="str">
            <v>Ninguna</v>
          </cell>
          <cell r="BV707" t="str">
            <v>Terminado</v>
          </cell>
          <cell r="BW707" t="str">
            <v>Retiro</v>
          </cell>
          <cell r="BX707" t="str">
            <v>N/A</v>
          </cell>
          <cell r="BY707" t="str">
            <v>DERECHO</v>
          </cell>
          <cell r="BZ707" t="str">
            <v>N/A</v>
          </cell>
          <cell r="CA707" t="str">
            <v>FEMENINO</v>
          </cell>
        </row>
        <row r="708">
          <cell r="C708" t="str">
            <v>JEP-735-2022</v>
          </cell>
          <cell r="D708" t="str">
            <v>JEP-CSPO-710-2022</v>
          </cell>
          <cell r="E708" t="str">
            <v xml:space="preserve">Vanessa Jiménez </v>
          </cell>
          <cell r="F708">
            <v>44840</v>
          </cell>
          <cell r="G708" t="str">
            <v>Edgar Ricardo Serrano Navarro</v>
          </cell>
          <cell r="H708" t="str">
            <v>2. Contratos o convenios que no requieren pluralidad de ofertas</v>
          </cell>
          <cell r="I708" t="str">
            <v>1. Prestación de servicios</v>
          </cell>
          <cell r="J708">
            <v>79556307</v>
          </cell>
          <cell r="K708">
            <v>1</v>
          </cell>
          <cell r="L708" t="str">
            <v>Persona Natural</v>
          </cell>
          <cell r="M708" t="str">
            <v xml:space="preserve">Bogotá D.C. </v>
          </cell>
          <cell r="N708" t="str">
            <v>Prestar servicios profesionales especializados para apoyar la articulación de las dependencias de la secretaría ejecutiva en la atención de las necesidades que surjan para la instrucción de los macrocasos que se adelantan ante las salas y secciones</v>
          </cell>
          <cell r="O708" t="str">
            <v>Administrativo Transversal</v>
          </cell>
          <cell r="P708" t="str">
            <v>Harvey Danilo Suarez Morales</v>
          </cell>
          <cell r="Q708" t="str">
            <v>Secretaría Ejecutiva</v>
          </cell>
          <cell r="R708" t="str">
            <v>Subsecretaría Ejecutiva</v>
          </cell>
          <cell r="S708" t="str">
            <v>Subsecretaría Ejecutiva</v>
          </cell>
          <cell r="T708" t="str">
            <v>Angela María Mora Soto</v>
          </cell>
          <cell r="U708" t="str">
            <v xml:space="preserve">B -Subsecretaría Ejecutiva </v>
          </cell>
          <cell r="V708" t="str">
            <v>N/A</v>
          </cell>
          <cell r="W708" t="str">
            <v>N/A</v>
          </cell>
          <cell r="X708" t="str">
            <v>N/A</v>
          </cell>
          <cell r="Y708" t="str">
            <v>Inversión</v>
          </cell>
          <cell r="Z708">
            <v>30737160</v>
          </cell>
          <cell r="AA708" t="str">
            <v>N/A</v>
          </cell>
          <cell r="AB708" t="str">
            <v>N/A</v>
          </cell>
          <cell r="AC708">
            <v>10245720</v>
          </cell>
          <cell r="AD708" t="str">
            <v>N/A</v>
          </cell>
          <cell r="AE708">
            <v>93822</v>
          </cell>
          <cell r="AF708">
            <v>469022</v>
          </cell>
          <cell r="AG708" t="str">
            <v xml:space="preserve">	2018011001091</v>
          </cell>
          <cell r="AH708">
            <v>44845</v>
          </cell>
          <cell r="AI708">
            <v>44852</v>
          </cell>
          <cell r="AJ708" t="str">
            <v>N/A</v>
          </cell>
          <cell r="AK708" t="str">
            <v>N/A</v>
          </cell>
          <cell r="AL708" t="str">
            <v>N/A</v>
          </cell>
          <cell r="AM708" t="str">
            <v>N/A</v>
          </cell>
          <cell r="AN708">
            <v>0</v>
          </cell>
          <cell r="AO708" t="str">
            <v>N/A</v>
          </cell>
          <cell r="AP708">
            <v>0</v>
          </cell>
          <cell r="AQ708" t="str">
            <v>N/A</v>
          </cell>
          <cell r="AR708">
            <v>0</v>
          </cell>
          <cell r="AS708" t="str">
            <v>N/A</v>
          </cell>
          <cell r="AT708">
            <v>0</v>
          </cell>
          <cell r="AU708" t="str">
            <v>N/A</v>
          </cell>
          <cell r="AV708">
            <v>0</v>
          </cell>
          <cell r="AW708" t="str">
            <v>N/A</v>
          </cell>
          <cell r="AX708">
            <v>0</v>
          </cell>
          <cell r="AY708" t="str">
            <v>N/A</v>
          </cell>
          <cell r="AZ708">
            <v>0</v>
          </cell>
          <cell r="BA708">
            <v>30737160</v>
          </cell>
          <cell r="BB708" t="str">
            <v>NO</v>
          </cell>
          <cell r="BC708" t="str">
            <v>N/A</v>
          </cell>
          <cell r="BD708" t="str">
            <v>N/A</v>
          </cell>
          <cell r="BE708" t="str">
            <v>N/A</v>
          </cell>
          <cell r="BF708" t="str">
            <v>N/A</v>
          </cell>
          <cell r="BG708">
            <v>44895</v>
          </cell>
          <cell r="BH708">
            <v>44895</v>
          </cell>
          <cell r="BI708">
            <v>-448</v>
          </cell>
          <cell r="BJ708" t="str">
            <v>SI</v>
          </cell>
          <cell r="BK708" t="str">
            <v>N/A</v>
          </cell>
          <cell r="BL708" t="str">
            <v>Bogotá D.C.</v>
          </cell>
          <cell r="BM708" t="str">
            <v>Cumplimiento</v>
          </cell>
          <cell r="BN708" t="str">
            <v>14-45-101087542</v>
          </cell>
          <cell r="BO708">
            <v>0</v>
          </cell>
          <cell r="BP708" t="str">
            <v xml:space="preserve">Seguros del Estado S.A. </v>
          </cell>
          <cell r="BQ708">
            <v>44849</v>
          </cell>
          <cell r="BR708" t="str">
            <v>21/10/2022 - 30/06/2023</v>
          </cell>
          <cell r="BS708">
            <v>2022</v>
          </cell>
          <cell r="BT708" t="str">
            <v>PENDIENTE</v>
          </cell>
          <cell r="BU708" t="str">
            <v>Ninguna</v>
          </cell>
          <cell r="BV708" t="str">
            <v>Terminado</v>
          </cell>
          <cell r="BW708" t="str">
            <v>Retiro</v>
          </cell>
          <cell r="BX708" t="str">
            <v>N/A</v>
          </cell>
          <cell r="BY708" t="str">
            <v>DERECHO</v>
          </cell>
          <cell r="BZ708" t="str">
            <v>N/A</v>
          </cell>
          <cell r="CA708" t="str">
            <v>MASCULINO</v>
          </cell>
        </row>
        <row r="709">
          <cell r="C709" t="str">
            <v>JEP-738-2022</v>
          </cell>
          <cell r="D709" t="str">
            <v>JEP-CSPO-713-2022</v>
          </cell>
          <cell r="E709" t="str">
            <v xml:space="preserve">Vanessa Jiménez </v>
          </cell>
          <cell r="F709">
            <v>44841</v>
          </cell>
          <cell r="G709" t="str">
            <v>Julia Victoria Mora Trujillo</v>
          </cell>
          <cell r="H709" t="str">
            <v>2. Contratos o convenios que no requieren pluralidad de ofertas</v>
          </cell>
          <cell r="I709" t="str">
            <v>1. Prestación de servicios</v>
          </cell>
          <cell r="J709">
            <v>65757961</v>
          </cell>
          <cell r="K709">
            <v>9</v>
          </cell>
          <cell r="L709" t="str">
            <v>Persona Natural</v>
          </cell>
          <cell r="M709" t="str">
            <v xml:space="preserve">Bogotá D.C. </v>
          </cell>
          <cell r="N709" t="str">
            <v>Prestar servicios profesionales especializados para apoyar la articulación de las dependencias de la Secretaría Ejecutiva en la atención de las necesidades que surjan para la instrucción de los macrocasos que se adelantan ante las Salas y Secciones</v>
          </cell>
          <cell r="O709" t="str">
            <v>Administrativo Transversal</v>
          </cell>
          <cell r="P709" t="str">
            <v>Harvey Danilo Suarez Morales</v>
          </cell>
          <cell r="Q709" t="str">
            <v>Secretaría Ejecutiva</v>
          </cell>
          <cell r="R709" t="str">
            <v>Subsecretaría Ejecutiva</v>
          </cell>
          <cell r="S709" t="str">
            <v>Subsecretaría Ejecutiva</v>
          </cell>
          <cell r="T709" t="str">
            <v>Angela María Mora Soto</v>
          </cell>
          <cell r="U709" t="str">
            <v xml:space="preserve">B -Subsecretaría Ejecutiva </v>
          </cell>
          <cell r="V709" t="str">
            <v>N/A</v>
          </cell>
          <cell r="W709" t="str">
            <v>N/A</v>
          </cell>
          <cell r="X709" t="str">
            <v>N/A</v>
          </cell>
          <cell r="Y709" t="str">
            <v>Inversión</v>
          </cell>
          <cell r="Z709">
            <v>30737160</v>
          </cell>
          <cell r="AA709" t="str">
            <v>N/A</v>
          </cell>
          <cell r="AB709" t="str">
            <v>N/A</v>
          </cell>
          <cell r="AC709">
            <v>10245720</v>
          </cell>
          <cell r="AD709" t="str">
            <v>N/A</v>
          </cell>
          <cell r="AE709">
            <v>93122</v>
          </cell>
          <cell r="AF709">
            <v>463522</v>
          </cell>
          <cell r="AG709">
            <v>2018011001091</v>
          </cell>
          <cell r="AH709">
            <v>44847</v>
          </cell>
          <cell r="AI709">
            <v>44848</v>
          </cell>
          <cell r="AJ709" t="str">
            <v>N/A</v>
          </cell>
          <cell r="AK709" t="str">
            <v>N/A</v>
          </cell>
          <cell r="AL709" t="str">
            <v>N/A</v>
          </cell>
          <cell r="AM709" t="str">
            <v>N/A</v>
          </cell>
          <cell r="AN709">
            <v>0</v>
          </cell>
          <cell r="AO709" t="str">
            <v>N/A</v>
          </cell>
          <cell r="AP709">
            <v>0</v>
          </cell>
          <cell r="AQ709" t="str">
            <v>N/A</v>
          </cell>
          <cell r="AR709">
            <v>0</v>
          </cell>
          <cell r="AS709" t="str">
            <v>N/A</v>
          </cell>
          <cell r="AT709">
            <v>0</v>
          </cell>
          <cell r="AU709" t="str">
            <v>N/A</v>
          </cell>
          <cell r="AV709">
            <v>0</v>
          </cell>
          <cell r="AW709" t="str">
            <v>N/A</v>
          </cell>
          <cell r="AX709">
            <v>0</v>
          </cell>
          <cell r="AY709" t="str">
            <v>N/A</v>
          </cell>
          <cell r="AZ709">
            <v>0</v>
          </cell>
          <cell r="BA709">
            <v>30737160</v>
          </cell>
          <cell r="BB709" t="str">
            <v>NO</v>
          </cell>
          <cell r="BC709" t="str">
            <v>N/A</v>
          </cell>
          <cell r="BD709" t="str">
            <v>N/A</v>
          </cell>
          <cell r="BE709" t="str">
            <v>N/A</v>
          </cell>
          <cell r="BF709" t="str">
            <v>N/A</v>
          </cell>
          <cell r="BG709">
            <v>44926</v>
          </cell>
          <cell r="BH709">
            <v>44926</v>
          </cell>
          <cell r="BI709">
            <v>-417</v>
          </cell>
          <cell r="BJ709" t="str">
            <v>SI</v>
          </cell>
          <cell r="BK709" t="str">
            <v>N/A</v>
          </cell>
          <cell r="BL709" t="str">
            <v>Bogotá D.C.</v>
          </cell>
          <cell r="BM709" t="str">
            <v>Cumplimiento</v>
          </cell>
          <cell r="BN709" t="str">
            <v>21-45-101388976</v>
          </cell>
          <cell r="BO709">
            <v>0</v>
          </cell>
          <cell r="BP709" t="str">
            <v xml:space="preserve">Seguros del Estado S.A. </v>
          </cell>
          <cell r="BQ709">
            <v>44853</v>
          </cell>
          <cell r="BR709" t="str">
            <v>19/10/2022 - 01/07/2023</v>
          </cell>
          <cell r="BS709">
            <v>2022</v>
          </cell>
          <cell r="BT709" t="str">
            <v>PENDIENTE</v>
          </cell>
          <cell r="BU709" t="str">
            <v>Ninguna</v>
          </cell>
          <cell r="BV709" t="str">
            <v>Terminado</v>
          </cell>
          <cell r="BW709" t="str">
            <v>Retiro</v>
          </cell>
          <cell r="BX709" t="str">
            <v>N/A</v>
          </cell>
          <cell r="BY709" t="str">
            <v>DERECHO</v>
          </cell>
          <cell r="BZ709" t="str">
            <v>N/A</v>
          </cell>
          <cell r="CA709" t="str">
            <v>FEMENINO</v>
          </cell>
        </row>
        <row r="710">
          <cell r="C710" t="str">
            <v>JEP-731-2022</v>
          </cell>
          <cell r="D710" t="str">
            <v>JEP-CSPO-706-2022</v>
          </cell>
          <cell r="E710" t="str">
            <v xml:space="preserve">Vanessa Jiménez </v>
          </cell>
          <cell r="F710">
            <v>44838</v>
          </cell>
          <cell r="G710" t="str">
            <v>Juan David Salas Riaño</v>
          </cell>
          <cell r="H710" t="str">
            <v>2. Contratos o convenios que no requieren pluralidad de ofertas</v>
          </cell>
          <cell r="I710" t="str">
            <v>1. Prestación de servicios</v>
          </cell>
          <cell r="J710">
            <v>1020720743</v>
          </cell>
          <cell r="K710">
            <v>7</v>
          </cell>
          <cell r="L710" t="str">
            <v>Persona Natural</v>
          </cell>
          <cell r="M710" t="str">
            <v xml:space="preserve">Bogotá D.C. </v>
          </cell>
          <cell r="N710" t="str">
            <v>Prestar servicios profesionales especializados para apoyar la articulación de las dependencias de la Secretaría Ejecutiva en la atención de las necesidades que surjan para la instrucción de los macrocasos que se adelantan ante las Salas y Secciones</v>
          </cell>
          <cell r="O710" t="str">
            <v>Administrativo Transversal</v>
          </cell>
          <cell r="P710" t="str">
            <v>Harvey Danilo Suarez Morales</v>
          </cell>
          <cell r="Q710" t="str">
            <v>Secretaría Ejecutiva</v>
          </cell>
          <cell r="R710" t="str">
            <v>Subsecretaría Ejecutiva</v>
          </cell>
          <cell r="S710" t="str">
            <v>Subsecretaría Ejecutiva</v>
          </cell>
          <cell r="T710" t="str">
            <v>Angela María Mora Soto</v>
          </cell>
          <cell r="U710" t="str">
            <v xml:space="preserve">B -Subsecretaría Ejecutiva </v>
          </cell>
          <cell r="V710" t="str">
            <v>N/A</v>
          </cell>
          <cell r="W710" t="str">
            <v>N/A</v>
          </cell>
          <cell r="X710" t="str">
            <v>N/A</v>
          </cell>
          <cell r="Y710" t="str">
            <v>Inversión</v>
          </cell>
          <cell r="Z710">
            <v>30737160</v>
          </cell>
          <cell r="AA710" t="str">
            <v>N/A</v>
          </cell>
          <cell r="AB710" t="str">
            <v>N/A</v>
          </cell>
          <cell r="AC710">
            <v>10245720</v>
          </cell>
          <cell r="AD710" t="str">
            <v>N/A</v>
          </cell>
          <cell r="AE710">
            <v>93322</v>
          </cell>
          <cell r="AF710" t="str">
            <v xml:space="preserve">	456522</v>
          </cell>
          <cell r="AG710">
            <v>2018011001091</v>
          </cell>
          <cell r="AH710">
            <v>44845</v>
          </cell>
          <cell r="AI710">
            <v>44847</v>
          </cell>
          <cell r="AJ710" t="str">
            <v>N/A</v>
          </cell>
          <cell r="AK710" t="str">
            <v>N/A</v>
          </cell>
          <cell r="AL710" t="str">
            <v>N/A</v>
          </cell>
          <cell r="AM710" t="str">
            <v>N/A</v>
          </cell>
          <cell r="AN710">
            <v>0</v>
          </cell>
          <cell r="AO710" t="str">
            <v>N/A</v>
          </cell>
          <cell r="AP710">
            <v>0</v>
          </cell>
          <cell r="AQ710" t="str">
            <v>N/A</v>
          </cell>
          <cell r="AR710">
            <v>0</v>
          </cell>
          <cell r="AS710" t="str">
            <v>N/A</v>
          </cell>
          <cell r="AT710">
            <v>0</v>
          </cell>
          <cell r="AU710" t="str">
            <v>N/A</v>
          </cell>
          <cell r="AV710">
            <v>0</v>
          </cell>
          <cell r="AW710" t="str">
            <v>N/A</v>
          </cell>
          <cell r="AX710">
            <v>0</v>
          </cell>
          <cell r="AY710" t="str">
            <v>N/A</v>
          </cell>
          <cell r="AZ710">
            <v>0</v>
          </cell>
          <cell r="BA710">
            <v>30737160</v>
          </cell>
          <cell r="BB710" t="str">
            <v>NO</v>
          </cell>
          <cell r="BC710" t="str">
            <v>N/A</v>
          </cell>
          <cell r="BD710" t="str">
            <v>N/A</v>
          </cell>
          <cell r="BE710" t="str">
            <v>N/A</v>
          </cell>
          <cell r="BF710" t="str">
            <v>N/A</v>
          </cell>
          <cell r="BG710">
            <v>44926</v>
          </cell>
          <cell r="BH710">
            <v>44926</v>
          </cell>
          <cell r="BI710">
            <v>-417</v>
          </cell>
          <cell r="BJ710" t="str">
            <v>SI</v>
          </cell>
          <cell r="BK710" t="str">
            <v>N/A</v>
          </cell>
          <cell r="BL710" t="str">
            <v>Bogotá D.C.</v>
          </cell>
          <cell r="BM710" t="str">
            <v>Cumplimiento</v>
          </cell>
          <cell r="BN710" t="str">
            <v>63-47-101001253</v>
          </cell>
          <cell r="BO710">
            <v>0</v>
          </cell>
          <cell r="BP710" t="str">
            <v>Seguros del Estado S.A.</v>
          </cell>
          <cell r="BQ710">
            <v>44847</v>
          </cell>
          <cell r="BR710" t="str">
            <v>13/10/2022 - 30/06/2023</v>
          </cell>
          <cell r="BS710">
            <v>2022</v>
          </cell>
          <cell r="BT710" t="str">
            <v>PENDIENTE</v>
          </cell>
          <cell r="BU710" t="str">
            <v>Ninguna</v>
          </cell>
          <cell r="BV710" t="str">
            <v>Terminado</v>
          </cell>
          <cell r="BW710" t="str">
            <v>Retiro</v>
          </cell>
          <cell r="BX710" t="str">
            <v>N/A</v>
          </cell>
          <cell r="BY710" t="str">
            <v>GOBIERNO Y RELACIONES INTERNACIONALES</v>
          </cell>
          <cell r="BZ710" t="str">
            <v>N/A</v>
          </cell>
          <cell r="CA710" t="str">
            <v>MASCULINO</v>
          </cell>
        </row>
        <row r="711">
          <cell r="C711" t="str">
            <v>JEP-749-2022</v>
          </cell>
          <cell r="D711" t="str">
            <v>JEP-CSPO-721-2022</v>
          </cell>
          <cell r="E711" t="str">
            <v xml:space="preserve">Vanessa Jiménez </v>
          </cell>
          <cell r="F711">
            <v>44853</v>
          </cell>
          <cell r="G711" t="str">
            <v>Andrea Carolina Estupiñán Chiquillo</v>
          </cell>
          <cell r="H711" t="str">
            <v>2. Contratos o convenios que no requieren pluralidad de ofertas</v>
          </cell>
          <cell r="I711" t="str">
            <v>1. Prestación de servicios</v>
          </cell>
          <cell r="J711">
            <v>52515944</v>
          </cell>
          <cell r="K711">
            <v>8</v>
          </cell>
          <cell r="L711" t="str">
            <v>Persona Natural</v>
          </cell>
          <cell r="M711" t="str">
            <v xml:space="preserve">Bogotá D.C. </v>
          </cell>
          <cell r="N711" t="str">
            <v>Prestar servicios profesionales especializados para apoyar la articulación de las dependencias de la Secretaría Ejecutiva en la atención de las necesidades que surjan para la instrucción de los macrocasos que se adelantan ante las Salas y Secciones</v>
          </cell>
          <cell r="O711" t="str">
            <v>Administrativo Transversal</v>
          </cell>
          <cell r="P711" t="str">
            <v>Harvey Danilo Suarez Morales</v>
          </cell>
          <cell r="Q711" t="str">
            <v>Secretaría Ejecutiva</v>
          </cell>
          <cell r="R711" t="str">
            <v>Subsecretaría Ejecutiva</v>
          </cell>
          <cell r="S711" t="str">
            <v>Subsecretaría Ejecutiva</v>
          </cell>
          <cell r="T711" t="str">
            <v>Angela María Mora Soto</v>
          </cell>
          <cell r="U711" t="str">
            <v xml:space="preserve">B -Subsecretaría Ejecutiva </v>
          </cell>
          <cell r="V711" t="str">
            <v>N/A</v>
          </cell>
          <cell r="W711" t="str">
            <v>N/A</v>
          </cell>
          <cell r="X711" t="str">
            <v>N/A</v>
          </cell>
          <cell r="Y711" t="str">
            <v>Inversión</v>
          </cell>
          <cell r="Z711">
            <v>30737160</v>
          </cell>
          <cell r="AA711" t="str">
            <v>N/A</v>
          </cell>
          <cell r="AB711" t="str">
            <v>N/A</v>
          </cell>
          <cell r="AC711">
            <v>10245720</v>
          </cell>
          <cell r="AD711" t="str">
            <v>N/A</v>
          </cell>
          <cell r="AE711">
            <v>93922</v>
          </cell>
          <cell r="AF711">
            <v>472422</v>
          </cell>
          <cell r="AG711">
            <v>2018011001091</v>
          </cell>
          <cell r="AH711">
            <v>44865</v>
          </cell>
          <cell r="AI711">
            <v>44866</v>
          </cell>
          <cell r="AJ711" t="str">
            <v>N/A</v>
          </cell>
          <cell r="AK711" t="str">
            <v>N/A</v>
          </cell>
          <cell r="AL711" t="str">
            <v>N/A</v>
          </cell>
          <cell r="AM711" t="str">
            <v>N/A</v>
          </cell>
          <cell r="AN711">
            <v>0</v>
          </cell>
          <cell r="AO711" t="str">
            <v>N/A</v>
          </cell>
          <cell r="AP711">
            <v>0</v>
          </cell>
          <cell r="AQ711" t="str">
            <v>N/A</v>
          </cell>
          <cell r="AR711">
            <v>0</v>
          </cell>
          <cell r="AS711" t="str">
            <v>N/A</v>
          </cell>
          <cell r="AT711">
            <v>0</v>
          </cell>
          <cell r="AU711" t="str">
            <v>N/A</v>
          </cell>
          <cell r="AV711">
            <v>0</v>
          </cell>
          <cell r="AW711" t="str">
            <v>N/A</v>
          </cell>
          <cell r="AX711">
            <v>0</v>
          </cell>
          <cell r="AY711" t="str">
            <v>N/A</v>
          </cell>
          <cell r="AZ711">
            <v>0</v>
          </cell>
          <cell r="BA711">
            <v>30737160</v>
          </cell>
          <cell r="BB711" t="str">
            <v>NO</v>
          </cell>
          <cell r="BC711" t="str">
            <v>N/A</v>
          </cell>
          <cell r="BD711" t="str">
            <v>N/A</v>
          </cell>
          <cell r="BE711" t="str">
            <v>N/A</v>
          </cell>
          <cell r="BF711" t="str">
            <v>N/A</v>
          </cell>
          <cell r="BG711">
            <v>44926</v>
          </cell>
          <cell r="BH711">
            <v>44926</v>
          </cell>
          <cell r="BI711">
            <v>-417</v>
          </cell>
          <cell r="BJ711" t="str">
            <v>SI</v>
          </cell>
          <cell r="BK711" t="str">
            <v>N/A</v>
          </cell>
          <cell r="BL711" t="str">
            <v>Bogotá D.C.</v>
          </cell>
          <cell r="BM711" t="str">
            <v>Cumplimiento</v>
          </cell>
          <cell r="BN711" t="str">
            <v>21-45-101389508</v>
          </cell>
          <cell r="BO711">
            <v>0</v>
          </cell>
          <cell r="BP711" t="str">
            <v>Seguros del Estado S.A.</v>
          </cell>
          <cell r="BQ711">
            <v>44858</v>
          </cell>
          <cell r="BR711" t="str">
            <v>24/10/2022 - 01/07/2023</v>
          </cell>
          <cell r="BS711">
            <v>2022</v>
          </cell>
          <cell r="BT711" t="str">
            <v>PENDIENTE</v>
          </cell>
          <cell r="BU711" t="str">
            <v>Ninguna</v>
          </cell>
          <cell r="BV711" t="str">
            <v>Terminado</v>
          </cell>
          <cell r="BW711" t="str">
            <v>Retiro</v>
          </cell>
          <cell r="BX711" t="str">
            <v>N/A</v>
          </cell>
          <cell r="BY711" t="str">
            <v>DERECHO</v>
          </cell>
          <cell r="BZ711" t="str">
            <v>N/A</v>
          </cell>
          <cell r="CA711" t="str">
            <v>FEMENINO</v>
          </cell>
        </row>
        <row r="712">
          <cell r="C712" t="str">
            <v>JEP-710-2022</v>
          </cell>
          <cell r="D712" t="str">
            <v>JEP-CSPO-686-2022</v>
          </cell>
          <cell r="E712" t="str">
            <v xml:space="preserve">Vanessa Jiménez </v>
          </cell>
          <cell r="F712">
            <v>44825</v>
          </cell>
          <cell r="G712" t="str">
            <v>Elizabeth Gaviota Acevedo Espinosa</v>
          </cell>
          <cell r="H712" t="str">
            <v>2. Contratos o convenios que no requieren pluralidad de ofertas</v>
          </cell>
          <cell r="I712" t="str">
            <v>1. Prestación de servicios</v>
          </cell>
          <cell r="J712">
            <v>1020743592</v>
          </cell>
          <cell r="K712">
            <v>0</v>
          </cell>
          <cell r="L712" t="str">
            <v>Persona Natural</v>
          </cell>
          <cell r="M712" t="str">
            <v>Cali</v>
          </cell>
          <cell r="N712" t="str">
            <v>Prestar servicios profesionales especializados para apoyar la articulación de las dependencias de la secretaría ejecutiva en la atención de los procesos de adopción de medidas cautelares que se adelantan ante las salas y secciones de la JEP.</v>
          </cell>
          <cell r="O712" t="str">
            <v>Administrativo Transversal</v>
          </cell>
          <cell r="P712" t="str">
            <v>Harvey Danilo Suarez Morales</v>
          </cell>
          <cell r="Q712" t="str">
            <v>Secretaría Ejecutiva</v>
          </cell>
          <cell r="R712" t="str">
            <v xml:space="preserve">Subsecretaría Ejecutiva </v>
          </cell>
          <cell r="S712" t="str">
            <v xml:space="preserve">Subsecretaría Ejecutiva </v>
          </cell>
          <cell r="T712" t="str">
            <v>Angela María Mora Soto</v>
          </cell>
          <cell r="U712" t="str">
            <v xml:space="preserve">B -Subsecretaría Ejecutiva </v>
          </cell>
          <cell r="V712" t="str">
            <v>N/A</v>
          </cell>
          <cell r="W712" t="str">
            <v>N/A</v>
          </cell>
          <cell r="X712" t="str">
            <v>N/A</v>
          </cell>
          <cell r="Y712" t="str">
            <v>Inversión</v>
          </cell>
          <cell r="Z712">
            <v>34493924</v>
          </cell>
          <cell r="AA712" t="str">
            <v>N/A</v>
          </cell>
          <cell r="AB712" t="str">
            <v>N/A</v>
          </cell>
          <cell r="AC712">
            <v>10245720</v>
          </cell>
          <cell r="AD712" t="str">
            <v>N/A</v>
          </cell>
          <cell r="AE712">
            <v>94522</v>
          </cell>
          <cell r="AF712">
            <v>424522</v>
          </cell>
          <cell r="AG712">
            <v>2018011001091</v>
          </cell>
          <cell r="AH712">
            <v>44826</v>
          </cell>
          <cell r="AI712">
            <v>44827</v>
          </cell>
          <cell r="AJ712" t="str">
            <v>N/A</v>
          </cell>
          <cell r="AK712" t="str">
            <v>N/A</v>
          </cell>
          <cell r="AL712" t="str">
            <v>N/A</v>
          </cell>
          <cell r="AM712" t="str">
            <v>N/A</v>
          </cell>
          <cell r="AN712">
            <v>0</v>
          </cell>
          <cell r="AO712" t="str">
            <v>N/A</v>
          </cell>
          <cell r="AP712">
            <v>0</v>
          </cell>
          <cell r="AQ712" t="str">
            <v>N/A</v>
          </cell>
          <cell r="AR712">
            <v>0</v>
          </cell>
          <cell r="AS712" t="str">
            <v>N/A</v>
          </cell>
          <cell r="AT712">
            <v>0</v>
          </cell>
          <cell r="AU712" t="str">
            <v>N/A</v>
          </cell>
          <cell r="AV712">
            <v>0</v>
          </cell>
          <cell r="AW712" t="str">
            <v>N/A</v>
          </cell>
          <cell r="AX712">
            <v>0</v>
          </cell>
          <cell r="AY712" t="str">
            <v>N/A</v>
          </cell>
          <cell r="AZ712">
            <v>0</v>
          </cell>
          <cell r="BA712">
            <v>34493924</v>
          </cell>
          <cell r="BB712" t="str">
            <v>NO</v>
          </cell>
          <cell r="BC712" t="str">
            <v>N/A</v>
          </cell>
          <cell r="BD712" t="str">
            <v>N/A</v>
          </cell>
          <cell r="BE712" t="str">
            <v>N/A</v>
          </cell>
          <cell r="BF712" t="str">
            <v>N/A</v>
          </cell>
          <cell r="BG712">
            <v>44926</v>
          </cell>
          <cell r="BH712">
            <v>44926</v>
          </cell>
          <cell r="BI712">
            <v>-417</v>
          </cell>
          <cell r="BJ712" t="str">
            <v>SI</v>
          </cell>
          <cell r="BK712" t="str">
            <v>N/A</v>
          </cell>
          <cell r="BL712" t="str">
            <v>Bogotá D.C.</v>
          </cell>
          <cell r="BM712" t="str">
            <v>Cumplimiento</v>
          </cell>
          <cell r="BN712" t="str">
            <v>14-44-101163360</v>
          </cell>
          <cell r="BO712">
            <v>1</v>
          </cell>
          <cell r="BP712" t="str">
            <v>Seguros del Estado S.A.</v>
          </cell>
          <cell r="BQ712">
            <v>44827</v>
          </cell>
          <cell r="BR712" t="str">
            <v>22/09/2022 - 30/06/2023</v>
          </cell>
          <cell r="BS712">
            <v>2022</v>
          </cell>
          <cell r="BT712" t="str">
            <v>PENDIENTE</v>
          </cell>
          <cell r="BU712" t="str">
            <v>El área desistió de la terminación anticipada</v>
          </cell>
          <cell r="BV712" t="str">
            <v>Terminado</v>
          </cell>
          <cell r="BW712" t="str">
            <v>Retiro</v>
          </cell>
          <cell r="BX712" t="str">
            <v>N/A</v>
          </cell>
          <cell r="BY712" t="str">
            <v>CIENCIAS POLÍTICAS Y RELACIONES INTERNACIONALES</v>
          </cell>
          <cell r="BZ712" t="str">
            <v>N/A</v>
          </cell>
          <cell r="CA712" t="str">
            <v>FEMENINO</v>
          </cell>
        </row>
        <row r="713">
          <cell r="C713" t="str">
            <v>JEP-686-2022</v>
          </cell>
          <cell r="D713" t="str">
            <v>JEP-CSPO-662-2022</v>
          </cell>
          <cell r="E713" t="str">
            <v>John Maldonado</v>
          </cell>
          <cell r="F713">
            <v>44802</v>
          </cell>
          <cell r="G713" t="str">
            <v>Unidad Nacional de Protección</v>
          </cell>
          <cell r="H713" t="str">
            <v>2. Contratos o convenios que no requieren pluralidad de ofertas</v>
          </cell>
          <cell r="I713" t="str">
            <v xml:space="preserve">5. Convenio interadministrativo </v>
          </cell>
          <cell r="J713">
            <v>900475780</v>
          </cell>
          <cell r="K713">
            <v>1</v>
          </cell>
          <cell r="L713" t="str">
            <v>Persona Jurídica</v>
          </cell>
          <cell r="M713" t="str">
            <v xml:space="preserve">Bogotá D.C. </v>
          </cell>
          <cell r="N713" t="str">
            <v>Aunar esfuerzos institucionales, recursos, capacidades y métodos entre la unidad nacional de protección -UNP y la jurisdicción especial para la paz- jep, que permitan implementar con enfoque preventivo, la adecuada protección individual de la vida e integridad de  la secretaria judicial general de la JEP, a quien en razón del cargo o su nivel de riesgo extraordinario y/o extremo, se le asigne un esquema de seguridad</v>
          </cell>
          <cell r="O713" t="str">
            <v>Administrativo Transversal</v>
          </cell>
          <cell r="P713" t="str">
            <v>Ana Lucia Rosales Callejas</v>
          </cell>
          <cell r="Q713" t="str">
            <v>Dirección Administrativa y Financiera</v>
          </cell>
          <cell r="R713" t="str">
            <v>Dirección Administrativa y Financiera</v>
          </cell>
          <cell r="S713" t="str">
            <v>Oficina Asesora de Seguridad y Protección</v>
          </cell>
          <cell r="T713" t="str">
            <v>Maria Emma Caro Robles</v>
          </cell>
          <cell r="U713" t="str">
            <v>DD-Oficina Asesora de Seguridad y Protección</v>
          </cell>
          <cell r="V713" t="str">
            <v>N/A</v>
          </cell>
          <cell r="W713" t="str">
            <v>N/A</v>
          </cell>
          <cell r="X713" t="str">
            <v>N/A</v>
          </cell>
          <cell r="Y713" t="str">
            <v>Inversión</v>
          </cell>
          <cell r="Z713">
            <v>104329615</v>
          </cell>
          <cell r="AA713" t="str">
            <v>N/A</v>
          </cell>
          <cell r="AB713" t="str">
            <v>N/A</v>
          </cell>
          <cell r="AC713">
            <v>30958792</v>
          </cell>
          <cell r="AD713" t="str">
            <v>N/A</v>
          </cell>
          <cell r="AE713" t="str">
            <v xml:space="preserve">100922	</v>
          </cell>
          <cell r="AF713" t="str">
            <v xml:space="preserve">	394222</v>
          </cell>
          <cell r="AG713">
            <v>2018011001068</v>
          </cell>
          <cell r="AH713">
            <v>44804</v>
          </cell>
          <cell r="AI713">
            <v>44805</v>
          </cell>
          <cell r="AJ713" t="str">
            <v>N/A</v>
          </cell>
          <cell r="AK713" t="str">
            <v>N/A</v>
          </cell>
          <cell r="AL713" t="str">
            <v>N/A</v>
          </cell>
          <cell r="AM713" t="str">
            <v>N/A</v>
          </cell>
          <cell r="AN713">
            <v>0</v>
          </cell>
          <cell r="AO713" t="str">
            <v>N/A</v>
          </cell>
          <cell r="AP713">
            <v>0</v>
          </cell>
          <cell r="AQ713" t="str">
            <v>N/A</v>
          </cell>
          <cell r="AR713">
            <v>0</v>
          </cell>
          <cell r="AS713" t="str">
            <v>N/A</v>
          </cell>
          <cell r="AT713">
            <v>0</v>
          </cell>
          <cell r="AU713" t="str">
            <v>N/A</v>
          </cell>
          <cell r="AV713">
            <v>0</v>
          </cell>
          <cell r="AW713" t="str">
            <v>N/A</v>
          </cell>
          <cell r="AX713">
            <v>0</v>
          </cell>
          <cell r="AY713" t="str">
            <v>N/A</v>
          </cell>
          <cell r="AZ713">
            <v>0</v>
          </cell>
          <cell r="BA713">
            <v>104329615</v>
          </cell>
          <cell r="BB713" t="str">
            <v>NO</v>
          </cell>
          <cell r="BC713" t="str">
            <v>N/A</v>
          </cell>
          <cell r="BD713" t="str">
            <v>N/A</v>
          </cell>
          <cell r="BE713" t="str">
            <v>N/A</v>
          </cell>
          <cell r="BF713" t="str">
            <v>N/A</v>
          </cell>
          <cell r="BG713">
            <v>44891</v>
          </cell>
          <cell r="BH713">
            <v>44891</v>
          </cell>
          <cell r="BI713">
            <v>-452</v>
          </cell>
          <cell r="BJ713" t="str">
            <v>SI</v>
          </cell>
          <cell r="BK713" t="str">
            <v>SIN FECHA</v>
          </cell>
          <cell r="BL713" t="str">
            <v>Bogotá D.C.</v>
          </cell>
          <cell r="BM713" t="str">
            <v>N/A</v>
          </cell>
          <cell r="BN713" t="str">
            <v>N/A</v>
          </cell>
          <cell r="BO713" t="str">
            <v>N</v>
          </cell>
          <cell r="BP713" t="str">
            <v>N/A</v>
          </cell>
          <cell r="BQ713" t="str">
            <v>N/A</v>
          </cell>
          <cell r="BR713" t="str">
            <v>N/A</v>
          </cell>
          <cell r="BS713">
            <v>2022</v>
          </cell>
          <cell r="BT713" t="str">
            <v>N/A</v>
          </cell>
          <cell r="BU713" t="str">
            <v>Sin póliza 11/10/2022</v>
          </cell>
          <cell r="BV713" t="str">
            <v>Terminado</v>
          </cell>
          <cell r="BW713" t="str">
            <v>Retiro</v>
          </cell>
          <cell r="BX713" t="str">
            <v>N/A</v>
          </cell>
          <cell r="BY713" t="str">
            <v>N/A</v>
          </cell>
          <cell r="BZ713" t="str">
            <v>N/A</v>
          </cell>
          <cell r="CA713" t="str">
            <v>N/A</v>
          </cell>
        </row>
        <row r="714">
          <cell r="C714" t="str">
            <v>JEP-664-2022</v>
          </cell>
          <cell r="D714" t="str">
            <v>JEP-CSPO-641-2022</v>
          </cell>
          <cell r="E714" t="str">
            <v xml:space="preserve">Vanessa Jiménez </v>
          </cell>
          <cell r="F714">
            <v>44784</v>
          </cell>
          <cell r="G714" t="str">
            <v>Giselle Natalia Hernandez Vargas</v>
          </cell>
          <cell r="H714" t="str">
            <v>2. Contratos o convenios que no requieren pluralidad de ofertas</v>
          </cell>
          <cell r="I714" t="str">
            <v>1. Prestación de servicios</v>
          </cell>
          <cell r="J714">
            <v>1020751373</v>
          </cell>
          <cell r="K714">
            <v>8</v>
          </cell>
          <cell r="L714" t="str">
            <v>Persona Natural</v>
          </cell>
          <cell r="M714" t="str">
            <v xml:space="preserve">Bogotá D.C. </v>
          </cell>
          <cell r="N714" t="str">
            <v xml:space="preserve">Prestar servicios profesionales para apoyar a la Subdirección de Fortalecimiento en la implementación del modelo de gestión del conocimiento de la JEP por medio del diseño gráfico y desarrollo de contenidos de los cursos virtuales. </v>
          </cell>
          <cell r="O714" t="str">
            <v>Funciones de la dependencia</v>
          </cell>
          <cell r="P714" t="str">
            <v>Angela María Mora Soto</v>
          </cell>
          <cell r="Q714" t="str">
            <v>Subsecretaría Ejecutiva (Encargada)</v>
          </cell>
          <cell r="R714" t="str">
            <v>Secretaría Ejecutiva</v>
          </cell>
          <cell r="S714" t="str">
            <v>Subdirección de Fortalecimiento Institucional</v>
          </cell>
          <cell r="T714" t="str">
            <v xml:space="preserve">Luz Amanda Granados Urrea	</v>
          </cell>
          <cell r="U714" t="str">
            <v>AA-Subdirección de Fortalecimiento Institucional</v>
          </cell>
          <cell r="V714" t="str">
            <v>N/A</v>
          </cell>
          <cell r="W714" t="str">
            <v>N/A</v>
          </cell>
          <cell r="X714" t="str">
            <v>N/A</v>
          </cell>
          <cell r="Y714" t="str">
            <v>Inversión</v>
          </cell>
          <cell r="Z714">
            <v>37080371</v>
          </cell>
          <cell r="AA714" t="str">
            <v>N/A</v>
          </cell>
          <cell r="AB714" t="str">
            <v>N/A</v>
          </cell>
          <cell r="AC714">
            <v>8240084</v>
          </cell>
          <cell r="AD714" t="str">
            <v>N/A</v>
          </cell>
          <cell r="AE714">
            <v>97522</v>
          </cell>
          <cell r="AF714" t="str">
            <v xml:space="preserve">373422	</v>
          </cell>
          <cell r="AG714">
            <v>2018011001091</v>
          </cell>
          <cell r="AH714">
            <v>44791</v>
          </cell>
          <cell r="AI714">
            <v>44792</v>
          </cell>
          <cell r="AJ714" t="str">
            <v>N/A</v>
          </cell>
          <cell r="AK714" t="str">
            <v>N/A</v>
          </cell>
          <cell r="AL714" t="str">
            <v>N/A</v>
          </cell>
          <cell r="AM714" t="str">
            <v>N/A</v>
          </cell>
          <cell r="AN714">
            <v>0</v>
          </cell>
          <cell r="AO714" t="str">
            <v>N/A</v>
          </cell>
          <cell r="AP714">
            <v>0</v>
          </cell>
          <cell r="AQ714" t="str">
            <v>N/A</v>
          </cell>
          <cell r="AR714">
            <v>0</v>
          </cell>
          <cell r="AS714" t="str">
            <v>N/A</v>
          </cell>
          <cell r="AT714">
            <v>0</v>
          </cell>
          <cell r="AU714" t="str">
            <v>N/A</v>
          </cell>
          <cell r="AV714">
            <v>0</v>
          </cell>
          <cell r="AW714" t="str">
            <v>N/A</v>
          </cell>
          <cell r="AX714">
            <v>0</v>
          </cell>
          <cell r="AY714" t="str">
            <v>N/A</v>
          </cell>
          <cell r="AZ714">
            <v>0</v>
          </cell>
          <cell r="BA714">
            <v>37080371</v>
          </cell>
          <cell r="BB714" t="str">
            <v>NO</v>
          </cell>
          <cell r="BC714" t="str">
            <v>N/A</v>
          </cell>
          <cell r="BD714" t="str">
            <v>N/A</v>
          </cell>
          <cell r="BE714" t="str">
            <v>N/A</v>
          </cell>
          <cell r="BF714" t="str">
            <v>N/A</v>
          </cell>
          <cell r="BG714">
            <v>44926</v>
          </cell>
          <cell r="BH714">
            <v>44926</v>
          </cell>
          <cell r="BI714">
            <v>-417</v>
          </cell>
          <cell r="BJ714" t="str">
            <v>SI</v>
          </cell>
          <cell r="BK714" t="str">
            <v>N/A</v>
          </cell>
          <cell r="BL714" t="str">
            <v>Bogotá D.C.</v>
          </cell>
          <cell r="BM714" t="str">
            <v>Cumplimiento</v>
          </cell>
          <cell r="BN714" t="str">
            <v>11-47-101012722</v>
          </cell>
          <cell r="BO714">
            <v>0</v>
          </cell>
          <cell r="BP714" t="str">
            <v>Seguros del Estado S.A.</v>
          </cell>
          <cell r="BQ714">
            <v>44791</v>
          </cell>
          <cell r="BR714" t="str">
            <v>19/08/2022 - 30/06/2023</v>
          </cell>
          <cell r="BS714">
            <v>2022</v>
          </cell>
          <cell r="BT714" t="str">
            <v>PENDIENTE</v>
          </cell>
          <cell r="BU714" t="str">
            <v>Ninguna</v>
          </cell>
          <cell r="BV714" t="str">
            <v>Terminado</v>
          </cell>
          <cell r="BW714" t="str">
            <v>Retiro</v>
          </cell>
          <cell r="BX714" t="str">
            <v>N/A</v>
          </cell>
          <cell r="BY714" t="str">
            <v>DISEÑO INDUSTRIAL</v>
          </cell>
          <cell r="BZ714" t="str">
            <v>N/A</v>
          </cell>
          <cell r="CA714" t="str">
            <v>FEMENINO</v>
          </cell>
        </row>
        <row r="715">
          <cell r="C715" t="str">
            <v>JEP-683-2022</v>
          </cell>
          <cell r="D715" t="str">
            <v>JEP-CSPO-659-2022</v>
          </cell>
          <cell r="E715" t="str">
            <v xml:space="preserve">Vanessa Jiménez </v>
          </cell>
          <cell r="F715">
            <v>44802</v>
          </cell>
          <cell r="G715" t="str">
            <v>Daniel Esteban Sánchez Gonzalez</v>
          </cell>
          <cell r="H715" t="str">
            <v>2. Contratos o convenios que no requieren pluralidad de ofertas</v>
          </cell>
          <cell r="I715" t="str">
            <v>1. Prestación de servicios</v>
          </cell>
          <cell r="J715">
            <v>1026592541</v>
          </cell>
          <cell r="K715">
            <v>8</v>
          </cell>
          <cell r="L715" t="str">
            <v>Persona Natural</v>
          </cell>
          <cell r="M715" t="str">
            <v xml:space="preserve">Bogotá D.C. </v>
          </cell>
          <cell r="N715" t="str">
            <v>Prestar servicios de apoyo a la gestión en la subdirección de fortalecimiento para la implementación del modelo de gestión del conocimiento de la JEP por medio de la operación de la plataforma de formación virtual y la virtualización de los cursos</v>
          </cell>
          <cell r="O715" t="str">
            <v>Funciones de la dependencia</v>
          </cell>
          <cell r="P715" t="str">
            <v>Harvey Danilo Suarez Morales</v>
          </cell>
          <cell r="Q715" t="str">
            <v>Secretaría Ejecutiva</v>
          </cell>
          <cell r="R715" t="str">
            <v>Secretaría Ejecutiva</v>
          </cell>
          <cell r="S715" t="str">
            <v>Subdirección de Fortalecimiento Institucional</v>
          </cell>
          <cell r="T715" t="str">
            <v xml:space="preserve">Luz Amanda Granados Urrea	</v>
          </cell>
          <cell r="U715" t="str">
            <v>AA-Subdirección de Fortalecimiento Institucional</v>
          </cell>
          <cell r="V715" t="str">
            <v>N/A</v>
          </cell>
          <cell r="W715" t="str">
            <v>N/A</v>
          </cell>
          <cell r="X715" t="str">
            <v>N/A</v>
          </cell>
          <cell r="Y715" t="str">
            <v>Inversión</v>
          </cell>
          <cell r="Z715">
            <v>12649245</v>
          </cell>
          <cell r="AA715" t="str">
            <v>N/A</v>
          </cell>
          <cell r="AB715" t="str">
            <v>N/A</v>
          </cell>
          <cell r="AC715">
            <v>3614070</v>
          </cell>
          <cell r="AD715" t="str">
            <v>N/A</v>
          </cell>
          <cell r="AE715">
            <v>97422</v>
          </cell>
          <cell r="AF715" t="str">
            <v xml:space="preserve">	418422</v>
          </cell>
          <cell r="AG715">
            <v>2018011001091</v>
          </cell>
          <cell r="AH715">
            <v>44823</v>
          </cell>
          <cell r="AI715">
            <v>44825</v>
          </cell>
          <cell r="AJ715" t="str">
            <v>N/A</v>
          </cell>
          <cell r="AK715" t="str">
            <v>N/A</v>
          </cell>
          <cell r="AL715" t="str">
            <v>N/A</v>
          </cell>
          <cell r="AM715" t="str">
            <v>N/A</v>
          </cell>
          <cell r="AN715">
            <v>0</v>
          </cell>
          <cell r="AO715" t="str">
            <v>N/A</v>
          </cell>
          <cell r="AP715">
            <v>0</v>
          </cell>
          <cell r="AQ715" t="str">
            <v>N/A</v>
          </cell>
          <cell r="AR715">
            <v>0</v>
          </cell>
          <cell r="AS715" t="str">
            <v>N/A</v>
          </cell>
          <cell r="AT715">
            <v>0</v>
          </cell>
          <cell r="AU715" t="str">
            <v>N/A</v>
          </cell>
          <cell r="AV715">
            <v>0</v>
          </cell>
          <cell r="AW715" t="str">
            <v>N/A</v>
          </cell>
          <cell r="AX715">
            <v>0</v>
          </cell>
          <cell r="AY715" t="str">
            <v>N/A</v>
          </cell>
          <cell r="AZ715">
            <v>0</v>
          </cell>
          <cell r="BA715">
            <v>12649245</v>
          </cell>
          <cell r="BB715" t="str">
            <v>NO</v>
          </cell>
          <cell r="BC715" t="str">
            <v>N/A</v>
          </cell>
          <cell r="BD715" t="str">
            <v>N/A</v>
          </cell>
          <cell r="BE715" t="str">
            <v>N/A</v>
          </cell>
          <cell r="BF715" t="str">
            <v>N/A</v>
          </cell>
          <cell r="BG715">
            <v>44926</v>
          </cell>
          <cell r="BH715">
            <v>44926</v>
          </cell>
          <cell r="BI715">
            <v>-417</v>
          </cell>
          <cell r="BJ715" t="str">
            <v>SI</v>
          </cell>
          <cell r="BK715" t="str">
            <v>N/A</v>
          </cell>
          <cell r="BL715" t="str">
            <v>Bogotá D.C.</v>
          </cell>
          <cell r="BM715" t="str">
            <v>Cumplimiento</v>
          </cell>
          <cell r="BN715" t="str">
            <v>15-45-101148695</v>
          </cell>
          <cell r="BO715">
            <v>0</v>
          </cell>
          <cell r="BP715" t="str">
            <v>Seguros del Estado S.A.</v>
          </cell>
          <cell r="BQ715">
            <v>44824</v>
          </cell>
          <cell r="BR715" t="str">
            <v>20/09/2022 - 30/06/2023</v>
          </cell>
          <cell r="BS715">
            <v>2022</v>
          </cell>
          <cell r="BT715" t="str">
            <v>SIN PÓLIZA</v>
          </cell>
          <cell r="BU715" t="str">
            <v>Ninguna</v>
          </cell>
          <cell r="BV715" t="str">
            <v>Terminado</v>
          </cell>
          <cell r="BW715" t="str">
            <v>Retiro</v>
          </cell>
          <cell r="BX715" t="str">
            <v>N/A</v>
          </cell>
          <cell r="BY715" t="str">
            <v>PENDIENTE</v>
          </cell>
          <cell r="BZ715" t="str">
            <v>N/A</v>
          </cell>
          <cell r="CA715" t="str">
            <v>MASCULINO</v>
          </cell>
        </row>
        <row r="716">
          <cell r="C716" t="str">
            <v>JEP-684-2022</v>
          </cell>
          <cell r="D716" t="str">
            <v>JEP-CSPO-660-2022</v>
          </cell>
          <cell r="E716" t="str">
            <v xml:space="preserve">Vanessa Jiménez </v>
          </cell>
          <cell r="F716">
            <v>44802</v>
          </cell>
          <cell r="G716" t="str">
            <v>Nicolas Sussmann Herrán</v>
          </cell>
          <cell r="H716" t="str">
            <v>2. Contratos o convenios que no requieren pluralidad de ofertas</v>
          </cell>
          <cell r="I716" t="str">
            <v>1. Prestación de servicios</v>
          </cell>
          <cell r="J716">
            <v>1020780674</v>
          </cell>
          <cell r="K716">
            <v>3</v>
          </cell>
          <cell r="L716" t="str">
            <v>Persona Natural</v>
          </cell>
          <cell r="M716" t="str">
            <v xml:space="preserve">Bogotá D.C. </v>
          </cell>
          <cell r="N716" t="str">
            <v>Prestar servicios profesionales para apoyar a la Subdirección de Fortalecimiento Institucional en la estructuración y desarrollo de espacios formativos dirigidos a la magistratura.</v>
          </cell>
          <cell r="O716" t="str">
            <v>Funciones de la dependencia</v>
          </cell>
          <cell r="P716" t="str">
            <v>Angela María Mora Soto</v>
          </cell>
          <cell r="Q716" t="str">
            <v>Subsecretaría Ejecutiva Encargada</v>
          </cell>
          <cell r="R716" t="str">
            <v>Secretaría Ejecutiva</v>
          </cell>
          <cell r="S716" t="str">
            <v>Subdirección de Fortalecimiento Institucional</v>
          </cell>
          <cell r="T716" t="str">
            <v xml:space="preserve">Luz Amanda Granados Urrea	</v>
          </cell>
          <cell r="U716" t="str">
            <v>AA-Subdirección de Fortalecimiento Institucional</v>
          </cell>
          <cell r="V716" t="str">
            <v>N/A</v>
          </cell>
          <cell r="W716" t="str">
            <v>N/A</v>
          </cell>
          <cell r="X716" t="str">
            <v>N/A</v>
          </cell>
          <cell r="Y716" t="str">
            <v>Funcionamiento</v>
          </cell>
          <cell r="Z716">
            <v>3445378</v>
          </cell>
          <cell r="AA716" t="str">
            <v>N/A</v>
          </cell>
          <cell r="AB716" t="str">
            <v>N/A</v>
          </cell>
          <cell r="AC716" t="str">
            <v>N/A</v>
          </cell>
          <cell r="AD716" t="str">
            <v>N/A</v>
          </cell>
          <cell r="AE716">
            <v>97622</v>
          </cell>
          <cell r="AF716">
            <v>399322</v>
          </cell>
          <cell r="AG716" t="str">
            <v>N/A</v>
          </cell>
          <cell r="AH716">
            <v>44809</v>
          </cell>
          <cell r="AI716">
            <v>44812</v>
          </cell>
          <cell r="AJ716" t="str">
            <v>N/A</v>
          </cell>
          <cell r="AK716" t="str">
            <v>N/A</v>
          </cell>
          <cell r="AL716" t="str">
            <v>N/A</v>
          </cell>
          <cell r="AM716" t="str">
            <v>N/A</v>
          </cell>
          <cell r="AN716">
            <v>0</v>
          </cell>
          <cell r="AO716" t="str">
            <v>N/A</v>
          </cell>
          <cell r="AP716">
            <v>0</v>
          </cell>
          <cell r="AQ716" t="str">
            <v>N/A</v>
          </cell>
          <cell r="AR716">
            <v>0</v>
          </cell>
          <cell r="AS716" t="str">
            <v>N/A</v>
          </cell>
          <cell r="AT716">
            <v>0</v>
          </cell>
          <cell r="AU716" t="str">
            <v>N/A</v>
          </cell>
          <cell r="AV716">
            <v>0</v>
          </cell>
          <cell r="AW716" t="str">
            <v>N/A</v>
          </cell>
          <cell r="AX716">
            <v>0</v>
          </cell>
          <cell r="AY716" t="str">
            <v>N/A</v>
          </cell>
          <cell r="AZ716">
            <v>0</v>
          </cell>
          <cell r="BA716">
            <v>3445378</v>
          </cell>
          <cell r="BB716" t="str">
            <v>NO</v>
          </cell>
          <cell r="BC716" t="str">
            <v>N/A</v>
          </cell>
          <cell r="BD716" t="str">
            <v>N/A</v>
          </cell>
          <cell r="BE716" t="str">
            <v>N/A</v>
          </cell>
          <cell r="BF716" t="str">
            <v>N/A</v>
          </cell>
          <cell r="BG716">
            <v>44834</v>
          </cell>
          <cell r="BH716">
            <v>44834</v>
          </cell>
          <cell r="BI716">
            <v>-509</v>
          </cell>
          <cell r="BJ716" t="str">
            <v>SI</v>
          </cell>
          <cell r="BK716" t="str">
            <v>SIN FECHA</v>
          </cell>
          <cell r="BL716" t="str">
            <v>Bogotá D.C.</v>
          </cell>
          <cell r="BM716" t="str">
            <v>Cumplimiento</v>
          </cell>
          <cell r="BN716" t="str">
            <v>75-45-101048971</v>
          </cell>
          <cell r="BO716">
            <v>1</v>
          </cell>
          <cell r="BP716" t="str">
            <v>Seguros del Estado S.A.</v>
          </cell>
          <cell r="BQ716">
            <v>44811</v>
          </cell>
          <cell r="BR716" t="str">
            <v>05/09/2022 - 30/03/2023</v>
          </cell>
          <cell r="BS716">
            <v>2022</v>
          </cell>
          <cell r="BT716" t="str">
            <v>PENDIENTE</v>
          </cell>
          <cell r="BU716" t="str">
            <v>Ninguna</v>
          </cell>
          <cell r="BV716" t="str">
            <v>Terminado</v>
          </cell>
          <cell r="BW716" t="str">
            <v>Retiro</v>
          </cell>
          <cell r="BX716" t="str">
            <v>N/A</v>
          </cell>
          <cell r="BY716" t="str">
            <v>FILOSOFIA</v>
          </cell>
          <cell r="BZ716" t="str">
            <v>DERECHO</v>
          </cell>
          <cell r="CA716" t="str">
            <v>MASCULINO</v>
          </cell>
        </row>
        <row r="717">
          <cell r="C717" t="str">
            <v>JEP-810-2022</v>
          </cell>
          <cell r="D717" t="str">
            <v>JEP-CSPO-780-2022</v>
          </cell>
          <cell r="E717" t="str">
            <v>Paola Casas</v>
          </cell>
          <cell r="F717">
            <v>44894</v>
          </cell>
          <cell r="G717" t="str">
            <v>Adriana Cristina Romero Beltrán</v>
          </cell>
          <cell r="H717" t="str">
            <v>2. Contratos o convenios que no requieren pluralidad de ofertas</v>
          </cell>
          <cell r="I717" t="str">
            <v>1. Prestación de servicios</v>
          </cell>
          <cell r="J717">
            <v>52713756</v>
          </cell>
          <cell r="K717">
            <v>9</v>
          </cell>
          <cell r="L717" t="str">
            <v>Persona Natural</v>
          </cell>
          <cell r="M717" t="str">
            <v xml:space="preserve">Bogotá D.C. </v>
          </cell>
          <cell r="N717" t="str">
            <v>Prestar servicios profesionales especializados para brindar apoyo a la Subdirección de Contratación en la asesoría y acompañamiento de los temas  jurídicos y contractuales que le sean asignados</v>
          </cell>
          <cell r="O717" t="str">
            <v>Administrativo Transversal</v>
          </cell>
          <cell r="P717" t="str">
            <v>Harvey Danilo Suarez Morales</v>
          </cell>
          <cell r="Q717" t="str">
            <v>Secretaría Ejecutiva</v>
          </cell>
          <cell r="R717" t="str">
            <v>Departamento de Asuntos Jurídicos</v>
          </cell>
          <cell r="S717" t="str">
            <v>Subdirección de Contratación</v>
          </cell>
          <cell r="T717" t="str">
            <v>Fabio Leonardo Muñoz Sarmiento</v>
          </cell>
          <cell r="U717" t="str">
            <v>EE-Subdirección de Contratación</v>
          </cell>
          <cell r="V717" t="str">
            <v>N/A</v>
          </cell>
          <cell r="W717" t="str">
            <v>N/A</v>
          </cell>
          <cell r="X717" t="str">
            <v>N/A</v>
          </cell>
          <cell r="Y717" t="str">
            <v>Inversión</v>
          </cell>
          <cell r="Z717">
            <v>99199059</v>
          </cell>
          <cell r="AA717" t="str">
            <v>N/A</v>
          </cell>
          <cell r="AB717" t="str">
            <v>N/A</v>
          </cell>
          <cell r="AC717">
            <v>10553091</v>
          </cell>
          <cell r="AD717">
            <v>11080746</v>
          </cell>
          <cell r="AE717">
            <v>122422</v>
          </cell>
          <cell r="AF717">
            <v>555122</v>
          </cell>
          <cell r="AG717">
            <v>2018011001175</v>
          </cell>
          <cell r="AH717">
            <v>44896</v>
          </cell>
          <cell r="AI717">
            <v>44896</v>
          </cell>
          <cell r="AJ717" t="str">
            <v>N/A</v>
          </cell>
          <cell r="AK717" t="str">
            <v>N/A</v>
          </cell>
          <cell r="AL717" t="str">
            <v>N/A</v>
          </cell>
          <cell r="AM717" t="str">
            <v>N/A</v>
          </cell>
          <cell r="AN717">
            <v>27322380</v>
          </cell>
          <cell r="AO717">
            <v>44984</v>
          </cell>
          <cell r="AP717">
            <v>0</v>
          </cell>
          <cell r="AQ717" t="str">
            <v>N/A</v>
          </cell>
          <cell r="AR717">
            <v>0</v>
          </cell>
          <cell r="AS717" t="str">
            <v>N/A</v>
          </cell>
          <cell r="AT717">
            <v>0</v>
          </cell>
          <cell r="AU717" t="str">
            <v>N/A</v>
          </cell>
          <cell r="AV717">
            <v>0</v>
          </cell>
          <cell r="AW717" t="str">
            <v>N/A</v>
          </cell>
          <cell r="AX717">
            <v>1</v>
          </cell>
          <cell r="AY717" t="str">
            <v>N/A</v>
          </cell>
          <cell r="AZ717">
            <v>0</v>
          </cell>
          <cell r="BA717">
            <v>126521439</v>
          </cell>
          <cell r="BB717" t="str">
            <v>SI</v>
          </cell>
          <cell r="BC717">
            <v>88645968</v>
          </cell>
          <cell r="BD717" t="str">
            <v>N/A</v>
          </cell>
          <cell r="BE717" t="str">
            <v>N/A</v>
          </cell>
          <cell r="BF717" t="str">
            <v>N/A</v>
          </cell>
          <cell r="BG717">
            <v>45169</v>
          </cell>
          <cell r="BH717">
            <v>45169</v>
          </cell>
          <cell r="BI717">
            <v>-174</v>
          </cell>
          <cell r="BJ717" t="str">
            <v>SI</v>
          </cell>
          <cell r="BK717" t="str">
            <v>N/A</v>
          </cell>
          <cell r="BL717" t="str">
            <v>Bogotá D.C.</v>
          </cell>
          <cell r="BM717" t="str">
            <v>Cumplimiento</v>
          </cell>
          <cell r="BN717" t="str">
            <v>21-45-101393707</v>
          </cell>
          <cell r="BO717">
            <v>0</v>
          </cell>
          <cell r="BP717" t="str">
            <v>Seguros del Estado S.A.</v>
          </cell>
          <cell r="BQ717">
            <v>44905</v>
          </cell>
          <cell r="BR717" t="str">
            <v>01/12/2022 - 01/03/2024</v>
          </cell>
          <cell r="BS717">
            <v>44896</v>
          </cell>
          <cell r="BT717" t="str">
            <v>PENDIENTE</v>
          </cell>
          <cell r="BU717" t="str">
            <v xml:space="preserve">Autorización de
vigencia futura mediante oficio Nro. 2-2022-051335 del cuatro (4) de noviembre de dos mil
veintidós (2022) emitido por el Ministerio de Hacienda y Crédito Público.
Mediante el otrosí número 1 Adicionar dos obligaciones específicas Adicionar el valor del contrato: $27.322.380
</v>
          </cell>
          <cell r="BV717" t="str">
            <v>Terminado</v>
          </cell>
          <cell r="BW717" t="str">
            <v>Adición</v>
          </cell>
          <cell r="BX717" t="str">
            <v>N/A</v>
          </cell>
          <cell r="BY717" t="str">
            <v>DERECHO</v>
          </cell>
          <cell r="BZ717" t="str">
            <v>N/A</v>
          </cell>
          <cell r="CA717" t="str">
            <v>FEMENINO</v>
          </cell>
        </row>
        <row r="718">
          <cell r="C718" t="str">
            <v>JEP-659-2022</v>
          </cell>
          <cell r="D718" t="str">
            <v>JEP-CSPO-636-2022</v>
          </cell>
          <cell r="E718" t="str">
            <v>Clara Torres</v>
          </cell>
          <cell r="F718">
            <v>44781</v>
          </cell>
          <cell r="G718" t="str">
            <v>Otoniel Camargo Ramírez</v>
          </cell>
          <cell r="H718" t="str">
            <v>2. Contratos o convenios que no requieren pluralidad de ofertas</v>
          </cell>
          <cell r="I718" t="str">
            <v>1. Prestación de servicios</v>
          </cell>
          <cell r="J718">
            <v>79540943</v>
          </cell>
          <cell r="K718">
            <v>4</v>
          </cell>
          <cell r="L718" t="str">
            <v>Persona Natural</v>
          </cell>
          <cell r="M718" t="str">
            <v>Tunja</v>
          </cell>
          <cell r="N718" t="str">
            <v xml:space="preserve">Prestar servicios profesionales para apoyar al Departamento de Enfoques Diferenciales en la elaboración y revisión de documentos jurídicos de la dependencia, así como en asesoría , ejecución  y apoyo jurídico en los procedimientos que adelanta la dependencia. </v>
          </cell>
          <cell r="O718" t="str">
            <v>Funciones de la dependencia</v>
          </cell>
          <cell r="P718" t="str">
            <v>Angela María Mora Soto</v>
          </cell>
          <cell r="Q718" t="str">
            <v>Subsecretaría Ejecutiva (Encargada)</v>
          </cell>
          <cell r="R718" t="str">
            <v xml:space="preserve">Subsecretaría Ejecutiva </v>
          </cell>
          <cell r="S718" t="str">
            <v xml:space="preserve">Departamento de Enfoques Diferenciales </v>
          </cell>
          <cell r="T718" t="str">
            <v>Eliana Fernanda Antonio Rosero</v>
          </cell>
          <cell r="U718" t="str">
            <v>AA-Subdirección de Fortalecimiento Institucional</v>
          </cell>
          <cell r="V718" t="str">
            <v>N/A</v>
          </cell>
          <cell r="W718" t="str">
            <v>N/A</v>
          </cell>
          <cell r="X718" t="str">
            <v>N/A</v>
          </cell>
          <cell r="Y718" t="str">
            <v xml:space="preserve">Inversión </v>
          </cell>
          <cell r="Z718">
            <v>40376399</v>
          </cell>
          <cell r="AA718" t="str">
            <v>N/A</v>
          </cell>
          <cell r="AB718" t="str">
            <v>N/A</v>
          </cell>
          <cell r="AC718">
            <v>8240084</v>
          </cell>
          <cell r="AD718" t="str">
            <v>N/A</v>
          </cell>
          <cell r="AE718">
            <v>99622</v>
          </cell>
          <cell r="AF718" t="str">
            <v xml:space="preserve">364922	</v>
          </cell>
          <cell r="AG718">
            <v>2018011001091</v>
          </cell>
          <cell r="AH718">
            <v>44784</v>
          </cell>
          <cell r="AI718">
            <v>44790</v>
          </cell>
          <cell r="AJ718" t="str">
            <v>Juan Gabriel Acosta Castro</v>
          </cell>
          <cell r="AK718">
            <v>1128054124</v>
          </cell>
          <cell r="AL718">
            <v>2</v>
          </cell>
          <cell r="AM718">
            <v>44805</v>
          </cell>
          <cell r="AN718">
            <v>0</v>
          </cell>
          <cell r="AO718" t="str">
            <v>N/A</v>
          </cell>
          <cell r="AP718">
            <v>0</v>
          </cell>
          <cell r="AQ718" t="str">
            <v>N/A</v>
          </cell>
          <cell r="AR718">
            <v>0</v>
          </cell>
          <cell r="AS718" t="str">
            <v>N/A</v>
          </cell>
          <cell r="AT718">
            <v>0</v>
          </cell>
          <cell r="AU718" t="str">
            <v>N/A</v>
          </cell>
          <cell r="AV718">
            <v>0</v>
          </cell>
          <cell r="AW718" t="str">
            <v>N/A</v>
          </cell>
          <cell r="AX718">
            <v>0</v>
          </cell>
          <cell r="AY718" t="str">
            <v>N/A</v>
          </cell>
          <cell r="AZ718">
            <v>0</v>
          </cell>
          <cell r="BA718">
            <v>40376399</v>
          </cell>
          <cell r="BB718" t="str">
            <v>NO</v>
          </cell>
          <cell r="BC718" t="str">
            <v>N/A</v>
          </cell>
          <cell r="BD718" t="str">
            <v>N/A</v>
          </cell>
          <cell r="BE718" t="str">
            <v>N/A</v>
          </cell>
          <cell r="BF718" t="str">
            <v>N/A</v>
          </cell>
          <cell r="BG718">
            <v>44926</v>
          </cell>
          <cell r="BH718">
            <v>44926</v>
          </cell>
          <cell r="BI718">
            <v>-417</v>
          </cell>
          <cell r="BJ718" t="str">
            <v>SI</v>
          </cell>
          <cell r="BK718" t="str">
            <v>N/A</v>
          </cell>
          <cell r="BL718" t="str">
            <v>Bogotá D.C.</v>
          </cell>
          <cell r="BM718" t="str">
            <v>Cumplimiento</v>
          </cell>
          <cell r="BN718" t="str">
            <v>390-47-994000073198
21-45-101383328</v>
          </cell>
          <cell r="BO718" t="str">
            <v>1
0</v>
          </cell>
          <cell r="BP718" t="str">
            <v>Aseguradora Soolidaria de Colombia
Seguros del Estado S.A.</v>
          </cell>
          <cell r="BQ718" t="str">
            <v>16/08/2022
01/09/2022</v>
          </cell>
          <cell r="BR718" t="str">
            <v>09/08/2022 - 30/06/2023
01/09/2022 - 01/07/2023</v>
          </cell>
          <cell r="BS718" t="str">
            <v>17/08/2022
01/09/2022</v>
          </cell>
          <cell r="BT718" t="str">
            <v>PENDIENTE</v>
          </cell>
          <cell r="BU718" t="str">
            <v>En fecha de 1/09/2022 se publica la cesión de contrato 659-2022 entre Otoniel Camargo y Gabriel Acosta</v>
          </cell>
          <cell r="BV718" t="str">
            <v>Terminado</v>
          </cell>
          <cell r="BW718" t="str">
            <v>Cesión</v>
          </cell>
          <cell r="BX718" t="str">
            <v>N/A</v>
          </cell>
          <cell r="BY718" t="str">
            <v>DERECHO</v>
          </cell>
          <cell r="BZ718" t="str">
            <v>N/A</v>
          </cell>
          <cell r="CA718" t="str">
            <v>MASCULINO</v>
          </cell>
        </row>
        <row r="719">
          <cell r="C719" t="str">
            <v>JEP-720-2022</v>
          </cell>
          <cell r="D719" t="str">
            <v>JEP-CSPO-695-2022</v>
          </cell>
          <cell r="E719" t="str">
            <v xml:space="preserve">Ángela Esquivel </v>
          </cell>
          <cell r="F719">
            <v>44833</v>
          </cell>
          <cell r="G719" t="str">
            <v>Ana Elizabeth Mojica Acevedo</v>
          </cell>
          <cell r="H719" t="str">
            <v>2. Contratos o convenios que no requieren pluralidad de ofertas</v>
          </cell>
          <cell r="I719" t="str">
            <v>1. Prestación de servicios</v>
          </cell>
          <cell r="J719">
            <v>21018207</v>
          </cell>
          <cell r="K719">
            <v>3</v>
          </cell>
          <cell r="L719" t="str">
            <v>Persona Natural</v>
          </cell>
          <cell r="M719" t="str">
            <v xml:space="preserve">Bogotá D.C. </v>
          </cell>
          <cell r="N719" t="str">
            <v>Prestar servicios profesionales para apoyar el cumplimiento y seguimiento de las órdenes judiciales emitidas por las Salas y Secciones de la JEP a cargo del Departamento de Enfoques Diferenciales</v>
          </cell>
          <cell r="O719" t="str">
            <v>Misional</v>
          </cell>
          <cell r="P719" t="str">
            <v>Harvey Danilo Suarez Morales</v>
          </cell>
          <cell r="Q719" t="str">
            <v>Secretaría Ejecutiva</v>
          </cell>
          <cell r="R719" t="str">
            <v>Subsecretaría Ejecutiva</v>
          </cell>
          <cell r="S719" t="str">
            <v xml:space="preserve">Departamento de Enfoques Diferenciales </v>
          </cell>
          <cell r="T719" t="str">
            <v>Eliana Fernanda Antonio Rosero</v>
          </cell>
          <cell r="U719" t="str">
            <v xml:space="preserve">BB-Departamento de Enfoques Diferenciales </v>
          </cell>
          <cell r="V719" t="str">
            <v>N/A</v>
          </cell>
          <cell r="W719" t="str">
            <v>N/A</v>
          </cell>
          <cell r="X719" t="str">
            <v>N/A</v>
          </cell>
          <cell r="Y719" t="str">
            <v>Inversión</v>
          </cell>
          <cell r="Z719">
            <v>21684429</v>
          </cell>
          <cell r="AA719" t="str">
            <v>N/A</v>
          </cell>
          <cell r="AB719" t="str">
            <v>N/A</v>
          </cell>
          <cell r="AC719">
            <v>7228143</v>
          </cell>
          <cell r="AD719" t="str">
            <v>N/A</v>
          </cell>
          <cell r="AE719">
            <v>100122</v>
          </cell>
          <cell r="AF719" t="str">
            <v xml:space="preserve">	451622</v>
          </cell>
          <cell r="AG719">
            <v>2018011001091</v>
          </cell>
          <cell r="AH719">
            <v>44845</v>
          </cell>
          <cell r="AI719">
            <v>44847</v>
          </cell>
          <cell r="AJ719" t="str">
            <v>N/A</v>
          </cell>
          <cell r="AK719" t="str">
            <v>N/A</v>
          </cell>
          <cell r="AL719" t="str">
            <v>N/A</v>
          </cell>
          <cell r="AM719" t="str">
            <v>N/A</v>
          </cell>
          <cell r="AN719">
            <v>0</v>
          </cell>
          <cell r="AO719" t="str">
            <v>N/A</v>
          </cell>
          <cell r="AP719">
            <v>0</v>
          </cell>
          <cell r="AQ719" t="str">
            <v>N/A</v>
          </cell>
          <cell r="AR719">
            <v>0</v>
          </cell>
          <cell r="AS719" t="str">
            <v>N/A</v>
          </cell>
          <cell r="AT719">
            <v>0</v>
          </cell>
          <cell r="AU719" t="str">
            <v>N/A</v>
          </cell>
          <cell r="AV719">
            <v>0</v>
          </cell>
          <cell r="AW719" t="str">
            <v>N/A</v>
          </cell>
          <cell r="AX719">
            <v>0</v>
          </cell>
          <cell r="AY719" t="str">
            <v>N/A</v>
          </cell>
          <cell r="AZ719">
            <v>0</v>
          </cell>
          <cell r="BA719">
            <v>21684429</v>
          </cell>
          <cell r="BB719" t="str">
            <v>NO</v>
          </cell>
          <cell r="BC719" t="str">
            <v>N/A</v>
          </cell>
          <cell r="BD719" t="str">
            <v>N/A</v>
          </cell>
          <cell r="BE719" t="str">
            <v>N/A</v>
          </cell>
          <cell r="BF719" t="str">
            <v>N/A</v>
          </cell>
          <cell r="BG719">
            <v>44926</v>
          </cell>
          <cell r="BH719">
            <v>44926</v>
          </cell>
          <cell r="BI719">
            <v>-417</v>
          </cell>
          <cell r="BJ719" t="str">
            <v>SI</v>
          </cell>
          <cell r="BK719" t="str">
            <v>N/A</v>
          </cell>
          <cell r="BL719" t="str">
            <v>Bogotá D.C.</v>
          </cell>
          <cell r="BM719" t="str">
            <v>Cumplimiento</v>
          </cell>
          <cell r="BN719" t="str">
            <v>21-45-101388077</v>
          </cell>
          <cell r="BO719">
            <v>0</v>
          </cell>
          <cell r="BP719" t="str">
            <v xml:space="preserve">Seguros del Estado S.A. </v>
          </cell>
          <cell r="BQ719">
            <v>44845</v>
          </cell>
          <cell r="BR719" t="str">
            <v>10/10/2022 - 01/07/2023</v>
          </cell>
          <cell r="BS719">
            <v>2022</v>
          </cell>
          <cell r="BT719" t="str">
            <v>PENDIENTE</v>
          </cell>
          <cell r="BU719" t="str">
            <v>Ninguna</v>
          </cell>
          <cell r="BV719" t="str">
            <v>Terminado</v>
          </cell>
          <cell r="BW719" t="str">
            <v>Retiro</v>
          </cell>
          <cell r="BX719" t="str">
            <v>N/A</v>
          </cell>
          <cell r="BY719" t="str">
            <v>DERECHO</v>
          </cell>
          <cell r="BZ719" t="str">
            <v>N/A</v>
          </cell>
          <cell r="CA719" t="str">
            <v>FEMENINO</v>
          </cell>
        </row>
        <row r="720">
          <cell r="C720" t="str">
            <v>JEP-801-2022</v>
          </cell>
          <cell r="D720" t="str">
            <v>JEP-CSPO-772-2022</v>
          </cell>
          <cell r="E720" t="str">
            <v xml:space="preserve">Ángela Esquivel </v>
          </cell>
          <cell r="F720">
            <v>44882</v>
          </cell>
          <cell r="G720" t="str">
            <v>Mabel Concepción Valencia Mosquera</v>
          </cell>
          <cell r="H720" t="str">
            <v>2. Contratos o convenios que no requieren pluralidad de ofertas</v>
          </cell>
          <cell r="I720" t="str">
            <v>1. Prestación de servicios</v>
          </cell>
          <cell r="J720">
            <v>34530317</v>
          </cell>
          <cell r="K720">
            <v>7</v>
          </cell>
          <cell r="L720" t="str">
            <v>Persona Natural</v>
          </cell>
          <cell r="M720" t="str">
            <v>N/A</v>
          </cell>
          <cell r="N720" t="str">
            <v>Prestar servicios profesionales para apoyar al Departamento de Enfoques Diferenciales  en el desarrollo de la estrategia para la implementación de la perspectiva de interseccionalidad de los enfoques diferenciales, en el marco de los ejes de interés estratégico de la JEP.</v>
          </cell>
          <cell r="O720" t="str">
            <v>Misional</v>
          </cell>
          <cell r="P720" t="str">
            <v>Harvey Danilo Suarez Morales</v>
          </cell>
          <cell r="Q720" t="str">
            <v>Secretaría Ejecutiva</v>
          </cell>
          <cell r="R720" t="str">
            <v>Secretaría Ejecutiva</v>
          </cell>
          <cell r="S720" t="str">
            <v>Departamento de Enfoques Diferenciales</v>
          </cell>
          <cell r="T720" t="str">
            <v>Eliana Fernanda Antonio Rosero</v>
          </cell>
          <cell r="U720" t="str">
            <v xml:space="preserve">BB-Departamento de Enfoques Diferenciales </v>
          </cell>
          <cell r="V720" t="str">
            <v>N/A</v>
          </cell>
          <cell r="W720" t="str">
            <v>N/A</v>
          </cell>
          <cell r="X720" t="str">
            <v>N/A</v>
          </cell>
          <cell r="Y720" t="str">
            <v>Inversión</v>
          </cell>
          <cell r="Z720">
            <v>11810781</v>
          </cell>
          <cell r="AA720" t="str">
            <v>N/A</v>
          </cell>
          <cell r="AB720" t="str">
            <v>N/A</v>
          </cell>
          <cell r="AC720">
            <v>8240084</v>
          </cell>
          <cell r="AD720" t="str">
            <v>N/A</v>
          </cell>
          <cell r="AE720">
            <v>100222</v>
          </cell>
          <cell r="AF720">
            <v>549722</v>
          </cell>
          <cell r="AG720">
            <v>2018011001091</v>
          </cell>
          <cell r="AH720">
            <v>44895</v>
          </cell>
          <cell r="AI720">
            <v>44897</v>
          </cell>
          <cell r="AJ720" t="str">
            <v>N/A</v>
          </cell>
          <cell r="AK720" t="str">
            <v>N/A</v>
          </cell>
          <cell r="AL720" t="str">
            <v>N/A</v>
          </cell>
          <cell r="AM720" t="str">
            <v>N/A</v>
          </cell>
          <cell r="AN720">
            <v>0</v>
          </cell>
          <cell r="AO720" t="str">
            <v>N/A</v>
          </cell>
          <cell r="AP720">
            <v>0</v>
          </cell>
          <cell r="AQ720" t="str">
            <v>N/A</v>
          </cell>
          <cell r="AR720">
            <v>0</v>
          </cell>
          <cell r="AS720" t="str">
            <v>N/A</v>
          </cell>
          <cell r="AT720">
            <v>0</v>
          </cell>
          <cell r="AU720" t="str">
            <v>N/A</v>
          </cell>
          <cell r="AV720">
            <v>0</v>
          </cell>
          <cell r="AW720" t="str">
            <v>N/A</v>
          </cell>
          <cell r="AX720">
            <v>0</v>
          </cell>
          <cell r="AY720" t="str">
            <v>N/A</v>
          </cell>
          <cell r="AZ720">
            <v>0</v>
          </cell>
          <cell r="BA720">
            <v>11810781</v>
          </cell>
          <cell r="BB720" t="str">
            <v>NO</v>
          </cell>
          <cell r="BC720">
            <v>0</v>
          </cell>
          <cell r="BD720" t="str">
            <v>N/A</v>
          </cell>
          <cell r="BE720" t="str">
            <v>N/A</v>
          </cell>
          <cell r="BF720" t="str">
            <v>N/A</v>
          </cell>
          <cell r="BG720">
            <v>44926</v>
          </cell>
          <cell r="BH720">
            <v>44926</v>
          </cell>
          <cell r="BI720">
            <v>-417</v>
          </cell>
          <cell r="BJ720" t="str">
            <v>SI</v>
          </cell>
          <cell r="BK720" t="str">
            <v>N/A</v>
          </cell>
          <cell r="BL720" t="str">
            <v>Bogotá D.C.</v>
          </cell>
          <cell r="BM720" t="str">
            <v>Cumplimiento</v>
          </cell>
          <cell r="BN720" t="str">
            <v>21-45-101393660</v>
          </cell>
          <cell r="BO720">
            <v>0</v>
          </cell>
          <cell r="BP720" t="str">
            <v xml:space="preserve">Seguros del Estado S.A. </v>
          </cell>
          <cell r="BQ720">
            <v>44896</v>
          </cell>
          <cell r="BR720" t="str">
            <v>01/12/2022 - 01/07/2023</v>
          </cell>
          <cell r="BS720">
            <v>2022</v>
          </cell>
          <cell r="BT720" t="str">
            <v>PENDIENTE</v>
          </cell>
          <cell r="BU720" t="str">
            <v>Ninguna</v>
          </cell>
          <cell r="BV720" t="str">
            <v>Terminado</v>
          </cell>
          <cell r="BW720" t="str">
            <v>Retiro</v>
          </cell>
          <cell r="BX720" t="str">
            <v>N/A</v>
          </cell>
          <cell r="BY720" t="str">
            <v>PSICOLOGÍA</v>
          </cell>
          <cell r="BZ720" t="str">
            <v>N/A</v>
          </cell>
          <cell r="CA720" t="str">
            <v>FEMENINO</v>
          </cell>
        </row>
        <row r="721">
          <cell r="C721" t="str">
            <v>JEP-665-2022</v>
          </cell>
          <cell r="D721" t="str">
            <v>JEP-CSPO-642-2022</v>
          </cell>
          <cell r="E721" t="str">
            <v>Jairo Cuellar</v>
          </cell>
          <cell r="F721">
            <v>44785</v>
          </cell>
          <cell r="G721" t="str">
            <v xml:space="preserve">Leidy Tatiana Hernandez Lopez </v>
          </cell>
          <cell r="H721" t="str">
            <v>2. Contratos o convenios que no requieren pluralidad de ofertas</v>
          </cell>
          <cell r="I721" t="str">
            <v>1. Prestación de servicios</v>
          </cell>
          <cell r="J721">
            <v>53067261</v>
          </cell>
          <cell r="K721">
            <v>7</v>
          </cell>
          <cell r="L721" t="str">
            <v>Persona Natural</v>
          </cell>
          <cell r="M721" t="str">
            <v xml:space="preserve">Bogotá D.C. </v>
          </cell>
          <cell r="N721" t="str">
            <v>Prestación de servicios profesionales para apoyar y acompañar las actividades de consolidación de los sistemas de información misionales de la JEP, a través de la validación y estructuración jurídica.</v>
          </cell>
          <cell r="O721" t="str">
            <v>Misional</v>
          </cell>
          <cell r="P721" t="str">
            <v>Angela María Mora Soto</v>
          </cell>
          <cell r="Q721" t="str">
            <v>Subsecretaría Ejecutiva (Encargada)</v>
          </cell>
          <cell r="R721" t="str">
            <v xml:space="preserve">Subsecretaría Ejecutiva </v>
          </cell>
          <cell r="S721" t="str">
            <v>Departamento SAAD - Comparecientes</v>
          </cell>
          <cell r="T721" t="str">
            <v>Jose Manuel Alarcón López</v>
          </cell>
          <cell r="U721" t="str">
            <v>BB-Departamento SAAD - Comparecientes</v>
          </cell>
          <cell r="V721" t="str">
            <v>N/A</v>
          </cell>
          <cell r="W721" t="str">
            <v>N/A</v>
          </cell>
          <cell r="X721" t="str">
            <v>N/A</v>
          </cell>
          <cell r="Y721" t="str">
            <v>Inversión</v>
          </cell>
          <cell r="Z721">
            <v>51225000</v>
          </cell>
          <cell r="AA721" t="str">
            <v>N/A</v>
          </cell>
          <cell r="AB721" t="str">
            <v>N/A</v>
          </cell>
          <cell r="AC721">
            <v>10245000</v>
          </cell>
          <cell r="AD721" t="str">
            <v>N/A</v>
          </cell>
          <cell r="AE721">
            <v>97822</v>
          </cell>
          <cell r="AF721">
            <v>370422</v>
          </cell>
          <cell r="AG721" t="str">
            <v xml:space="preserve">	2018011000870</v>
          </cell>
          <cell r="AH721">
            <v>44790</v>
          </cell>
          <cell r="AI721">
            <v>44791</v>
          </cell>
          <cell r="AJ721" t="str">
            <v>N/A</v>
          </cell>
          <cell r="AK721" t="str">
            <v>N/A</v>
          </cell>
          <cell r="AL721" t="str">
            <v>N/A</v>
          </cell>
          <cell r="AM721" t="str">
            <v>N/A</v>
          </cell>
          <cell r="AN721">
            <v>0</v>
          </cell>
          <cell r="AO721" t="str">
            <v>N/A</v>
          </cell>
          <cell r="AP721">
            <v>0</v>
          </cell>
          <cell r="AQ721" t="str">
            <v>N/A</v>
          </cell>
          <cell r="AR721">
            <v>0</v>
          </cell>
          <cell r="AS721" t="str">
            <v>N/A</v>
          </cell>
          <cell r="AT721">
            <v>0</v>
          </cell>
          <cell r="AU721" t="str">
            <v>N/A</v>
          </cell>
          <cell r="AV721">
            <v>0</v>
          </cell>
          <cell r="AW721" t="str">
            <v>N/A</v>
          </cell>
          <cell r="AX721">
            <v>0</v>
          </cell>
          <cell r="AY721" t="str">
            <v>N/A</v>
          </cell>
          <cell r="AZ721">
            <v>0</v>
          </cell>
          <cell r="BA721">
            <v>51225000</v>
          </cell>
          <cell r="BB721" t="str">
            <v>NO</v>
          </cell>
          <cell r="BC721" t="str">
            <v>N/A</v>
          </cell>
          <cell r="BD721" t="str">
            <v>N/A</v>
          </cell>
          <cell r="BE721" t="str">
            <v>N/A</v>
          </cell>
          <cell r="BF721" t="str">
            <v>N/A</v>
          </cell>
          <cell r="BG721">
            <v>44926</v>
          </cell>
          <cell r="BH721">
            <v>44926</v>
          </cell>
          <cell r="BI721">
            <v>-417</v>
          </cell>
          <cell r="BJ721" t="str">
            <v>SI</v>
          </cell>
          <cell r="BK721" t="str">
            <v>N/A</v>
          </cell>
          <cell r="BL721" t="str">
            <v>Bogotá D.C.</v>
          </cell>
          <cell r="BM721" t="str">
            <v>Cumplimiento</v>
          </cell>
          <cell r="BN721" t="str">
            <v>25-47-101003134</v>
          </cell>
          <cell r="BO721">
            <v>0</v>
          </cell>
          <cell r="BP721" t="str">
            <v>Seguros del Estado S.A.</v>
          </cell>
          <cell r="BQ721">
            <v>44791</v>
          </cell>
          <cell r="BR721" t="str">
            <v>17/08/2022 - 01/07/2023</v>
          </cell>
          <cell r="BS721">
            <v>2022</v>
          </cell>
          <cell r="BT721" t="str">
            <v>PENDIENTE</v>
          </cell>
          <cell r="BU721" t="str">
            <v>Ninguna</v>
          </cell>
          <cell r="BV721" t="str">
            <v>Terminado</v>
          </cell>
          <cell r="BW721" t="str">
            <v>Retiro</v>
          </cell>
          <cell r="BX721" t="str">
            <v>N/A</v>
          </cell>
          <cell r="BY721" t="str">
            <v>DERECHO</v>
          </cell>
          <cell r="BZ721" t="str">
            <v>N/A</v>
          </cell>
          <cell r="CA721" t="str">
            <v>FEMENINO</v>
          </cell>
        </row>
        <row r="722">
          <cell r="C722" t="str">
            <v>JEP-670-2022</v>
          </cell>
          <cell r="D722" t="str">
            <v>JEP-CSPO-647-2022</v>
          </cell>
          <cell r="E722" t="str">
            <v>Jairo Cuellar</v>
          </cell>
          <cell r="F722">
            <v>44791</v>
          </cell>
          <cell r="G722" t="str">
            <v>Rosaura Morales Gómez</v>
          </cell>
          <cell r="H722" t="str">
            <v>2. Contratos o convenios que no requieren pluralidad de ofertas</v>
          </cell>
          <cell r="I722" t="str">
            <v>1. Prestación de servicios</v>
          </cell>
          <cell r="J722">
            <v>1032452027</v>
          </cell>
          <cell r="K722">
            <v>5</v>
          </cell>
          <cell r="L722" t="str">
            <v>Persona Natural</v>
          </cell>
          <cell r="M722" t="str">
            <v xml:space="preserve">Bogotá D.C. </v>
          </cell>
          <cell r="N722" t="str">
            <v>Prestación de servicios profesionales para brindar apoyo y asistencia técnica para la consolidación de los sistemas de información misionales de la JEP, a través de procesos de validación y aplicación de herramientas jurídicas y conceptuales. (Contratos o convenio que no requieren pluralidad de ofertas)</v>
          </cell>
          <cell r="O722" t="str">
            <v>Misional</v>
          </cell>
          <cell r="P722" t="str">
            <v>Angela María Mora Soto</v>
          </cell>
          <cell r="Q722" t="str">
            <v>Subsecretaría Ejecutiva (Encargada)</v>
          </cell>
          <cell r="R722" t="str">
            <v xml:space="preserve">Subsecretaría Ejecutiva </v>
          </cell>
          <cell r="S722" t="str">
            <v>Departamento SAAD - Comparecientes</v>
          </cell>
          <cell r="T722" t="str">
            <v>Jorge Alirio Mancera Cortés</v>
          </cell>
          <cell r="U722" t="str">
            <v>BB-Departamento SAAD - Comparecientes</v>
          </cell>
          <cell r="V722" t="str">
            <v>N/A</v>
          </cell>
          <cell r="W722" t="str">
            <v>N/A</v>
          </cell>
          <cell r="X722" t="str">
            <v>N/A</v>
          </cell>
          <cell r="Y722" t="str">
            <v>Inversión</v>
          </cell>
          <cell r="Z722">
            <v>25263415</v>
          </cell>
          <cell r="AA722" t="str">
            <v>N/A</v>
          </cell>
          <cell r="AB722" t="str">
            <v>N/A</v>
          </cell>
          <cell r="AC722">
            <v>5052683</v>
          </cell>
          <cell r="AD722" t="str">
            <v>N/A</v>
          </cell>
          <cell r="AE722">
            <v>97922</v>
          </cell>
          <cell r="AF722">
            <v>391822</v>
          </cell>
          <cell r="AG722" t="str">
            <v xml:space="preserve">	2018011000870</v>
          </cell>
          <cell r="AH722">
            <v>44803</v>
          </cell>
          <cell r="AI722">
            <v>44803</v>
          </cell>
          <cell r="AJ722" t="str">
            <v>N/A</v>
          </cell>
          <cell r="AK722" t="str">
            <v>N/A</v>
          </cell>
          <cell r="AL722" t="str">
            <v>N/A</v>
          </cell>
          <cell r="AM722" t="str">
            <v>N/A</v>
          </cell>
          <cell r="AN722">
            <v>0</v>
          </cell>
          <cell r="AO722" t="str">
            <v>N/A</v>
          </cell>
          <cell r="AP722">
            <v>0</v>
          </cell>
          <cell r="AQ722" t="str">
            <v>N/A</v>
          </cell>
          <cell r="AR722">
            <v>0</v>
          </cell>
          <cell r="AS722" t="str">
            <v>N/A</v>
          </cell>
          <cell r="AT722">
            <v>0</v>
          </cell>
          <cell r="AU722" t="str">
            <v>N/A</v>
          </cell>
          <cell r="AV722">
            <v>0</v>
          </cell>
          <cell r="AW722" t="str">
            <v>N/A</v>
          </cell>
          <cell r="AX722">
            <v>0</v>
          </cell>
          <cell r="AY722" t="str">
            <v>N/A</v>
          </cell>
          <cell r="AZ722">
            <v>0</v>
          </cell>
          <cell r="BA722">
            <v>25263415</v>
          </cell>
          <cell r="BB722" t="str">
            <v>NO</v>
          </cell>
          <cell r="BC722" t="str">
            <v>N/A</v>
          </cell>
          <cell r="BD722" t="str">
            <v>N/A</v>
          </cell>
          <cell r="BE722" t="str">
            <v>N/A</v>
          </cell>
          <cell r="BF722" t="str">
            <v>N/A</v>
          </cell>
          <cell r="BG722">
            <v>44926</v>
          </cell>
          <cell r="BH722">
            <v>44926</v>
          </cell>
          <cell r="BI722">
            <v>-417</v>
          </cell>
          <cell r="BJ722" t="str">
            <v>SI</v>
          </cell>
          <cell r="BK722" t="str">
            <v>N/A</v>
          </cell>
          <cell r="BL722" t="str">
            <v>Bogotá D.C.</v>
          </cell>
          <cell r="BM722" t="str">
            <v>Cumplimiento</v>
          </cell>
          <cell r="BN722" t="str">
            <v>839-47-101001893</v>
          </cell>
          <cell r="BO722">
            <v>0</v>
          </cell>
          <cell r="BP722" t="str">
            <v>Seguros del Estado S.A.</v>
          </cell>
          <cell r="BQ722">
            <v>44803</v>
          </cell>
          <cell r="BR722" t="str">
            <v>30/08/2022 - 30/06/2023</v>
          </cell>
          <cell r="BS722">
            <v>2022</v>
          </cell>
          <cell r="BT722" t="str">
            <v>PENDIENTE</v>
          </cell>
          <cell r="BU722" t="str">
            <v>Ninguna</v>
          </cell>
          <cell r="BV722" t="str">
            <v>Terminado</v>
          </cell>
          <cell r="BW722" t="str">
            <v>Retiro</v>
          </cell>
          <cell r="BX722" t="str">
            <v>N/A</v>
          </cell>
          <cell r="BY722" t="str">
            <v>DERECHO</v>
          </cell>
          <cell r="BZ722" t="str">
            <v>N/A</v>
          </cell>
          <cell r="CA722" t="str">
            <v>FEMENINO</v>
          </cell>
        </row>
        <row r="723">
          <cell r="C723" t="str">
            <v>JEP-690-2022</v>
          </cell>
          <cell r="D723" t="str">
            <v>JEP-CSPO-666-2022</v>
          </cell>
          <cell r="E723" t="str">
            <v>Jairo Cuellar</v>
          </cell>
          <cell r="F723">
            <v>44804</v>
          </cell>
          <cell r="G723" t="str">
            <v>Jenny Juliana Vásquez Sarmiento</v>
          </cell>
          <cell r="H723" t="str">
            <v>2. Contratos o convenios que no requieren pluralidad de ofertas</v>
          </cell>
          <cell r="I723" t="str">
            <v>1. Prestación de servicios</v>
          </cell>
          <cell r="J723">
            <v>63529702</v>
          </cell>
          <cell r="K723">
            <v>3</v>
          </cell>
          <cell r="L723" t="str">
            <v>Persona Natural</v>
          </cell>
          <cell r="M723" t="str">
            <v>Bucaramanga</v>
          </cell>
          <cell r="N723" t="str">
            <v xml:space="preserve">Prestación de servicios profesionales para brindar apoyo y asistencia técnica para la consolidación de los sistemas de información misionales de la JEP, a través de procesos de validación y aplicación de herramientas jurídicas y conceptuales. </v>
          </cell>
          <cell r="O723" t="str">
            <v>Misional</v>
          </cell>
          <cell r="P723" t="str">
            <v>Harvey Danilo Suarez Morales</v>
          </cell>
          <cell r="Q723" t="str">
            <v>Secretaría Ejecutiva</v>
          </cell>
          <cell r="R723" t="str">
            <v xml:space="preserve">Subsecretaría Ejecutiva </v>
          </cell>
          <cell r="S723" t="str">
            <v>Departamento SAAD - Comparecientes</v>
          </cell>
          <cell r="T723" t="str">
            <v>Jorge Alirio Mancera Cortés</v>
          </cell>
          <cell r="U723" t="str">
            <v>BB-Departamento SAAD - Comparecientes</v>
          </cell>
          <cell r="V723" t="str">
            <v>N/A</v>
          </cell>
          <cell r="W723" t="str">
            <v>N/A</v>
          </cell>
          <cell r="X723" t="str">
            <v>N/A</v>
          </cell>
          <cell r="Y723" t="str">
            <v>Inversión</v>
          </cell>
          <cell r="Z723">
            <v>20210732</v>
          </cell>
          <cell r="AA723" t="str">
            <v>N/A</v>
          </cell>
          <cell r="AB723" t="str">
            <v>N/A</v>
          </cell>
          <cell r="AC723">
            <v>5052683</v>
          </cell>
          <cell r="AD723" t="str">
            <v>N/A</v>
          </cell>
          <cell r="AE723">
            <v>98022</v>
          </cell>
          <cell r="AF723">
            <v>409122</v>
          </cell>
          <cell r="AG723" t="str">
            <v xml:space="preserve">	2018011000870</v>
          </cell>
          <cell r="AH723">
            <v>44813</v>
          </cell>
          <cell r="AI723">
            <v>44817</v>
          </cell>
          <cell r="AJ723" t="str">
            <v>N/A</v>
          </cell>
          <cell r="AK723" t="str">
            <v>N/A</v>
          </cell>
          <cell r="AL723" t="str">
            <v>N/A</v>
          </cell>
          <cell r="AM723" t="str">
            <v>N/A</v>
          </cell>
          <cell r="AN723">
            <v>0</v>
          </cell>
          <cell r="AO723" t="str">
            <v>N/A</v>
          </cell>
          <cell r="AP723">
            <v>0</v>
          </cell>
          <cell r="AQ723" t="str">
            <v>N/A</v>
          </cell>
          <cell r="AR723">
            <v>0</v>
          </cell>
          <cell r="AS723" t="str">
            <v>N/A</v>
          </cell>
          <cell r="AT723">
            <v>0</v>
          </cell>
          <cell r="AU723" t="str">
            <v>N/A</v>
          </cell>
          <cell r="AV723">
            <v>0</v>
          </cell>
          <cell r="AW723" t="str">
            <v>N/A</v>
          </cell>
          <cell r="AX723">
            <v>0</v>
          </cell>
          <cell r="AY723" t="str">
            <v>N/A</v>
          </cell>
          <cell r="AZ723">
            <v>0</v>
          </cell>
          <cell r="BA723">
            <v>20210732</v>
          </cell>
          <cell r="BB723" t="str">
            <v>NO</v>
          </cell>
          <cell r="BC723" t="str">
            <v>N/A</v>
          </cell>
          <cell r="BD723" t="str">
            <v>N/A</v>
          </cell>
          <cell r="BE723" t="str">
            <v>N/A</v>
          </cell>
          <cell r="BF723" t="str">
            <v>N/A</v>
          </cell>
          <cell r="BG723">
            <v>44926</v>
          </cell>
          <cell r="BH723">
            <v>44926</v>
          </cell>
          <cell r="BI723">
            <v>-417</v>
          </cell>
          <cell r="BJ723" t="str">
            <v>SI</v>
          </cell>
          <cell r="BK723" t="str">
            <v>N/A</v>
          </cell>
          <cell r="BL723" t="str">
            <v>Bogotá D.C.</v>
          </cell>
          <cell r="BM723" t="str">
            <v>Cumplimiento</v>
          </cell>
          <cell r="BN723" t="str">
            <v>730-47-994000016193</v>
          </cell>
          <cell r="BO723">
            <v>0</v>
          </cell>
          <cell r="BP723" t="str">
            <v>Solidaria de Colombia</v>
          </cell>
          <cell r="BQ723">
            <v>44816</v>
          </cell>
          <cell r="BR723" t="str">
            <v>09/09/2022 - 30/06/2023</v>
          </cell>
          <cell r="BS723">
            <v>2022</v>
          </cell>
          <cell r="BT723" t="str">
            <v>PENDIENTE</v>
          </cell>
          <cell r="BU723" t="str">
            <v>Ninguna</v>
          </cell>
          <cell r="BV723" t="str">
            <v>Terminado</v>
          </cell>
          <cell r="BW723" t="str">
            <v>Retiro</v>
          </cell>
          <cell r="BX723" t="str">
            <v>N/A</v>
          </cell>
          <cell r="BY723" t="str">
            <v>DERECHO</v>
          </cell>
          <cell r="BZ723" t="str">
            <v>N/A</v>
          </cell>
          <cell r="CA723" t="str">
            <v>FEMENINO</v>
          </cell>
        </row>
        <row r="724">
          <cell r="C724" t="str">
            <v>JEP-671-2022</v>
          </cell>
          <cell r="D724" t="str">
            <v>JEP-CSPO-648-2022</v>
          </cell>
          <cell r="E724" t="str">
            <v>Jairo Cuellar</v>
          </cell>
          <cell r="F724">
            <v>44791</v>
          </cell>
          <cell r="G724" t="str">
            <v>Jorge Alejandro Mesa Albarracin</v>
          </cell>
          <cell r="H724" t="str">
            <v>2. Contratos o convenios que no requieren pluralidad de ofertas</v>
          </cell>
          <cell r="I724" t="str">
            <v>1. Prestación de servicios</v>
          </cell>
          <cell r="J724">
            <v>1098625296</v>
          </cell>
          <cell r="K724">
            <v>3</v>
          </cell>
          <cell r="L724" t="str">
            <v>Persona Natural</v>
          </cell>
          <cell r="M724" t="str">
            <v xml:space="preserve">Bogotá D.C. </v>
          </cell>
          <cell r="N724" t="str">
            <v>Prestación de servicios profesionales para brindar apoyo y asistencia técnica para la consolidación de los sistemas de información misionales de la JEP, a través de procesos de validación y aplicación de herramientas jurídicas y conceptuales.</v>
          </cell>
          <cell r="O724" t="str">
            <v>Misional</v>
          </cell>
          <cell r="P724" t="str">
            <v>Angela María Mora Soto</v>
          </cell>
          <cell r="Q724" t="str">
            <v>Subsecretaría Ejecutiva (Encargada)</v>
          </cell>
          <cell r="R724" t="str">
            <v xml:space="preserve">Subsecretaría Ejecutiva </v>
          </cell>
          <cell r="S724" t="str">
            <v>Departamento SAAD - Comparecientes</v>
          </cell>
          <cell r="T724" t="str">
            <v>Eliana Fernanda Antonio Rosero</v>
          </cell>
          <cell r="U724" t="str">
            <v>BB-Departamento SAAD - Comparecientes</v>
          </cell>
          <cell r="V724" t="str">
            <v>N/A</v>
          </cell>
          <cell r="W724" t="str">
            <v>N/A</v>
          </cell>
          <cell r="X724" t="str">
            <v>N/A</v>
          </cell>
          <cell r="Y724" t="str">
            <v>Inversión</v>
          </cell>
          <cell r="Z724">
            <v>25263415</v>
          </cell>
          <cell r="AA724" t="str">
            <v>N/A</v>
          </cell>
          <cell r="AB724" t="str">
            <v>N/A</v>
          </cell>
          <cell r="AC724">
            <v>5052683</v>
          </cell>
          <cell r="AD724" t="str">
            <v>N/A</v>
          </cell>
          <cell r="AE724">
            <v>98122</v>
          </cell>
          <cell r="AF724">
            <v>385622</v>
          </cell>
          <cell r="AG724">
            <v>2018011000870</v>
          </cell>
          <cell r="AH724">
            <v>44798</v>
          </cell>
          <cell r="AI724">
            <v>44783</v>
          </cell>
          <cell r="AJ724" t="str">
            <v>N/A</v>
          </cell>
          <cell r="AK724" t="str">
            <v>N/A</v>
          </cell>
          <cell r="AL724" t="str">
            <v>N/A</v>
          </cell>
          <cell r="AM724" t="str">
            <v>N/A</v>
          </cell>
          <cell r="AN724">
            <v>0</v>
          </cell>
          <cell r="AO724" t="str">
            <v>N/A</v>
          </cell>
          <cell r="AP724">
            <v>0</v>
          </cell>
          <cell r="AQ724" t="str">
            <v>N/A</v>
          </cell>
          <cell r="AR724">
            <v>0</v>
          </cell>
          <cell r="AS724" t="str">
            <v>N/A</v>
          </cell>
          <cell r="AT724">
            <v>0</v>
          </cell>
          <cell r="AU724" t="str">
            <v>N/A</v>
          </cell>
          <cell r="AV724">
            <v>0</v>
          </cell>
          <cell r="AW724" t="str">
            <v>N/A</v>
          </cell>
          <cell r="AX724">
            <v>0</v>
          </cell>
          <cell r="AY724" t="str">
            <v>N/A</v>
          </cell>
          <cell r="AZ724">
            <v>0</v>
          </cell>
          <cell r="BA724">
            <v>25263415</v>
          </cell>
          <cell r="BB724" t="str">
            <v>NO</v>
          </cell>
          <cell r="BC724" t="str">
            <v>N/A</v>
          </cell>
          <cell r="BD724" t="str">
            <v>N/A</v>
          </cell>
          <cell r="BE724" t="str">
            <v>N/A</v>
          </cell>
          <cell r="BF724" t="str">
            <v>N/A</v>
          </cell>
          <cell r="BG724">
            <v>44895</v>
          </cell>
          <cell r="BH724">
            <v>44895</v>
          </cell>
          <cell r="BI724">
            <v>-448</v>
          </cell>
          <cell r="BJ724" t="str">
            <v>SI</v>
          </cell>
          <cell r="BK724" t="str">
            <v>N/A</v>
          </cell>
          <cell r="BL724" t="str">
            <v>Bogotá D.C.</v>
          </cell>
          <cell r="BM724" t="str">
            <v>Cumplimiento</v>
          </cell>
          <cell r="BN724" t="str">
            <v xml:space="preserve">37-47-101003586 </v>
          </cell>
          <cell r="BO724">
            <v>0</v>
          </cell>
          <cell r="BP724" t="str">
            <v>Seguros del Estado S.A.</v>
          </cell>
          <cell r="BQ724">
            <v>44783</v>
          </cell>
          <cell r="BR724" t="str">
            <v>10/08/2022 - 31/05/2023</v>
          </cell>
          <cell r="BS724">
            <v>2022</v>
          </cell>
          <cell r="BT724" t="str">
            <v>PENDIENTE</v>
          </cell>
          <cell r="BU724" t="str">
            <v>Ninguna</v>
          </cell>
          <cell r="BV724" t="str">
            <v>Terminado</v>
          </cell>
          <cell r="BW724" t="str">
            <v>Retiro</v>
          </cell>
          <cell r="BX724" t="str">
            <v>N/A</v>
          </cell>
          <cell r="BY724" t="str">
            <v>DERECHO</v>
          </cell>
          <cell r="BZ724" t="str">
            <v>N/A</v>
          </cell>
          <cell r="CA724" t="str">
            <v>FEMENINO</v>
          </cell>
        </row>
        <row r="725">
          <cell r="C725" t="str">
            <v>JEP-672-2022</v>
          </cell>
          <cell r="D725" t="str">
            <v>JEP-CSPO-649-2022</v>
          </cell>
          <cell r="E725" t="str">
            <v>Jairo Cuellar</v>
          </cell>
          <cell r="F725">
            <v>44791</v>
          </cell>
          <cell r="G725" t="str">
            <v>Cristian Camilo Clavijo Rodríguez</v>
          </cell>
          <cell r="H725" t="str">
            <v>2. Contratos o convenios que no requieren pluralidad de ofertas</v>
          </cell>
          <cell r="I725" t="str">
            <v>1. Prestación de servicios</v>
          </cell>
          <cell r="J725">
            <v>1033736942</v>
          </cell>
          <cell r="K725">
            <v>3</v>
          </cell>
          <cell r="L725" t="str">
            <v>Persona Natural</v>
          </cell>
          <cell r="M725" t="str">
            <v xml:space="preserve">Bogotá D.C. </v>
          </cell>
          <cell r="N725" t="str">
            <v>Prestación de servicios profesionales para brindar apoyo y asistencia técnica para la consolidación de los sistemas de información misionales de la JEP, a través de procesos de validación y aplicación de herramientas jurídicas y conceptuales.</v>
          </cell>
          <cell r="O725" t="str">
            <v>Misional</v>
          </cell>
          <cell r="P725" t="str">
            <v>Angela María Mora Soto</v>
          </cell>
          <cell r="Q725" t="str">
            <v>Subsecretaría Ejecutiva (Encargada)</v>
          </cell>
          <cell r="R725" t="str">
            <v xml:space="preserve">Subsecretaría Ejecutiva </v>
          </cell>
          <cell r="S725" t="str">
            <v>Departamento SAAD - Comparecientes</v>
          </cell>
          <cell r="T725" t="str">
            <v>Angela María Mora Soto</v>
          </cell>
          <cell r="U725" t="str">
            <v>BB-Departamento SAAD - Comparecientes</v>
          </cell>
          <cell r="V725" t="str">
            <v>N/A</v>
          </cell>
          <cell r="W725" t="str">
            <v>N/A</v>
          </cell>
          <cell r="X725" t="str">
            <v>N/A</v>
          </cell>
          <cell r="Y725" t="str">
            <v>Inversión</v>
          </cell>
          <cell r="Z725">
            <v>25263415</v>
          </cell>
          <cell r="AA725" t="str">
            <v>N/A</v>
          </cell>
          <cell r="AB725" t="str">
            <v>N/A</v>
          </cell>
          <cell r="AC725">
            <v>5052683</v>
          </cell>
          <cell r="AD725" t="str">
            <v>N/A</v>
          </cell>
          <cell r="AE725">
            <v>98222</v>
          </cell>
          <cell r="AF725" t="str">
            <v xml:space="preserve">	358522</v>
          </cell>
          <cell r="AG725">
            <v>2018011000870</v>
          </cell>
          <cell r="AH725">
            <v>44804</v>
          </cell>
          <cell r="AI725">
            <v>44778</v>
          </cell>
          <cell r="AJ725" t="str">
            <v>N/A</v>
          </cell>
          <cell r="AK725" t="str">
            <v>N/A</v>
          </cell>
          <cell r="AL725" t="str">
            <v>N/A</v>
          </cell>
          <cell r="AM725" t="str">
            <v>N/A</v>
          </cell>
          <cell r="AN725">
            <v>0</v>
          </cell>
          <cell r="AO725" t="str">
            <v>N/A</v>
          </cell>
          <cell r="AP725">
            <v>0</v>
          </cell>
          <cell r="AQ725" t="str">
            <v>N/A</v>
          </cell>
          <cell r="AR725">
            <v>0</v>
          </cell>
          <cell r="AS725" t="str">
            <v>N/A</v>
          </cell>
          <cell r="AT725">
            <v>0</v>
          </cell>
          <cell r="AU725" t="str">
            <v>N/A</v>
          </cell>
          <cell r="AV725">
            <v>0</v>
          </cell>
          <cell r="AW725" t="str">
            <v>N/A</v>
          </cell>
          <cell r="AX725">
            <v>0</v>
          </cell>
          <cell r="AY725" t="str">
            <v>N/A</v>
          </cell>
          <cell r="AZ725">
            <v>0</v>
          </cell>
          <cell r="BA725">
            <v>25263415</v>
          </cell>
          <cell r="BB725" t="str">
            <v>NO</v>
          </cell>
          <cell r="BC725" t="str">
            <v>N/A</v>
          </cell>
          <cell r="BD725" t="str">
            <v>N/A</v>
          </cell>
          <cell r="BE725" t="str">
            <v>N/A</v>
          </cell>
          <cell r="BF725" t="str">
            <v>N/A</v>
          </cell>
          <cell r="BG725">
            <v>44926</v>
          </cell>
          <cell r="BH725">
            <v>44926</v>
          </cell>
          <cell r="BI725">
            <v>-417</v>
          </cell>
          <cell r="BJ725" t="str">
            <v>SI</v>
          </cell>
          <cell r="BK725" t="str">
            <v>N/A</v>
          </cell>
          <cell r="BL725" t="str">
            <v>Bogotá D.C.</v>
          </cell>
          <cell r="BM725" t="str">
            <v>Cumplimiento</v>
          </cell>
          <cell r="BN725" t="str">
            <v>21-45-101380394</v>
          </cell>
          <cell r="BO725">
            <v>0</v>
          </cell>
          <cell r="BP725" t="str">
            <v>Seguros del Estado S.A.</v>
          </cell>
          <cell r="BQ725">
            <v>44778</v>
          </cell>
          <cell r="BR725" t="str">
            <v>05/08/2022- 01/07/2023</v>
          </cell>
          <cell r="BS725">
            <v>2022</v>
          </cell>
          <cell r="BT725" t="str">
            <v>PENDIENTE</v>
          </cell>
          <cell r="BU725" t="str">
            <v>Ninguna</v>
          </cell>
          <cell r="BV725" t="str">
            <v>Terminado</v>
          </cell>
          <cell r="BW725" t="str">
            <v>Retiro</v>
          </cell>
          <cell r="BX725" t="str">
            <v>N/A</v>
          </cell>
          <cell r="BY725" t="str">
            <v>DERECHO</v>
          </cell>
          <cell r="BZ725" t="str">
            <v>N/A</v>
          </cell>
          <cell r="CA725" t="str">
            <v>FEMENINO</v>
          </cell>
        </row>
        <row r="726">
          <cell r="C726" t="str">
            <v>JEP-673-2022</v>
          </cell>
          <cell r="D726" t="str">
            <v>JEP-CSPO-650-2022</v>
          </cell>
          <cell r="E726" t="str">
            <v>Jairo Cuellar</v>
          </cell>
          <cell r="F726">
            <v>44791</v>
          </cell>
          <cell r="G726" t="str">
            <v>María Camila Rodríguez Álvarez</v>
          </cell>
          <cell r="H726" t="str">
            <v>2. Contratos o convenios que no requieren pluralidad de ofertas</v>
          </cell>
          <cell r="I726" t="str">
            <v>1. Prestación de servicios</v>
          </cell>
          <cell r="J726">
            <v>1032465411</v>
          </cell>
          <cell r="K726">
            <v>7</v>
          </cell>
          <cell r="L726" t="str">
            <v>Persona Natural</v>
          </cell>
          <cell r="M726" t="str">
            <v xml:space="preserve">Ibagué </v>
          </cell>
          <cell r="N726" t="str">
            <v>Prestación de servicios profesionales para brindar apoyo y asistencia técnica para la consolidación de los sistemas de información misionales de la JEP, a través de procesos de validación y aplicación de herramientas jurídicas y conceptuales.</v>
          </cell>
          <cell r="O726" t="str">
            <v>Misional</v>
          </cell>
          <cell r="P726" t="str">
            <v>Angela María Mora Soto</v>
          </cell>
          <cell r="Q726" t="str">
            <v>Subsecretaría Ejecutiva (Encargada)</v>
          </cell>
          <cell r="R726" t="str">
            <v xml:space="preserve">Subsecretaría Ejecutiva </v>
          </cell>
          <cell r="S726" t="str">
            <v>Departamento SAAD - Comparecientes</v>
          </cell>
          <cell r="T726" t="str">
            <v>Jorge Alirio Mancera Cortés</v>
          </cell>
          <cell r="U726" t="str">
            <v>BB-Departamento SAAD - Comparecientes</v>
          </cell>
          <cell r="V726" t="str">
            <v>N/A</v>
          </cell>
          <cell r="W726" t="str">
            <v>N/A</v>
          </cell>
          <cell r="X726" t="str">
            <v>N/A</v>
          </cell>
          <cell r="Y726" t="str">
            <v>Inversión</v>
          </cell>
          <cell r="Z726">
            <v>25263415</v>
          </cell>
          <cell r="AA726" t="str">
            <v>N/A</v>
          </cell>
          <cell r="AB726" t="str">
            <v>N/A</v>
          </cell>
          <cell r="AC726">
            <v>5052683</v>
          </cell>
          <cell r="AD726" t="str">
            <v>N/A</v>
          </cell>
          <cell r="AE726">
            <v>93822</v>
          </cell>
          <cell r="AF726">
            <v>392622</v>
          </cell>
          <cell r="AG726">
            <v>2018011000870</v>
          </cell>
          <cell r="AH726">
            <v>44804</v>
          </cell>
          <cell r="AI726">
            <v>44805</v>
          </cell>
          <cell r="AJ726" t="str">
            <v>N/A</v>
          </cell>
          <cell r="AK726" t="str">
            <v>N/A</v>
          </cell>
          <cell r="AL726" t="str">
            <v>N/A</v>
          </cell>
          <cell r="AM726" t="str">
            <v>N/A</v>
          </cell>
          <cell r="AN726">
            <v>0</v>
          </cell>
          <cell r="AO726" t="str">
            <v>N/A</v>
          </cell>
          <cell r="AP726">
            <v>0</v>
          </cell>
          <cell r="AQ726" t="str">
            <v>N/A</v>
          </cell>
          <cell r="AR726">
            <v>0</v>
          </cell>
          <cell r="AS726" t="str">
            <v>N/A</v>
          </cell>
          <cell r="AT726">
            <v>0</v>
          </cell>
          <cell r="AU726" t="str">
            <v>N/A</v>
          </cell>
          <cell r="AV726">
            <v>0</v>
          </cell>
          <cell r="AW726" t="str">
            <v>N/A</v>
          </cell>
          <cell r="AX726">
            <v>0</v>
          </cell>
          <cell r="AY726" t="str">
            <v>N/A</v>
          </cell>
          <cell r="AZ726">
            <v>0</v>
          </cell>
          <cell r="BA726">
            <v>25263415</v>
          </cell>
          <cell r="BB726" t="str">
            <v>NO</v>
          </cell>
          <cell r="BC726" t="str">
            <v>N/A</v>
          </cell>
          <cell r="BD726" t="str">
            <v>N/A</v>
          </cell>
          <cell r="BE726" t="str">
            <v>N/A</v>
          </cell>
          <cell r="BF726" t="str">
            <v>N/A</v>
          </cell>
          <cell r="BG726">
            <v>44926</v>
          </cell>
          <cell r="BH726">
            <v>44926</v>
          </cell>
          <cell r="BI726">
            <v>-417</v>
          </cell>
          <cell r="BJ726" t="str">
            <v>SI</v>
          </cell>
          <cell r="BK726" t="str">
            <v>N/A</v>
          </cell>
          <cell r="BL726" t="str">
            <v>Bogotá D.C.</v>
          </cell>
          <cell r="BM726" t="str">
            <v>Cumplimiento</v>
          </cell>
          <cell r="BN726" t="str">
            <v>39-47-101001898</v>
          </cell>
          <cell r="BO726">
            <v>0</v>
          </cell>
          <cell r="BP726" t="str">
            <v>Seguros del Estado S.A.</v>
          </cell>
          <cell r="BQ726">
            <v>44804</v>
          </cell>
          <cell r="BR726" t="str">
            <v>31/08/2022 - 30/06/2023</v>
          </cell>
          <cell r="BS726">
            <v>2022</v>
          </cell>
          <cell r="BT726" t="str">
            <v>PENDIENTE</v>
          </cell>
          <cell r="BU726" t="str">
            <v>Ninguna</v>
          </cell>
          <cell r="BV726" t="str">
            <v>Terminado</v>
          </cell>
          <cell r="BW726" t="str">
            <v>Retiro</v>
          </cell>
          <cell r="BX726" t="str">
            <v>N/A</v>
          </cell>
          <cell r="BY726" t="str">
            <v>DERECHO</v>
          </cell>
          <cell r="BZ726" t="str">
            <v>N/A</v>
          </cell>
          <cell r="CA726" t="str">
            <v>FEMENINO</v>
          </cell>
        </row>
        <row r="727">
          <cell r="C727" t="str">
            <v>JEP-674-2022</v>
          </cell>
          <cell r="D727" t="str">
            <v>JEP-CSPO-651-2022</v>
          </cell>
          <cell r="E727" t="str">
            <v>Jairo Cuellar</v>
          </cell>
          <cell r="F727">
            <v>44791</v>
          </cell>
          <cell r="G727" t="str">
            <v>Hugo Andrés Rojas Sandoval</v>
          </cell>
          <cell r="H727" t="str">
            <v>2. Contratos o convenios que no requieren pluralidad de ofertas</v>
          </cell>
          <cell r="I727" t="str">
            <v>1. Prestación de servicios</v>
          </cell>
          <cell r="J727">
            <v>88275740</v>
          </cell>
          <cell r="K727">
            <v>2</v>
          </cell>
          <cell r="L727" t="str">
            <v>Persona Natural</v>
          </cell>
          <cell r="M727" t="str">
            <v xml:space="preserve">Bogotá D.C. </v>
          </cell>
          <cell r="N727" t="str">
            <v xml:space="preserve">Prestación de servicios para apoyar y acompañar la gestión y validación técnica de información para fortalecer y consolidar los sistemas de información misionales de la JEP. </v>
          </cell>
          <cell r="O727" t="str">
            <v>Misional</v>
          </cell>
          <cell r="P727" t="str">
            <v>Angela María Mora Soto</v>
          </cell>
          <cell r="Q727" t="str">
            <v>Subsecretaría Ejecutiva (Encargada)</v>
          </cell>
          <cell r="R727" t="str">
            <v xml:space="preserve">Subsecretaría Ejecutiva </v>
          </cell>
          <cell r="S727" t="str">
            <v>Departamento SAAD - Comparecientes</v>
          </cell>
          <cell r="T727" t="str">
            <v>Jorge Alirio Mancera Cortés</v>
          </cell>
          <cell r="U727" t="str">
            <v>BB-Departamento SAAD - Comparecientes</v>
          </cell>
          <cell r="V727" t="str">
            <v>N/A</v>
          </cell>
          <cell r="W727" t="str">
            <v>N/A</v>
          </cell>
          <cell r="X727" t="str">
            <v>N/A</v>
          </cell>
          <cell r="Y727" t="str">
            <v>Inversión</v>
          </cell>
          <cell r="Z727">
            <v>17544030</v>
          </cell>
          <cell r="AA727" t="str">
            <v>N/A</v>
          </cell>
          <cell r="AB727" t="str">
            <v>N/A</v>
          </cell>
          <cell r="AC727">
            <v>3508806</v>
          </cell>
          <cell r="AD727" t="str">
            <v>N/A</v>
          </cell>
          <cell r="AE727">
            <v>99222</v>
          </cell>
          <cell r="AF727" t="str">
            <v xml:space="preserve">	391922</v>
          </cell>
          <cell r="AG727">
            <v>2018011000870</v>
          </cell>
          <cell r="AH727">
            <v>44803</v>
          </cell>
          <cell r="AI727">
            <v>44803</v>
          </cell>
          <cell r="AJ727" t="str">
            <v>N/A</v>
          </cell>
          <cell r="AK727" t="str">
            <v>N/A</v>
          </cell>
          <cell r="AL727" t="str">
            <v>N/A</v>
          </cell>
          <cell r="AM727" t="str">
            <v>N/A</v>
          </cell>
          <cell r="AN727">
            <v>0</v>
          </cell>
          <cell r="AO727" t="str">
            <v>N/A</v>
          </cell>
          <cell r="AP727">
            <v>0</v>
          </cell>
          <cell r="AQ727" t="str">
            <v>N/A</v>
          </cell>
          <cell r="AR727">
            <v>0</v>
          </cell>
          <cell r="AS727" t="str">
            <v>N/A</v>
          </cell>
          <cell r="AT727">
            <v>0</v>
          </cell>
          <cell r="AU727" t="str">
            <v>N/A</v>
          </cell>
          <cell r="AV727">
            <v>0</v>
          </cell>
          <cell r="AW727" t="str">
            <v>N/A</v>
          </cell>
          <cell r="AX727">
            <v>0</v>
          </cell>
          <cell r="AY727" t="str">
            <v>N/A</v>
          </cell>
          <cell r="AZ727">
            <v>0</v>
          </cell>
          <cell r="BA727">
            <v>17544030</v>
          </cell>
          <cell r="BB727" t="str">
            <v>NO</v>
          </cell>
          <cell r="BC727" t="str">
            <v>N/A</v>
          </cell>
          <cell r="BD727" t="str">
            <v>N/A</v>
          </cell>
          <cell r="BE727" t="str">
            <v>N/A</v>
          </cell>
          <cell r="BF727" t="str">
            <v>N/A</v>
          </cell>
          <cell r="BG727">
            <v>44926</v>
          </cell>
          <cell r="BH727">
            <v>44926</v>
          </cell>
          <cell r="BI727">
            <v>-417</v>
          </cell>
          <cell r="BJ727" t="str">
            <v>SI</v>
          </cell>
          <cell r="BK727" t="str">
            <v>N/A</v>
          </cell>
          <cell r="BL727" t="str">
            <v>Bogotá D.C.</v>
          </cell>
          <cell r="BM727" t="str">
            <v>Cumplimiento</v>
          </cell>
          <cell r="BN727" t="str">
            <v>39-47-101001894</v>
          </cell>
          <cell r="BO727">
            <v>0</v>
          </cell>
          <cell r="BP727" t="str">
            <v>Seguros del Estado S.A.</v>
          </cell>
          <cell r="BQ727">
            <v>44803</v>
          </cell>
          <cell r="BR727" t="str">
            <v>30/08/2022 - 30/06/2023</v>
          </cell>
          <cell r="BS727">
            <v>2022</v>
          </cell>
          <cell r="BT727" t="str">
            <v>PENDIENTE</v>
          </cell>
          <cell r="BU727" t="str">
            <v>Ninguna</v>
          </cell>
          <cell r="BV727" t="str">
            <v>Terminado</v>
          </cell>
          <cell r="BW727" t="str">
            <v>Retiro</v>
          </cell>
          <cell r="BX727" t="str">
            <v>N/A</v>
          </cell>
          <cell r="BY727" t="str">
            <v>NR</v>
          </cell>
          <cell r="BZ727" t="str">
            <v>N/A</v>
          </cell>
          <cell r="CA727" t="str">
            <v>MASCULINO</v>
          </cell>
        </row>
        <row r="728">
          <cell r="C728" t="str">
            <v>JEP-675-2022</v>
          </cell>
          <cell r="D728" t="str">
            <v>JEP-CSPO-652-2027</v>
          </cell>
          <cell r="E728" t="str">
            <v>Jairo Cuellar</v>
          </cell>
          <cell r="F728">
            <v>44791</v>
          </cell>
          <cell r="G728" t="str">
            <v>David Alejandro Ricon Pinilla</v>
          </cell>
          <cell r="H728" t="str">
            <v>2. Contratos o convenios que no requieren pluralidad de ofertas</v>
          </cell>
          <cell r="I728" t="str">
            <v>1. Prestación de servicios</v>
          </cell>
          <cell r="J728">
            <v>1010222342</v>
          </cell>
          <cell r="K728">
            <v>4</v>
          </cell>
          <cell r="L728" t="str">
            <v>Persona Natural</v>
          </cell>
          <cell r="M728" t="str">
            <v xml:space="preserve">Bogotá D.C. </v>
          </cell>
          <cell r="N728" t="str">
            <v>Prestación de servicios para apoyar y acompañar la gestión y validación técnica de información para fortalecer y consolidar los sistemas de información misionales de la JEP.</v>
          </cell>
          <cell r="O728" t="str">
            <v>Misional</v>
          </cell>
          <cell r="P728" t="str">
            <v>Angela María Mora Soto</v>
          </cell>
          <cell r="Q728" t="str">
            <v>Subsecretaría Ejecutiva (Encargada)</v>
          </cell>
          <cell r="R728" t="str">
            <v xml:space="preserve">Subsecretaría Ejecutiva </v>
          </cell>
          <cell r="S728" t="str">
            <v>Departamento SAAD - Comparecientes</v>
          </cell>
          <cell r="T728" t="str">
            <v>Jorge Alirio Mancera Cortés</v>
          </cell>
          <cell r="U728" t="str">
            <v>BB-Departamento SAAD - Comparecientes</v>
          </cell>
          <cell r="V728" t="str">
            <v>N/A</v>
          </cell>
          <cell r="W728" t="str">
            <v>N/A</v>
          </cell>
          <cell r="X728" t="str">
            <v>N/A</v>
          </cell>
          <cell r="Y728" t="str">
            <v>Inversión</v>
          </cell>
          <cell r="Z728">
            <v>17544030</v>
          </cell>
          <cell r="AA728" t="str">
            <v>N/A</v>
          </cell>
          <cell r="AB728" t="str">
            <v>N/A</v>
          </cell>
          <cell r="AC728">
            <v>3508806</v>
          </cell>
          <cell r="AD728" t="str">
            <v>N/A</v>
          </cell>
          <cell r="AE728">
            <v>98622</v>
          </cell>
          <cell r="AF728">
            <v>392822</v>
          </cell>
          <cell r="AG728" t="str">
            <v xml:space="preserve">	2018011000870</v>
          </cell>
          <cell r="AH728">
            <v>44804</v>
          </cell>
          <cell r="AI728">
            <v>44805</v>
          </cell>
          <cell r="AJ728" t="str">
            <v>N/A</v>
          </cell>
          <cell r="AK728" t="str">
            <v>N/A</v>
          </cell>
          <cell r="AL728" t="str">
            <v>N/A</v>
          </cell>
          <cell r="AM728" t="str">
            <v>N/A</v>
          </cell>
          <cell r="AN728">
            <v>0</v>
          </cell>
          <cell r="AO728" t="str">
            <v>N/A</v>
          </cell>
          <cell r="AP728">
            <v>0</v>
          </cell>
          <cell r="AQ728" t="str">
            <v>N/A</v>
          </cell>
          <cell r="AR728">
            <v>0</v>
          </cell>
          <cell r="AS728" t="str">
            <v>N/A</v>
          </cell>
          <cell r="AT728">
            <v>0</v>
          </cell>
          <cell r="AU728" t="str">
            <v>N/A</v>
          </cell>
          <cell r="AV728">
            <v>0</v>
          </cell>
          <cell r="AW728" t="str">
            <v>N/A</v>
          </cell>
          <cell r="AX728">
            <v>0</v>
          </cell>
          <cell r="AY728" t="str">
            <v>N/A</v>
          </cell>
          <cell r="AZ728">
            <v>0</v>
          </cell>
          <cell r="BA728">
            <v>17544030</v>
          </cell>
          <cell r="BB728" t="str">
            <v>NO</v>
          </cell>
          <cell r="BC728" t="str">
            <v>N/A</v>
          </cell>
          <cell r="BD728" t="str">
            <v>N/A</v>
          </cell>
          <cell r="BE728" t="str">
            <v>N/A</v>
          </cell>
          <cell r="BF728" t="str">
            <v>N/A</v>
          </cell>
          <cell r="BG728">
            <v>44926</v>
          </cell>
          <cell r="BH728">
            <v>44926</v>
          </cell>
          <cell r="BI728">
            <v>-417</v>
          </cell>
          <cell r="BJ728" t="str">
            <v>SI</v>
          </cell>
          <cell r="BK728" t="str">
            <v>N/A</v>
          </cell>
          <cell r="BL728" t="str">
            <v>Bogotá D.C.</v>
          </cell>
          <cell r="BM728" t="str">
            <v>Cumplimiento</v>
          </cell>
          <cell r="BN728" t="str">
            <v>39-47-101001901</v>
          </cell>
          <cell r="BO728">
            <v>0</v>
          </cell>
          <cell r="BP728" t="str">
            <v>Seguros del Estado S.A.</v>
          </cell>
          <cell r="BQ728">
            <v>44804</v>
          </cell>
          <cell r="BR728" t="str">
            <v>31/08/2022 - 30/06/2023</v>
          </cell>
          <cell r="BS728">
            <v>2022</v>
          </cell>
          <cell r="BT728" t="str">
            <v>PENDIENTE</v>
          </cell>
          <cell r="BU728" t="str">
            <v>Ninguna</v>
          </cell>
          <cell r="BV728" t="str">
            <v>Terminado</v>
          </cell>
          <cell r="BW728" t="str">
            <v>Retiro</v>
          </cell>
          <cell r="BX728" t="str">
            <v>N/A</v>
          </cell>
          <cell r="BY728" t="str">
            <v>NR</v>
          </cell>
          <cell r="BZ728" t="str">
            <v>N/A</v>
          </cell>
          <cell r="CA728" t="str">
            <v>MASCULINO</v>
          </cell>
        </row>
        <row r="729">
          <cell r="C729" t="str">
            <v>JEP-676-2022</v>
          </cell>
          <cell r="D729" t="str">
            <v>JEP-CSPO-653-2028</v>
          </cell>
          <cell r="E729" t="str">
            <v>Jairo Cuellar</v>
          </cell>
          <cell r="F729">
            <v>44791</v>
          </cell>
          <cell r="G729" t="str">
            <v>Juan Sebastian Agredo Sichaca</v>
          </cell>
          <cell r="H729" t="str">
            <v>2. Contratos o convenios que no requieren pluralidad de ofertas</v>
          </cell>
          <cell r="I729" t="str">
            <v>1. Prestación de servicios</v>
          </cell>
          <cell r="J729">
            <v>1072665853</v>
          </cell>
          <cell r="K729">
            <v>2</v>
          </cell>
          <cell r="L729" t="str">
            <v>Persona Natural</v>
          </cell>
          <cell r="M729" t="str">
            <v xml:space="preserve">Bogotá D.C. </v>
          </cell>
          <cell r="N729" t="str">
            <v>Prestación de servicios para apoyar y acompañar la gestión y validación técnica de información para fortalecer y consolidar los sistemas de información misionales de la JEP</v>
          </cell>
          <cell r="O729" t="str">
            <v>Misional</v>
          </cell>
          <cell r="P729" t="str">
            <v>Angela María Mora Soto</v>
          </cell>
          <cell r="Q729" t="str">
            <v>Subsecretaria encargada</v>
          </cell>
          <cell r="R729" t="str">
            <v xml:space="preserve">Subsecretaría Ejecutiva </v>
          </cell>
          <cell r="S729" t="str">
            <v>Departamento SAAD - Comparecientes</v>
          </cell>
          <cell r="T729" t="str">
            <v>Jorge Alirio Mancera Cortés</v>
          </cell>
          <cell r="U729" t="str">
            <v>BB-Departamento SAAD - Comparecientes</v>
          </cell>
          <cell r="V729" t="str">
            <v>N/A</v>
          </cell>
          <cell r="W729" t="str">
            <v>N/A</v>
          </cell>
          <cell r="X729" t="str">
            <v>N/A</v>
          </cell>
          <cell r="Y729" t="str">
            <v>Inversión</v>
          </cell>
          <cell r="Z729">
            <v>14035224</v>
          </cell>
          <cell r="AA729" t="str">
            <v>N/A</v>
          </cell>
          <cell r="AB729" t="str">
            <v>N/A</v>
          </cell>
          <cell r="AC729">
            <v>3508806</v>
          </cell>
          <cell r="AD729" t="str">
            <v>N/A</v>
          </cell>
          <cell r="AE729">
            <v>98722</v>
          </cell>
          <cell r="AF729" t="str">
            <v xml:space="preserve">	408722</v>
          </cell>
          <cell r="AG729">
            <v>2018011000870</v>
          </cell>
          <cell r="AH729">
            <v>44813</v>
          </cell>
          <cell r="AI729">
            <v>44817</v>
          </cell>
          <cell r="AJ729" t="str">
            <v>N/A</v>
          </cell>
          <cell r="AK729" t="str">
            <v>N/A</v>
          </cell>
          <cell r="AL729" t="str">
            <v>N/A</v>
          </cell>
          <cell r="AM729" t="str">
            <v>N/A</v>
          </cell>
          <cell r="AN729">
            <v>0</v>
          </cell>
          <cell r="AO729" t="str">
            <v>N/A</v>
          </cell>
          <cell r="AP729">
            <v>0</v>
          </cell>
          <cell r="AQ729" t="str">
            <v>N/A</v>
          </cell>
          <cell r="AR729">
            <v>0</v>
          </cell>
          <cell r="AS729" t="str">
            <v>N/A</v>
          </cell>
          <cell r="AT729">
            <v>0</v>
          </cell>
          <cell r="AU729" t="str">
            <v>N/A</v>
          </cell>
          <cell r="AV729">
            <v>0</v>
          </cell>
          <cell r="AW729" t="str">
            <v>N/A</v>
          </cell>
          <cell r="AX729">
            <v>0</v>
          </cell>
          <cell r="AY729" t="str">
            <v>N/A</v>
          </cell>
          <cell r="AZ729">
            <v>0</v>
          </cell>
          <cell r="BA729">
            <v>14035224</v>
          </cell>
          <cell r="BB729" t="str">
            <v>NO</v>
          </cell>
          <cell r="BC729" t="str">
            <v>N/A</v>
          </cell>
          <cell r="BD729" t="str">
            <v>N/A</v>
          </cell>
          <cell r="BE729" t="str">
            <v>N/A</v>
          </cell>
          <cell r="BF729" t="str">
            <v>N/A</v>
          </cell>
          <cell r="BG729">
            <v>44926</v>
          </cell>
          <cell r="BH729">
            <v>44926</v>
          </cell>
          <cell r="BI729">
            <v>-417</v>
          </cell>
          <cell r="BJ729" t="str">
            <v>SI</v>
          </cell>
          <cell r="BK729" t="str">
            <v>N/A</v>
          </cell>
          <cell r="BL729" t="str">
            <v>Bogotá D.C.</v>
          </cell>
          <cell r="BM729" t="str">
            <v>Cumplimiento</v>
          </cell>
          <cell r="BN729" t="str">
            <v>60-47-101001160</v>
          </cell>
          <cell r="BO729">
            <v>0</v>
          </cell>
          <cell r="BP729" t="str">
            <v>Seguros del Estado S.A.</v>
          </cell>
          <cell r="BQ729">
            <v>44816</v>
          </cell>
          <cell r="BR729" t="str">
            <v>09/09/2022 - 20/06/2023</v>
          </cell>
          <cell r="BS729">
            <v>2022</v>
          </cell>
          <cell r="BT729" t="str">
            <v>SIN PÓLIZA</v>
          </cell>
          <cell r="BU729" t="str">
            <v>Ninguna</v>
          </cell>
          <cell r="BV729" t="str">
            <v>Terminado</v>
          </cell>
          <cell r="BW729" t="str">
            <v>Retiro</v>
          </cell>
          <cell r="BX729" t="str">
            <v>N/A</v>
          </cell>
          <cell r="BY729" t="str">
            <v>PENDIENTE</v>
          </cell>
          <cell r="BZ729" t="str">
            <v>N/A</v>
          </cell>
          <cell r="CA729" t="str">
            <v>MASCULINO</v>
          </cell>
        </row>
        <row r="730">
          <cell r="C730" t="str">
            <v>JEP-691-2022</v>
          </cell>
          <cell r="D730" t="str">
            <v>JEP-CSPO-667-2022</v>
          </cell>
          <cell r="E730" t="str">
            <v>Jairo Cuellar</v>
          </cell>
          <cell r="F730">
            <v>44804</v>
          </cell>
          <cell r="G730" t="str">
            <v>Anny Mayerly Guerrero Peña</v>
          </cell>
          <cell r="H730" t="str">
            <v>2. Contratos o convenios que no requieren pluralidad de ofertas</v>
          </cell>
          <cell r="I730" t="str">
            <v>1. Prestación de servicios</v>
          </cell>
          <cell r="J730">
            <v>1072466534</v>
          </cell>
          <cell r="K730">
            <v>4</v>
          </cell>
          <cell r="L730" t="str">
            <v>Persona Natural</v>
          </cell>
          <cell r="M730" t="str">
            <v xml:space="preserve">Bogotá D.C. </v>
          </cell>
          <cell r="N730" t="str">
            <v xml:space="preserve">Prestación de servicios para apoyar y acompañar la gestión y validación técnica de información para fortalecer y consolidar los sistemas de información misionales de la JEP. </v>
          </cell>
          <cell r="O730" t="str">
            <v>Misional</v>
          </cell>
          <cell r="P730" t="str">
            <v>Angela María Mora Soto</v>
          </cell>
          <cell r="Q730" t="str">
            <v>Subsecretaria Encargada</v>
          </cell>
          <cell r="R730" t="str">
            <v xml:space="preserve">Subsecretaría Ejecutiva </v>
          </cell>
          <cell r="S730" t="str">
            <v>Departamento SAAD - Comparecientes</v>
          </cell>
          <cell r="T730" t="str">
            <v>Jorge Alirio Mancera Cortés</v>
          </cell>
          <cell r="U730" t="str">
            <v>BB-Departamento SAAD - Comparecientes</v>
          </cell>
          <cell r="V730" t="str">
            <v>N/A</v>
          </cell>
          <cell r="W730" t="str">
            <v>N/A</v>
          </cell>
          <cell r="X730" t="str">
            <v>N/A</v>
          </cell>
          <cell r="Y730" t="str">
            <v>Inversión</v>
          </cell>
          <cell r="Z730">
            <v>14035224</v>
          </cell>
          <cell r="AA730" t="str">
            <v>N/A</v>
          </cell>
          <cell r="AB730" t="str">
            <v>N/A</v>
          </cell>
          <cell r="AC730">
            <v>3508806</v>
          </cell>
          <cell r="AD730" t="str">
            <v>N/A</v>
          </cell>
          <cell r="AE730">
            <v>100322</v>
          </cell>
          <cell r="AF730">
            <v>409222</v>
          </cell>
          <cell r="AG730">
            <v>2018011000870</v>
          </cell>
          <cell r="AH730">
            <v>44813</v>
          </cell>
          <cell r="AI730">
            <v>44818</v>
          </cell>
          <cell r="AJ730" t="str">
            <v>N/A</v>
          </cell>
          <cell r="AK730" t="str">
            <v>N/A</v>
          </cell>
          <cell r="AL730" t="str">
            <v>N/A</v>
          </cell>
          <cell r="AM730" t="str">
            <v>N/A</v>
          </cell>
          <cell r="AN730">
            <v>0</v>
          </cell>
          <cell r="AO730" t="str">
            <v>N/A</v>
          </cell>
          <cell r="AP730">
            <v>0</v>
          </cell>
          <cell r="AQ730" t="str">
            <v>N/A</v>
          </cell>
          <cell r="AR730">
            <v>0</v>
          </cell>
          <cell r="AS730" t="str">
            <v>N/A</v>
          </cell>
          <cell r="AT730">
            <v>0</v>
          </cell>
          <cell r="AU730" t="str">
            <v>N/A</v>
          </cell>
          <cell r="AV730">
            <v>0</v>
          </cell>
          <cell r="AW730" t="str">
            <v>N/A</v>
          </cell>
          <cell r="AX730">
            <v>0</v>
          </cell>
          <cell r="AY730" t="str">
            <v>N/A</v>
          </cell>
          <cell r="AZ730">
            <v>0</v>
          </cell>
          <cell r="BA730">
            <v>14035224</v>
          </cell>
          <cell r="BB730" t="str">
            <v>NO</v>
          </cell>
          <cell r="BC730" t="str">
            <v>N/A</v>
          </cell>
          <cell r="BD730" t="str">
            <v>N/A</v>
          </cell>
          <cell r="BE730" t="str">
            <v>N/A</v>
          </cell>
          <cell r="BF730" t="str">
            <v>N/A</v>
          </cell>
          <cell r="BG730">
            <v>44926</v>
          </cell>
          <cell r="BH730">
            <v>44926</v>
          </cell>
          <cell r="BI730">
            <v>-417</v>
          </cell>
          <cell r="BJ730" t="str">
            <v>SI</v>
          </cell>
          <cell r="BK730" t="str">
            <v>N/A</v>
          </cell>
          <cell r="BL730" t="str">
            <v>Bogotá D.C.</v>
          </cell>
          <cell r="BM730" t="str">
            <v>Cumplimiento</v>
          </cell>
          <cell r="BN730" t="str">
            <v>390-47-994000073865</v>
          </cell>
          <cell r="BO730">
            <v>1</v>
          </cell>
          <cell r="BP730" t="str">
            <v>Asegurdadora Solidaria de  Colombia</v>
          </cell>
          <cell r="BQ730">
            <v>44817</v>
          </cell>
          <cell r="BR730" t="str">
            <v>09/09/2022 - 10/07/2023</v>
          </cell>
          <cell r="BS730">
            <v>2022</v>
          </cell>
          <cell r="BT730" t="str">
            <v>PENDIENTE</v>
          </cell>
          <cell r="BU730" t="str">
            <v>Ninguna</v>
          </cell>
          <cell r="BV730" t="str">
            <v>Terminado</v>
          </cell>
          <cell r="BW730" t="str">
            <v>Retiro</v>
          </cell>
          <cell r="BX730" t="str">
            <v>N/A</v>
          </cell>
          <cell r="BY730" t="str">
            <v>TRABAJO SOCIAL</v>
          </cell>
          <cell r="BZ730" t="str">
            <v>N/A</v>
          </cell>
          <cell r="CA730" t="str">
            <v>FEMENINO</v>
          </cell>
        </row>
        <row r="731">
          <cell r="C731" t="str">
            <v>JEP-677-2022</v>
          </cell>
          <cell r="D731" t="str">
            <v>JEP-CSPO-654-2022</v>
          </cell>
          <cell r="E731" t="str">
            <v>Jairo Cuellar</v>
          </cell>
          <cell r="F731">
            <v>44791</v>
          </cell>
          <cell r="G731" t="str">
            <v>Yulieth Angelica Rodríguez Forero</v>
          </cell>
          <cell r="H731" t="str">
            <v>2. Contratos o convenios que no requieren pluralidad de ofertas</v>
          </cell>
          <cell r="I731" t="str">
            <v>1. Prestación de servicios</v>
          </cell>
          <cell r="J731">
            <v>1013602902</v>
          </cell>
          <cell r="K731">
            <v>0</v>
          </cell>
          <cell r="L731" t="str">
            <v>Persona Natural</v>
          </cell>
          <cell r="M731" t="str">
            <v xml:space="preserve">Bogotá D.C. </v>
          </cell>
          <cell r="N731" t="str">
            <v>Prestación de servicios para apoyar la gestión documental y el soporte a los procesos administrativos de las actividades de consolidación y fortalecimiento de los sistemas de información misionales de la JEP.</v>
          </cell>
          <cell r="O731" t="str">
            <v>Misional</v>
          </cell>
          <cell r="P731" t="str">
            <v>Angela María Mora Soto</v>
          </cell>
          <cell r="Q731" t="str">
            <v>Subsecretaría Ejecutiva (Encargada)</v>
          </cell>
          <cell r="R731" t="str">
            <v xml:space="preserve">Subsecretaría Ejecutiva </v>
          </cell>
          <cell r="S731" t="str">
            <v>Departamento SAAD - Comparecientes</v>
          </cell>
          <cell r="T731" t="str">
            <v>Jorge Alirio Mancera Cortés</v>
          </cell>
          <cell r="U731" t="str">
            <v>BB-Departamento SAAD - Comparecientes</v>
          </cell>
          <cell r="V731" t="str">
            <v>N/A</v>
          </cell>
          <cell r="W731" t="str">
            <v>N/A</v>
          </cell>
          <cell r="X731" t="str">
            <v>N/A</v>
          </cell>
          <cell r="Y731" t="str">
            <v>Inversión</v>
          </cell>
          <cell r="Z731">
            <v>17544030</v>
          </cell>
          <cell r="AA731" t="str">
            <v>N/A</v>
          </cell>
          <cell r="AB731" t="str">
            <v>N/A</v>
          </cell>
          <cell r="AC731">
            <v>3508806</v>
          </cell>
          <cell r="AD731" t="str">
            <v>N/A</v>
          </cell>
          <cell r="AE731">
            <v>98822</v>
          </cell>
          <cell r="AF731">
            <v>385722</v>
          </cell>
          <cell r="AG731">
            <v>2018011000870</v>
          </cell>
          <cell r="AH731">
            <v>44798</v>
          </cell>
          <cell r="AI731">
            <v>44802</v>
          </cell>
          <cell r="AJ731" t="str">
            <v>N/A</v>
          </cell>
          <cell r="AK731" t="str">
            <v>N/A</v>
          </cell>
          <cell r="AL731" t="str">
            <v>N/A</v>
          </cell>
          <cell r="AM731" t="str">
            <v>N/A</v>
          </cell>
          <cell r="AN731">
            <v>0</v>
          </cell>
          <cell r="AO731" t="str">
            <v>N/A</v>
          </cell>
          <cell r="AP731">
            <v>0</v>
          </cell>
          <cell r="AQ731" t="str">
            <v>N/A</v>
          </cell>
          <cell r="AR731">
            <v>0</v>
          </cell>
          <cell r="AS731" t="str">
            <v>N/A</v>
          </cell>
          <cell r="AT731">
            <v>0</v>
          </cell>
          <cell r="AU731" t="str">
            <v>N/A</v>
          </cell>
          <cell r="AV731">
            <v>0</v>
          </cell>
          <cell r="AW731" t="str">
            <v>N/A</v>
          </cell>
          <cell r="AX731">
            <v>0</v>
          </cell>
          <cell r="AY731" t="str">
            <v>N/A</v>
          </cell>
          <cell r="AZ731">
            <v>0</v>
          </cell>
          <cell r="BA731">
            <v>17544030</v>
          </cell>
          <cell r="BB731" t="str">
            <v>NO</v>
          </cell>
          <cell r="BC731" t="str">
            <v>N/A</v>
          </cell>
          <cell r="BD731" t="str">
            <v>N/A</v>
          </cell>
          <cell r="BE731" t="str">
            <v>N/A</v>
          </cell>
          <cell r="BF731" t="str">
            <v>N/A</v>
          </cell>
          <cell r="BG731">
            <v>44926</v>
          </cell>
          <cell r="BH731">
            <v>44926</v>
          </cell>
          <cell r="BI731">
            <v>-417</v>
          </cell>
          <cell r="BJ731" t="str">
            <v>SI</v>
          </cell>
          <cell r="BK731" t="str">
            <v>N/A</v>
          </cell>
          <cell r="BL731" t="str">
            <v>Bogotá D.C.</v>
          </cell>
          <cell r="BM731" t="str">
            <v>Cumplimiento</v>
          </cell>
          <cell r="BN731" t="str">
            <v>39-47-101001886</v>
          </cell>
          <cell r="BO731">
            <v>0</v>
          </cell>
          <cell r="BP731" t="str">
            <v xml:space="preserve">Seguros del Estado S.A. </v>
          </cell>
          <cell r="BQ731">
            <v>44801</v>
          </cell>
          <cell r="BR731" t="str">
            <v>25/08/2022 - 30/06/2023</v>
          </cell>
          <cell r="BS731">
            <v>2022</v>
          </cell>
          <cell r="BT731" t="str">
            <v>PENDIENTE</v>
          </cell>
          <cell r="BU731" t="str">
            <v>En fecha del 9 de septiembre de 2022 se suscribe el otrosí No. 01 donde se aclara el número del contrato</v>
          </cell>
          <cell r="BV731" t="str">
            <v>Terminado</v>
          </cell>
          <cell r="BW731" t="str">
            <v>Retiro</v>
          </cell>
          <cell r="BX731" t="str">
            <v>N/A</v>
          </cell>
          <cell r="BY731" t="str">
            <v>ADMINISTRACIÓN DE EMPRESAS</v>
          </cell>
          <cell r="BZ731" t="str">
            <v>N/A</v>
          </cell>
          <cell r="CA731" t="str">
            <v>FEMENINO</v>
          </cell>
        </row>
        <row r="732">
          <cell r="C732" t="str">
            <v>JEP-692-2022</v>
          </cell>
          <cell r="D732" t="str">
            <v>JEP-CSPO-668-2022</v>
          </cell>
          <cell r="E732" t="str">
            <v>Jairo Cuellar</v>
          </cell>
          <cell r="F732">
            <v>44804</v>
          </cell>
          <cell r="G732" t="str">
            <v>Camilo Steven Higuita Parra</v>
          </cell>
          <cell r="H732" t="str">
            <v>2. Contratos o convenios que no requieren pluralidad de ofertas</v>
          </cell>
          <cell r="I732" t="str">
            <v>1. Prestación de servicios</v>
          </cell>
          <cell r="J732">
            <v>1052415116</v>
          </cell>
          <cell r="K732">
            <v>8</v>
          </cell>
          <cell r="L732" t="str">
            <v>Persona Natural</v>
          </cell>
          <cell r="M732" t="str">
            <v xml:space="preserve">Bogotá D.C. </v>
          </cell>
          <cell r="N732" t="str">
            <v xml:space="preserve">Prestación de servicios para apoyar y acompañar la gestión y validación técnica de información para fortalecer y consolidar los sistemas de información misionales de la JEP. </v>
          </cell>
          <cell r="O732" t="str">
            <v>Misional</v>
          </cell>
          <cell r="P732" t="str">
            <v>Angela María Mora Soto</v>
          </cell>
          <cell r="Q732" t="str">
            <v>Subsecretaria Encargada</v>
          </cell>
          <cell r="R732" t="str">
            <v xml:space="preserve">Subsecretaría Ejecutiva </v>
          </cell>
          <cell r="S732" t="str">
            <v>Departamento SAAD - Comparecientes</v>
          </cell>
          <cell r="T732" t="str">
            <v>Jorge Alirio Mancera Cortés</v>
          </cell>
          <cell r="U732" t="str">
            <v>BB-Departamento SAAD - Comparecientes</v>
          </cell>
          <cell r="V732" t="str">
            <v>N/A</v>
          </cell>
          <cell r="W732" t="str">
            <v>N/A</v>
          </cell>
          <cell r="X732" t="str">
            <v>N/A</v>
          </cell>
          <cell r="Y732" t="str">
            <v>Inversión</v>
          </cell>
          <cell r="Z732">
            <v>14035224</v>
          </cell>
          <cell r="AA732" t="str">
            <v>N/A</v>
          </cell>
          <cell r="AB732" t="str">
            <v>N/A</v>
          </cell>
          <cell r="AC732">
            <v>3508806</v>
          </cell>
          <cell r="AD732" t="str">
            <v>N/A</v>
          </cell>
          <cell r="AE732">
            <v>98922</v>
          </cell>
          <cell r="AF732">
            <v>409322</v>
          </cell>
          <cell r="AG732">
            <v>2018011000870</v>
          </cell>
          <cell r="AH732">
            <v>44813</v>
          </cell>
          <cell r="AI732">
            <v>44816</v>
          </cell>
          <cell r="AJ732" t="str">
            <v>N/A</v>
          </cell>
          <cell r="AK732" t="str">
            <v>N/A</v>
          </cell>
          <cell r="AL732" t="str">
            <v>N/A</v>
          </cell>
          <cell r="AM732" t="str">
            <v>N/A</v>
          </cell>
          <cell r="AN732">
            <v>0</v>
          </cell>
          <cell r="AO732" t="str">
            <v>N/A</v>
          </cell>
          <cell r="AP732">
            <v>0</v>
          </cell>
          <cell r="AQ732" t="str">
            <v>N/A</v>
          </cell>
          <cell r="AR732">
            <v>0</v>
          </cell>
          <cell r="AS732" t="str">
            <v>N/A</v>
          </cell>
          <cell r="AT732">
            <v>0</v>
          </cell>
          <cell r="AU732" t="str">
            <v>N/A</v>
          </cell>
          <cell r="AV732">
            <v>0</v>
          </cell>
          <cell r="AW732" t="str">
            <v>N/A</v>
          </cell>
          <cell r="AX732">
            <v>0</v>
          </cell>
          <cell r="AY732" t="str">
            <v>N/A</v>
          </cell>
          <cell r="AZ732">
            <v>0</v>
          </cell>
          <cell r="BA732">
            <v>14035224</v>
          </cell>
          <cell r="BB732" t="str">
            <v>NO</v>
          </cell>
          <cell r="BC732" t="str">
            <v>N/A</v>
          </cell>
          <cell r="BD732" t="str">
            <v>N/A</v>
          </cell>
          <cell r="BE732" t="str">
            <v>N/A</v>
          </cell>
          <cell r="BF732" t="str">
            <v>N/A</v>
          </cell>
          <cell r="BG732">
            <v>44926</v>
          </cell>
          <cell r="BH732">
            <v>44926</v>
          </cell>
          <cell r="BI732">
            <v>-417</v>
          </cell>
          <cell r="BJ732" t="str">
            <v>SI</v>
          </cell>
          <cell r="BK732" t="str">
            <v>N/A</v>
          </cell>
          <cell r="BL732" t="str">
            <v>Bogotá D.C.</v>
          </cell>
          <cell r="BM732" t="str">
            <v>Cumplimiento</v>
          </cell>
          <cell r="BN732" t="str">
            <v>39-47-101001915</v>
          </cell>
          <cell r="BO732" t="str">
            <v>o</v>
          </cell>
          <cell r="BP732" t="str">
            <v>Seguros del Estado S.A.</v>
          </cell>
          <cell r="BQ732">
            <v>44816</v>
          </cell>
          <cell r="BR732" t="str">
            <v>09/09/2022 - 30/06/2023</v>
          </cell>
          <cell r="BS732">
            <v>2022</v>
          </cell>
          <cell r="BT732" t="str">
            <v>PENDIENTE</v>
          </cell>
          <cell r="BU732" t="str">
            <v>Ninguna</v>
          </cell>
          <cell r="BV732" t="str">
            <v>Terminado</v>
          </cell>
          <cell r="BW732" t="str">
            <v>Retiro</v>
          </cell>
          <cell r="BX732" t="str">
            <v>N/A</v>
          </cell>
          <cell r="BY732" t="str">
            <v>PENDIENTE</v>
          </cell>
          <cell r="BZ732" t="str">
            <v>N/A</v>
          </cell>
          <cell r="CA732" t="str">
            <v>MASCULINO</v>
          </cell>
        </row>
        <row r="733">
          <cell r="C733" t="str">
            <v>JEP-678-2022</v>
          </cell>
          <cell r="D733" t="str">
            <v>JEP-CSPO-655-2022</v>
          </cell>
          <cell r="E733" t="str">
            <v>Jairo Cuellar</v>
          </cell>
          <cell r="F733">
            <v>44791</v>
          </cell>
          <cell r="G733" t="str">
            <v>Carlos Anibal Echandia Chavista</v>
          </cell>
          <cell r="H733" t="str">
            <v>2. Contratos o convenios que no requieren pluralidad de ofertas</v>
          </cell>
          <cell r="I733" t="str">
            <v>1. Prestación de servicios</v>
          </cell>
          <cell r="J733">
            <v>80101181</v>
          </cell>
          <cell r="K733">
            <v>1</v>
          </cell>
          <cell r="L733" t="str">
            <v>Persona Natural</v>
          </cell>
          <cell r="M733" t="str">
            <v>Mosquera</v>
          </cell>
          <cell r="N733" t="str">
            <v>Prestación de servicios para apoyar y acompañar la gestión y validación técnica de información para fortalecer y consolidar los sistemas de información misionales de la JEP.</v>
          </cell>
          <cell r="O733" t="str">
            <v>Misional</v>
          </cell>
          <cell r="P733" t="str">
            <v>Angela María Mora Soto</v>
          </cell>
          <cell r="Q733" t="str">
            <v>Subsecretaria encargada</v>
          </cell>
          <cell r="R733" t="str">
            <v xml:space="preserve">Subsecretaría Ejecutiva </v>
          </cell>
          <cell r="S733" t="str">
            <v>Departamento SAAD - Comparecientes</v>
          </cell>
          <cell r="T733" t="str">
            <v>Jorge Alirio Mancera Cortés</v>
          </cell>
          <cell r="U733" t="str">
            <v>BB-Departamento SAAD - Comparecientes</v>
          </cell>
          <cell r="V733" t="str">
            <v>N/A</v>
          </cell>
          <cell r="W733" t="str">
            <v>N/A</v>
          </cell>
          <cell r="X733" t="str">
            <v>N/A</v>
          </cell>
          <cell r="Y733" t="str">
            <v>Inversión</v>
          </cell>
          <cell r="Z733">
            <v>14035224</v>
          </cell>
          <cell r="AA733" t="str">
            <v>N/A</v>
          </cell>
          <cell r="AB733" t="str">
            <v>N/A</v>
          </cell>
          <cell r="AC733">
            <v>3508806</v>
          </cell>
          <cell r="AD733" t="str">
            <v>N/A</v>
          </cell>
          <cell r="AE733">
            <v>99022</v>
          </cell>
          <cell r="AF733" t="str">
            <v xml:space="preserve">	409022</v>
          </cell>
          <cell r="AG733" t="str">
            <v xml:space="preserve">	2018011000870</v>
          </cell>
          <cell r="AH733">
            <v>44813</v>
          </cell>
          <cell r="AI733">
            <v>44816</v>
          </cell>
          <cell r="AJ733" t="str">
            <v>N/A</v>
          </cell>
          <cell r="AK733" t="str">
            <v>N/A</v>
          </cell>
          <cell r="AL733" t="str">
            <v>N/A</v>
          </cell>
          <cell r="AM733" t="str">
            <v>N/A</v>
          </cell>
          <cell r="AN733">
            <v>0</v>
          </cell>
          <cell r="AO733" t="str">
            <v>N/A</v>
          </cell>
          <cell r="AP733">
            <v>0</v>
          </cell>
          <cell r="AQ733" t="str">
            <v>N/A</v>
          </cell>
          <cell r="AR733">
            <v>0</v>
          </cell>
          <cell r="AS733" t="str">
            <v>N/A</v>
          </cell>
          <cell r="AT733">
            <v>0</v>
          </cell>
          <cell r="AU733" t="str">
            <v>N/A</v>
          </cell>
          <cell r="AV733">
            <v>0</v>
          </cell>
          <cell r="AW733" t="str">
            <v>N/A</v>
          </cell>
          <cell r="AX733">
            <v>0</v>
          </cell>
          <cell r="AY733" t="str">
            <v>N/A</v>
          </cell>
          <cell r="AZ733">
            <v>0</v>
          </cell>
          <cell r="BA733">
            <v>14035224</v>
          </cell>
          <cell r="BB733" t="str">
            <v>NO</v>
          </cell>
          <cell r="BC733" t="str">
            <v>N/A</v>
          </cell>
          <cell r="BD733" t="str">
            <v>N/A</v>
          </cell>
          <cell r="BE733" t="str">
            <v>N/A</v>
          </cell>
          <cell r="BF733" t="str">
            <v>N/A</v>
          </cell>
          <cell r="BG733">
            <v>44926</v>
          </cell>
          <cell r="BH733">
            <v>44926</v>
          </cell>
          <cell r="BI733">
            <v>-417</v>
          </cell>
          <cell r="BJ733" t="str">
            <v>SI</v>
          </cell>
          <cell r="BK733" t="str">
            <v>N/A</v>
          </cell>
          <cell r="BL733" t="str">
            <v>Bogotá D.C.</v>
          </cell>
          <cell r="BM733" t="str">
            <v>Cumplimiento</v>
          </cell>
          <cell r="BN733" t="str">
            <v>21-45-101384622</v>
          </cell>
          <cell r="BO733">
            <v>0</v>
          </cell>
          <cell r="BP733" t="str">
            <v>Seguros del Estado S.A.</v>
          </cell>
          <cell r="BQ733">
            <v>44816</v>
          </cell>
          <cell r="BR733" t="str">
            <v>09/09/2022 - 30/06/2023</v>
          </cell>
          <cell r="BS733">
            <v>2022</v>
          </cell>
          <cell r="BT733" t="str">
            <v>EN APROBACIÓN</v>
          </cell>
          <cell r="BU733" t="str">
            <v>Ninguna</v>
          </cell>
          <cell r="BV733" t="str">
            <v>Terminado</v>
          </cell>
          <cell r="BW733" t="str">
            <v>Retiro</v>
          </cell>
          <cell r="BX733" t="str">
            <v>N/A</v>
          </cell>
          <cell r="BY733" t="str">
            <v>PENDIENTE</v>
          </cell>
          <cell r="BZ733" t="str">
            <v>N/A</v>
          </cell>
          <cell r="CA733" t="str">
            <v>MASCULINO</v>
          </cell>
        </row>
        <row r="734">
          <cell r="C734" t="str">
            <v>JEP-697-2022</v>
          </cell>
          <cell r="D734" t="str">
            <v>JEP-CSPO-673-2022</v>
          </cell>
          <cell r="E734" t="str">
            <v>Clara Torres</v>
          </cell>
          <cell r="F734">
            <v>44806</v>
          </cell>
          <cell r="G734" t="str">
            <v>Daniel Camilo Torres Mendieta</v>
          </cell>
          <cell r="H734" t="str">
            <v>2. Contratos o convenios que no requieren pluralidad de ofertas</v>
          </cell>
          <cell r="I734" t="str">
            <v>1. Prestación de servicios</v>
          </cell>
          <cell r="J734">
            <v>1013642067</v>
          </cell>
          <cell r="K734">
            <v>6</v>
          </cell>
          <cell r="L734" t="str">
            <v>Persona Natural</v>
          </cell>
          <cell r="M734" t="str">
            <v xml:space="preserve">Bogotá D.C. </v>
          </cell>
          <cell r="N734" t="str">
            <v xml:space="preserve">Prestar servicios profesionales en el Departamento de Gestión Documental para apoyar las actividades relacionadas con la implementación de los instrumentos archivísticos en la Jurisdicción Especial para la Paz. </v>
          </cell>
          <cell r="O734" t="str">
            <v>Funciones de la dependencia</v>
          </cell>
          <cell r="P734" t="str">
            <v>Angela María Mora Soto</v>
          </cell>
          <cell r="Q734" t="str">
            <v>Subsecretaria Encargada</v>
          </cell>
          <cell r="R734" t="str">
            <v>Dirección Administrativa y Financiera</v>
          </cell>
          <cell r="S734" t="str">
            <v>Departamento de Gestión Documental</v>
          </cell>
          <cell r="T734" t="str">
            <v>Didier Cortes Benavides</v>
          </cell>
          <cell r="U734" t="str">
            <v>DD-Departamento de Gestión Documental</v>
          </cell>
          <cell r="V734" t="str">
            <v>N/A</v>
          </cell>
          <cell r="W734" t="str">
            <v>N/A</v>
          </cell>
          <cell r="X734" t="str">
            <v>N/A</v>
          </cell>
          <cell r="Y734" t="str">
            <v>Inversión</v>
          </cell>
          <cell r="Z734">
            <v>20817052</v>
          </cell>
          <cell r="AA734" t="str">
            <v>N/A</v>
          </cell>
          <cell r="AB734" t="str">
            <v>N/A</v>
          </cell>
          <cell r="AC734">
            <v>5204263</v>
          </cell>
          <cell r="AD734" t="str">
            <v>N/A</v>
          </cell>
          <cell r="AE734">
            <v>103422</v>
          </cell>
          <cell r="AF734">
            <v>406922</v>
          </cell>
          <cell r="AG734" t="str">
            <v xml:space="preserve">	2018011001175</v>
          </cell>
          <cell r="AH734">
            <v>44813</v>
          </cell>
          <cell r="AI734">
            <v>44813</v>
          </cell>
          <cell r="AJ734" t="str">
            <v>N/A</v>
          </cell>
          <cell r="AK734" t="str">
            <v>N/A</v>
          </cell>
          <cell r="AL734" t="str">
            <v>N/A</v>
          </cell>
          <cell r="AM734" t="str">
            <v>N/A</v>
          </cell>
          <cell r="AN734">
            <v>0</v>
          </cell>
          <cell r="AO734" t="str">
            <v>N/A</v>
          </cell>
          <cell r="AP734">
            <v>0</v>
          </cell>
          <cell r="AQ734" t="str">
            <v>N/A</v>
          </cell>
          <cell r="AR734">
            <v>0</v>
          </cell>
          <cell r="AS734" t="str">
            <v>N/A</v>
          </cell>
          <cell r="AT734">
            <v>0</v>
          </cell>
          <cell r="AU734" t="str">
            <v>N/A</v>
          </cell>
          <cell r="AV734">
            <v>0</v>
          </cell>
          <cell r="AW734" t="str">
            <v>N/A</v>
          </cell>
          <cell r="AX734">
            <v>0</v>
          </cell>
          <cell r="AY734" t="str">
            <v>N/A</v>
          </cell>
          <cell r="AZ734">
            <v>0</v>
          </cell>
          <cell r="BA734">
            <v>20817052</v>
          </cell>
          <cell r="BB734" t="str">
            <v>NO</v>
          </cell>
          <cell r="BC734" t="str">
            <v>N/A</v>
          </cell>
          <cell r="BD734" t="str">
            <v>N/A</v>
          </cell>
          <cell r="BE734" t="str">
            <v>N/A</v>
          </cell>
          <cell r="BF734" t="str">
            <v>N/A</v>
          </cell>
          <cell r="BG734">
            <v>44926</v>
          </cell>
          <cell r="BH734">
            <v>44926</v>
          </cell>
          <cell r="BI734">
            <v>-417</v>
          </cell>
          <cell r="BJ734" t="str">
            <v>SI</v>
          </cell>
          <cell r="BK734" t="str">
            <v>N/A</v>
          </cell>
          <cell r="BL734" t="str">
            <v>Bogotá D.C.</v>
          </cell>
          <cell r="BM734" t="str">
            <v>Cumplimiento</v>
          </cell>
          <cell r="BN734" t="str">
            <v>21-47-101022844</v>
          </cell>
          <cell r="BO734">
            <v>0</v>
          </cell>
          <cell r="BP734" t="str">
            <v>Seguros del Estado S.A.</v>
          </cell>
          <cell r="BQ734">
            <v>45178</v>
          </cell>
          <cell r="BR734" t="str">
            <v>09/09/2023 - 06/07/2023</v>
          </cell>
          <cell r="BS734">
            <v>44813</v>
          </cell>
          <cell r="BT734" t="str">
            <v>PENDIENTE</v>
          </cell>
          <cell r="BU734" t="str">
            <v>Ninguna</v>
          </cell>
          <cell r="BV734" t="str">
            <v>Terminado</v>
          </cell>
          <cell r="BW734" t="str">
            <v>Retiro</v>
          </cell>
          <cell r="BX734" t="str">
            <v>N/A</v>
          </cell>
          <cell r="BY734" t="str">
            <v xml:space="preserve">CIENCIA DE LA INFROMACIÓN BIBLIOTELOGO </v>
          </cell>
          <cell r="BZ734" t="str">
            <v>N/A</v>
          </cell>
          <cell r="CA734" t="str">
            <v>MASCULINO</v>
          </cell>
        </row>
        <row r="735">
          <cell r="C735" t="str">
            <v>JEP-703-2022</v>
          </cell>
          <cell r="D735" t="str">
            <v>JEP-CSPO-679-2022</v>
          </cell>
          <cell r="E735" t="str">
            <v>Clara Torres</v>
          </cell>
          <cell r="F735">
            <v>44813</v>
          </cell>
          <cell r="G735" t="str">
            <v>Eliana Katerin Imbol Torres</v>
          </cell>
          <cell r="H735" t="str">
            <v>2. Contratos o convenios que no requieren pluralidad de ofertas</v>
          </cell>
          <cell r="I735" t="str">
            <v>1. Prestación de servicios</v>
          </cell>
          <cell r="J735">
            <v>1016019889</v>
          </cell>
          <cell r="K735">
            <v>3</v>
          </cell>
          <cell r="L735" t="str">
            <v>Persona Natural</v>
          </cell>
          <cell r="M735" t="str">
            <v xml:space="preserve">Bogotá D.C. </v>
          </cell>
          <cell r="N735" t="str">
            <v>Prestar servicios profesionales en el Departamento de Gestión Documental para apoyar las actividades relacionadas con el modelo de la Ventanilla única de la Jurisdicción Especial Para la Paz</v>
          </cell>
          <cell r="O735" t="str">
            <v>Funciones de la dependencia</v>
          </cell>
          <cell r="P735" t="str">
            <v>Harvey Danilo Suarez Morales</v>
          </cell>
          <cell r="Q735" t="str">
            <v>Secretaría Ejecutiva</v>
          </cell>
          <cell r="R735" t="str">
            <v>Dirección Administrativa y Financiera</v>
          </cell>
          <cell r="S735" t="str">
            <v>Departamento de Gestión Documental</v>
          </cell>
          <cell r="T735" t="str">
            <v>Didier Cortes Benavides</v>
          </cell>
          <cell r="U735" t="str">
            <v>DD-Departamento de Gestión Documental</v>
          </cell>
          <cell r="V735" t="str">
            <v>N/A</v>
          </cell>
          <cell r="W735" t="str">
            <v>N/A</v>
          </cell>
          <cell r="X735" t="str">
            <v>N/A</v>
          </cell>
          <cell r="Y735" t="str">
            <v>Inversión</v>
          </cell>
          <cell r="Z735">
            <v>18561864</v>
          </cell>
          <cell r="AA735" t="str">
            <v>N/A</v>
          </cell>
          <cell r="AB735" t="str">
            <v>N/A</v>
          </cell>
          <cell r="AC735">
            <v>5204263</v>
          </cell>
          <cell r="AD735" t="str">
            <v>N/A</v>
          </cell>
          <cell r="AE735">
            <v>107022</v>
          </cell>
          <cell r="AF735">
            <v>414422</v>
          </cell>
          <cell r="AG735" t="str">
            <v xml:space="preserve">	2018011001175</v>
          </cell>
          <cell r="AH735">
            <v>44819</v>
          </cell>
          <cell r="AI735">
            <v>44823</v>
          </cell>
          <cell r="AJ735" t="str">
            <v>N/A</v>
          </cell>
          <cell r="AK735" t="str">
            <v>N/A</v>
          </cell>
          <cell r="AL735" t="str">
            <v>N/A</v>
          </cell>
          <cell r="AM735" t="str">
            <v>N/A</v>
          </cell>
          <cell r="AN735">
            <v>0</v>
          </cell>
          <cell r="AO735" t="str">
            <v>N/A</v>
          </cell>
          <cell r="AP735">
            <v>0</v>
          </cell>
          <cell r="AQ735" t="str">
            <v>N/A</v>
          </cell>
          <cell r="AR735">
            <v>0</v>
          </cell>
          <cell r="AS735" t="str">
            <v>N/A</v>
          </cell>
          <cell r="AT735">
            <v>0</v>
          </cell>
          <cell r="AU735" t="str">
            <v>N/A</v>
          </cell>
          <cell r="AV735">
            <v>0</v>
          </cell>
          <cell r="AW735" t="str">
            <v>N/A</v>
          </cell>
          <cell r="AX735">
            <v>0</v>
          </cell>
          <cell r="AY735" t="str">
            <v>N/A</v>
          </cell>
          <cell r="AZ735">
            <v>0</v>
          </cell>
          <cell r="BA735">
            <v>18561864</v>
          </cell>
          <cell r="BB735" t="str">
            <v>NO</v>
          </cell>
          <cell r="BC735" t="str">
            <v>N/A</v>
          </cell>
          <cell r="BD735" t="str">
            <v>N/A</v>
          </cell>
          <cell r="BE735" t="str">
            <v>N/A</v>
          </cell>
          <cell r="BF735" t="str">
            <v>N/A</v>
          </cell>
          <cell r="BG735">
            <v>44926</v>
          </cell>
          <cell r="BH735">
            <v>44926</v>
          </cell>
          <cell r="BI735">
            <v>-417</v>
          </cell>
          <cell r="BJ735" t="str">
            <v>SI</v>
          </cell>
          <cell r="BK735" t="str">
            <v>N/A</v>
          </cell>
          <cell r="BL735" t="str">
            <v>Bogotá D.C.</v>
          </cell>
          <cell r="BM735" t="str">
            <v>Cumplimiento</v>
          </cell>
          <cell r="BN735" t="str">
            <v>15-45-101148554</v>
          </cell>
          <cell r="BO735">
            <v>0</v>
          </cell>
          <cell r="BP735" t="str">
            <v>Seguros del Estado S.A.</v>
          </cell>
          <cell r="BQ735">
            <v>44820</v>
          </cell>
          <cell r="BR735" t="str">
            <v>14/09/2022 - 30/06/2023</v>
          </cell>
          <cell r="BS735">
            <v>2022</v>
          </cell>
          <cell r="BT735" t="str">
            <v>SIN PÓLIZA</v>
          </cell>
          <cell r="BU735" t="str">
            <v>Ninguna</v>
          </cell>
          <cell r="BV735" t="str">
            <v>Terminado</v>
          </cell>
          <cell r="BW735" t="str">
            <v>Retiro</v>
          </cell>
          <cell r="BX735" t="str">
            <v>N/A</v>
          </cell>
          <cell r="BY735" t="str">
            <v>DERECHO</v>
          </cell>
          <cell r="BZ735" t="str">
            <v>N/A</v>
          </cell>
          <cell r="CA735" t="str">
            <v>FEMENINO</v>
          </cell>
        </row>
        <row r="736">
          <cell r="C736" t="str">
            <v>JEP-693-2022</v>
          </cell>
          <cell r="D736" t="str">
            <v>JEP-CSPO-669-2022</v>
          </cell>
          <cell r="E736" t="str">
            <v>Laura Paredes</v>
          </cell>
          <cell r="F736">
            <v>44804</v>
          </cell>
          <cell r="G736" t="str">
            <v>Liliana Marcela Carvajal Prada</v>
          </cell>
          <cell r="H736" t="str">
            <v>2. Contratos o convenios que no requieren pluralidad de ofertas</v>
          </cell>
          <cell r="I736" t="str">
            <v>1. Prestación de servicios</v>
          </cell>
          <cell r="J736">
            <v>1098666278</v>
          </cell>
          <cell r="K736">
            <v>6</v>
          </cell>
          <cell r="L736" t="str">
            <v>Persona Natural</v>
          </cell>
          <cell r="M736" t="str">
            <v>Girón</v>
          </cell>
          <cell r="N736" t="str">
            <v>Prestación de servicios profesionales para apoyar a la subdirección de talento humano en lo relacionado con el desarrollo de las actividades de la estrategia de salud mental de acuerdo con las necesidades de la jurisdicción.</v>
          </cell>
          <cell r="O736" t="str">
            <v>Funciones de la dependencia</v>
          </cell>
          <cell r="P736" t="str">
            <v>Angela María Mora Soto</v>
          </cell>
          <cell r="Q736" t="str">
            <v>Subsecretaria Encargada</v>
          </cell>
          <cell r="R736" t="str">
            <v>Departamento de Asuntos Jurídicos</v>
          </cell>
          <cell r="S736" t="str">
            <v>Subdirección de Talento Humano</v>
          </cell>
          <cell r="T736" t="str">
            <v>Francy Elena Palomino Millán</v>
          </cell>
          <cell r="U736" t="str">
            <v>DD-Subdirección de Talento Humano</v>
          </cell>
          <cell r="V736" t="str">
            <v>N/A</v>
          </cell>
          <cell r="W736" t="str">
            <v>N/A</v>
          </cell>
          <cell r="X736" t="str">
            <v>N/A</v>
          </cell>
          <cell r="Y736" t="str">
            <v>Funcionamiento</v>
          </cell>
          <cell r="Z736">
            <v>20817052</v>
          </cell>
          <cell r="AA736" t="str">
            <v>N/A</v>
          </cell>
          <cell r="AB736" t="str">
            <v>N/A</v>
          </cell>
          <cell r="AC736">
            <v>5204263</v>
          </cell>
          <cell r="AD736" t="str">
            <v>N/A</v>
          </cell>
          <cell r="AE736">
            <v>102622</v>
          </cell>
          <cell r="AF736">
            <v>405022</v>
          </cell>
          <cell r="AG736" t="str">
            <v>N/A</v>
          </cell>
          <cell r="AH736">
            <v>44811</v>
          </cell>
          <cell r="AI736">
            <v>44813</v>
          </cell>
          <cell r="AJ736" t="str">
            <v>N/A</v>
          </cell>
          <cell r="AK736" t="str">
            <v>N/A</v>
          </cell>
          <cell r="AL736" t="str">
            <v>N/A</v>
          </cell>
          <cell r="AM736" t="str">
            <v>N/A</v>
          </cell>
          <cell r="AN736">
            <v>0</v>
          </cell>
          <cell r="AO736" t="str">
            <v>N/A</v>
          </cell>
          <cell r="AP736">
            <v>0</v>
          </cell>
          <cell r="AQ736" t="str">
            <v>N/A</v>
          </cell>
          <cell r="AR736">
            <v>0</v>
          </cell>
          <cell r="AS736" t="str">
            <v>N/A</v>
          </cell>
          <cell r="AT736">
            <v>0</v>
          </cell>
          <cell r="AU736" t="str">
            <v>N/A</v>
          </cell>
          <cell r="AV736">
            <v>0</v>
          </cell>
          <cell r="AW736" t="str">
            <v>N/A</v>
          </cell>
          <cell r="AX736">
            <v>0</v>
          </cell>
          <cell r="AY736" t="str">
            <v>N/A</v>
          </cell>
          <cell r="AZ736">
            <v>0</v>
          </cell>
          <cell r="BA736">
            <v>20817052</v>
          </cell>
          <cell r="BB736" t="str">
            <v>NO</v>
          </cell>
          <cell r="BC736" t="str">
            <v>N/A</v>
          </cell>
          <cell r="BD736" t="str">
            <v>N/A</v>
          </cell>
          <cell r="BE736" t="str">
            <v>N/A</v>
          </cell>
          <cell r="BF736" t="str">
            <v>N/A</v>
          </cell>
          <cell r="BG736">
            <v>44926</v>
          </cell>
          <cell r="BH736">
            <v>44926</v>
          </cell>
          <cell r="BI736">
            <v>-417</v>
          </cell>
          <cell r="BJ736" t="str">
            <v>SI</v>
          </cell>
          <cell r="BK736" t="str">
            <v>N/A</v>
          </cell>
          <cell r="BL736" t="str">
            <v>Bogotá D.C.</v>
          </cell>
          <cell r="BM736" t="str">
            <v>Cumplimiento</v>
          </cell>
          <cell r="BN736" t="str">
            <v>460-47-994000056305</v>
          </cell>
          <cell r="BO736">
            <v>0</v>
          </cell>
          <cell r="BP736" t="str">
            <v>Aseguradora Solidaria de Colombia</v>
          </cell>
          <cell r="BQ736">
            <v>44811</v>
          </cell>
          <cell r="BR736" t="str">
            <v>07/09/2022 - 30/06/2023</v>
          </cell>
          <cell r="BS736">
            <v>2022</v>
          </cell>
          <cell r="BT736" t="str">
            <v>PENDIENTE</v>
          </cell>
          <cell r="BU736" t="str">
            <v>Ninguna</v>
          </cell>
          <cell r="BV736" t="str">
            <v>Terminado</v>
          </cell>
          <cell r="BW736" t="str">
            <v>Retiro</v>
          </cell>
          <cell r="BX736" t="str">
            <v>N/A</v>
          </cell>
          <cell r="BY736" t="str">
            <v>PsICOLOGÍA</v>
          </cell>
          <cell r="BZ736" t="str">
            <v>N/A</v>
          </cell>
          <cell r="CA736" t="str">
            <v>FEMENINO</v>
          </cell>
        </row>
        <row r="737">
          <cell r="C737" t="str">
            <v>JEP-800-2022</v>
          </cell>
          <cell r="D737" t="str">
            <v>JEP-CSPO-771-2022</v>
          </cell>
          <cell r="E737" t="str">
            <v xml:space="preserve">Ángela Esquivel </v>
          </cell>
          <cell r="F737">
            <v>44882</v>
          </cell>
          <cell r="G737" t="str">
            <v>Diego Luis Ojeda León</v>
          </cell>
          <cell r="H737" t="str">
            <v>2. Contratos o convenios que no requieren pluralidad de ofertas</v>
          </cell>
          <cell r="I737" t="str">
            <v>1. Prestación de servicios</v>
          </cell>
          <cell r="J737">
            <v>80721467</v>
          </cell>
          <cell r="K737">
            <v>0</v>
          </cell>
          <cell r="L737" t="str">
            <v>Persona Natural</v>
          </cell>
          <cell r="M737" t="str">
            <v xml:space="preserve">Bogotá D.C. </v>
          </cell>
          <cell r="N737" t="str">
            <v>Prestar servicios profesionales para apoyar a la Subdirección de Planeación en la planeación estratégica y operativa, de manera que se procure su articulación y se fortalezca la integración con información cuantitativa.</v>
          </cell>
          <cell r="O737" t="str">
            <v>Funciones de la dependencia</v>
          </cell>
          <cell r="P737" t="str">
            <v>Harvey Danilo Suarez Morales</v>
          </cell>
          <cell r="Q737" t="str">
            <v>Secretaría Ejecutiva</v>
          </cell>
          <cell r="R737" t="str">
            <v>Secretaría Ejecutiva</v>
          </cell>
          <cell r="S737" t="str">
            <v>Subdirección de Planeación</v>
          </cell>
          <cell r="T737" t="str">
            <v xml:space="preserve">Adela del Pilar Parra González	</v>
          </cell>
          <cell r="U737" t="str">
            <v>AA-Subdirección de Planeación</v>
          </cell>
          <cell r="V737" t="str">
            <v>N/A</v>
          </cell>
          <cell r="W737" t="str">
            <v>N/A</v>
          </cell>
          <cell r="X737" t="str">
            <v>N/A</v>
          </cell>
          <cell r="Y737" t="str">
            <v>Inversión</v>
          </cell>
          <cell r="Z737">
            <v>12085450</v>
          </cell>
          <cell r="AA737" t="str">
            <v>N/A</v>
          </cell>
          <cell r="AB737" t="str">
            <v>N/A</v>
          </cell>
          <cell r="AC737">
            <v>8240084</v>
          </cell>
          <cell r="AD737" t="str">
            <v>N/A</v>
          </cell>
          <cell r="AE737">
            <v>129722</v>
          </cell>
          <cell r="AF737">
            <v>529722</v>
          </cell>
          <cell r="AG737">
            <v>2018011001175</v>
          </cell>
          <cell r="AH737">
            <v>44894</v>
          </cell>
          <cell r="AI737">
            <v>44888</v>
          </cell>
          <cell r="AJ737" t="str">
            <v>N/A</v>
          </cell>
          <cell r="AK737" t="str">
            <v>N/A</v>
          </cell>
          <cell r="AL737" t="str">
            <v>N/A</v>
          </cell>
          <cell r="AM737" t="str">
            <v>N/A</v>
          </cell>
          <cell r="AN737">
            <v>0</v>
          </cell>
          <cell r="AO737" t="str">
            <v>N/A</v>
          </cell>
          <cell r="AP737">
            <v>0</v>
          </cell>
          <cell r="AQ737" t="str">
            <v>N/A</v>
          </cell>
          <cell r="AR737">
            <v>0</v>
          </cell>
          <cell r="AS737" t="str">
            <v>N/A</v>
          </cell>
          <cell r="AT737">
            <v>0</v>
          </cell>
          <cell r="AU737" t="str">
            <v>N/A</v>
          </cell>
          <cell r="AV737">
            <v>0</v>
          </cell>
          <cell r="AW737" t="str">
            <v>N/A</v>
          </cell>
          <cell r="AX737">
            <v>0</v>
          </cell>
          <cell r="AY737" t="str">
            <v>N/A</v>
          </cell>
          <cell r="AZ737">
            <v>0</v>
          </cell>
          <cell r="BA737">
            <v>12085450</v>
          </cell>
          <cell r="BB737" t="str">
            <v>NO</v>
          </cell>
          <cell r="BC737">
            <v>0</v>
          </cell>
          <cell r="BD737" t="str">
            <v>N/A</v>
          </cell>
          <cell r="BE737" t="str">
            <v>N/A</v>
          </cell>
          <cell r="BF737" t="str">
            <v>N/A</v>
          </cell>
          <cell r="BG737">
            <v>44926</v>
          </cell>
          <cell r="BH737">
            <v>44926</v>
          </cell>
          <cell r="BI737">
            <v>-417</v>
          </cell>
          <cell r="BJ737" t="str">
            <v>SI</v>
          </cell>
          <cell r="BK737" t="str">
            <v>N/A</v>
          </cell>
          <cell r="BL737" t="str">
            <v>Risaralda, Quindío y
Caldas</v>
          </cell>
          <cell r="BM737" t="str">
            <v>Cumplimiento</v>
          </cell>
          <cell r="BN737" t="str">
            <v>33-47-101010334</v>
          </cell>
          <cell r="BO737">
            <v>0</v>
          </cell>
          <cell r="BP737" t="str">
            <v>Seguros del Estado S.A.</v>
          </cell>
          <cell r="BQ737">
            <v>44888</v>
          </cell>
          <cell r="BR737" t="str">
            <v>22/11/2022 - 30/06/2023</v>
          </cell>
          <cell r="BS737">
            <v>2022</v>
          </cell>
          <cell r="BT737" t="str">
            <v>PENDIENTE</v>
          </cell>
          <cell r="BU737" t="str">
            <v>Ninguna</v>
          </cell>
          <cell r="BV737" t="str">
            <v>Terminado</v>
          </cell>
          <cell r="BW737" t="str">
            <v>Retiro</v>
          </cell>
          <cell r="BX737" t="str">
            <v>N/A</v>
          </cell>
          <cell r="BY737" t="str">
            <v>CIENCIAS POLÍTICAS</v>
          </cell>
          <cell r="BZ737" t="str">
            <v>N/A</v>
          </cell>
          <cell r="CA737" t="str">
            <v>MASCULINO</v>
          </cell>
        </row>
        <row r="738">
          <cell r="C738" t="str">
            <v>JEP-662-2022</v>
          </cell>
          <cell r="D738" t="str">
            <v>JEP-CSPO-639-2022</v>
          </cell>
          <cell r="E738" t="str">
            <v>Clara Torres</v>
          </cell>
          <cell r="F738">
            <v>44783</v>
          </cell>
          <cell r="G738" t="str">
            <v>Sandra Milena Gomez Tovar</v>
          </cell>
          <cell r="H738" t="str">
            <v>2. Contratos o convenios que no requieren pluralidad de ofertas</v>
          </cell>
          <cell r="I738" t="str">
            <v>1. Prestación de servicios</v>
          </cell>
          <cell r="J738">
            <v>52817478</v>
          </cell>
          <cell r="K738">
            <v>3</v>
          </cell>
          <cell r="L738" t="str">
            <v>Persona Natural</v>
          </cell>
          <cell r="M738" t="str">
            <v xml:space="preserve">Bogotá D.C. </v>
          </cell>
          <cell r="N738" t="str">
            <v>Prestar servicios profesionales para apoyar y acompañar a la Subsecretaría Ejecutiva desde el punto de vista jurídico en el proceso de monitoreo, así como en la revisión y análisis de documentos técnicos para la entrega de informes a las salas y secciones de la JEP</v>
          </cell>
          <cell r="O738" t="str">
            <v>Administrativo Transversal</v>
          </cell>
          <cell r="P738" t="str">
            <v>Angela María Mora Soto</v>
          </cell>
          <cell r="Q738" t="str">
            <v>Subsecretaría Ejecutiva (Encargada)</v>
          </cell>
          <cell r="R738" t="str">
            <v xml:space="preserve">Subsecretaría Ejecutiva </v>
          </cell>
          <cell r="S738" t="str">
            <v xml:space="preserve">Subsecretaría Ejecutiva </v>
          </cell>
          <cell r="T738" t="str">
            <v>Angela María Mora Soto</v>
          </cell>
          <cell r="U738" t="str">
            <v xml:space="preserve">B -Subsecretaría Ejecutiva </v>
          </cell>
          <cell r="V738" t="str">
            <v>N/A</v>
          </cell>
          <cell r="W738" t="str">
            <v>N/A</v>
          </cell>
          <cell r="X738" t="str">
            <v>N/A</v>
          </cell>
          <cell r="Y738" t="str">
            <v xml:space="preserve">Inversión </v>
          </cell>
          <cell r="Z738">
            <v>34213208</v>
          </cell>
          <cell r="AA738" t="str">
            <v>N/A</v>
          </cell>
          <cell r="AB738" t="str">
            <v>N/A</v>
          </cell>
          <cell r="AC738">
            <v>7228143</v>
          </cell>
          <cell r="AD738" t="str">
            <v>N/A</v>
          </cell>
          <cell r="AE738">
            <v>100422</v>
          </cell>
          <cell r="AF738" t="str">
            <v xml:space="preserve">	370522</v>
          </cell>
          <cell r="AG738">
            <v>2018011001175</v>
          </cell>
          <cell r="AH738">
            <v>44785</v>
          </cell>
          <cell r="AI738">
            <v>44792</v>
          </cell>
          <cell r="AJ738" t="str">
            <v>N/A</v>
          </cell>
          <cell r="AK738" t="str">
            <v>N/A</v>
          </cell>
          <cell r="AL738" t="str">
            <v>N/A</v>
          </cell>
          <cell r="AM738" t="str">
            <v>N/A</v>
          </cell>
          <cell r="AN738">
            <v>0</v>
          </cell>
          <cell r="AO738" t="str">
            <v>N/A</v>
          </cell>
          <cell r="AP738">
            <v>0</v>
          </cell>
          <cell r="AQ738" t="str">
            <v>N/A</v>
          </cell>
          <cell r="AR738">
            <v>0</v>
          </cell>
          <cell r="AS738" t="str">
            <v>N/A</v>
          </cell>
          <cell r="AT738">
            <v>0</v>
          </cell>
          <cell r="AU738" t="str">
            <v>N/A</v>
          </cell>
          <cell r="AV738">
            <v>0</v>
          </cell>
          <cell r="AW738" t="str">
            <v>N/A</v>
          </cell>
          <cell r="AX738">
            <v>0</v>
          </cell>
          <cell r="AY738" t="str">
            <v>N/A</v>
          </cell>
          <cell r="AZ738">
            <v>0</v>
          </cell>
          <cell r="BA738">
            <v>34213208</v>
          </cell>
          <cell r="BB738" t="str">
            <v>NO</v>
          </cell>
          <cell r="BC738" t="str">
            <v>N/A</v>
          </cell>
          <cell r="BD738" t="str">
            <v>N/A</v>
          </cell>
          <cell r="BE738" t="str">
            <v>N/A</v>
          </cell>
          <cell r="BF738" t="str">
            <v>N/A</v>
          </cell>
          <cell r="BG738">
            <v>44895</v>
          </cell>
          <cell r="BH738">
            <v>44895</v>
          </cell>
          <cell r="BI738">
            <v>-448</v>
          </cell>
          <cell r="BJ738" t="str">
            <v>SI</v>
          </cell>
          <cell r="BK738" t="str">
            <v>N/A</v>
          </cell>
          <cell r="BL738" t="str">
            <v>Bogotá D.C.</v>
          </cell>
          <cell r="BM738" t="str">
            <v>Cumplimiento</v>
          </cell>
          <cell r="BN738" t="str">
            <v>21-45-101381186</v>
          </cell>
          <cell r="BO738">
            <v>0</v>
          </cell>
          <cell r="BP738" t="str">
            <v>Seguros del Estado S.A.</v>
          </cell>
          <cell r="BQ738">
            <v>44785</v>
          </cell>
          <cell r="BR738" t="str">
            <v>12/08/2022 - 01/07/2023</v>
          </cell>
          <cell r="BS738">
            <v>2022</v>
          </cell>
          <cell r="BT738" t="str">
            <v>PENDIENTE</v>
          </cell>
          <cell r="BV738" t="str">
            <v>Terminado</v>
          </cell>
          <cell r="BW738" t="str">
            <v>Retiro</v>
          </cell>
          <cell r="BX738" t="str">
            <v>N/A</v>
          </cell>
          <cell r="BY738" t="str">
            <v>DERECHO</v>
          </cell>
          <cell r="BZ738" t="str">
            <v>N/A</v>
          </cell>
          <cell r="CA738" t="str">
            <v>FEMENINO</v>
          </cell>
        </row>
        <row r="739">
          <cell r="C739" t="str">
            <v>JEP-712-2022</v>
          </cell>
          <cell r="D739" t="str">
            <v>JEP-CSPO-688-2022</v>
          </cell>
          <cell r="E739" t="str">
            <v>Clara Torres</v>
          </cell>
          <cell r="F739">
            <v>44830</v>
          </cell>
          <cell r="G739" t="str">
            <v>PHILIPPI, PRIETOCARRIZOSA ,FERRERO DU &amp; URIA S.A.S</v>
          </cell>
          <cell r="H739" t="str">
            <v>2. Contratos o convenios que no requieren pluralidad de ofertas</v>
          </cell>
          <cell r="I739" t="str">
            <v>1. Prestación de servicios</v>
          </cell>
          <cell r="J739" t="str">
            <v>RECHAZADO</v>
          </cell>
          <cell r="K739" t="str">
            <v>RECHAZADO</v>
          </cell>
          <cell r="L739" t="str">
            <v>RECHAZADO</v>
          </cell>
          <cell r="M739" t="str">
            <v>RECHAZADO</v>
          </cell>
          <cell r="N739" t="str">
            <v>Prestación de servicios profesionales especializados para emitir un concepto integral sobre el manejo fiscal de algunos gastos en la JEP</v>
          </cell>
          <cell r="O739" t="str">
            <v>Misional</v>
          </cell>
          <cell r="P739" t="str">
            <v>Harvey Danilo Suarez Morales</v>
          </cell>
          <cell r="Q739" t="str">
            <v>Secretaría Ejecutiva</v>
          </cell>
          <cell r="R739" t="str">
            <v>Departamento de Asuntos Jurídicos</v>
          </cell>
          <cell r="S739" t="str">
            <v>Departamento de Conceptos y Representación Jurídica</v>
          </cell>
          <cell r="T739" t="str">
            <v>Carlos Iván Castro Sabbagh</v>
          </cell>
          <cell r="U739" t="str">
            <v>EE-Departamento de Conceptos y Representación Jurídica</v>
          </cell>
          <cell r="V739" t="str">
            <v>N/A</v>
          </cell>
          <cell r="W739" t="str">
            <v>N/A</v>
          </cell>
          <cell r="X739" t="str">
            <v>N/A</v>
          </cell>
          <cell r="Y739" t="str">
            <v>Funcionamiento</v>
          </cell>
          <cell r="Z739">
            <v>15470000</v>
          </cell>
          <cell r="AA739" t="str">
            <v>N/A</v>
          </cell>
          <cell r="AB739" t="str">
            <v>N/A</v>
          </cell>
          <cell r="AC739" t="str">
            <v>N/A</v>
          </cell>
          <cell r="AD739" t="str">
            <v>N/A</v>
          </cell>
          <cell r="AE739">
            <v>102422</v>
          </cell>
          <cell r="AF739" t="str">
            <v>PND</v>
          </cell>
          <cell r="AG739" t="str">
            <v>N/A</v>
          </cell>
          <cell r="AH739" t="str">
            <v>RECHAZADO</v>
          </cell>
          <cell r="AI739" t="str">
            <v>RECHAZADO</v>
          </cell>
          <cell r="AJ739" t="str">
            <v>N/A</v>
          </cell>
          <cell r="AK739" t="str">
            <v>N/A</v>
          </cell>
          <cell r="AL739" t="str">
            <v>N/A</v>
          </cell>
          <cell r="AM739" t="str">
            <v>N/A</v>
          </cell>
          <cell r="AN739">
            <v>0</v>
          </cell>
          <cell r="AO739" t="str">
            <v>N/A</v>
          </cell>
          <cell r="AP739">
            <v>0</v>
          </cell>
          <cell r="AQ739" t="str">
            <v>N/A</v>
          </cell>
          <cell r="AR739">
            <v>0</v>
          </cell>
          <cell r="AS739" t="str">
            <v>N/A</v>
          </cell>
          <cell r="AT739">
            <v>0</v>
          </cell>
          <cell r="AU739" t="str">
            <v>N/A</v>
          </cell>
          <cell r="AV739">
            <v>0</v>
          </cell>
          <cell r="AW739" t="str">
            <v>N/A</v>
          </cell>
          <cell r="AX739">
            <v>0</v>
          </cell>
          <cell r="AY739" t="str">
            <v>N/A</v>
          </cell>
          <cell r="AZ739" t="e">
            <v>#VALUE!</v>
          </cell>
          <cell r="BA739">
            <v>15470000</v>
          </cell>
          <cell r="BB739" t="str">
            <v>RECHAZADO</v>
          </cell>
          <cell r="BC739" t="str">
            <v>N/A</v>
          </cell>
          <cell r="BD739" t="str">
            <v>N/A</v>
          </cell>
          <cell r="BE739" t="str">
            <v>N/A</v>
          </cell>
          <cell r="BF739" t="str">
            <v>N/A</v>
          </cell>
          <cell r="BG739" t="str">
            <v>CANCELADO</v>
          </cell>
          <cell r="BH739" t="str">
            <v>CANCELADO</v>
          </cell>
          <cell r="BI739" t="e">
            <v>#VALUE!</v>
          </cell>
          <cell r="BJ739" t="str">
            <v>SI</v>
          </cell>
          <cell r="BL739" t="str">
            <v>Bogotá D.C.</v>
          </cell>
          <cell r="BM739" t="str">
            <v>Cumplimiento</v>
          </cell>
          <cell r="BN739" t="str">
            <v>RECHAZADO</v>
          </cell>
          <cell r="BO739" t="str">
            <v>RECHAZADO</v>
          </cell>
          <cell r="BP739" t="str">
            <v>RECHAZADO</v>
          </cell>
          <cell r="BQ739" t="str">
            <v>RECHAZADO</v>
          </cell>
          <cell r="BR739" t="str">
            <v>RECHAZADO</v>
          </cell>
          <cell r="BS739" t="str">
            <v>RECHAZADO</v>
          </cell>
          <cell r="BT739" t="str">
            <v>RECHAZADO</v>
          </cell>
          <cell r="BU739" t="str">
            <v xml:space="preserve">Quedo mal el perfil requerido, entonces se debe anular ese contrato y solicitar un nuevo numero para ese mismo item </v>
          </cell>
          <cell r="BV739" t="str">
            <v>Rechazado</v>
          </cell>
          <cell r="BW739" t="str">
            <v>Ingreso</v>
          </cell>
          <cell r="BX739" t="str">
            <v>N/A</v>
          </cell>
          <cell r="BY739" t="str">
            <v>N/A</v>
          </cell>
          <cell r="BZ739" t="str">
            <v>N/A</v>
          </cell>
          <cell r="CA739" t="str">
            <v>N/A</v>
          </cell>
        </row>
        <row r="740">
          <cell r="C740" t="str">
            <v>JEP-982-2022</v>
          </cell>
          <cell r="D740" t="str">
            <v>JEP-CSPO-943-2022</v>
          </cell>
          <cell r="E740" t="str">
            <v>Clara Torres</v>
          </cell>
          <cell r="F740">
            <v>44916</v>
          </cell>
          <cell r="G740" t="str">
            <v>PHILIPPI, PRIETOCARRIZOSA ,FERRERO DU &amp; URIA S.A.S</v>
          </cell>
          <cell r="H740" t="str">
            <v>2. Contratos o convenios que no requieren pluralidad de ofertas</v>
          </cell>
          <cell r="I740" t="str">
            <v>1. Prestación de servicios</v>
          </cell>
          <cell r="J740" t="str">
            <v>CANCELADO</v>
          </cell>
          <cell r="K740" t="str">
            <v>CANCELADO</v>
          </cell>
          <cell r="L740" t="str">
            <v>Persona Jurídica</v>
          </cell>
          <cell r="M740" t="str">
            <v>CANCELADO</v>
          </cell>
          <cell r="N740" t="str">
            <v>Prestación de servicios profesionales especializados para emitir un concepto integral sobre el manejo fiscal de algunos gastos en la JEP</v>
          </cell>
          <cell r="O740" t="str">
            <v>Misional</v>
          </cell>
          <cell r="P740" t="str">
            <v>Harvey Danilo Suarez Morales</v>
          </cell>
          <cell r="Q740" t="str">
            <v>Secretaría Ejecutiva</v>
          </cell>
          <cell r="R740" t="str">
            <v>Departamento de Asuntos Jurídicos</v>
          </cell>
          <cell r="S740" t="str">
            <v>Departamento de Conceptos y Representación Jurídica</v>
          </cell>
          <cell r="T740" t="str">
            <v>Carlos Iván Castro Sabbagh</v>
          </cell>
          <cell r="U740" t="str">
            <v>EE-Departamento de Conceptos y Representación Jurídica</v>
          </cell>
          <cell r="V740" t="str">
            <v>N/A</v>
          </cell>
          <cell r="W740" t="str">
            <v>N/A</v>
          </cell>
          <cell r="X740" t="str">
            <v>N/A</v>
          </cell>
          <cell r="Y740" t="str">
            <v>Funcionamiento</v>
          </cell>
          <cell r="Z740">
            <v>15470000</v>
          </cell>
          <cell r="AA740" t="str">
            <v>N/A</v>
          </cell>
          <cell r="AB740" t="str">
            <v>N/A</v>
          </cell>
          <cell r="AC740" t="str">
            <v>N/A</v>
          </cell>
          <cell r="AD740" t="str">
            <v>N/A</v>
          </cell>
          <cell r="AE740" t="str">
            <v>CANCELADO</v>
          </cell>
          <cell r="AF740" t="str">
            <v>CANCELADO</v>
          </cell>
          <cell r="AG740" t="str">
            <v>CANCELADO</v>
          </cell>
          <cell r="AH740" t="str">
            <v>CANCELADO</v>
          </cell>
          <cell r="AI740" t="str">
            <v>CANCELADO</v>
          </cell>
          <cell r="AJ740" t="str">
            <v>N/A</v>
          </cell>
          <cell r="AK740" t="str">
            <v>N/A</v>
          </cell>
          <cell r="AL740" t="str">
            <v>N/A</v>
          </cell>
          <cell r="AM740" t="str">
            <v>N/A</v>
          </cell>
          <cell r="AN740">
            <v>0</v>
          </cell>
          <cell r="AO740" t="str">
            <v>N/A</v>
          </cell>
          <cell r="AP740">
            <v>0</v>
          </cell>
          <cell r="AQ740" t="str">
            <v>N/A</v>
          </cell>
          <cell r="AR740">
            <v>0</v>
          </cell>
          <cell r="AS740" t="str">
            <v>N/A</v>
          </cell>
          <cell r="AT740">
            <v>0</v>
          </cell>
          <cell r="AU740" t="str">
            <v>N/A</v>
          </cell>
          <cell r="AV740">
            <v>0</v>
          </cell>
          <cell r="AW740" t="str">
            <v>N/A</v>
          </cell>
          <cell r="AX740">
            <v>0</v>
          </cell>
          <cell r="AY740" t="str">
            <v>N/A</v>
          </cell>
          <cell r="AZ740">
            <v>0</v>
          </cell>
          <cell r="BA740">
            <v>15470000</v>
          </cell>
          <cell r="BB740" t="str">
            <v>NO</v>
          </cell>
          <cell r="BC740" t="str">
            <v>N/A</v>
          </cell>
          <cell r="BD740" t="str">
            <v>N/A</v>
          </cell>
          <cell r="BE740" t="str">
            <v>N/A</v>
          </cell>
          <cell r="BF740" t="str">
            <v>N/A</v>
          </cell>
          <cell r="BG740">
            <v>45280</v>
          </cell>
          <cell r="BH740">
            <v>45280</v>
          </cell>
          <cell r="BI740">
            <v>-63</v>
          </cell>
          <cell r="BJ740" t="str">
            <v>SI</v>
          </cell>
          <cell r="BK740" t="str">
            <v>SIN FECHA</v>
          </cell>
          <cell r="BL740" t="str">
            <v>CANCELADO</v>
          </cell>
          <cell r="BM740" t="str">
            <v>Cumplimiento</v>
          </cell>
          <cell r="BN740" t="str">
            <v>CANCELADO</v>
          </cell>
          <cell r="BO740" t="str">
            <v>CANCELADO</v>
          </cell>
          <cell r="BP740" t="str">
            <v>CANCELADO</v>
          </cell>
          <cell r="BQ740" t="str">
            <v>CANCELADO</v>
          </cell>
          <cell r="BR740" t="str">
            <v>CANCELADO</v>
          </cell>
          <cell r="BS740" t="str">
            <v>CANCELADO</v>
          </cell>
          <cell r="BT740" t="str">
            <v>CANCELADO</v>
          </cell>
          <cell r="BU740" t="str">
            <v>CANCELADO</v>
          </cell>
          <cell r="BV740" t="str">
            <v>Cancelado</v>
          </cell>
          <cell r="BW740" t="str">
            <v>Ingreso</v>
          </cell>
          <cell r="BX740" t="str">
            <v>N/A</v>
          </cell>
          <cell r="BY740" t="str">
            <v>N/A</v>
          </cell>
          <cell r="BZ740" t="str">
            <v>N/A</v>
          </cell>
          <cell r="CA740" t="str">
            <v>N/A</v>
          </cell>
        </row>
        <row r="741">
          <cell r="C741" t="str">
            <v>JEP-699-2022</v>
          </cell>
          <cell r="D741" t="str">
            <v>JEP-CSPO-675-2022</v>
          </cell>
          <cell r="E741" t="str">
            <v>Jairo Cuellar</v>
          </cell>
          <cell r="F741">
            <v>44810</v>
          </cell>
          <cell r="G741" t="str">
            <v>Nhora Esperanza González Botello</v>
          </cell>
          <cell r="H741" t="str">
            <v>2. Contratos o convenios que no requieren pluralidad de ofertas</v>
          </cell>
          <cell r="I741" t="str">
            <v>1. Prestación de servicios</v>
          </cell>
          <cell r="J741">
            <v>60450550</v>
          </cell>
          <cell r="K741">
            <v>8</v>
          </cell>
          <cell r="L741" t="str">
            <v>Persona Natural</v>
          </cell>
          <cell r="M741" t="str">
            <v>Cucúta</v>
          </cell>
          <cell r="N741" t="str">
            <v xml:space="preserve">Prestar servicios profesionales para apoyar la gestión contractual y financiera del departamento SAAD representación víctimas. </v>
          </cell>
          <cell r="O741" t="str">
            <v>Funciones de la dependencia</v>
          </cell>
          <cell r="P741" t="str">
            <v>Angela María Mora Soto</v>
          </cell>
          <cell r="Q741" t="str">
            <v>Subsecretaria Encargada</v>
          </cell>
          <cell r="R741" t="str">
            <v xml:space="preserve">Subsecretaría Ejecutiva </v>
          </cell>
          <cell r="S741" t="str">
            <v>Departamento SAAD - Víctimas</v>
          </cell>
          <cell r="T741" t="str">
            <v>Claudia Liliana Erazo Maldonado</v>
          </cell>
          <cell r="U741" t="str">
            <v>BB-Departamento SAAD - Víctimas</v>
          </cell>
          <cell r="V741" t="str">
            <v>N/A</v>
          </cell>
          <cell r="W741" t="str">
            <v>N/A</v>
          </cell>
          <cell r="X741" t="str">
            <v>N/A</v>
          </cell>
          <cell r="Y741" t="str">
            <v>Inversión</v>
          </cell>
          <cell r="Z741">
            <v>20817052</v>
          </cell>
          <cell r="AA741" t="str">
            <v>N/A</v>
          </cell>
          <cell r="AB741" t="str">
            <v>N/A</v>
          </cell>
          <cell r="AC741">
            <v>5204263</v>
          </cell>
          <cell r="AD741" t="str">
            <v>N/A</v>
          </cell>
          <cell r="AE741">
            <v>102922</v>
          </cell>
          <cell r="AF741" t="str">
            <v xml:space="preserve">		409422</v>
          </cell>
          <cell r="AG741">
            <v>2018011001091</v>
          </cell>
          <cell r="AH741">
            <v>44813</v>
          </cell>
          <cell r="AI741">
            <v>44818</v>
          </cell>
          <cell r="AJ741" t="str">
            <v>N/A</v>
          </cell>
          <cell r="AK741" t="str">
            <v>N/A</v>
          </cell>
          <cell r="AL741" t="str">
            <v>N/A</v>
          </cell>
          <cell r="AM741" t="str">
            <v>N/A</v>
          </cell>
          <cell r="AN741">
            <v>0</v>
          </cell>
          <cell r="AO741" t="str">
            <v>N/A</v>
          </cell>
          <cell r="AP741">
            <v>0</v>
          </cell>
          <cell r="AQ741" t="str">
            <v>N/A</v>
          </cell>
          <cell r="AR741">
            <v>0</v>
          </cell>
          <cell r="AS741" t="str">
            <v>N/A</v>
          </cell>
          <cell r="AT741">
            <v>0</v>
          </cell>
          <cell r="AU741" t="str">
            <v>N/A</v>
          </cell>
          <cell r="AV741">
            <v>0</v>
          </cell>
          <cell r="AW741" t="str">
            <v>N/A</v>
          </cell>
          <cell r="AX741">
            <v>0</v>
          </cell>
          <cell r="AY741" t="str">
            <v>N/A</v>
          </cell>
          <cell r="AZ741">
            <v>0</v>
          </cell>
          <cell r="BA741">
            <v>20817052</v>
          </cell>
          <cell r="BB741" t="str">
            <v>NO</v>
          </cell>
          <cell r="BC741" t="str">
            <v>N/A</v>
          </cell>
          <cell r="BD741" t="str">
            <v>N/A</v>
          </cell>
          <cell r="BE741" t="str">
            <v>N/A</v>
          </cell>
          <cell r="BF741" t="str">
            <v>N/A</v>
          </cell>
          <cell r="BG741">
            <v>44926</v>
          </cell>
          <cell r="BH741">
            <v>44926</v>
          </cell>
          <cell r="BI741">
            <v>-417</v>
          </cell>
          <cell r="BJ741" t="str">
            <v>SI</v>
          </cell>
          <cell r="BK741" t="str">
            <v>N/A</v>
          </cell>
          <cell r="BL741" t="str">
            <v>Bogotá D.C.</v>
          </cell>
          <cell r="BM741" t="str">
            <v>Cumplimiento</v>
          </cell>
          <cell r="BN741" t="str">
            <v>14-45-101085402</v>
          </cell>
          <cell r="BO741">
            <v>0</v>
          </cell>
          <cell r="BP741" t="str">
            <v>Seguros del Estado S.A.</v>
          </cell>
          <cell r="BQ741">
            <v>44816</v>
          </cell>
          <cell r="BR741" t="str">
            <v>09/09/2022 - 30/06/2023</v>
          </cell>
          <cell r="BS741">
            <v>2022</v>
          </cell>
          <cell r="BT741" t="str">
            <v>PENDIENTE</v>
          </cell>
          <cell r="BU741" t="str">
            <v>Ninguna</v>
          </cell>
          <cell r="BV741" t="str">
            <v>Terminado</v>
          </cell>
          <cell r="BW741" t="str">
            <v>Retiro</v>
          </cell>
          <cell r="BX741" t="str">
            <v>N/A</v>
          </cell>
          <cell r="BY741" t="str">
            <v>DERECHO</v>
          </cell>
          <cell r="BZ741" t="str">
            <v>N/A</v>
          </cell>
          <cell r="CA741" t="str">
            <v>FEMENINO</v>
          </cell>
        </row>
        <row r="742">
          <cell r="C742" t="str">
            <v>JEP-733-2022</v>
          </cell>
          <cell r="D742" t="str">
            <v>JEP-CSPO-708-2022</v>
          </cell>
          <cell r="E742" t="str">
            <v xml:space="preserve">Ángela Esquivel </v>
          </cell>
          <cell r="F742">
            <v>44840</v>
          </cell>
          <cell r="G742" t="str">
            <v>Astrid Paola González Rodríguez</v>
          </cell>
          <cell r="H742" t="str">
            <v>2. Contratos o convenios que no requieren pluralidad de ofertas</v>
          </cell>
          <cell r="I742" t="str">
            <v>1. Prestación de servicios</v>
          </cell>
          <cell r="J742">
            <v>52811170</v>
          </cell>
          <cell r="K742">
            <v>3</v>
          </cell>
          <cell r="L742" t="str">
            <v>Persona Natural</v>
          </cell>
          <cell r="M742" t="str">
            <v xml:space="preserve">Bogotá D.C. </v>
          </cell>
          <cell r="N742" t="str">
            <v>Apoyar y acompañar jurídicamente al Departamento de Gestión Territorial en proyectos, procesos y procedimientos a cargo de la dependencia, en el seguimiento a la respuesta y asistencia   técnica a necesidades de la actividad judicial de la JEP en territorio, en particular en lo relacionado con nuevos macrocasos priorizados</v>
          </cell>
          <cell r="O742" t="str">
            <v>Administrativo Transversal</v>
          </cell>
          <cell r="P742" t="str">
            <v>Harvey Danilo Suarez Morales</v>
          </cell>
          <cell r="Q742" t="str">
            <v>Secretaría Ejecutiva</v>
          </cell>
          <cell r="R742" t="str">
            <v>Subsecretaría Ejecutiva</v>
          </cell>
          <cell r="S742" t="str">
            <v>Departamento Gestión Territorial</v>
          </cell>
          <cell r="T742" t="str">
            <v>Gloria Cala Navarro</v>
          </cell>
          <cell r="U742" t="str">
            <v>BB-Departamento de Gestión Territorial</v>
          </cell>
          <cell r="V742" t="str">
            <v>N/A</v>
          </cell>
          <cell r="W742" t="str">
            <v>N/A</v>
          </cell>
          <cell r="X742" t="str">
            <v>N/A</v>
          </cell>
          <cell r="Y742" t="str">
            <v>Inversión</v>
          </cell>
          <cell r="Z742">
            <v>20479736</v>
          </cell>
          <cell r="AA742" t="str">
            <v>N/A</v>
          </cell>
          <cell r="AB742" t="str">
            <v>N/A</v>
          </cell>
          <cell r="AC742">
            <v>7228143</v>
          </cell>
          <cell r="AD742" t="str">
            <v>N/A</v>
          </cell>
          <cell r="AE742">
            <v>102722</v>
          </cell>
          <cell r="AF742">
            <v>451722</v>
          </cell>
          <cell r="AG742">
            <v>2018011001091</v>
          </cell>
          <cell r="AH742">
            <v>44845</v>
          </cell>
          <cell r="AI742">
            <v>44847</v>
          </cell>
          <cell r="AJ742" t="str">
            <v>N/A</v>
          </cell>
          <cell r="AK742" t="str">
            <v>N/A</v>
          </cell>
          <cell r="AL742" t="str">
            <v>N/A</v>
          </cell>
          <cell r="AM742" t="str">
            <v>N/A</v>
          </cell>
          <cell r="AN742">
            <v>0</v>
          </cell>
          <cell r="AO742" t="str">
            <v>N/A</v>
          </cell>
          <cell r="AP742">
            <v>0</v>
          </cell>
          <cell r="AQ742" t="str">
            <v>N/A</v>
          </cell>
          <cell r="AR742">
            <v>0</v>
          </cell>
          <cell r="AS742" t="str">
            <v>N/A</v>
          </cell>
          <cell r="AT742">
            <v>0</v>
          </cell>
          <cell r="AU742" t="str">
            <v>N/A</v>
          </cell>
          <cell r="AV742">
            <v>0</v>
          </cell>
          <cell r="AW742" t="str">
            <v>N/A</v>
          </cell>
          <cell r="AX742">
            <v>0</v>
          </cell>
          <cell r="AY742" t="str">
            <v>N/A</v>
          </cell>
          <cell r="AZ742">
            <v>0</v>
          </cell>
          <cell r="BA742">
            <v>20479736</v>
          </cell>
          <cell r="BB742" t="str">
            <v>NO</v>
          </cell>
          <cell r="BC742" t="str">
            <v>N/A</v>
          </cell>
          <cell r="BD742" t="str">
            <v>N/A</v>
          </cell>
          <cell r="BE742" t="str">
            <v>N/A</v>
          </cell>
          <cell r="BF742" t="str">
            <v>N/A</v>
          </cell>
          <cell r="BG742">
            <v>44926</v>
          </cell>
          <cell r="BH742">
            <v>44926</v>
          </cell>
          <cell r="BI742">
            <v>-417</v>
          </cell>
          <cell r="BJ742" t="str">
            <v>SI</v>
          </cell>
          <cell r="BK742" t="str">
            <v>N/A</v>
          </cell>
          <cell r="BL742" t="str">
            <v>Bogotá D.C.</v>
          </cell>
          <cell r="BM742" t="str">
            <v>Cumplimiento</v>
          </cell>
          <cell r="BN742" t="str">
            <v>14-47-101019909</v>
          </cell>
          <cell r="BO742">
            <v>0</v>
          </cell>
          <cell r="BP742" t="str">
            <v>Seguros del Estado S.A.</v>
          </cell>
          <cell r="BQ742">
            <v>44845</v>
          </cell>
          <cell r="BR742" t="str">
            <v>11/10/2022 - 10/07/2023</v>
          </cell>
          <cell r="BS742">
            <v>2022</v>
          </cell>
          <cell r="BT742" t="str">
            <v>PENDIENTE</v>
          </cell>
          <cell r="BU742" t="str">
            <v>Ninguna</v>
          </cell>
          <cell r="BV742" t="str">
            <v>Terminado</v>
          </cell>
          <cell r="BW742" t="str">
            <v>Retiro</v>
          </cell>
          <cell r="BX742" t="str">
            <v>N/A</v>
          </cell>
          <cell r="BY742" t="str">
            <v>DERECHO</v>
          </cell>
          <cell r="BZ742" t="str">
            <v>N/A</v>
          </cell>
          <cell r="CA742" t="str">
            <v>MASCULINO</v>
          </cell>
        </row>
        <row r="743">
          <cell r="C743" t="str">
            <v>JEP-723-2022</v>
          </cell>
          <cell r="D743" t="str">
            <v>JEP-CSPO-698-2022</v>
          </cell>
          <cell r="E743" t="str">
            <v>Laura Paredes</v>
          </cell>
          <cell r="F743">
            <v>44838</v>
          </cell>
          <cell r="G743" t="str">
            <v>Luis Gabriel Mesa Franco</v>
          </cell>
          <cell r="H743" t="str">
            <v>2. Contratos o convenios que no requieren pluralidad de ofertas</v>
          </cell>
          <cell r="I743" t="str">
            <v>1. Prestación de servicios</v>
          </cell>
          <cell r="J743">
            <v>71794130</v>
          </cell>
          <cell r="K743">
            <v>4</v>
          </cell>
          <cell r="L743" t="str">
            <v>Persona Natural</v>
          </cell>
          <cell r="M743" t="str">
            <v xml:space="preserve">Bogotá D.C. </v>
          </cell>
          <cell r="N743" t="str">
            <v>Prestar servicios profesionales para apoyar al Departamento de Atención a Víctimas a nivel nacional en la articulación técnica de la ruta de acreditación administrativa, atendiendo los enfoques diferenciales.</v>
          </cell>
          <cell r="O743" t="str">
            <v>Administrativo Transversal</v>
          </cell>
          <cell r="P743" t="str">
            <v>Harvey Danilo Suarez Morales</v>
          </cell>
          <cell r="Q743" t="str">
            <v>Secretaría Ejecutiva</v>
          </cell>
          <cell r="R743" t="str">
            <v>Subsecretaría Ejecutiva</v>
          </cell>
          <cell r="S743" t="str">
            <v>Departamento de Atención a Víctimas</v>
          </cell>
          <cell r="T743" t="str">
            <v>Claudia Viviana Ferro Buitrago</v>
          </cell>
          <cell r="U743" t="str">
            <v>BB-Departamento de Atención a Víctimas</v>
          </cell>
          <cell r="V743" t="str">
            <v>N/A</v>
          </cell>
          <cell r="W743" t="str">
            <v>N/A</v>
          </cell>
          <cell r="X743" t="str">
            <v>N/A</v>
          </cell>
          <cell r="Y743" t="str">
            <v>Inversión</v>
          </cell>
          <cell r="Z743">
            <v>24445569</v>
          </cell>
          <cell r="AA743" t="str">
            <v>N/A</v>
          </cell>
          <cell r="AB743" t="str">
            <v>N/A</v>
          </cell>
          <cell r="AC743">
            <v>8240084</v>
          </cell>
          <cell r="AD743" t="str">
            <v>N/A</v>
          </cell>
          <cell r="AE743">
            <v>103722</v>
          </cell>
          <cell r="AF743">
            <v>454122</v>
          </cell>
          <cell r="AG743">
            <v>2018011001091</v>
          </cell>
          <cell r="AH743">
            <v>44854</v>
          </cell>
          <cell r="AI743">
            <v>44866</v>
          </cell>
          <cell r="AJ743" t="str">
            <v>N/A</v>
          </cell>
          <cell r="AK743" t="str">
            <v>N/A</v>
          </cell>
          <cell r="AL743" t="str">
            <v>N/A</v>
          </cell>
          <cell r="AM743" t="str">
            <v>N/A</v>
          </cell>
          <cell r="AN743">
            <v>0</v>
          </cell>
          <cell r="AO743" t="str">
            <v>N/A</v>
          </cell>
          <cell r="AP743">
            <v>0</v>
          </cell>
          <cell r="AQ743" t="str">
            <v>N/A</v>
          </cell>
          <cell r="AR743">
            <v>0</v>
          </cell>
          <cell r="AS743" t="str">
            <v>N/A</v>
          </cell>
          <cell r="AT743">
            <v>0</v>
          </cell>
          <cell r="AU743" t="str">
            <v>N/A</v>
          </cell>
          <cell r="AV743">
            <v>0</v>
          </cell>
          <cell r="AW743" t="str">
            <v>N/A</v>
          </cell>
          <cell r="AX743">
            <v>0</v>
          </cell>
          <cell r="AY743" t="str">
            <v>N/A</v>
          </cell>
          <cell r="AZ743">
            <v>0</v>
          </cell>
          <cell r="BA743">
            <v>24445569</v>
          </cell>
          <cell r="BB743" t="str">
            <v>NO</v>
          </cell>
          <cell r="BC743" t="str">
            <v>N/A</v>
          </cell>
          <cell r="BD743" t="str">
            <v>N/A</v>
          </cell>
          <cell r="BE743" t="str">
            <v>N/A</v>
          </cell>
          <cell r="BF743" t="str">
            <v>N/A</v>
          </cell>
          <cell r="BG743">
            <v>44926</v>
          </cell>
          <cell r="BH743">
            <v>44926</v>
          </cell>
          <cell r="BI743">
            <v>-417</v>
          </cell>
          <cell r="BJ743" t="str">
            <v>SI</v>
          </cell>
          <cell r="BK743" t="str">
            <v>N/A</v>
          </cell>
          <cell r="BL743" t="str">
            <v>Bogotá D.C.</v>
          </cell>
          <cell r="BM743" t="str">
            <v>Cumplimiento</v>
          </cell>
          <cell r="BN743" t="str">
            <v>21-45-101388102</v>
          </cell>
          <cell r="BO743">
            <v>0</v>
          </cell>
          <cell r="BP743" t="str">
            <v>Seguros del Estado S.A.</v>
          </cell>
          <cell r="BQ743">
            <v>44835</v>
          </cell>
          <cell r="BR743" t="str">
            <v>11/10/202 - 30/06/2023</v>
          </cell>
          <cell r="BS743">
            <v>2022</v>
          </cell>
          <cell r="BT743" t="str">
            <v>PENDIENTE</v>
          </cell>
          <cell r="BU743" t="str">
            <v>Ninguna</v>
          </cell>
          <cell r="BV743" t="str">
            <v>Terminado</v>
          </cell>
          <cell r="BW743" t="str">
            <v>Retiro</v>
          </cell>
          <cell r="BX743" t="str">
            <v>N/A</v>
          </cell>
          <cell r="BY743" t="str">
            <v>HISTORIA</v>
          </cell>
          <cell r="BZ743" t="str">
            <v>N/A</v>
          </cell>
          <cell r="CA743" t="str">
            <v>MASCULINO</v>
          </cell>
        </row>
        <row r="744">
          <cell r="C744" t="str">
            <v>JEP-724-2022</v>
          </cell>
          <cell r="D744" t="str">
            <v>JEP-CSPO-699-2022</v>
          </cell>
          <cell r="E744" t="str">
            <v>Laura Paredes</v>
          </cell>
          <cell r="F744">
            <v>44838</v>
          </cell>
          <cell r="G744" t="str">
            <v>Magda Yamile Gómez Mosquera</v>
          </cell>
          <cell r="H744" t="str">
            <v>2. Contratos o convenios que no requieren pluralidad de ofertas</v>
          </cell>
          <cell r="I744" t="str">
            <v>1. Prestación de servicios</v>
          </cell>
          <cell r="J744">
            <v>53076869</v>
          </cell>
          <cell r="K744">
            <v>2</v>
          </cell>
          <cell r="L744" t="str">
            <v>Persona Natural</v>
          </cell>
          <cell r="M744" t="str">
            <v xml:space="preserve">Bogotá D.C. </v>
          </cell>
          <cell r="N744" t="str">
            <v>Prestar servicios técnicos para apoyar al Departamento de Atención a Víctimas en las gestiones operativas, técnicas y documentales encaminadas a la acreditación administrativas atendiendo los enfoques diferenciales.</v>
          </cell>
          <cell r="O744" t="str">
            <v>Misional</v>
          </cell>
          <cell r="P744" t="str">
            <v>Harvey Danilo Suarez Morales</v>
          </cell>
          <cell r="Q744" t="str">
            <v>Secretaría Ejecutiva</v>
          </cell>
          <cell r="R744" t="str">
            <v>Subsecretaría Ejecutiva</v>
          </cell>
          <cell r="S744" t="str">
            <v>Departamento de Atención a Víctimas</v>
          </cell>
          <cell r="T744" t="str">
            <v>Claudia Viviana Ferro Buitrago</v>
          </cell>
          <cell r="U744" t="str">
            <v>BB-Departamento de Atención a Víctimas</v>
          </cell>
          <cell r="V744" t="str">
            <v>N/A</v>
          </cell>
          <cell r="W744" t="str">
            <v>N/A</v>
          </cell>
          <cell r="X744" t="str">
            <v>N/A</v>
          </cell>
          <cell r="Y744" t="str">
            <v>Inversión</v>
          </cell>
          <cell r="Z744">
            <v>8577387</v>
          </cell>
          <cell r="AA744" t="str">
            <v>N/A</v>
          </cell>
          <cell r="AB744" t="str">
            <v>N/A</v>
          </cell>
          <cell r="AC744">
            <v>2891256</v>
          </cell>
          <cell r="AD744" t="str">
            <v>N/A</v>
          </cell>
          <cell r="AE744">
            <v>103822</v>
          </cell>
          <cell r="AF744">
            <v>468222</v>
          </cell>
          <cell r="AG744">
            <v>2018011001091</v>
          </cell>
          <cell r="AH744">
            <v>44848</v>
          </cell>
          <cell r="AI744">
            <v>44852</v>
          </cell>
          <cell r="AJ744" t="str">
            <v>N/A</v>
          </cell>
          <cell r="AK744" t="str">
            <v>N/A</v>
          </cell>
          <cell r="AL744" t="str">
            <v>N/A</v>
          </cell>
          <cell r="AM744" t="str">
            <v>N/A</v>
          </cell>
          <cell r="AN744">
            <v>0</v>
          </cell>
          <cell r="AO744" t="str">
            <v>N/A</v>
          </cell>
          <cell r="AP744">
            <v>0</v>
          </cell>
          <cell r="AQ744" t="str">
            <v>N/A</v>
          </cell>
          <cell r="AR744">
            <v>0</v>
          </cell>
          <cell r="AS744" t="str">
            <v>N/A</v>
          </cell>
          <cell r="AT744">
            <v>0</v>
          </cell>
          <cell r="AU744" t="str">
            <v>N/A</v>
          </cell>
          <cell r="AV744">
            <v>0</v>
          </cell>
          <cell r="AW744" t="str">
            <v>N/A</v>
          </cell>
          <cell r="AX744">
            <v>0</v>
          </cell>
          <cell r="AY744" t="str">
            <v>N/A</v>
          </cell>
          <cell r="AZ744">
            <v>0</v>
          </cell>
          <cell r="BA744">
            <v>8577387</v>
          </cell>
          <cell r="BB744" t="str">
            <v>NO</v>
          </cell>
          <cell r="BC744" t="str">
            <v>N/A</v>
          </cell>
          <cell r="BD744" t="str">
            <v>N/A</v>
          </cell>
          <cell r="BE744" t="str">
            <v>N/A</v>
          </cell>
          <cell r="BF744" t="str">
            <v>N/A</v>
          </cell>
          <cell r="BG744">
            <v>44926</v>
          </cell>
          <cell r="BH744">
            <v>44926</v>
          </cell>
          <cell r="BI744">
            <v>-417</v>
          </cell>
          <cell r="BJ744" t="str">
            <v>SI</v>
          </cell>
          <cell r="BK744" t="str">
            <v>N/A</v>
          </cell>
          <cell r="BL744" t="str">
            <v>Bogotá D.C.</v>
          </cell>
          <cell r="BM744" t="str">
            <v>Cumplimiento</v>
          </cell>
          <cell r="BN744" t="str">
            <v>21-47-101023775</v>
          </cell>
          <cell r="BO744">
            <v>1</v>
          </cell>
          <cell r="BP744" t="str">
            <v xml:space="preserve">Seguros del Estado S.A. </v>
          </cell>
          <cell r="BQ744">
            <v>44858</v>
          </cell>
          <cell r="BR744" t="str">
            <v>20/10/2022 - 30/06/2023</v>
          </cell>
          <cell r="BS744">
            <v>2022</v>
          </cell>
          <cell r="BT744" t="str">
            <v>PENDIENTE</v>
          </cell>
          <cell r="BU744" t="str">
            <v>Ninguna</v>
          </cell>
          <cell r="BV744" t="str">
            <v>Terminado</v>
          </cell>
          <cell r="BW744" t="str">
            <v>Retiro</v>
          </cell>
          <cell r="BX744" t="str">
            <v>N/A</v>
          </cell>
          <cell r="BY744" t="str">
            <v>TECNOLOGÍA EN ADMINISTRACIÓN HOSPITALIZARIA</v>
          </cell>
          <cell r="BZ744" t="str">
            <v>N/A</v>
          </cell>
          <cell r="CA744" t="str">
            <v>FEMENINO</v>
          </cell>
        </row>
        <row r="745">
          <cell r="C745" t="str">
            <v>JEP-770-2022</v>
          </cell>
          <cell r="D745" t="str">
            <v>JEP-CSPO-742-2022</v>
          </cell>
          <cell r="E745" t="str">
            <v>Jairo Cuellar</v>
          </cell>
          <cell r="F745">
            <v>44869</v>
          </cell>
          <cell r="G745" t="str">
            <v>Katherine Sabogal Vargas</v>
          </cell>
          <cell r="H745" t="str">
            <v>2. Contratos o convenios que no requieren pluralidad de ofertas</v>
          </cell>
          <cell r="I745" t="str">
            <v>1. Prestación de servicios</v>
          </cell>
          <cell r="J745">
            <v>1014244415</v>
          </cell>
          <cell r="K745">
            <v>2</v>
          </cell>
          <cell r="L745" t="str">
            <v>Persona Natural</v>
          </cell>
          <cell r="M745" t="str">
            <v xml:space="preserve">Bogotá D.C. </v>
          </cell>
          <cell r="N745" t="str">
            <v xml:space="preserve">Prestar servicios técnicos para apoyar al Departamento de Atención a Víctimas en las gestiones operativas, técnicas y documentales encaminadas a la acreditación administrativas atendiendo los enfoques diferenciales. </v>
          </cell>
          <cell r="O745" t="str">
            <v>Funciones de la dependencia</v>
          </cell>
          <cell r="P745" t="str">
            <v>Harvey Danilo Suarez Morales</v>
          </cell>
          <cell r="Q745" t="str">
            <v>Secretaría Ejecutiva</v>
          </cell>
          <cell r="R745" t="str">
            <v>Subsecretaría Ejecutiva</v>
          </cell>
          <cell r="S745" t="str">
            <v>Departamento de Atención a Víctimas</v>
          </cell>
          <cell r="T745" t="str">
            <v>Claudia Viviana Ferro Buitrago</v>
          </cell>
          <cell r="U745" t="str">
            <v>BB-Departamento de Atención a Víctimas</v>
          </cell>
          <cell r="V745" t="str">
            <v>N/A</v>
          </cell>
          <cell r="W745" t="str">
            <v>N/A</v>
          </cell>
          <cell r="X745" t="str">
            <v>N/A</v>
          </cell>
          <cell r="Y745" t="str">
            <v>Inversión</v>
          </cell>
          <cell r="Z745">
            <v>5782512</v>
          </cell>
          <cell r="AA745" t="str">
            <v>N/A</v>
          </cell>
          <cell r="AB745" t="str">
            <v>N/A</v>
          </cell>
          <cell r="AC745">
            <v>2891256</v>
          </cell>
          <cell r="AD745" t="str">
            <v>N/A</v>
          </cell>
          <cell r="AE745">
            <v>103922</v>
          </cell>
          <cell r="AF745">
            <v>498722</v>
          </cell>
          <cell r="AG745">
            <v>2018011001091</v>
          </cell>
          <cell r="AH745">
            <v>44888</v>
          </cell>
          <cell r="AI745">
            <v>44889</v>
          </cell>
          <cell r="AJ745" t="str">
            <v>N/A</v>
          </cell>
          <cell r="AK745" t="str">
            <v>N/A</v>
          </cell>
          <cell r="AL745" t="str">
            <v>N/A</v>
          </cell>
          <cell r="AM745" t="str">
            <v>N/A</v>
          </cell>
          <cell r="AN745">
            <v>0</v>
          </cell>
          <cell r="AO745" t="str">
            <v>N/A</v>
          </cell>
          <cell r="AP745">
            <v>0</v>
          </cell>
          <cell r="AQ745" t="str">
            <v>N/A</v>
          </cell>
          <cell r="AR745">
            <v>0</v>
          </cell>
          <cell r="AS745" t="str">
            <v>N/A</v>
          </cell>
          <cell r="AT745">
            <v>0</v>
          </cell>
          <cell r="AU745" t="str">
            <v>N/A</v>
          </cell>
          <cell r="AV745">
            <v>0</v>
          </cell>
          <cell r="AW745" t="str">
            <v>N/A</v>
          </cell>
          <cell r="AX745">
            <v>0</v>
          </cell>
          <cell r="AY745" t="str">
            <v>N/A</v>
          </cell>
          <cell r="AZ745">
            <v>0</v>
          </cell>
          <cell r="BA745">
            <v>5782512</v>
          </cell>
          <cell r="BB745" t="str">
            <v>NO</v>
          </cell>
          <cell r="BC745">
            <v>0</v>
          </cell>
          <cell r="BD745" t="str">
            <v>N/A</v>
          </cell>
          <cell r="BE745" t="str">
            <v>N/A</v>
          </cell>
          <cell r="BF745" t="str">
            <v>N/A</v>
          </cell>
          <cell r="BG745">
            <v>44926</v>
          </cell>
          <cell r="BH745">
            <v>44926</v>
          </cell>
          <cell r="BI745">
            <v>-417</v>
          </cell>
          <cell r="BJ745" t="str">
            <v>SI</v>
          </cell>
          <cell r="BK745" t="str">
            <v>N/A</v>
          </cell>
          <cell r="BL745" t="str">
            <v>Bogotá D.C.</v>
          </cell>
          <cell r="BM745" t="str">
            <v>Cumplimiento</v>
          </cell>
          <cell r="BN745" t="str">
            <v>21-47-101024275</v>
          </cell>
          <cell r="BO745">
            <v>0</v>
          </cell>
          <cell r="BP745" t="str">
            <v xml:space="preserve">Seguros del Estado S.A. </v>
          </cell>
          <cell r="BQ745">
            <v>44875</v>
          </cell>
          <cell r="BR745" t="str">
            <v>10/11/2022 - 30/06/2023</v>
          </cell>
          <cell r="BS745">
            <v>2022</v>
          </cell>
          <cell r="BT745" t="str">
            <v>PENDIENTE</v>
          </cell>
          <cell r="BU745" t="str">
            <v>Ninguna</v>
          </cell>
          <cell r="BV745" t="str">
            <v>Terminado</v>
          </cell>
          <cell r="BW745" t="str">
            <v>Retiro</v>
          </cell>
          <cell r="BX745" t="str">
            <v>N/A</v>
          </cell>
          <cell r="BY745" t="str">
            <v>INGENIERIA INDUSTRIAL</v>
          </cell>
          <cell r="BZ745" t="str">
            <v>N/A</v>
          </cell>
          <cell r="CA745" t="str">
            <v>FEMENINO</v>
          </cell>
        </row>
        <row r="746">
          <cell r="C746" t="str">
            <v>JEP-725-2022</v>
          </cell>
          <cell r="D746" t="str">
            <v>JEP-CSPO-700-2022</v>
          </cell>
          <cell r="E746" t="str">
            <v>Laura Paredes</v>
          </cell>
          <cell r="F746">
            <v>44838</v>
          </cell>
          <cell r="G746" t="str">
            <v>Iván Alexander Zarta Suárez</v>
          </cell>
          <cell r="H746" t="str">
            <v>2. Contratos o convenios que no requieren pluralidad de ofertas</v>
          </cell>
          <cell r="I746" t="str">
            <v>1. Prestación de servicios</v>
          </cell>
          <cell r="J746">
            <v>1020784424</v>
          </cell>
          <cell r="K746">
            <v>7</v>
          </cell>
          <cell r="L746" t="str">
            <v>Persona Natural</v>
          </cell>
          <cell r="M746" t="str">
            <v xml:space="preserve">Bogotá D.C. </v>
          </cell>
          <cell r="N746" t="str">
            <v>Prestar servicios técnicos para apoyar al Departamento de Atención a Víctimas en las gestiones operativas, técnicas y documentales encaminadas a la acreditación administrativas atendiendo los enfoques diferenciales.</v>
          </cell>
          <cell r="O746" t="str">
            <v>Funciones de la dependencia</v>
          </cell>
          <cell r="P746" t="str">
            <v>Harvey Danilo Suarez Morales</v>
          </cell>
          <cell r="Q746" t="str">
            <v>Secretaría Ejecutiva</v>
          </cell>
          <cell r="R746" t="str">
            <v>Subsecretaría Ejecutiva</v>
          </cell>
          <cell r="S746" t="str">
            <v>Departamento de Atención a Víctimas</v>
          </cell>
          <cell r="T746" t="str">
            <v>Claudia Viviana Ferro Buitrago</v>
          </cell>
          <cell r="U746" t="str">
            <v>BB-Departamento de Atención a Víctimas</v>
          </cell>
          <cell r="V746" t="str">
            <v>N/A</v>
          </cell>
          <cell r="W746" t="str">
            <v>N/A</v>
          </cell>
          <cell r="X746" t="str">
            <v>N/A</v>
          </cell>
          <cell r="Y746" t="str">
            <v>Inversión</v>
          </cell>
          <cell r="Z746">
            <v>8577387</v>
          </cell>
          <cell r="AA746" t="str">
            <v>N/A</v>
          </cell>
          <cell r="AB746" t="str">
            <v>N/A</v>
          </cell>
          <cell r="AC746">
            <v>2891256</v>
          </cell>
          <cell r="AD746" t="str">
            <v>N/A</v>
          </cell>
          <cell r="AE746" t="str">
            <v xml:space="preserve">	104022</v>
          </cell>
          <cell r="AF746">
            <v>463322</v>
          </cell>
          <cell r="AG746">
            <v>2018011001091</v>
          </cell>
          <cell r="AH746">
            <v>44854</v>
          </cell>
          <cell r="AI746">
            <v>44859</v>
          </cell>
          <cell r="AJ746" t="str">
            <v>N/A</v>
          </cell>
          <cell r="AK746" t="str">
            <v>N/A</v>
          </cell>
          <cell r="AL746" t="str">
            <v>N/A</v>
          </cell>
          <cell r="AM746" t="str">
            <v>N/A</v>
          </cell>
          <cell r="AN746">
            <v>0</v>
          </cell>
          <cell r="AO746" t="str">
            <v>N/A</v>
          </cell>
          <cell r="AP746">
            <v>0</v>
          </cell>
          <cell r="AQ746" t="str">
            <v>N/A</v>
          </cell>
          <cell r="AR746">
            <v>0</v>
          </cell>
          <cell r="AS746" t="str">
            <v>N/A</v>
          </cell>
          <cell r="AT746">
            <v>0</v>
          </cell>
          <cell r="AU746" t="str">
            <v>N/A</v>
          </cell>
          <cell r="AV746">
            <v>0</v>
          </cell>
          <cell r="AW746" t="str">
            <v>N/A</v>
          </cell>
          <cell r="AX746">
            <v>0</v>
          </cell>
          <cell r="AY746" t="str">
            <v>N/A</v>
          </cell>
          <cell r="AZ746">
            <v>0</v>
          </cell>
          <cell r="BA746">
            <v>8577387</v>
          </cell>
          <cell r="BB746" t="str">
            <v>NO</v>
          </cell>
          <cell r="BC746" t="str">
            <v>N/A</v>
          </cell>
          <cell r="BD746" t="str">
            <v>N/A</v>
          </cell>
          <cell r="BE746" t="str">
            <v>N/A</v>
          </cell>
          <cell r="BF746" t="str">
            <v>N/A</v>
          </cell>
          <cell r="BG746">
            <v>44926</v>
          </cell>
          <cell r="BH746">
            <v>44926</v>
          </cell>
          <cell r="BI746">
            <v>-417</v>
          </cell>
          <cell r="BJ746" t="str">
            <v>SI</v>
          </cell>
          <cell r="BK746" t="str">
            <v>N/A</v>
          </cell>
          <cell r="BL746" t="str">
            <v>Bogotá D.C.</v>
          </cell>
          <cell r="BM746" t="str">
            <v>Cumplimiento</v>
          </cell>
          <cell r="BN746" t="str">
            <v>21-47-101023664</v>
          </cell>
          <cell r="BO746">
            <v>0</v>
          </cell>
          <cell r="BP746" t="str">
            <v xml:space="preserve">Seguros del Estado S.A. </v>
          </cell>
          <cell r="BQ746">
            <v>44848</v>
          </cell>
          <cell r="BR746" t="str">
            <v>14/10/2022 - 30/06/2023</v>
          </cell>
          <cell r="BS746">
            <v>2022</v>
          </cell>
          <cell r="BT746" t="str">
            <v>PENDIENTE</v>
          </cell>
          <cell r="BU746" t="str">
            <v>Ninguna</v>
          </cell>
          <cell r="BV746" t="str">
            <v>Terminado</v>
          </cell>
          <cell r="BW746" t="str">
            <v>Retiro</v>
          </cell>
          <cell r="BX746" t="str">
            <v>N/A</v>
          </cell>
          <cell r="BY746" t="str">
            <v>LENGUAS MODERNAS</v>
          </cell>
          <cell r="BZ746" t="str">
            <v>ECNICO EN AUXILIAR ADMINISTRATIVO</v>
          </cell>
          <cell r="CA746" t="str">
            <v>MASCULINO</v>
          </cell>
        </row>
        <row r="747">
          <cell r="C747" t="str">
            <v>JEP-768-2022</v>
          </cell>
          <cell r="D747" t="str">
            <v>JEP-CSPO-740-2022</v>
          </cell>
          <cell r="E747" t="str">
            <v>Jairo Cuellar</v>
          </cell>
          <cell r="F747">
            <v>44869</v>
          </cell>
          <cell r="G747" t="str">
            <v>Wendys Deyanira Pallares Valencia</v>
          </cell>
          <cell r="H747" t="str">
            <v>2. Contratos o convenios que no requieren pluralidad de ofertas</v>
          </cell>
          <cell r="I747" t="str">
            <v>1. Prestación de servicios</v>
          </cell>
          <cell r="J747">
            <v>1002072228</v>
          </cell>
          <cell r="K747">
            <v>9</v>
          </cell>
          <cell r="L747" t="str">
            <v>Persona Natural</v>
          </cell>
          <cell r="M747" t="str">
            <v xml:space="preserve">Bogotá D.C. </v>
          </cell>
          <cell r="N747" t="str">
            <v xml:space="preserve">Prestar servicios profesionales para apoyar al Departamento de Atención a Víctimas en la revisión administrativa de solicitudes de acreditación atendiendo los enfoques diferenciales. </v>
          </cell>
          <cell r="O747" t="str">
            <v>Administrativo Transversal</v>
          </cell>
          <cell r="P747" t="str">
            <v>Harvey Danilo Suarez Morales</v>
          </cell>
          <cell r="Q747" t="str">
            <v>Secretaría Ejecutiva</v>
          </cell>
          <cell r="R747" t="str">
            <v>Subsecretaría Ejecutiva</v>
          </cell>
          <cell r="S747" t="str">
            <v>Departamento de Atención a Víctimas</v>
          </cell>
          <cell r="T747" t="str">
            <v>Claudia Viviana Ferro Buitrago</v>
          </cell>
          <cell r="U747" t="str">
            <v>BB-Departamento de Atención a Víctimas</v>
          </cell>
          <cell r="V747" t="str">
            <v>N/A</v>
          </cell>
          <cell r="W747" t="str">
            <v>N/A</v>
          </cell>
          <cell r="X747" t="str">
            <v>N/A</v>
          </cell>
          <cell r="Y747" t="str">
            <v>Inversión</v>
          </cell>
          <cell r="Z747">
            <v>7228140</v>
          </cell>
          <cell r="AA747" t="str">
            <v>N/A</v>
          </cell>
          <cell r="AB747" t="str">
            <v>N/A</v>
          </cell>
          <cell r="AC747">
            <v>3614070</v>
          </cell>
          <cell r="AD747" t="str">
            <v>N/A</v>
          </cell>
          <cell r="AE747">
            <v>104122</v>
          </cell>
          <cell r="AF747">
            <v>498622</v>
          </cell>
          <cell r="AG747" t="str">
            <v xml:space="preserve">	2018011001091</v>
          </cell>
          <cell r="AH747">
            <v>44876</v>
          </cell>
          <cell r="AI747">
            <v>44880</v>
          </cell>
          <cell r="AJ747" t="str">
            <v>N/A</v>
          </cell>
          <cell r="AK747" t="str">
            <v>N/A</v>
          </cell>
          <cell r="AL747" t="str">
            <v>N/A</v>
          </cell>
          <cell r="AM747" t="str">
            <v>N/A</v>
          </cell>
          <cell r="AN747">
            <v>0</v>
          </cell>
          <cell r="AO747" t="str">
            <v>N/A</v>
          </cell>
          <cell r="AP747">
            <v>0</v>
          </cell>
          <cell r="AQ747" t="str">
            <v>N/A</v>
          </cell>
          <cell r="AR747">
            <v>0</v>
          </cell>
          <cell r="AS747" t="str">
            <v>N/A</v>
          </cell>
          <cell r="AT747">
            <v>0</v>
          </cell>
          <cell r="AU747" t="str">
            <v>N/A</v>
          </cell>
          <cell r="AV747">
            <v>0</v>
          </cell>
          <cell r="AW747" t="str">
            <v>N/A</v>
          </cell>
          <cell r="AX747">
            <v>0</v>
          </cell>
          <cell r="AY747" t="str">
            <v>N/A</v>
          </cell>
          <cell r="AZ747">
            <v>0</v>
          </cell>
          <cell r="BA747">
            <v>7228140</v>
          </cell>
          <cell r="BB747" t="str">
            <v>NO</v>
          </cell>
          <cell r="BC747">
            <v>0</v>
          </cell>
          <cell r="BD747" t="str">
            <v>N/A</v>
          </cell>
          <cell r="BE747" t="str">
            <v>N/A</v>
          </cell>
          <cell r="BF747" t="str">
            <v>N/A</v>
          </cell>
          <cell r="BG747">
            <v>44926</v>
          </cell>
          <cell r="BH747">
            <v>44926</v>
          </cell>
          <cell r="BI747">
            <v>-417</v>
          </cell>
          <cell r="BJ747" t="str">
            <v>SI</v>
          </cell>
          <cell r="BK747" t="str">
            <v>N/A</v>
          </cell>
          <cell r="BL747" t="str">
            <v>Bogotá D.C.</v>
          </cell>
          <cell r="BM747" t="str">
            <v>Cumplimiento</v>
          </cell>
          <cell r="BN747" t="str">
            <v>33-45-101113972</v>
          </cell>
          <cell r="BO747">
            <v>2</v>
          </cell>
          <cell r="BP747" t="str">
            <v xml:space="preserve">Seguros del Estado S.A. </v>
          </cell>
          <cell r="BQ747">
            <v>44876</v>
          </cell>
          <cell r="BR747" t="str">
            <v>10/11/2022 - 03/07/2023</v>
          </cell>
          <cell r="BS747">
            <v>2022</v>
          </cell>
          <cell r="BT747" t="str">
            <v>PENDIENTE</v>
          </cell>
          <cell r="BU747" t="str">
            <v>Ninguna</v>
          </cell>
          <cell r="BV747" t="str">
            <v>Terminado</v>
          </cell>
          <cell r="BW747" t="str">
            <v>Retiro</v>
          </cell>
          <cell r="BX747" t="str">
            <v>N/A</v>
          </cell>
          <cell r="BY747" t="str">
            <v>DERECHO</v>
          </cell>
          <cell r="BZ747" t="str">
            <v>N/A</v>
          </cell>
          <cell r="CA747" t="str">
            <v>FEMENINO</v>
          </cell>
        </row>
        <row r="748">
          <cell r="C748" t="str">
            <v>JEP-726-2022</v>
          </cell>
          <cell r="D748" t="str">
            <v>JEP-CSPO-701-2022</v>
          </cell>
          <cell r="E748" t="str">
            <v>Laura Paredes</v>
          </cell>
          <cell r="F748">
            <v>44838</v>
          </cell>
          <cell r="G748" t="str">
            <v>Santiago Bernal Botero</v>
          </cell>
          <cell r="H748" t="str">
            <v>2. Contratos o convenios que no requieren pluralidad de ofertas</v>
          </cell>
          <cell r="I748" t="str">
            <v>1. Prestación de servicios</v>
          </cell>
          <cell r="J748">
            <v>1020836138</v>
          </cell>
          <cell r="K748">
            <v>1</v>
          </cell>
          <cell r="L748" t="str">
            <v>Persona Natural</v>
          </cell>
          <cell r="M748" t="str">
            <v xml:space="preserve">Bogotá D.C. </v>
          </cell>
          <cell r="N748" t="str">
            <v>Prestar servicios profesionales para apoyar al Departamento de Atención a Víctimas en la revisión administrativa de solicitudes de acreditación atendiendo los enfoques diferenciales.</v>
          </cell>
          <cell r="O748" t="str">
            <v>Administrativo Transversal</v>
          </cell>
          <cell r="P748" t="str">
            <v>Harvey Danilo Suarez Morales</v>
          </cell>
          <cell r="Q748" t="str">
            <v>Secretaría Ejecutiva</v>
          </cell>
          <cell r="R748" t="str">
            <v>Subsecretaría Ejecutiva</v>
          </cell>
          <cell r="S748" t="str">
            <v>Departamento de Atención a Víctimas</v>
          </cell>
          <cell r="T748" t="str">
            <v>Claudia Viviana Ferro Buitrago</v>
          </cell>
          <cell r="U748" t="str">
            <v>BB-Departamento de Atención a Víctimas</v>
          </cell>
          <cell r="V748" t="str">
            <v>N/A</v>
          </cell>
          <cell r="W748" t="str">
            <v>N/A</v>
          </cell>
          <cell r="X748" t="str">
            <v>N/A</v>
          </cell>
          <cell r="Y748" t="str">
            <v>Inversión</v>
          </cell>
          <cell r="Z748">
            <v>10721741</v>
          </cell>
          <cell r="AA748" t="str">
            <v>N/A</v>
          </cell>
          <cell r="AB748" t="str">
            <v>N/A</v>
          </cell>
          <cell r="AC748">
            <v>3614070</v>
          </cell>
          <cell r="AD748" t="str">
            <v>N/A</v>
          </cell>
          <cell r="AE748">
            <v>104222</v>
          </cell>
          <cell r="AF748" t="str">
            <v xml:space="preserve">	468022</v>
          </cell>
          <cell r="AG748">
            <v>2018011001091</v>
          </cell>
          <cell r="AH748">
            <v>44848</v>
          </cell>
          <cell r="AI748">
            <v>44852</v>
          </cell>
          <cell r="AJ748" t="str">
            <v>N/A</v>
          </cell>
          <cell r="AK748" t="str">
            <v>N/A</v>
          </cell>
          <cell r="AL748" t="str">
            <v>N/A</v>
          </cell>
          <cell r="AM748" t="str">
            <v>N/A</v>
          </cell>
          <cell r="AN748">
            <v>0</v>
          </cell>
          <cell r="AO748" t="str">
            <v>N/A</v>
          </cell>
          <cell r="AP748">
            <v>0</v>
          </cell>
          <cell r="AQ748" t="str">
            <v>N/A</v>
          </cell>
          <cell r="AR748">
            <v>0</v>
          </cell>
          <cell r="AS748" t="str">
            <v>N/A</v>
          </cell>
          <cell r="AT748">
            <v>0</v>
          </cell>
          <cell r="AU748" t="str">
            <v>N/A</v>
          </cell>
          <cell r="AV748">
            <v>0</v>
          </cell>
          <cell r="AW748" t="str">
            <v>N/A</v>
          </cell>
          <cell r="AX748">
            <v>0</v>
          </cell>
          <cell r="AY748" t="str">
            <v>N/A</v>
          </cell>
          <cell r="AZ748">
            <v>0</v>
          </cell>
          <cell r="BA748">
            <v>10721741</v>
          </cell>
          <cell r="BB748" t="str">
            <v>NO</v>
          </cell>
          <cell r="BC748" t="str">
            <v>N/A</v>
          </cell>
          <cell r="BD748" t="str">
            <v>N/A</v>
          </cell>
          <cell r="BE748" t="str">
            <v>N/A</v>
          </cell>
          <cell r="BF748" t="str">
            <v>N/A</v>
          </cell>
          <cell r="BG748">
            <v>44926</v>
          </cell>
          <cell r="BH748">
            <v>44926</v>
          </cell>
          <cell r="BI748">
            <v>-417</v>
          </cell>
          <cell r="BJ748" t="str">
            <v>SI</v>
          </cell>
          <cell r="BK748" t="str">
            <v>N/A</v>
          </cell>
          <cell r="BL748" t="str">
            <v>Bogotá D.C.</v>
          </cell>
          <cell r="BM748" t="str">
            <v>Cumplimiento</v>
          </cell>
          <cell r="BN748" t="str">
            <v>21-47-101023772</v>
          </cell>
          <cell r="BO748">
            <v>1</v>
          </cell>
          <cell r="BP748" t="str">
            <v xml:space="preserve">Seguros del Estado S.A. </v>
          </cell>
          <cell r="BQ748">
            <v>44858</v>
          </cell>
          <cell r="BR748" t="str">
            <v>20/10/2022 - 30/06/2023</v>
          </cell>
          <cell r="BS748">
            <v>2022</v>
          </cell>
          <cell r="BT748" t="str">
            <v>PENDIENTE</v>
          </cell>
          <cell r="BU748" t="str">
            <v>Ninguna</v>
          </cell>
          <cell r="BV748" t="str">
            <v>Terminado</v>
          </cell>
          <cell r="BW748" t="str">
            <v>Retiro</v>
          </cell>
          <cell r="BX748" t="str">
            <v>N/A</v>
          </cell>
          <cell r="BY748" t="str">
            <v>SOCIOLOGÍA</v>
          </cell>
          <cell r="BZ748" t="str">
            <v>N/A</v>
          </cell>
          <cell r="CA748" t="str">
            <v>MASCULINO</v>
          </cell>
        </row>
        <row r="749">
          <cell r="C749" t="str">
            <v>JEP-727-2022</v>
          </cell>
          <cell r="D749" t="str">
            <v>JEP-CSPO-702-2022</v>
          </cell>
          <cell r="E749" t="str">
            <v>Laura Paredes</v>
          </cell>
          <cell r="F749">
            <v>44838</v>
          </cell>
          <cell r="G749" t="str">
            <v>Angelica Patricia Alvarado Nieto</v>
          </cell>
          <cell r="H749" t="str">
            <v>2. Contratos o convenios que no requieren pluralidad de ofertas</v>
          </cell>
          <cell r="I749" t="str">
            <v>1. Prestación de servicios</v>
          </cell>
          <cell r="J749">
            <v>52216177</v>
          </cell>
          <cell r="K749">
            <v>2</v>
          </cell>
          <cell r="L749" t="str">
            <v>Persona Natural</v>
          </cell>
          <cell r="M749" t="str">
            <v xml:space="preserve">Bogotá D.C. </v>
          </cell>
          <cell r="N749" t="str">
            <v>Prestar servicios profesionales para apoyar y acompañar al Departamento de Atención a Víctimas en la gestión administrativa, precontractual y seguimiento contractual a fin de facilitar la asistencia material a víctimas atendiendo los enfoques diferenciales</v>
          </cell>
          <cell r="O749" t="str">
            <v>Funciones de la dependencia</v>
          </cell>
          <cell r="P749" t="str">
            <v>Harvey Danilo Suarez Morales</v>
          </cell>
          <cell r="Q749" t="str">
            <v>Secretaría Ejecutiva</v>
          </cell>
          <cell r="R749" t="str">
            <v>Subsecretaría Ejecutiva</v>
          </cell>
          <cell r="S749" t="str">
            <v>Departamento de Atención a Víctimas</v>
          </cell>
          <cell r="T749" t="str">
            <v>Claudia Viviana Ferro Buitrago</v>
          </cell>
          <cell r="U749" t="str">
            <v>BB-Departamento de Atención a Víctimas</v>
          </cell>
          <cell r="V749" t="str">
            <v>N/A</v>
          </cell>
          <cell r="W749" t="str">
            <v>N/A</v>
          </cell>
          <cell r="X749" t="str">
            <v>N/A</v>
          </cell>
          <cell r="Y749" t="str">
            <v>Inversión</v>
          </cell>
          <cell r="Z749">
            <v>15439301</v>
          </cell>
          <cell r="AA749" t="str">
            <v>N/A</v>
          </cell>
          <cell r="AB749" t="str">
            <v>N/A</v>
          </cell>
          <cell r="AC749">
            <v>5204263</v>
          </cell>
          <cell r="AD749" t="str">
            <v>N/A</v>
          </cell>
          <cell r="AE749" t="str">
            <v xml:space="preserve">104422	</v>
          </cell>
          <cell r="AF749">
            <v>463422</v>
          </cell>
          <cell r="AG749">
            <v>2018011001091</v>
          </cell>
          <cell r="AH749">
            <v>44853</v>
          </cell>
          <cell r="AI749">
            <v>44854</v>
          </cell>
          <cell r="AJ749" t="str">
            <v>N/A</v>
          </cell>
          <cell r="AK749" t="str">
            <v>N/A</v>
          </cell>
          <cell r="AL749" t="str">
            <v>N/A</v>
          </cell>
          <cell r="AM749" t="str">
            <v>N/A</v>
          </cell>
          <cell r="AN749">
            <v>0</v>
          </cell>
          <cell r="AO749" t="str">
            <v>N/A</v>
          </cell>
          <cell r="AP749">
            <v>0</v>
          </cell>
          <cell r="AQ749" t="str">
            <v>N/A</v>
          </cell>
          <cell r="AR749">
            <v>0</v>
          </cell>
          <cell r="AS749" t="str">
            <v>N/A</v>
          </cell>
          <cell r="AT749">
            <v>0</v>
          </cell>
          <cell r="AU749" t="str">
            <v>N/A</v>
          </cell>
          <cell r="AV749">
            <v>0</v>
          </cell>
          <cell r="AW749" t="str">
            <v>N/A</v>
          </cell>
          <cell r="AX749">
            <v>0</v>
          </cell>
          <cell r="AY749" t="str">
            <v>N/A</v>
          </cell>
          <cell r="AZ749">
            <v>0</v>
          </cell>
          <cell r="BA749">
            <v>15439301</v>
          </cell>
          <cell r="BB749" t="str">
            <v>NO</v>
          </cell>
          <cell r="BC749" t="str">
            <v>N/A</v>
          </cell>
          <cell r="BD749" t="str">
            <v>N/A</v>
          </cell>
          <cell r="BE749" t="str">
            <v>N/A</v>
          </cell>
          <cell r="BF749" t="str">
            <v>N/A</v>
          </cell>
          <cell r="BG749">
            <v>44926</v>
          </cell>
          <cell r="BH749">
            <v>44926</v>
          </cell>
          <cell r="BI749">
            <v>-417</v>
          </cell>
          <cell r="BJ749" t="str">
            <v>SI</v>
          </cell>
          <cell r="BK749" t="str">
            <v>N/A</v>
          </cell>
          <cell r="BL749" t="str">
            <v>Bogotá D.C.</v>
          </cell>
          <cell r="BM749" t="str">
            <v>Cumplimiento</v>
          </cell>
          <cell r="BN749" t="str">
            <v>21-47-101023667</v>
          </cell>
          <cell r="BO749">
            <v>0</v>
          </cell>
          <cell r="BP749" t="str">
            <v xml:space="preserve">Seguros del Estado S.A. </v>
          </cell>
          <cell r="BQ749">
            <v>44848</v>
          </cell>
          <cell r="BR749" t="str">
            <v>14/10/2022 - 30/06/2023</v>
          </cell>
          <cell r="BS749">
            <v>2022</v>
          </cell>
          <cell r="BT749" t="str">
            <v>PENDIENTE</v>
          </cell>
          <cell r="BU749" t="str">
            <v>Ninguna</v>
          </cell>
          <cell r="BV749" t="str">
            <v>Terminado</v>
          </cell>
          <cell r="BW749" t="str">
            <v>Retiro</v>
          </cell>
          <cell r="BX749" t="str">
            <v>N/A</v>
          </cell>
          <cell r="BY749" t="str">
            <v>PUBLICIDAD</v>
          </cell>
          <cell r="BZ749" t="str">
            <v>N/A</v>
          </cell>
          <cell r="CA749" t="str">
            <v>FEMENINO</v>
          </cell>
        </row>
        <row r="750">
          <cell r="C750" t="str">
            <v>JEP-728-2022</v>
          </cell>
          <cell r="D750" t="str">
            <v>JEP-CSPO-703-2022</v>
          </cell>
          <cell r="E750" t="str">
            <v>Laura Paredes</v>
          </cell>
          <cell r="F750">
            <v>44838</v>
          </cell>
          <cell r="G750" t="str">
            <v>Libia Jeannette Vásquez Guarnizo</v>
          </cell>
          <cell r="H750" t="str">
            <v>2. Contratos o convenios que no requieren pluralidad de ofertas</v>
          </cell>
          <cell r="I750" t="str">
            <v>1. Prestación de servicios</v>
          </cell>
          <cell r="J750">
            <v>52307368</v>
          </cell>
          <cell r="K750">
            <v>3</v>
          </cell>
          <cell r="L750" t="str">
            <v>Persona Natural</v>
          </cell>
          <cell r="M750" t="str">
            <v xml:space="preserve">Bogotá D.C. </v>
          </cell>
          <cell r="N750" t="str">
            <v>Prestar servicios profesionales para apoyar al Departamento de Atención a Víctimas en el rediseño y fortalecimiento de la línea de acompañamiento y orientación psicosocial en instancias judiciales y no judiciales, atendiendo los enfoques diferenciales y psicosocial.</v>
          </cell>
          <cell r="O750" t="str">
            <v>Misional</v>
          </cell>
          <cell r="P750" t="str">
            <v>Harvey Danilo Suarez Morales</v>
          </cell>
          <cell r="Q750" t="str">
            <v>Secretaría Ejecutiva</v>
          </cell>
          <cell r="R750" t="str">
            <v>Subsecretaría Ejecutiva</v>
          </cell>
          <cell r="S750" t="str">
            <v>Departamento de Atención a Víctimas</v>
          </cell>
          <cell r="T750" t="str">
            <v>Claudia Viviana Ferro Buitrago</v>
          </cell>
          <cell r="U750" t="str">
            <v>BB-Departamento de Atención a Víctimas</v>
          </cell>
          <cell r="V750" t="str">
            <v>Ana María Ramirez Lopez</v>
          </cell>
          <cell r="W750" t="str">
            <v>N/A</v>
          </cell>
          <cell r="X750" t="str">
            <v>N/A</v>
          </cell>
          <cell r="Y750" t="str">
            <v>Inversión</v>
          </cell>
          <cell r="Z750">
            <v>24445569</v>
          </cell>
          <cell r="AA750" t="str">
            <v>N/A</v>
          </cell>
          <cell r="AB750" t="str">
            <v>N/A</v>
          </cell>
          <cell r="AC750">
            <v>8240084</v>
          </cell>
          <cell r="AD750" t="str">
            <v>N/A</v>
          </cell>
          <cell r="AE750">
            <v>104522</v>
          </cell>
          <cell r="AF750">
            <v>467322</v>
          </cell>
          <cell r="AG750">
            <v>2018011001091</v>
          </cell>
          <cell r="AH750">
            <v>44852</v>
          </cell>
          <cell r="AI750">
            <v>44854</v>
          </cell>
          <cell r="AJ750" t="str">
            <v>N/A</v>
          </cell>
          <cell r="AK750" t="str">
            <v>N/A</v>
          </cell>
          <cell r="AL750" t="str">
            <v>N/A</v>
          </cell>
          <cell r="AM750" t="str">
            <v>N/A</v>
          </cell>
          <cell r="AN750">
            <v>0</v>
          </cell>
          <cell r="AO750" t="str">
            <v>N/A</v>
          </cell>
          <cell r="AP750">
            <v>0</v>
          </cell>
          <cell r="AQ750" t="str">
            <v>N/A</v>
          </cell>
          <cell r="AR750">
            <v>0</v>
          </cell>
          <cell r="AS750" t="str">
            <v>N/A</v>
          </cell>
          <cell r="AT750">
            <v>0</v>
          </cell>
          <cell r="AU750" t="str">
            <v>N/A</v>
          </cell>
          <cell r="AV750">
            <v>0</v>
          </cell>
          <cell r="AW750" t="str">
            <v>N/A</v>
          </cell>
          <cell r="AX750">
            <v>0</v>
          </cell>
          <cell r="AY750" t="str">
            <v>N/A</v>
          </cell>
          <cell r="AZ750">
            <v>0</v>
          </cell>
          <cell r="BA750">
            <v>24445569</v>
          </cell>
          <cell r="BB750" t="str">
            <v>NO</v>
          </cell>
          <cell r="BC750" t="str">
            <v>N/A</v>
          </cell>
          <cell r="BD750" t="str">
            <v>N/A</v>
          </cell>
          <cell r="BE750" t="str">
            <v>N/A</v>
          </cell>
          <cell r="BF750" t="str">
            <v>N/A</v>
          </cell>
          <cell r="BG750">
            <v>44926</v>
          </cell>
          <cell r="BH750">
            <v>44926</v>
          </cell>
          <cell r="BI750">
            <v>-417</v>
          </cell>
          <cell r="BJ750" t="str">
            <v>SI</v>
          </cell>
          <cell r="BK750" t="str">
            <v>N/A</v>
          </cell>
          <cell r="BL750" t="str">
            <v>Bogotá D.C.</v>
          </cell>
          <cell r="BM750" t="str">
            <v>Cumplimiento</v>
          </cell>
          <cell r="BN750" t="str">
            <v xml:space="preserve">33-47-101010172 </v>
          </cell>
          <cell r="BO750">
            <v>0</v>
          </cell>
          <cell r="BP750" t="str">
            <v>Seguros del Estado S.A.</v>
          </cell>
          <cell r="BQ750">
            <v>44853</v>
          </cell>
          <cell r="BR750" t="str">
            <v>06/10/2022 - 30/06/2023</v>
          </cell>
          <cell r="BS750">
            <v>2022</v>
          </cell>
          <cell r="BT750" t="str">
            <v>PENDIENTE</v>
          </cell>
          <cell r="BU750" t="str">
            <v>Sin acta de inicio</v>
          </cell>
          <cell r="BV750" t="str">
            <v>Terminado</v>
          </cell>
          <cell r="BW750" t="str">
            <v>Retiro</v>
          </cell>
          <cell r="BX750" t="str">
            <v>N/A</v>
          </cell>
          <cell r="BY750" t="str">
            <v>TRABAJO SOCIAL</v>
          </cell>
          <cell r="BZ750" t="str">
            <v>N/A</v>
          </cell>
          <cell r="CA750" t="str">
            <v>FEMENINO</v>
          </cell>
        </row>
        <row r="751">
          <cell r="C751" t="str">
            <v>JEP-729-2022</v>
          </cell>
          <cell r="D751" t="str">
            <v>JEP-CSPO-704-2022</v>
          </cell>
          <cell r="E751" t="str">
            <v>Laura Paredes</v>
          </cell>
          <cell r="F751">
            <v>44838</v>
          </cell>
          <cell r="G751" t="str">
            <v>Maria Fernanda Gómez Garrido</v>
          </cell>
          <cell r="H751" t="str">
            <v>2. Contratos o convenios que no requieren pluralidad de ofertas</v>
          </cell>
          <cell r="I751" t="str">
            <v>1. Prestación de servicios</v>
          </cell>
          <cell r="J751">
            <v>52088054</v>
          </cell>
          <cell r="K751">
            <v>5</v>
          </cell>
          <cell r="L751" t="str">
            <v>Persona Natural</v>
          </cell>
          <cell r="M751" t="str">
            <v xml:space="preserve">Bogotá D.C. </v>
          </cell>
          <cell r="N751" t="str">
            <v>Prestar servicios profesionales al Departamento de Atención para apoyar y acompañar las acciones de divulgación y acreditación en fase administrativa en la transversalización de los enfoques diferenciales que permita y garanticen la participación de las víctimas en instancias judiciales y no judiciales</v>
          </cell>
          <cell r="O751" t="str">
            <v>Administrativo Transversal</v>
          </cell>
          <cell r="P751" t="str">
            <v>Harvey Danilo Suarez Morales</v>
          </cell>
          <cell r="Q751" t="str">
            <v>Secretaría Ejecutiva</v>
          </cell>
          <cell r="R751" t="str">
            <v>Subsecretaría Ejecutiva</v>
          </cell>
          <cell r="S751" t="str">
            <v>Departamento de Atención a Víctimas</v>
          </cell>
          <cell r="T751" t="str">
            <v>Ana María Ramirez López</v>
          </cell>
          <cell r="U751" t="str">
            <v>BB-Departamento de Atención a Víctimas</v>
          </cell>
          <cell r="V751" t="str">
            <v>N/A</v>
          </cell>
          <cell r="W751" t="str">
            <v>N/A</v>
          </cell>
          <cell r="X751" t="str">
            <v>N/A</v>
          </cell>
          <cell r="Y751" t="str">
            <v>Inversión</v>
          </cell>
          <cell r="Z751">
            <v>21443488</v>
          </cell>
          <cell r="AA751" t="str">
            <v>N/A</v>
          </cell>
          <cell r="AB751" t="str">
            <v>N/A</v>
          </cell>
          <cell r="AC751">
            <v>7228143</v>
          </cell>
          <cell r="AD751" t="str">
            <v>N/A</v>
          </cell>
          <cell r="AE751">
            <v>104722</v>
          </cell>
          <cell r="AF751">
            <v>464522</v>
          </cell>
          <cell r="AG751" t="str">
            <v xml:space="preserve">	2018011001091</v>
          </cell>
          <cell r="AH751">
            <v>44853</v>
          </cell>
          <cell r="AI751">
            <v>44855</v>
          </cell>
          <cell r="AJ751" t="str">
            <v>N/A</v>
          </cell>
          <cell r="AK751" t="str">
            <v>N/A</v>
          </cell>
          <cell r="AL751" t="str">
            <v>N/A</v>
          </cell>
          <cell r="AM751" t="str">
            <v>N/A</v>
          </cell>
          <cell r="AN751">
            <v>0</v>
          </cell>
          <cell r="AO751" t="str">
            <v>N/A</v>
          </cell>
          <cell r="AP751">
            <v>0</v>
          </cell>
          <cell r="AQ751" t="str">
            <v>N/A</v>
          </cell>
          <cell r="AR751">
            <v>0</v>
          </cell>
          <cell r="AS751" t="str">
            <v>N/A</v>
          </cell>
          <cell r="AT751">
            <v>0</v>
          </cell>
          <cell r="AU751" t="str">
            <v>N/A</v>
          </cell>
          <cell r="AV751">
            <v>0</v>
          </cell>
          <cell r="AW751" t="str">
            <v>N/A</v>
          </cell>
          <cell r="AX751">
            <v>0</v>
          </cell>
          <cell r="AY751" t="str">
            <v>N/A</v>
          </cell>
          <cell r="AZ751">
            <v>0</v>
          </cell>
          <cell r="BA751">
            <v>21443488</v>
          </cell>
          <cell r="BB751" t="str">
            <v>NO</v>
          </cell>
          <cell r="BC751" t="str">
            <v>N/A</v>
          </cell>
          <cell r="BD751" t="str">
            <v>N/A</v>
          </cell>
          <cell r="BE751" t="str">
            <v>N/A</v>
          </cell>
          <cell r="BF751" t="str">
            <v>N/A</v>
          </cell>
          <cell r="BG751">
            <v>44926</v>
          </cell>
          <cell r="BH751">
            <v>44926</v>
          </cell>
          <cell r="BI751">
            <v>-417</v>
          </cell>
          <cell r="BJ751" t="str">
            <v>SI</v>
          </cell>
          <cell r="BK751" t="str">
            <v>N/A</v>
          </cell>
          <cell r="BL751" t="str">
            <v>Bogotá D.C.</v>
          </cell>
          <cell r="BM751" t="str">
            <v>Cumplimiento</v>
          </cell>
          <cell r="BN751" t="str">
            <v>33-47-101010168</v>
          </cell>
          <cell r="BO751">
            <v>0</v>
          </cell>
          <cell r="BP751" t="str">
            <v>Seguros del Estado S.A.</v>
          </cell>
          <cell r="BQ751">
            <v>44853</v>
          </cell>
          <cell r="BR751" t="str">
            <v>01/10/2022 - 30/06/2023</v>
          </cell>
          <cell r="BS751">
            <v>2022</v>
          </cell>
          <cell r="BT751" t="str">
            <v>PENDIENTE</v>
          </cell>
          <cell r="BU751" t="str">
            <v>Ninguna</v>
          </cell>
          <cell r="BV751" t="str">
            <v>Terminado</v>
          </cell>
          <cell r="BW751" t="str">
            <v>Retiro</v>
          </cell>
          <cell r="BX751" t="str">
            <v>N/A</v>
          </cell>
          <cell r="BY751" t="str">
            <v>PSICOLOGÍA</v>
          </cell>
          <cell r="BZ751" t="str">
            <v>N/A</v>
          </cell>
          <cell r="CA751" t="str">
            <v>FEMENINO</v>
          </cell>
        </row>
        <row r="752">
          <cell r="C752" t="str">
            <v>JEP-730-2022</v>
          </cell>
          <cell r="D752" t="str">
            <v>JEP-CSPO-705-2022</v>
          </cell>
          <cell r="E752" t="str">
            <v>Laura Paredes</v>
          </cell>
          <cell r="F752">
            <v>44838</v>
          </cell>
          <cell r="G752" t="str">
            <v>Jorge Andrés Sánchez Cuaicuan</v>
          </cell>
          <cell r="H752" t="str">
            <v>2. Contratos o convenios que no requieren pluralidad de ofertas</v>
          </cell>
          <cell r="I752" t="str">
            <v>1. Prestación de servicios</v>
          </cell>
          <cell r="J752">
            <v>98399076</v>
          </cell>
          <cell r="K752">
            <v>9</v>
          </cell>
          <cell r="L752" t="str">
            <v>Persona Natural</v>
          </cell>
          <cell r="M752" t="str">
            <v xml:space="preserve">Bogotá D.C. </v>
          </cell>
          <cell r="N752" t="str">
            <v>Prestar servicios profesionales para apoyar y acompañar al Departamento de Atención a Víctimas en el fortalecimiento, planificación y construcción de metodologías, materiales y estratégicas de comunicación, para la participación las víctimas y actores estratégicos  en instancias judiciales y no judiciales atendiendo los enfoques diferenciales.</v>
          </cell>
          <cell r="O752" t="str">
            <v>Misional</v>
          </cell>
          <cell r="P752" t="str">
            <v>Harvey Danilo Suarez Morales</v>
          </cell>
          <cell r="Q752" t="str">
            <v>Secretaría Ejecutiva</v>
          </cell>
          <cell r="R752" t="str">
            <v>Subsecretaría Ejecutiva</v>
          </cell>
          <cell r="S752" t="str">
            <v>Departamento de Atención a Víctimas</v>
          </cell>
          <cell r="T752" t="str">
            <v>Claudia Viviana Ferro Buitrago</v>
          </cell>
          <cell r="U752" t="str">
            <v>BB-Departamento de Atención a Víctimas</v>
          </cell>
          <cell r="V752" t="str">
            <v>Ana María Ramirez López</v>
          </cell>
          <cell r="W752" t="str">
            <v>N/A</v>
          </cell>
          <cell r="X752" t="str">
            <v>N/A</v>
          </cell>
          <cell r="Y752" t="str">
            <v>Inversión</v>
          </cell>
          <cell r="Z752">
            <v>21443488</v>
          </cell>
          <cell r="AA752" t="str">
            <v>N/A</v>
          </cell>
          <cell r="AB752" t="str">
            <v>N/A</v>
          </cell>
          <cell r="AC752">
            <v>7228143</v>
          </cell>
          <cell r="AD752" t="str">
            <v>N/A</v>
          </cell>
          <cell r="AE752">
            <v>103622</v>
          </cell>
          <cell r="AF752">
            <v>467422</v>
          </cell>
          <cell r="AG752" t="str">
            <v xml:space="preserve">	2018011001091</v>
          </cell>
          <cell r="AH752">
            <v>44846</v>
          </cell>
          <cell r="AI752">
            <v>44848</v>
          </cell>
          <cell r="AJ752" t="str">
            <v>N/A</v>
          </cell>
          <cell r="AK752" t="str">
            <v>N/A</v>
          </cell>
          <cell r="AL752" t="str">
            <v>N/A</v>
          </cell>
          <cell r="AM752" t="str">
            <v>N/A</v>
          </cell>
          <cell r="AN752">
            <v>0</v>
          </cell>
          <cell r="AO752" t="str">
            <v>N/A</v>
          </cell>
          <cell r="AP752">
            <v>0</v>
          </cell>
          <cell r="AQ752" t="str">
            <v>N/A</v>
          </cell>
          <cell r="AR752">
            <v>0</v>
          </cell>
          <cell r="AS752" t="str">
            <v>N/A</v>
          </cell>
          <cell r="AT752">
            <v>0</v>
          </cell>
          <cell r="AU752" t="str">
            <v>N/A</v>
          </cell>
          <cell r="AV752">
            <v>0</v>
          </cell>
          <cell r="AW752" t="str">
            <v>N/A</v>
          </cell>
          <cell r="AX752">
            <v>0</v>
          </cell>
          <cell r="AY752" t="str">
            <v>N/A</v>
          </cell>
          <cell r="AZ752">
            <v>0</v>
          </cell>
          <cell r="BA752">
            <v>21443488</v>
          </cell>
          <cell r="BB752" t="str">
            <v>NO</v>
          </cell>
          <cell r="BC752" t="str">
            <v>N/A</v>
          </cell>
          <cell r="BD752" t="str">
            <v>N/A</v>
          </cell>
          <cell r="BE752" t="str">
            <v>N/A</v>
          </cell>
          <cell r="BF752" t="str">
            <v>N/A</v>
          </cell>
          <cell r="BG752">
            <v>44926</v>
          </cell>
          <cell r="BH752">
            <v>44926</v>
          </cell>
          <cell r="BI752">
            <v>-417</v>
          </cell>
          <cell r="BJ752" t="str">
            <v>SI</v>
          </cell>
          <cell r="BK752" t="str">
            <v>N/A</v>
          </cell>
          <cell r="BL752" t="str">
            <v>Bogotá D.C.</v>
          </cell>
          <cell r="BM752" t="str">
            <v>Cumplimiento</v>
          </cell>
          <cell r="BN752" t="str">
            <v>NV-100075818</v>
          </cell>
          <cell r="BO752">
            <v>0</v>
          </cell>
          <cell r="BP752" t="str">
            <v>Seguros Mundial</v>
          </cell>
          <cell r="BQ752">
            <v>44854</v>
          </cell>
          <cell r="BR752" t="str">
            <v>19/10/2022 - 30/06/2023</v>
          </cell>
          <cell r="BS752">
            <v>2022</v>
          </cell>
          <cell r="BT752" t="str">
            <v>PENDIENTE</v>
          </cell>
          <cell r="BU752" t="str">
            <v>Mediante otrosí N°1 del 8/09/2023 se modifica la forma de pago</v>
          </cell>
          <cell r="BV752" t="str">
            <v>Terminado</v>
          </cell>
          <cell r="BW752" t="str">
            <v>Retiro</v>
          </cell>
          <cell r="BX752" t="str">
            <v>N/A</v>
          </cell>
          <cell r="BY752" t="str">
            <v>ADMINISTRACIÓN DE EMPESAS</v>
          </cell>
          <cell r="BZ752" t="str">
            <v>N/A</v>
          </cell>
          <cell r="CA752" t="str">
            <v>MASCULINO</v>
          </cell>
        </row>
        <row r="753">
          <cell r="C753" t="str">
            <v>JEP-679-2022</v>
          </cell>
          <cell r="D753" t="str">
            <v>JEP-CSPO-656-2022</v>
          </cell>
          <cell r="E753" t="str">
            <v xml:space="preserve">Vanessa Jiménez </v>
          </cell>
          <cell r="F753">
            <v>44735</v>
          </cell>
          <cell r="G753" t="str">
            <v>Rosa María del Carmen Navarro Ordoñez</v>
          </cell>
          <cell r="H753" t="str">
            <v>2. Contratos o convenios que no requieren pluralidad de ofertas</v>
          </cell>
          <cell r="I753" t="str">
            <v>1. Prestación de servicios</v>
          </cell>
          <cell r="J753">
            <v>64564903</v>
          </cell>
          <cell r="K753">
            <v>9</v>
          </cell>
          <cell r="L753" t="str">
            <v>Persona Natural</v>
          </cell>
          <cell r="M753" t="str">
            <v xml:space="preserve">Bogotá D.C. </v>
          </cell>
          <cell r="N753" t="str">
            <v>Prestar servicios profesionales especializados para el acompañamiento y asesoría a la dirección administrativa y financiera en el desarrollo y seguimiento de aspectos administrativos, jurídicos y contractuales</v>
          </cell>
          <cell r="O753" t="str">
            <v>Funciones de la dependencia</v>
          </cell>
          <cell r="P753" t="str">
            <v>Angela María Mora Soto</v>
          </cell>
          <cell r="Q753" t="str">
            <v xml:space="preserve">Subsecretaría Ejecutiva </v>
          </cell>
          <cell r="R753" t="str">
            <v>Dirección Administrativa y Financiera</v>
          </cell>
          <cell r="S753" t="str">
            <v>Dirección Administrativa y Financiera</v>
          </cell>
          <cell r="T753" t="str">
            <v>Ana Lucia Rosales Callejas</v>
          </cell>
          <cell r="U753" t="str">
            <v>D -Dirección Administrativa y Financiera</v>
          </cell>
          <cell r="V753" t="str">
            <v>N/A</v>
          </cell>
          <cell r="W753" t="str">
            <v>N/A</v>
          </cell>
          <cell r="X753" t="str">
            <v>N/A</v>
          </cell>
          <cell r="Y753" t="str">
            <v>Inversión</v>
          </cell>
          <cell r="Z753">
            <v>71414056</v>
          </cell>
          <cell r="AA753" t="str">
            <v>N/A</v>
          </cell>
          <cell r="AB753" t="str">
            <v>N/A</v>
          </cell>
          <cell r="AC753">
            <v>16480169</v>
          </cell>
          <cell r="AD753" t="str">
            <v>N/A</v>
          </cell>
          <cell r="AE753">
            <v>101122</v>
          </cell>
          <cell r="AF753">
            <v>383822</v>
          </cell>
          <cell r="AG753">
            <v>2018011001091</v>
          </cell>
          <cell r="AH753">
            <v>44798</v>
          </cell>
          <cell r="AI753">
            <v>44799</v>
          </cell>
          <cell r="AJ753" t="str">
            <v>N/A</v>
          </cell>
          <cell r="AK753" t="str">
            <v>N/A</v>
          </cell>
          <cell r="AL753" t="str">
            <v>N/A</v>
          </cell>
          <cell r="AM753" t="str">
            <v>N/A</v>
          </cell>
          <cell r="AN753">
            <v>0</v>
          </cell>
          <cell r="AO753" t="str">
            <v>N/A</v>
          </cell>
          <cell r="AP753">
            <v>0</v>
          </cell>
          <cell r="AQ753" t="str">
            <v>N/A</v>
          </cell>
          <cell r="AR753">
            <v>0</v>
          </cell>
          <cell r="AS753" t="str">
            <v>N/A</v>
          </cell>
          <cell r="AT753">
            <v>0</v>
          </cell>
          <cell r="AU753" t="str">
            <v>N/A</v>
          </cell>
          <cell r="AV753">
            <v>0</v>
          </cell>
          <cell r="AW753" t="str">
            <v>N/A</v>
          </cell>
          <cell r="AX753">
            <v>0</v>
          </cell>
          <cell r="AY753" t="str">
            <v>N/A</v>
          </cell>
          <cell r="AZ753">
            <v>0</v>
          </cell>
          <cell r="BA753">
            <v>71414056</v>
          </cell>
          <cell r="BB753" t="str">
            <v>NO</v>
          </cell>
          <cell r="BC753" t="str">
            <v>N/A</v>
          </cell>
          <cell r="BD753" t="str">
            <v>N/A</v>
          </cell>
          <cell r="BE753" t="str">
            <v>N/A</v>
          </cell>
          <cell r="BF753" t="str">
            <v>N/A</v>
          </cell>
          <cell r="BG753">
            <v>44926</v>
          </cell>
          <cell r="BH753">
            <v>44926</v>
          </cell>
          <cell r="BI753">
            <v>-417</v>
          </cell>
          <cell r="BJ753" t="str">
            <v>SI</v>
          </cell>
          <cell r="BK753" t="str">
            <v>N/A</v>
          </cell>
          <cell r="BL753" t="str">
            <v>Bogotá D.C.</v>
          </cell>
          <cell r="BM753" t="str">
            <v>Cumplimiento</v>
          </cell>
          <cell r="BN753" t="str">
            <v>11-45-101116476</v>
          </cell>
          <cell r="BO753">
            <v>0</v>
          </cell>
          <cell r="BP753" t="str">
            <v xml:space="preserve">Seguros del Estado S.A. </v>
          </cell>
          <cell r="BQ753">
            <v>44798</v>
          </cell>
          <cell r="BR753" t="str">
            <v>25/08/2022 - 02/072023</v>
          </cell>
          <cell r="BS753">
            <v>2022</v>
          </cell>
          <cell r="BT753" t="str">
            <v>PENDIENTE</v>
          </cell>
          <cell r="BU753" t="str">
            <v>Ninguna</v>
          </cell>
          <cell r="BV753" t="str">
            <v>Terminado</v>
          </cell>
          <cell r="BW753" t="str">
            <v>Retiro</v>
          </cell>
          <cell r="BX753" t="str">
            <v>N/A</v>
          </cell>
          <cell r="BY753" t="str">
            <v>DERECHO</v>
          </cell>
          <cell r="BZ753" t="str">
            <v>N/A</v>
          </cell>
          <cell r="CA753" t="str">
            <v>FEMENINO</v>
          </cell>
        </row>
        <row r="754">
          <cell r="C754" t="str">
            <v>JEP-705-2022</v>
          </cell>
          <cell r="D754" t="str">
            <v>JEP-CSPO-681-2022</v>
          </cell>
          <cell r="E754" t="str">
            <v xml:space="preserve">Ángela Esquivel </v>
          </cell>
          <cell r="F754">
            <v>44819</v>
          </cell>
          <cell r="G754" t="str">
            <v>Eder Leandro González Tovar</v>
          </cell>
          <cell r="H754" t="str">
            <v>2. Contratos o convenios que no requieren pluralidad de ofertas</v>
          </cell>
          <cell r="I754" t="str">
            <v>1. Prestación de servicios</v>
          </cell>
          <cell r="J754">
            <v>80876000</v>
          </cell>
          <cell r="K754">
            <v>0</v>
          </cell>
          <cell r="L754" t="str">
            <v>Persona Natural</v>
          </cell>
          <cell r="M754" t="str">
            <v xml:space="preserve">Bogotá D.C. </v>
          </cell>
          <cell r="N754" t="str">
            <v>Prestar servicios profesionales para apoyar al Departamento de Enfoques Diferenciales en el desarrollo de la estrategia para la implementación del enfoque diferencial étnico- racial con énfasis en pueblo Rrom, en el marco de los ejes de interés estratégico de la JEP.</v>
          </cell>
          <cell r="O754" t="str">
            <v>Misional</v>
          </cell>
          <cell r="P754" t="str">
            <v>Harvey Danilo Suarez Morales</v>
          </cell>
          <cell r="Q754" t="str">
            <v>Secretaría Ejecutiva</v>
          </cell>
          <cell r="R754" t="str">
            <v xml:space="preserve">Subsecretaría Ejecutiva </v>
          </cell>
          <cell r="S754" t="str">
            <v xml:space="preserve">Departamento de Enfoques Diferenciales </v>
          </cell>
          <cell r="T754" t="str">
            <v>Eliana Fernanda Antonio Rosero</v>
          </cell>
          <cell r="U754" t="str">
            <v xml:space="preserve">BB-Departamento de Enfoques Diferenciales </v>
          </cell>
          <cell r="V754" t="str">
            <v>N/A</v>
          </cell>
          <cell r="W754" t="str">
            <v>N/A</v>
          </cell>
          <cell r="X754" t="str">
            <v>N/A</v>
          </cell>
          <cell r="Y754" t="str">
            <v>Inversión</v>
          </cell>
          <cell r="Z754">
            <v>32960336</v>
          </cell>
          <cell r="AA754" t="str">
            <v>N/A</v>
          </cell>
          <cell r="AB754" t="str">
            <v>N/A</v>
          </cell>
          <cell r="AC754">
            <v>8240084</v>
          </cell>
          <cell r="AD754" t="str">
            <v>N/A</v>
          </cell>
          <cell r="AE754">
            <v>103222</v>
          </cell>
          <cell r="AF754" t="str">
            <v xml:space="preserve">	423122</v>
          </cell>
          <cell r="AG754" t="str">
            <v xml:space="preserve">	2018011001091</v>
          </cell>
          <cell r="AH754">
            <v>44825</v>
          </cell>
          <cell r="AI754">
            <v>44827</v>
          </cell>
          <cell r="AJ754" t="str">
            <v>N/A</v>
          </cell>
          <cell r="AK754" t="str">
            <v>N/A</v>
          </cell>
          <cell r="AL754" t="str">
            <v>N/A</v>
          </cell>
          <cell r="AM754" t="str">
            <v>N/A</v>
          </cell>
          <cell r="AN754">
            <v>0</v>
          </cell>
          <cell r="AO754" t="str">
            <v>N/A</v>
          </cell>
          <cell r="AP754">
            <v>0</v>
          </cell>
          <cell r="AQ754" t="str">
            <v>N/A</v>
          </cell>
          <cell r="AR754">
            <v>0</v>
          </cell>
          <cell r="AS754" t="str">
            <v>N/A</v>
          </cell>
          <cell r="AT754">
            <v>0</v>
          </cell>
          <cell r="AU754" t="str">
            <v>N/A</v>
          </cell>
          <cell r="AV754">
            <v>0</v>
          </cell>
          <cell r="AW754" t="str">
            <v>N/A</v>
          </cell>
          <cell r="AX754">
            <v>0</v>
          </cell>
          <cell r="AY754" t="str">
            <v>N/A</v>
          </cell>
          <cell r="AZ754">
            <v>0</v>
          </cell>
          <cell r="BA754">
            <v>32960336</v>
          </cell>
          <cell r="BB754" t="str">
            <v>NO</v>
          </cell>
          <cell r="BC754" t="str">
            <v>N/A</v>
          </cell>
          <cell r="BD754" t="str">
            <v>N/A</v>
          </cell>
          <cell r="BE754" t="str">
            <v>N/A</v>
          </cell>
          <cell r="BF754" t="str">
            <v>N/A</v>
          </cell>
          <cell r="BG754">
            <v>44926</v>
          </cell>
          <cell r="BH754">
            <v>44926</v>
          </cell>
          <cell r="BI754">
            <v>-417</v>
          </cell>
          <cell r="BJ754" t="str">
            <v>SI</v>
          </cell>
          <cell r="BK754" t="str">
            <v>N/A</v>
          </cell>
          <cell r="BL754" t="str">
            <v>Bogotá D.C.</v>
          </cell>
          <cell r="BM754" t="str">
            <v>Cumplimiento</v>
          </cell>
          <cell r="BN754" t="str">
            <v>390-47-994000074089</v>
          </cell>
          <cell r="BO754">
            <v>0</v>
          </cell>
          <cell r="BP754" t="str">
            <v>Aseguradora Solidaria de Colombia</v>
          </cell>
          <cell r="BQ754">
            <v>44826</v>
          </cell>
          <cell r="BR754" t="str">
            <v>21/09/2022 - 10/07/2023</v>
          </cell>
          <cell r="BS754">
            <v>2022</v>
          </cell>
          <cell r="BT754" t="str">
            <v>PENDIENTE</v>
          </cell>
          <cell r="BU754" t="str">
            <v>Ninguna</v>
          </cell>
          <cell r="BV754" t="str">
            <v>Terminado</v>
          </cell>
          <cell r="BW754" t="str">
            <v>Retiro</v>
          </cell>
          <cell r="BX754" t="str">
            <v>N/A</v>
          </cell>
          <cell r="BY754" t="str">
            <v>DERECHO</v>
          </cell>
          <cell r="BZ754" t="str">
            <v>N/A</v>
          </cell>
          <cell r="CA754" t="str">
            <v>MASCULINO</v>
          </cell>
        </row>
        <row r="755">
          <cell r="C755" t="str">
            <v>JEP-687-2022</v>
          </cell>
          <cell r="D755" t="str">
            <v>JEP-CSPO-663-2022</v>
          </cell>
          <cell r="E755" t="str">
            <v xml:space="preserve">Vanessa Jiménez </v>
          </cell>
          <cell r="F755">
            <v>44803</v>
          </cell>
          <cell r="G755" t="str">
            <v>María Emma Wills Obregón</v>
          </cell>
          <cell r="H755" t="str">
            <v>2. Contratos o convenios que no requieren pluralidad de ofertas</v>
          </cell>
          <cell r="I755" t="str">
            <v>1. Prestación de servicios</v>
          </cell>
          <cell r="J755">
            <v>41762265</v>
          </cell>
          <cell r="K755">
            <v>3</v>
          </cell>
          <cell r="L755" t="str">
            <v>Persona Natural</v>
          </cell>
          <cell r="M755" t="str">
            <v xml:space="preserve">Bogotá D.C. </v>
          </cell>
          <cell r="N755" t="str">
            <v>Prestar servicios profesionales para apoyar a la subdirección de fortalecimiento institucional en la implementación del modelo de gestión del conocimiento por medio de la planeación, verificación,
desarrollo, monitoreo y seguimiento de las acciones relacionadas a la sistematización de experiencias institucionales y de los procesos de formación virtual y pedagógicos.</v>
          </cell>
          <cell r="O755" t="str">
            <v>Funciones de la dependencia</v>
          </cell>
          <cell r="P755" t="str">
            <v>Angela María Mora Soto</v>
          </cell>
          <cell r="Q755" t="str">
            <v>Subsecretaria Encargada</v>
          </cell>
          <cell r="R755" t="str">
            <v>Secretaría Ejecutiva</v>
          </cell>
          <cell r="S755" t="str">
            <v>Subdirección de Fortalecimiento Institucional</v>
          </cell>
          <cell r="T755" t="str">
            <v xml:space="preserve">Luz Amanda Granados Urrea	</v>
          </cell>
          <cell r="U755" t="str">
            <v>AA-Subdirección de Fortalecimiento Institucional</v>
          </cell>
          <cell r="V755" t="str">
            <v>N/A</v>
          </cell>
          <cell r="W755" t="str">
            <v>N/A</v>
          </cell>
          <cell r="X755" t="str">
            <v>N/A</v>
          </cell>
          <cell r="Y755" t="str">
            <v>Inversión</v>
          </cell>
          <cell r="Z755">
            <v>32960336</v>
          </cell>
          <cell r="AA755" t="str">
            <v>N/A</v>
          </cell>
          <cell r="AB755" t="str">
            <v>N/A</v>
          </cell>
          <cell r="AC755">
            <v>8240084</v>
          </cell>
          <cell r="AD755" t="str">
            <v>N/A</v>
          </cell>
          <cell r="AE755">
            <v>8102322</v>
          </cell>
          <cell r="AF755">
            <v>397422</v>
          </cell>
          <cell r="AG755" t="str">
            <v xml:space="preserve">	2018011001091</v>
          </cell>
          <cell r="AH755">
            <v>44806</v>
          </cell>
          <cell r="AI755">
            <v>44810</v>
          </cell>
          <cell r="AJ755" t="str">
            <v>N/A</v>
          </cell>
          <cell r="AK755" t="str">
            <v>N/A</v>
          </cell>
          <cell r="AL755" t="str">
            <v>N/A</v>
          </cell>
          <cell r="AM755" t="str">
            <v>N/A</v>
          </cell>
          <cell r="AN755">
            <v>0</v>
          </cell>
          <cell r="AO755" t="str">
            <v>N/A</v>
          </cell>
          <cell r="AP755">
            <v>0</v>
          </cell>
          <cell r="AQ755" t="str">
            <v>N/A</v>
          </cell>
          <cell r="AR755">
            <v>0</v>
          </cell>
          <cell r="AS755" t="str">
            <v>N/A</v>
          </cell>
          <cell r="AT755">
            <v>0</v>
          </cell>
          <cell r="AU755" t="str">
            <v>N/A</v>
          </cell>
          <cell r="AV755">
            <v>0</v>
          </cell>
          <cell r="AW755" t="str">
            <v>N/A</v>
          </cell>
          <cell r="AX755">
            <v>0</v>
          </cell>
          <cell r="AY755" t="str">
            <v>N/A</v>
          </cell>
          <cell r="AZ755">
            <v>0</v>
          </cell>
          <cell r="BA755">
            <v>32960336</v>
          </cell>
          <cell r="BB755" t="str">
            <v>NO</v>
          </cell>
          <cell r="BC755" t="str">
            <v>N/A</v>
          </cell>
          <cell r="BD755" t="str">
            <v>N/A</v>
          </cell>
          <cell r="BE755" t="str">
            <v>N/A</v>
          </cell>
          <cell r="BF755" t="str">
            <v>N/A</v>
          </cell>
          <cell r="BG755">
            <v>44926</v>
          </cell>
          <cell r="BH755">
            <v>44926</v>
          </cell>
          <cell r="BI755">
            <v>-417</v>
          </cell>
          <cell r="BJ755" t="str">
            <v>SI</v>
          </cell>
          <cell r="BK755" t="str">
            <v>N/A</v>
          </cell>
          <cell r="BL755" t="str">
            <v>Bogotá D.C.</v>
          </cell>
          <cell r="BM755" t="str">
            <v>Cumplimiento</v>
          </cell>
          <cell r="BN755" t="str">
            <v>21-47-101022732</v>
          </cell>
          <cell r="BO755">
            <v>0</v>
          </cell>
          <cell r="BP755" t="str">
            <v>Seguros del Estado S.A.</v>
          </cell>
          <cell r="BQ755">
            <v>44809</v>
          </cell>
          <cell r="BR755" t="str">
            <v>02/09/2022 - 07/07/2023</v>
          </cell>
          <cell r="BS755">
            <v>2022</v>
          </cell>
          <cell r="BT755" t="str">
            <v>PENDIENTE</v>
          </cell>
          <cell r="BU755" t="str">
            <v>Ninguna</v>
          </cell>
          <cell r="BV755" t="str">
            <v>Terminado</v>
          </cell>
          <cell r="BW755" t="str">
            <v>Retiro</v>
          </cell>
          <cell r="BX755" t="str">
            <v>N/A</v>
          </cell>
          <cell r="BY755" t="str">
            <v>CIENCIAS POLÍTICAS</v>
          </cell>
          <cell r="BZ755" t="str">
            <v>N/A</v>
          </cell>
          <cell r="CA755" t="str">
            <v>FEMENINO</v>
          </cell>
        </row>
        <row r="756">
          <cell r="C756" t="str">
            <v>JEP-766-2022</v>
          </cell>
          <cell r="D756" t="str">
            <v>JEP-CSPO-738-2022</v>
          </cell>
          <cell r="E756" t="str">
            <v>Carlos Torres</v>
          </cell>
          <cell r="F756">
            <v>44867</v>
          </cell>
          <cell r="G756" t="str">
            <v>IMPRENTA NACIONAL DE COLOMBIA</v>
          </cell>
          <cell r="H756" t="str">
            <v>2. Contratos o convenios que no requieren pluralidad de ofertas</v>
          </cell>
          <cell r="I756" t="str">
            <v>1. Prestación de servicios</v>
          </cell>
          <cell r="J756">
            <v>830001113</v>
          </cell>
          <cell r="K756">
            <v>1</v>
          </cell>
          <cell r="L756" t="str">
            <v>Persona Jurídica</v>
          </cell>
          <cell r="M756" t="str">
            <v xml:space="preserve">Bogotá D.C. </v>
          </cell>
          <cell r="N756" t="str">
            <v>Prestación de servicios de diseño, edición e impresión de documentos y elementos de comunicación gráfica para la difusión de la misionalidad y para el apoyo a la pedagogía de las actividades realizadas por la JEP entre sus grupos de interés.</v>
          </cell>
          <cell r="O756" t="str">
            <v>Administrativo Transversal</v>
          </cell>
          <cell r="P756" t="str">
            <v xml:space="preserve">Gabriel Amado Pardo </v>
          </cell>
          <cell r="Q756" t="str">
            <v>Subdirección de Recursos Físicos e Infraestructura</v>
          </cell>
          <cell r="R756" t="str">
            <v>Secretaría Ejecutiva</v>
          </cell>
          <cell r="S756" t="str">
            <v>Subdirección de Comunicaciones</v>
          </cell>
          <cell r="T756" t="str">
            <v>Hermando Salazar Palacio</v>
          </cell>
          <cell r="U756" t="str">
            <v>AA-Subdirección de Comunicaciones</v>
          </cell>
          <cell r="V756" t="str">
            <v>N/A</v>
          </cell>
          <cell r="W756" t="str">
            <v>N/A</v>
          </cell>
          <cell r="X756" t="str">
            <v>N/A</v>
          </cell>
          <cell r="Y756" t="str">
            <v>Inversión</v>
          </cell>
          <cell r="Z756">
            <v>21646100</v>
          </cell>
          <cell r="AA756" t="str">
            <v>N/A</v>
          </cell>
          <cell r="AB756" t="str">
            <v>N/A</v>
          </cell>
          <cell r="AC756" t="str">
            <v>N/A</v>
          </cell>
          <cell r="AD756" t="str">
            <v>N/A</v>
          </cell>
          <cell r="AE756">
            <v>101922</v>
          </cell>
          <cell r="AF756">
            <v>513622</v>
          </cell>
          <cell r="AG756" t="str">
            <v xml:space="preserve">	2018011000954</v>
          </cell>
          <cell r="AH756">
            <v>44875</v>
          </cell>
          <cell r="AI756">
            <v>44880</v>
          </cell>
          <cell r="AJ756" t="str">
            <v>N/A</v>
          </cell>
          <cell r="AK756" t="str">
            <v>N/A</v>
          </cell>
          <cell r="AL756" t="str">
            <v>N/A</v>
          </cell>
          <cell r="AM756" t="str">
            <v>N/A</v>
          </cell>
          <cell r="AN756">
            <v>0</v>
          </cell>
          <cell r="AO756" t="str">
            <v>N/A</v>
          </cell>
          <cell r="AP756">
            <v>0</v>
          </cell>
          <cell r="AQ756" t="str">
            <v>N/A</v>
          </cell>
          <cell r="AR756">
            <v>0</v>
          </cell>
          <cell r="AS756" t="str">
            <v>N/A</v>
          </cell>
          <cell r="AT756">
            <v>0</v>
          </cell>
          <cell r="AU756" t="str">
            <v>N/A</v>
          </cell>
          <cell r="AV756">
            <v>0</v>
          </cell>
          <cell r="AW756" t="str">
            <v>N/A</v>
          </cell>
          <cell r="AX756">
            <v>0</v>
          </cell>
          <cell r="AY756" t="str">
            <v>N/A</v>
          </cell>
          <cell r="AZ756">
            <v>0</v>
          </cell>
          <cell r="BA756">
            <v>21646100</v>
          </cell>
          <cell r="BB756" t="str">
            <v>NO</v>
          </cell>
          <cell r="BC756">
            <v>0</v>
          </cell>
          <cell r="BD756" t="str">
            <v>N/A</v>
          </cell>
          <cell r="BE756" t="str">
            <v>N/A</v>
          </cell>
          <cell r="BF756" t="str">
            <v>N/A</v>
          </cell>
          <cell r="BG756">
            <v>44926</v>
          </cell>
          <cell r="BH756">
            <v>44926</v>
          </cell>
          <cell r="BI756">
            <v>-417</v>
          </cell>
          <cell r="BJ756" t="str">
            <v>SI</v>
          </cell>
          <cell r="BK756" t="str">
            <v>SIN FECHA</v>
          </cell>
          <cell r="BL756" t="str">
            <v>Bogotá D.C.</v>
          </cell>
          <cell r="BM756" t="str">
            <v>N/A</v>
          </cell>
          <cell r="BN756" t="str">
            <v>N/A</v>
          </cell>
          <cell r="BO756" t="str">
            <v>N/A</v>
          </cell>
          <cell r="BP756" t="str">
            <v>N/A</v>
          </cell>
          <cell r="BQ756" t="str">
            <v>N/A</v>
          </cell>
          <cell r="BR756" t="str">
            <v>N/A</v>
          </cell>
          <cell r="BS756" t="str">
            <v>N/A</v>
          </cell>
          <cell r="BT756" t="str">
            <v>N/A</v>
          </cell>
          <cell r="BU756" t="str">
            <v>N/A</v>
          </cell>
          <cell r="BV756" t="str">
            <v>Terminado</v>
          </cell>
          <cell r="BW756" t="str">
            <v>Retiro</v>
          </cell>
          <cell r="BX756" t="str">
            <v>N/A</v>
          </cell>
          <cell r="BY756" t="str">
            <v>N/A</v>
          </cell>
          <cell r="BZ756" t="str">
            <v>N/A</v>
          </cell>
          <cell r="CA756" t="str">
            <v>N/A</v>
          </cell>
        </row>
        <row r="757">
          <cell r="C757" t="str">
            <v>JEP-685-2022</v>
          </cell>
          <cell r="D757" t="str">
            <v>JEP-CSPO-661-2022</v>
          </cell>
          <cell r="E757" t="str">
            <v xml:space="preserve">Vanessa Jiménez </v>
          </cell>
          <cell r="F757">
            <v>44802</v>
          </cell>
          <cell r="G757" t="str">
            <v>María Camila Molina Álvarez</v>
          </cell>
          <cell r="H757" t="str">
            <v>2. Contratos o convenios que no requieren pluralidad de ofertas</v>
          </cell>
          <cell r="I757" t="str">
            <v>1. Prestación de servicios</v>
          </cell>
          <cell r="J757">
            <v>1018420435</v>
          </cell>
          <cell r="K757">
            <v>9</v>
          </cell>
          <cell r="L757" t="str">
            <v>Persona Natural</v>
          </cell>
          <cell r="M757" t="str">
            <v xml:space="preserve">Bogotá D.C. </v>
          </cell>
          <cell r="N757" t="str">
            <v>Prestar servicios profesionales para apoyar y acompañar a la Subdirección de Cooperación Internacional en la gestión, seguimiento de proyectos y acciones colaborativas, así como su debida documentación para la conformación el banco de proyectos de la entidad, conforme la gestión documental en la Subdirección.</v>
          </cell>
          <cell r="O757" t="str">
            <v>Funciones de la dependencia</v>
          </cell>
          <cell r="P757" t="str">
            <v>Angela María Mora Soto</v>
          </cell>
          <cell r="Q757" t="str">
            <v>Subsecretaría Ejecutiva Encargada</v>
          </cell>
          <cell r="R757" t="str">
            <v>Secretaría Ejecutiva</v>
          </cell>
          <cell r="S757" t="str">
            <v>Subdirección de Fortalecimiento Institucional</v>
          </cell>
          <cell r="T757" t="str">
            <v>Natalia Muñoz Labajos</v>
          </cell>
          <cell r="U757" t="str">
            <v>AA-Subdirección de Cooperación Internacional</v>
          </cell>
          <cell r="V757" t="str">
            <v>N/A</v>
          </cell>
          <cell r="W757" t="str">
            <v>N/A</v>
          </cell>
          <cell r="X757" t="str">
            <v>N/A</v>
          </cell>
          <cell r="Y757" t="str">
            <v>Inversión</v>
          </cell>
          <cell r="Z757">
            <v>24286560</v>
          </cell>
          <cell r="AA757" t="str">
            <v>N/A</v>
          </cell>
          <cell r="AB757" t="str">
            <v>N/A</v>
          </cell>
          <cell r="AC757">
            <v>6071640</v>
          </cell>
          <cell r="AD757" t="str">
            <v>N/A</v>
          </cell>
          <cell r="AE757" t="str">
            <v xml:space="preserve">101822	</v>
          </cell>
          <cell r="AF757">
            <v>402422</v>
          </cell>
          <cell r="AG757">
            <v>2018011001175</v>
          </cell>
          <cell r="AH757">
            <v>44810</v>
          </cell>
          <cell r="AI757">
            <v>44812</v>
          </cell>
          <cell r="AJ757" t="str">
            <v>N/A</v>
          </cell>
          <cell r="AK757" t="str">
            <v>N/A</v>
          </cell>
          <cell r="AL757" t="str">
            <v>N/A</v>
          </cell>
          <cell r="AM757" t="str">
            <v>N/A</v>
          </cell>
          <cell r="AN757">
            <v>0</v>
          </cell>
          <cell r="AO757" t="str">
            <v>N/A</v>
          </cell>
          <cell r="AP757">
            <v>0</v>
          </cell>
          <cell r="AQ757" t="str">
            <v>N/A</v>
          </cell>
          <cell r="AR757">
            <v>0</v>
          </cell>
          <cell r="AS757" t="str">
            <v>N/A</v>
          </cell>
          <cell r="AT757">
            <v>0</v>
          </cell>
          <cell r="AU757" t="str">
            <v>N/A</v>
          </cell>
          <cell r="AV757">
            <v>0</v>
          </cell>
          <cell r="AW757" t="str">
            <v>N/A</v>
          </cell>
          <cell r="AX757">
            <v>0</v>
          </cell>
          <cell r="AY757" t="str">
            <v>N/A</v>
          </cell>
          <cell r="AZ757">
            <v>0</v>
          </cell>
          <cell r="BA757">
            <v>24286560</v>
          </cell>
          <cell r="BB757" t="str">
            <v>NO</v>
          </cell>
          <cell r="BC757" t="str">
            <v>N/A</v>
          </cell>
          <cell r="BD757" t="str">
            <v>N/A</v>
          </cell>
          <cell r="BE757" t="str">
            <v>N/A</v>
          </cell>
          <cell r="BF757" t="str">
            <v>N/A</v>
          </cell>
          <cell r="BG757">
            <v>44926</v>
          </cell>
          <cell r="BH757">
            <v>44926</v>
          </cell>
          <cell r="BI757">
            <v>-417</v>
          </cell>
          <cell r="BJ757" t="str">
            <v>SI</v>
          </cell>
          <cell r="BK757" t="str">
            <v>N/A</v>
          </cell>
          <cell r="BL757" t="str">
            <v>Bogotá D.C.</v>
          </cell>
          <cell r="BM757" t="str">
            <v>Cumplimiento</v>
          </cell>
          <cell r="BN757" t="str">
            <v>21-47-101022793</v>
          </cell>
          <cell r="BO757">
            <v>0</v>
          </cell>
          <cell r="BP757" t="str">
            <v>Seguros del Estado S.A.</v>
          </cell>
          <cell r="BQ757">
            <v>44811</v>
          </cell>
          <cell r="BR757" t="str">
            <v>06/09/2022 - 30/07/2023</v>
          </cell>
          <cell r="BS757">
            <v>2022</v>
          </cell>
          <cell r="BT757" t="str">
            <v>PENDIENTE</v>
          </cell>
          <cell r="BU757" t="str">
            <v>Ninguna</v>
          </cell>
          <cell r="BV757" t="str">
            <v>Terminado</v>
          </cell>
          <cell r="BW757" t="str">
            <v>Retiro</v>
          </cell>
          <cell r="BX757" t="str">
            <v>N/A</v>
          </cell>
          <cell r="BY757" t="str">
            <v>GOBIERNO Y RELACIONES INTERNACIONALES</v>
          </cell>
          <cell r="BZ757" t="str">
            <v>N/A</v>
          </cell>
          <cell r="CA757" t="str">
            <v>FEMENINO</v>
          </cell>
        </row>
        <row r="758">
          <cell r="C758" t="str">
            <v>JEP-711-2022</v>
          </cell>
          <cell r="D758" t="str">
            <v>JEP-CSPO-687-2022</v>
          </cell>
          <cell r="E758" t="str">
            <v>Clara Torres</v>
          </cell>
          <cell r="F758">
            <v>44830</v>
          </cell>
          <cell r="G758" t="str">
            <v>Verónica Ramírez Arias</v>
          </cell>
          <cell r="H758" t="str">
            <v>2. Contratos o convenios que no requieren pluralidad de ofertas</v>
          </cell>
          <cell r="I758" t="str">
            <v>1. Prestación de servicios</v>
          </cell>
          <cell r="J758">
            <v>1032502280</v>
          </cell>
          <cell r="K758">
            <v>8</v>
          </cell>
          <cell r="L758" t="str">
            <v>Persona Natural</v>
          </cell>
          <cell r="M758" t="str">
            <v xml:space="preserve">Bogotá D.C. </v>
          </cell>
          <cell r="N758" t="str">
            <v>Prestar servicios a la Subsecretaría Ejecutiva en el apoyo a la certificación de trabajos, obras y actividades con contenido reparador – restaurador (TOAR), con énfasis en la revisión y análisis de documentos técnicos y jurídicos y en la proyección de respuestas a requerimientos de otras dependencias de la JEP o de entidades externas.</v>
          </cell>
          <cell r="O758" t="str">
            <v>Funciones de la dependencia</v>
          </cell>
          <cell r="P758" t="str">
            <v>Harvey Danilo Suarez Morales</v>
          </cell>
          <cell r="Q758" t="str">
            <v>Secretaría Ejecutiva</v>
          </cell>
          <cell r="R758" t="str">
            <v>Subsecretaría Ejecutiva</v>
          </cell>
          <cell r="S758" t="str">
            <v xml:space="preserve">Subsecretaría Ejecutiva </v>
          </cell>
          <cell r="T758" t="str">
            <v>Angela María Mora Soto</v>
          </cell>
          <cell r="U758" t="str">
            <v xml:space="preserve">B -Subsecretaría Ejecutiva </v>
          </cell>
          <cell r="V758" t="str">
            <v>N/A</v>
          </cell>
          <cell r="W758" t="str">
            <v>N/A</v>
          </cell>
          <cell r="X758" t="str">
            <v>N/A</v>
          </cell>
          <cell r="Y758" t="str">
            <v>Inversión</v>
          </cell>
          <cell r="Z758">
            <v>12287838</v>
          </cell>
          <cell r="AA758" t="str">
            <v>N/A</v>
          </cell>
          <cell r="AB758" t="str">
            <v>N/A</v>
          </cell>
          <cell r="AC758">
            <v>3614070</v>
          </cell>
          <cell r="AD758" t="str">
            <v>N/A</v>
          </cell>
          <cell r="AE758">
            <v>107222</v>
          </cell>
          <cell r="AF758">
            <v>437122</v>
          </cell>
          <cell r="AG758" t="str">
            <v xml:space="preserve">	2018011001091</v>
          </cell>
          <cell r="AH758">
            <v>44834</v>
          </cell>
          <cell r="AI758">
            <v>44837</v>
          </cell>
          <cell r="AJ758" t="str">
            <v>N/A</v>
          </cell>
          <cell r="AK758" t="str">
            <v>N/A</v>
          </cell>
          <cell r="AL758" t="str">
            <v>N/A</v>
          </cell>
          <cell r="AM758" t="str">
            <v>N/A</v>
          </cell>
          <cell r="AN758">
            <v>0</v>
          </cell>
          <cell r="AO758" t="str">
            <v>N/A</v>
          </cell>
          <cell r="AP758">
            <v>0</v>
          </cell>
          <cell r="AQ758" t="str">
            <v>N/A</v>
          </cell>
          <cell r="AR758">
            <v>0</v>
          </cell>
          <cell r="AS758" t="str">
            <v>N/A</v>
          </cell>
          <cell r="AT758">
            <v>0</v>
          </cell>
          <cell r="AU758" t="str">
            <v>N/A</v>
          </cell>
          <cell r="AV758">
            <v>0</v>
          </cell>
          <cell r="AW758" t="str">
            <v>N/A</v>
          </cell>
          <cell r="AX758">
            <v>0</v>
          </cell>
          <cell r="AY758" t="str">
            <v>N/A</v>
          </cell>
          <cell r="AZ758">
            <v>0</v>
          </cell>
          <cell r="BA758">
            <v>12287838</v>
          </cell>
          <cell r="BB758" t="str">
            <v>NO</v>
          </cell>
          <cell r="BC758" t="str">
            <v>N/A</v>
          </cell>
          <cell r="BD758" t="str">
            <v>N/A</v>
          </cell>
          <cell r="BE758" t="str">
            <v>N/A</v>
          </cell>
          <cell r="BF758" t="str">
            <v>N/A</v>
          </cell>
          <cell r="BG758">
            <v>44926</v>
          </cell>
          <cell r="BH758">
            <v>44926</v>
          </cell>
          <cell r="BI758">
            <v>-417</v>
          </cell>
          <cell r="BJ758" t="str">
            <v>SI</v>
          </cell>
          <cell r="BK758" t="str">
            <v>N/A</v>
          </cell>
          <cell r="BL758" t="str">
            <v>Bogotá D.C.</v>
          </cell>
          <cell r="BM758" t="str">
            <v>Cumplimiento</v>
          </cell>
          <cell r="BN758" t="str">
            <v>380-47-994000127993</v>
          </cell>
          <cell r="BO758">
            <v>0</v>
          </cell>
          <cell r="BP758" t="str">
            <v>Aseguradora Solidaria de Colombia</v>
          </cell>
          <cell r="BQ758">
            <v>44837</v>
          </cell>
          <cell r="BR758" t="str">
            <v>03/10/2022 - 03/07/2023</v>
          </cell>
          <cell r="BS758">
            <v>2022</v>
          </cell>
          <cell r="BT758" t="str">
            <v>SIN PÓLIZA</v>
          </cell>
          <cell r="BU758" t="str">
            <v>Ninguna</v>
          </cell>
          <cell r="BV758" t="str">
            <v>Terminado</v>
          </cell>
          <cell r="BW758" t="str">
            <v>Retiro</v>
          </cell>
          <cell r="BX758" t="str">
            <v>N/A</v>
          </cell>
          <cell r="BY758" t="str">
            <v>PND</v>
          </cell>
          <cell r="BZ758" t="str">
            <v>N/A</v>
          </cell>
          <cell r="CA758" t="str">
            <v>FEMENINO</v>
          </cell>
        </row>
        <row r="759">
          <cell r="C759" t="str">
            <v>JEP-936-2022</v>
          </cell>
          <cell r="D759" t="str">
            <v>JEP-CSPO-902-2022</v>
          </cell>
          <cell r="E759" t="str">
            <v xml:space="preserve">Vanessa Jiménez </v>
          </cell>
          <cell r="F759">
            <v>44902</v>
          </cell>
          <cell r="G759" t="str">
            <v>SOFTPLAN SISTEMAS COLOMBIA</v>
          </cell>
          <cell r="H759" t="str">
            <v>2. Contratos o convenios que no requieren pluralidad de ofertas</v>
          </cell>
          <cell r="I759" t="str">
            <v>1. Prestación de servicios</v>
          </cell>
          <cell r="J759">
            <v>901144436</v>
          </cell>
          <cell r="K759">
            <v>4</v>
          </cell>
          <cell r="L759" t="str">
            <v>Persona Jurídica</v>
          </cell>
          <cell r="M759" t="str">
            <v xml:space="preserve">Bogotá D.C. </v>
          </cell>
          <cell r="N759" t="str">
            <v>Renovación del soporte y mantenimiento y bolsa de horas para nuevos desarrollos, ajustes y servicios bajo demanda del sistema Legali</v>
          </cell>
          <cell r="O759" t="str">
            <v>Funciones de la dependencia</v>
          </cell>
          <cell r="P759" t="str">
            <v>Luis Felipe Rivera García</v>
          </cell>
          <cell r="Q759" t="str">
            <v>Dirección de Tecnologías de la Información</v>
          </cell>
          <cell r="R759" t="str">
            <v>Dirección de Tecnologías de la Información</v>
          </cell>
          <cell r="S759" t="str">
            <v>Dirección de Tecnologías de la Información</v>
          </cell>
          <cell r="T759" t="str">
            <v xml:space="preserve"> Natalia Lorena Arbeláez Mendoza</v>
          </cell>
          <cell r="U759" t="str">
            <v>C -Dirección de Tecnologías de la Información</v>
          </cell>
          <cell r="V759" t="str">
            <v>N/A</v>
          </cell>
          <cell r="W759" t="str">
            <v>N/A</v>
          </cell>
          <cell r="X759" t="str">
            <v>N/A</v>
          </cell>
          <cell r="Y759" t="str">
            <v>Funcionamiento</v>
          </cell>
          <cell r="Z759">
            <v>5216479276</v>
          </cell>
          <cell r="AA759" t="str">
            <v>N/A</v>
          </cell>
          <cell r="AB759" t="str">
            <v>N/A</v>
          </cell>
          <cell r="AC759" t="str">
            <v>N/A</v>
          </cell>
          <cell r="AD759" t="str">
            <v>N/A</v>
          </cell>
          <cell r="AE759" t="str">
            <v xml:space="preserve">127522	</v>
          </cell>
          <cell r="AF759">
            <v>584022</v>
          </cell>
          <cell r="AG759" t="str">
            <v>N/A</v>
          </cell>
          <cell r="AH759">
            <v>44908</v>
          </cell>
          <cell r="AI759">
            <v>44911</v>
          </cell>
          <cell r="AJ759" t="str">
            <v>N/A</v>
          </cell>
          <cell r="AK759" t="str">
            <v>N/A</v>
          </cell>
          <cell r="AL759" t="str">
            <v>N/A</v>
          </cell>
          <cell r="AM759" t="str">
            <v>N/A</v>
          </cell>
          <cell r="AN759">
            <v>0</v>
          </cell>
          <cell r="AO759" t="str">
            <v>N/A</v>
          </cell>
          <cell r="AP759">
            <v>0</v>
          </cell>
          <cell r="AQ759" t="str">
            <v>N/A</v>
          </cell>
          <cell r="AR759">
            <v>0</v>
          </cell>
          <cell r="AS759" t="str">
            <v>N/A</v>
          </cell>
          <cell r="AT759">
            <v>0</v>
          </cell>
          <cell r="AU759" t="str">
            <v>N/A</v>
          </cell>
          <cell r="AV759">
            <v>0</v>
          </cell>
          <cell r="AW759" t="str">
            <v>N/A</v>
          </cell>
          <cell r="AX759">
            <v>0</v>
          </cell>
          <cell r="AY759" t="str">
            <v>N/A</v>
          </cell>
          <cell r="AZ759">
            <v>0</v>
          </cell>
          <cell r="BA759">
            <v>5216479276</v>
          </cell>
          <cell r="BB759" t="str">
            <v>SI</v>
          </cell>
          <cell r="BC759">
            <v>4983296562</v>
          </cell>
          <cell r="BD759" t="str">
            <v>N/A</v>
          </cell>
          <cell r="BE759" t="str">
            <v>N/A</v>
          </cell>
          <cell r="BF759" t="str">
            <v>N/A</v>
          </cell>
          <cell r="BG759">
            <v>45214</v>
          </cell>
          <cell r="BH759">
            <v>45214</v>
          </cell>
          <cell r="BI759">
            <v>-129</v>
          </cell>
          <cell r="BJ759" t="str">
            <v>SI</v>
          </cell>
          <cell r="BK759" t="str">
            <v>SIN FECHA</v>
          </cell>
          <cell r="BL759" t="str">
            <v>Bogotá D.C.</v>
          </cell>
          <cell r="BM759" t="str">
            <v>Cumplimiento</v>
          </cell>
          <cell r="BN759">
            <v>2043669</v>
          </cell>
          <cell r="BO759">
            <v>0</v>
          </cell>
          <cell r="BP759" t="str">
            <v>Jmalicelli Travelers</v>
          </cell>
          <cell r="BQ759">
            <v>44911</v>
          </cell>
          <cell r="BR759" t="str">
            <v>16/12/2022 - 10/10/2026</v>
          </cell>
          <cell r="BS759">
            <v>44911</v>
          </cell>
          <cell r="BT759" t="str">
            <v>PENDIENTE</v>
          </cell>
          <cell r="BU759" t="str">
            <v>Ninguna</v>
          </cell>
          <cell r="BV759" t="str">
            <v>Terminado</v>
          </cell>
          <cell r="BW759" t="str">
            <v>Retiro</v>
          </cell>
          <cell r="BX759" t="str">
            <v>N/A</v>
          </cell>
          <cell r="BY759" t="str">
            <v>N/A</v>
          </cell>
          <cell r="BZ759" t="str">
            <v>N/A</v>
          </cell>
          <cell r="CA759" t="str">
            <v>N/A</v>
          </cell>
        </row>
        <row r="760">
          <cell r="C760" t="str">
            <v>JEP-979-2022</v>
          </cell>
          <cell r="D760" t="str">
            <v>JEP-IPS-010-2022</v>
          </cell>
          <cell r="E760" t="str">
            <v>Paola Casas</v>
          </cell>
          <cell r="F760">
            <v>44911</v>
          </cell>
          <cell r="G760" t="str">
            <v>TSG THE IT EXPERTS SAS</v>
          </cell>
          <cell r="H760" t="str">
            <v>3. Invitación Pública igual o superior a 450SMMLV</v>
          </cell>
          <cell r="I760" t="str">
            <v>1. Prestación de servicios</v>
          </cell>
          <cell r="J760">
            <v>900994724</v>
          </cell>
          <cell r="K760">
            <v>3</v>
          </cell>
          <cell r="L760" t="str">
            <v>Persona Jurídica</v>
          </cell>
          <cell r="M760" t="str">
            <v xml:space="preserve">Bogotá D.C. </v>
          </cell>
          <cell r="N760" t="str">
            <v>Proveer los servicios presenciales y/o virtuales de BPO de Mesa de ayuda, basados en metodología ITIL y a través de la Solución Cherwel con la que cuenta la Entidad, servicio de especialistas técnicos y bolsa de repuestos</v>
          </cell>
          <cell r="O760" t="str">
            <v>Funciones de la dependencia</v>
          </cell>
          <cell r="P760" t="str">
            <v>Harvey Danilo Suarez Morales</v>
          </cell>
          <cell r="Q760" t="str">
            <v>Secretaría Ejecutiva</v>
          </cell>
          <cell r="R760" t="str">
            <v>Dirección de Tecnologías de la Información</v>
          </cell>
          <cell r="S760" t="str">
            <v>Dirección de Tecnologías de la Información</v>
          </cell>
          <cell r="T760" t="str">
            <v>Alicia Mercedes Arenas Valderrama</v>
          </cell>
          <cell r="U760" t="str">
            <v>C -Dirección de Tecnologías de la Información</v>
          </cell>
          <cell r="V760" t="str">
            <v>N/A</v>
          </cell>
          <cell r="W760" t="str">
            <v>N/A</v>
          </cell>
          <cell r="X760" t="str">
            <v>N/A</v>
          </cell>
          <cell r="Y760" t="str">
            <v>Funcionamiento</v>
          </cell>
          <cell r="Z760">
            <v>7606276900</v>
          </cell>
          <cell r="AA760" t="str">
            <v>N/A</v>
          </cell>
          <cell r="AB760" t="str">
            <v>N/A</v>
          </cell>
          <cell r="AC760" t="str">
            <v>N/A</v>
          </cell>
          <cell r="AD760" t="str">
            <v>N/A</v>
          </cell>
          <cell r="AE760">
            <v>127422</v>
          </cell>
          <cell r="AF760">
            <v>589422</v>
          </cell>
          <cell r="AG760" t="str">
            <v>N/A</v>
          </cell>
          <cell r="AH760">
            <v>44914</v>
          </cell>
          <cell r="AI760">
            <v>44917</v>
          </cell>
          <cell r="AJ760" t="str">
            <v>N/A</v>
          </cell>
          <cell r="AK760" t="str">
            <v>N/A</v>
          </cell>
          <cell r="AL760" t="str">
            <v>N/A</v>
          </cell>
          <cell r="AM760" t="str">
            <v>N/A</v>
          </cell>
          <cell r="AN760">
            <v>-36203651.149999999</v>
          </cell>
          <cell r="AO760">
            <v>45120</v>
          </cell>
          <cell r="AP760">
            <v>306949147.44999999</v>
          </cell>
          <cell r="AQ760">
            <v>45120</v>
          </cell>
          <cell r="AR760">
            <v>0</v>
          </cell>
          <cell r="AS760" t="str">
            <v>N/A</v>
          </cell>
          <cell r="AT760">
            <v>0</v>
          </cell>
          <cell r="AU760" t="str">
            <v>N/A</v>
          </cell>
          <cell r="AV760">
            <v>0</v>
          </cell>
          <cell r="AW760" t="str">
            <v>N/A</v>
          </cell>
          <cell r="AX760">
            <v>0</v>
          </cell>
          <cell r="AY760" t="str">
            <v>N/A</v>
          </cell>
          <cell r="AZ760">
            <v>0</v>
          </cell>
          <cell r="BA760">
            <v>7877022396.3000002</v>
          </cell>
          <cell r="BB760" t="str">
            <v>SI</v>
          </cell>
          <cell r="BC760">
            <v>2324283674.4499998</v>
          </cell>
          <cell r="BD760">
            <v>2077854562</v>
          </cell>
          <cell r="BE760">
            <v>2140190199</v>
          </cell>
          <cell r="BF760">
            <v>1285897611</v>
          </cell>
          <cell r="BG760">
            <v>46234</v>
          </cell>
          <cell r="BH760">
            <v>46234</v>
          </cell>
          <cell r="BI760">
            <v>891</v>
          </cell>
          <cell r="BJ760" t="str">
            <v>SI</v>
          </cell>
          <cell r="BK760" t="str">
            <v>SIN FECHA</v>
          </cell>
          <cell r="BL760" t="str">
            <v>Bogotá D.C. - Edificio Squadra</v>
          </cell>
          <cell r="BM760" t="str">
            <v>Cumplimiento
Responsabilidad Civil Extracontractual</v>
          </cell>
          <cell r="BN760" t="str">
            <v>33-45-101114967
33-45-101114967</v>
          </cell>
          <cell r="BO760" t="str">
            <v>2
3</v>
          </cell>
          <cell r="BP760" t="str">
            <v>Seguros del Estado S.A.</v>
          </cell>
          <cell r="BQ760" t="str">
            <v>20/12/2022
21/12/2022</v>
          </cell>
          <cell r="BR760" t="str">
            <v>19/12/2022 - 04/08/2029
19/12/2022 - 04/08/2026</v>
          </cell>
          <cell r="BS760">
            <v>44916</v>
          </cell>
          <cell r="BT760" t="str">
            <v>PENDIENTE</v>
          </cell>
          <cell r="BU760" t="str">
            <v>Oficio No. 2-2022-052674 del 15 de noviembre de 2022
emitido por el Ministerio de Hacienda y Crédito Público.
Por medio del otrosí N°1 del 13/07/2023 se reduce el valor de $36.203.651,15 y adiciona el valor de $306.949.147,45</v>
          </cell>
          <cell r="BV760" t="str">
            <v>En ejecución</v>
          </cell>
          <cell r="BW760" t="str">
            <v>Adición</v>
          </cell>
          <cell r="BX760" t="str">
            <v>N/A</v>
          </cell>
          <cell r="BY760" t="str">
            <v>N/A</v>
          </cell>
          <cell r="BZ760" t="str">
            <v>N/A</v>
          </cell>
          <cell r="CA760" t="str">
            <v>N/A</v>
          </cell>
        </row>
        <row r="761">
          <cell r="C761" t="str">
            <v>JEP-926-2022</v>
          </cell>
          <cell r="D761" t="str">
            <v>JEP-SB-005-2022</v>
          </cell>
          <cell r="E761" t="str">
            <v>Carlos Torres</v>
          </cell>
          <cell r="F761">
            <v>44902</v>
          </cell>
          <cell r="G761" t="str">
            <v>SOLUTION COPY LTDA</v>
          </cell>
          <cell r="H761" t="str">
            <v>5. Subasta a la baja</v>
          </cell>
          <cell r="I761" t="str">
            <v>1. Prestación de servicios</v>
          </cell>
          <cell r="J761">
            <v>830053669</v>
          </cell>
          <cell r="K761">
            <v>5</v>
          </cell>
          <cell r="L761" t="str">
            <v>Persona Jurídica</v>
          </cell>
          <cell r="M761" t="str">
            <v xml:space="preserve">Bogotá D.C. </v>
          </cell>
          <cell r="N761" t="str">
            <v>Proveer a nivel nacional los servicios integrales de outsourcing de impresión, copiado, escaneo y ploteo requeridos por la entidad</v>
          </cell>
          <cell r="O761" t="str">
            <v>Funciones de la dependencia</v>
          </cell>
          <cell r="P761" t="str">
            <v>Luis Felipe Rivera García</v>
          </cell>
          <cell r="Q761" t="str">
            <v>Dirección de Tecnologías de la Información</v>
          </cell>
          <cell r="R761" t="str">
            <v>Dirección de Tecnologías de la Información</v>
          </cell>
          <cell r="S761" t="str">
            <v>Dirección de Tecnologías de la Información</v>
          </cell>
          <cell r="T761" t="str">
            <v>Alicia Mercedes Arenas Valderrama</v>
          </cell>
          <cell r="U761" t="str">
            <v>C -Dirección de Tecnologías de la Información</v>
          </cell>
          <cell r="V761" t="str">
            <v>N/A</v>
          </cell>
          <cell r="W761" t="str">
            <v>N/A</v>
          </cell>
          <cell r="X761" t="str">
            <v>N/A</v>
          </cell>
          <cell r="Y761" t="str">
            <v>Funcionamiento</v>
          </cell>
          <cell r="Z761">
            <v>3194292230</v>
          </cell>
          <cell r="AA761" t="str">
            <v>N/A</v>
          </cell>
          <cell r="AB761" t="str">
            <v>N/A</v>
          </cell>
          <cell r="AC761" t="str">
            <v>N/A</v>
          </cell>
          <cell r="AD761" t="str">
            <v>N/A</v>
          </cell>
          <cell r="AE761" t="str">
            <v>85822
128322
1023</v>
          </cell>
          <cell r="AF761">
            <v>578522</v>
          </cell>
          <cell r="AG761" t="str">
            <v>N/A</v>
          </cell>
          <cell r="AH761">
            <v>44907</v>
          </cell>
          <cell r="AI761">
            <v>44911</v>
          </cell>
          <cell r="AJ761" t="str">
            <v>N/A</v>
          </cell>
          <cell r="AK761" t="str">
            <v>N/A</v>
          </cell>
          <cell r="AL761" t="str">
            <v>N/A</v>
          </cell>
          <cell r="AM761" t="str">
            <v>N/A</v>
          </cell>
          <cell r="AN761">
            <v>-8487832.5600000005</v>
          </cell>
          <cell r="AO761">
            <v>45113</v>
          </cell>
          <cell r="AP761">
            <v>420000000</v>
          </cell>
          <cell r="AQ761">
            <v>45113</v>
          </cell>
          <cell r="AR761">
            <v>0</v>
          </cell>
          <cell r="AS761" t="str">
            <v>N/A</v>
          </cell>
          <cell r="AT761">
            <v>0</v>
          </cell>
          <cell r="AU761" t="str">
            <v>N/A</v>
          </cell>
          <cell r="AV761">
            <v>0</v>
          </cell>
          <cell r="AW761" t="str">
            <v>N/A</v>
          </cell>
          <cell r="AX761">
            <v>0</v>
          </cell>
          <cell r="AY761" t="str">
            <v>N/A</v>
          </cell>
          <cell r="AZ761">
            <v>0</v>
          </cell>
          <cell r="BA761">
            <v>3605804397.4400001</v>
          </cell>
          <cell r="BB761" t="str">
            <v>SI</v>
          </cell>
          <cell r="BC761">
            <v>1260000000</v>
          </cell>
          <cell r="BD761">
            <v>865200000</v>
          </cell>
          <cell r="BE761">
            <v>891156000</v>
          </cell>
          <cell r="BF761">
            <v>535436230</v>
          </cell>
          <cell r="BG761">
            <v>46234</v>
          </cell>
          <cell r="BH761">
            <v>46234</v>
          </cell>
          <cell r="BI761">
            <v>891</v>
          </cell>
          <cell r="BJ761" t="str">
            <v>SI</v>
          </cell>
          <cell r="BK761" t="str">
            <v>SIN FECHA</v>
          </cell>
          <cell r="BL761" t="str">
            <v xml:space="preserve"> Bogotá D.C., y las ciudades donde la JEP tenga presencia
territorial</v>
          </cell>
          <cell r="BM761" t="str">
            <v>Cumplimiento</v>
          </cell>
          <cell r="BN761" t="str">
            <v xml:space="preserve">	36-45-101040427</v>
          </cell>
          <cell r="BO761">
            <v>0</v>
          </cell>
          <cell r="BP761" t="str">
            <v>Seguros del Estado S.A.</v>
          </cell>
          <cell r="BQ761">
            <v>44907</v>
          </cell>
          <cell r="BR761" t="str">
            <v>07/12/2022 - 31/07/2029</v>
          </cell>
          <cell r="BS761">
            <v>44908</v>
          </cell>
          <cell r="BT761" t="str">
            <v>PENDIENTE</v>
          </cell>
          <cell r="BU761" t="str">
            <v>carta de autorización de vigencia futura mediante oficio No. 2-2022-052674
del 15 de noviembre de 2022 emitido por el Ministerio de Hacienda y Crédito Público.
Mediante otrosí N°1 del 06/07/2023 se hace una reducción 8.487.832,56 y adición de 420.000.000</v>
          </cell>
          <cell r="BV761" t="str">
            <v>En ejecución</v>
          </cell>
          <cell r="BW761" t="str">
            <v>Reducción y adición</v>
          </cell>
          <cell r="BX761" t="str">
            <v>N/A</v>
          </cell>
          <cell r="BY761" t="str">
            <v>N/A</v>
          </cell>
          <cell r="BZ761" t="str">
            <v>N/A</v>
          </cell>
          <cell r="CA761" t="str">
            <v>N/A</v>
          </cell>
        </row>
        <row r="762">
          <cell r="C762" t="str">
            <v>JEP-983-2022</v>
          </cell>
          <cell r="D762" t="str">
            <v>JEP-IPS-009-2022</v>
          </cell>
          <cell r="E762" t="str">
            <v xml:space="preserve">Vanessa Jiménez </v>
          </cell>
          <cell r="F762">
            <v>44916</v>
          </cell>
          <cell r="G762" t="str">
            <v>UT SOLUCIONES TIC</v>
          </cell>
          <cell r="H762" t="str">
            <v>3. Invitación Pública igual o superior a 450SMMLV</v>
          </cell>
          <cell r="I762" t="str">
            <v>1. Prestación de servicios</v>
          </cell>
          <cell r="J762">
            <v>800153993</v>
          </cell>
          <cell r="K762">
            <v>7</v>
          </cell>
          <cell r="L762" t="str">
            <v>Persona Jurídica</v>
          </cell>
          <cell r="M762" t="str">
            <v xml:space="preserve">Bogotá D.C. </v>
          </cell>
          <cell r="N762" t="str">
            <v>Proveer los servicios de datacenter principal y alterno, conectividad, seguridad interna y perimetral, continuidad del negocio, telefonía contact center y monitoreo entre otros incluyendo servicios de especialistas técnicos de operación y gestión para la JEP y sus grupos territoriales.</v>
          </cell>
          <cell r="O762" t="str">
            <v>Funciones de la dependencia</v>
          </cell>
          <cell r="P762" t="str">
            <v>Nestor Julio Corredor Niampira</v>
          </cell>
          <cell r="Q762" t="str">
            <v>Dirección de Tecnologías de la Información</v>
          </cell>
          <cell r="R762" t="str">
            <v>Dirección de Tecnologías de la Información</v>
          </cell>
          <cell r="S762" t="str">
            <v>Dirección TI</v>
          </cell>
          <cell r="T762" t="str">
            <v>Nestor Julio Corredor Niampira</v>
          </cell>
          <cell r="U762" t="str">
            <v>C -Dirección de Tecnologías de la Información</v>
          </cell>
          <cell r="V762" t="str">
            <v>N/A</v>
          </cell>
          <cell r="W762" t="str">
            <v>N/A</v>
          </cell>
          <cell r="X762" t="str">
            <v>N/A</v>
          </cell>
          <cell r="Y762" t="str">
            <v xml:space="preserve">Inversión </v>
          </cell>
          <cell r="Z762">
            <v>35144671649</v>
          </cell>
          <cell r="AA762" t="str">
            <v>N/A</v>
          </cell>
          <cell r="AB762" t="str">
            <v>N/A</v>
          </cell>
          <cell r="AC762" t="str">
            <v>N/A</v>
          </cell>
          <cell r="AD762" t="str">
            <v>N/A</v>
          </cell>
          <cell r="AE762">
            <v>127322</v>
          </cell>
          <cell r="AF762">
            <v>594822</v>
          </cell>
          <cell r="AG762">
            <v>2018011001091</v>
          </cell>
          <cell r="AH762">
            <v>44922</v>
          </cell>
          <cell r="AI762">
            <v>44923</v>
          </cell>
          <cell r="AJ762" t="str">
            <v>N/A</v>
          </cell>
          <cell r="AK762" t="str">
            <v>N/A</v>
          </cell>
          <cell r="AL762" t="str">
            <v>N/A</v>
          </cell>
          <cell r="AM762" t="str">
            <v>N/A</v>
          </cell>
          <cell r="AN762">
            <v>0</v>
          </cell>
          <cell r="AO762" t="str">
            <v>N/A</v>
          </cell>
          <cell r="AP762">
            <v>0</v>
          </cell>
          <cell r="AQ762" t="str">
            <v>N/A</v>
          </cell>
          <cell r="AR762">
            <v>0</v>
          </cell>
          <cell r="AS762" t="str">
            <v>N/A</v>
          </cell>
          <cell r="AT762">
            <v>0</v>
          </cell>
          <cell r="AU762" t="str">
            <v>N/A</v>
          </cell>
          <cell r="AV762">
            <v>0</v>
          </cell>
          <cell r="AW762" t="str">
            <v>N/A</v>
          </cell>
          <cell r="AX762">
            <v>0</v>
          </cell>
          <cell r="AY762" t="str">
            <v>N/A</v>
          </cell>
          <cell r="AZ762">
            <v>0</v>
          </cell>
          <cell r="BA762">
            <v>35144671649</v>
          </cell>
          <cell r="BB762" t="str">
            <v>SI</v>
          </cell>
          <cell r="BC762">
            <v>9365214791</v>
          </cell>
          <cell r="BD762">
            <v>9649974791</v>
          </cell>
          <cell r="BE762">
            <v>9943277591</v>
          </cell>
          <cell r="BF762">
            <v>5979640990.6999998</v>
          </cell>
          <cell r="BG762">
            <v>46224</v>
          </cell>
          <cell r="BH762">
            <v>46224</v>
          </cell>
          <cell r="BI762">
            <v>881</v>
          </cell>
          <cell r="BJ762" t="str">
            <v>SI</v>
          </cell>
          <cell r="BK762" t="str">
            <v>SIN FECHA</v>
          </cell>
          <cell r="BL762" t="str">
            <v>Bogotá D.C. - Edificio Squadra</v>
          </cell>
          <cell r="BM762" t="str">
            <v>Cumplimiento
Responsabilidad Civil Extracontractual</v>
          </cell>
          <cell r="BN762" t="str">
            <v>2043947
2043950</v>
          </cell>
          <cell r="BO762" t="str">
            <v>0
0</v>
          </cell>
          <cell r="BP762" t="str">
            <v>Jmalicelli Travelers</v>
          </cell>
          <cell r="BQ762">
            <v>44922</v>
          </cell>
          <cell r="BR762" t="str">
            <v>27/12/2022 - 21/07/2029
27/12/2022 - 21/07/2026</v>
          </cell>
          <cell r="BS762">
            <v>44922</v>
          </cell>
          <cell r="BT762" t="str">
            <v>PENDIENTE</v>
          </cell>
          <cell r="BU762" t="str">
            <v>Ninguna</v>
          </cell>
          <cell r="BV762" t="str">
            <v>En ejecución</v>
          </cell>
          <cell r="BW762" t="str">
            <v>Ingreso</v>
          </cell>
          <cell r="BX762" t="str">
            <v>N/A</v>
          </cell>
          <cell r="BY762" t="str">
            <v>N/A</v>
          </cell>
          <cell r="BZ762" t="str">
            <v>N/A</v>
          </cell>
          <cell r="CA762" t="str">
            <v>N/A</v>
          </cell>
        </row>
        <row r="763">
          <cell r="C763" t="str">
            <v>JEP-709-2022</v>
          </cell>
          <cell r="D763" t="str">
            <v>JEP-CSPO-685-2022</v>
          </cell>
          <cell r="E763" t="str">
            <v>John Maldonado</v>
          </cell>
          <cell r="F763">
            <v>44824</v>
          </cell>
          <cell r="G763" t="str">
            <v>Compañía Comercial Curacao S.A</v>
          </cell>
          <cell r="H763" t="str">
            <v>2. Contratos o convenios que no requieren pluralidad de ofertas</v>
          </cell>
          <cell r="I763" t="str">
            <v>1. Prestación de servicios</v>
          </cell>
          <cell r="J763">
            <v>860004871</v>
          </cell>
          <cell r="K763">
            <v>7</v>
          </cell>
          <cell r="L763" t="str">
            <v>Persona Jurídica</v>
          </cell>
          <cell r="M763" t="str">
            <v xml:space="preserve">Bogotá D.C. </v>
          </cell>
          <cell r="N763" t="str">
            <v>Ampliación, adquisición, instalación e integración de flujos de trabajo y puesta en funcionamiento de equipos audiovisuales para complementar el sistema gestión de medios media de la jurisdicción especial para la paz.</v>
          </cell>
          <cell r="O763" t="str">
            <v>Administrativo Transversal</v>
          </cell>
          <cell r="P763" t="str">
            <v>Luis Felipe Rivera García</v>
          </cell>
          <cell r="Q763" t="str">
            <v>Dirección de Tecnologías de la Información</v>
          </cell>
          <cell r="R763" t="str">
            <v>Dirección de Tecnologías de la Información</v>
          </cell>
          <cell r="S763" t="str">
            <v>Dirección de Tecnologías de la Información</v>
          </cell>
          <cell r="T763" t="str">
            <v>Hernando Salazar Palacio</v>
          </cell>
          <cell r="U763" t="str">
            <v>C -Dirección de Tecnologías de la Información</v>
          </cell>
          <cell r="V763" t="str">
            <v>N/A</v>
          </cell>
          <cell r="W763" t="str">
            <v>N/A</v>
          </cell>
          <cell r="X763" t="str">
            <v>N/A</v>
          </cell>
          <cell r="Y763" t="str">
            <v>Inversión</v>
          </cell>
          <cell r="Z763">
            <v>842756160</v>
          </cell>
          <cell r="AA763" t="str">
            <v>N/A</v>
          </cell>
          <cell r="AB763" t="str">
            <v>N/A</v>
          </cell>
          <cell r="AC763" t="str">
            <v>N/A</v>
          </cell>
          <cell r="AD763" t="str">
            <v>N/A</v>
          </cell>
          <cell r="AE763">
            <v>102122</v>
          </cell>
          <cell r="AF763">
            <v>425222</v>
          </cell>
          <cell r="AG763">
            <v>2018011000870</v>
          </cell>
          <cell r="AH763">
            <v>44827</v>
          </cell>
          <cell r="AI763">
            <v>44831</v>
          </cell>
          <cell r="AJ763" t="str">
            <v>N/A</v>
          </cell>
          <cell r="AK763" t="str">
            <v>N/A</v>
          </cell>
          <cell r="AL763" t="str">
            <v>N/A</v>
          </cell>
          <cell r="AM763" t="str">
            <v>N/A</v>
          </cell>
          <cell r="AN763">
            <v>0</v>
          </cell>
          <cell r="AO763" t="str">
            <v>N/A</v>
          </cell>
          <cell r="AP763">
            <v>0</v>
          </cell>
          <cell r="AQ763" t="str">
            <v>N/A</v>
          </cell>
          <cell r="AR763">
            <v>0</v>
          </cell>
          <cell r="AS763" t="str">
            <v>N/A</v>
          </cell>
          <cell r="AT763">
            <v>0</v>
          </cell>
          <cell r="AU763" t="str">
            <v>N/A</v>
          </cell>
          <cell r="AV763">
            <v>0</v>
          </cell>
          <cell r="AW763" t="str">
            <v>N/A</v>
          </cell>
          <cell r="AX763">
            <v>0</v>
          </cell>
          <cell r="AY763" t="str">
            <v>N/A</v>
          </cell>
          <cell r="AZ763">
            <v>0</v>
          </cell>
          <cell r="BA763">
            <v>842756160</v>
          </cell>
          <cell r="BB763" t="str">
            <v>NO</v>
          </cell>
          <cell r="BC763" t="str">
            <v>N/A</v>
          </cell>
          <cell r="BD763" t="str">
            <v>N/A</v>
          </cell>
          <cell r="BE763" t="str">
            <v>N/A</v>
          </cell>
          <cell r="BF763" t="str">
            <v>N/A</v>
          </cell>
          <cell r="BG763">
            <v>44926</v>
          </cell>
          <cell r="BH763">
            <v>44926</v>
          </cell>
          <cell r="BI763">
            <v>-417</v>
          </cell>
          <cell r="BJ763" t="str">
            <v>SI</v>
          </cell>
          <cell r="BK763" t="str">
            <v>SIN FECHA</v>
          </cell>
          <cell r="BL763" t="str">
            <v>Bogotá D.C.</v>
          </cell>
          <cell r="BM763" t="str">
            <v>Cumplimiento</v>
          </cell>
          <cell r="BN763" t="str">
            <v>21-45-101386278</v>
          </cell>
          <cell r="BO763">
            <v>0</v>
          </cell>
          <cell r="BP763" t="str">
            <v>Seguros del Estado S.A.</v>
          </cell>
          <cell r="BQ763">
            <v>44830</v>
          </cell>
          <cell r="BR763" t="str">
            <v>23/09/2022 - 31/12/2025</v>
          </cell>
          <cell r="BS763">
            <v>2022</v>
          </cell>
          <cell r="BT763" t="str">
            <v>PENDIENTE</v>
          </cell>
          <cell r="BU763" t="str">
            <v>Ninguna</v>
          </cell>
          <cell r="BV763" t="str">
            <v>Terminado</v>
          </cell>
          <cell r="BW763" t="str">
            <v>Retiro</v>
          </cell>
          <cell r="BX763" t="str">
            <v>N/A</v>
          </cell>
          <cell r="BY763" t="str">
            <v>N/A</v>
          </cell>
          <cell r="BZ763" t="str">
            <v>N/A</v>
          </cell>
          <cell r="CA763" t="str">
            <v>N/A</v>
          </cell>
        </row>
        <row r="764">
          <cell r="C764" t="str">
            <v>JEP-700-2022</v>
          </cell>
          <cell r="D764" t="str">
            <v>JEP-CSPO-676-2022</v>
          </cell>
          <cell r="E764" t="str">
            <v>Clara Torres</v>
          </cell>
          <cell r="F764">
            <v>44812</v>
          </cell>
          <cell r="G764" t="str">
            <v>Andrés Felipe Bohórquez Forero</v>
          </cell>
          <cell r="H764" t="str">
            <v>2. Contratos o convenios que no requieren pluralidad de ofertas</v>
          </cell>
          <cell r="I764" t="str">
            <v>1. Prestación de servicios</v>
          </cell>
          <cell r="J764">
            <v>1020725712</v>
          </cell>
          <cell r="K764">
            <v>1</v>
          </cell>
          <cell r="L764" t="str">
            <v>Persona Natural</v>
          </cell>
          <cell r="M764" t="str">
            <v xml:space="preserve">Bogotá D.C. </v>
          </cell>
          <cell r="N764" t="str">
            <v xml:space="preserve">Prestacion de servicios profesionales para apoyar y acompañar las actividades relacionadas con el componente del sistema de gestión documental de la JEP. </v>
          </cell>
          <cell r="O764" t="str">
            <v>Funciones de la dependencia</v>
          </cell>
          <cell r="P764" t="str">
            <v>Harvey Danilo Suarez Morales</v>
          </cell>
          <cell r="Q764" t="str">
            <v>Secretaría Ejecutiva</v>
          </cell>
          <cell r="R764" t="str">
            <v>Dirección Administrativa y Financiera</v>
          </cell>
          <cell r="S764" t="str">
            <v>Departamento de Gestión Documental</v>
          </cell>
          <cell r="T764" t="str">
            <v>Didier Cortes Benavides</v>
          </cell>
          <cell r="U764" t="str">
            <v>DD-Departamento de Gestión Documental</v>
          </cell>
          <cell r="V764" t="str">
            <v>N/A</v>
          </cell>
          <cell r="W764" t="str">
            <v>N/A</v>
          </cell>
          <cell r="X764" t="str">
            <v>N/A</v>
          </cell>
          <cell r="Y764" t="str">
            <v>Inversión</v>
          </cell>
          <cell r="Z764">
            <v>27466941</v>
          </cell>
          <cell r="AA764" t="str">
            <v>N/A</v>
          </cell>
          <cell r="AB764" t="str">
            <v>N/A</v>
          </cell>
          <cell r="AC764">
            <v>7228143</v>
          </cell>
          <cell r="AD764" t="str">
            <v>N/A</v>
          </cell>
          <cell r="AE764">
            <v>104922</v>
          </cell>
          <cell r="AF764" t="str">
            <v xml:space="preserve">	414322</v>
          </cell>
          <cell r="AG764" t="str">
            <v xml:space="preserve">	2018011001175</v>
          </cell>
          <cell r="AH764">
            <v>44819</v>
          </cell>
          <cell r="AI764">
            <v>44823</v>
          </cell>
          <cell r="AJ764" t="str">
            <v>N/A</v>
          </cell>
          <cell r="AK764" t="str">
            <v>N/A</v>
          </cell>
          <cell r="AL764" t="str">
            <v>N/A</v>
          </cell>
          <cell r="AM764" t="str">
            <v>N/A</v>
          </cell>
          <cell r="AN764">
            <v>0</v>
          </cell>
          <cell r="AO764" t="str">
            <v>N/A</v>
          </cell>
          <cell r="AP764">
            <v>0</v>
          </cell>
          <cell r="AQ764" t="str">
            <v>N/A</v>
          </cell>
          <cell r="AR764">
            <v>0</v>
          </cell>
          <cell r="AS764" t="str">
            <v>N/A</v>
          </cell>
          <cell r="AT764">
            <v>0</v>
          </cell>
          <cell r="AU764" t="str">
            <v>N/A</v>
          </cell>
          <cell r="AV764">
            <v>0</v>
          </cell>
          <cell r="AW764" t="str">
            <v>N/A</v>
          </cell>
          <cell r="AX764">
            <v>0</v>
          </cell>
          <cell r="AY764" t="str">
            <v>N/A</v>
          </cell>
          <cell r="AZ764">
            <v>0</v>
          </cell>
          <cell r="BA764">
            <v>27466941</v>
          </cell>
          <cell r="BB764" t="str">
            <v>NO</v>
          </cell>
          <cell r="BC764" t="str">
            <v>N/A</v>
          </cell>
          <cell r="BD764" t="str">
            <v>N/A</v>
          </cell>
          <cell r="BE764" t="str">
            <v>N/A</v>
          </cell>
          <cell r="BF764" t="str">
            <v>N/A</v>
          </cell>
          <cell r="BG764">
            <v>44926</v>
          </cell>
          <cell r="BH764">
            <v>44926</v>
          </cell>
          <cell r="BI764">
            <v>-417</v>
          </cell>
          <cell r="BJ764" t="str">
            <v>SI</v>
          </cell>
          <cell r="BK764" t="str">
            <v>N/A</v>
          </cell>
          <cell r="BL764" t="str">
            <v>Bogotá D.C.</v>
          </cell>
          <cell r="BM764" t="str">
            <v>Cumplimiento</v>
          </cell>
          <cell r="BN764" t="str">
            <v>15-47-101009985</v>
          </cell>
          <cell r="BO764">
            <v>0</v>
          </cell>
          <cell r="BP764" t="str">
            <v>Seguros del Estado S.A.</v>
          </cell>
          <cell r="BQ764">
            <v>44820</v>
          </cell>
          <cell r="BR764" t="str">
            <v>14/09/2022 - 30/06/2023</v>
          </cell>
          <cell r="BS764">
            <v>2022</v>
          </cell>
          <cell r="BT764" t="str">
            <v>SIN PÓLIZA</v>
          </cell>
          <cell r="BU764" t="str">
            <v>Ninguna</v>
          </cell>
          <cell r="BV764" t="str">
            <v>Terminado</v>
          </cell>
          <cell r="BW764" t="str">
            <v>Retiro</v>
          </cell>
          <cell r="BX764" t="str">
            <v>N/A</v>
          </cell>
          <cell r="BY764" t="str">
            <v>CIENCIAS SOCIALES</v>
          </cell>
          <cell r="BZ764" t="str">
            <v>N/A</v>
          </cell>
          <cell r="CA764" t="str">
            <v>MASCULINO</v>
          </cell>
        </row>
        <row r="765">
          <cell r="C765" t="str">
            <v>JEP-734-2022</v>
          </cell>
          <cell r="D765" t="str">
            <v>JEP-CSPO-709-2022</v>
          </cell>
          <cell r="E765" t="str">
            <v>Paola Casas</v>
          </cell>
          <cell r="F765">
            <v>44840</v>
          </cell>
          <cell r="G765" t="str">
            <v>German Andrés Arciniegas Romero</v>
          </cell>
          <cell r="H765" t="str">
            <v>2. Contratos o convenios que no requieren pluralidad de ofertas</v>
          </cell>
          <cell r="I765" t="str">
            <v>1. Prestación de servicios</v>
          </cell>
          <cell r="J765">
            <v>1110476062</v>
          </cell>
          <cell r="K765">
            <v>1</v>
          </cell>
          <cell r="L765" t="str">
            <v>Persona Natural</v>
          </cell>
          <cell r="M765" t="str">
            <v>Ibagué</v>
          </cell>
          <cell r="N765" t="str">
            <v>Prestar servicios profesionales para apoyar en los procesos de mejoramiento de la gestión judicial de las Salas de Justicia y Secciones del Tribunal para la Paz</v>
          </cell>
          <cell r="O765" t="str">
            <v>Administrativo Transversal</v>
          </cell>
          <cell r="P765" t="str">
            <v>Harvey Danilo Suarez Morales</v>
          </cell>
          <cell r="Q765" t="str">
            <v>Secretaría Ejecutiva</v>
          </cell>
          <cell r="R765" t="str">
            <v>Departamento de Asuntos Jurídicos</v>
          </cell>
          <cell r="S765" t="str">
            <v>Secretaría General Judicial</v>
          </cell>
          <cell r="T765" t="str">
            <v>Sandra Milena Sánchez Rojas</v>
          </cell>
          <cell r="U765" t="str">
            <v>G-Secretaría General Judicial</v>
          </cell>
          <cell r="V765" t="str">
            <v>N/A</v>
          </cell>
          <cell r="W765" t="str">
            <v>Magistratura
SEJUD - Salas y Secciones SDSJ</v>
          </cell>
          <cell r="X765" t="str">
            <v>N/A</v>
          </cell>
          <cell r="Y765" t="str">
            <v>Inversión</v>
          </cell>
          <cell r="Z765">
            <v>7228140</v>
          </cell>
          <cell r="AA765" t="str">
            <v>N/A</v>
          </cell>
          <cell r="AB765" t="str">
            <v>N/A</v>
          </cell>
          <cell r="AC765" t="str">
            <v>N/A</v>
          </cell>
          <cell r="AD765" t="str">
            <v>N/A</v>
          </cell>
          <cell r="AE765">
            <v>117022</v>
          </cell>
          <cell r="AF765">
            <v>456422</v>
          </cell>
          <cell r="AG765">
            <v>2018011001091</v>
          </cell>
          <cell r="AH765">
            <v>44855</v>
          </cell>
          <cell r="AI765">
            <v>44861</v>
          </cell>
          <cell r="AJ765" t="str">
            <v>N/A</v>
          </cell>
          <cell r="AK765" t="str">
            <v>N/A</v>
          </cell>
          <cell r="AL765" t="str">
            <v>N/A</v>
          </cell>
          <cell r="AM765" t="str">
            <v>N/A</v>
          </cell>
          <cell r="AN765">
            <v>0</v>
          </cell>
          <cell r="AO765" t="str">
            <v>N/A</v>
          </cell>
          <cell r="AP765">
            <v>0</v>
          </cell>
          <cell r="AQ765" t="str">
            <v>N/A</v>
          </cell>
          <cell r="AR765">
            <v>0</v>
          </cell>
          <cell r="AS765" t="str">
            <v>N/A</v>
          </cell>
          <cell r="AT765">
            <v>0</v>
          </cell>
          <cell r="AU765" t="str">
            <v>N/A</v>
          </cell>
          <cell r="AV765">
            <v>0</v>
          </cell>
          <cell r="AW765" t="str">
            <v>N/A</v>
          </cell>
          <cell r="AX765">
            <v>0</v>
          </cell>
          <cell r="AY765" t="str">
            <v>N/A</v>
          </cell>
          <cell r="AZ765">
            <v>0</v>
          </cell>
          <cell r="BA765">
            <v>7228140</v>
          </cell>
          <cell r="BB765" t="str">
            <v>NO</v>
          </cell>
          <cell r="BC765" t="str">
            <v>N/A</v>
          </cell>
          <cell r="BD765" t="str">
            <v>N/A</v>
          </cell>
          <cell r="BE765" t="str">
            <v>N/A</v>
          </cell>
          <cell r="BF765" t="str">
            <v>N/A</v>
          </cell>
          <cell r="BG765">
            <v>44895</v>
          </cell>
          <cell r="BH765">
            <v>44895</v>
          </cell>
          <cell r="BI765">
            <v>-448</v>
          </cell>
          <cell r="BJ765" t="str">
            <v>SI</v>
          </cell>
          <cell r="BK765" t="str">
            <v>N/A</v>
          </cell>
          <cell r="BL765" t="str">
            <v>Bogotá D.C.</v>
          </cell>
          <cell r="BM765" t="str">
            <v>Cumplimiento</v>
          </cell>
          <cell r="BN765" t="str">
            <v>21-45-101387956</v>
          </cell>
          <cell r="BO765">
            <v>0</v>
          </cell>
          <cell r="BP765" t="str">
            <v>Seguros del Estado S.A.</v>
          </cell>
          <cell r="BQ765">
            <v>44844</v>
          </cell>
          <cell r="BR765" t="str">
            <v>10/10/2022 - 01/06/2023</v>
          </cell>
          <cell r="BS765">
            <v>2022</v>
          </cell>
          <cell r="BT765" t="str">
            <v>PENDIENTE</v>
          </cell>
          <cell r="BU765" t="str">
            <v>Ninguna</v>
          </cell>
          <cell r="BV765" t="str">
            <v>Terminado</v>
          </cell>
          <cell r="BW765" t="str">
            <v>Retiro</v>
          </cell>
          <cell r="BX765" t="str">
            <v>N/A</v>
          </cell>
          <cell r="BY765" t="str">
            <v>DERECHO</v>
          </cell>
          <cell r="BZ765" t="str">
            <v>N/A</v>
          </cell>
          <cell r="CA765" t="str">
            <v>MASCULINO</v>
          </cell>
        </row>
        <row r="766">
          <cell r="C766" t="str">
            <v>JEP-752-2022</v>
          </cell>
          <cell r="D766" t="str">
            <v>JEP-CSPO-724-2022</v>
          </cell>
          <cell r="E766" t="str">
            <v xml:space="preserve">Ángela Esquivel </v>
          </cell>
          <cell r="F766">
            <v>44859</v>
          </cell>
          <cell r="G766" t="str">
            <v>Herney Alberto Sierra Puccini</v>
          </cell>
          <cell r="H766" t="str">
            <v>2. Contratos o convenios que no requieren pluralidad de ofertas</v>
          </cell>
          <cell r="I766" t="str">
            <v>1. Prestación de servicios</v>
          </cell>
          <cell r="J766">
            <v>92545449</v>
          </cell>
          <cell r="K766">
            <v>7</v>
          </cell>
          <cell r="L766" t="str">
            <v>Persona Natural</v>
          </cell>
          <cell r="M766" t="str">
            <v xml:space="preserve">Bogotá D.C. </v>
          </cell>
          <cell r="N766" t="str">
            <v>Prestar servicios profesionales para apoyar jurídicamente a la subdirección de talento humano en los asuntos relacionados con el procedimiento de vinculación y desvinculación y actuaciones relacionadas con el desarrollo e implementación de la estrategia de talento humano de la entidad</v>
          </cell>
          <cell r="O766" t="str">
            <v>Funciones de la dependencia</v>
          </cell>
          <cell r="P766" t="str">
            <v>Harvey Danilo Suarez Morales</v>
          </cell>
          <cell r="Q766" t="str">
            <v>Secretaría Ejecutiva</v>
          </cell>
          <cell r="R766" t="str">
            <v>Dirección Administrativa y Financiera</v>
          </cell>
          <cell r="S766" t="str">
            <v>Subdirección de Talento Humano</v>
          </cell>
          <cell r="T766" t="str">
            <v>Francy Elena Palomino Millán</v>
          </cell>
          <cell r="U766" t="str">
            <v>DD-Subdirección de Talento Humano</v>
          </cell>
          <cell r="V766" t="str">
            <v>N/A</v>
          </cell>
          <cell r="W766" t="str">
            <v>N/A</v>
          </cell>
          <cell r="X766" t="str">
            <v>N/A</v>
          </cell>
          <cell r="Y766" t="str">
            <v>Funcionamiento</v>
          </cell>
          <cell r="Z766">
            <v>18677520</v>
          </cell>
          <cell r="AA766" t="str">
            <v>N/A</v>
          </cell>
          <cell r="AB766" t="str">
            <v>N/A</v>
          </cell>
          <cell r="AC766">
            <v>8240084</v>
          </cell>
          <cell r="AD766" t="str">
            <v>N/A</v>
          </cell>
          <cell r="AE766">
            <v>127622</v>
          </cell>
          <cell r="AF766">
            <v>477422</v>
          </cell>
          <cell r="AG766" t="str">
            <v>N/A</v>
          </cell>
          <cell r="AH766">
            <v>44861</v>
          </cell>
          <cell r="AI766">
            <v>44866</v>
          </cell>
          <cell r="AJ766" t="str">
            <v>N/A</v>
          </cell>
          <cell r="AK766" t="str">
            <v>N/A</v>
          </cell>
          <cell r="AL766" t="str">
            <v>N/A</v>
          </cell>
          <cell r="AM766" t="str">
            <v>N/A</v>
          </cell>
          <cell r="AN766">
            <v>0</v>
          </cell>
          <cell r="AO766" t="str">
            <v>N/A</v>
          </cell>
          <cell r="AP766">
            <v>0</v>
          </cell>
          <cell r="AQ766" t="str">
            <v>N/A</v>
          </cell>
          <cell r="AR766">
            <v>0</v>
          </cell>
          <cell r="AS766" t="str">
            <v>N/A</v>
          </cell>
          <cell r="AT766">
            <v>0</v>
          </cell>
          <cell r="AU766" t="str">
            <v>N/A</v>
          </cell>
          <cell r="AV766">
            <v>0</v>
          </cell>
          <cell r="AW766" t="str">
            <v>N/A</v>
          </cell>
          <cell r="AX766">
            <v>0</v>
          </cell>
          <cell r="AY766" t="str">
            <v>N/A</v>
          </cell>
          <cell r="AZ766">
            <v>0</v>
          </cell>
          <cell r="BA766">
            <v>18677520</v>
          </cell>
          <cell r="BB766" t="str">
            <v>NO</v>
          </cell>
          <cell r="BC766" t="str">
            <v>N/A</v>
          </cell>
          <cell r="BD766" t="str">
            <v>N/A</v>
          </cell>
          <cell r="BE766" t="str">
            <v>N/A</v>
          </cell>
          <cell r="BF766" t="str">
            <v>N/A</v>
          </cell>
          <cell r="BG766">
            <v>44926</v>
          </cell>
          <cell r="BH766">
            <v>44926</v>
          </cell>
          <cell r="BI766">
            <v>-417</v>
          </cell>
          <cell r="BJ766" t="str">
            <v>SI</v>
          </cell>
          <cell r="BK766" t="str">
            <v>N/A</v>
          </cell>
          <cell r="BL766" t="str">
            <v>Bogotá D.C.</v>
          </cell>
          <cell r="BM766" t="str">
            <v>Cumplimiento</v>
          </cell>
          <cell r="BN766" t="str">
            <v>14-47-101020179</v>
          </cell>
          <cell r="BO766">
            <v>0</v>
          </cell>
          <cell r="BP766" t="str">
            <v xml:space="preserve">Seguros del Estado S.A. </v>
          </cell>
          <cell r="BQ766">
            <v>44862</v>
          </cell>
          <cell r="BR766" t="str">
            <v>28/10/2022 - 03/07/2023</v>
          </cell>
          <cell r="BS766">
            <v>2022</v>
          </cell>
          <cell r="BT766" t="str">
            <v>PENDIENTE</v>
          </cell>
          <cell r="BU766" t="str">
            <v>Ninguna</v>
          </cell>
          <cell r="BV766" t="str">
            <v>Terminado</v>
          </cell>
          <cell r="BW766" t="str">
            <v>Retiro</v>
          </cell>
          <cell r="BX766" t="str">
            <v>N/A</v>
          </cell>
          <cell r="BY766" t="str">
            <v>DERECHO</v>
          </cell>
          <cell r="BZ766" t="str">
            <v>N/A</v>
          </cell>
          <cell r="CA766" t="str">
            <v>MASCULINO</v>
          </cell>
        </row>
        <row r="767">
          <cell r="C767" t="str">
            <v>JEP-981-2022</v>
          </cell>
          <cell r="D767" t="str">
            <v>JEP-IPS-011-2022</v>
          </cell>
          <cell r="E767" t="str">
            <v>Clara Torres</v>
          </cell>
          <cell r="F767">
            <v>44915</v>
          </cell>
          <cell r="G767" t="str">
            <v>SERVISOFT S.A.</v>
          </cell>
          <cell r="H767" t="str">
            <v>3. Invitación Pública igual o superior a 450SMMLV</v>
          </cell>
          <cell r="I767" t="str">
            <v>1. Prestación de servicios</v>
          </cell>
          <cell r="J767">
            <v>800240660</v>
          </cell>
          <cell r="K767">
            <v>2</v>
          </cell>
          <cell r="L767" t="str">
            <v>Persona Jurídica</v>
          </cell>
          <cell r="M767" t="str">
            <v>Sabaneta</v>
          </cell>
          <cell r="N767" t="str">
            <v>Prestar los servicios de ventanilla única de comunicaciones oficiales, organización de archivo de gestión y digitalización certificada con fines probatorios para la jurisdicción especial para la paz-JEP</v>
          </cell>
          <cell r="O767" t="str">
            <v>Funciones de la dependencia</v>
          </cell>
          <cell r="P767" t="str">
            <v>Ana Lucia Rosales Callejas</v>
          </cell>
          <cell r="Q767" t="str">
            <v>Dirección Administrativa y Financiera</v>
          </cell>
          <cell r="R767" t="str">
            <v>Dirección Administrativa y Financiera</v>
          </cell>
          <cell r="S767" t="str">
            <v>Departamento de Gestión Documental</v>
          </cell>
          <cell r="T767" t="str">
            <v>Didier Cortes Benavides</v>
          </cell>
          <cell r="U767" t="str">
            <v>DD-Departamento de Gestión Documental</v>
          </cell>
          <cell r="V767" t="str">
            <v>N/A</v>
          </cell>
          <cell r="W767" t="str">
            <v>N/A</v>
          </cell>
          <cell r="X767" t="str">
            <v>N/A</v>
          </cell>
          <cell r="Y767" t="str">
            <v>Funcionamiento</v>
          </cell>
          <cell r="Z767">
            <v>15651632062</v>
          </cell>
          <cell r="AA767" t="str">
            <v>N/A</v>
          </cell>
          <cell r="AB767" t="str">
            <v>N/A</v>
          </cell>
          <cell r="AC767" t="str">
            <v>N/A</v>
          </cell>
          <cell r="AD767" t="str">
            <v>N/A</v>
          </cell>
          <cell r="AE767">
            <v>107422</v>
          </cell>
          <cell r="AF767">
            <v>594922</v>
          </cell>
          <cell r="AG767" t="str">
            <v>N/A</v>
          </cell>
          <cell r="AH767">
            <v>44923</v>
          </cell>
          <cell r="AI767">
            <v>44924</v>
          </cell>
          <cell r="AJ767" t="str">
            <v>N/A</v>
          </cell>
          <cell r="AK767" t="str">
            <v>N/A</v>
          </cell>
          <cell r="AL767" t="str">
            <v>N/A</v>
          </cell>
          <cell r="AM767" t="str">
            <v>N/A</v>
          </cell>
          <cell r="AN767">
            <v>0</v>
          </cell>
          <cell r="AO767" t="str">
            <v>N/A</v>
          </cell>
          <cell r="AP767">
            <v>0</v>
          </cell>
          <cell r="AQ767" t="str">
            <v>N/A</v>
          </cell>
          <cell r="AR767">
            <v>0</v>
          </cell>
          <cell r="AS767" t="str">
            <v>N/A</v>
          </cell>
          <cell r="AT767">
            <v>0</v>
          </cell>
          <cell r="AU767" t="str">
            <v>N/A</v>
          </cell>
          <cell r="AV767">
            <v>0</v>
          </cell>
          <cell r="AW767" t="str">
            <v>N/A</v>
          </cell>
          <cell r="AX767">
            <v>0</v>
          </cell>
          <cell r="AY767" t="str">
            <v>N/A</v>
          </cell>
          <cell r="AZ767">
            <v>0</v>
          </cell>
          <cell r="BA767">
            <v>15651632062</v>
          </cell>
          <cell r="BB767" t="str">
            <v>SI</v>
          </cell>
          <cell r="BC767">
            <v>3763059997</v>
          </cell>
          <cell r="BD767">
            <v>4185160899</v>
          </cell>
          <cell r="BE767">
            <v>4661119545</v>
          </cell>
          <cell r="BF767">
            <v>3032291621</v>
          </cell>
          <cell r="BG767">
            <v>46234</v>
          </cell>
          <cell r="BH767">
            <v>46234</v>
          </cell>
          <cell r="BI767">
            <v>891</v>
          </cell>
          <cell r="BJ767" t="str">
            <v>SI</v>
          </cell>
          <cell r="BK767" t="str">
            <v>SIN FECHA</v>
          </cell>
          <cell r="BL767" t="str">
            <v>Bogotá D.C. - Edificio Squadra</v>
          </cell>
          <cell r="BM767" t="str">
            <v>Cumplimiento
Responsabilidad Civil Extracontractual</v>
          </cell>
          <cell r="BN767" t="str">
            <v>11-45-101120961
11-40-101050951</v>
          </cell>
          <cell r="BO767" t="str">
            <v>0
0</v>
          </cell>
          <cell r="BP767" t="str">
            <v>Seguros del Estado S.A.
Seguros del Estado S.A.</v>
          </cell>
          <cell r="BQ767">
            <v>44923</v>
          </cell>
          <cell r="BR767" t="str">
            <v>27/12/2022 - 27/08/2029</v>
          </cell>
          <cell r="BS767">
            <v>44924</v>
          </cell>
          <cell r="BT767" t="str">
            <v>PENDIENTE</v>
          </cell>
          <cell r="BU767" t="str">
            <v>Ninguna</v>
          </cell>
          <cell r="BV767" t="str">
            <v>En ejecución</v>
          </cell>
          <cell r="BW767" t="str">
            <v>Ingreso</v>
          </cell>
          <cell r="BX767" t="str">
            <v>N/A</v>
          </cell>
          <cell r="BY767" t="str">
            <v>N/A</v>
          </cell>
          <cell r="BZ767" t="str">
            <v>N/A</v>
          </cell>
          <cell r="CA767" t="str">
            <v>N/A</v>
          </cell>
        </row>
        <row r="768">
          <cell r="C768" t="str">
            <v>JEP-754-2022</v>
          </cell>
          <cell r="D768" t="str">
            <v>JEP-CSPO-726-2022</v>
          </cell>
          <cell r="E768" t="str">
            <v>Laura Paredes</v>
          </cell>
          <cell r="F768">
            <v>44865</v>
          </cell>
          <cell r="G768" t="str">
            <v>Leidy Carolina Pérez Pérez</v>
          </cell>
          <cell r="H768" t="str">
            <v>2. Contratos o convenios que no requieren pluralidad de ofertas</v>
          </cell>
          <cell r="I768" t="str">
            <v>1. Prestación de servicios</v>
          </cell>
          <cell r="J768">
            <v>1098613988</v>
          </cell>
          <cell r="K768">
            <v>1</v>
          </cell>
          <cell r="L768" t="str">
            <v>Persona Natural</v>
          </cell>
          <cell r="M768" t="str">
            <v xml:space="preserve">Bogotá D.C. </v>
          </cell>
          <cell r="N768" t="str">
            <v>Prestar servicios profesionales para apoyar a la Subdirección Financiera de la JEP en los estudios del sector y del mercado, evaluaciones financieras y económicas de los procesos de contratación de la JEP, así como en la recepción, revisión y liquidación de solicitudes de pago y su adecuada documentación</v>
          </cell>
          <cell r="O768" t="str">
            <v>Funciones de la dependencia</v>
          </cell>
          <cell r="P768" t="str">
            <v>Harvey Danilo Suarez Morales</v>
          </cell>
          <cell r="Q768" t="str">
            <v>Secretaría Ejecutiva</v>
          </cell>
          <cell r="R768" t="str">
            <v>Dirección Administrativa y Financiera</v>
          </cell>
          <cell r="S768" t="str">
            <v>Subdirección Financiera</v>
          </cell>
          <cell r="T768" t="str">
            <v>Juan David Olarte Torres</v>
          </cell>
          <cell r="U768" t="str">
            <v>DD-Subdirección Financiera</v>
          </cell>
          <cell r="V768" t="str">
            <v>N/A</v>
          </cell>
          <cell r="W768" t="str">
            <v>N/A</v>
          </cell>
          <cell r="X768" t="str">
            <v>N/A</v>
          </cell>
          <cell r="Y768" t="str">
            <v>Inversión</v>
          </cell>
          <cell r="Z768">
            <v>104280437</v>
          </cell>
          <cell r="AA768" t="str">
            <v>N/A</v>
          </cell>
          <cell r="AB768" t="str">
            <v>N/A</v>
          </cell>
          <cell r="AC768">
            <v>9107461</v>
          </cell>
          <cell r="AD768">
            <v>9562835</v>
          </cell>
          <cell r="AE768">
            <v>116922</v>
          </cell>
          <cell r="AF768">
            <v>493622</v>
          </cell>
          <cell r="AG768">
            <v>2018011001175</v>
          </cell>
          <cell r="AH768">
            <v>44881</v>
          </cell>
          <cell r="AI768">
            <v>44882</v>
          </cell>
          <cell r="AJ768" t="str">
            <v>N/A</v>
          </cell>
          <cell r="AK768" t="str">
            <v>N/A</v>
          </cell>
          <cell r="AL768" t="str">
            <v>N/A</v>
          </cell>
          <cell r="AM768" t="str">
            <v>N/A</v>
          </cell>
          <cell r="AN768">
            <v>22950802</v>
          </cell>
          <cell r="AO768">
            <v>45196</v>
          </cell>
          <cell r="AP768">
            <v>0</v>
          </cell>
          <cell r="AQ768" t="str">
            <v>N/A</v>
          </cell>
          <cell r="AR768">
            <v>0</v>
          </cell>
          <cell r="AS768" t="str">
            <v>N/A</v>
          </cell>
          <cell r="AT768">
            <v>0</v>
          </cell>
          <cell r="AU768" t="str">
            <v>N/A</v>
          </cell>
          <cell r="AV768">
            <v>0</v>
          </cell>
          <cell r="AW768" t="str">
            <v>N/A</v>
          </cell>
          <cell r="AX768">
            <v>1</v>
          </cell>
          <cell r="AY768">
            <v>45196</v>
          </cell>
          <cell r="AZ768">
            <v>92</v>
          </cell>
          <cell r="BA768">
            <v>127231239</v>
          </cell>
          <cell r="BB768" t="str">
            <v>SI</v>
          </cell>
          <cell r="BC768">
            <v>1192983629</v>
          </cell>
          <cell r="BD768" t="str">
            <v>N/A</v>
          </cell>
          <cell r="BE768" t="str">
            <v>N/A</v>
          </cell>
          <cell r="BF768" t="str">
            <v>N/A</v>
          </cell>
          <cell r="BG768">
            <v>45199</v>
          </cell>
          <cell r="BH768">
            <v>45291</v>
          </cell>
          <cell r="BI768">
            <v>-52</v>
          </cell>
          <cell r="BJ768" t="str">
            <v>SI</v>
          </cell>
          <cell r="BK768" t="str">
            <v>N/A</v>
          </cell>
          <cell r="BL768" t="str">
            <v>Bogotá D.C.</v>
          </cell>
          <cell r="BM768" t="str">
            <v>Cumplimiento</v>
          </cell>
          <cell r="BN768" t="str">
            <v>63-47-101001296</v>
          </cell>
          <cell r="BO768">
            <v>0</v>
          </cell>
          <cell r="BP768" t="str">
            <v xml:space="preserve">Seguros del Estado S.A. </v>
          </cell>
          <cell r="BQ768">
            <v>44869</v>
          </cell>
          <cell r="BR768" t="str">
            <v>04/11/2022 - 31/03/2024</v>
          </cell>
          <cell r="BS768">
            <v>2022</v>
          </cell>
          <cell r="BT768" t="str">
            <v>PENDIENTE</v>
          </cell>
          <cell r="BU768" t="str">
            <v>Mediente otrosí N°1 se modifica el plazo de ejecución al 31/12/2023 y se adiciona el contrato $22.950.802</v>
          </cell>
          <cell r="BV768" t="str">
            <v>Terminado</v>
          </cell>
          <cell r="BW768" t="str">
            <v>Adición y prorroga</v>
          </cell>
          <cell r="BX768" t="str">
            <v>N/A</v>
          </cell>
          <cell r="BY768" t="str">
            <v>COMERCIO EXTERIOR</v>
          </cell>
          <cell r="BZ768" t="str">
            <v>N/A</v>
          </cell>
          <cell r="CA768" t="str">
            <v>FEMENINO</v>
          </cell>
        </row>
        <row r="769">
          <cell r="C769" t="str">
            <v>JEP-755-2022</v>
          </cell>
          <cell r="D769" t="str">
            <v>JEP-CSPO-727-2022</v>
          </cell>
          <cell r="E769" t="str">
            <v>Laura Paredes</v>
          </cell>
          <cell r="F769">
            <v>44865</v>
          </cell>
          <cell r="G769" t="str">
            <v>Fanny Salazar Estupiñán</v>
          </cell>
          <cell r="H769" t="str">
            <v>2. Contratos o convenios que no requieren pluralidad de ofertas</v>
          </cell>
          <cell r="I769" t="str">
            <v>1. Prestación de servicios</v>
          </cell>
          <cell r="J769">
            <v>1032360661</v>
          </cell>
          <cell r="K769">
            <v>1</v>
          </cell>
          <cell r="L769" t="str">
            <v>Persona Natural</v>
          </cell>
          <cell r="M769" t="str">
            <v xml:space="preserve">Bogotá D.C. </v>
          </cell>
          <cell r="N769" t="str">
            <v xml:space="preserve">Prestar servicios profesionales en el apoyo al Departamento de Gestión Documental para la implementación y desarrollo de los componentes del Sistema de Gestión Documental de la JEP. </v>
          </cell>
          <cell r="O769" t="str">
            <v>Funciones de la dependencia</v>
          </cell>
          <cell r="P769" t="str">
            <v>Harvey Danilo Suarez Morales</v>
          </cell>
          <cell r="Q769" t="str">
            <v>Secretaría Ejecutiva</v>
          </cell>
          <cell r="R769" t="str">
            <v>Dirección Administrativa y Financiera</v>
          </cell>
          <cell r="S769" t="str">
            <v>Departamento de Gestión Documental</v>
          </cell>
          <cell r="T769" t="str">
            <v>Didier Cortes Benavides</v>
          </cell>
          <cell r="U769" t="str">
            <v>DD-Departamento de Gestión Documental</v>
          </cell>
          <cell r="V769" t="str">
            <v>N/A</v>
          </cell>
          <cell r="W769" t="str">
            <v>N/A</v>
          </cell>
          <cell r="X769" t="str">
            <v>N/A</v>
          </cell>
          <cell r="Y769" t="str">
            <v>Inversión</v>
          </cell>
          <cell r="Z769">
            <v>118624689</v>
          </cell>
          <cell r="AA769" t="str">
            <v>N/A</v>
          </cell>
          <cell r="AB769" t="str">
            <v>N/A</v>
          </cell>
          <cell r="AC769">
            <v>8035995</v>
          </cell>
          <cell r="AD769">
            <v>8035995</v>
          </cell>
          <cell r="AE769" t="str">
            <v>108122
73822</v>
          </cell>
          <cell r="AF769">
            <v>514122</v>
          </cell>
          <cell r="AG769">
            <v>2018011001175</v>
          </cell>
          <cell r="AH769">
            <v>44876</v>
          </cell>
          <cell r="AI769">
            <v>44880</v>
          </cell>
          <cell r="AJ769" t="str">
            <v>Jennifer Lizeth Barreto Pineda</v>
          </cell>
          <cell r="AK769">
            <v>1026261093</v>
          </cell>
          <cell r="AL769">
            <v>1</v>
          </cell>
          <cell r="AM769">
            <v>45047</v>
          </cell>
          <cell r="AN769">
            <v>13706727</v>
          </cell>
          <cell r="AO769">
            <v>45239</v>
          </cell>
          <cell r="AP769">
            <v>0</v>
          </cell>
          <cell r="AQ769" t="str">
            <v>N/A</v>
          </cell>
          <cell r="AR769">
            <v>0</v>
          </cell>
          <cell r="AS769" t="str">
            <v>N/A</v>
          </cell>
          <cell r="AT769">
            <v>0</v>
          </cell>
          <cell r="AU769" t="str">
            <v>N/A</v>
          </cell>
          <cell r="AV769">
            <v>0</v>
          </cell>
          <cell r="AW769" t="str">
            <v>N/A</v>
          </cell>
          <cell r="AX769">
            <v>1</v>
          </cell>
          <cell r="AY769">
            <v>45239</v>
          </cell>
          <cell r="AZ769">
            <v>46</v>
          </cell>
          <cell r="BA769">
            <v>132331416</v>
          </cell>
          <cell r="BB769" t="str">
            <v>SI</v>
          </cell>
          <cell r="BC769">
            <v>100409765</v>
          </cell>
          <cell r="BD769" t="str">
            <v>N/A</v>
          </cell>
          <cell r="BE769" t="str">
            <v>N/A</v>
          </cell>
          <cell r="BF769" t="str">
            <v>N/A</v>
          </cell>
          <cell r="BG769">
            <v>45245</v>
          </cell>
          <cell r="BH769">
            <v>45291</v>
          </cell>
          <cell r="BI769">
            <v>-52</v>
          </cell>
          <cell r="BJ769" t="str">
            <v>SI</v>
          </cell>
          <cell r="BK769" t="str">
            <v>N/A</v>
          </cell>
          <cell r="BL769" t="str">
            <v>Bogotá D.C.</v>
          </cell>
          <cell r="BM769" t="str">
            <v>Cumplimiento</v>
          </cell>
          <cell r="BN769" t="str">
            <v>15-45-101151049</v>
          </cell>
          <cell r="BO769">
            <v>0</v>
          </cell>
          <cell r="BP769" t="str">
            <v>Seguros del Estado S.A.</v>
          </cell>
          <cell r="BQ769">
            <v>44882</v>
          </cell>
          <cell r="BR769" t="str">
            <v>16/11/2022 - 15/05/2024</v>
          </cell>
          <cell r="BS769">
            <v>2022</v>
          </cell>
          <cell r="BT769" t="str">
            <v>PENDIENTE</v>
          </cell>
          <cell r="BU769" t="str">
            <v>Cesión
El 9/11/2023 se publica la adición por $ 13706727 y prorroga del contrato JEP-755-2022 hasta el 31 de dic del 2023</v>
          </cell>
          <cell r="BV769" t="str">
            <v>Terminado</v>
          </cell>
          <cell r="BW769" t="str">
            <v>Cesión, Adición y Prórroga</v>
          </cell>
          <cell r="BX769" t="str">
            <v>N/A</v>
          </cell>
          <cell r="BY769" t="str">
            <v>INGENIERIA INDUSTRIAL</v>
          </cell>
          <cell r="BZ769" t="str">
            <v>N/A</v>
          </cell>
          <cell r="CA769" t="str">
            <v>FEMENINO</v>
          </cell>
        </row>
        <row r="770">
          <cell r="C770" t="str">
            <v>JEP-756-2022</v>
          </cell>
          <cell r="D770" t="str">
            <v>JEP-CSPO-728-2022</v>
          </cell>
          <cell r="E770" t="str">
            <v>Laura Paredes</v>
          </cell>
          <cell r="F770">
            <v>44865</v>
          </cell>
          <cell r="G770" t="str">
            <v>Cristhiam Mauricio Losada Moncada</v>
          </cell>
          <cell r="H770" t="str">
            <v>2. Contratos o convenios que no requieren pluralidad de ofertas</v>
          </cell>
          <cell r="I770" t="str">
            <v>1. Prestación de servicios</v>
          </cell>
          <cell r="J770">
            <v>80852346</v>
          </cell>
          <cell r="K770">
            <v>1</v>
          </cell>
          <cell r="L770" t="str">
            <v>Persona Natural</v>
          </cell>
          <cell r="M770" t="str">
            <v xml:space="preserve">Bogotá D.C. </v>
          </cell>
          <cell r="N770" t="str">
            <v xml:space="preserve">Prestación de servicios profesionales para apoyar y acompañar al Departamento de Gestión Documental en la atención de procesos, trámites y procedimientos de competencia de la dependencia como parte de la gestión jurídica y en apoyo a la actividad contractual.  </v>
          </cell>
          <cell r="O770" t="str">
            <v>Funciones de la dependencia</v>
          </cell>
          <cell r="P770" t="str">
            <v>Harvey Danilo Suarez Morales</v>
          </cell>
          <cell r="Q770" t="str">
            <v>Secretaría Ejecutiva</v>
          </cell>
          <cell r="R770" t="str">
            <v>Dirección Administrativa y Financiera</v>
          </cell>
          <cell r="S770" t="str">
            <v>Departamento de Gestión Documental</v>
          </cell>
          <cell r="T770" t="str">
            <v>Didier Cortes Benavides</v>
          </cell>
          <cell r="U770" t="str">
            <v>DD-Departamento de Gestión Documental</v>
          </cell>
          <cell r="V770" t="str">
            <v>N/A</v>
          </cell>
          <cell r="W770" t="str">
            <v>N/A</v>
          </cell>
          <cell r="X770" t="str">
            <v>N/A</v>
          </cell>
          <cell r="Y770" t="str">
            <v>Inversión</v>
          </cell>
          <cell r="Z770">
            <v>107327078</v>
          </cell>
          <cell r="AA770" t="str">
            <v>N/A</v>
          </cell>
          <cell r="AB770" t="str">
            <v>N/A</v>
          </cell>
          <cell r="AC770">
            <v>8652088</v>
          </cell>
          <cell r="AD770">
            <v>8652088</v>
          </cell>
          <cell r="AE770" t="str">
            <v>108322
3323</v>
          </cell>
          <cell r="AF770">
            <v>506222</v>
          </cell>
          <cell r="AG770">
            <v>2018011001175</v>
          </cell>
          <cell r="AH770">
            <v>44875</v>
          </cell>
          <cell r="AI770">
            <v>44876</v>
          </cell>
          <cell r="AJ770" t="str">
            <v>N/A</v>
          </cell>
          <cell r="AK770" t="str">
            <v>N/A</v>
          </cell>
          <cell r="AL770" t="str">
            <v>N/A</v>
          </cell>
          <cell r="AM770" t="str">
            <v>N/A</v>
          </cell>
          <cell r="AN770">
            <v>-3845380</v>
          </cell>
          <cell r="AO770">
            <v>45233</v>
          </cell>
          <cell r="AP770">
            <v>12978146</v>
          </cell>
          <cell r="AQ770">
            <v>45233</v>
          </cell>
          <cell r="AR770">
            <v>0</v>
          </cell>
          <cell r="AS770" t="str">
            <v>N/A</v>
          </cell>
          <cell r="AT770">
            <v>0</v>
          </cell>
          <cell r="AU770" t="str">
            <v>N/A</v>
          </cell>
          <cell r="AV770">
            <v>0</v>
          </cell>
          <cell r="AW770" t="str">
            <v>N/A</v>
          </cell>
          <cell r="AX770">
            <v>1</v>
          </cell>
          <cell r="AY770">
            <v>45233</v>
          </cell>
          <cell r="AZ770">
            <v>46</v>
          </cell>
          <cell r="BA770">
            <v>116459844</v>
          </cell>
          <cell r="BB770" t="str">
            <v>SI</v>
          </cell>
          <cell r="BC770">
            <v>90846910</v>
          </cell>
          <cell r="BD770" t="str">
            <v>N/A</v>
          </cell>
          <cell r="BE770" t="str">
            <v>N/A</v>
          </cell>
          <cell r="BF770" t="str">
            <v>N/A</v>
          </cell>
          <cell r="BG770">
            <v>45245</v>
          </cell>
          <cell r="BH770">
            <v>45291</v>
          </cell>
          <cell r="BI770">
            <v>-52</v>
          </cell>
          <cell r="BJ770" t="str">
            <v>SI</v>
          </cell>
          <cell r="BK770" t="str">
            <v>N/A</v>
          </cell>
          <cell r="BL770" t="str">
            <v>Bogotá D.C.</v>
          </cell>
          <cell r="BM770" t="str">
            <v>Cumplimiento</v>
          </cell>
          <cell r="BN770" t="str">
            <v>25-47-10-1003336</v>
          </cell>
          <cell r="BO770">
            <v>1</v>
          </cell>
          <cell r="BP770" t="str">
            <v xml:space="preserve">Seguros del Estado S.A. </v>
          </cell>
          <cell r="BQ770">
            <v>44876</v>
          </cell>
          <cell r="BR770" t="str">
            <v>11/11/2022 - 16/05/2024</v>
          </cell>
          <cell r="BS770">
            <v>2022</v>
          </cell>
          <cell r="BT770" t="str">
            <v>PENDIENTE</v>
          </cell>
          <cell r="BU770" t="str">
            <v>El 3/11/2023 se publica el Otrosi No. 1 al contrato JEP-756-2022 Cristhiam Losada- Gestión Documental (Adición y prorroga hasta el 31 de diciembre)</v>
          </cell>
          <cell r="BV770" t="str">
            <v>Terminado</v>
          </cell>
          <cell r="BW770" t="str">
            <v>Adición y prórroga</v>
          </cell>
          <cell r="BX770" t="str">
            <v>N/A</v>
          </cell>
          <cell r="BY770" t="str">
            <v>DERECHO</v>
          </cell>
          <cell r="BZ770" t="str">
            <v>N/A</v>
          </cell>
          <cell r="CA770" t="str">
            <v>MASCULINO</v>
          </cell>
        </row>
        <row r="771">
          <cell r="C771" t="str">
            <v>JEP-762-2022</v>
          </cell>
          <cell r="D771" t="str">
            <v>JEP-CSPO-734-2022</v>
          </cell>
          <cell r="E771" t="str">
            <v>Paola Casas</v>
          </cell>
          <cell r="F771">
            <v>44865</v>
          </cell>
          <cell r="G771" t="str">
            <v>Angie Natalia Pinzon Mayorga</v>
          </cell>
          <cell r="H771" t="str">
            <v>2. Contratos o convenios que no requieren pluralidad de ofertas</v>
          </cell>
          <cell r="I771" t="str">
            <v>1. Prestación de servicios</v>
          </cell>
          <cell r="J771">
            <v>1019071664</v>
          </cell>
          <cell r="K771">
            <v>4</v>
          </cell>
          <cell r="L771" t="str">
            <v>Persona Natural</v>
          </cell>
          <cell r="M771" t="str">
            <v xml:space="preserve">Bogotá D.C. </v>
          </cell>
          <cell r="N771" t="str">
            <v>Prestar servicios profesionales para apoyar a la Subdirección de Talento Humano en las actividades relacionadas con el aplicativo contratado para el procesamiento de la nómina de la jurisdicción especial para la paz, como parte del desarrollo e implementación de la estrategia de talento humano de la entidad.</v>
          </cell>
          <cell r="O771" t="str">
            <v>Funciones de la dependencia</v>
          </cell>
          <cell r="P771" t="str">
            <v>Harvey Danilo Suarez Morales</v>
          </cell>
          <cell r="Q771" t="str">
            <v>Secretaría Ejecutiva</v>
          </cell>
          <cell r="R771" t="str">
            <v>Dirección Administrativa y Financiera</v>
          </cell>
          <cell r="S771" t="str">
            <v>Subdirección de Talento Humano</v>
          </cell>
          <cell r="T771" t="str">
            <v>Francy Elena Palomino Millán</v>
          </cell>
          <cell r="U771" t="str">
            <v>DD-Subdirección de Talento Humano</v>
          </cell>
          <cell r="V771" t="str">
            <v>N/A</v>
          </cell>
          <cell r="W771" t="str">
            <v>N/A</v>
          </cell>
          <cell r="X771" t="str">
            <v>N/A</v>
          </cell>
          <cell r="Y771" t="str">
            <v>Inversión</v>
          </cell>
          <cell r="Z771">
            <v>67785521</v>
          </cell>
          <cell r="AA771" t="str">
            <v>N/A</v>
          </cell>
          <cell r="AB771" t="str">
            <v>N/A</v>
          </cell>
          <cell r="AC771">
            <v>5204263</v>
          </cell>
          <cell r="AD771">
            <v>5464476</v>
          </cell>
          <cell r="AE771">
            <v>124522</v>
          </cell>
          <cell r="AF771">
            <v>494522</v>
          </cell>
          <cell r="AG771" t="str">
            <v xml:space="preserve">	2018011001175</v>
          </cell>
          <cell r="AH771">
            <v>44873</v>
          </cell>
          <cell r="AI771">
            <v>44873</v>
          </cell>
          <cell r="AJ771" t="str">
            <v>N/A</v>
          </cell>
          <cell r="AK771" t="str">
            <v>N/A</v>
          </cell>
          <cell r="AL771" t="str">
            <v>N/A</v>
          </cell>
          <cell r="AM771" t="str">
            <v>N/A</v>
          </cell>
          <cell r="AN771">
            <v>0</v>
          </cell>
          <cell r="AO771" t="str">
            <v>N/A</v>
          </cell>
          <cell r="AP771">
            <v>0</v>
          </cell>
          <cell r="AQ771" t="str">
            <v>N/A</v>
          </cell>
          <cell r="AR771">
            <v>0</v>
          </cell>
          <cell r="AS771" t="str">
            <v>N/A</v>
          </cell>
          <cell r="AT771">
            <v>0</v>
          </cell>
          <cell r="AU771" t="str">
            <v>N/A</v>
          </cell>
          <cell r="AV771">
            <v>0</v>
          </cell>
          <cell r="AW771" t="str">
            <v>N/A</v>
          </cell>
          <cell r="AX771">
            <v>0</v>
          </cell>
          <cell r="AY771" t="str">
            <v>N/A</v>
          </cell>
          <cell r="AZ771">
            <v>-191</v>
          </cell>
          <cell r="BA771">
            <v>67785521</v>
          </cell>
          <cell r="BB771" t="str">
            <v>SI</v>
          </cell>
          <cell r="BC771">
            <v>57376995</v>
          </cell>
          <cell r="BD771" t="str">
            <v>N/A</v>
          </cell>
          <cell r="BE771" t="str">
            <v>N/A</v>
          </cell>
          <cell r="BF771" t="str">
            <v>N/A</v>
          </cell>
          <cell r="BG771">
            <v>45245</v>
          </cell>
          <cell r="BH771">
            <v>45054</v>
          </cell>
          <cell r="BI771">
            <v>-289</v>
          </cell>
          <cell r="BJ771" t="str">
            <v>SI</v>
          </cell>
          <cell r="BK771">
            <v>45054</v>
          </cell>
          <cell r="BL771" t="str">
            <v>Bogotá D.C.</v>
          </cell>
          <cell r="BM771" t="str">
            <v>Cumplimiento</v>
          </cell>
          <cell r="BN771" t="str">
            <v>390-47-994000075240</v>
          </cell>
          <cell r="BO771">
            <v>0</v>
          </cell>
          <cell r="BP771" t="str">
            <v>Aseguradora Solidaria de Colombia</v>
          </cell>
          <cell r="BQ771">
            <v>44873</v>
          </cell>
          <cell r="BR771" t="str">
            <v>08/11/2022 - 25/05/2024</v>
          </cell>
          <cell r="BS771">
            <v>2022</v>
          </cell>
          <cell r="BT771" t="str">
            <v>PENDIENTE</v>
          </cell>
          <cell r="BU771" t="str">
            <v>Terminación anticipada, el día 08/05/2023</v>
          </cell>
          <cell r="BV771" t="str">
            <v>Terminado</v>
          </cell>
          <cell r="BW771" t="str">
            <v>Terminación anticipada</v>
          </cell>
          <cell r="BX771" t="str">
            <v>N/A</v>
          </cell>
          <cell r="BY771" t="str">
            <v>ADMINISTRADORA DE EMPRESAS</v>
          </cell>
          <cell r="BZ771" t="str">
            <v>N/A</v>
          </cell>
          <cell r="CA771" t="str">
            <v>FEMENINO</v>
          </cell>
        </row>
        <row r="772">
          <cell r="C772" t="str">
            <v>JEP-763-2022</v>
          </cell>
          <cell r="D772" t="str">
            <v>JEP-CSPO-735-2022</v>
          </cell>
          <cell r="E772" t="str">
            <v>Paola Casas</v>
          </cell>
          <cell r="F772">
            <v>44865</v>
          </cell>
          <cell r="G772" t="str">
            <v>Andrea Katherine Franco Vargas</v>
          </cell>
          <cell r="H772" t="str">
            <v>2. Contratos o convenios que no requieren pluralidad de ofertas</v>
          </cell>
          <cell r="I772" t="str">
            <v>1. Prestación de servicios</v>
          </cell>
          <cell r="J772">
            <v>1030528261</v>
          </cell>
          <cell r="K772">
            <v>3</v>
          </cell>
          <cell r="L772" t="str">
            <v>Persona Natural</v>
          </cell>
          <cell r="M772" t="str">
            <v>Soacha</v>
          </cell>
          <cell r="N772" t="str">
            <v xml:space="preserve">Prestar servicios de apoyo para el procesamiento de la nómina de la Jurisdiccion Especial para la Paz y su correspondiente archivo, como parte del desarrollo e implementación de la estretagia de Talento Humano de la entidad. </v>
          </cell>
          <cell r="O772" t="str">
            <v>Funciones de la dependencia</v>
          </cell>
          <cell r="P772" t="str">
            <v>Harvey Danilo Suarez Morales</v>
          </cell>
          <cell r="Q772" t="str">
            <v>Secretaría Ejecutiva</v>
          </cell>
          <cell r="R772" t="str">
            <v>Dirección Administrativa y Financiera</v>
          </cell>
          <cell r="S772" t="str">
            <v>Subdirección de Talento Humano</v>
          </cell>
          <cell r="T772" t="str">
            <v>Francy Elena Palomino Millán</v>
          </cell>
          <cell r="U772" t="str">
            <v>DD-Subdirección de Talento Humano</v>
          </cell>
          <cell r="V772" t="str">
            <v>N/A</v>
          </cell>
          <cell r="W772" t="str">
            <v>N/A</v>
          </cell>
          <cell r="X772" t="str">
            <v>N/A</v>
          </cell>
          <cell r="Y772" t="str">
            <v>Inversión</v>
          </cell>
          <cell r="Z772">
            <v>37658587</v>
          </cell>
          <cell r="AA772" t="str">
            <v>N/A</v>
          </cell>
          <cell r="AB772" t="str">
            <v>N/A</v>
          </cell>
          <cell r="AC772">
            <v>2891256</v>
          </cell>
          <cell r="AD772">
            <v>3035818</v>
          </cell>
          <cell r="AE772">
            <v>124622</v>
          </cell>
          <cell r="AF772" t="str">
            <v xml:space="preserve">494422	</v>
          </cell>
          <cell r="AG772" t="str">
            <v xml:space="preserve">	2018011001175</v>
          </cell>
          <cell r="AH772">
            <v>44867</v>
          </cell>
          <cell r="AI772">
            <v>44867</v>
          </cell>
          <cell r="AJ772" t="str">
            <v>N/A</v>
          </cell>
          <cell r="AK772" t="str">
            <v>N/A</v>
          </cell>
          <cell r="AL772" t="str">
            <v>N/A</v>
          </cell>
          <cell r="AM772" t="str">
            <v>N/A</v>
          </cell>
          <cell r="AN772">
            <v>0</v>
          </cell>
          <cell r="AO772" t="str">
            <v>N/A</v>
          </cell>
          <cell r="AP772">
            <v>0</v>
          </cell>
          <cell r="AQ772" t="str">
            <v>N/A</v>
          </cell>
          <cell r="AR772">
            <v>0</v>
          </cell>
          <cell r="AS772" t="str">
            <v>N/A</v>
          </cell>
          <cell r="AT772">
            <v>0</v>
          </cell>
          <cell r="AU772" t="str">
            <v>N/A</v>
          </cell>
          <cell r="AV772">
            <v>0</v>
          </cell>
          <cell r="AW772" t="str">
            <v>N/A</v>
          </cell>
          <cell r="AX772">
            <v>0</v>
          </cell>
          <cell r="AY772" t="str">
            <v>N/A</v>
          </cell>
          <cell r="AZ772">
            <v>-162</v>
          </cell>
          <cell r="BA772">
            <v>37658587</v>
          </cell>
          <cell r="BB772" t="str">
            <v>SI</v>
          </cell>
          <cell r="BC772">
            <v>31876075</v>
          </cell>
          <cell r="BD772" t="str">
            <v>N/A</v>
          </cell>
          <cell r="BE772" t="str">
            <v>N/A</v>
          </cell>
          <cell r="BF772" t="str">
            <v>N/A</v>
          </cell>
          <cell r="BG772">
            <v>45245</v>
          </cell>
          <cell r="BH772">
            <v>45083</v>
          </cell>
          <cell r="BI772">
            <v>-260</v>
          </cell>
          <cell r="BJ772" t="str">
            <v>SI</v>
          </cell>
          <cell r="BK772">
            <v>45083</v>
          </cell>
          <cell r="BL772" t="str">
            <v>Bogotá D.C.</v>
          </cell>
          <cell r="BM772" t="str">
            <v>Cumplimiento</v>
          </cell>
          <cell r="BN772" t="str">
            <v>390-47-994000075241</v>
          </cell>
          <cell r="BO772">
            <v>0</v>
          </cell>
          <cell r="BP772" t="str">
            <v>Aseguradora Solidaria de Colombia</v>
          </cell>
          <cell r="BQ772">
            <v>44873</v>
          </cell>
          <cell r="BR772" t="str">
            <v>08/11/2022 - 25/05/2024</v>
          </cell>
          <cell r="BS772">
            <v>2022</v>
          </cell>
          <cell r="BT772" t="str">
            <v>PENDIENTE</v>
          </cell>
          <cell r="BU772" t="str">
            <v>Por mutuo acuerdo se da por terminado anticipadamente el Contrato de Prestación de Servicios No. JEP763-2022 hasta el 6/06/2023</v>
          </cell>
          <cell r="BV772" t="str">
            <v>Terminado</v>
          </cell>
          <cell r="BW772" t="str">
            <v>Terminación anticipada</v>
          </cell>
          <cell r="BX772" t="str">
            <v>N/A</v>
          </cell>
          <cell r="BY772" t="str">
            <v>TECNOLOGÍA EN LÓGISTICA</v>
          </cell>
          <cell r="BZ772" t="str">
            <v>INGENIERIA INDSUTRAIL</v>
          </cell>
          <cell r="CA772" t="str">
            <v>FEMENINO</v>
          </cell>
        </row>
        <row r="773">
          <cell r="C773" t="str">
            <v>JEP-759-2022</v>
          </cell>
          <cell r="D773" t="str">
            <v>JEP-CSPO-731-2022
JEP-CSPO-00731-2022</v>
          </cell>
          <cell r="E773" t="str">
            <v>Paola Casas</v>
          </cell>
          <cell r="F773">
            <v>44865</v>
          </cell>
          <cell r="G773" t="str">
            <v>Laura Vanesa Paredes Rodriguez</v>
          </cell>
          <cell r="H773" t="str">
            <v>2. Contratos o convenios que no requieren pluralidad de ofertas</v>
          </cell>
          <cell r="I773" t="str">
            <v>1. Prestación de servicios</v>
          </cell>
          <cell r="J773">
            <v>1065614274</v>
          </cell>
          <cell r="K773">
            <v>4</v>
          </cell>
          <cell r="L773" t="str">
            <v>Persona Natural</v>
          </cell>
          <cell r="M773" t="str">
            <v xml:space="preserve">Bogotá D.C. </v>
          </cell>
          <cell r="N773" t="str">
            <v xml:space="preserve">Prestar servicios profesionales a la Subdirección de Contratación para brindar acompañamiento jurídico y contractual en los diferentes trámites, procesos y solicitudes que le sean asignados, así como en la gestión de las plataformas y herramientas dispuestas para la suscripción y reporte de los procesos contractuales de la JEP. </v>
          </cell>
          <cell r="O773" t="str">
            <v>Funciones de la dependencia</v>
          </cell>
          <cell r="P773" t="str">
            <v>Harvey Danilo Suarez Morales</v>
          </cell>
          <cell r="Q773" t="str">
            <v>Secretaría Ejecutiva</v>
          </cell>
          <cell r="R773" t="str">
            <v>Departamento de Asuntos Jurídicos</v>
          </cell>
          <cell r="S773" t="str">
            <v>Subdirección de Contratación</v>
          </cell>
          <cell r="T773" t="str">
            <v>Fabio Leonardo Muñoz Sarmiento</v>
          </cell>
          <cell r="U773" t="str">
            <v>EE-Subdirección de Contratación</v>
          </cell>
          <cell r="V773" t="str">
            <v>N/A</v>
          </cell>
          <cell r="W773" t="str">
            <v>N/A</v>
          </cell>
          <cell r="X773" t="str">
            <v>N/A</v>
          </cell>
          <cell r="Y773" t="str">
            <v>Inversión</v>
          </cell>
          <cell r="Z773">
            <v>88543950</v>
          </cell>
          <cell r="AA773" t="str">
            <v>N/A</v>
          </cell>
          <cell r="AB773" t="str">
            <v>N/A</v>
          </cell>
          <cell r="AC773">
            <v>7137900</v>
          </cell>
          <cell r="AD773">
            <v>7137900</v>
          </cell>
          <cell r="AE773">
            <v>122222</v>
          </cell>
          <cell r="AF773">
            <v>493822</v>
          </cell>
          <cell r="AG773">
            <v>2018011001175</v>
          </cell>
          <cell r="AH773">
            <v>44869</v>
          </cell>
          <cell r="AI773">
            <v>44869</v>
          </cell>
          <cell r="AJ773" t="str">
            <v>N/A</v>
          </cell>
          <cell r="AK773" t="str">
            <v>N/A</v>
          </cell>
          <cell r="AL773" t="str">
            <v>N/A</v>
          </cell>
          <cell r="AM773" t="str">
            <v>N/A</v>
          </cell>
          <cell r="AN773">
            <v>0</v>
          </cell>
          <cell r="AO773" t="str">
            <v>N/A</v>
          </cell>
          <cell r="AP773">
            <v>0</v>
          </cell>
          <cell r="AQ773" t="str">
            <v>N/A</v>
          </cell>
          <cell r="AR773">
            <v>0</v>
          </cell>
          <cell r="AS773" t="str">
            <v>N/A</v>
          </cell>
          <cell r="AT773">
            <v>0</v>
          </cell>
          <cell r="AU773" t="str">
            <v>N/A</v>
          </cell>
          <cell r="AV773">
            <v>0</v>
          </cell>
          <cell r="AW773" t="str">
            <v>N/A</v>
          </cell>
          <cell r="AX773">
            <v>0</v>
          </cell>
          <cell r="AY773" t="str">
            <v>N/A</v>
          </cell>
          <cell r="AZ773">
            <v>-218</v>
          </cell>
          <cell r="BA773">
            <v>88543950</v>
          </cell>
          <cell r="BB773" t="str">
            <v>SI</v>
          </cell>
          <cell r="BC773">
            <v>74947950</v>
          </cell>
          <cell r="BD773" t="str">
            <v>N/A</v>
          </cell>
          <cell r="BE773" t="str">
            <v>N/A</v>
          </cell>
          <cell r="BF773" t="str">
            <v>N/A</v>
          </cell>
          <cell r="BG773">
            <v>45245</v>
          </cell>
          <cell r="BH773">
            <v>45027</v>
          </cell>
          <cell r="BI773">
            <v>-316</v>
          </cell>
          <cell r="BJ773" t="str">
            <v>SI</v>
          </cell>
          <cell r="BK773">
            <v>45027</v>
          </cell>
          <cell r="BL773" t="str">
            <v>Bogotá D.C.</v>
          </cell>
          <cell r="BM773" t="str">
            <v>Cumplimiento</v>
          </cell>
          <cell r="BN773" t="str">
            <v>17-45-101048772</v>
          </cell>
          <cell r="BO773">
            <v>0</v>
          </cell>
          <cell r="BP773" t="str">
            <v xml:space="preserve">Seguros del Estado S.A. </v>
          </cell>
          <cell r="BQ773">
            <v>44869</v>
          </cell>
          <cell r="BR773" t="str">
            <v>04/11/2022 - 15/05/2024</v>
          </cell>
          <cell r="BS773">
            <v>2022</v>
          </cell>
          <cell r="BT773" t="str">
            <v>PENDIENTE</v>
          </cell>
          <cell r="BU773" t="str">
            <v>Autorización de
vigencia futura mediante oficio Nro. 2-2022-051335 del cuatro (4) de noviembre de dos mil
veintidós (2022) emitido por el Ministerio de Hacienda y Crédito Público.
El 11/04/2023 se publicó la terminación anticipada del contrato JEP-759-2022 LAURA PAREDES (Sub.Contratación)</v>
          </cell>
          <cell r="BV773" t="str">
            <v>Terminado</v>
          </cell>
          <cell r="BW773" t="str">
            <v>Terminación anticipada</v>
          </cell>
          <cell r="BX773" t="str">
            <v>N/A</v>
          </cell>
          <cell r="BY773" t="str">
            <v>DERECHO</v>
          </cell>
          <cell r="BZ773" t="str">
            <v>N/A</v>
          </cell>
          <cell r="CA773" t="str">
            <v>FEMENINO</v>
          </cell>
        </row>
        <row r="774">
          <cell r="C774" t="str">
            <v>JEP-760-2022</v>
          </cell>
          <cell r="D774" t="str">
            <v>JEP-CSPO-732-2022</v>
          </cell>
          <cell r="E774" t="str">
            <v>Paola Casas</v>
          </cell>
          <cell r="F774">
            <v>44865</v>
          </cell>
          <cell r="G774" t="str">
            <v>Juan Carlos Morales Aragon</v>
          </cell>
          <cell r="H774" t="str">
            <v>2. Contratos o convenios que no requieren pluralidad de ofertas</v>
          </cell>
          <cell r="I774" t="str">
            <v>1. Prestación de servicios</v>
          </cell>
          <cell r="J774">
            <v>1022379871</v>
          </cell>
          <cell r="K774">
            <v>7</v>
          </cell>
          <cell r="L774" t="str">
            <v>Persona Natural</v>
          </cell>
          <cell r="M774" t="str">
            <v xml:space="preserve">Bogotá D.C. </v>
          </cell>
          <cell r="N774" t="str">
            <v>Prestar servicios de apoyo y acompañamiento a la subdirección de contratación en la organización, digitalización, archivo y seguimiento de los documentos físicos y electrónicos a cargo de la dependencia en articulación con el departamento de gestión documental garantizando el control y actualización del inventario</v>
          </cell>
          <cell r="O774" t="str">
            <v>Funciones de la dependencia</v>
          </cell>
          <cell r="P774" t="str">
            <v>Harvey Danilo Suarez Morales</v>
          </cell>
          <cell r="Q774" t="str">
            <v>Secretaría Ejecutiva</v>
          </cell>
          <cell r="R774" t="str">
            <v>Departamento de Asuntos Jurídicos</v>
          </cell>
          <cell r="S774" t="str">
            <v>Subdirección de Contratación</v>
          </cell>
          <cell r="T774" t="str">
            <v>Fabio Leonardo Muñoz Sarmiento</v>
          </cell>
          <cell r="U774" t="str">
            <v>EE-Subdirección de Contratación</v>
          </cell>
          <cell r="V774" t="str">
            <v>N/A</v>
          </cell>
          <cell r="W774" t="str">
            <v>N/A</v>
          </cell>
          <cell r="X774" t="str">
            <v>N/A</v>
          </cell>
          <cell r="Y774" t="str">
            <v>Inversión</v>
          </cell>
          <cell r="Z774">
            <v>33892730</v>
          </cell>
          <cell r="AA774" t="str">
            <v>N/A</v>
          </cell>
          <cell r="AB774" t="str">
            <v>N/A</v>
          </cell>
          <cell r="AC774">
            <v>2732236</v>
          </cell>
          <cell r="AD774">
            <v>2732236</v>
          </cell>
          <cell r="AE774">
            <v>123122</v>
          </cell>
          <cell r="AF774">
            <v>493922</v>
          </cell>
          <cell r="AG774">
            <v>2018011001175</v>
          </cell>
          <cell r="AH774">
            <v>44869</v>
          </cell>
          <cell r="AI774">
            <v>44873</v>
          </cell>
          <cell r="AJ774" t="str">
            <v>N/A</v>
          </cell>
          <cell r="AK774" t="str">
            <v>N/A</v>
          </cell>
          <cell r="AL774" t="str">
            <v>N/A</v>
          </cell>
          <cell r="AM774" t="str">
            <v>N/A</v>
          </cell>
          <cell r="AN774">
            <v>0</v>
          </cell>
          <cell r="AO774" t="str">
            <v>N/A</v>
          </cell>
          <cell r="AP774">
            <v>0</v>
          </cell>
          <cell r="AQ774" t="str">
            <v>N/A</v>
          </cell>
          <cell r="AR774">
            <v>0</v>
          </cell>
          <cell r="AS774" t="str">
            <v>N/A</v>
          </cell>
          <cell r="AT774">
            <v>0</v>
          </cell>
          <cell r="AU774" t="str">
            <v>N/A</v>
          </cell>
          <cell r="AV774">
            <v>0</v>
          </cell>
          <cell r="AW774" t="str">
            <v>N/A</v>
          </cell>
          <cell r="AX774">
            <v>0</v>
          </cell>
          <cell r="AY774" t="str">
            <v>N/A</v>
          </cell>
          <cell r="AZ774">
            <v>-268</v>
          </cell>
          <cell r="BA774">
            <v>33892730</v>
          </cell>
          <cell r="BB774" t="str">
            <v>SI</v>
          </cell>
          <cell r="BC774">
            <v>28688470</v>
          </cell>
          <cell r="BD774" t="str">
            <v>N/A</v>
          </cell>
          <cell r="BE774" t="str">
            <v>N/A</v>
          </cell>
          <cell r="BF774" t="str">
            <v>N/A</v>
          </cell>
          <cell r="BG774">
            <v>45245</v>
          </cell>
          <cell r="BH774">
            <v>44977</v>
          </cell>
          <cell r="BI774">
            <v>-366</v>
          </cell>
          <cell r="BJ774" t="str">
            <v>SI</v>
          </cell>
          <cell r="BK774">
            <v>44977</v>
          </cell>
          <cell r="BL774" t="str">
            <v>Bogotá D.C.</v>
          </cell>
          <cell r="BM774" t="str">
            <v>Cumplimiento</v>
          </cell>
          <cell r="BN774" t="str">
            <v>33-47-101010265</v>
          </cell>
          <cell r="BO774">
            <v>0</v>
          </cell>
          <cell r="BP774" t="str">
            <v xml:space="preserve">Seguros del Estado S.A. </v>
          </cell>
          <cell r="BQ774">
            <v>44869</v>
          </cell>
          <cell r="BR774" t="str">
            <v>04/11/2022 - 15/05/2024</v>
          </cell>
          <cell r="BS774">
            <v>2022</v>
          </cell>
          <cell r="BT774" t="str">
            <v>PENDIENTE</v>
          </cell>
          <cell r="BU774" t="str">
            <v xml:space="preserve">Autorización de
vigencia futura mediante oficio Nro. 2-2022-051335 del cuatro (4) de noviembre de dos mil
veintidós (2022) emitido por el Ministerio de Hacienda y Crédito Público.
terminación anticipada del CTO JEP-760-2022 Juan Carlos Morales Sub Contratación a partir del 21 de febrero.
</v>
          </cell>
          <cell r="BV774" t="str">
            <v>Terminado</v>
          </cell>
          <cell r="BW774" t="str">
            <v>Terminación anticipada</v>
          </cell>
          <cell r="BX774" t="str">
            <v>N/A</v>
          </cell>
          <cell r="BY774" t="str">
            <v>TÉCNICO EN ASISTENCIA EN ORGANIZACIÓN DE ARCHIVOS</v>
          </cell>
          <cell r="BZ774" t="str">
            <v>N/A</v>
          </cell>
          <cell r="CA774" t="str">
            <v>MASCULINO</v>
          </cell>
        </row>
        <row r="775">
          <cell r="C775" t="str">
            <v>JEP-761-2022</v>
          </cell>
          <cell r="D775" t="str">
            <v>JEP-CSPO-733-2022</v>
          </cell>
          <cell r="E775" t="str">
            <v>Paola Casas</v>
          </cell>
          <cell r="F775">
            <v>44865</v>
          </cell>
          <cell r="G775" t="str">
            <v>Angela María Esquivel Bohorquez</v>
          </cell>
          <cell r="H775" t="str">
            <v>2. Contratos o convenios que no requieren pluralidad de ofertas</v>
          </cell>
          <cell r="I775" t="str">
            <v>1. Prestación de servicios</v>
          </cell>
          <cell r="J775">
            <v>52517781</v>
          </cell>
          <cell r="K775">
            <v>3</v>
          </cell>
          <cell r="L775" t="str">
            <v>Persona Natural</v>
          </cell>
          <cell r="M775" t="str">
            <v xml:space="preserve">Bogotá D.C. </v>
          </cell>
          <cell r="N775" t="str">
            <v>Prestar servicios profesionales a la Subdirección de Contratación para brindar acompañamiento a la gestión jurídica y contractual en las diferentes etapas de los trámites, procesos, procedimientos, solicitudes y gestión contractual que le sean asignados</v>
          </cell>
          <cell r="O775" t="str">
            <v>Funciones de la dependencia</v>
          </cell>
          <cell r="P775" t="str">
            <v>Harvey Danilo Suarez Morales</v>
          </cell>
          <cell r="Q775" t="str">
            <v>Secretaría Ejecutiva</v>
          </cell>
          <cell r="R775" t="str">
            <v>Departamento de Asuntos Jurídicos</v>
          </cell>
          <cell r="S775" t="str">
            <v>Subdirección de Contratación</v>
          </cell>
          <cell r="T775" t="str">
            <v>Fabio Leonardo Muñoz Sarmiento</v>
          </cell>
          <cell r="U775" t="str">
            <v>EE-Subdirección de Contratación</v>
          </cell>
          <cell r="V775" t="str">
            <v>N/A</v>
          </cell>
          <cell r="W775" t="str">
            <v>N/A</v>
          </cell>
          <cell r="X775" t="str">
            <v>N/A</v>
          </cell>
          <cell r="Y775" t="str">
            <v>Inversión</v>
          </cell>
          <cell r="Z775">
            <v>107327078</v>
          </cell>
          <cell r="AA775" t="str">
            <v>N/A</v>
          </cell>
          <cell r="AB775" t="str">
            <v>N/A</v>
          </cell>
          <cell r="AC775">
            <v>8652088</v>
          </cell>
          <cell r="AD775">
            <v>8652088</v>
          </cell>
          <cell r="AE775">
            <v>122322</v>
          </cell>
          <cell r="AF775">
            <v>494222</v>
          </cell>
          <cell r="AG775">
            <v>2018011001175</v>
          </cell>
          <cell r="AH775">
            <v>44873</v>
          </cell>
          <cell r="AI775">
            <v>44873</v>
          </cell>
          <cell r="AJ775" t="str">
            <v>N/A</v>
          </cell>
          <cell r="AK775" t="str">
            <v>N/A</v>
          </cell>
          <cell r="AL775" t="str">
            <v>N/A</v>
          </cell>
          <cell r="AM775" t="str">
            <v>N/A</v>
          </cell>
          <cell r="AN775">
            <v>0</v>
          </cell>
          <cell r="AO775" t="str">
            <v>N/A</v>
          </cell>
          <cell r="AP775">
            <v>0</v>
          </cell>
          <cell r="AQ775" t="str">
            <v>N/A</v>
          </cell>
          <cell r="AR775">
            <v>0</v>
          </cell>
          <cell r="AS775" t="str">
            <v>N/A</v>
          </cell>
          <cell r="AT775">
            <v>0</v>
          </cell>
          <cell r="AU775" t="str">
            <v>N/A</v>
          </cell>
          <cell r="AV775">
            <v>0</v>
          </cell>
          <cell r="AW775" t="str">
            <v>N/A</v>
          </cell>
          <cell r="AX775">
            <v>0</v>
          </cell>
          <cell r="AY775" t="str">
            <v>N/A</v>
          </cell>
          <cell r="AZ775">
            <v>-268</v>
          </cell>
          <cell r="BA775">
            <v>107327078</v>
          </cell>
          <cell r="BB775" t="str">
            <v>SI</v>
          </cell>
          <cell r="BC775">
            <v>90846910</v>
          </cell>
          <cell r="BD775" t="str">
            <v>N/A</v>
          </cell>
          <cell r="BE775" t="str">
            <v>N/A</v>
          </cell>
          <cell r="BF775" t="str">
            <v>N/A</v>
          </cell>
          <cell r="BG775">
            <v>45245</v>
          </cell>
          <cell r="BH775">
            <v>44977</v>
          </cell>
          <cell r="BI775">
            <v>-366</v>
          </cell>
          <cell r="BJ775" t="str">
            <v>SI</v>
          </cell>
          <cell r="BK775">
            <v>44977</v>
          </cell>
          <cell r="BL775" t="str">
            <v>Bogotá D.C.</v>
          </cell>
          <cell r="BM775" t="str">
            <v>Cumplimiento</v>
          </cell>
          <cell r="BN775" t="str">
            <v>17-45-101048773</v>
          </cell>
          <cell r="BO775">
            <v>0</v>
          </cell>
          <cell r="BP775" t="str">
            <v xml:space="preserve">Seguros del Estado S.A. </v>
          </cell>
          <cell r="BQ775">
            <v>44869</v>
          </cell>
          <cell r="BR775" t="str">
            <v>04/11/2022 - 15/05/2024</v>
          </cell>
          <cell r="BS775">
            <v>2022</v>
          </cell>
          <cell r="BT775" t="str">
            <v>PENDIENTE</v>
          </cell>
          <cell r="BU775" t="str">
            <v>Autorización de
vigencia futura mediante oficio Nro. 2-2022-051335 del cuatro (4) de noviembre de dos mil
veintidós (2022) emitido por el Ministerio de Hacienda y Crédito Público.</v>
          </cell>
          <cell r="BV775" t="str">
            <v>Terminado</v>
          </cell>
          <cell r="BW775" t="str">
            <v>Terminación anticipada</v>
          </cell>
          <cell r="BX775" t="str">
            <v>N/A</v>
          </cell>
          <cell r="BY775" t="str">
            <v>DERECHO</v>
          </cell>
          <cell r="BZ775" t="str">
            <v>N/A</v>
          </cell>
          <cell r="CA775" t="str">
            <v>FEMENINO</v>
          </cell>
        </row>
        <row r="776">
          <cell r="C776" t="str">
            <v>JEP-757-2022</v>
          </cell>
          <cell r="D776" t="str">
            <v>JEP-CSPO-729-2022</v>
          </cell>
          <cell r="E776" t="str">
            <v>Laura Paredes</v>
          </cell>
          <cell r="F776">
            <v>44865</v>
          </cell>
          <cell r="G776" t="str">
            <v>María Fernanda Daza Ovalle</v>
          </cell>
          <cell r="H776" t="str">
            <v>2. Contratos o convenios que no requieren pluralidad de ofertas</v>
          </cell>
          <cell r="I776" t="str">
            <v>1. Prestación de servicios</v>
          </cell>
          <cell r="J776">
            <v>1065570750</v>
          </cell>
          <cell r="K776">
            <v>8</v>
          </cell>
          <cell r="L776" t="str">
            <v>Persona Natural</v>
          </cell>
          <cell r="M776" t="str">
            <v xml:space="preserve">Bogotá D.C. </v>
          </cell>
          <cell r="N776" t="str">
            <v xml:space="preserve">Prestación de servicios profesionales para brindar apoyo y acompañamiento al Departamento de Conceptos y Representación Jurídica y a la Dirección de Asuntos Jurídicos en la contestación y seguimiento a acciones constitucionales y peticiones de contenido jurídico, y demás asuntos propios de su competencia y en el marco de la Jurisdicción Especial para la Paz - JEP.  </v>
          </cell>
          <cell r="O776" t="str">
            <v>Funciones de la dependencia</v>
          </cell>
          <cell r="P776" t="str">
            <v>Harvey Danilo Suarez Morales</v>
          </cell>
          <cell r="Q776" t="str">
            <v>Secretaría Ejecutiva</v>
          </cell>
          <cell r="R776" t="str">
            <v>Departamento de Asuntos Jurídicos</v>
          </cell>
          <cell r="S776" t="str">
            <v>Departamento de Conceptos y Representación Jurídica</v>
          </cell>
          <cell r="T776" t="str">
            <v>Carlos Castro Sabbagh</v>
          </cell>
          <cell r="U776" t="str">
            <v>EE-Departamento de Conceptos y Representación Jurídica</v>
          </cell>
          <cell r="V776" t="str">
            <v>N/A</v>
          </cell>
          <cell r="W776" t="str">
            <v>N/A</v>
          </cell>
          <cell r="X776" t="str">
            <v>N/A</v>
          </cell>
          <cell r="Y776" t="str">
            <v>Inversión</v>
          </cell>
          <cell r="Z776">
            <v>94146536</v>
          </cell>
          <cell r="AA776" t="str">
            <v>N/A</v>
          </cell>
          <cell r="AB776" t="str">
            <v>N/A</v>
          </cell>
          <cell r="AC776">
            <v>6074070</v>
          </cell>
          <cell r="AD776">
            <v>7589549</v>
          </cell>
          <cell r="AE776">
            <v>122822</v>
          </cell>
          <cell r="AF776">
            <v>498522</v>
          </cell>
          <cell r="AG776" t="str">
            <v xml:space="preserve">	2018011001175</v>
          </cell>
          <cell r="AH776">
            <v>44875</v>
          </cell>
          <cell r="AI776">
            <v>44876</v>
          </cell>
          <cell r="AJ776" t="str">
            <v>N/A</v>
          </cell>
          <cell r="AK776" t="str">
            <v>N/A</v>
          </cell>
          <cell r="AL776" t="str">
            <v>N/A</v>
          </cell>
          <cell r="AM776" t="str">
            <v>N/A</v>
          </cell>
          <cell r="AN776">
            <v>0</v>
          </cell>
          <cell r="AO776" t="str">
            <v>N/A</v>
          </cell>
          <cell r="AP776">
            <v>0</v>
          </cell>
          <cell r="AQ776" t="str">
            <v>N/A</v>
          </cell>
          <cell r="AR776">
            <v>0</v>
          </cell>
          <cell r="AS776" t="str">
            <v>N/A</v>
          </cell>
          <cell r="AT776">
            <v>0</v>
          </cell>
          <cell r="AU776" t="str">
            <v>N/A</v>
          </cell>
          <cell r="AV776">
            <v>0</v>
          </cell>
          <cell r="AW776" t="str">
            <v>N/A</v>
          </cell>
          <cell r="AX776">
            <v>0</v>
          </cell>
          <cell r="AY776" t="str">
            <v>N/A</v>
          </cell>
          <cell r="AZ776">
            <v>-287</v>
          </cell>
          <cell r="BA776">
            <v>94146536</v>
          </cell>
          <cell r="BB776" t="str">
            <v>SI</v>
          </cell>
          <cell r="BC776">
            <v>79690250</v>
          </cell>
          <cell r="BD776" t="str">
            <v>N/A</v>
          </cell>
          <cell r="BE776" t="str">
            <v>N/A</v>
          </cell>
          <cell r="BF776" t="str">
            <v>N/A</v>
          </cell>
          <cell r="BG776">
            <v>45245</v>
          </cell>
          <cell r="BH776">
            <v>44958</v>
          </cell>
          <cell r="BI776">
            <v>-385</v>
          </cell>
          <cell r="BJ776" t="str">
            <v>SI</v>
          </cell>
          <cell r="BK776">
            <v>44958</v>
          </cell>
          <cell r="BL776" t="str">
            <v>Bogotá D.C.</v>
          </cell>
          <cell r="BM776" t="str">
            <v>Cumplimiento</v>
          </cell>
          <cell r="BN776" t="str">
            <v xml:space="preserve">Mariana Sterling </v>
          </cell>
          <cell r="BO776">
            <v>0</v>
          </cell>
          <cell r="BP776" t="str">
            <v xml:space="preserve">Seguros del Estado S.A. </v>
          </cell>
          <cell r="BQ776">
            <v>44876</v>
          </cell>
          <cell r="BR776" t="str">
            <v>10/11/2022 - 20/05/2024</v>
          </cell>
          <cell r="BS776">
            <v>2022</v>
          </cell>
          <cell r="BT776" t="str">
            <v>PENDIENTE</v>
          </cell>
          <cell r="BU776" t="str">
            <v>el 01 de feb quedó publicada la terminación anticipada del CTO JEP-757-2022 María Fernanda Daza</v>
          </cell>
          <cell r="BV776" t="str">
            <v>Terminado</v>
          </cell>
          <cell r="BW776" t="str">
            <v>Terminación anticipada</v>
          </cell>
          <cell r="BX776" t="str">
            <v>N/A</v>
          </cell>
          <cell r="BY776" t="str">
            <v>DERECHO</v>
          </cell>
          <cell r="BZ776" t="str">
            <v>N/A</v>
          </cell>
          <cell r="CA776" t="str">
            <v>FEMENINO</v>
          </cell>
        </row>
        <row r="777">
          <cell r="C777" t="str">
            <v>JEP-758-2022</v>
          </cell>
          <cell r="D777" t="str">
            <v>JEP-CSPO-730-2022</v>
          </cell>
          <cell r="E777" t="str">
            <v>Laura Paredes</v>
          </cell>
          <cell r="F777">
            <v>44865</v>
          </cell>
          <cell r="G777" t="str">
            <v>Yellin Daniela Peña Cárdenas</v>
          </cell>
          <cell r="H777" t="str">
            <v>2. Contratos o convenios que no requieren pluralidad de ofertas</v>
          </cell>
          <cell r="I777" t="str">
            <v>1. Prestación de servicios</v>
          </cell>
          <cell r="J777">
            <v>1018458439</v>
          </cell>
          <cell r="K777">
            <v>2</v>
          </cell>
          <cell r="L777" t="str">
            <v>Persona Natural</v>
          </cell>
          <cell r="M777" t="str">
            <v xml:space="preserve">Bogotá D.C. </v>
          </cell>
          <cell r="N777" t="str">
            <v xml:space="preserve">Prestación de servicios profesionales para brindar apoyo y acompañamiento al Departamento de Conceptos y Representación Jurídica y a la Dirección de Asuntos Jurídicos en la contestación y seguimiento a acciones constitucionales y peticiones de contenido jurídico, y demás asuntos propios de su competencia y en el marco de la Jurisdicción Especial para la Paz - JEP.  </v>
          </cell>
          <cell r="O777" t="str">
            <v>Funciones de la dependencia</v>
          </cell>
          <cell r="P777" t="str">
            <v>Harvey Danilo Suarez Morales</v>
          </cell>
          <cell r="Q777" t="str">
            <v>Secretaría Ejecutiva</v>
          </cell>
          <cell r="R777" t="str">
            <v>Departamento de Asuntos Jurídicos</v>
          </cell>
          <cell r="S777" t="str">
            <v>Departamento de Conceptos y Representación Jurídica</v>
          </cell>
          <cell r="T777" t="str">
            <v>Carlos Castro Sabbagh</v>
          </cell>
          <cell r="U777" t="str">
            <v>EE-Departamento de Conceptos y Representación Jurídica</v>
          </cell>
          <cell r="V777" t="str">
            <v>N/A</v>
          </cell>
          <cell r="W777" t="str">
            <v>N/A</v>
          </cell>
          <cell r="X777" t="str">
            <v>N/A</v>
          </cell>
          <cell r="Y777" t="str">
            <v>Inversión</v>
          </cell>
          <cell r="Z777">
            <v>94146536</v>
          </cell>
          <cell r="AA777" t="str">
            <v>N/A</v>
          </cell>
          <cell r="AB777" t="str">
            <v>N/A</v>
          </cell>
          <cell r="AC777">
            <v>7228143</v>
          </cell>
          <cell r="AD777">
            <v>7589549</v>
          </cell>
          <cell r="AE777">
            <v>122922</v>
          </cell>
          <cell r="AF777">
            <v>503522</v>
          </cell>
          <cell r="AG777" t="str">
            <v xml:space="preserve">	2018011001175</v>
          </cell>
          <cell r="AH777">
            <v>44869</v>
          </cell>
          <cell r="AI777">
            <v>44869</v>
          </cell>
          <cell r="AJ777" t="str">
            <v>N/A</v>
          </cell>
          <cell r="AK777" t="str">
            <v>N/A</v>
          </cell>
          <cell r="AL777" t="str">
            <v>N/A</v>
          </cell>
          <cell r="AM777" t="str">
            <v>N/A</v>
          </cell>
          <cell r="AN777">
            <v>0</v>
          </cell>
          <cell r="AO777" t="str">
            <v>N/A</v>
          </cell>
          <cell r="AP777">
            <v>0</v>
          </cell>
          <cell r="AQ777" t="str">
            <v>N/A</v>
          </cell>
          <cell r="AR777">
            <v>0</v>
          </cell>
          <cell r="AS777" t="str">
            <v>N/A</v>
          </cell>
          <cell r="AT777">
            <v>0</v>
          </cell>
          <cell r="AU777" t="str">
            <v>N/A</v>
          </cell>
          <cell r="AV777">
            <v>0</v>
          </cell>
          <cell r="AW777" t="str">
            <v>N/A</v>
          </cell>
          <cell r="AX777">
            <v>0</v>
          </cell>
          <cell r="AY777" t="str">
            <v>N/A</v>
          </cell>
          <cell r="AZ777">
            <v>-128</v>
          </cell>
          <cell r="BA777">
            <v>94146536</v>
          </cell>
          <cell r="BB777" t="str">
            <v>SI</v>
          </cell>
          <cell r="BC777">
            <v>79690250</v>
          </cell>
          <cell r="BD777" t="str">
            <v>N/A</v>
          </cell>
          <cell r="BE777" t="str">
            <v>N/A</v>
          </cell>
          <cell r="BF777" t="str">
            <v>N/A</v>
          </cell>
          <cell r="BG777">
            <v>45245</v>
          </cell>
          <cell r="BH777">
            <v>45117</v>
          </cell>
          <cell r="BI777">
            <v>-226</v>
          </cell>
          <cell r="BJ777" t="str">
            <v>SI</v>
          </cell>
          <cell r="BK777">
            <v>45117</v>
          </cell>
          <cell r="BL777" t="str">
            <v>Bogotá D.C.</v>
          </cell>
          <cell r="BM777" t="str">
            <v>Cumplimiento</v>
          </cell>
          <cell r="BN777" t="str">
            <v>17-45-101048821</v>
          </cell>
          <cell r="BO777">
            <v>0</v>
          </cell>
          <cell r="BP777" t="str">
            <v xml:space="preserve">Seguros del Estado S.A. </v>
          </cell>
          <cell r="BQ777">
            <v>44876</v>
          </cell>
          <cell r="BR777" t="str">
            <v>10/11/2022 - 20/05/2024</v>
          </cell>
          <cell r="BS777">
            <v>2022</v>
          </cell>
          <cell r="BT777" t="str">
            <v>PENDIENTE</v>
          </cell>
          <cell r="BU777" t="str">
            <v>Terminación anticipada, el 11/07/2023 publicada la terminación del CTO JEP-758</v>
          </cell>
          <cell r="BV777" t="str">
            <v>Terminado</v>
          </cell>
          <cell r="BW777" t="str">
            <v>Terminación anticipada</v>
          </cell>
          <cell r="BX777" t="str">
            <v>N/A</v>
          </cell>
          <cell r="BY777" t="str">
            <v>DERECHO</v>
          </cell>
          <cell r="BZ777" t="str">
            <v>N/A</v>
          </cell>
          <cell r="CA777" t="str">
            <v>FEMENINO</v>
          </cell>
        </row>
        <row r="778">
          <cell r="C778" t="str">
            <v>JEP-780-2022</v>
          </cell>
          <cell r="D778" t="str">
            <v>JEP-CSPO-751-2022</v>
          </cell>
          <cell r="E778" t="str">
            <v xml:space="preserve">Vanessa Jiménez </v>
          </cell>
          <cell r="F778">
            <v>44873</v>
          </cell>
          <cell r="G778" t="str">
            <v>Sergio Rafael Ospina Tovar</v>
          </cell>
          <cell r="H778" t="str">
            <v>2. Contratos o convenios que no requieren pluralidad de ofertas</v>
          </cell>
          <cell r="I778" t="str">
            <v>1. Prestación de servicios</v>
          </cell>
          <cell r="J778">
            <v>1022342694</v>
          </cell>
          <cell r="K778">
            <v>1</v>
          </cell>
          <cell r="L778" t="str">
            <v>Persona Natural</v>
          </cell>
          <cell r="M778" t="str">
            <v xml:space="preserve">Bogotá D.C. </v>
          </cell>
          <cell r="N778" t="str">
            <v>Prestar servicios para apoyar y acompañar a la Subdirección de Cooperación Internacional en las actividades relacionadas con el seguimiento de contratos, generación de reportes y en la implementación del proceso de Cooperación Internacional a fin de facilitar los procesos de gestión integrada</v>
          </cell>
          <cell r="O778" t="str">
            <v>Funciones de la dependencia</v>
          </cell>
          <cell r="P778" t="str">
            <v>Harvey Danilo Suarez Morales</v>
          </cell>
          <cell r="Q778" t="str">
            <v>Secretaría Ejecutiva</v>
          </cell>
          <cell r="R778" t="str">
            <v>Secretaría Ejecutiva</v>
          </cell>
          <cell r="S778" t="str">
            <v>Subdirección de Cooperación Internacional</v>
          </cell>
          <cell r="T778" t="str">
            <v>Natalia Alejandra Muñoz Labajos</v>
          </cell>
          <cell r="U778" t="str">
            <v>AA-Subdirección de Cooperación Internacional</v>
          </cell>
          <cell r="V778" t="str">
            <v>N/A</v>
          </cell>
          <cell r="W778" t="str">
            <v>N/A</v>
          </cell>
          <cell r="X778" t="str">
            <v>N/A</v>
          </cell>
          <cell r="Y778" t="str">
            <v>Inversión</v>
          </cell>
          <cell r="Z778">
            <v>46109498</v>
          </cell>
          <cell r="AA778" t="str">
            <v>N/A</v>
          </cell>
          <cell r="AB778" t="str">
            <v>N/A</v>
          </cell>
          <cell r="AC778">
            <v>3614070</v>
          </cell>
          <cell r="AD778">
            <v>3794773</v>
          </cell>
          <cell r="AE778">
            <v>124922</v>
          </cell>
          <cell r="AF778">
            <v>124922</v>
          </cell>
          <cell r="AG778">
            <v>2018011001175</v>
          </cell>
          <cell r="AH778">
            <v>44876</v>
          </cell>
          <cell r="AI778">
            <v>44883</v>
          </cell>
          <cell r="AJ778" t="str">
            <v>N/A</v>
          </cell>
          <cell r="AK778" t="str">
            <v>N/A</v>
          </cell>
          <cell r="AL778" t="str">
            <v>N/A</v>
          </cell>
          <cell r="AM778" t="str">
            <v>N/A</v>
          </cell>
          <cell r="AN778">
            <v>0</v>
          </cell>
          <cell r="AO778" t="str">
            <v>N/A</v>
          </cell>
          <cell r="AP778">
            <v>0</v>
          </cell>
          <cell r="AQ778" t="str">
            <v>N/A</v>
          </cell>
          <cell r="AR778">
            <v>0</v>
          </cell>
          <cell r="AS778" t="str">
            <v>N/A</v>
          </cell>
          <cell r="AT778">
            <v>0</v>
          </cell>
          <cell r="AU778" t="str">
            <v>N/A</v>
          </cell>
          <cell r="AV778">
            <v>0</v>
          </cell>
          <cell r="AW778" t="str">
            <v>N/A</v>
          </cell>
          <cell r="AX778">
            <v>0</v>
          </cell>
          <cell r="AY778" t="str">
            <v>N/A</v>
          </cell>
          <cell r="AZ778">
            <v>0</v>
          </cell>
          <cell r="BA778">
            <v>46109498</v>
          </cell>
          <cell r="BB778" t="str">
            <v>SI</v>
          </cell>
          <cell r="BC778">
            <v>902911109</v>
          </cell>
          <cell r="BD778" t="str">
            <v>N/A</v>
          </cell>
          <cell r="BE778" t="str">
            <v>N/A</v>
          </cell>
          <cell r="BF778" t="str">
            <v>N/A</v>
          </cell>
          <cell r="BG778">
            <v>45245</v>
          </cell>
          <cell r="BH778">
            <v>45245</v>
          </cell>
          <cell r="BI778">
            <v>-98</v>
          </cell>
          <cell r="BJ778" t="str">
            <v>SI</v>
          </cell>
          <cell r="BK778" t="str">
            <v>N/A</v>
          </cell>
          <cell r="BL778" t="str">
            <v>Bogotá D.C.</v>
          </cell>
          <cell r="BM778" t="str">
            <v>Cumplimiento</v>
          </cell>
          <cell r="BN778" t="str">
            <v>21-47-101024310</v>
          </cell>
          <cell r="BO778">
            <v>0</v>
          </cell>
          <cell r="BP778" t="str">
            <v xml:space="preserve">Seguros del Estado S.A. </v>
          </cell>
          <cell r="BQ778">
            <v>44876</v>
          </cell>
          <cell r="BR778" t="str">
            <v>11/11/2022 - 30/06/2024</v>
          </cell>
          <cell r="BS778">
            <v>2022</v>
          </cell>
          <cell r="BT778" t="str">
            <v>PENDIENTE</v>
          </cell>
          <cell r="BU778" t="str">
            <v>Ninguna</v>
          </cell>
          <cell r="BV778" t="str">
            <v>Terminado</v>
          </cell>
          <cell r="BW778" t="str">
            <v>Ingreso</v>
          </cell>
          <cell r="BX778" t="str">
            <v>N/A</v>
          </cell>
          <cell r="BY778" t="str">
            <v>DERECHO</v>
          </cell>
          <cell r="BZ778" t="str">
            <v>N/A</v>
          </cell>
          <cell r="CA778" t="str">
            <v>MASCULINO</v>
          </cell>
        </row>
        <row r="779">
          <cell r="C779" t="str">
            <v>JEP-897-2022</v>
          </cell>
          <cell r="D779" t="str">
            <v>JEP-CSPO-865-2022</v>
          </cell>
          <cell r="E779" t="str">
            <v xml:space="preserve">Ángela Esquivel </v>
          </cell>
          <cell r="F779">
            <v>44900</v>
          </cell>
          <cell r="G779" t="str">
            <v>Laura Hernandez Gonzalez</v>
          </cell>
          <cell r="H779" t="str">
            <v>2. Contratos o convenios que no requieren pluralidad de ofertas</v>
          </cell>
          <cell r="I779" t="str">
            <v>1. Prestación de servicios</v>
          </cell>
          <cell r="J779">
            <v>1018461343</v>
          </cell>
          <cell r="K779">
            <v>5</v>
          </cell>
          <cell r="L779" t="str">
            <v>Persona Natural</v>
          </cell>
          <cell r="M779" t="str">
            <v xml:space="preserve">Bogotá D.C. </v>
          </cell>
          <cell r="N779" t="str">
            <v>Prestar servicios profesionales a la Subdirección de Planeación para apoyar la planeación presupuestal y financiera, el seguimiento a la ejecución presupuestal de la vigencia 2023 y la gestión de inversión de la entidad, en articulación con la planeación estratégica y operativa.</v>
          </cell>
          <cell r="O779" t="str">
            <v>Funciones de la dependencia</v>
          </cell>
          <cell r="P779" t="str">
            <v>Harvey Danilo Suarez Morales</v>
          </cell>
          <cell r="Q779" t="str">
            <v>Secretaría Ejecutiva</v>
          </cell>
          <cell r="R779" t="str">
            <v>Secretaría Ejecutiva</v>
          </cell>
          <cell r="S779" t="str">
            <v>Subdirección de Planeación</v>
          </cell>
          <cell r="T779" t="str">
            <v xml:space="preserve">Adela del Pilar Parra González	</v>
          </cell>
          <cell r="U779" t="str">
            <v>AA-Subdirección de Planeación</v>
          </cell>
          <cell r="V779" t="str">
            <v>N/A</v>
          </cell>
          <cell r="W779" t="str">
            <v>N/A</v>
          </cell>
          <cell r="X779" t="str">
            <v>N/A</v>
          </cell>
          <cell r="Y779" t="str">
            <v>Inversión</v>
          </cell>
          <cell r="Z779">
            <v>113778196</v>
          </cell>
          <cell r="AA779" t="str">
            <v>N/A</v>
          </cell>
          <cell r="AB779" t="str">
            <v>N/A</v>
          </cell>
          <cell r="AC779">
            <v>8587026</v>
          </cell>
          <cell r="AD779">
            <v>10018207</v>
          </cell>
          <cell r="AE779">
            <v>107922</v>
          </cell>
          <cell r="AF779">
            <v>564222</v>
          </cell>
          <cell r="AG779" t="str">
            <v xml:space="preserve">	2018011001175</v>
          </cell>
          <cell r="AH779">
            <v>44900</v>
          </cell>
          <cell r="AI779">
            <v>44901</v>
          </cell>
          <cell r="AJ779" t="str">
            <v>N/A</v>
          </cell>
          <cell r="AK779" t="str">
            <v>N/A</v>
          </cell>
          <cell r="AL779" t="str">
            <v>N/A</v>
          </cell>
          <cell r="AM779" t="str">
            <v>N/A</v>
          </cell>
          <cell r="AN779">
            <v>0</v>
          </cell>
          <cell r="AO779" t="str">
            <v>N/A</v>
          </cell>
          <cell r="AP779">
            <v>0</v>
          </cell>
          <cell r="AQ779" t="str">
            <v>N/A</v>
          </cell>
          <cell r="AR779">
            <v>0</v>
          </cell>
          <cell r="AS779" t="str">
            <v>N/A</v>
          </cell>
          <cell r="AT779">
            <v>0</v>
          </cell>
          <cell r="AU779" t="str">
            <v>N/A</v>
          </cell>
          <cell r="AV779">
            <v>0</v>
          </cell>
          <cell r="AW779" t="str">
            <v>N/A</v>
          </cell>
          <cell r="AX779">
            <v>0</v>
          </cell>
          <cell r="AY779" t="str">
            <v>N/A</v>
          </cell>
          <cell r="AZ779">
            <v>-168</v>
          </cell>
          <cell r="BA779">
            <v>113778196</v>
          </cell>
          <cell r="BB779" t="str">
            <v>SI</v>
          </cell>
          <cell r="BC779">
            <v>105191170</v>
          </cell>
          <cell r="BD779" t="str">
            <v>N/A</v>
          </cell>
          <cell r="BE779" t="str">
            <v>N/A</v>
          </cell>
          <cell r="BF779" t="str">
            <v>N/A</v>
          </cell>
          <cell r="BG779">
            <v>45245</v>
          </cell>
          <cell r="BH779">
            <v>45077</v>
          </cell>
          <cell r="BI779">
            <v>-266</v>
          </cell>
          <cell r="BJ779" t="str">
            <v>SI</v>
          </cell>
          <cell r="BK779">
            <v>45077</v>
          </cell>
          <cell r="BL779" t="str">
            <v>Bogotá D.C.</v>
          </cell>
          <cell r="BM779" t="str">
            <v>Cumplimiento</v>
          </cell>
          <cell r="BN779" t="str">
            <v>21-45-101394146</v>
          </cell>
          <cell r="BO779">
            <v>0</v>
          </cell>
          <cell r="BP779" t="str">
            <v>Seguros del Estado S.A.</v>
          </cell>
          <cell r="BQ779">
            <v>44900</v>
          </cell>
          <cell r="BR779" t="str">
            <v>5/12/2022 - 16/05/2024</v>
          </cell>
          <cell r="BS779">
            <v>44901</v>
          </cell>
          <cell r="BT779" t="str">
            <v>PENDIENTE</v>
          </cell>
          <cell r="BU779" t="str">
            <v>El 1/06/2023 se publica el día de hoy la terminación anticipada del CTO JEP-897-2022 Laura Hernandez</v>
          </cell>
          <cell r="BV779" t="str">
            <v>Terminado</v>
          </cell>
          <cell r="BW779" t="str">
            <v>Terminación anticipada</v>
          </cell>
          <cell r="BX779" t="str">
            <v>N/A</v>
          </cell>
          <cell r="BY779" t="str">
            <v>ECONOMÍA</v>
          </cell>
          <cell r="BZ779" t="str">
            <v>N/A</v>
          </cell>
          <cell r="CA779" t="str">
            <v>FEMENINO</v>
          </cell>
        </row>
        <row r="780">
          <cell r="C780" t="str">
            <v>JEP-921-2022</v>
          </cell>
          <cell r="D780" t="str">
            <v>JEP-CSPO-889-2022</v>
          </cell>
          <cell r="E780" t="str">
            <v>Clara Torres</v>
          </cell>
          <cell r="F780">
            <v>44901</v>
          </cell>
          <cell r="G780" t="str">
            <v>Yulieth Liliana Mesa Albarracin</v>
          </cell>
          <cell r="H780" t="str">
            <v>2. Contratos o convenios que no requieren pluralidad de ofertas</v>
          </cell>
          <cell r="I780" t="str">
            <v>1. Prestación de servicios</v>
          </cell>
          <cell r="J780">
            <v>63532415</v>
          </cell>
          <cell r="K780">
            <v>5</v>
          </cell>
          <cell r="L780" t="str">
            <v>Persona Natural</v>
          </cell>
          <cell r="M780" t="str">
            <v xml:space="preserve">Bogotá D.C. </v>
          </cell>
          <cell r="N780" t="str">
            <v>Prestación de servicios profesionales en la asesoría jurídica, atención integral y defensa técnica judicial a las personas que comparezcan ante las salas y secciones de la JEP, teniendo en cuenta los enfoques diferenciales</v>
          </cell>
          <cell r="O780" t="str">
            <v>Funciones de la dependencia</v>
          </cell>
          <cell r="P780" t="str">
            <v>Harvey Danilo Suarez Morales</v>
          </cell>
          <cell r="Q780" t="str">
            <v>Secretaría Ejecutiva</v>
          </cell>
          <cell r="R780" t="str">
            <v>Subsecretaría Ejecutiva</v>
          </cell>
          <cell r="S780" t="str">
            <v>Departamento SAAD - Comparecientes</v>
          </cell>
          <cell r="T780" t="str">
            <v>Jorge Alirio Mancera Cortés</v>
          </cell>
          <cell r="U780" t="str">
            <v>BB-Departamento SAAD - Comparecientes</v>
          </cell>
          <cell r="V780" t="str">
            <v>N/A</v>
          </cell>
          <cell r="W780" t="str">
            <v>N/A</v>
          </cell>
          <cell r="X780" t="str">
            <v>N/A</v>
          </cell>
          <cell r="Y780" t="str">
            <v>Inversión</v>
          </cell>
          <cell r="Z780">
            <v>86918393</v>
          </cell>
          <cell r="AA780" t="str">
            <v>N/A</v>
          </cell>
          <cell r="AB780" t="str">
            <v>N/A</v>
          </cell>
          <cell r="AC780">
            <v>7228143</v>
          </cell>
          <cell r="AD780">
            <v>7589549</v>
          </cell>
          <cell r="AE780">
            <v>117222</v>
          </cell>
          <cell r="AF780">
            <v>584322</v>
          </cell>
          <cell r="AG780">
            <v>2022011000068</v>
          </cell>
          <cell r="AH780">
            <v>44908</v>
          </cell>
          <cell r="AI780">
            <v>44910</v>
          </cell>
          <cell r="AJ780" t="str">
            <v>N/A</v>
          </cell>
          <cell r="AK780" t="str">
            <v>N/A</v>
          </cell>
          <cell r="AL780" t="str">
            <v>N/A</v>
          </cell>
          <cell r="AM780" t="str">
            <v>N/A</v>
          </cell>
          <cell r="AN780">
            <v>-3132197</v>
          </cell>
          <cell r="AO780">
            <v>45244</v>
          </cell>
          <cell r="AP780">
            <v>11384338</v>
          </cell>
          <cell r="AQ780">
            <v>45244</v>
          </cell>
          <cell r="AR780">
            <v>29007246</v>
          </cell>
          <cell r="AS780">
            <v>45281</v>
          </cell>
          <cell r="AT780">
            <v>0</v>
          </cell>
          <cell r="AU780" t="str">
            <v>N/A</v>
          </cell>
          <cell r="AV780">
            <v>0</v>
          </cell>
          <cell r="AW780" t="str">
            <v>N/A</v>
          </cell>
          <cell r="AX780">
            <v>2</v>
          </cell>
          <cell r="AY780">
            <v>45281</v>
          </cell>
          <cell r="AZ780">
            <v>152</v>
          </cell>
          <cell r="BA780">
            <v>124177780</v>
          </cell>
          <cell r="BB780" t="str">
            <v>SI</v>
          </cell>
          <cell r="BC780">
            <v>91074588</v>
          </cell>
          <cell r="BD780">
            <v>29007246</v>
          </cell>
          <cell r="BE780" t="str">
            <v>N/A</v>
          </cell>
          <cell r="BF780" t="str">
            <v>N/A</v>
          </cell>
          <cell r="BG780">
            <v>45245</v>
          </cell>
          <cell r="BH780">
            <v>45397</v>
          </cell>
          <cell r="BI780">
            <v>54</v>
          </cell>
          <cell r="BJ780" t="str">
            <v>SI</v>
          </cell>
          <cell r="BK780" t="str">
            <v>N/A</v>
          </cell>
          <cell r="BL780" t="str">
            <v>Bogotá D.C.</v>
          </cell>
          <cell r="BM780" t="str">
            <v>Cumplimiento</v>
          </cell>
          <cell r="BN780" t="str">
            <v xml:space="preserve">	21-47-101024969</v>
          </cell>
          <cell r="BO780">
            <v>0</v>
          </cell>
          <cell r="BP780" t="str">
            <v>Seguros del Estado S.A.</v>
          </cell>
          <cell r="BQ780">
            <v>44909</v>
          </cell>
          <cell r="BR780" t="str">
            <v>13/12/2022 - 13/06/2024</v>
          </cell>
          <cell r="BS780">
            <v>44910</v>
          </cell>
          <cell r="BT780" t="str">
            <v>PENDIENTE</v>
          </cell>
          <cell r="BU780" t="str">
            <v xml:space="preserve">El 14/11/2023 se publica adición y prórroga del contrato JEP-921-2022
Mediante otrosí N°2 del 21/12/2023 se publica adición y prórroga del contrato JEP-921-2022 </v>
          </cell>
          <cell r="BV780" t="str">
            <v>En ejecución</v>
          </cell>
          <cell r="BW780" t="str">
            <v>Adición y prórroga</v>
          </cell>
          <cell r="BX780" t="str">
            <v>N/A</v>
          </cell>
          <cell r="BY780" t="str">
            <v>DERECHO</v>
          </cell>
          <cell r="BZ780" t="str">
            <v>N/A</v>
          </cell>
          <cell r="CA780" t="str">
            <v>FEMENINO</v>
          </cell>
        </row>
        <row r="781">
          <cell r="C781" t="str">
            <v>JEP-958-2022</v>
          </cell>
          <cell r="D781" t="str">
            <v>JEP-CSPO-923-2022</v>
          </cell>
          <cell r="E781" t="str">
            <v>Laura Paredes</v>
          </cell>
          <cell r="F781">
            <v>44907</v>
          </cell>
          <cell r="G781" t="str">
            <v>Yesid Arnulfo Mejia Chamorro</v>
          </cell>
          <cell r="H781" t="str">
            <v>2. Contratos o convenios que no requieren pluralidad de ofertas</v>
          </cell>
          <cell r="I781" t="str">
            <v>1. Prestación de servicios</v>
          </cell>
          <cell r="J781">
            <v>98400064</v>
          </cell>
          <cell r="K781">
            <v>4</v>
          </cell>
          <cell r="L781" t="str">
            <v>Persona Natural</v>
          </cell>
          <cell r="M781" t="str">
            <v>Pasto</v>
          </cell>
          <cell r="N781" t="str">
            <v>Prestar servicios profesionales para apoyar al Departamento  de  Atención  a  Víctimas  en  la  región  de Nariño, Valle del Cauca, Cauca, para adelantar acciones de divulgación,   difusión,   acompañamiento   y   orientación psicosocial,  a  las  víctimas  en  instancias  judiciales  y  no judiciales, atendiendo los enfoques diferenciales</v>
          </cell>
          <cell r="O781" t="str">
            <v>Administrativo Transversal</v>
          </cell>
          <cell r="P781" t="str">
            <v>Harvey Danilo Suarez Morales</v>
          </cell>
          <cell r="Q781" t="str">
            <v>Secretaría Ejecutiva</v>
          </cell>
          <cell r="R781" t="str">
            <v>Subsecretaría Ejecutiva</v>
          </cell>
          <cell r="S781" t="str">
            <v>Departamento de Atención a Víctimas</v>
          </cell>
          <cell r="T781" t="str">
            <v>Claudia Viviana Ferro Buitrago</v>
          </cell>
          <cell r="U781" t="str">
            <v>BB-Departamento de Atención a Víctimas</v>
          </cell>
          <cell r="V781" t="str">
            <v>N/A</v>
          </cell>
          <cell r="W781" t="str">
            <v>N/A</v>
          </cell>
          <cell r="X781" t="str">
            <v>N/A</v>
          </cell>
          <cell r="Y781" t="str">
            <v>Inversión</v>
          </cell>
          <cell r="Z781">
            <v>52765437</v>
          </cell>
          <cell r="AA781" t="str">
            <v>N/A</v>
          </cell>
          <cell r="AB781" t="str">
            <v>N/A</v>
          </cell>
          <cell r="AC781">
            <v>7228143</v>
          </cell>
          <cell r="AD781">
            <v>7589549</v>
          </cell>
          <cell r="AE781">
            <v>107622</v>
          </cell>
          <cell r="AF781">
            <v>586222</v>
          </cell>
          <cell r="AG781">
            <v>2018011001091</v>
          </cell>
          <cell r="AH781">
            <v>44910</v>
          </cell>
          <cell r="AI781">
            <v>44911</v>
          </cell>
          <cell r="AJ781" t="str">
            <v>N/A</v>
          </cell>
          <cell r="AK781" t="str">
            <v>N/A</v>
          </cell>
          <cell r="AL781" t="str">
            <v>N/A</v>
          </cell>
          <cell r="AM781" t="str">
            <v>N/A</v>
          </cell>
          <cell r="AN781">
            <v>0</v>
          </cell>
          <cell r="AO781" t="str">
            <v>N/A</v>
          </cell>
          <cell r="AP781">
            <v>0</v>
          </cell>
          <cell r="AQ781" t="str">
            <v>N/A</v>
          </cell>
          <cell r="AR781">
            <v>0</v>
          </cell>
          <cell r="AS781" t="str">
            <v>N/A</v>
          </cell>
          <cell r="AT781">
            <v>0</v>
          </cell>
          <cell r="AU781" t="str">
            <v>N/A</v>
          </cell>
          <cell r="AV781">
            <v>0</v>
          </cell>
          <cell r="AW781" t="str">
            <v>N/A</v>
          </cell>
          <cell r="AX781">
            <v>0</v>
          </cell>
          <cell r="AY781" t="str">
            <v>N/A</v>
          </cell>
          <cell r="AZ781">
            <v>0</v>
          </cell>
          <cell r="BA781">
            <v>52765437</v>
          </cell>
          <cell r="BB781" t="str">
            <v>SI</v>
          </cell>
          <cell r="BC781">
            <v>45537294</v>
          </cell>
          <cell r="BD781" t="str">
            <v>N/A</v>
          </cell>
          <cell r="BE781" t="str">
            <v>N/A</v>
          </cell>
          <cell r="BF781" t="str">
            <v>N/A</v>
          </cell>
          <cell r="BG781">
            <v>45107</v>
          </cell>
          <cell r="BH781">
            <v>45107</v>
          </cell>
          <cell r="BI781">
            <v>-236</v>
          </cell>
          <cell r="BJ781" t="str">
            <v>SI</v>
          </cell>
          <cell r="BK781" t="str">
            <v>N/A</v>
          </cell>
          <cell r="BL781" t="str">
            <v>Pasto, Cauca, Valle del Cauca y Nariño</v>
          </cell>
          <cell r="BM781" t="str">
            <v>Cumplimiento</v>
          </cell>
          <cell r="BN781" t="str">
            <v>41-45-101079860</v>
          </cell>
          <cell r="BO781">
            <v>0</v>
          </cell>
          <cell r="BP781" t="str">
            <v xml:space="preserve">Seguros del Estado S.A. </v>
          </cell>
          <cell r="BQ781">
            <v>44910</v>
          </cell>
          <cell r="BR781" t="str">
            <v>15/12/2022 - 31/12/2023</v>
          </cell>
          <cell r="BS781">
            <v>44911</v>
          </cell>
          <cell r="BT781" t="str">
            <v>PENDIENTE</v>
          </cell>
          <cell r="BU781" t="str">
            <v>Ninguna</v>
          </cell>
          <cell r="BV781" t="str">
            <v>Terminado</v>
          </cell>
          <cell r="BW781" t="str">
            <v>Retiro</v>
          </cell>
          <cell r="BX781" t="str">
            <v>N/A</v>
          </cell>
          <cell r="BY781" t="str">
            <v>PSICOLOGÍA</v>
          </cell>
          <cell r="BZ781" t="str">
            <v>N/A</v>
          </cell>
          <cell r="CA781" t="str">
            <v>MASCULINO</v>
          </cell>
        </row>
        <row r="782">
          <cell r="C782" t="str">
            <v>JEP-806-2022</v>
          </cell>
          <cell r="D782" t="str">
            <v>JEP-CSPO-777-2022</v>
          </cell>
          <cell r="E782" t="str">
            <v>Clara Torres</v>
          </cell>
          <cell r="F782">
            <v>44893</v>
          </cell>
          <cell r="G782" t="str">
            <v>Leonardo Yepes Moreno</v>
          </cell>
          <cell r="H782" t="str">
            <v>2. Contratos o convenios que no requieren pluralidad de ofertas</v>
          </cell>
          <cell r="I782" t="str">
            <v>1. Prestación de servicios</v>
          </cell>
          <cell r="J782">
            <v>1032378847</v>
          </cell>
          <cell r="K782">
            <v>1</v>
          </cell>
          <cell r="L782" t="str">
            <v>Persona Natural</v>
          </cell>
          <cell r="M782" t="str">
            <v xml:space="preserve">Bogotá D.C. </v>
          </cell>
          <cell r="N782" t="str">
            <v>Prestación de servicios profesionales en la asesoría jurídica, atención integral y defensa técnica judicial a las personas que comparezcan ante las salas y secciones de la JEP, teniendo en cuenta los enfoques diferenciales</v>
          </cell>
          <cell r="O782" t="str">
            <v>Misional</v>
          </cell>
          <cell r="P782" t="str">
            <v>Harvey Danilo Suarez Morales</v>
          </cell>
          <cell r="Q782" t="str">
            <v>Secretaría Ejecutiva</v>
          </cell>
          <cell r="R782" t="str">
            <v>Subsecretaría Ejecutiva</v>
          </cell>
          <cell r="S782" t="str">
            <v>Departamento SAAD - Comparecientes</v>
          </cell>
          <cell r="T782" t="str">
            <v>Jorge Alirio Mancera Cortés</v>
          </cell>
          <cell r="U782" t="str">
            <v>BB-Departamento SAAD - Comparecientes</v>
          </cell>
          <cell r="V782" t="str">
            <v>N/A</v>
          </cell>
          <cell r="W782" t="str">
            <v>N/A</v>
          </cell>
          <cell r="X782" t="str">
            <v>N/A</v>
          </cell>
          <cell r="Y782" t="str">
            <v>Inversión</v>
          </cell>
          <cell r="Z782">
            <v>86918393</v>
          </cell>
          <cell r="AA782" t="str">
            <v>N/A</v>
          </cell>
          <cell r="AB782" t="str">
            <v>N/A</v>
          </cell>
          <cell r="AC782">
            <v>7228143</v>
          </cell>
          <cell r="AD782">
            <v>7589549</v>
          </cell>
          <cell r="AE782">
            <v>122522</v>
          </cell>
          <cell r="AF782">
            <v>557422</v>
          </cell>
          <cell r="AG782" t="str">
            <v xml:space="preserve">	2022011000068</v>
          </cell>
          <cell r="AH782">
            <v>44895</v>
          </cell>
          <cell r="AI782">
            <v>44900</v>
          </cell>
          <cell r="AJ782" t="str">
            <v>N/A</v>
          </cell>
          <cell r="AK782" t="str">
            <v>N/A</v>
          </cell>
          <cell r="AL782" t="str">
            <v>N/A</v>
          </cell>
          <cell r="AM782" t="str">
            <v>N/A</v>
          </cell>
          <cell r="AN782">
            <v>-722817</v>
          </cell>
          <cell r="AO782">
            <v>45244</v>
          </cell>
          <cell r="AP782">
            <v>11384338</v>
          </cell>
          <cell r="AQ782">
            <v>45244</v>
          </cell>
          <cell r="AR782">
            <v>29007246</v>
          </cell>
          <cell r="AS782">
            <v>45281</v>
          </cell>
          <cell r="AT782">
            <v>0</v>
          </cell>
          <cell r="AU782" t="str">
            <v>N/A</v>
          </cell>
          <cell r="AV782">
            <v>0</v>
          </cell>
          <cell r="AW782" t="str">
            <v>N/A</v>
          </cell>
          <cell r="AX782">
            <v>2</v>
          </cell>
          <cell r="AY782">
            <v>45281</v>
          </cell>
          <cell r="AZ782">
            <v>152</v>
          </cell>
          <cell r="BA782">
            <v>126587160</v>
          </cell>
          <cell r="BB782" t="str">
            <v>SI</v>
          </cell>
          <cell r="BC782">
            <v>79690250</v>
          </cell>
          <cell r="BD782">
            <v>29007246</v>
          </cell>
          <cell r="BE782" t="str">
            <v>N/A</v>
          </cell>
          <cell r="BF782" t="str">
            <v>N/A</v>
          </cell>
          <cell r="BG782">
            <v>45245</v>
          </cell>
          <cell r="BH782">
            <v>45397</v>
          </cell>
          <cell r="BI782">
            <v>54</v>
          </cell>
          <cell r="BJ782" t="str">
            <v>SI</v>
          </cell>
          <cell r="BK782" t="str">
            <v>N/A</v>
          </cell>
          <cell r="BL782" t="str">
            <v>Bogotá D.C.</v>
          </cell>
          <cell r="BM782" t="str">
            <v>Cumplimiento</v>
          </cell>
          <cell r="BN782" t="str">
            <v>14-45-101089750</v>
          </cell>
          <cell r="BO782">
            <v>0</v>
          </cell>
          <cell r="BP782" t="str">
            <v>Seguros del Estado S.A.</v>
          </cell>
          <cell r="BQ782" t="str">
            <v>05/112/2022</v>
          </cell>
          <cell r="BR782" t="str">
            <v>02/12/2022 - 25/05/2024</v>
          </cell>
          <cell r="BS782">
            <v>44900</v>
          </cell>
          <cell r="BT782" t="str">
            <v>PENDIENTE</v>
          </cell>
          <cell r="BU782" t="str">
            <v>Mediante otrosí N°1 del  14/11/2023 se publica adición y prórroga del contrato JEP-806-2023
Mediante otrosí N°2 del 21/12/2023 se publica adición y prorroga del contrato JEP-806-2022</v>
          </cell>
          <cell r="BV782" t="str">
            <v>En ejecución</v>
          </cell>
          <cell r="BW782" t="str">
            <v>Adición y prórroga</v>
          </cell>
          <cell r="BX782" t="str">
            <v>N/A</v>
          </cell>
          <cell r="BY782" t="str">
            <v>DERECHO</v>
          </cell>
          <cell r="BZ782" t="str">
            <v>N/A</v>
          </cell>
          <cell r="CA782" t="str">
            <v>MASCULINO</v>
          </cell>
        </row>
        <row r="783">
          <cell r="C783" t="str">
            <v>JEP-922-2022</v>
          </cell>
          <cell r="D783" t="str">
            <v>JEP-CSPO-890-2022</v>
          </cell>
          <cell r="E783" t="str">
            <v>Clara Torres</v>
          </cell>
          <cell r="F783">
            <v>44901</v>
          </cell>
          <cell r="G783" t="str">
            <v>William Alberto Acosta Menendez</v>
          </cell>
          <cell r="H783" t="str">
            <v>2. Contratos o convenios que no requieren pluralidad de ofertas</v>
          </cell>
          <cell r="I783" t="str">
            <v>1. Prestación de servicios</v>
          </cell>
          <cell r="J783">
            <v>77183721</v>
          </cell>
          <cell r="K783">
            <v>7</v>
          </cell>
          <cell r="L783" t="str">
            <v>Persona Natural</v>
          </cell>
          <cell r="M783" t="str">
            <v>Ibagué</v>
          </cell>
          <cell r="N783" t="str">
            <v>Prestación de servicios profesionales en la asesoría jurídica, atención integral y defensa técnica judicial a las personas que comparezcan ante las salas y secciones de la JEP, teniendo en cuenta los enfoques diferenciales</v>
          </cell>
          <cell r="O783" t="str">
            <v>Funciones de la dependencia</v>
          </cell>
          <cell r="P783" t="str">
            <v>Harvey Danilo Suarez Morales</v>
          </cell>
          <cell r="Q783" t="str">
            <v>Secretaría Ejecutiva</v>
          </cell>
          <cell r="R783" t="str">
            <v>Subsecretaría Ejecutiva</v>
          </cell>
          <cell r="S783" t="str">
            <v>Departamento SAAD - Comparecientes</v>
          </cell>
          <cell r="T783" t="str">
            <v>Jorge Alirio Mancera Cortés</v>
          </cell>
          <cell r="U783" t="str">
            <v>BB-Departamento SAAD - Comparecientes</v>
          </cell>
          <cell r="V783" t="str">
            <v>N/A</v>
          </cell>
          <cell r="W783" t="str">
            <v>N/A</v>
          </cell>
          <cell r="X783" t="str">
            <v>N/A</v>
          </cell>
          <cell r="Y783" t="str">
            <v>Inversión</v>
          </cell>
          <cell r="Z783">
            <v>86918393</v>
          </cell>
          <cell r="AA783" t="str">
            <v>N/A</v>
          </cell>
          <cell r="AB783" t="str">
            <v>N/A</v>
          </cell>
          <cell r="AC783">
            <v>7228143</v>
          </cell>
          <cell r="AD783">
            <v>7589549</v>
          </cell>
          <cell r="AE783">
            <v>117322</v>
          </cell>
          <cell r="AF783">
            <v>584122</v>
          </cell>
          <cell r="AG783" t="str">
            <v xml:space="preserve">	2022011000068</v>
          </cell>
          <cell r="AH783">
            <v>44908</v>
          </cell>
          <cell r="AI783">
            <v>44910</v>
          </cell>
          <cell r="AJ783" t="str">
            <v>N/A</v>
          </cell>
          <cell r="AK783" t="str">
            <v>N/A</v>
          </cell>
          <cell r="AL783" t="str">
            <v>N/A</v>
          </cell>
          <cell r="AM783" t="str">
            <v>N/A</v>
          </cell>
          <cell r="AN783">
            <v>-3132197</v>
          </cell>
          <cell r="AO783">
            <v>45244</v>
          </cell>
          <cell r="AP783">
            <v>11384338</v>
          </cell>
          <cell r="AQ783">
            <v>45244</v>
          </cell>
          <cell r="AR783">
            <v>29007246</v>
          </cell>
          <cell r="AS783">
            <v>45282</v>
          </cell>
          <cell r="AT783">
            <v>0</v>
          </cell>
          <cell r="AU783" t="str">
            <v>N/A</v>
          </cell>
          <cell r="AV783">
            <v>0</v>
          </cell>
          <cell r="AW783" t="str">
            <v>N/A</v>
          </cell>
          <cell r="AX783">
            <v>2</v>
          </cell>
          <cell r="AY783">
            <v>45282</v>
          </cell>
          <cell r="AZ783">
            <v>152</v>
          </cell>
          <cell r="BA783">
            <v>124177780</v>
          </cell>
          <cell r="BB783" t="str">
            <v>SI</v>
          </cell>
          <cell r="BC783">
            <v>79690250</v>
          </cell>
          <cell r="BD783">
            <v>29007246</v>
          </cell>
          <cell r="BE783" t="str">
            <v>N/A</v>
          </cell>
          <cell r="BF783" t="str">
            <v>N/A</v>
          </cell>
          <cell r="BG783">
            <v>45245</v>
          </cell>
          <cell r="BH783">
            <v>45397</v>
          </cell>
          <cell r="BI783">
            <v>54</v>
          </cell>
          <cell r="BJ783" t="str">
            <v>SI</v>
          </cell>
          <cell r="BK783" t="str">
            <v>N/A</v>
          </cell>
          <cell r="BL783" t="str">
            <v>Departamento del Tolima</v>
          </cell>
          <cell r="BM783" t="str">
            <v>Cumplimiento</v>
          </cell>
          <cell r="BN783" t="str">
            <v xml:space="preserve">	39-45-101029338</v>
          </cell>
          <cell r="BO783">
            <v>0</v>
          </cell>
          <cell r="BP783" t="str">
            <v>Seguros del Estado S.A.</v>
          </cell>
          <cell r="BQ783">
            <v>44909</v>
          </cell>
          <cell r="BR783" t="str">
            <v>13/12/2022 - 15/05/2024</v>
          </cell>
          <cell r="BS783">
            <v>44910</v>
          </cell>
          <cell r="BT783" t="str">
            <v>PENDIENTE</v>
          </cell>
          <cell r="BU783" t="str">
            <v>Mediante otrosí N°1 el 14/11/2023 se publica adición y prórroga del contrato JEP-922-2022
Mediante otrosí N°2 del 22/12/2023 se adicionó y prorrogo el contrato JEP-922-2022</v>
          </cell>
          <cell r="BV783" t="str">
            <v>En ejecución</v>
          </cell>
          <cell r="BW783" t="str">
            <v>Adición y prórroga</v>
          </cell>
          <cell r="BX783" t="str">
            <v>N/A</v>
          </cell>
          <cell r="BY783" t="str">
            <v>DERECHO</v>
          </cell>
          <cell r="BZ783" t="str">
            <v>N/A</v>
          </cell>
          <cell r="CA783" t="str">
            <v>MASCULINO</v>
          </cell>
        </row>
        <row r="784">
          <cell r="C784" t="str">
            <v>JEP-835-2022</v>
          </cell>
          <cell r="D784" t="str">
            <v>JEP-CSPO-805-2022</v>
          </cell>
          <cell r="E784" t="str">
            <v xml:space="preserve">Ángela Esquivel </v>
          </cell>
          <cell r="F784">
            <v>44895</v>
          </cell>
          <cell r="G784" t="str">
            <v>Viviana Agredo Campo</v>
          </cell>
          <cell r="H784" t="str">
            <v>2. Contratos o convenios que no requieren pluralidad de ofertas</v>
          </cell>
          <cell r="I784" t="str">
            <v>1. Prestación de servicios</v>
          </cell>
          <cell r="J784">
            <v>1061714679</v>
          </cell>
          <cell r="K784">
            <v>8</v>
          </cell>
          <cell r="L784" t="str">
            <v>Persona Natural</v>
          </cell>
          <cell r="M784" t="str">
            <v>Cauca</v>
          </cell>
          <cell r="N784" t="str">
            <v>Prestar servicios profesionales para apoyar y acompañar las salas de justicia y sus respectivas presidencias en los procesos de mejoramiento de la gestión judicial.</v>
          </cell>
          <cell r="O784" t="str">
            <v>Funciones de la dependencia</v>
          </cell>
          <cell r="P784" t="str">
            <v>Harvey Danilo Suarez Morales</v>
          </cell>
          <cell r="Q784" t="str">
            <v>Secretaría Ejecutiva</v>
          </cell>
          <cell r="R784" t="str">
            <v>Dirección de Asuntos Jurídicos</v>
          </cell>
          <cell r="S784" t="str">
            <v>Dirección de Asuntos Jurídicos</v>
          </cell>
          <cell r="T784" t="str">
            <v>Alexandra Sandoval Mantilla</v>
          </cell>
          <cell r="U784" t="str">
            <v>F -Magistratura</v>
          </cell>
          <cell r="V784" t="str">
            <v>N/A</v>
          </cell>
          <cell r="W784" t="str">
            <v>Magistratura
Presidencias de la sala - SAI</v>
          </cell>
          <cell r="X784" t="str">
            <v>Mgdo. Alexandra Sandoval Mantilla</v>
          </cell>
          <cell r="Y784" t="str">
            <v>Inversión</v>
          </cell>
          <cell r="Z784">
            <v>62581258</v>
          </cell>
          <cell r="AA784" t="str">
            <v>N/A</v>
          </cell>
          <cell r="AB784" t="str">
            <v>N/A</v>
          </cell>
          <cell r="AC784">
            <v>5204263</v>
          </cell>
          <cell r="AD784">
            <v>5464476</v>
          </cell>
          <cell r="AE784">
            <v>115822</v>
          </cell>
          <cell r="AF784">
            <v>566722</v>
          </cell>
          <cell r="AG784" t="str">
            <v xml:space="preserve">2022011000068	</v>
          </cell>
          <cell r="AH784">
            <v>44901</v>
          </cell>
          <cell r="AI784">
            <v>44907</v>
          </cell>
          <cell r="AJ784" t="str">
            <v>Adriana Liseth Sinisterra Benitez
Elsa Carolina Giraldo Orejuela</v>
          </cell>
          <cell r="AK784" t="str">
            <v>1144051211
1.144.043.718</v>
          </cell>
          <cell r="AL784" t="str">
            <v>1
8</v>
          </cell>
          <cell r="AM784" t="str">
            <v>8/05/2023
9/08/2023</v>
          </cell>
          <cell r="AN784">
            <v>-1734763</v>
          </cell>
          <cell r="AO784">
            <v>45244</v>
          </cell>
          <cell r="AP784">
            <v>8014556</v>
          </cell>
          <cell r="AQ784">
            <v>45244</v>
          </cell>
          <cell r="AR784">
            <v>20885211</v>
          </cell>
          <cell r="AS784">
            <v>45286</v>
          </cell>
          <cell r="AT784">
            <v>0</v>
          </cell>
          <cell r="AU784" t="str">
            <v>N/A</v>
          </cell>
          <cell r="AV784">
            <v>0</v>
          </cell>
          <cell r="AW784" t="str">
            <v>N/A</v>
          </cell>
          <cell r="AX784">
            <v>2</v>
          </cell>
          <cell r="AY784">
            <v>45286</v>
          </cell>
          <cell r="AZ784">
            <v>152</v>
          </cell>
          <cell r="BA784">
            <v>89746262</v>
          </cell>
          <cell r="BB784" t="str">
            <v>SI</v>
          </cell>
          <cell r="BC784">
            <v>57376995</v>
          </cell>
          <cell r="BD784">
            <v>20885211</v>
          </cell>
          <cell r="BE784" t="str">
            <v>N/A</v>
          </cell>
          <cell r="BF784" t="str">
            <v>N/A</v>
          </cell>
          <cell r="BG784">
            <v>45245</v>
          </cell>
          <cell r="BH784">
            <v>45397</v>
          </cell>
          <cell r="BI784">
            <v>54</v>
          </cell>
          <cell r="BJ784" t="str">
            <v>SI</v>
          </cell>
          <cell r="BK784" t="str">
            <v>N/A</v>
          </cell>
          <cell r="BL784" t="str">
            <v>Bogotá D.C.</v>
          </cell>
          <cell r="BM784" t="str">
            <v>Cumplimiento</v>
          </cell>
          <cell r="BN784" t="str">
            <v>390-45-994000014322</v>
          </cell>
          <cell r="BO784">
            <v>0</v>
          </cell>
          <cell r="BP784" t="str">
            <v>Asegura Solidaria de Colombia</v>
          </cell>
          <cell r="BQ784">
            <v>44902</v>
          </cell>
          <cell r="BR784" t="str">
            <v>6/12/2022 - 16/06/2024</v>
          </cell>
          <cell r="BS784">
            <v>44907</v>
          </cell>
          <cell r="BT784" t="str">
            <v>PENDIENTE</v>
          </cell>
          <cell r="BU784" t="str">
            <v>Se cede el contrato a partir del 8 de mayo de 2023
El 9/08/2023 Se publica la cesión del contrato JEP-835-2022
Mediante otrosí N°1 el 14/11/2023 se publica la adición y prórroga del Cto JEP-835-2022</v>
          </cell>
          <cell r="BV784" t="str">
            <v>En ejecución</v>
          </cell>
          <cell r="BW784" t="str">
            <v>Adición, prórroga y cesión</v>
          </cell>
          <cell r="BX784" t="str">
            <v>N/A</v>
          </cell>
          <cell r="BY784" t="str">
            <v>DERECHO</v>
          </cell>
          <cell r="BZ784" t="str">
            <v>N/A</v>
          </cell>
          <cell r="CA784" t="str">
            <v>FEMENINO</v>
          </cell>
        </row>
        <row r="785">
          <cell r="C785" t="str">
            <v>JEP-928-2022</v>
          </cell>
          <cell r="D785" t="str">
            <v>JEP-CSPO-894-2022</v>
          </cell>
          <cell r="E785" t="str">
            <v xml:space="preserve">Ángela Esquivel </v>
          </cell>
          <cell r="F785">
            <v>44902</v>
          </cell>
          <cell r="G785" t="str">
            <v>Ana Teresa Vergara Casama</v>
          </cell>
          <cell r="H785" t="str">
            <v>2. Contratos o convenios que no requieren pluralidad de ofertas</v>
          </cell>
          <cell r="I785" t="str">
            <v>1. Prestación de servicios</v>
          </cell>
          <cell r="J785">
            <v>39313329</v>
          </cell>
          <cell r="K785">
            <v>3</v>
          </cell>
          <cell r="L785" t="str">
            <v>Persona Natural</v>
          </cell>
          <cell r="M785" t="str">
            <v>Chigorodó</v>
          </cell>
          <cell r="N785" t="str">
            <v>Prestar servicios profesionales especializados en enfoque étnico racial para apoyar y acompañar a la Secretaría Ejecutiva de la JEP en la gestión territorial con los pueblos indígenas en la región de Urabá, Bajo Atrato y Darién, a partir de la implementación y seguimiento de los lineamientos del enfoque diferencial, teniendo en cuenta el enfoque territorial.</v>
          </cell>
          <cell r="O785" t="str">
            <v>Funciones de la dependencia</v>
          </cell>
          <cell r="P785" t="str">
            <v>Harvey Danilo Suarez Morales</v>
          </cell>
          <cell r="Q785" t="str">
            <v>Secretaría Ejecutiva</v>
          </cell>
          <cell r="R785" t="str">
            <v>Subsecretaría Ejecutiva</v>
          </cell>
          <cell r="S785" t="str">
            <v>Departamento de Enfoques Diferenciales</v>
          </cell>
          <cell r="T785" t="str">
            <v>Eliana Fernanda Antonio Rosero</v>
          </cell>
          <cell r="U785" t="str">
            <v xml:space="preserve">BB-Departamento de Enfoques Diferenciales </v>
          </cell>
          <cell r="V785" t="str">
            <v>N/A</v>
          </cell>
          <cell r="W785" t="str">
            <v>N/A</v>
          </cell>
          <cell r="X785" t="str">
            <v>N/A</v>
          </cell>
          <cell r="Y785" t="str">
            <v>Inversión</v>
          </cell>
          <cell r="Z785">
            <v>99086994</v>
          </cell>
          <cell r="AA785" t="str">
            <v>N/A</v>
          </cell>
          <cell r="AB785" t="str">
            <v>N/A</v>
          </cell>
          <cell r="AC785">
            <v>8240084</v>
          </cell>
          <cell r="AD785">
            <v>8652088</v>
          </cell>
          <cell r="AE785">
            <v>109722</v>
          </cell>
          <cell r="AF785">
            <v>590222</v>
          </cell>
          <cell r="AG785" t="str">
            <v xml:space="preserve">	2018011001091</v>
          </cell>
          <cell r="AH785">
            <v>44914</v>
          </cell>
          <cell r="AI785">
            <v>44916</v>
          </cell>
          <cell r="AJ785" t="str">
            <v>N/A</v>
          </cell>
          <cell r="AK785" t="str">
            <v>N/A</v>
          </cell>
          <cell r="AL785" t="str">
            <v>N/A</v>
          </cell>
          <cell r="AM785" t="str">
            <v>N/A</v>
          </cell>
          <cell r="AN785">
            <v>-5218725</v>
          </cell>
          <cell r="AO785">
            <v>45244</v>
          </cell>
          <cell r="AP785">
            <v>12978146</v>
          </cell>
          <cell r="AQ785">
            <v>45244</v>
          </cell>
          <cell r="AR785">
            <v>33068280</v>
          </cell>
          <cell r="AS785">
            <v>45282</v>
          </cell>
          <cell r="AT785">
            <v>0</v>
          </cell>
          <cell r="AU785" t="str">
            <v>N/A</v>
          </cell>
          <cell r="AV785">
            <v>0</v>
          </cell>
          <cell r="AW785" t="str">
            <v>N/A</v>
          </cell>
          <cell r="AX785">
            <v>2</v>
          </cell>
          <cell r="AY785">
            <v>45282</v>
          </cell>
          <cell r="AZ785">
            <v>152</v>
          </cell>
          <cell r="BA785">
            <v>139914695</v>
          </cell>
          <cell r="BB785" t="str">
            <v>SI</v>
          </cell>
          <cell r="BC785">
            <v>90846910</v>
          </cell>
          <cell r="BD785">
            <v>33068280</v>
          </cell>
          <cell r="BE785" t="str">
            <v>N/A</v>
          </cell>
          <cell r="BF785" t="str">
            <v>N/A</v>
          </cell>
          <cell r="BG785">
            <v>45245</v>
          </cell>
          <cell r="BH785">
            <v>45397</v>
          </cell>
          <cell r="BI785">
            <v>54</v>
          </cell>
          <cell r="BJ785" t="str">
            <v>SI</v>
          </cell>
          <cell r="BK785" t="str">
            <v>N/A</v>
          </cell>
          <cell r="BL785" t="str">
            <v>Urabá, Bajo Atrato y
Darién.</v>
          </cell>
          <cell r="BM785" t="str">
            <v>Cumplimiento</v>
          </cell>
          <cell r="BN785" t="str">
            <v>37-47-101003792</v>
          </cell>
          <cell r="BO785">
            <v>0</v>
          </cell>
          <cell r="BP785" t="str">
            <v xml:space="preserve">Seguros del Estado S.A. </v>
          </cell>
          <cell r="BQ785">
            <v>44915</v>
          </cell>
          <cell r="BR785" t="str">
            <v>20/12/2022 - 16/05/2024</v>
          </cell>
          <cell r="BS785">
            <v>44916</v>
          </cell>
          <cell r="BT785" t="str">
            <v>PENDIENTE</v>
          </cell>
          <cell r="BU785" t="str">
            <v xml:space="preserve">Mediante otrosí N°1 el 14/11/2023 se publica la adición y prórroga del Cto JEP-928-2022 
Mediante otrosí N°2  del 22/12/2023 se adicionó y prorrogo el contrato JEP-928-2022 </v>
          </cell>
          <cell r="BV785" t="str">
            <v>En ejecución</v>
          </cell>
          <cell r="BW785" t="str">
            <v>Adición y prórroga</v>
          </cell>
          <cell r="BX785" t="str">
            <v>N/A</v>
          </cell>
          <cell r="BY785" t="str">
            <v>LICENCIARTURA EN CIENCIAS SOCIALES</v>
          </cell>
          <cell r="BZ785" t="str">
            <v>N/A</v>
          </cell>
          <cell r="CA785" t="str">
            <v>FEMENINO</v>
          </cell>
        </row>
        <row r="786">
          <cell r="C786" t="str">
            <v>JEP-863-2022</v>
          </cell>
          <cell r="D786" t="str">
            <v>JEP-CSPO-833-2022</v>
          </cell>
          <cell r="E786" t="str">
            <v>Clara Torres</v>
          </cell>
          <cell r="F786">
            <v>44896</v>
          </cell>
          <cell r="G786" t="str">
            <v>Alejandra Zapata Lopez</v>
          </cell>
          <cell r="H786" t="str">
            <v>2. Contratos o convenios que no requieren pluralidad de ofertas</v>
          </cell>
          <cell r="I786" t="str">
            <v>1. Prestación de servicios</v>
          </cell>
          <cell r="J786">
            <v>1017246463</v>
          </cell>
          <cell r="K786">
            <v>6</v>
          </cell>
          <cell r="L786" t="str">
            <v>Persona Natural</v>
          </cell>
          <cell r="M786" t="str">
            <v>Medellín</v>
          </cell>
          <cell r="N786" t="str">
            <v>Apoyar y acompañar la transcripción de diligencias en el marco de los casos priorizados por la Sala de Reconocimiento de Verdad, de Responsabilidad y de Determinación de los Hechos y Conductas</v>
          </cell>
          <cell r="O786" t="str">
            <v>Funciones de la dependencia</v>
          </cell>
          <cell r="P786" t="str">
            <v>Harvey Danilo Suarez Morales</v>
          </cell>
          <cell r="Q786" t="str">
            <v>Secretaría Ejecutiva</v>
          </cell>
          <cell r="R786" t="str">
            <v>Dirección de Asuntos Jurídicos</v>
          </cell>
          <cell r="S786" t="str">
            <v>Dirección de Asuntos Jurídicos</v>
          </cell>
          <cell r="T786" t="str">
            <v>Lily Andrea Rueda Guzman</v>
          </cell>
          <cell r="U786" t="str">
            <v>F -Magistratura</v>
          </cell>
          <cell r="V786" t="str">
            <v>N/A</v>
          </cell>
          <cell r="W786" t="str">
            <v>Magistratura
Transcriptores - SRVR</v>
          </cell>
          <cell r="X786" t="str">
            <v>Mgdo. Lily Andrea Rueda Guzmán</v>
          </cell>
          <cell r="Y786" t="str">
            <v>Inversión</v>
          </cell>
          <cell r="Z786">
            <v>39113268</v>
          </cell>
          <cell r="AA786" t="str">
            <v>N/A</v>
          </cell>
          <cell r="AB786" t="str">
            <v>N/A</v>
          </cell>
          <cell r="AC786">
            <v>3252663</v>
          </cell>
          <cell r="AD786">
            <v>3415296</v>
          </cell>
          <cell r="AE786">
            <v>112722</v>
          </cell>
          <cell r="AF786">
            <v>592922</v>
          </cell>
          <cell r="AG786">
            <v>2022011000068</v>
          </cell>
          <cell r="AH786">
            <v>44916</v>
          </cell>
          <cell r="AI786">
            <v>44922</v>
          </cell>
          <cell r="AJ786" t="str">
            <v>Rosita Prieto Romero</v>
          </cell>
          <cell r="AK786">
            <v>52264606</v>
          </cell>
          <cell r="AL786">
            <v>5</v>
          </cell>
          <cell r="AM786">
            <v>45027</v>
          </cell>
          <cell r="AN786">
            <v>-2710553</v>
          </cell>
          <cell r="AO786">
            <v>45244</v>
          </cell>
          <cell r="AP786">
            <v>5122947</v>
          </cell>
          <cell r="AQ786">
            <v>45244</v>
          </cell>
          <cell r="AR786">
            <v>13053249</v>
          </cell>
          <cell r="AS786">
            <v>45282</v>
          </cell>
          <cell r="AT786">
            <v>0</v>
          </cell>
          <cell r="AU786" t="str">
            <v>N/A</v>
          </cell>
          <cell r="AV786">
            <v>0</v>
          </cell>
          <cell r="AW786" t="str">
            <v>N/A</v>
          </cell>
          <cell r="AX786">
            <v>2</v>
          </cell>
          <cell r="AY786">
            <v>45282</v>
          </cell>
          <cell r="AZ786">
            <v>152</v>
          </cell>
          <cell r="BA786">
            <v>54578911</v>
          </cell>
          <cell r="BB786" t="str">
            <v>SI</v>
          </cell>
          <cell r="BC786">
            <v>40983552</v>
          </cell>
          <cell r="BD786">
            <v>13053249</v>
          </cell>
          <cell r="BE786" t="str">
            <v>N/A</v>
          </cell>
          <cell r="BF786" t="str">
            <v>N/A</v>
          </cell>
          <cell r="BG786">
            <v>45245</v>
          </cell>
          <cell r="BH786">
            <v>45397</v>
          </cell>
          <cell r="BI786">
            <v>54</v>
          </cell>
          <cell r="BJ786" t="str">
            <v>SI</v>
          </cell>
          <cell r="BK786" t="str">
            <v>N/A</v>
          </cell>
          <cell r="BL786" t="str">
            <v>Bogotá D.C.</v>
          </cell>
          <cell r="BM786" t="str">
            <v>Cumplimiento</v>
          </cell>
          <cell r="BN786" t="str">
            <v>65-45-101079090</v>
          </cell>
          <cell r="BO786">
            <v>0</v>
          </cell>
          <cell r="BP786" t="str">
            <v>Seguros del Estado S.A.</v>
          </cell>
          <cell r="BQ786">
            <v>44922</v>
          </cell>
          <cell r="BR786" t="str">
            <v>21/12/2022 - 15/05/2024</v>
          </cell>
          <cell r="BS786">
            <v>44922</v>
          </cell>
          <cell r="BT786" t="str">
            <v>PENDIENTE</v>
          </cell>
          <cell r="BU786" t="str">
            <v>El 10/04/2023 se publicó la cesión del cto JEP-683-2022 CEDENTE – ALEJANDRA ZAPATA y CESIONARIA – ROSITA PRIETO, a partir del 11 de abril de 2023
Mediante otrosí N°1 el 14/11/2023 se publica la adición y prórroga del Cto JEP-863-2022
Mediante otrosí N°2 del 22/12/2023 se adicionó y prorrogo el contrato JEP-863-2022</v>
          </cell>
          <cell r="BV786" t="str">
            <v>En ejecución</v>
          </cell>
          <cell r="BW786" t="str">
            <v>Cesión, Adición y Prórroga</v>
          </cell>
          <cell r="BX786" t="str">
            <v>N/A</v>
          </cell>
          <cell r="BY786" t="str">
            <v>DERECHO</v>
          </cell>
          <cell r="BZ786" t="str">
            <v>N/A</v>
          </cell>
          <cell r="CA786" t="str">
            <v>FEMENINO</v>
          </cell>
        </row>
        <row r="787">
          <cell r="C787" t="str">
            <v>JEP-816-2022</v>
          </cell>
          <cell r="D787" t="str">
            <v>JEP-CSPO-786-2022</v>
          </cell>
          <cell r="E787" t="str">
            <v>Paola Casas</v>
          </cell>
          <cell r="F787">
            <v>44894</v>
          </cell>
          <cell r="G787" t="str">
            <v>Andrés Camilo Gómez Calcetero</v>
          </cell>
          <cell r="H787" t="str">
            <v>2. Contratos o convenios que no requieren pluralidad de ofertas</v>
          </cell>
          <cell r="I787" t="str">
            <v>1. Prestación de servicios</v>
          </cell>
          <cell r="J787">
            <v>1030589117</v>
          </cell>
          <cell r="K787">
            <v>1</v>
          </cell>
          <cell r="L787" t="str">
            <v>Persona Natural</v>
          </cell>
          <cell r="M787" t="str">
            <v xml:space="preserve">Bogotá D.C. </v>
          </cell>
          <cell r="N787" t="str">
            <v xml:space="preserve">Prestar servicios profesionales para apoyar y acompañar en los procesos de mejoramiento de la gestión judicial de la Secretaría Judicial. </v>
          </cell>
          <cell r="O787" t="str">
            <v>Administrativo Transversal</v>
          </cell>
          <cell r="P787" t="str">
            <v>Harvey Danilo Suarez Morales</v>
          </cell>
          <cell r="Q787" t="str">
            <v>Secretaría Ejecutiva</v>
          </cell>
          <cell r="R787" t="str">
            <v>Dirección de Asuntos Jurídicos</v>
          </cell>
          <cell r="S787" t="str">
            <v>Dirección de Asuntos Jurídicos</v>
          </cell>
          <cell r="T787" t="str">
            <v xml:space="preserve">Yuly Saenz Berdugo </v>
          </cell>
          <cell r="U787" t="str">
            <v>G-Secretaría General Judicial</v>
          </cell>
          <cell r="V787" t="str">
            <v>N/A</v>
          </cell>
          <cell r="W787" t="str">
            <v>Magistratura 
SEJUD - SRVR</v>
          </cell>
          <cell r="X787" t="str">
            <v>N/A</v>
          </cell>
          <cell r="Y787" t="str">
            <v>Inversión</v>
          </cell>
          <cell r="Z787">
            <v>43459180</v>
          </cell>
          <cell r="AA787" t="str">
            <v>N/A</v>
          </cell>
          <cell r="AB787" t="str">
            <v>N/A</v>
          </cell>
          <cell r="AC787">
            <v>3614070</v>
          </cell>
          <cell r="AD787">
            <v>3794773</v>
          </cell>
          <cell r="AE787">
            <v>112322</v>
          </cell>
          <cell r="AF787">
            <v>558622</v>
          </cell>
          <cell r="AG787">
            <v>2022011000068</v>
          </cell>
          <cell r="AH787">
            <v>44897</v>
          </cell>
          <cell r="AI787">
            <v>44900</v>
          </cell>
          <cell r="AJ787" t="str">
            <v>Freddy Alveiro Amaya Paez</v>
          </cell>
          <cell r="AK787">
            <v>79634566</v>
          </cell>
          <cell r="AL787">
            <v>5</v>
          </cell>
          <cell r="AM787">
            <v>45118</v>
          </cell>
          <cell r="AN787">
            <v>-1120372</v>
          </cell>
          <cell r="AO787">
            <v>45245</v>
          </cell>
          <cell r="AP787">
            <v>5692166</v>
          </cell>
          <cell r="AQ787">
            <v>45245</v>
          </cell>
          <cell r="AR787">
            <v>14503611</v>
          </cell>
          <cell r="AS787">
            <v>45288</v>
          </cell>
          <cell r="AT787">
            <v>0</v>
          </cell>
          <cell r="AU787" t="str">
            <v>N/A</v>
          </cell>
          <cell r="AV787">
            <v>0</v>
          </cell>
          <cell r="AW787" t="str">
            <v>N/A</v>
          </cell>
          <cell r="AX787">
            <v>2</v>
          </cell>
          <cell r="AY787">
            <v>45288</v>
          </cell>
          <cell r="AZ787">
            <v>152</v>
          </cell>
          <cell r="BA787">
            <v>62534585</v>
          </cell>
          <cell r="BB787" t="str">
            <v>SI</v>
          </cell>
          <cell r="BC787">
            <v>39845110</v>
          </cell>
          <cell r="BD787">
            <v>14503611</v>
          </cell>
          <cell r="BE787" t="str">
            <v>N/A</v>
          </cell>
          <cell r="BF787" t="str">
            <v>N/A</v>
          </cell>
          <cell r="BG787">
            <v>45245</v>
          </cell>
          <cell r="BH787">
            <v>45397</v>
          </cell>
          <cell r="BI787">
            <v>54</v>
          </cell>
          <cell r="BJ787" t="str">
            <v>SI</v>
          </cell>
          <cell r="BK787" t="str">
            <v>N/A</v>
          </cell>
          <cell r="BL787" t="str">
            <v>Bogotá D.C.</v>
          </cell>
          <cell r="BM787" t="str">
            <v>Cumplimiento</v>
          </cell>
          <cell r="BN787" t="str">
            <v>14-47-101020878</v>
          </cell>
          <cell r="BO787">
            <v>0</v>
          </cell>
          <cell r="BP787" t="str">
            <v>Seguros del Estado S.A.</v>
          </cell>
          <cell r="BQ787">
            <v>44897</v>
          </cell>
          <cell r="BR787" t="str">
            <v>02/12/2022 - 20/05/2024</v>
          </cell>
          <cell r="BS787">
            <v>44900</v>
          </cell>
          <cell r="BT787" t="str">
            <v>PENDIENTE</v>
          </cell>
          <cell r="BU787" t="str">
            <v>autorización de vigencia futura mediante oficio No. 2-2022-055247 del veinticinco (25) de noviembre de dos mil veintidós (2022) emitido por el Ministerio de Hacienda y Crédito Público. 
El 11/07/2023 Se publica la cesión del CTO JEP-816-2022 a partir del 11 de julio 
Mediante otrosí N°1 el 15/11/2023 se publica la adición y prórroga del contrato JEP-816-2022 (SEJUD) 
Mediante otrosí N°2 se publica la adición y prórroga del contrato JEP-816-2022</v>
          </cell>
          <cell r="BV787" t="str">
            <v>En ejecución</v>
          </cell>
          <cell r="BW787" t="str">
            <v>Adición, prórroga y cesión</v>
          </cell>
          <cell r="BX787" t="str">
            <v>N/A</v>
          </cell>
          <cell r="BY787" t="str">
            <v>COMUNICACIÓN SOCIAL</v>
          </cell>
          <cell r="BZ787" t="str">
            <v>DERECHO</v>
          </cell>
          <cell r="CA787" t="str">
            <v>MASCULINO</v>
          </cell>
        </row>
        <row r="788">
          <cell r="C788" t="str">
            <v>JEP-817-2022</v>
          </cell>
          <cell r="D788" t="str">
            <v>JEP-CSPO-787-2022</v>
          </cell>
          <cell r="E788" t="str">
            <v>Paola Casas</v>
          </cell>
          <cell r="F788">
            <v>44894</v>
          </cell>
          <cell r="G788" t="str">
            <v>Angela Julieth Cardozo Veira</v>
          </cell>
          <cell r="H788" t="str">
            <v>2. Contratos o convenios que no requieren pluralidad de ofertas</v>
          </cell>
          <cell r="I788" t="str">
            <v>1. Prestación de servicios</v>
          </cell>
          <cell r="J788">
            <v>1115069399</v>
          </cell>
          <cell r="K788">
            <v>9</v>
          </cell>
          <cell r="L788" t="str">
            <v>Persona Natural</v>
          </cell>
          <cell r="M788" t="str">
            <v>Yotoco</v>
          </cell>
          <cell r="N788" t="str">
            <v xml:space="preserve">Prestar servicios profesionales para apoyar y acompañar en los procesos de mejoramiento de la gestión judicial de la Secretaría Judicial. </v>
          </cell>
          <cell r="O788" t="str">
            <v>Administrativo Transversal</v>
          </cell>
          <cell r="P788" t="str">
            <v>Harvey Danilo Suarez Morales</v>
          </cell>
          <cell r="Q788" t="str">
            <v>Secretaría Ejecutiva</v>
          </cell>
          <cell r="R788" t="str">
            <v>Dirección de Asuntos Jurídicos</v>
          </cell>
          <cell r="S788" t="str">
            <v>Dirección de Asuntos Jurídicos</v>
          </cell>
          <cell r="T788" t="str">
            <v xml:space="preserve">Yuly Saenz Berdugo </v>
          </cell>
          <cell r="U788" t="str">
            <v>G-Secretaría General Judicial</v>
          </cell>
          <cell r="V788" t="str">
            <v>N/A</v>
          </cell>
          <cell r="W788" t="str">
            <v>Magistratura 
SEJUD - SAR</v>
          </cell>
          <cell r="X788" t="str">
            <v>N/A</v>
          </cell>
          <cell r="Y788" t="str">
            <v>Inversión</v>
          </cell>
          <cell r="Z788">
            <v>43459180</v>
          </cell>
          <cell r="AA788" t="str">
            <v>N/A</v>
          </cell>
          <cell r="AB788" t="str">
            <v>N/A</v>
          </cell>
          <cell r="AC788">
            <v>3614070</v>
          </cell>
          <cell r="AD788">
            <v>3794773</v>
          </cell>
          <cell r="AE788">
            <v>111122</v>
          </cell>
          <cell r="AF788" t="str">
            <v xml:space="preserve">	558722</v>
          </cell>
          <cell r="AG788" t="str">
            <v xml:space="preserve">	2022011000068</v>
          </cell>
          <cell r="AH788">
            <v>44897</v>
          </cell>
          <cell r="AI788">
            <v>44900</v>
          </cell>
          <cell r="AJ788" t="str">
            <v>Luisa Fernanda Mojica Bohorquez</v>
          </cell>
          <cell r="AK788">
            <v>1098694053</v>
          </cell>
          <cell r="AL788">
            <v>5</v>
          </cell>
          <cell r="AM788">
            <v>45118</v>
          </cell>
          <cell r="AN788">
            <v>-487912</v>
          </cell>
          <cell r="AO788">
            <v>45245</v>
          </cell>
          <cell r="AP788">
            <v>5692166</v>
          </cell>
          <cell r="AQ788">
            <v>45245</v>
          </cell>
          <cell r="AR788">
            <v>14503611</v>
          </cell>
          <cell r="AS788">
            <v>45288</v>
          </cell>
          <cell r="AT788">
            <v>0</v>
          </cell>
          <cell r="AU788" t="str">
            <v>N/A</v>
          </cell>
          <cell r="AV788">
            <v>0</v>
          </cell>
          <cell r="AW788" t="str">
            <v>N/A</v>
          </cell>
          <cell r="AX788">
            <v>2</v>
          </cell>
          <cell r="AY788">
            <v>45288</v>
          </cell>
          <cell r="AZ788">
            <v>152</v>
          </cell>
          <cell r="BA788">
            <v>63167045</v>
          </cell>
          <cell r="BB788" t="str">
            <v>SI</v>
          </cell>
          <cell r="BC788">
            <v>39845110</v>
          </cell>
          <cell r="BD788">
            <v>14503611</v>
          </cell>
          <cell r="BE788" t="str">
            <v>N/A</v>
          </cell>
          <cell r="BF788" t="str">
            <v>N/A</v>
          </cell>
          <cell r="BG788">
            <v>45245</v>
          </cell>
          <cell r="BH788">
            <v>45397</v>
          </cell>
          <cell r="BI788">
            <v>54</v>
          </cell>
          <cell r="BJ788" t="str">
            <v>SI</v>
          </cell>
          <cell r="BK788" t="str">
            <v>N/A</v>
          </cell>
          <cell r="BL788" t="str">
            <v>Bogotá D.C.</v>
          </cell>
          <cell r="BM788" t="str">
            <v>Cumplimiento</v>
          </cell>
          <cell r="BN788" t="str">
            <v>33-47-101010381</v>
          </cell>
          <cell r="BO788">
            <v>0</v>
          </cell>
          <cell r="BP788" t="str">
            <v>Seguros del Estado S.A.</v>
          </cell>
          <cell r="BQ788">
            <v>44897</v>
          </cell>
          <cell r="BR788" t="str">
            <v>02/12/2022 - 15/05/2024</v>
          </cell>
          <cell r="BS788">
            <v>44900</v>
          </cell>
          <cell r="BT788" t="str">
            <v>PENDIENTE</v>
          </cell>
          <cell r="BU788" t="str">
            <v>autorización de vigencia futura mediante
oficio No. 2-2022-055247 del veinticinco (25) de noviembre de dos mil veintidós (2022) emitido por el Ministerio de Hacienda y Crédito Público.
El 11/07/2023 se publica la cesión del CTO JEP-817-2022 a partir del 11 de julio Luisa Fernanda Mojica Bohorquez 
Mediante otrosí N°1 el 15/11/2023 se publica la adición y prórroga del contrato JEP-817-2022 (SEJUD)
Mediante otrosí N°2 se publica la adición y prórroga del contrato JEP-817-2022</v>
          </cell>
          <cell r="BV788" t="str">
            <v>En ejecución</v>
          </cell>
          <cell r="BW788" t="str">
            <v>Adición, prórroga y cesión</v>
          </cell>
          <cell r="BX788" t="str">
            <v>N/A</v>
          </cell>
          <cell r="BY788" t="str">
            <v>DERECHO</v>
          </cell>
          <cell r="BZ788" t="str">
            <v>N/A</v>
          </cell>
          <cell r="CA788" t="str">
            <v>FEMENINO</v>
          </cell>
        </row>
        <row r="789">
          <cell r="C789" t="str">
            <v>JEP-898-2022</v>
          </cell>
          <cell r="D789" t="str">
            <v>JEP-CSPO-866-2022</v>
          </cell>
          <cell r="E789" t="str">
            <v>Laura Paredes</v>
          </cell>
          <cell r="F789">
            <v>44900</v>
          </cell>
          <cell r="G789" t="str">
            <v>Suzy Sierra Ruiz</v>
          </cell>
          <cell r="H789" t="str">
            <v>2. Contratos o convenios que no requieren pluralidad de ofertas</v>
          </cell>
          <cell r="I789" t="str">
            <v>1. Prestación de servicios</v>
          </cell>
          <cell r="J789">
            <v>52184673</v>
          </cell>
          <cell r="K789">
            <v>5</v>
          </cell>
          <cell r="L789" t="str">
            <v>Persona Natural</v>
          </cell>
          <cell r="M789" t="str">
            <v xml:space="preserve">Bogotá D.C. </v>
          </cell>
          <cell r="N789" t="str">
            <v>Prestar servicios profesionales especializados para acompañar y apoyar a la Subsecretaría Ejecutiva en la orientación estratégica y seguimiento de los sistemas misionales de información de comparecientes, abogados y víctimas, incluyendo la gestión de monitoreo, requeridos para el adecuado desarrollo de la gestión judicial de la JEP.</v>
          </cell>
          <cell r="O789" t="str">
            <v>Funciones de la dependencia</v>
          </cell>
          <cell r="P789" t="str">
            <v>Harvey Danilo Suarez Morales</v>
          </cell>
          <cell r="Q789" t="str">
            <v>Secretaría Ejecutiva</v>
          </cell>
          <cell r="R789" t="str">
            <v>Subsecretaría Ejecutiva</v>
          </cell>
          <cell r="S789" t="str">
            <v>Subsecretaría Ejecutiva</v>
          </cell>
          <cell r="T789" t="str">
            <v>Gladys Celeide Prada Pardo</v>
          </cell>
          <cell r="U789" t="str">
            <v>AA- Oficina Asesora de Monitoreo Integral</v>
          </cell>
          <cell r="V789" t="str">
            <v>N/A</v>
          </cell>
          <cell r="W789" t="str">
            <v>N/A</v>
          </cell>
          <cell r="X789" t="str">
            <v>N/A</v>
          </cell>
          <cell r="Y789" t="str">
            <v>Inversión</v>
          </cell>
          <cell r="Z789">
            <v>273261828</v>
          </cell>
          <cell r="AA789" t="str">
            <v>N/A</v>
          </cell>
          <cell r="AB789" t="str">
            <v>N/A</v>
          </cell>
          <cell r="AC789">
            <v>22724478</v>
          </cell>
          <cell r="AD789">
            <v>23860701</v>
          </cell>
          <cell r="AE789">
            <v>110222</v>
          </cell>
          <cell r="AF789">
            <v>572222</v>
          </cell>
          <cell r="AG789" t="str">
            <v xml:space="preserve">	2022011000068</v>
          </cell>
          <cell r="AH789">
            <v>44902</v>
          </cell>
          <cell r="AI789">
            <v>44902</v>
          </cell>
          <cell r="AJ789" t="str">
            <v>N/A</v>
          </cell>
          <cell r="AK789" t="str">
            <v>N/A</v>
          </cell>
          <cell r="AL789" t="str">
            <v>N/A</v>
          </cell>
          <cell r="AM789" t="str">
            <v>N/A</v>
          </cell>
          <cell r="AN789">
            <v>0</v>
          </cell>
          <cell r="AO789" t="str">
            <v>N/A</v>
          </cell>
          <cell r="AP789">
            <v>0</v>
          </cell>
          <cell r="AQ789" t="str">
            <v>N/A</v>
          </cell>
          <cell r="AR789">
            <v>0</v>
          </cell>
          <cell r="AS789" t="str">
            <v>N/A</v>
          </cell>
          <cell r="AT789">
            <v>0</v>
          </cell>
          <cell r="AU789" t="str">
            <v>N/A</v>
          </cell>
          <cell r="AV789">
            <v>0</v>
          </cell>
          <cell r="AW789" t="str">
            <v>N/A</v>
          </cell>
          <cell r="AX789">
            <v>0</v>
          </cell>
          <cell r="AY789" t="str">
            <v>N/A</v>
          </cell>
          <cell r="AZ789">
            <v>-52</v>
          </cell>
          <cell r="BA789">
            <v>273261828</v>
          </cell>
          <cell r="BB789" t="str">
            <v>SI</v>
          </cell>
          <cell r="BC789">
            <v>250537350</v>
          </cell>
          <cell r="BD789" t="str">
            <v>N/A</v>
          </cell>
          <cell r="BE789" t="str">
            <v>N/A</v>
          </cell>
          <cell r="BF789" t="str">
            <v>N/A</v>
          </cell>
          <cell r="BG789">
            <v>45245</v>
          </cell>
          <cell r="BH789">
            <v>45193</v>
          </cell>
          <cell r="BI789">
            <v>-150</v>
          </cell>
          <cell r="BJ789" t="str">
            <v>SI</v>
          </cell>
          <cell r="BK789">
            <v>45193</v>
          </cell>
          <cell r="BL789" t="str">
            <v>Bogotá D.C.</v>
          </cell>
          <cell r="BM789" t="str">
            <v>Cumplimiento</v>
          </cell>
          <cell r="BN789" t="str">
            <v>21-45-101394399</v>
          </cell>
          <cell r="BO789">
            <v>0</v>
          </cell>
          <cell r="BP789" t="str">
            <v>Seguros del Estado S.A.</v>
          </cell>
          <cell r="BQ789">
            <v>44902</v>
          </cell>
          <cell r="BR789" t="str">
            <v>7/12/2022 - 16/05/2024</v>
          </cell>
          <cell r="BS789">
            <v>44902</v>
          </cell>
          <cell r="BT789" t="str">
            <v>PENDIENTE</v>
          </cell>
          <cell r="BU789" t="str">
            <v>Mediante otrosí N°1 se solicita  Modificar la “CLÁUSULA OCTAVA-FORMA DE PAGO
El 25 de septimebre de 2023 Se publica la terminación anticipada del contrato JEP-898-2022, se ejecutó hasta el 24 de septiembre de 2023</v>
          </cell>
          <cell r="BV789" t="str">
            <v>Terminado</v>
          </cell>
          <cell r="BW789" t="str">
            <v>Terminación anticipada</v>
          </cell>
          <cell r="BX789" t="str">
            <v>N/A</v>
          </cell>
          <cell r="BY789" t="str">
            <v>DERECHO</v>
          </cell>
          <cell r="BZ789" t="str">
            <v>N/A</v>
          </cell>
          <cell r="CA789" t="str">
            <v>FEMENINO</v>
          </cell>
        </row>
        <row r="790">
          <cell r="C790" t="str">
            <v>JEP-937-2022</v>
          </cell>
          <cell r="D790" t="str">
            <v>JEP-CSPO-903-2022</v>
          </cell>
          <cell r="E790" t="str">
            <v>Jairo Cuellar</v>
          </cell>
          <cell r="F790">
            <v>44902</v>
          </cell>
          <cell r="G790" t="str">
            <v>Augusto Guzmán Ramírez</v>
          </cell>
          <cell r="H790" t="str">
            <v>2. Contratos o convenios que no requieren pluralidad de ofertas</v>
          </cell>
          <cell r="I790" t="str">
            <v>1. Prestación de servicios</v>
          </cell>
          <cell r="J790">
            <v>79121148</v>
          </cell>
          <cell r="K790">
            <v>8</v>
          </cell>
          <cell r="L790" t="str">
            <v>Persona Natural</v>
          </cell>
          <cell r="M790" t="str">
            <v xml:space="preserve">Bogotá D.C. </v>
          </cell>
          <cell r="N790" t="str">
            <v>Prestación de servicios profesionales para apoyar al Departamento de SAAD Comparecientes en la aplicación de los lineamientos para la defensa técnica y brindar la defensa judicial de los comparecientes miembros de Fuerza Pública que comparezcan ante las Salas y Secciones de la JEP. (Contrato o convenio que no requiere pluralidad de ofertas).</v>
          </cell>
          <cell r="O790" t="str">
            <v>Funciones de la dependencia</v>
          </cell>
          <cell r="P790" t="str">
            <v>Harvey Danilo Suarez Morales</v>
          </cell>
          <cell r="Q790" t="str">
            <v>Secretaría Ejecutiva</v>
          </cell>
          <cell r="R790" t="str">
            <v>Subsecretaría Ejecutiva</v>
          </cell>
          <cell r="S790" t="str">
            <v>Departamento SAAD - Comparecientes</v>
          </cell>
          <cell r="T790" t="str">
            <v>Jorge Alirio Mancera Cortés</v>
          </cell>
          <cell r="U790" t="str">
            <v>BB-Departamento SAAD - Comparecientes</v>
          </cell>
          <cell r="V790" t="str">
            <v>N/A</v>
          </cell>
          <cell r="W790" t="str">
            <v>N/A</v>
          </cell>
          <cell r="X790" t="str">
            <v>N/A</v>
          </cell>
          <cell r="Y790" t="str">
            <v>Inversión</v>
          </cell>
          <cell r="Z790">
            <v>99086994</v>
          </cell>
          <cell r="AA790" t="str">
            <v>N/A</v>
          </cell>
          <cell r="AB790" t="str">
            <v>N/A</v>
          </cell>
          <cell r="AC790">
            <v>8240084</v>
          </cell>
          <cell r="AD790">
            <v>8652088</v>
          </cell>
          <cell r="AE790">
            <v>119322</v>
          </cell>
          <cell r="AF790">
            <v>587422</v>
          </cell>
          <cell r="AG790">
            <v>2022011000068</v>
          </cell>
          <cell r="AH790">
            <v>44910</v>
          </cell>
          <cell r="AI790">
            <v>44911</v>
          </cell>
          <cell r="AJ790" t="str">
            <v>N/A</v>
          </cell>
          <cell r="AK790" t="str">
            <v>N/A</v>
          </cell>
          <cell r="AL790" t="str">
            <v>N/A</v>
          </cell>
          <cell r="AM790" t="str">
            <v>N/A</v>
          </cell>
          <cell r="AN790">
            <v>-3845380</v>
          </cell>
          <cell r="AO790">
            <v>45244</v>
          </cell>
          <cell r="AP790">
            <v>12978146</v>
          </cell>
          <cell r="AQ790">
            <v>45244</v>
          </cell>
          <cell r="AR790">
            <v>33068280</v>
          </cell>
          <cell r="AS790">
            <v>45287</v>
          </cell>
          <cell r="AT790">
            <v>0</v>
          </cell>
          <cell r="AU790" t="str">
            <v>N/A</v>
          </cell>
          <cell r="AV790">
            <v>0</v>
          </cell>
          <cell r="AW790" t="str">
            <v>N/A</v>
          </cell>
          <cell r="AX790">
            <v>2</v>
          </cell>
          <cell r="AY790">
            <v>45287</v>
          </cell>
          <cell r="AZ790">
            <v>152</v>
          </cell>
          <cell r="BA790">
            <v>141288040</v>
          </cell>
          <cell r="BB790" t="str">
            <v>SI</v>
          </cell>
          <cell r="BC790">
            <v>90846910</v>
          </cell>
          <cell r="BD790">
            <v>33068280</v>
          </cell>
          <cell r="BE790" t="str">
            <v>N/A</v>
          </cell>
          <cell r="BF790" t="str">
            <v>N/A</v>
          </cell>
          <cell r="BG790">
            <v>45245</v>
          </cell>
          <cell r="BH790">
            <v>45397</v>
          </cell>
          <cell r="BI790">
            <v>54</v>
          </cell>
          <cell r="BJ790" t="str">
            <v>SI</v>
          </cell>
          <cell r="BK790" t="str">
            <v>N/A</v>
          </cell>
          <cell r="BL790" t="str">
            <v>Bogotá D.C.</v>
          </cell>
          <cell r="BM790" t="str">
            <v>Cumplimiento</v>
          </cell>
          <cell r="BN790" t="str">
            <v>21-45-101394939</v>
          </cell>
          <cell r="BO790">
            <v>0</v>
          </cell>
          <cell r="BP790" t="str">
            <v xml:space="preserve">Seguros del Estado S.A. </v>
          </cell>
          <cell r="BQ790">
            <v>44911</v>
          </cell>
          <cell r="BR790" t="str">
            <v>15/12/2022 - 15/05/2024</v>
          </cell>
          <cell r="BS790">
            <v>44911</v>
          </cell>
          <cell r="BT790" t="str">
            <v>PENDIENTE</v>
          </cell>
          <cell r="BU790" t="str">
            <v>Mediante otrosí N°1 el 14/11/2023 se publica la adición y prórroga del Cto JEP-937-2022 Augusto Guzmán Ramírez
Mediante Otrosí N°2 el 27/12/2023 se publica la adición y prórroga del contrato JEP-937-2022 Prorroga hasta el 15 de Abril de 2024</v>
          </cell>
          <cell r="BV790" t="str">
            <v>En ejecución</v>
          </cell>
          <cell r="BW790" t="str">
            <v>Adición y prórroga</v>
          </cell>
          <cell r="BX790" t="str">
            <v>N/A</v>
          </cell>
          <cell r="BY790" t="str">
            <v>DERECHO</v>
          </cell>
          <cell r="BZ790" t="str">
            <v>N/A</v>
          </cell>
          <cell r="CA790" t="str">
            <v>MASCULINO</v>
          </cell>
        </row>
        <row r="791">
          <cell r="C791" t="str">
            <v>JEP-885-2022</v>
          </cell>
          <cell r="D791" t="str">
            <v>JEP-CSPO-853-2022</v>
          </cell>
          <cell r="E791" t="str">
            <v>Camila Mendez</v>
          </cell>
          <cell r="F791">
            <v>44897</v>
          </cell>
          <cell r="G791" t="str">
            <v>Daren Marcelo Salazar Alonso</v>
          </cell>
          <cell r="H791" t="str">
            <v>2. Contratos o convenios que no requieren pluralidad de ofertas</v>
          </cell>
          <cell r="I791" t="str">
            <v>1. Prestación de servicios</v>
          </cell>
          <cell r="J791">
            <v>1032481812</v>
          </cell>
          <cell r="K791">
            <v>4</v>
          </cell>
          <cell r="L791" t="str">
            <v>Persona Natural</v>
          </cell>
          <cell r="M791" t="str">
            <v xml:space="preserve">Bogotá D.C. </v>
          </cell>
          <cell r="N791" t="str">
            <v>Prestar servicios para apoyar y acompañar al Departamento de Atención al Ciudadano en el desarrollo de las actividades relacionadas con recepción, tipificación, asignación y reportes estadísticos de las PQRSDF y solicitudes de acreditación dentro de los sistemas de la entidad, para la implementación del punto 5 del Acuerdo Final con enfoque sistémico.</v>
          </cell>
          <cell r="O791" t="str">
            <v>Funciones de la dependencia</v>
          </cell>
          <cell r="P791" t="str">
            <v>Harvey Danilo Suarez Morales</v>
          </cell>
          <cell r="Q791" t="str">
            <v>Secretaría Ejecutiva</v>
          </cell>
          <cell r="R791" t="str">
            <v>Subsecretaría Ejecutiva</v>
          </cell>
          <cell r="S791" t="str">
            <v>Departamento de Atención al Ciudadano</v>
          </cell>
          <cell r="T791" t="str">
            <v xml:space="preserve">Constanza Eugenia Cañon Charry	</v>
          </cell>
          <cell r="U791" t="str">
            <v>BB - Departamento de Atención al Ciudadano</v>
          </cell>
          <cell r="V791" t="str">
            <v>N/A</v>
          </cell>
          <cell r="W791" t="str">
            <v>N/A</v>
          </cell>
          <cell r="X791" t="str">
            <v>N/A</v>
          </cell>
          <cell r="Y791" t="str">
            <v>Inversión</v>
          </cell>
          <cell r="Z791">
            <v>43459180</v>
          </cell>
          <cell r="AA791" t="str">
            <v>N/A</v>
          </cell>
          <cell r="AB791" t="str">
            <v>N/A</v>
          </cell>
          <cell r="AC791">
            <v>3614070</v>
          </cell>
          <cell r="AD791">
            <v>120469</v>
          </cell>
          <cell r="AE791">
            <v>109222</v>
          </cell>
          <cell r="AF791">
            <v>576822</v>
          </cell>
          <cell r="AG791">
            <v>2022011000068</v>
          </cell>
          <cell r="AH791">
            <v>44904</v>
          </cell>
          <cell r="AI791">
            <v>44907</v>
          </cell>
          <cell r="AJ791" t="str">
            <v>Karen Julieth Garzón Bolaños</v>
          </cell>
          <cell r="AK791">
            <v>1018474286</v>
          </cell>
          <cell r="AL791">
            <v>1</v>
          </cell>
          <cell r="AM791">
            <v>45177</v>
          </cell>
          <cell r="AN791">
            <v>-1204690</v>
          </cell>
          <cell r="AO791">
            <v>45245</v>
          </cell>
          <cell r="AP791">
            <v>5692166</v>
          </cell>
          <cell r="AQ791">
            <v>45245</v>
          </cell>
          <cell r="AR791">
            <v>14503611</v>
          </cell>
          <cell r="AS791">
            <v>45288</v>
          </cell>
          <cell r="AT791">
            <v>0</v>
          </cell>
          <cell r="AU791" t="str">
            <v>N/A</v>
          </cell>
          <cell r="AV791">
            <v>0</v>
          </cell>
          <cell r="AW791" t="str">
            <v>N/A</v>
          </cell>
          <cell r="AX791">
            <v>2</v>
          </cell>
          <cell r="AY791">
            <v>45288</v>
          </cell>
          <cell r="AZ791">
            <v>137</v>
          </cell>
          <cell r="BA791">
            <v>62450267</v>
          </cell>
          <cell r="BB791" t="str">
            <v>SI</v>
          </cell>
          <cell r="BC791">
            <v>39845110</v>
          </cell>
          <cell r="BD791">
            <v>14503611</v>
          </cell>
          <cell r="BE791" t="str">
            <v>N/A</v>
          </cell>
          <cell r="BF791" t="str">
            <v>N/A</v>
          </cell>
          <cell r="BG791">
            <v>45260</v>
          </cell>
          <cell r="BH791">
            <v>45397</v>
          </cell>
          <cell r="BI791">
            <v>54</v>
          </cell>
          <cell r="BJ791" t="str">
            <v>SI</v>
          </cell>
          <cell r="BK791" t="str">
            <v>N/A</v>
          </cell>
          <cell r="BL791" t="str">
            <v>Bogotá D.C.</v>
          </cell>
          <cell r="BM791" t="str">
            <v>Cumplimiento</v>
          </cell>
          <cell r="BN791" t="str">
            <v>21-45-101394674</v>
          </cell>
          <cell r="BO791">
            <v>0</v>
          </cell>
          <cell r="BP791" t="str">
            <v>Seguros del Estado S.A.</v>
          </cell>
          <cell r="BQ791">
            <v>44904</v>
          </cell>
          <cell r="BR791">
            <v>44907</v>
          </cell>
          <cell r="BS791">
            <v>44907</v>
          </cell>
          <cell r="BT791" t="str">
            <v>PENDIENTE</v>
          </cell>
          <cell r="BU791" t="str">
            <v>8 de septiembre se publica la cesión del contrato JEP-885-2022  EL CEDENTE, DAREN MARCELO SALAZAR ALONSO, LA CESIONARIA, Karen Julieth Garzón Bolaños
Mediante otrosí N°1 el 15/11/2023 se publica la adición y prórroga del contrato JEP-885-2022 (Atención al ciudadano)
Mediante otrosí N°2 se publica la adición y prórroga del contrato JEP-885-2022</v>
          </cell>
          <cell r="BV791" t="str">
            <v>En ejecución</v>
          </cell>
          <cell r="BW791" t="str">
            <v>Adición, prórroga y cesión</v>
          </cell>
          <cell r="BX791" t="str">
            <v>N/A</v>
          </cell>
          <cell r="BY791" t="str">
            <v>DERECHO</v>
          </cell>
          <cell r="BZ791" t="str">
            <v>N/A</v>
          </cell>
          <cell r="CA791" t="str">
            <v>FEMENINO</v>
          </cell>
        </row>
        <row r="792">
          <cell r="C792" t="str">
            <v>JEP-858-2022</v>
          </cell>
          <cell r="D792" t="str">
            <v>JEP-CSPO-828-2022</v>
          </cell>
          <cell r="E792" t="str">
            <v xml:space="preserve">Vanessa Jiménez </v>
          </cell>
          <cell r="F792">
            <v>44896</v>
          </cell>
          <cell r="G792" t="str">
            <v>Andrea Salamanca Rodriguez</v>
          </cell>
          <cell r="H792" t="str">
            <v>2. Contratos o convenios que no requieren pluralidad de ofertas</v>
          </cell>
          <cell r="I792" t="str">
            <v>1. Prestación de servicios</v>
          </cell>
          <cell r="J792">
            <v>52436983</v>
          </cell>
          <cell r="K792">
            <v>6</v>
          </cell>
          <cell r="L792" t="str">
            <v>Persona Natural</v>
          </cell>
          <cell r="M792" t="str">
            <v xml:space="preserve">Bogotá D.C. </v>
          </cell>
          <cell r="N792" t="str">
            <v>Prestar servicios de apoyo al departamento de SAAD victimas en el seguimiento logístico, la elaboración de informes técnicos, y el apoyo a la supervisión de contratos y convenios a cargo del departamento requeridos para la adecuada representación judicial de las víctimas</v>
          </cell>
          <cell r="O792" t="str">
            <v>Funciones de la dependencia</v>
          </cell>
          <cell r="P792" t="str">
            <v>Harvey Danilo Suarez Morales</v>
          </cell>
          <cell r="Q792" t="str">
            <v>Secretaría Ejecutiva</v>
          </cell>
          <cell r="R792" t="str">
            <v>Subsecretaría Ejecutiva</v>
          </cell>
          <cell r="S792" t="str">
            <v>Departamento SAAD - Víctimas</v>
          </cell>
          <cell r="T792" t="str">
            <v>Claudia Liliana Erazo Maldonado</v>
          </cell>
          <cell r="U792" t="str">
            <v>BB-Departamento SAAD - Víctimas</v>
          </cell>
          <cell r="V792" t="str">
            <v>Carolina Silva Ortiz
A partir del 2 de octubre hasta por el término que dure la situación administrativa de
la titular del cargo</v>
          </cell>
          <cell r="W792" t="str">
            <v>N/A</v>
          </cell>
          <cell r="X792" t="str">
            <v>N/A</v>
          </cell>
          <cell r="Y792" t="str">
            <v>Inversión</v>
          </cell>
          <cell r="Z792">
            <v>43459180</v>
          </cell>
          <cell r="AA792" t="str">
            <v>N/A</v>
          </cell>
          <cell r="AB792" t="str">
            <v>N/A</v>
          </cell>
          <cell r="AC792">
            <v>3614070</v>
          </cell>
          <cell r="AD792">
            <v>3794773</v>
          </cell>
          <cell r="AE792">
            <v>125222</v>
          </cell>
          <cell r="AF792">
            <v>562722</v>
          </cell>
          <cell r="AG792">
            <v>2018011001091</v>
          </cell>
          <cell r="AH792">
            <v>44900</v>
          </cell>
          <cell r="AI792">
            <v>44901</v>
          </cell>
          <cell r="AJ792" t="str">
            <v>N/A</v>
          </cell>
          <cell r="AK792" t="str">
            <v>N/A</v>
          </cell>
          <cell r="AL792" t="str">
            <v>N/A</v>
          </cell>
          <cell r="AM792" t="str">
            <v>N/A</v>
          </cell>
          <cell r="AN792">
            <v>5692166</v>
          </cell>
          <cell r="AO792">
            <v>45239</v>
          </cell>
          <cell r="AP792">
            <v>0</v>
          </cell>
          <cell r="AQ792" t="str">
            <v>N/A</v>
          </cell>
          <cell r="AR792">
            <v>0</v>
          </cell>
          <cell r="AS792" t="str">
            <v>N/A</v>
          </cell>
          <cell r="AT792">
            <v>0</v>
          </cell>
          <cell r="AU792" t="str">
            <v>N/A</v>
          </cell>
          <cell r="AV792">
            <v>0</v>
          </cell>
          <cell r="AW792" t="str">
            <v>N/A</v>
          </cell>
          <cell r="AX792">
            <v>1</v>
          </cell>
          <cell r="AY792">
            <v>45239</v>
          </cell>
          <cell r="AZ792">
            <v>46</v>
          </cell>
          <cell r="BA792">
            <v>49151346</v>
          </cell>
          <cell r="BB792" t="str">
            <v>SI</v>
          </cell>
          <cell r="BC792">
            <v>39845110</v>
          </cell>
          <cell r="BD792" t="str">
            <v>N/A</v>
          </cell>
          <cell r="BE792" t="str">
            <v>N/A</v>
          </cell>
          <cell r="BF792" t="str">
            <v>N/A</v>
          </cell>
          <cell r="BG792">
            <v>45245</v>
          </cell>
          <cell r="BH792">
            <v>45291</v>
          </cell>
          <cell r="BI792">
            <v>-52</v>
          </cell>
          <cell r="BJ792" t="str">
            <v>SI</v>
          </cell>
          <cell r="BK792" t="str">
            <v>N/A</v>
          </cell>
          <cell r="BL792" t="str">
            <v>Bogotá D.C.</v>
          </cell>
          <cell r="BM792" t="str">
            <v>Cumplimiento</v>
          </cell>
          <cell r="BN792" t="str">
            <v>380 47 994000128991</v>
          </cell>
          <cell r="BO792">
            <v>0</v>
          </cell>
          <cell r="BP792" t="str">
            <v xml:space="preserve">Aseguradora Solidaria de Colombia </v>
          </cell>
          <cell r="BQ792">
            <v>44900</v>
          </cell>
          <cell r="BR792" t="str">
            <v>05/12/2022 - 18/05/2024</v>
          </cell>
          <cell r="BS792">
            <v>44901</v>
          </cell>
          <cell r="BT792" t="str">
            <v>PENDIENTE</v>
          </cell>
          <cell r="BU792" t="str">
            <v>Otrosí N°1 Modificar el literal C) de la “Cláusula Octava –
Forma de pago”, del contrato
Mediante otrosí N°2 del 9/11/2023 se publica la adición y prórroga al Contrato JEP-858-2022 hasta el 31 de diciembre de 2023</v>
          </cell>
          <cell r="BV792" t="str">
            <v>Terminado</v>
          </cell>
          <cell r="BW792" t="str">
            <v>Adición y prórroga</v>
          </cell>
          <cell r="BX792" t="str">
            <v>N/A</v>
          </cell>
          <cell r="BY792" t="str">
            <v>TECNICO EN CONTABILIDAD SISTEMATIZADA</v>
          </cell>
          <cell r="BZ792" t="str">
            <v>N/A</v>
          </cell>
          <cell r="CA792" t="str">
            <v>FEMENINO</v>
          </cell>
        </row>
        <row r="793">
          <cell r="C793" t="str">
            <v>JEP-923-2022</v>
          </cell>
          <cell r="D793" t="str">
            <v>JEP-CSPO-891-2022</v>
          </cell>
          <cell r="E793" t="str">
            <v>Clara Torres</v>
          </cell>
          <cell r="F793">
            <v>44901</v>
          </cell>
          <cell r="G793" t="str">
            <v>Rosa Elena Murillo Maestre</v>
          </cell>
          <cell r="H793" t="str">
            <v>2. Contratos o convenios que no requieren pluralidad de ofertas</v>
          </cell>
          <cell r="I793" t="str">
            <v>1. Prestación de servicios</v>
          </cell>
          <cell r="J793">
            <v>1065564064</v>
          </cell>
          <cell r="K793">
            <v>9</v>
          </cell>
          <cell r="L793" t="str">
            <v>Persona Natural</v>
          </cell>
          <cell r="M793" t="str">
            <v>Valledupar</v>
          </cell>
          <cell r="N793" t="str">
            <v>Prestación de servicios profesionales en la asesoría jurídica, atención integral y defensa técnica judicial a las personas que comparezcan ante las salas y secciones de la JEP, teniendo en cuenta los enfoques diferenciales</v>
          </cell>
          <cell r="O793" t="str">
            <v>Funciones de la dependencia</v>
          </cell>
          <cell r="P793" t="str">
            <v>Harvey Danilo Suarez Morales</v>
          </cell>
          <cell r="Q793" t="str">
            <v>Secretaría Ejecutiva</v>
          </cell>
          <cell r="R793" t="str">
            <v>Subsecretaría Ejecutiva</v>
          </cell>
          <cell r="S793" t="str">
            <v>Departamento SAAD - Comparecientes</v>
          </cell>
          <cell r="T793" t="str">
            <v>Jorge Alirio Mancera Cortés</v>
          </cell>
          <cell r="U793" t="str">
            <v>BB-Departamento SAAD - Comparecientes</v>
          </cell>
          <cell r="V793" t="str">
            <v>N/A</v>
          </cell>
          <cell r="W793" t="str">
            <v>N/A</v>
          </cell>
          <cell r="X793" t="str">
            <v>N/A</v>
          </cell>
          <cell r="Y793" t="str">
            <v>Inversión</v>
          </cell>
          <cell r="Z793">
            <v>86918393</v>
          </cell>
          <cell r="AA793" t="str">
            <v>N/A</v>
          </cell>
          <cell r="AB793" t="str">
            <v>N/A</v>
          </cell>
          <cell r="AC793">
            <v>7228143</v>
          </cell>
          <cell r="AD793">
            <v>7589549</v>
          </cell>
          <cell r="AE793">
            <v>117422</v>
          </cell>
          <cell r="AF793">
            <v>584222</v>
          </cell>
          <cell r="AG793" t="str">
            <v xml:space="preserve">
	2022011000068</v>
          </cell>
          <cell r="AH793">
            <v>44908</v>
          </cell>
          <cell r="AI793">
            <v>44910</v>
          </cell>
          <cell r="AJ793" t="str">
            <v>N/A</v>
          </cell>
          <cell r="AK793" t="str">
            <v>N/A</v>
          </cell>
          <cell r="AL793" t="str">
            <v>N/A</v>
          </cell>
          <cell r="AM793" t="str">
            <v>N/A</v>
          </cell>
          <cell r="AN793">
            <v>-3132197</v>
          </cell>
          <cell r="AO793">
            <v>45244</v>
          </cell>
          <cell r="AP793">
            <v>11384338</v>
          </cell>
          <cell r="AQ793">
            <v>45244</v>
          </cell>
          <cell r="AR793">
            <v>29007246</v>
          </cell>
          <cell r="AS793">
            <v>45282</v>
          </cell>
          <cell r="AT793">
            <v>0</v>
          </cell>
          <cell r="AU793" t="str">
            <v>N/A</v>
          </cell>
          <cell r="AV793">
            <v>0</v>
          </cell>
          <cell r="AW793" t="str">
            <v>N/A</v>
          </cell>
          <cell r="AX793">
            <v>2</v>
          </cell>
          <cell r="AY793">
            <v>45282</v>
          </cell>
          <cell r="AZ793">
            <v>152</v>
          </cell>
          <cell r="BA793">
            <v>124177780</v>
          </cell>
          <cell r="BB793" t="str">
            <v>SI</v>
          </cell>
          <cell r="BC793">
            <v>79690250</v>
          </cell>
          <cell r="BD793">
            <v>29007246</v>
          </cell>
          <cell r="BE793" t="str">
            <v>N/A</v>
          </cell>
          <cell r="BF793" t="str">
            <v>N/A</v>
          </cell>
          <cell r="BG793">
            <v>45245</v>
          </cell>
          <cell r="BH793">
            <v>45397</v>
          </cell>
          <cell r="BI793">
            <v>54</v>
          </cell>
          <cell r="BJ793" t="str">
            <v>SI</v>
          </cell>
          <cell r="BK793" t="str">
            <v>N/A</v>
          </cell>
          <cell r="BL793" t="str">
            <v xml:space="preserve">Cesar
</v>
          </cell>
          <cell r="BM793" t="str">
            <v>Cumplimiento</v>
          </cell>
          <cell r="BN793" t="str">
            <v>21-45-101395083</v>
          </cell>
          <cell r="BO793">
            <v>0</v>
          </cell>
          <cell r="BP793" t="str">
            <v>Seguros del Estado S.A.</v>
          </cell>
          <cell r="BQ793">
            <v>44909</v>
          </cell>
          <cell r="BR793" t="str">
            <v>13/12/2022 - 16/05/2024</v>
          </cell>
          <cell r="BS793">
            <v>44910</v>
          </cell>
          <cell r="BT793" t="str">
            <v>PENDIENTE</v>
          </cell>
          <cell r="BU793" t="str">
            <v xml:space="preserve">Mediante otrosí N°1 el 14/11/2023 se publica adición y prórroga del contrato JEP-923-2022 
Mediante otrosí N°2 del 22/12/2023 se adicionó y prorrogo el contrato JEP-923-2022 </v>
          </cell>
          <cell r="BV793" t="str">
            <v>En ejecución</v>
          </cell>
          <cell r="BW793" t="str">
            <v>Adición y prórroga</v>
          </cell>
          <cell r="BX793" t="str">
            <v>N/A</v>
          </cell>
          <cell r="BY793" t="str">
            <v>DERECHO</v>
          </cell>
          <cell r="BZ793" t="str">
            <v>N/A</v>
          </cell>
          <cell r="CA793" t="str">
            <v>FEMENINO</v>
          </cell>
        </row>
        <row r="794">
          <cell r="C794" t="str">
            <v>JEP-886-2022</v>
          </cell>
          <cell r="D794" t="str">
            <v>JEP-CSPO-854-2022</v>
          </cell>
          <cell r="E794" t="str">
            <v>Camila Mendez</v>
          </cell>
          <cell r="F794">
            <v>44897</v>
          </cell>
          <cell r="G794" t="str">
            <v>Silvia Daniela Higuera Pinto</v>
          </cell>
          <cell r="H794" t="str">
            <v>2. Contratos o convenios que no requieren pluralidad de ofertas</v>
          </cell>
          <cell r="I794" t="str">
            <v>1. Prestación de servicios</v>
          </cell>
          <cell r="J794">
            <v>1098769671</v>
          </cell>
          <cell r="K794">
            <v>0</v>
          </cell>
          <cell r="L794" t="str">
            <v>Persona Natural</v>
          </cell>
          <cell r="M794" t="str">
            <v xml:space="preserve">Bogotá D.C. </v>
          </cell>
          <cell r="N794" t="str">
            <v xml:space="preserve">Prestar servicios profesionales para apoyar y acompañar al Departamento de Atención al Ciudadano en la elaboración de actos administrativos, respuestas a las PQRSDF y revisión de documentos, con base en las normas legales vigentes y los lineamientos jurídicos, para la implementación del punto 5 del Acuerdo Final con enfoque sistemico. </v>
          </cell>
          <cell r="O794" t="str">
            <v>Funciones de la dependencia</v>
          </cell>
          <cell r="P794" t="str">
            <v>Harvey Danilo Suarez Morales</v>
          </cell>
          <cell r="Q794" t="str">
            <v>Secretaría Ejecutiva</v>
          </cell>
          <cell r="R794" t="str">
            <v>Subsecretaría Ejecutiva</v>
          </cell>
          <cell r="S794" t="str">
            <v>Departamento de Atención al Ciudadano</v>
          </cell>
          <cell r="T794" t="str">
            <v xml:space="preserve">Constanza Eugenia Cañon Charry	</v>
          </cell>
          <cell r="U794" t="str">
            <v>BB - Departamento de Atención al Ciudadano</v>
          </cell>
          <cell r="V794" t="str">
            <v>N/A</v>
          </cell>
          <cell r="W794" t="str">
            <v>N/A</v>
          </cell>
          <cell r="X794" t="str">
            <v>N/A</v>
          </cell>
          <cell r="Y794" t="str">
            <v>Inversión</v>
          </cell>
          <cell r="Z794">
            <v>62581258</v>
          </cell>
          <cell r="AA794" t="str">
            <v>N/A</v>
          </cell>
          <cell r="AB794" t="str">
            <v>N/A</v>
          </cell>
          <cell r="AC794">
            <v>5204263</v>
          </cell>
          <cell r="AD794">
            <v>5464476</v>
          </cell>
          <cell r="AE794">
            <v>108922</v>
          </cell>
          <cell r="AF794">
            <v>573222</v>
          </cell>
          <cell r="AG794" t="str">
            <v xml:space="preserve">	2022011000068</v>
          </cell>
          <cell r="AH794">
            <v>44903</v>
          </cell>
          <cell r="AI794">
            <v>44904</v>
          </cell>
          <cell r="AJ794" t="str">
            <v>N/A</v>
          </cell>
          <cell r="AK794" t="str">
            <v>N/A</v>
          </cell>
          <cell r="AL794" t="str">
            <v>N/A</v>
          </cell>
          <cell r="AM794" t="str">
            <v>N/A</v>
          </cell>
          <cell r="AN794">
            <v>-1214338</v>
          </cell>
          <cell r="AO794">
            <v>45245</v>
          </cell>
          <cell r="AP794">
            <v>8196717</v>
          </cell>
          <cell r="AQ794">
            <v>45245</v>
          </cell>
          <cell r="AR794">
            <v>20885211</v>
          </cell>
          <cell r="AS794" t="str">
            <v>NR</v>
          </cell>
          <cell r="AT794">
            <v>0</v>
          </cell>
          <cell r="AU794" t="str">
            <v>N/A</v>
          </cell>
          <cell r="AV794">
            <v>0</v>
          </cell>
          <cell r="AW794" t="str">
            <v>N/A</v>
          </cell>
          <cell r="AX794">
            <v>2</v>
          </cell>
          <cell r="AY794">
            <v>45288</v>
          </cell>
          <cell r="AZ794">
            <v>152</v>
          </cell>
          <cell r="BA794">
            <v>90448848</v>
          </cell>
          <cell r="BB794" t="str">
            <v>SI</v>
          </cell>
          <cell r="BC794">
            <v>57376995</v>
          </cell>
          <cell r="BD794">
            <v>20885211</v>
          </cell>
          <cell r="BE794" t="str">
            <v>N/A</v>
          </cell>
          <cell r="BF794" t="str">
            <v>N/A</v>
          </cell>
          <cell r="BG794">
            <v>45245</v>
          </cell>
          <cell r="BH794">
            <v>45397</v>
          </cell>
          <cell r="BI794">
            <v>54</v>
          </cell>
          <cell r="BJ794" t="str">
            <v>SI</v>
          </cell>
          <cell r="BK794" t="str">
            <v>N/A</v>
          </cell>
          <cell r="BL794" t="str">
            <v>Bogotá D.C.</v>
          </cell>
          <cell r="BM794" t="str">
            <v>Cumplimiento</v>
          </cell>
          <cell r="BN794" t="str">
            <v>21-45-101394611</v>
          </cell>
          <cell r="BO794">
            <v>0</v>
          </cell>
          <cell r="BP794" t="str">
            <v>Seguros del Estado S.A.</v>
          </cell>
          <cell r="BQ794">
            <v>44904</v>
          </cell>
          <cell r="BR794" t="str">
            <v>09/12/2022 - 15/05/2024</v>
          </cell>
          <cell r="BS794">
            <v>44904</v>
          </cell>
          <cell r="BT794" t="str">
            <v>PENDIENTE</v>
          </cell>
          <cell r="BU794" t="str">
            <v>Mediante otrosí N°1 el 15/11/2023 se publica la adición y prórroga del contrato JEP-886-2022 (Atención al ciudadano)
Mediante otrosí N°2 se publica la adición y prórroga del contrato JEP-886-2022</v>
          </cell>
          <cell r="BV794" t="str">
            <v>En ejecución</v>
          </cell>
          <cell r="BW794" t="str">
            <v>Adición y Prórroga</v>
          </cell>
          <cell r="BX794" t="str">
            <v>N/A</v>
          </cell>
          <cell r="BY794" t="str">
            <v>DERECHO</v>
          </cell>
          <cell r="BZ794" t="str">
            <v>N/A</v>
          </cell>
          <cell r="CA794" t="str">
            <v>FEMENINO</v>
          </cell>
        </row>
        <row r="795">
          <cell r="C795" t="str">
            <v>JEP-924-2022</v>
          </cell>
          <cell r="D795" t="str">
            <v>JEP-CSPO-892-2022</v>
          </cell>
          <cell r="E795" t="str">
            <v>Clara Torres</v>
          </cell>
          <cell r="F795">
            <v>44901</v>
          </cell>
          <cell r="G795" t="str">
            <v>Wilson Dario Rodriguez Barrera</v>
          </cell>
          <cell r="H795" t="str">
            <v>2. Contratos o convenios que no requieren pluralidad de ofertas</v>
          </cell>
          <cell r="I795" t="str">
            <v>1. Prestación de servicios</v>
          </cell>
          <cell r="J795">
            <v>79558943</v>
          </cell>
          <cell r="K795">
            <v>3</v>
          </cell>
          <cell r="L795" t="str">
            <v>Persona Natural</v>
          </cell>
          <cell r="M795" t="str">
            <v xml:space="preserve">Bogotá D.C. </v>
          </cell>
          <cell r="N795" t="str">
            <v>Prestación de servicios profesionales en la asesoría jurídica, atención integral y defensa técnica judicial a las personas que comparezcan ante las salas y secciones de la JEP, teniendo en cuenta los enfoques diferenciales</v>
          </cell>
          <cell r="O795" t="str">
            <v>Funciones de la dependencia</v>
          </cell>
          <cell r="P795" t="str">
            <v>Harvey Danilo Suarez Morales</v>
          </cell>
          <cell r="Q795" t="str">
            <v>Secretaría Ejecutiva</v>
          </cell>
          <cell r="R795" t="str">
            <v>Subsecretaría Ejecutiva</v>
          </cell>
          <cell r="S795" t="str">
            <v>Departamento SAAD - Comparecientes</v>
          </cell>
          <cell r="T795" t="str">
            <v>Jorge Alirio Mancera Cortés</v>
          </cell>
          <cell r="U795" t="str">
            <v>BB-Departamento SAAD - Comparecientes</v>
          </cell>
          <cell r="V795" t="str">
            <v>N/A</v>
          </cell>
          <cell r="W795" t="str">
            <v>N/A</v>
          </cell>
          <cell r="X795" t="str">
            <v>N/A</v>
          </cell>
          <cell r="Y795" t="str">
            <v>Inversión</v>
          </cell>
          <cell r="Z795">
            <v>86918393</v>
          </cell>
          <cell r="AA795" t="str">
            <v>N/A</v>
          </cell>
          <cell r="AB795" t="str">
            <v>N/A</v>
          </cell>
          <cell r="AC795">
            <v>7228143</v>
          </cell>
          <cell r="AD795">
            <v>7589549</v>
          </cell>
          <cell r="AE795">
            <v>117522</v>
          </cell>
          <cell r="AF795">
            <v>585722</v>
          </cell>
          <cell r="AG795">
            <v>2022011000068</v>
          </cell>
          <cell r="AH795">
            <v>44907</v>
          </cell>
          <cell r="AI795">
            <v>44914</v>
          </cell>
          <cell r="AJ795" t="str">
            <v>N/A</v>
          </cell>
          <cell r="AK795" t="str">
            <v>N/A</v>
          </cell>
          <cell r="AL795" t="str">
            <v>N/A</v>
          </cell>
          <cell r="AM795" t="str">
            <v>N/A</v>
          </cell>
          <cell r="AN795">
            <v>-4095949</v>
          </cell>
          <cell r="AO795">
            <v>45244</v>
          </cell>
          <cell r="AP795">
            <v>11384338</v>
          </cell>
          <cell r="AQ795" t="str">
            <v>NR</v>
          </cell>
          <cell r="AR795">
            <v>0</v>
          </cell>
          <cell r="AS795" t="str">
            <v>N/A</v>
          </cell>
          <cell r="AT795">
            <v>0</v>
          </cell>
          <cell r="AU795" t="str">
            <v>N/A</v>
          </cell>
          <cell r="AV795">
            <v>0</v>
          </cell>
          <cell r="AW795" t="str">
            <v>N/A</v>
          </cell>
          <cell r="AX795">
            <v>1</v>
          </cell>
          <cell r="AY795">
            <v>45244</v>
          </cell>
          <cell r="AZ795">
            <v>46</v>
          </cell>
          <cell r="BA795">
            <v>94206782</v>
          </cell>
          <cell r="BB795" t="str">
            <v>SI</v>
          </cell>
          <cell r="BC795">
            <v>79690250</v>
          </cell>
          <cell r="BD795" t="str">
            <v>N/A</v>
          </cell>
          <cell r="BE795" t="str">
            <v>N/A</v>
          </cell>
          <cell r="BF795" t="str">
            <v>N/A</v>
          </cell>
          <cell r="BG795">
            <v>45245</v>
          </cell>
          <cell r="BH795">
            <v>45291</v>
          </cell>
          <cell r="BI795">
            <v>-52</v>
          </cell>
          <cell r="BJ795" t="str">
            <v>SI</v>
          </cell>
          <cell r="BK795" t="str">
            <v>N/A</v>
          </cell>
          <cell r="BL795" t="str">
            <v>Huila</v>
          </cell>
          <cell r="BM795" t="str">
            <v>Cumplimiento</v>
          </cell>
          <cell r="BN795" t="str">
            <v xml:space="preserve">	17-47-101003845</v>
          </cell>
          <cell r="BO795">
            <v>0</v>
          </cell>
          <cell r="BP795" t="str">
            <v>Seguros del Estado S.A.</v>
          </cell>
          <cell r="BQ795">
            <v>44910</v>
          </cell>
          <cell r="BR795" t="str">
            <v>15/12/2022 - 15/05/2024</v>
          </cell>
          <cell r="BS795">
            <v>44914</v>
          </cell>
          <cell r="BT795" t="str">
            <v>PENDIENTE</v>
          </cell>
          <cell r="BU795" t="str">
            <v>Ninguna</v>
          </cell>
          <cell r="BV795" t="str">
            <v>Terminado</v>
          </cell>
          <cell r="BW795" t="str">
            <v>Adición y prórroga</v>
          </cell>
          <cell r="BX795" t="str">
            <v>N/A</v>
          </cell>
          <cell r="BY795" t="str">
            <v>DERECHO</v>
          </cell>
          <cell r="BZ795" t="str">
            <v>N/A</v>
          </cell>
          <cell r="CA795" t="str">
            <v>MASCULINO</v>
          </cell>
        </row>
        <row r="796">
          <cell r="C796" t="str">
            <v>JEP-966-2022</v>
          </cell>
          <cell r="D796" t="str">
            <v>JEP-CSPO-931-2022</v>
          </cell>
          <cell r="E796" t="str">
            <v>Laura Paredes</v>
          </cell>
          <cell r="F796">
            <v>44908</v>
          </cell>
          <cell r="G796" t="str">
            <v>Robert Fuentes Roa</v>
          </cell>
          <cell r="H796" t="str">
            <v>2. Contratos o convenios que no requieren pluralidad de ofertas</v>
          </cell>
          <cell r="I796" t="str">
            <v>1. Prestación de servicios</v>
          </cell>
          <cell r="J796">
            <v>80420018</v>
          </cell>
          <cell r="K796">
            <v>5</v>
          </cell>
          <cell r="L796" t="str">
            <v>Persona Natural</v>
          </cell>
          <cell r="M796" t="str">
            <v xml:space="preserve">Bogotá D.C. </v>
          </cell>
          <cell r="N796" t="str">
            <v>Prestar servicios profesionales a la Subsecretaria Ejecutiva en el apoyo y acompañamiento a la ejecución de los servicios contratados como parte de la asistencia técnica a las actuaciones y decisiones judiciales propias de la justicia transicional y restaurativa en cumplimiento de las obligaciones misionales de la Subsecretaria Ejecutiva.</v>
          </cell>
          <cell r="O796" t="str">
            <v>Administrativo Transversal</v>
          </cell>
          <cell r="P796" t="str">
            <v>Harvey Danilo Suarez Morales</v>
          </cell>
          <cell r="Q796" t="str">
            <v>Secretaría Ejecutiva</v>
          </cell>
          <cell r="R796" t="str">
            <v>Subsecretaría Ejecutiva</v>
          </cell>
          <cell r="S796" t="str">
            <v>Subsecretaría Ejecutiva</v>
          </cell>
          <cell r="T796" t="str">
            <v>Maria del Pilar Torres Navarrete</v>
          </cell>
          <cell r="U796" t="str">
            <v xml:space="preserve">B - Subsecretaría Ejecutiva </v>
          </cell>
          <cell r="V796" t="str">
            <v>N/A</v>
          </cell>
          <cell r="W796" t="str">
            <v>N/A</v>
          </cell>
          <cell r="X796" t="str">
            <v>N/A</v>
          </cell>
          <cell r="Y796" t="str">
            <v>Inversión</v>
          </cell>
          <cell r="Z796">
            <v>50412668</v>
          </cell>
          <cell r="AA796" t="str">
            <v>N/A</v>
          </cell>
          <cell r="AB796" t="str">
            <v>N/A</v>
          </cell>
          <cell r="AC796">
            <v>4192323</v>
          </cell>
          <cell r="AD796">
            <v>4401938</v>
          </cell>
          <cell r="AE796">
            <v>109922</v>
          </cell>
          <cell r="AF796" t="str">
            <v xml:space="preserve">	588622</v>
          </cell>
          <cell r="AG796">
            <v>2022011000068</v>
          </cell>
          <cell r="AH796">
            <v>44911</v>
          </cell>
          <cell r="AI796">
            <v>44913</v>
          </cell>
          <cell r="AJ796" t="str">
            <v>N/A</v>
          </cell>
          <cell r="AK796" t="str">
            <v>N/A</v>
          </cell>
          <cell r="AL796" t="str">
            <v>N/A</v>
          </cell>
          <cell r="AM796" t="str">
            <v>N/A</v>
          </cell>
          <cell r="AN796">
            <v>-2235907</v>
          </cell>
          <cell r="AO796">
            <v>45245</v>
          </cell>
          <cell r="AP796">
            <v>6602911</v>
          </cell>
          <cell r="AQ796">
            <v>45245</v>
          </cell>
          <cell r="AR796">
            <v>16824198</v>
          </cell>
          <cell r="AS796">
            <v>45282</v>
          </cell>
          <cell r="AT796">
            <v>0</v>
          </cell>
          <cell r="AU796" t="str">
            <v>N/A</v>
          </cell>
          <cell r="AV796">
            <v>0</v>
          </cell>
          <cell r="AW796" t="str">
            <v>N/A</v>
          </cell>
          <cell r="AX796">
            <v>2</v>
          </cell>
          <cell r="AY796">
            <v>45282</v>
          </cell>
          <cell r="AZ796">
            <v>152</v>
          </cell>
          <cell r="BA796">
            <v>71603870</v>
          </cell>
          <cell r="BB796" t="str">
            <v>SI</v>
          </cell>
          <cell r="BC796">
            <v>46220345</v>
          </cell>
          <cell r="BD796">
            <v>16824198</v>
          </cell>
          <cell r="BE796" t="str">
            <v>N/A</v>
          </cell>
          <cell r="BF796" t="str">
            <v>N/A</v>
          </cell>
          <cell r="BG796">
            <v>45245</v>
          </cell>
          <cell r="BH796">
            <v>45397</v>
          </cell>
          <cell r="BI796">
            <v>54</v>
          </cell>
          <cell r="BJ796" t="str">
            <v>SI</v>
          </cell>
          <cell r="BK796" t="str">
            <v>N/A</v>
          </cell>
          <cell r="BL796" t="str">
            <v>Bogotá D.C.</v>
          </cell>
          <cell r="BM796" t="str">
            <v>Cumplimiento</v>
          </cell>
          <cell r="BN796" t="str">
            <v>21-45-101395519</v>
          </cell>
          <cell r="BO796">
            <v>0</v>
          </cell>
          <cell r="BP796" t="str">
            <v>Seguros del Estado S.A.</v>
          </cell>
          <cell r="BQ796">
            <v>44911</v>
          </cell>
          <cell r="BR796" t="str">
            <v>16/12/2022 - 16/05/2024</v>
          </cell>
          <cell r="BS796">
            <v>44911</v>
          </cell>
          <cell r="BT796" t="str">
            <v>PENDIENTE</v>
          </cell>
          <cell r="BU796" t="str">
            <v>Mediante otrosí N°1 el 15/11/2023 se publica la adición y prórroga del Cto  JEP-966-2022
Mediante otrosí N°2 el 22/12/2023 se publica la adición y prórroga del Cto  JEP-966-2022</v>
          </cell>
          <cell r="BV796" t="str">
            <v>En ejecución</v>
          </cell>
          <cell r="BW796" t="str">
            <v>Adición y Prórroga</v>
          </cell>
          <cell r="BX796" t="str">
            <v>N/A</v>
          </cell>
          <cell r="BY796" t="str">
            <v>CONTADURÍA PÚBLICA</v>
          </cell>
          <cell r="BZ796" t="str">
            <v>N/A</v>
          </cell>
          <cell r="CA796" t="str">
            <v>MASCULINO</v>
          </cell>
        </row>
        <row r="797">
          <cell r="C797" t="str">
            <v>JEP-891-2022</v>
          </cell>
          <cell r="D797" t="str">
            <v>JEP-CSPO-859-2022</v>
          </cell>
          <cell r="E797" t="str">
            <v>Carlos Torres</v>
          </cell>
          <cell r="F797">
            <v>44870</v>
          </cell>
          <cell r="G797" t="str">
            <v xml:space="preserve">Rober Asprilla Gómez </v>
          </cell>
          <cell r="H797" t="str">
            <v>2. Contratos o convenios que no requieren pluralidad de ofertas</v>
          </cell>
          <cell r="I797" t="str">
            <v>1. Prestación de servicios</v>
          </cell>
          <cell r="J797">
            <v>11809455</v>
          </cell>
          <cell r="K797">
            <v>1</v>
          </cell>
          <cell r="L797" t="str">
            <v>Persona Natural</v>
          </cell>
          <cell r="M797" t="str">
            <v>Quibdó</v>
          </cell>
          <cell r="N797" t="str">
            <v>Prestación de servicios profesionales en la asesoría jurídica, atención integral y defensa técnica judicial a las personas que comparezcan ante las salas y secciones de la JEP, teniendo en cuenta los enfoques diferenciales</v>
          </cell>
          <cell r="O797" t="str">
            <v>Funciones de la dependencia</v>
          </cell>
          <cell r="P797" t="str">
            <v>Harvey Danilo Suarez Morales</v>
          </cell>
          <cell r="Q797" t="str">
            <v>Secretaría Ejecutiva</v>
          </cell>
          <cell r="R797" t="str">
            <v>Subsecretaría Ejecutiva</v>
          </cell>
          <cell r="S797" t="str">
            <v>Departamento SAAD - Comparecientes</v>
          </cell>
          <cell r="T797" t="str">
            <v>Jorge Alirio Mancera Cortés</v>
          </cell>
          <cell r="U797" t="str">
            <v>BB-Departamento SAAD - Comparecientes</v>
          </cell>
          <cell r="V797" t="str">
            <v>N/A</v>
          </cell>
          <cell r="W797" t="str">
            <v>N/A</v>
          </cell>
          <cell r="X797" t="str">
            <v>N/A</v>
          </cell>
          <cell r="Y797" t="str">
            <v>Inversión</v>
          </cell>
          <cell r="Z797">
            <v>86918393</v>
          </cell>
          <cell r="AA797" t="str">
            <v>N/A</v>
          </cell>
          <cell r="AB797" t="str">
            <v>N/A</v>
          </cell>
          <cell r="AC797">
            <v>7228143</v>
          </cell>
          <cell r="AD797">
            <v>7589549</v>
          </cell>
          <cell r="AE797">
            <v>117622</v>
          </cell>
          <cell r="AF797">
            <v>577422</v>
          </cell>
          <cell r="AG797" t="str">
            <v xml:space="preserve">	2022011000068</v>
          </cell>
          <cell r="AH797">
            <v>44904</v>
          </cell>
          <cell r="AI797">
            <v>44910</v>
          </cell>
          <cell r="AJ797" t="str">
            <v>N/A</v>
          </cell>
          <cell r="AK797" t="str">
            <v>N/A</v>
          </cell>
          <cell r="AL797" t="str">
            <v>N/A</v>
          </cell>
          <cell r="AM797" t="str">
            <v>N/A</v>
          </cell>
          <cell r="AN797">
            <v>-3132197</v>
          </cell>
          <cell r="AO797">
            <v>45244</v>
          </cell>
          <cell r="AP797">
            <v>11384338</v>
          </cell>
          <cell r="AQ797">
            <v>45244</v>
          </cell>
          <cell r="AR797">
            <v>29007246</v>
          </cell>
          <cell r="AS797">
            <v>45287</v>
          </cell>
          <cell r="AT797">
            <v>0</v>
          </cell>
          <cell r="AU797" t="str">
            <v>N/A</v>
          </cell>
          <cell r="AV797">
            <v>0</v>
          </cell>
          <cell r="AW797" t="str">
            <v>N/A</v>
          </cell>
          <cell r="AX797">
            <v>2</v>
          </cell>
          <cell r="AY797">
            <v>45287</v>
          </cell>
          <cell r="AZ797">
            <v>69</v>
          </cell>
          <cell r="BA797">
            <v>124177780</v>
          </cell>
          <cell r="BB797" t="str">
            <v>SI</v>
          </cell>
          <cell r="BC797">
            <v>79690250</v>
          </cell>
          <cell r="BD797">
            <v>29007246</v>
          </cell>
          <cell r="BE797" t="str">
            <v>N/A</v>
          </cell>
          <cell r="BF797" t="str">
            <v>N/A</v>
          </cell>
          <cell r="BG797">
            <v>45245</v>
          </cell>
          <cell r="BH797">
            <v>45314</v>
          </cell>
          <cell r="BI797">
            <v>-29</v>
          </cell>
          <cell r="BJ797" t="str">
            <v>SI</v>
          </cell>
          <cell r="BK797">
            <v>45315</v>
          </cell>
          <cell r="BL797" t="str">
            <v>Chocó</v>
          </cell>
          <cell r="BM797" t="str">
            <v>Cumplimiento</v>
          </cell>
          <cell r="BN797" t="str">
            <v>510 47 994000019409</v>
          </cell>
          <cell r="BO797">
            <v>1</v>
          </cell>
          <cell r="BP797" t="str">
            <v>Aseguradora Solidaria de Colombia</v>
          </cell>
          <cell r="BQ797">
            <v>44909</v>
          </cell>
          <cell r="BR797" t="str">
            <v>09/12/2022 - 15/05/2024</v>
          </cell>
          <cell r="BS797">
            <v>44910</v>
          </cell>
          <cell r="BT797" t="str">
            <v>PENDIENTE</v>
          </cell>
          <cell r="BU797" t="str">
            <v>Mediante otrosí N°1 el 14/11/2023 se publica la adición y prórroga del Cto JEP-891-2022 - ROBER ASPRILLA GÓMEZ
Mediante Otrosí N°2 el 27/12/2023 se publica la adición y prórroga del contrato JEP-891-2022 
EL 24/01/2024 se publicó la terminación anticipada del contrato JEP-891-2022 hasta el 23 de enero de 2024</v>
          </cell>
          <cell r="BV797" t="str">
            <v>Terminado</v>
          </cell>
          <cell r="BW797" t="str">
            <v>Adición y próroga, terminación anticipada</v>
          </cell>
          <cell r="BX797" t="str">
            <v>N/A</v>
          </cell>
          <cell r="BY797" t="str">
            <v>DERECHO</v>
          </cell>
          <cell r="BZ797" t="str">
            <v>N/A</v>
          </cell>
          <cell r="CA797" t="str">
            <v>MASCULINO</v>
          </cell>
        </row>
        <row r="798">
          <cell r="C798" t="str">
            <v>JEP-818-2022</v>
          </cell>
          <cell r="D798" t="str">
            <v>JEP-CSPO-788-2022</v>
          </cell>
          <cell r="E798" t="str">
            <v>Paola Casas</v>
          </cell>
          <cell r="F798">
            <v>44894</v>
          </cell>
          <cell r="G798" t="str">
            <v>Carlos Alberto Jaramillo Portilla</v>
          </cell>
          <cell r="H798" t="str">
            <v>2. Contratos o convenios que no requieren pluralidad de ofertas</v>
          </cell>
          <cell r="I798" t="str">
            <v>1. Prestación de servicios</v>
          </cell>
          <cell r="J798">
            <v>1018460535</v>
          </cell>
          <cell r="K798">
            <v>8</v>
          </cell>
          <cell r="L798" t="str">
            <v>Persona Natural</v>
          </cell>
          <cell r="M798" t="str">
            <v xml:space="preserve">Bogotá D.C. </v>
          </cell>
          <cell r="N798" t="str">
            <v xml:space="preserve">Prestar servicios profesionales para apoyar y acompañar en los procesos de mejoramiento de la gestión judicial de la Secretaría Judicial. </v>
          </cell>
          <cell r="O798" t="str">
            <v>Administrativo Transversal</v>
          </cell>
          <cell r="P798" t="str">
            <v>Harvey Danilo Suarez Morales</v>
          </cell>
          <cell r="Q798" t="str">
            <v>Secretaría Ejecutiva</v>
          </cell>
          <cell r="R798" t="str">
            <v>Dirección de Asuntos Jurídicos</v>
          </cell>
          <cell r="S798" t="str">
            <v>Dirección de Asuntos Jurídicos</v>
          </cell>
          <cell r="T798" t="str">
            <v xml:space="preserve">Yuly Saenz Berdugo </v>
          </cell>
          <cell r="U798" t="str">
            <v>G-Secretaría General Judicial</v>
          </cell>
          <cell r="V798" t="str">
            <v>N/A</v>
          </cell>
          <cell r="W798" t="str">
            <v>Magistratura
SEJUD - INTEG</v>
          </cell>
          <cell r="X798" t="str">
            <v>N/A</v>
          </cell>
          <cell r="Y798" t="str">
            <v>Inversión</v>
          </cell>
          <cell r="Z798">
            <v>43459180</v>
          </cell>
          <cell r="AA798" t="str">
            <v>N/A</v>
          </cell>
          <cell r="AB798" t="str">
            <v>N/A</v>
          </cell>
          <cell r="AC798">
            <v>3614070</v>
          </cell>
          <cell r="AD798">
            <v>3794773</v>
          </cell>
          <cell r="AE798">
            <v>115322</v>
          </cell>
          <cell r="AF798">
            <v>561522</v>
          </cell>
          <cell r="AG798">
            <v>2022011000068</v>
          </cell>
          <cell r="AH798">
            <v>44897</v>
          </cell>
          <cell r="AI798">
            <v>44904</v>
          </cell>
          <cell r="AJ798" t="str">
            <v>N/A</v>
          </cell>
          <cell r="AK798" t="str">
            <v>N/A</v>
          </cell>
          <cell r="AL798" t="str">
            <v>N/A</v>
          </cell>
          <cell r="AM798" t="str">
            <v>N/A</v>
          </cell>
          <cell r="AN798">
            <v>-843283</v>
          </cell>
          <cell r="AO798">
            <v>45245</v>
          </cell>
          <cell r="AP798">
            <v>5692166</v>
          </cell>
          <cell r="AQ798">
            <v>45245</v>
          </cell>
          <cell r="AR798">
            <v>14503611</v>
          </cell>
          <cell r="AS798">
            <v>45288</v>
          </cell>
          <cell r="AT798">
            <v>0</v>
          </cell>
          <cell r="AU798" t="str">
            <v>N/A</v>
          </cell>
          <cell r="AV798">
            <v>0</v>
          </cell>
          <cell r="AW798" t="str">
            <v>N/A</v>
          </cell>
          <cell r="AX798">
            <v>2</v>
          </cell>
          <cell r="AY798">
            <v>45288</v>
          </cell>
          <cell r="AZ798">
            <v>152</v>
          </cell>
          <cell r="BA798">
            <v>62811674</v>
          </cell>
          <cell r="BB798" t="str">
            <v>SI</v>
          </cell>
          <cell r="BC798">
            <v>39845110</v>
          </cell>
          <cell r="BD798" t="str">
            <v>N/A</v>
          </cell>
          <cell r="BE798" t="str">
            <v>N/A</v>
          </cell>
          <cell r="BF798" t="str">
            <v>N/A</v>
          </cell>
          <cell r="BG798">
            <v>45245</v>
          </cell>
          <cell r="BH798">
            <v>45397</v>
          </cell>
          <cell r="BI798">
            <v>54</v>
          </cell>
          <cell r="BJ798" t="str">
            <v>SI</v>
          </cell>
          <cell r="BK798" t="str">
            <v>N/A</v>
          </cell>
          <cell r="BL798" t="str">
            <v>Bogotá D.C.</v>
          </cell>
          <cell r="BM798" t="str">
            <v>Cumplimiento</v>
          </cell>
          <cell r="BN798" t="str">
            <v>11-45-101120082</v>
          </cell>
          <cell r="BO798">
            <v>0</v>
          </cell>
          <cell r="BP798" t="str">
            <v>Seguros del Estado S.A.</v>
          </cell>
          <cell r="BQ798">
            <v>44900</v>
          </cell>
          <cell r="BR798" t="str">
            <v>05/12/2022 - 20/05/2024</v>
          </cell>
          <cell r="BS798">
            <v>44904</v>
          </cell>
          <cell r="BT798" t="str">
            <v>PENDIENTE</v>
          </cell>
          <cell r="BU798" t="str">
            <v>autorización de vigencia futura mediante
oficio No. 2-2022-055247 del veinticinco (25) de noviembre de dos mil veintidós (2022) emitido
por el Ministerio de Hacienda y Crédito Público. 
Mediante otrosí N°1 el 15/11/2023 se publica la adición y prórroga del contrato JEP-818-2022 (SEJUD)</v>
          </cell>
          <cell r="BV798" t="str">
            <v>En ejecución</v>
          </cell>
          <cell r="BW798" t="str">
            <v>Adición y Prórroga</v>
          </cell>
          <cell r="BX798" t="str">
            <v>N/A</v>
          </cell>
          <cell r="BY798" t="str">
            <v>DERECHO</v>
          </cell>
          <cell r="BZ798" t="str">
            <v>N/A</v>
          </cell>
          <cell r="CA798" t="str">
            <v>MASCULINO</v>
          </cell>
        </row>
        <row r="799">
          <cell r="C799" t="str">
            <v>JEP-819-2022</v>
          </cell>
          <cell r="D799" t="str">
            <v>JEP-CSPO-789-2022</v>
          </cell>
          <cell r="E799" t="str">
            <v>Paola Casas</v>
          </cell>
          <cell r="F799">
            <v>44894</v>
          </cell>
          <cell r="G799" t="str">
            <v>Carlos Andrés Barco Enríquez</v>
          </cell>
          <cell r="H799" t="str">
            <v>2. Contratos o convenios que no requieren pluralidad de ofertas</v>
          </cell>
          <cell r="I799" t="str">
            <v>1. Prestación de servicios</v>
          </cell>
          <cell r="J799">
            <v>1085284826</v>
          </cell>
          <cell r="K799">
            <v>5</v>
          </cell>
          <cell r="L799" t="str">
            <v>Persona Natural</v>
          </cell>
          <cell r="M799" t="str">
            <v>Cali</v>
          </cell>
          <cell r="N799" t="str">
            <v>Prestar servicios profesionales para apoyar y acompañar en los procesos de mejoramiento de la gestión judicial de la Secretaría Judicial</v>
          </cell>
          <cell r="O799" t="str">
            <v>Administrativo Transversal</v>
          </cell>
          <cell r="P799" t="str">
            <v>Harvey Danilo Suarez Morales</v>
          </cell>
          <cell r="Q799" t="str">
            <v>Secretaría Ejecutiva</v>
          </cell>
          <cell r="R799" t="str">
            <v>Dirección de Asuntos Jurídicos</v>
          </cell>
          <cell r="S799" t="str">
            <v>Dirección de Asuntos Jurídicos</v>
          </cell>
          <cell r="T799" t="str">
            <v xml:space="preserve">Yuly Saenz Berdugo </v>
          </cell>
          <cell r="U799" t="str">
            <v>G-Secretaría General Judicial</v>
          </cell>
          <cell r="V799" t="str">
            <v>N/A</v>
          </cell>
          <cell r="W799" t="str">
            <v xml:space="preserve">Magistratura 
SEJUD -SAI </v>
          </cell>
          <cell r="X799" t="str">
            <v>N/A</v>
          </cell>
          <cell r="Y799" t="str">
            <v>Inversión</v>
          </cell>
          <cell r="Z799">
            <v>43459180</v>
          </cell>
          <cell r="AA799" t="str">
            <v>N/A</v>
          </cell>
          <cell r="AB799" t="str">
            <v>N/A</v>
          </cell>
          <cell r="AC799">
            <v>3614070</v>
          </cell>
          <cell r="AD799">
            <v>3794773</v>
          </cell>
          <cell r="AE799">
            <v>111022</v>
          </cell>
          <cell r="AF799">
            <v>563422</v>
          </cell>
          <cell r="AG799">
            <v>2022011000068</v>
          </cell>
          <cell r="AH799">
            <v>44900</v>
          </cell>
          <cell r="AI799">
            <v>44901</v>
          </cell>
          <cell r="AJ799" t="str">
            <v>Paula Valentina Sánchez Robles</v>
          </cell>
          <cell r="AK799">
            <v>1070989400</v>
          </cell>
          <cell r="AL799">
            <v>3</v>
          </cell>
          <cell r="AM799">
            <v>45181</v>
          </cell>
          <cell r="AN799">
            <v>-481876</v>
          </cell>
          <cell r="AO799">
            <v>45245</v>
          </cell>
          <cell r="AP799">
            <v>5312677</v>
          </cell>
          <cell r="AQ799">
            <v>45245</v>
          </cell>
          <cell r="AR799">
            <v>14503611</v>
          </cell>
          <cell r="AS799">
            <v>45280</v>
          </cell>
          <cell r="AT799">
            <v>0</v>
          </cell>
          <cell r="AU799" t="str">
            <v>N/A</v>
          </cell>
          <cell r="AV799">
            <v>0</v>
          </cell>
          <cell r="AW799" t="str">
            <v>N/A</v>
          </cell>
          <cell r="AX799">
            <v>2</v>
          </cell>
          <cell r="AY799">
            <v>45280</v>
          </cell>
          <cell r="AZ799">
            <v>152</v>
          </cell>
          <cell r="BA799">
            <v>62793592</v>
          </cell>
          <cell r="BB799" t="str">
            <v>SI</v>
          </cell>
          <cell r="BC799">
            <v>39845110</v>
          </cell>
          <cell r="BD799">
            <v>14503611</v>
          </cell>
          <cell r="BE799" t="str">
            <v>N/A</v>
          </cell>
          <cell r="BF799" t="str">
            <v>N/A</v>
          </cell>
          <cell r="BG799">
            <v>45245</v>
          </cell>
          <cell r="BH799">
            <v>45397</v>
          </cell>
          <cell r="BI799">
            <v>54</v>
          </cell>
          <cell r="BJ799" t="str">
            <v>SI</v>
          </cell>
          <cell r="BK799" t="str">
            <v>N/A</v>
          </cell>
          <cell r="BL799" t="str">
            <v>Bogotá D.C.</v>
          </cell>
          <cell r="BM799" t="str">
            <v>Cumplimiento</v>
          </cell>
          <cell r="BN799" t="str">
            <v>436-47-994000057227</v>
          </cell>
          <cell r="BO799">
            <v>0</v>
          </cell>
          <cell r="BP799" t="str">
            <v>Aseguradora Solidaria de Colombia</v>
          </cell>
          <cell r="BQ799">
            <v>44900</v>
          </cell>
          <cell r="BR799" t="str">
            <v>05/12/2022 - 15/05/2024</v>
          </cell>
          <cell r="BS799">
            <v>44901</v>
          </cell>
          <cell r="BT799" t="str">
            <v>PENDIENTE</v>
          </cell>
          <cell r="BU799" t="str">
            <v>autorización de vigencia futura mediante
oficio No. 2-2022-055247 del veinticinco (25) de noviembre de dos mil veintidós (2022) 
El 12/09/2023 se publica la cesión 
Mediante otrosí N°1 el 15/11/2023 se publica la adición y prórroga del contrato JEP-819-2022 (SEJUD)</v>
          </cell>
          <cell r="BV799" t="str">
            <v>En ejecución</v>
          </cell>
          <cell r="BW799" t="str">
            <v>Adición, prórroga y cesión</v>
          </cell>
          <cell r="BX799" t="str">
            <v>N/A</v>
          </cell>
          <cell r="BY799" t="str">
            <v>DERECHO</v>
          </cell>
          <cell r="BZ799" t="str">
            <v>N/A</v>
          </cell>
          <cell r="CA799" t="str">
            <v>FEMENINO</v>
          </cell>
        </row>
        <row r="800">
          <cell r="C800" t="str">
            <v>JEP-864-2022</v>
          </cell>
          <cell r="D800" t="str">
            <v>JEP-CSPO-834-2022</v>
          </cell>
          <cell r="E800" t="str">
            <v>Clara Torres</v>
          </cell>
          <cell r="F800">
            <v>44896</v>
          </cell>
          <cell r="G800" t="str">
            <v>Andrea Carolina Bello Tocancipa</v>
          </cell>
          <cell r="H800" t="str">
            <v>2. Contratos o convenios que no requieren pluralidad de ofertas</v>
          </cell>
          <cell r="I800" t="str">
            <v>1. Prestación de servicios</v>
          </cell>
          <cell r="J800">
            <v>1019108919</v>
          </cell>
          <cell r="K800">
            <v>9</v>
          </cell>
          <cell r="L800" t="str">
            <v>Persona Natural</v>
          </cell>
          <cell r="M800" t="str">
            <v xml:space="preserve">Bogotá D.C. </v>
          </cell>
          <cell r="N800" t="str">
            <v>Apoyar y acompañar la transcripción de diligencias en el marco de los casos priorizados por la Sala de Reconocimiento de Verdad, de Responsabilidad y de Determinación de los Hechos y Conductas</v>
          </cell>
          <cell r="O800" t="str">
            <v>Funciones de la dependencia</v>
          </cell>
          <cell r="P800" t="str">
            <v>Harvey Danilo Suarez Morales</v>
          </cell>
          <cell r="Q800" t="str">
            <v>Secretaría Ejecutiva</v>
          </cell>
          <cell r="R800" t="str">
            <v>Dirección de Asuntos Jurídicos</v>
          </cell>
          <cell r="S800" t="str">
            <v>Dirección de Asuntos Jurídicos</v>
          </cell>
          <cell r="T800" t="str">
            <v>Daniela Alexandra Quinche Pachón</v>
          </cell>
          <cell r="U800" t="str">
            <v>F -Magistratura</v>
          </cell>
          <cell r="V800" t="str">
            <v>N/A</v>
          </cell>
          <cell r="W800" t="str">
            <v>Magistratura
Transcriptores - SRVR</v>
          </cell>
          <cell r="X800" t="str">
            <v xml:space="preserve">Mgdo. Julieta Lemaitre Ripoll </v>
          </cell>
          <cell r="Y800" t="str">
            <v>Inversión</v>
          </cell>
          <cell r="Z800">
            <v>39113268</v>
          </cell>
          <cell r="AA800" t="str">
            <v>N/A</v>
          </cell>
          <cell r="AB800" t="str">
            <v>N/A</v>
          </cell>
          <cell r="AC800">
            <v>3252663</v>
          </cell>
          <cell r="AD800">
            <v>3415296</v>
          </cell>
          <cell r="AE800">
            <v>110422</v>
          </cell>
          <cell r="AF800">
            <v>585422</v>
          </cell>
          <cell r="AG800">
            <v>2022011000068</v>
          </cell>
          <cell r="AH800">
            <v>44910</v>
          </cell>
          <cell r="AI800">
            <v>44916</v>
          </cell>
          <cell r="AJ800" t="str">
            <v>Sofia Romero Franco</v>
          </cell>
          <cell r="AK800">
            <v>1152224592</v>
          </cell>
          <cell r="AL800">
            <v>3</v>
          </cell>
          <cell r="AM800">
            <v>45139</v>
          </cell>
          <cell r="AN800">
            <v>0</v>
          </cell>
          <cell r="AO800" t="str">
            <v>N/A</v>
          </cell>
          <cell r="AP800">
            <v>0</v>
          </cell>
          <cell r="AQ800" t="str">
            <v>N/A</v>
          </cell>
          <cell r="AR800">
            <v>0</v>
          </cell>
          <cell r="AS800" t="str">
            <v>N/A</v>
          </cell>
          <cell r="AT800">
            <v>0</v>
          </cell>
          <cell r="AU800" t="str">
            <v>N/A</v>
          </cell>
          <cell r="AV800">
            <v>0</v>
          </cell>
          <cell r="AW800" t="str">
            <v>N/A</v>
          </cell>
          <cell r="AX800">
            <v>0</v>
          </cell>
          <cell r="AY800" t="str">
            <v>N/A</v>
          </cell>
          <cell r="AZ800">
            <v>0</v>
          </cell>
          <cell r="BA800">
            <v>39113268</v>
          </cell>
          <cell r="BB800" t="str">
            <v>SI</v>
          </cell>
          <cell r="BC800">
            <v>35860605</v>
          </cell>
          <cell r="BD800" t="str">
            <v>N/A</v>
          </cell>
          <cell r="BE800" t="str">
            <v>N/A</v>
          </cell>
          <cell r="BF800" t="str">
            <v>N/A</v>
          </cell>
          <cell r="BG800">
            <v>45245</v>
          </cell>
          <cell r="BH800">
            <v>45245</v>
          </cell>
          <cell r="BI800">
            <v>-98</v>
          </cell>
          <cell r="BJ800" t="str">
            <v>SI</v>
          </cell>
          <cell r="BK800" t="str">
            <v>N/A</v>
          </cell>
          <cell r="BL800" t="str">
            <v>Bogotá D.C.</v>
          </cell>
          <cell r="BM800" t="str">
            <v>Cumplimiento</v>
          </cell>
          <cell r="BN800" t="str">
            <v>21-45-101395866</v>
          </cell>
          <cell r="BO800">
            <v>0</v>
          </cell>
          <cell r="BP800" t="str">
            <v>Seguros del Estado S.A.</v>
          </cell>
          <cell r="BQ800">
            <v>44916</v>
          </cell>
          <cell r="BR800" t="str">
            <v>19/12/2022 - 16/05/2024</v>
          </cell>
          <cell r="BS800">
            <v>44916</v>
          </cell>
          <cell r="BT800" t="str">
            <v>PENDIENTE</v>
          </cell>
          <cell r="BU800" t="str">
            <v>El 31/01/2023 se pública la cesión del contato a partir del 1/08/2023</v>
          </cell>
          <cell r="BV800" t="str">
            <v>Terminado</v>
          </cell>
          <cell r="BW800" t="str">
            <v>cesión</v>
          </cell>
          <cell r="BX800" t="str">
            <v>N/A</v>
          </cell>
          <cell r="BY800" t="str">
            <v>psICOLOGÍA</v>
          </cell>
          <cell r="BZ800" t="str">
            <v>N/A</v>
          </cell>
          <cell r="CA800" t="str">
            <v>FEMENINO</v>
          </cell>
        </row>
        <row r="801">
          <cell r="C801" t="str">
            <v>JEP-929-2022</v>
          </cell>
          <cell r="D801" t="str">
            <v>JEP-CSPO-895-2022</v>
          </cell>
          <cell r="E801" t="str">
            <v xml:space="preserve">Ángela Esquivel </v>
          </cell>
          <cell r="F801">
            <v>44902</v>
          </cell>
          <cell r="G801" t="str">
            <v>Leiner Stiven Guerrero Sinisterra</v>
          </cell>
          <cell r="H801" t="str">
            <v>2. Contratos o convenios que no requieren pluralidad de ofertas</v>
          </cell>
          <cell r="I801" t="str">
            <v>1. Prestación de servicios</v>
          </cell>
          <cell r="J801">
            <v>1085545361</v>
          </cell>
          <cell r="K801">
            <v>3</v>
          </cell>
          <cell r="L801" t="str">
            <v>Persona Natural</v>
          </cell>
          <cell r="M801" t="str">
            <v>Cali</v>
          </cell>
          <cell r="N801" t="str">
            <v xml:space="preserve">Prestar servicios profesionales especializados en enfoque étnico racial para apoyar y acompañar a la Secretaría Ejecutiva de la JEP en la gestión territorial con las comunidades negras, afrocolombianas, raizales y palenqueras del Departamento de Nariño, a partir de la implementación y seguimiento de los lineamientos del enfoque diferencial, teniendo en cuenta el enfoque territorial. </v>
          </cell>
          <cell r="O801" t="str">
            <v>Funciones de la dependencia</v>
          </cell>
          <cell r="P801" t="str">
            <v>Harvey Danilo Suarez Morales</v>
          </cell>
          <cell r="Q801" t="str">
            <v>Secretaría Ejecutiva</v>
          </cell>
          <cell r="R801" t="str">
            <v>Subsecretaría Ejecutiva</v>
          </cell>
          <cell r="S801" t="str">
            <v>Departamento de Enfoques Diferenciales</v>
          </cell>
          <cell r="T801" t="str">
            <v>Eliana Fernanda Antonio Rosero</v>
          </cell>
          <cell r="U801" t="str">
            <v xml:space="preserve">BB-Departamento de Enfoques Diferenciales </v>
          </cell>
          <cell r="V801" t="str">
            <v>N/A</v>
          </cell>
          <cell r="W801" t="str">
            <v>N/A</v>
          </cell>
          <cell r="X801" t="str">
            <v>N/A</v>
          </cell>
          <cell r="Y801" t="str">
            <v>Inversión</v>
          </cell>
          <cell r="Z801">
            <v>99086994</v>
          </cell>
          <cell r="AA801" t="str">
            <v>N/A</v>
          </cell>
          <cell r="AB801" t="str">
            <v>N/A</v>
          </cell>
          <cell r="AC801">
            <v>8240084</v>
          </cell>
          <cell r="AD801">
            <v>8652088</v>
          </cell>
          <cell r="AE801">
            <v>109622</v>
          </cell>
          <cell r="AF801">
            <v>588722</v>
          </cell>
          <cell r="AG801">
            <v>2018011001091</v>
          </cell>
          <cell r="AH801">
            <v>44911</v>
          </cell>
          <cell r="AI801">
            <v>44915</v>
          </cell>
          <cell r="AJ801" t="str">
            <v>N/A</v>
          </cell>
          <cell r="AK801" t="str">
            <v>N/A</v>
          </cell>
          <cell r="AL801" t="str">
            <v>N/A</v>
          </cell>
          <cell r="AM801" t="str">
            <v>N/A</v>
          </cell>
          <cell r="AN801">
            <v>-4944056</v>
          </cell>
          <cell r="AO801">
            <v>45244</v>
          </cell>
          <cell r="AP801">
            <v>12978146</v>
          </cell>
          <cell r="AQ801">
            <v>45244</v>
          </cell>
          <cell r="AR801">
            <v>33068280</v>
          </cell>
          <cell r="AS801">
            <v>45282</v>
          </cell>
          <cell r="AT801">
            <v>0</v>
          </cell>
          <cell r="AU801" t="str">
            <v>N/A</v>
          </cell>
          <cell r="AV801">
            <v>0</v>
          </cell>
          <cell r="AW801" t="str">
            <v>N/A</v>
          </cell>
          <cell r="AX801">
            <v>2</v>
          </cell>
          <cell r="AY801">
            <v>45282</v>
          </cell>
          <cell r="AZ801">
            <v>152</v>
          </cell>
          <cell r="BA801">
            <v>140189364</v>
          </cell>
          <cell r="BB801" t="str">
            <v>SI</v>
          </cell>
          <cell r="BC801">
            <v>90846910</v>
          </cell>
          <cell r="BD801">
            <v>33068280</v>
          </cell>
          <cell r="BE801" t="str">
            <v>N/A</v>
          </cell>
          <cell r="BF801" t="str">
            <v>N/A</v>
          </cell>
          <cell r="BG801">
            <v>45245</v>
          </cell>
          <cell r="BH801">
            <v>45397</v>
          </cell>
          <cell r="BI801">
            <v>54</v>
          </cell>
          <cell r="BJ801" t="str">
            <v>SI</v>
          </cell>
          <cell r="BK801" t="str">
            <v>N/A</v>
          </cell>
          <cell r="BL801" t="str">
            <v>Nariño</v>
          </cell>
          <cell r="BM801" t="str">
            <v>Cumplimiento</v>
          </cell>
          <cell r="BN801" t="str">
            <v>41-47-101004734</v>
          </cell>
          <cell r="BO801">
            <v>0</v>
          </cell>
          <cell r="BP801" t="str">
            <v xml:space="preserve">Seguros del Estado S.A. </v>
          </cell>
          <cell r="BQ801">
            <v>44914</v>
          </cell>
          <cell r="BR801" t="str">
            <v>19/12/2022 - 15/05/2024</v>
          </cell>
          <cell r="BS801">
            <v>44915</v>
          </cell>
          <cell r="BT801" t="str">
            <v>PENDIENTE</v>
          </cell>
          <cell r="BU801" t="str">
            <v xml:space="preserve">Mediante otrosí número 1 se Modifica la “Cláusula Octava –Forma de pago”
El 14/11/2023 Se publica la adición y prórroga del CTO JEP-929-2022 
Mediante otrosí N°2  del 22/12/2023 se adicionó y prorrogo el contrato JEP-929-2022 </v>
          </cell>
          <cell r="BV801" t="str">
            <v>En ejecución</v>
          </cell>
          <cell r="BW801" t="str">
            <v>Adición y prórroga</v>
          </cell>
          <cell r="BX801" t="str">
            <v>N/A</v>
          </cell>
          <cell r="BY801" t="str">
            <v>DERECHO</v>
          </cell>
          <cell r="BZ801" t="str">
            <v>N/A</v>
          </cell>
          <cell r="CA801" t="str">
            <v>MASCULINO</v>
          </cell>
        </row>
        <row r="802">
          <cell r="C802" t="str">
            <v>JEP-836-2022</v>
          </cell>
          <cell r="D802" t="str">
            <v>JEP-CSPO-806-2022</v>
          </cell>
          <cell r="E802" t="str">
            <v xml:space="preserve">Ángela Esquivel </v>
          </cell>
          <cell r="F802">
            <v>44895</v>
          </cell>
          <cell r="G802" t="str">
            <v>Maria Camila Orozco Zuluaga</v>
          </cell>
          <cell r="H802" t="str">
            <v>2. Contratos o convenios que no requieren pluralidad de ofertas</v>
          </cell>
          <cell r="I802" t="str">
            <v>1. Prestación de servicios</v>
          </cell>
          <cell r="J802">
            <v>1094953056</v>
          </cell>
          <cell r="K802">
            <v>4</v>
          </cell>
          <cell r="L802" t="str">
            <v>Persona Natural</v>
          </cell>
          <cell r="M802" t="str">
            <v>Valle del Cauca</v>
          </cell>
          <cell r="N802" t="str">
            <v>Prestar servicios profesionales para apoyar y acompañar las salas de justicia y sus respectivas presidencias en los procesos de mejoramiento de la gestión judicial.</v>
          </cell>
          <cell r="O802" t="str">
            <v>Funciones de la dependencia</v>
          </cell>
          <cell r="P802" t="str">
            <v>Harvey Danilo Suarez Morales</v>
          </cell>
          <cell r="Q802" t="str">
            <v>Secretaría Ejecutiva</v>
          </cell>
          <cell r="R802" t="str">
            <v>Dirección de Asuntos Jurídicos</v>
          </cell>
          <cell r="S802" t="str">
            <v>Dirección de Asuntos Jurídicos</v>
          </cell>
          <cell r="T802" t="str">
            <v>Alexandra Sandoval Mantilla</v>
          </cell>
          <cell r="U802" t="str">
            <v>F -Magistratura</v>
          </cell>
          <cell r="V802" t="str">
            <v>N/A</v>
          </cell>
          <cell r="W802" t="str">
            <v>Magistratura
Presidencias de la sala - SAI</v>
          </cell>
          <cell r="X802" t="str">
            <v>Mgdo. Alexandra Sandoval Mantilla</v>
          </cell>
          <cell r="Y802" t="str">
            <v>Inversión</v>
          </cell>
          <cell r="Z802">
            <v>62581258</v>
          </cell>
          <cell r="AA802" t="str">
            <v>N/A</v>
          </cell>
          <cell r="AB802" t="str">
            <v>N/A</v>
          </cell>
          <cell r="AC802">
            <v>5204263</v>
          </cell>
          <cell r="AD802">
            <v>5464476</v>
          </cell>
          <cell r="AE802">
            <v>115722</v>
          </cell>
          <cell r="AF802">
            <v>572022</v>
          </cell>
          <cell r="AG802">
            <v>202211000068</v>
          </cell>
          <cell r="AH802">
            <v>44902</v>
          </cell>
          <cell r="AI802">
            <v>44907</v>
          </cell>
          <cell r="AJ802" t="str">
            <v>Carlos Leonardo Santana Bareño</v>
          </cell>
          <cell r="AK802">
            <v>1032489070</v>
          </cell>
          <cell r="AL802">
            <v>2</v>
          </cell>
          <cell r="AM802">
            <v>45044</v>
          </cell>
          <cell r="AN802">
            <v>-1734763</v>
          </cell>
          <cell r="AO802">
            <v>45245</v>
          </cell>
          <cell r="AP802">
            <v>8014562</v>
          </cell>
          <cell r="AQ802">
            <v>45245</v>
          </cell>
          <cell r="AR802">
            <v>20885211</v>
          </cell>
          <cell r="AS802">
            <v>45286</v>
          </cell>
          <cell r="AT802">
            <v>0</v>
          </cell>
          <cell r="AU802" t="str">
            <v>N/A</v>
          </cell>
          <cell r="AV802">
            <v>0</v>
          </cell>
          <cell r="AW802" t="str">
            <v>N/A</v>
          </cell>
          <cell r="AX802">
            <v>2</v>
          </cell>
          <cell r="AY802">
            <v>45286</v>
          </cell>
          <cell r="AZ802">
            <v>152</v>
          </cell>
          <cell r="BA802">
            <v>89746268</v>
          </cell>
          <cell r="BB802" t="str">
            <v>SI</v>
          </cell>
          <cell r="BC802">
            <v>57376995</v>
          </cell>
          <cell r="BD802">
            <v>20885211</v>
          </cell>
          <cell r="BE802" t="str">
            <v>N/A</v>
          </cell>
          <cell r="BF802" t="str">
            <v>N/A</v>
          </cell>
          <cell r="BG802">
            <v>45245</v>
          </cell>
          <cell r="BH802">
            <v>45397</v>
          </cell>
          <cell r="BI802">
            <v>54</v>
          </cell>
          <cell r="BJ802" t="str">
            <v>SI</v>
          </cell>
          <cell r="BK802" t="str">
            <v>N/A</v>
          </cell>
          <cell r="BL802" t="str">
            <v>Bogotá D.C.</v>
          </cell>
          <cell r="BM802" t="str">
            <v>Cumplimiento</v>
          </cell>
          <cell r="BN802" t="str">
            <v>14-47-101020938</v>
          </cell>
          <cell r="BO802">
            <v>0</v>
          </cell>
          <cell r="BP802" t="str">
            <v>Seguros del Estado S.A.</v>
          </cell>
          <cell r="BQ802">
            <v>44902</v>
          </cell>
          <cell r="BR802" t="str">
            <v>7/12/2022 - 31/05/2024</v>
          </cell>
          <cell r="BS802">
            <v>44907</v>
          </cell>
          <cell r="BT802" t="str">
            <v>PENDIENTE</v>
          </cell>
          <cell r="BU802" t="str">
            <v>El 27/04/2023 Se publica la cesión del CTO JEP-836-2022 Leonardo Santana - Magistratura
Mediante otrosí N°1 el 15/11/2023 se publica la adición y prórroga del contrato JEP-836-2022
Mediante Otrosí N°2 el 26/12/2023 se publica la adición y prórroga del contrato JEP-836-2022</v>
          </cell>
          <cell r="BV802" t="str">
            <v>En ejecución</v>
          </cell>
          <cell r="BW802" t="str">
            <v>Adición, prórroga y cesión</v>
          </cell>
          <cell r="BX802" t="str">
            <v>N/A</v>
          </cell>
          <cell r="BY802" t="str">
            <v>DERECHO</v>
          </cell>
          <cell r="BZ802" t="str">
            <v>N/A</v>
          </cell>
          <cell r="CA802" t="str">
            <v>MASCULINO</v>
          </cell>
        </row>
        <row r="803">
          <cell r="C803" t="str">
            <v>JEP-954-2022</v>
          </cell>
          <cell r="D803" t="str">
            <v>JEP-CSPO-920-2022</v>
          </cell>
          <cell r="E803" t="str">
            <v>Anegla Esquivel</v>
          </cell>
          <cell r="F803">
            <v>44904</v>
          </cell>
          <cell r="G803" t="str">
            <v>Nadya Kathitz Quintero Certuche</v>
          </cell>
          <cell r="H803" t="str">
            <v>2. Contratos o convenios que no requieren pluralidad de ofertas</v>
          </cell>
          <cell r="I803" t="str">
            <v>1. Prestación de servicios</v>
          </cell>
          <cell r="J803">
            <v>26502551</v>
          </cell>
          <cell r="K803">
            <v>6</v>
          </cell>
          <cell r="L803" t="str">
            <v>Persona Natural</v>
          </cell>
          <cell r="M803" t="str">
            <v>Rivera</v>
          </cell>
          <cell r="N803" t="str">
            <v>Prestar servicios profesionales para apoyar y acompañar jurídicamente al Departamento de Gestión Territorial en los proyectos, procesos y procedimientos a cargo de la dependencia a partir de la implementación y seguimiento de los lineamientos para la aplicación del enfoque territorial, teniendo en cuenta los enfoques diferenciales.</v>
          </cell>
          <cell r="O803" t="str">
            <v>Administrativo Transversal</v>
          </cell>
          <cell r="P803" t="str">
            <v>Harvey Danilo Suarez Morales</v>
          </cell>
          <cell r="Q803" t="str">
            <v>Secretaría Ejecutiva</v>
          </cell>
          <cell r="R803" t="str">
            <v>Subsecretaría Ejecutiva</v>
          </cell>
          <cell r="S803" t="str">
            <v>Departamento de Gestión Territorial</v>
          </cell>
          <cell r="T803" t="str">
            <v>Gloria Cala Navarro</v>
          </cell>
          <cell r="U803" t="str">
            <v>BB-Departamento de Gestión Territorial</v>
          </cell>
          <cell r="V803" t="str">
            <v>N/A</v>
          </cell>
          <cell r="W803" t="str">
            <v>N/A</v>
          </cell>
          <cell r="X803" t="str">
            <v>N/A</v>
          </cell>
          <cell r="Y803" t="str">
            <v>Inversión</v>
          </cell>
          <cell r="Z803">
            <v>62581258</v>
          </cell>
          <cell r="AA803" t="str">
            <v>N/A</v>
          </cell>
          <cell r="AB803" t="str">
            <v>N/A</v>
          </cell>
          <cell r="AC803">
            <v>5204263</v>
          </cell>
          <cell r="AD803">
            <v>5464476</v>
          </cell>
          <cell r="AE803">
            <v>110122</v>
          </cell>
          <cell r="AF803">
            <v>577022</v>
          </cell>
          <cell r="AG803">
            <v>2018011001091</v>
          </cell>
          <cell r="AH803">
            <v>44904</v>
          </cell>
          <cell r="AI803">
            <v>44908</v>
          </cell>
          <cell r="AJ803" t="str">
            <v>Jineth Zujey Gomez Calvo</v>
          </cell>
          <cell r="AK803">
            <v>1030536490</v>
          </cell>
          <cell r="AL803">
            <v>7</v>
          </cell>
          <cell r="AM803">
            <v>45167</v>
          </cell>
          <cell r="AN803">
            <v>-1908238</v>
          </cell>
          <cell r="AO803">
            <v>45241</v>
          </cell>
          <cell r="AP803">
            <v>8196711</v>
          </cell>
          <cell r="AQ803">
            <v>45241</v>
          </cell>
          <cell r="AR803">
            <v>20885211</v>
          </cell>
          <cell r="AS803">
            <v>45287</v>
          </cell>
          <cell r="AT803">
            <v>0</v>
          </cell>
          <cell r="AU803" t="str">
            <v>N/A</v>
          </cell>
          <cell r="AV803">
            <v>0</v>
          </cell>
          <cell r="AW803" t="str">
            <v>N/A</v>
          </cell>
          <cell r="AX803">
            <v>1</v>
          </cell>
          <cell r="AY803">
            <v>45287</v>
          </cell>
          <cell r="AZ803">
            <v>152</v>
          </cell>
          <cell r="BA803">
            <v>89754942</v>
          </cell>
          <cell r="BB803" t="str">
            <v>SI</v>
          </cell>
          <cell r="BC803">
            <v>57376995</v>
          </cell>
          <cell r="BD803">
            <v>20885211</v>
          </cell>
          <cell r="BE803" t="str">
            <v>N/A</v>
          </cell>
          <cell r="BF803" t="str">
            <v>N/A</v>
          </cell>
          <cell r="BG803">
            <v>45245</v>
          </cell>
          <cell r="BH803">
            <v>45397</v>
          </cell>
          <cell r="BI803">
            <v>54</v>
          </cell>
          <cell r="BJ803" t="str">
            <v>SI</v>
          </cell>
          <cell r="BK803" t="str">
            <v>N/A</v>
          </cell>
          <cell r="BL803" t="str">
            <v>Bogotá D.C.</v>
          </cell>
          <cell r="BM803" t="str">
            <v>Cumplimiento</v>
          </cell>
          <cell r="BN803" t="str">
            <v>560 47 994000157673</v>
          </cell>
          <cell r="BO803">
            <v>0</v>
          </cell>
          <cell r="BP803" t="str">
            <v>Aseguradora Solidaria de Colombia</v>
          </cell>
          <cell r="BQ803">
            <v>44905</v>
          </cell>
          <cell r="BR803" t="str">
            <v>9/12/2022 - 10/06/2024</v>
          </cell>
          <cell r="BS803">
            <v>44907</v>
          </cell>
          <cell r="BT803" t="str">
            <v>PENDIENTE</v>
          </cell>
          <cell r="BU803" t="str">
            <v>El 29/08/2023 se publica la cesión del CTO 954 22 de la DGT Jineth Zujey Gomez Calvo
EL 11/11/2023 Se publica la adición y prórroga del CTO JEP-954-2022
Mediante Otrosí N°2 el 27/12/2023 se publica la adición y prórroga del contrato JEP-954-2022</v>
          </cell>
          <cell r="BV803" t="str">
            <v>En ejecución</v>
          </cell>
          <cell r="BW803" t="str">
            <v>Cesión, adición y pórroga</v>
          </cell>
          <cell r="BX803" t="str">
            <v>N/A</v>
          </cell>
          <cell r="BY803" t="str">
            <v>DERECHO</v>
          </cell>
          <cell r="BZ803" t="str">
            <v>N/A</v>
          </cell>
          <cell r="CA803" t="str">
            <v>FEMENINO</v>
          </cell>
        </row>
        <row r="804">
          <cell r="C804" t="str">
            <v>JEP-820-2022</v>
          </cell>
          <cell r="D804" t="str">
            <v>JEP-CSPO-790-2022</v>
          </cell>
          <cell r="E804" t="str">
            <v>Paola Casas</v>
          </cell>
          <cell r="F804">
            <v>44894</v>
          </cell>
          <cell r="G804" t="str">
            <v>Diana Margarita Barahona Uribe</v>
          </cell>
          <cell r="H804" t="str">
            <v>2. Contratos o convenios que no requieren pluralidad de ofertas</v>
          </cell>
          <cell r="I804" t="str">
            <v>1. Prestación de servicios</v>
          </cell>
          <cell r="J804">
            <v>1032430303</v>
          </cell>
          <cell r="K804">
            <v>9</v>
          </cell>
          <cell r="L804" t="str">
            <v>Persona Natural</v>
          </cell>
          <cell r="M804" t="str">
            <v xml:space="preserve">Bogotá D.C. </v>
          </cell>
          <cell r="N804" t="str">
            <v xml:space="preserve">Prestar servicios profesionales para apoyar y acompañar en los procesos de mejoramiento de la gestión judicial de la Secretaría Judicial. </v>
          </cell>
          <cell r="O804" t="str">
            <v>Administrativo Transversal</v>
          </cell>
          <cell r="P804" t="str">
            <v>Harvey Danilo Suarez Morales</v>
          </cell>
          <cell r="Q804" t="str">
            <v>Secretaría Ejecutiva</v>
          </cell>
          <cell r="R804" t="str">
            <v>Dirección de Asuntos Jurídicos</v>
          </cell>
          <cell r="S804" t="str">
            <v>Dirección de Asuntos Jurídicos</v>
          </cell>
          <cell r="T804" t="str">
            <v xml:space="preserve">Yuly Saenz Berdugo </v>
          </cell>
          <cell r="U804" t="str">
            <v>G-Secretaría General Judicial</v>
          </cell>
          <cell r="V804" t="str">
            <v>N/A</v>
          </cell>
          <cell r="W804" t="str">
            <v>Magistratura SEJUD-Salas y Secciones SR</v>
          </cell>
          <cell r="X804" t="str">
            <v>N/A</v>
          </cell>
          <cell r="Y804" t="str">
            <v>Inversión</v>
          </cell>
          <cell r="Z804">
            <v>43459180</v>
          </cell>
          <cell r="AA804" t="str">
            <v>N/A</v>
          </cell>
          <cell r="AB804" t="str">
            <v>N/A</v>
          </cell>
          <cell r="AC804">
            <v>3614070</v>
          </cell>
          <cell r="AD804">
            <v>3794773</v>
          </cell>
          <cell r="AE804">
            <v>113722</v>
          </cell>
          <cell r="AF804">
            <v>563522</v>
          </cell>
          <cell r="AG804" t="str">
            <v xml:space="preserve">	2022011000068</v>
          </cell>
          <cell r="AH804">
            <v>44900</v>
          </cell>
          <cell r="AI804">
            <v>44904</v>
          </cell>
          <cell r="AJ804" t="str">
            <v>Hugo Armando Arenas Rodríguez</v>
          </cell>
          <cell r="AK804">
            <v>16187653</v>
          </cell>
          <cell r="AL804">
            <v>0</v>
          </cell>
          <cell r="AM804">
            <v>45181</v>
          </cell>
          <cell r="AN804">
            <v>-843283</v>
          </cell>
          <cell r="AO804">
            <v>45245</v>
          </cell>
          <cell r="AP804">
            <v>4680217</v>
          </cell>
          <cell r="AQ804">
            <v>45245</v>
          </cell>
          <cell r="AR804">
            <v>14503611</v>
          </cell>
          <cell r="AS804">
            <v>45280</v>
          </cell>
          <cell r="AT804">
            <v>0</v>
          </cell>
          <cell r="AU804" t="str">
            <v>N/A</v>
          </cell>
          <cell r="AV804">
            <v>0</v>
          </cell>
          <cell r="AW804" t="str">
            <v>N/A</v>
          </cell>
          <cell r="AX804">
            <v>2</v>
          </cell>
          <cell r="AY804">
            <v>45280</v>
          </cell>
          <cell r="AZ804">
            <v>152</v>
          </cell>
          <cell r="BA804">
            <v>61799725</v>
          </cell>
          <cell r="BB804" t="str">
            <v>SI</v>
          </cell>
          <cell r="BC804">
            <v>39845110</v>
          </cell>
          <cell r="BD804">
            <v>14503611</v>
          </cell>
          <cell r="BE804" t="str">
            <v>N/A</v>
          </cell>
          <cell r="BF804" t="str">
            <v>N/A</v>
          </cell>
          <cell r="BG804">
            <v>45245</v>
          </cell>
          <cell r="BH804">
            <v>45397</v>
          </cell>
          <cell r="BI804">
            <v>54</v>
          </cell>
          <cell r="BJ804" t="str">
            <v>SI</v>
          </cell>
          <cell r="BK804" t="str">
            <v>N/A</v>
          </cell>
          <cell r="BL804" t="str">
            <v>Bogotá D.C.</v>
          </cell>
          <cell r="BM804" t="str">
            <v>Cumplimiento</v>
          </cell>
          <cell r="BN804" t="str">
            <v>14-47-101020905</v>
          </cell>
          <cell r="BO804">
            <v>0</v>
          </cell>
          <cell r="BP804" t="str">
            <v>Seguros del Estado S.A.</v>
          </cell>
          <cell r="BQ804">
            <v>44901</v>
          </cell>
          <cell r="BR804" t="str">
            <v>05/12/2022 - 20/05/2024</v>
          </cell>
          <cell r="BS804">
            <v>44904</v>
          </cell>
          <cell r="BT804" t="str">
            <v>PENDIENTE</v>
          </cell>
          <cell r="BU804" t="str">
            <v>autorización de vigencia futura mediante
oficio No. 2-2022-055247 del veinticinco (25) de noviembre de dos mil veintidós (2022) 
el 12/09/2023 se publicó la cesión del contrato JEP-820-2022 Hugo Armando Arenas Rodríguez
Mediante otrosí N°1 el 15/11/2023 se publica la adición y prórroga del contrato JEP-820-2022 (SEJUD)</v>
          </cell>
          <cell r="BV804" t="str">
            <v>En ejecución</v>
          </cell>
          <cell r="BW804" t="str">
            <v>Adición, prórroga y cesión</v>
          </cell>
          <cell r="BX804" t="str">
            <v>N/A</v>
          </cell>
          <cell r="BY804" t="str">
            <v>DERECHO</v>
          </cell>
          <cell r="BZ804" t="str">
            <v>N/A</v>
          </cell>
          <cell r="CA804" t="str">
            <v>MASCULINO</v>
          </cell>
        </row>
        <row r="805">
          <cell r="C805" t="str">
            <v>JEP-821-2022</v>
          </cell>
          <cell r="D805" t="str">
            <v>JEP-CSPO-791-2022</v>
          </cell>
          <cell r="E805" t="str">
            <v>Paola Casas</v>
          </cell>
          <cell r="F805">
            <v>44894</v>
          </cell>
          <cell r="G805" t="str">
            <v>Duvan Andres Correa Campiño</v>
          </cell>
          <cell r="H805" t="str">
            <v>2. Contratos o convenios que no requieren pluralidad de ofertas</v>
          </cell>
          <cell r="I805" t="str">
            <v>1. Prestación de servicios</v>
          </cell>
          <cell r="J805">
            <v>1098744800</v>
          </cell>
          <cell r="K805">
            <v>6</v>
          </cell>
          <cell r="L805" t="str">
            <v>Persona Natural</v>
          </cell>
          <cell r="M805" t="str">
            <v>Saravena</v>
          </cell>
          <cell r="N805" t="str">
            <v xml:space="preserve">Prestar servicios profesionales para apoyar y acompañar en los procesos de mejoramiento de la gestión judicial de la Secretaría Judicial. </v>
          </cell>
          <cell r="O805" t="str">
            <v>Administrativo Transversal</v>
          </cell>
          <cell r="P805" t="str">
            <v>Harvey Danilo Suarez Morales</v>
          </cell>
          <cell r="Q805" t="str">
            <v>Secretaría Ejecutiva</v>
          </cell>
          <cell r="R805" t="str">
            <v>Dirección de Asuntos Jurídicos</v>
          </cell>
          <cell r="S805" t="str">
            <v>Dirección de Asuntos Jurídicos</v>
          </cell>
          <cell r="T805" t="str">
            <v xml:space="preserve">Yuly Saenz Berdugo </v>
          </cell>
          <cell r="U805" t="str">
            <v>G-Secretaría General Judicial</v>
          </cell>
          <cell r="V805" t="str">
            <v>N/A</v>
          </cell>
          <cell r="W805" t="str">
            <v>Magistratura
SEJUD - INTEG</v>
          </cell>
          <cell r="X805" t="str">
            <v>N/A</v>
          </cell>
          <cell r="Y805" t="str">
            <v>Inversión</v>
          </cell>
          <cell r="Z805">
            <v>43459180</v>
          </cell>
          <cell r="AA805" t="str">
            <v>N/A</v>
          </cell>
          <cell r="AB805" t="str">
            <v>N/A</v>
          </cell>
          <cell r="AC805">
            <v>3614070</v>
          </cell>
          <cell r="AD805">
            <v>3794773</v>
          </cell>
          <cell r="AE805">
            <v>111222</v>
          </cell>
          <cell r="AF805">
            <v>563622</v>
          </cell>
          <cell r="AG805">
            <v>2022011000068</v>
          </cell>
          <cell r="AH805">
            <v>44900</v>
          </cell>
          <cell r="AI805">
            <v>44904</v>
          </cell>
          <cell r="AJ805" t="str">
            <v>Eliana Cuevas Mossos
Juan Camilo Pastran Villalba
Laura Melissa Magnussen González</v>
          </cell>
          <cell r="AK805" t="str">
            <v>52110893
1.023.918.617
1.019.143.625</v>
          </cell>
          <cell r="AL805" t="str">
            <v>1
1
7</v>
          </cell>
          <cell r="AM805" t="str">
            <v>8/06/2023
12/09/2023
4/01/2024</v>
          </cell>
          <cell r="AN805">
            <v>-843283</v>
          </cell>
          <cell r="AO805">
            <v>45245</v>
          </cell>
          <cell r="AP805">
            <v>5312677</v>
          </cell>
          <cell r="AQ805">
            <v>45245</v>
          </cell>
          <cell r="AR805">
            <v>14503611</v>
          </cell>
          <cell r="AS805">
            <v>45280</v>
          </cell>
          <cell r="AT805">
            <v>0</v>
          </cell>
          <cell r="AU805" t="str">
            <v>N/A</v>
          </cell>
          <cell r="AV805">
            <v>0</v>
          </cell>
          <cell r="AW805" t="str">
            <v>N/A</v>
          </cell>
          <cell r="AX805">
            <v>2</v>
          </cell>
          <cell r="AY805">
            <v>45280</v>
          </cell>
          <cell r="AZ805">
            <v>152</v>
          </cell>
          <cell r="BA805">
            <v>62432185</v>
          </cell>
          <cell r="BB805" t="str">
            <v>SI</v>
          </cell>
          <cell r="BC805">
            <v>39845110</v>
          </cell>
          <cell r="BD805" t="str">
            <v>N/A</v>
          </cell>
          <cell r="BE805" t="str">
            <v>N/A</v>
          </cell>
          <cell r="BF805" t="str">
            <v>N/A</v>
          </cell>
          <cell r="BG805">
            <v>45245</v>
          </cell>
          <cell r="BH805">
            <v>45397</v>
          </cell>
          <cell r="BI805">
            <v>54</v>
          </cell>
          <cell r="BJ805" t="str">
            <v>SI</v>
          </cell>
          <cell r="BK805" t="str">
            <v>N/A</v>
          </cell>
          <cell r="BL805" t="str">
            <v>Bogotá D.C.</v>
          </cell>
          <cell r="BM805" t="str">
            <v>Cumplimiento</v>
          </cell>
          <cell r="BN805" t="str">
            <v>21-45-101394160</v>
          </cell>
          <cell r="BO805">
            <v>0</v>
          </cell>
          <cell r="BP805" t="str">
            <v>Seguros del Estado S.A.</v>
          </cell>
          <cell r="BQ805">
            <v>44900</v>
          </cell>
          <cell r="BR805" t="str">
            <v>05/12/2022 - 16/05/2024</v>
          </cell>
          <cell r="BS805">
            <v>44904</v>
          </cell>
          <cell r="BT805" t="str">
            <v>PENDIENTE</v>
          </cell>
          <cell r="BU805" t="str">
            <v xml:space="preserve"> autorización de vigencia futura mediante
oficio No. 2-2022-055247 del veinticinco (25) de noviembre de dos mil veintidós (2022) 
El 8-06-2023 se publicó la cesión del contrato JEP-821-2022
El 12/09/2023 Se público la cesión del contrato JEP-821-2022, Juan Camilo Pastran Villalba 1.023.918.617
Mediante otrosí N°1 el 15/11/2023 se publica la adición y prórroga del contrato JEP-821-2022 (SEJUD)
El 04/01/2024 se publica la cesión del contrato Cedente Juan Camilo Pastran Villalba Cesionaria, Laura Melissa Magnussen González</v>
          </cell>
          <cell r="BV805" t="str">
            <v>En ejecución</v>
          </cell>
          <cell r="BW805" t="str">
            <v>Adición, prórroga y cesión</v>
          </cell>
          <cell r="BX805" t="str">
            <v>N/A</v>
          </cell>
          <cell r="BY805" t="str">
            <v>DERECHO</v>
          </cell>
          <cell r="BZ805" t="str">
            <v>N/A</v>
          </cell>
          <cell r="CA805" t="str">
            <v>MASCULINO</v>
          </cell>
        </row>
        <row r="806">
          <cell r="C806" t="str">
            <v>JEP-906-2022</v>
          </cell>
          <cell r="D806" t="str">
            <v>JEP-CSPO-874-2022</v>
          </cell>
          <cell r="E806" t="str">
            <v>Laura Paredes</v>
          </cell>
          <cell r="F806">
            <v>44901</v>
          </cell>
          <cell r="G806" t="str">
            <v>Efren Dario Balaguera Rivera</v>
          </cell>
          <cell r="H806" t="str">
            <v>2. Contratos o convenios que no requieren pluralidad de ofertas</v>
          </cell>
          <cell r="I806" t="str">
            <v>1. Prestación de servicios</v>
          </cell>
          <cell r="J806">
            <v>80775342</v>
          </cell>
          <cell r="K806">
            <v>0</v>
          </cell>
          <cell r="L806" t="str">
            <v>Persona Natural</v>
          </cell>
          <cell r="M806" t="str">
            <v xml:space="preserve">Bogotá D.C. </v>
          </cell>
          <cell r="N806" t="str">
            <v xml:space="preserve">Prestar servicios profesionales para apoyar y acompañar en los procesos de mejoramiento de la gestión judicial de la Secretaría General Judicial </v>
          </cell>
          <cell r="O806" t="str">
            <v>Funciones de la dependencia</v>
          </cell>
          <cell r="P806" t="str">
            <v>Harvey Danilo Suarez Morales</v>
          </cell>
          <cell r="Q806" t="str">
            <v>Secretaría Ejecutiva</v>
          </cell>
          <cell r="R806" t="str">
            <v>Dirección de Asuntos Jurídicos</v>
          </cell>
          <cell r="S806" t="str">
            <v>Dirección de Asuntos Jurídicos</v>
          </cell>
          <cell r="T806" t="str">
            <v xml:space="preserve">Yuly Saenz Berdugo </v>
          </cell>
          <cell r="U806" t="str">
            <v>G-Secretaría General Judicial</v>
          </cell>
          <cell r="V806" t="str">
            <v>N/A</v>
          </cell>
          <cell r="W806" t="str">
            <v>Magistratura
SEJUD-SeRV</v>
          </cell>
          <cell r="X806" t="str">
            <v>N/A</v>
          </cell>
          <cell r="Y806" t="str">
            <v>Inversión</v>
          </cell>
          <cell r="Z806">
            <v>43459180</v>
          </cell>
          <cell r="AA806" t="str">
            <v>N/A</v>
          </cell>
          <cell r="AB806" t="str">
            <v>N/A</v>
          </cell>
          <cell r="AC806">
            <v>3614070</v>
          </cell>
          <cell r="AD806">
            <v>3794773</v>
          </cell>
          <cell r="AE806">
            <v>111722</v>
          </cell>
          <cell r="AF806">
            <v>575322</v>
          </cell>
          <cell r="AG806" t="str">
            <v xml:space="preserve">	2022011000068</v>
          </cell>
          <cell r="AH806">
            <v>44904</v>
          </cell>
          <cell r="AI806">
            <v>44909</v>
          </cell>
          <cell r="AJ806" t="str">
            <v>Julian David Jaimes Diaz</v>
          </cell>
          <cell r="AK806">
            <v>1193443910</v>
          </cell>
          <cell r="AL806">
            <v>0</v>
          </cell>
          <cell r="AM806">
            <v>45181</v>
          </cell>
          <cell r="AN806">
            <v>-1445628</v>
          </cell>
          <cell r="AO806">
            <v>45245</v>
          </cell>
          <cell r="AP806">
            <v>4427233</v>
          </cell>
          <cell r="AQ806">
            <v>45245</v>
          </cell>
          <cell r="AR806">
            <v>14503611</v>
          </cell>
          <cell r="AS806">
            <v>45286</v>
          </cell>
          <cell r="AT806">
            <v>0</v>
          </cell>
          <cell r="AU806" t="str">
            <v>N/A</v>
          </cell>
          <cell r="AV806">
            <v>0</v>
          </cell>
          <cell r="AW806" t="str">
            <v>N/A</v>
          </cell>
          <cell r="AX806">
            <v>2</v>
          </cell>
          <cell r="AY806">
            <v>45286</v>
          </cell>
          <cell r="AZ806">
            <v>152</v>
          </cell>
          <cell r="BA806">
            <v>60944396</v>
          </cell>
          <cell r="BB806" t="str">
            <v>SI</v>
          </cell>
          <cell r="BC806">
            <v>39845110</v>
          </cell>
          <cell r="BD806">
            <v>14503611</v>
          </cell>
          <cell r="BE806" t="str">
            <v>N/A</v>
          </cell>
          <cell r="BF806" t="str">
            <v>N/A</v>
          </cell>
          <cell r="BG806">
            <v>45245</v>
          </cell>
          <cell r="BH806">
            <v>45397</v>
          </cell>
          <cell r="BI806">
            <v>54</v>
          </cell>
          <cell r="BJ806" t="str">
            <v>SI</v>
          </cell>
          <cell r="BK806" t="str">
            <v>N/A</v>
          </cell>
          <cell r="BL806" t="str">
            <v>Bogotá D.C.</v>
          </cell>
          <cell r="BM806" t="str">
            <v>Cumplimiento</v>
          </cell>
          <cell r="BN806" t="str">
            <v>14-46-101081396</v>
          </cell>
          <cell r="BO806">
            <v>0</v>
          </cell>
          <cell r="BP806" t="str">
            <v>Seguros del Estado S.A.</v>
          </cell>
          <cell r="BQ806">
            <v>44908</v>
          </cell>
          <cell r="BR806" t="str">
            <v>09/12/2022 - 15/05/2024</v>
          </cell>
          <cell r="BS806">
            <v>44909</v>
          </cell>
          <cell r="BT806" t="str">
            <v>PENDIENTE</v>
          </cell>
          <cell r="BU806" t="str">
            <v>El 12/09/2023 ACLARAR la cláusula primera del objeto del contrato registrado en la minuta contractual y ceder el contrato a partir del 12/09/2023
Mediante otrosí N°1 el 15/11/2023 se publica la adición y prórroga del contrato JEP-906-2022
Mediante otrosí N°2 el 26/12/2023 se publica la adición y prórroga del contrato JEP-906-2022 hasta e 15 de abril del 2024.</v>
          </cell>
          <cell r="BV806" t="str">
            <v>En ejecución</v>
          </cell>
          <cell r="BW806" t="str">
            <v>Adición, prórroga y cesión</v>
          </cell>
          <cell r="BX806" t="str">
            <v>N/A</v>
          </cell>
          <cell r="BY806" t="str">
            <v>DERECHO</v>
          </cell>
          <cell r="BZ806" t="str">
            <v>N/A</v>
          </cell>
          <cell r="CA806" t="str">
            <v>MASCULINO</v>
          </cell>
        </row>
        <row r="807">
          <cell r="C807" t="str">
            <v>JEP-908-2022</v>
          </cell>
          <cell r="D807" t="str">
            <v>JEP-CSPO-876-2022</v>
          </cell>
          <cell r="E807" t="str">
            <v>Laura Paredes</v>
          </cell>
          <cell r="F807">
            <v>44901</v>
          </cell>
          <cell r="G807" t="str">
            <v>Esteban Dario Castillo Velasco</v>
          </cell>
          <cell r="H807" t="str">
            <v>2. Contratos o convenios que no requieren pluralidad de ofertas</v>
          </cell>
          <cell r="I807" t="str">
            <v>1. Prestación de servicios</v>
          </cell>
          <cell r="J807">
            <v>1085276044</v>
          </cell>
          <cell r="K807">
            <v>9</v>
          </cell>
          <cell r="L807" t="str">
            <v>Persona Natural</v>
          </cell>
          <cell r="M807" t="str">
            <v>Pasto</v>
          </cell>
          <cell r="N807" t="str">
            <v>Prestar servicios profesionales para apoyar y acompañar en los procesos de mejoramiento de la gestión judicial de la Secretaría General Judicial</v>
          </cell>
          <cell r="O807" t="str">
            <v>Funciones de la dependencia</v>
          </cell>
          <cell r="P807" t="str">
            <v>Harvey Danilo Suarez Morales</v>
          </cell>
          <cell r="Q807" t="str">
            <v>Secretaría Ejecutiva</v>
          </cell>
          <cell r="R807" t="str">
            <v>Dirección de Asuntos Jurídicos</v>
          </cell>
          <cell r="S807" t="str">
            <v>Secretaría General Judicial</v>
          </cell>
          <cell r="T807" t="str">
            <v xml:space="preserve">Yuly Saenz Berdugo </v>
          </cell>
          <cell r="U807" t="str">
            <v>G-Secretaría General Judicial</v>
          </cell>
          <cell r="V807" t="str">
            <v>Esteban Dario Castillo Velasco</v>
          </cell>
          <cell r="W807" t="str">
            <v xml:space="preserve">Magistratura 
SEJUD -SAI </v>
          </cell>
          <cell r="X807" t="str">
            <v>N/A</v>
          </cell>
          <cell r="Y807" t="str">
            <v>Inversión</v>
          </cell>
          <cell r="Z807">
            <v>43459180</v>
          </cell>
          <cell r="AA807" t="str">
            <v>N/A</v>
          </cell>
          <cell r="AB807" t="str">
            <v>N/A</v>
          </cell>
          <cell r="AC807">
            <v>3614070</v>
          </cell>
          <cell r="AD807">
            <v>3794773</v>
          </cell>
          <cell r="AE807">
            <v>111822</v>
          </cell>
          <cell r="AF807">
            <v>575122</v>
          </cell>
          <cell r="AG807" t="str">
            <v xml:space="preserve">	2022011000068</v>
          </cell>
          <cell r="AH807">
            <v>44904</v>
          </cell>
          <cell r="AI807">
            <v>44909</v>
          </cell>
          <cell r="AJ807" t="str">
            <v>Diego Alejandro Dorado Santacruz</v>
          </cell>
          <cell r="AK807">
            <v>1061769273</v>
          </cell>
          <cell r="AL807">
            <v>8</v>
          </cell>
          <cell r="AM807">
            <v>45118</v>
          </cell>
          <cell r="AN807">
            <v>-1445641</v>
          </cell>
          <cell r="AO807">
            <v>45245</v>
          </cell>
          <cell r="AP807">
            <v>5692166</v>
          </cell>
          <cell r="AQ807">
            <v>45245</v>
          </cell>
          <cell r="AR807">
            <v>14503611</v>
          </cell>
          <cell r="AS807">
            <v>45286</v>
          </cell>
          <cell r="AT807">
            <v>0</v>
          </cell>
          <cell r="AU807" t="str">
            <v>N/A</v>
          </cell>
          <cell r="AV807">
            <v>0</v>
          </cell>
          <cell r="AW807" t="str">
            <v>N/A</v>
          </cell>
          <cell r="AX807">
            <v>4</v>
          </cell>
          <cell r="AY807">
            <v>45286</v>
          </cell>
          <cell r="AZ807">
            <v>152</v>
          </cell>
          <cell r="BA807">
            <v>62209316</v>
          </cell>
          <cell r="BB807" t="str">
            <v>SI</v>
          </cell>
          <cell r="BC807">
            <v>39845110</v>
          </cell>
          <cell r="BD807">
            <v>14503611</v>
          </cell>
          <cell r="BE807" t="str">
            <v>N/A</v>
          </cell>
          <cell r="BF807" t="str">
            <v>N/A</v>
          </cell>
          <cell r="BG807">
            <v>45245</v>
          </cell>
          <cell r="BH807">
            <v>45397</v>
          </cell>
          <cell r="BI807">
            <v>54</v>
          </cell>
          <cell r="BJ807" t="str">
            <v>SI</v>
          </cell>
          <cell r="BK807" t="str">
            <v>N/A</v>
          </cell>
          <cell r="BL807" t="str">
            <v>Bogotá D.C.</v>
          </cell>
          <cell r="BM807" t="str">
            <v>Cumplimiento</v>
          </cell>
          <cell r="BN807" t="str">
            <v>436 47 994000057275</v>
          </cell>
          <cell r="BO807">
            <v>0</v>
          </cell>
          <cell r="BP807" t="str">
            <v>Aseguradora Solidaria de Colombia</v>
          </cell>
          <cell r="BQ807">
            <v>44907</v>
          </cell>
          <cell r="BR807" t="str">
            <v>09/12/2022 - 15/05/2024</v>
          </cell>
          <cell r="BS807">
            <v>44908</v>
          </cell>
          <cell r="BT807" t="str">
            <v>PENDIENTE</v>
          </cell>
          <cell r="BU807" t="str">
            <v xml:space="preserve">Mediante otrosí N° 1 del 29/12/2022  se Modifica la CLÁUSULA SEGUNDA –OBLIGACIONES DEL CONTRATISTA: ESPECIFICAS”
Se publica el día 20/01/2023 otrosí No. 2 al CTP JEP-908-2022 aclaratorio del objeto
El 11/07/2023 se cede el contrato a Diego Alejandro Dorado Santacruz
Mediante otrosí N°3 el 15/11/2023 se publica la adición y prórroga del contrato JEP-908-2022
Mediante Otrosí N°4 el 26/12/2023 se publica la adición y prórroga del contrato JEP-908-2022, hasta el 15 de abril del 2024
</v>
          </cell>
          <cell r="BV807" t="str">
            <v>En ejecución</v>
          </cell>
          <cell r="BW807" t="str">
            <v>Adición, prórroga y cesión</v>
          </cell>
          <cell r="BX807" t="str">
            <v>N/A</v>
          </cell>
          <cell r="BY807" t="str">
            <v>DERECHO</v>
          </cell>
          <cell r="BZ807" t="str">
            <v>N/A</v>
          </cell>
          <cell r="CA807" t="str">
            <v>MASCULINO</v>
          </cell>
        </row>
        <row r="808">
          <cell r="C808" t="str">
            <v>JEP-905-2022</v>
          </cell>
          <cell r="D808" t="str">
            <v>JEP-CSPO-873-2022</v>
          </cell>
          <cell r="E808" t="str">
            <v>Laura Paredes</v>
          </cell>
          <cell r="F808">
            <v>44901</v>
          </cell>
          <cell r="G808" t="str">
            <v>Francy Lorena Pinto Carrillo</v>
          </cell>
          <cell r="H808" t="str">
            <v>2. Contratos o convenios que no requieren pluralidad de ofertas</v>
          </cell>
          <cell r="I808" t="str">
            <v>1. Prestación de servicios</v>
          </cell>
          <cell r="J808">
            <v>1032493957</v>
          </cell>
          <cell r="K808">
            <v>5</v>
          </cell>
          <cell r="L808" t="str">
            <v>Persona Natural</v>
          </cell>
          <cell r="M808" t="str">
            <v xml:space="preserve">Bogotá D.C. </v>
          </cell>
          <cell r="N808" t="str">
            <v>Prestar servicios profesionales para apoyar y acompañar en los procesos de mejoramiento de la gestión judicial de la Secretaría General Judicial</v>
          </cell>
          <cell r="O808" t="str">
            <v>Funciones de la dependencia</v>
          </cell>
          <cell r="P808" t="str">
            <v>Harvey Danilo Suarez Morales</v>
          </cell>
          <cell r="Q808" t="str">
            <v>Secretaría Ejecutiva</v>
          </cell>
          <cell r="R808" t="str">
            <v>Dirección de Asuntos Jurídicos</v>
          </cell>
          <cell r="S808" t="str">
            <v>Dirección de Asuntos Jurídicos</v>
          </cell>
          <cell r="T808" t="str">
            <v xml:space="preserve">Yuly Saenz Berdugo </v>
          </cell>
          <cell r="U808" t="str">
            <v>G-Secretaría General Judicial</v>
          </cell>
          <cell r="V808" t="str">
            <v>N/A</v>
          </cell>
          <cell r="W808" t="str">
            <v>Magistratura 
SEJUD - SA</v>
          </cell>
          <cell r="X808" t="str">
            <v>N/A</v>
          </cell>
          <cell r="Y808" t="str">
            <v>Inversión</v>
          </cell>
          <cell r="Z808">
            <v>43459180</v>
          </cell>
          <cell r="AA808" t="str">
            <v>N/A</v>
          </cell>
          <cell r="AB808" t="str">
            <v>N/A</v>
          </cell>
          <cell r="AC808">
            <v>3614070</v>
          </cell>
          <cell r="AD808">
            <v>3794773</v>
          </cell>
          <cell r="AE808">
            <v>107622</v>
          </cell>
          <cell r="AF808">
            <v>573622</v>
          </cell>
          <cell r="AG808">
            <v>2022011000068</v>
          </cell>
          <cell r="AH808">
            <v>44903</v>
          </cell>
          <cell r="AI808">
            <v>44907</v>
          </cell>
          <cell r="AJ808" t="str">
            <v>Hernan Felipe Orozco Cuellar</v>
          </cell>
          <cell r="AK808">
            <v>1015467398</v>
          </cell>
          <cell r="AL808">
            <v>6</v>
          </cell>
          <cell r="AM808">
            <v>45295</v>
          </cell>
          <cell r="AN808">
            <v>-1204690</v>
          </cell>
          <cell r="AO808">
            <v>45244</v>
          </cell>
          <cell r="AP808">
            <v>5692166</v>
          </cell>
          <cell r="AQ808">
            <v>45244</v>
          </cell>
          <cell r="AR808">
            <v>14503611</v>
          </cell>
          <cell r="AS808">
            <v>45286</v>
          </cell>
          <cell r="AT808">
            <v>0</v>
          </cell>
          <cell r="AU808" t="str">
            <v>N/A</v>
          </cell>
          <cell r="AV808">
            <v>0</v>
          </cell>
          <cell r="AW808" t="str">
            <v>N/A</v>
          </cell>
          <cell r="AX808">
            <v>2</v>
          </cell>
          <cell r="AY808">
            <v>45286</v>
          </cell>
          <cell r="AZ808">
            <v>152</v>
          </cell>
          <cell r="BA808">
            <v>62450267</v>
          </cell>
          <cell r="BB808" t="str">
            <v>SI</v>
          </cell>
          <cell r="BC808">
            <v>39845110</v>
          </cell>
          <cell r="BD808">
            <v>14503611</v>
          </cell>
          <cell r="BE808" t="str">
            <v>N/A</v>
          </cell>
          <cell r="BF808" t="str">
            <v>N/A</v>
          </cell>
          <cell r="BG808">
            <v>45245</v>
          </cell>
          <cell r="BH808">
            <v>45397</v>
          </cell>
          <cell r="BI808">
            <v>54</v>
          </cell>
          <cell r="BJ808" t="str">
            <v>SI</v>
          </cell>
          <cell r="BK808" t="str">
            <v>N/A</v>
          </cell>
          <cell r="BL808" t="str">
            <v>Bogotá D.C.</v>
          </cell>
          <cell r="BM808" t="str">
            <v>Cumplimiento</v>
          </cell>
          <cell r="BN808" t="str">
            <v xml:space="preserve">14-47-101020958 </v>
          </cell>
          <cell r="BO808">
            <v>0</v>
          </cell>
          <cell r="BP808" t="str">
            <v>Seguros del Estado S.A.</v>
          </cell>
          <cell r="BQ808">
            <v>44904</v>
          </cell>
          <cell r="BR808" t="str">
            <v>09/12/2022 - 20/05/2024</v>
          </cell>
          <cell r="BS808">
            <v>44907</v>
          </cell>
          <cell r="BT808" t="str">
            <v>PENDIENTE</v>
          </cell>
          <cell r="BU808" t="str">
            <v>Mediante otrosí N°1 el 14/11/2023 se publica la adición y prórroga del Cto JEP-905-2022 
Mediante Otrosí N°2 el 26/12/2023 se publica la adición y prórroga del contrato JEP-905-2022, hasta el 15 de abril de 2024.
El 4/01/2024 se publicó la cesión con efectos desde 04 de enero de 2024. Hernan Felipe Orozco Cuellar</v>
          </cell>
          <cell r="BV808" t="str">
            <v>En ejecución</v>
          </cell>
          <cell r="BW808" t="str">
            <v>Adición y prórroga</v>
          </cell>
          <cell r="BX808" t="str">
            <v>N/A</v>
          </cell>
          <cell r="BY808" t="str">
            <v>DERECHO</v>
          </cell>
          <cell r="BZ808" t="str">
            <v>N/A</v>
          </cell>
          <cell r="CA808" t="str">
            <v>FEMENINO</v>
          </cell>
        </row>
        <row r="809">
          <cell r="C809" t="str">
            <v>JEP-910-2022</v>
          </cell>
          <cell r="D809" t="str">
            <v>JEP-CSPO-878-2022</v>
          </cell>
          <cell r="E809" t="str">
            <v>Laura Paredes</v>
          </cell>
          <cell r="F809">
            <v>44901</v>
          </cell>
          <cell r="G809" t="str">
            <v>Karen Alejandra Tovar Herrera</v>
          </cell>
          <cell r="H809" t="str">
            <v>2. Contratos o convenios que no requieren pluralidad de ofertas</v>
          </cell>
          <cell r="I809" t="str">
            <v>1. Prestación de servicios</v>
          </cell>
          <cell r="J809">
            <v>1085262180</v>
          </cell>
          <cell r="K809">
            <v>1</v>
          </cell>
          <cell r="L809" t="str">
            <v>Persona Natural</v>
          </cell>
          <cell r="M809" t="str">
            <v xml:space="preserve">Bogotá D.C. </v>
          </cell>
          <cell r="N809" t="str">
            <v>Prestar servicios profesionales para apoyar y acompañar en los procesos de mejoramiento de la gestión judicial de la Secretaría General Judicial</v>
          </cell>
          <cell r="O809" t="str">
            <v>Funciones de la dependencia</v>
          </cell>
          <cell r="P809" t="str">
            <v>Harvey Danilo Suarez Morales</v>
          </cell>
          <cell r="Q809" t="str">
            <v>Secretaría Ejecutiva</v>
          </cell>
          <cell r="R809" t="str">
            <v>Dirección de Asuntos Jurídicos</v>
          </cell>
          <cell r="S809" t="str">
            <v>Dirección de Asuntos Jurídicos</v>
          </cell>
          <cell r="T809" t="str">
            <v xml:space="preserve">Yuly Saenz Berdugo </v>
          </cell>
          <cell r="U809" t="str">
            <v>G-Secretaría General Judicial</v>
          </cell>
          <cell r="V809" t="str">
            <v>N/A</v>
          </cell>
          <cell r="W809" t="str">
            <v xml:space="preserve">Magistratura 
SEJUD -SAI </v>
          </cell>
          <cell r="X809" t="str">
            <v>N/A</v>
          </cell>
          <cell r="Y809" t="str">
            <v>Inversión</v>
          </cell>
          <cell r="Z809">
            <v>43459180</v>
          </cell>
          <cell r="AA809" t="str">
            <v>N/A</v>
          </cell>
          <cell r="AB809" t="str">
            <v>N/A</v>
          </cell>
          <cell r="AC809">
            <v>3614070</v>
          </cell>
          <cell r="AD809">
            <v>3794773</v>
          </cell>
          <cell r="AE809">
            <v>112122</v>
          </cell>
          <cell r="AF809">
            <v>573422</v>
          </cell>
          <cell r="AG809">
            <v>2022011000068</v>
          </cell>
          <cell r="AH809">
            <v>44903</v>
          </cell>
          <cell r="AI809">
            <v>44907</v>
          </cell>
          <cell r="AJ809" t="str">
            <v>Freddy Alejandro Cañon Rubiano
David Santiago Ariza Alarcon</v>
          </cell>
          <cell r="AK809" t="str">
            <v>1032366204
1.024.553.816</v>
          </cell>
          <cell r="AL809" t="str">
            <v>4
4</v>
          </cell>
          <cell r="AM809" t="str">
            <v>11/07/2023
12/09/2023</v>
          </cell>
          <cell r="AN809">
            <v>-1331195</v>
          </cell>
          <cell r="AO809">
            <v>45245</v>
          </cell>
          <cell r="AP809">
            <v>5565661</v>
          </cell>
          <cell r="AQ809">
            <v>45245</v>
          </cell>
          <cell r="AR809">
            <v>14503611</v>
          </cell>
          <cell r="AS809">
            <v>45288</v>
          </cell>
          <cell r="AT809">
            <v>0</v>
          </cell>
          <cell r="AU809" t="str">
            <v>N/A</v>
          </cell>
          <cell r="AV809">
            <v>0</v>
          </cell>
          <cell r="AW809" t="str">
            <v>N/A</v>
          </cell>
          <cell r="AX809">
            <v>2</v>
          </cell>
          <cell r="AY809">
            <v>45288</v>
          </cell>
          <cell r="AZ809">
            <v>152</v>
          </cell>
          <cell r="BA809">
            <v>62197257</v>
          </cell>
          <cell r="BB809" t="str">
            <v>SI</v>
          </cell>
          <cell r="BC809">
            <v>39845110</v>
          </cell>
          <cell r="BD809">
            <v>14503611</v>
          </cell>
          <cell r="BE809" t="str">
            <v>N/A</v>
          </cell>
          <cell r="BF809" t="str">
            <v>N/A</v>
          </cell>
          <cell r="BG809">
            <v>45245</v>
          </cell>
          <cell r="BH809">
            <v>45397</v>
          </cell>
          <cell r="BI809">
            <v>54</v>
          </cell>
          <cell r="BJ809" t="str">
            <v>SI</v>
          </cell>
          <cell r="BK809" t="str">
            <v>N/A</v>
          </cell>
          <cell r="BL809" t="str">
            <v>Bogotá D.C.</v>
          </cell>
          <cell r="BM809" t="str">
            <v>Cumplimiento</v>
          </cell>
          <cell r="BN809" t="str">
            <v>14-47-101020964</v>
          </cell>
          <cell r="BO809">
            <v>0</v>
          </cell>
          <cell r="BP809" t="str">
            <v>Seguros del Estado S.A.</v>
          </cell>
          <cell r="BQ809">
            <v>44904</v>
          </cell>
          <cell r="BR809" t="str">
            <v>09/12/2022-20/05/2024</v>
          </cell>
          <cell r="BS809">
            <v>44907</v>
          </cell>
          <cell r="BT809" t="str">
            <v>PENDIENTE</v>
          </cell>
          <cell r="BU809" t="str">
            <v>El 11/07/2023 Se publica cesión del CTO JEP-910-2022, con efectos a partir del 11 de julio de 2023. 
El 12/09/2023 se publica la cesión del contrato JEP-910-2022 
Mediante otrosí N°1 el 15/11/2023 se publica la adición y prórroga del contrato JEP-910-2022
Mediante Otrosí N°2 el 28/12/2023 se publica la adición y prórroga del contrato JEP-910-2022, hasta el 15 de abril de 2024.</v>
          </cell>
          <cell r="BV809" t="str">
            <v>En ejecución</v>
          </cell>
          <cell r="BW809" t="str">
            <v>Adición, prórroga y cesión</v>
          </cell>
          <cell r="BX809" t="str">
            <v>N/A</v>
          </cell>
          <cell r="BY809" t="str">
            <v>DERECHO</v>
          </cell>
          <cell r="BZ809" t="str">
            <v>N/A</v>
          </cell>
          <cell r="CA809" t="str">
            <v>MASCULINO</v>
          </cell>
        </row>
        <row r="810">
          <cell r="C810" t="str">
            <v>JEP-912-2022</v>
          </cell>
          <cell r="D810" t="str">
            <v>JEP-CSPO-880-2022</v>
          </cell>
          <cell r="E810" t="str">
            <v>Laura Paredes</v>
          </cell>
          <cell r="F810">
            <v>44901</v>
          </cell>
          <cell r="G810" t="str">
            <v>Andres Felipe Mendoza Peñaranda</v>
          </cell>
          <cell r="H810" t="str">
            <v>2. Contratos o convenios que no requieren pluralidad de ofertas</v>
          </cell>
          <cell r="I810" t="str">
            <v>1. Prestación de servicios</v>
          </cell>
          <cell r="J810">
            <v>1075288528</v>
          </cell>
          <cell r="K810">
            <v>7</v>
          </cell>
          <cell r="L810" t="str">
            <v>Persona Natural</v>
          </cell>
          <cell r="M810" t="str">
            <v>Neiva</v>
          </cell>
          <cell r="N810" t="str">
            <v>Prestar servicios profesionales para el apoyo y acompañamiento tecnológico y en el procesamiento de información de la Secretaría Judicial.</v>
          </cell>
          <cell r="O810" t="str">
            <v>Funciones de la dependencia</v>
          </cell>
          <cell r="P810" t="str">
            <v>Harvey Danilo Suarez Morales</v>
          </cell>
          <cell r="Q810" t="str">
            <v>Secretaría Ejecutiva</v>
          </cell>
          <cell r="R810" t="str">
            <v>Dirección de Asuntos Jurídicos</v>
          </cell>
          <cell r="S810" t="str">
            <v>Secretaría General Judicial</v>
          </cell>
          <cell r="T810" t="str">
            <v xml:space="preserve">Yuly Saenz Berdugo </v>
          </cell>
          <cell r="U810" t="str">
            <v>G-Secretaría General Judicial</v>
          </cell>
          <cell r="V810" t="str">
            <v>N/A</v>
          </cell>
          <cell r="W810" t="str">
            <v>Magistratura 
SEJUD - SRVR</v>
          </cell>
          <cell r="X810" t="str">
            <v>N/A</v>
          </cell>
          <cell r="Y810" t="str">
            <v>Inversión</v>
          </cell>
          <cell r="Z810">
            <v>62581258</v>
          </cell>
          <cell r="AA810" t="str">
            <v>N/A</v>
          </cell>
          <cell r="AB810" t="str">
            <v>N/A</v>
          </cell>
          <cell r="AC810">
            <v>5204263</v>
          </cell>
          <cell r="AD810">
            <v>5464476</v>
          </cell>
          <cell r="AE810">
            <v>111322</v>
          </cell>
          <cell r="AF810">
            <v>575222</v>
          </cell>
          <cell r="AG810">
            <v>2022011000068</v>
          </cell>
          <cell r="AH810">
            <v>44904</v>
          </cell>
          <cell r="AI810">
            <v>44907</v>
          </cell>
          <cell r="AJ810" t="str">
            <v>Misael Enrique Martinez Ayala
John Fredy Farfan Mancera</v>
          </cell>
          <cell r="AK810" t="str">
            <v>79624795
80.036.577</v>
          </cell>
          <cell r="AL810" t="str">
            <v>2
4</v>
          </cell>
          <cell r="AM810" t="str">
            <v>4/08/2023
1/12/2023</v>
          </cell>
          <cell r="AN810">
            <v>-1734763</v>
          </cell>
          <cell r="AO810">
            <v>45245</v>
          </cell>
          <cell r="AP810">
            <v>7285966</v>
          </cell>
          <cell r="AQ810">
            <v>45245</v>
          </cell>
          <cell r="AR810">
            <v>20885211</v>
          </cell>
          <cell r="AS810">
            <v>45286</v>
          </cell>
          <cell r="AT810">
            <v>0</v>
          </cell>
          <cell r="AU810" t="str">
            <v>N/A</v>
          </cell>
          <cell r="AV810">
            <v>0</v>
          </cell>
          <cell r="AW810" t="str">
            <v>N/A</v>
          </cell>
          <cell r="AX810">
            <v>1</v>
          </cell>
          <cell r="AY810">
            <v>45286</v>
          </cell>
          <cell r="AZ810">
            <v>152</v>
          </cell>
          <cell r="BA810">
            <v>89017672</v>
          </cell>
          <cell r="BB810" t="str">
            <v>SI</v>
          </cell>
          <cell r="BC810">
            <v>57376995</v>
          </cell>
          <cell r="BD810">
            <v>20885211</v>
          </cell>
          <cell r="BE810" t="str">
            <v>N/A</v>
          </cell>
          <cell r="BF810" t="str">
            <v>N/A</v>
          </cell>
          <cell r="BG810">
            <v>45245</v>
          </cell>
          <cell r="BH810">
            <v>45397</v>
          </cell>
          <cell r="BI810">
            <v>54</v>
          </cell>
          <cell r="BJ810" t="str">
            <v>SI</v>
          </cell>
          <cell r="BK810" t="str">
            <v>N/A</v>
          </cell>
          <cell r="BL810" t="str">
            <v>Bogotá D.C.</v>
          </cell>
          <cell r="BM810" t="str">
            <v>Cumplimiento</v>
          </cell>
          <cell r="BN810" t="str">
            <v xml:space="preserve">14-47-101020981 </v>
          </cell>
          <cell r="BO810">
            <v>0</v>
          </cell>
          <cell r="BP810" t="str">
            <v>Seguros del Estado S.A.</v>
          </cell>
          <cell r="BQ810">
            <v>44904</v>
          </cell>
          <cell r="BR810" t="str">
            <v>09/12/2022-20/05/2024</v>
          </cell>
          <cell r="BS810">
            <v>44907</v>
          </cell>
          <cell r="BT810" t="str">
            <v>PENDIENTE</v>
          </cell>
          <cell r="BU810" t="str">
            <v>El 04/08/2023 se publicó la cesión del contrato JEP-912-2022 entre ANDRÉS FELIPE MENDOZA PEÑARANDA - EL CEDENTE, y, MISAEL ENRIQUE MARTÍNEZ AYALA - EL CESIONARIO, a partir del 4 de agosto de 2023
El 1/12/2023 se publica la cesión del contrato JEP-912-2022, a partir del 1 de diciembre de 2023. John Fredy Farfan Mancera
Mediante otrosí N°1 el 15/11/2023 se publica la adición y prórroga del contrato JEP-912-2022
Mediante Otrosí N°2 el 26/12/2023 se publica la adición y prórroga del contrato JEP-912-2022</v>
          </cell>
          <cell r="BV810" t="str">
            <v>En ejecución</v>
          </cell>
          <cell r="BW810" t="str">
            <v>Adición, prórroga y cesión</v>
          </cell>
          <cell r="BX810" t="str">
            <v>N/A</v>
          </cell>
          <cell r="BY810" t="str">
            <v>INGENIERO DE SISTEMAS</v>
          </cell>
          <cell r="BZ810" t="str">
            <v>ESPECIALIZACIÓN TÉCNOLOGICA EN GESTIÓN Y SEGURIDAD BASE DE DATOS</v>
          </cell>
          <cell r="CA810" t="str">
            <v>MASCULINO</v>
          </cell>
        </row>
        <row r="811">
          <cell r="C811" t="str">
            <v>JEP-877-2022</v>
          </cell>
          <cell r="D811" t="str">
            <v>JEP-CSPO-847-2022</v>
          </cell>
          <cell r="E811" t="str">
            <v>Clara Torres</v>
          </cell>
          <cell r="F811">
            <v>44896</v>
          </cell>
          <cell r="G811" t="str">
            <v>Angie Catalina Velasco Robelto</v>
          </cell>
          <cell r="H811" t="str">
            <v>2. Contratos o convenios que no requieren pluralidad de ofertas</v>
          </cell>
          <cell r="I811" t="str">
            <v>1. Prestación de servicios</v>
          </cell>
          <cell r="J811">
            <v>1057489435</v>
          </cell>
          <cell r="K811">
            <v>8</v>
          </cell>
          <cell r="L811" t="str">
            <v>Persona Natural</v>
          </cell>
          <cell r="M811" t="str">
            <v xml:space="preserve">Bogotá D.C. </v>
          </cell>
          <cell r="N811" t="str">
            <v>Prestación de servicios profesionales para apoyar y acompañar al departamento SAAD Comparecientes en las gestiones administrativas relacionadas con los procesos contractuales que se encuentren a su cargo en las distintas etapas (precontractual, contractual y postcontractual</v>
          </cell>
          <cell r="O811" t="str">
            <v>Funciones de la dependencia</v>
          </cell>
          <cell r="P811" t="str">
            <v>Harvey Danilo Suarez Morales</v>
          </cell>
          <cell r="Q811" t="str">
            <v>Secretaría Ejecutiva</v>
          </cell>
          <cell r="R811" t="str">
            <v>Subsecretaría Ejecutiva</v>
          </cell>
          <cell r="S811" t="str">
            <v>Departamento SAAD - Comparecientes</v>
          </cell>
          <cell r="T811" t="str">
            <v>Jorge Alirio Mancera Cortés</v>
          </cell>
          <cell r="U811" t="str">
            <v>BB-Departamento SAAD - Comparecientes</v>
          </cell>
          <cell r="V811" t="str">
            <v>N/A</v>
          </cell>
          <cell r="W811" t="str">
            <v>N/A</v>
          </cell>
          <cell r="X811" t="str">
            <v>N/A</v>
          </cell>
          <cell r="Y811" t="str">
            <v>Inversión</v>
          </cell>
          <cell r="Z811">
            <v>62581258</v>
          </cell>
          <cell r="AA811" t="str">
            <v>N/A</v>
          </cell>
          <cell r="AB811" t="str">
            <v>N/A</v>
          </cell>
          <cell r="AC811">
            <v>5204263</v>
          </cell>
          <cell r="AD811">
            <v>5464476</v>
          </cell>
          <cell r="AE811" t="str">
            <v xml:space="preserve">120822	</v>
          </cell>
          <cell r="AF811">
            <v>566822</v>
          </cell>
          <cell r="AG811">
            <v>2022011000068</v>
          </cell>
          <cell r="AH811">
            <v>44901</v>
          </cell>
          <cell r="AI811">
            <v>44902</v>
          </cell>
          <cell r="AJ811" t="str">
            <v>N/A</v>
          </cell>
          <cell r="AK811" t="str">
            <v>N/A</v>
          </cell>
          <cell r="AL811" t="str">
            <v>N/A</v>
          </cell>
          <cell r="AM811" t="str">
            <v>N/A</v>
          </cell>
          <cell r="AN811">
            <v>-867388</v>
          </cell>
          <cell r="AO811">
            <v>45244</v>
          </cell>
          <cell r="AP811">
            <v>8196717</v>
          </cell>
          <cell r="AQ811">
            <v>45244</v>
          </cell>
          <cell r="AR811">
            <v>20885211</v>
          </cell>
          <cell r="AS811">
            <v>45281</v>
          </cell>
          <cell r="AT811">
            <v>0</v>
          </cell>
          <cell r="AU811" t="str">
            <v>N/A</v>
          </cell>
          <cell r="AV811">
            <v>0</v>
          </cell>
          <cell r="AW811" t="str">
            <v>N/A</v>
          </cell>
          <cell r="AX811">
            <v>2</v>
          </cell>
          <cell r="AY811">
            <v>45281</v>
          </cell>
          <cell r="AZ811">
            <v>152</v>
          </cell>
          <cell r="BA811">
            <v>90795798</v>
          </cell>
          <cell r="BB811" t="str">
            <v>SI</v>
          </cell>
          <cell r="BC811">
            <v>57376995</v>
          </cell>
          <cell r="BD811">
            <v>20885211</v>
          </cell>
          <cell r="BE811" t="str">
            <v>N/A</v>
          </cell>
          <cell r="BF811" t="str">
            <v>N/A</v>
          </cell>
          <cell r="BG811">
            <v>45245</v>
          </cell>
          <cell r="BH811">
            <v>45397</v>
          </cell>
          <cell r="BI811">
            <v>54</v>
          </cell>
          <cell r="BJ811" t="str">
            <v>SI</v>
          </cell>
          <cell r="BK811" t="str">
            <v>N/A</v>
          </cell>
          <cell r="BL811" t="str">
            <v>Bogotá D.C.</v>
          </cell>
          <cell r="BM811" t="str">
            <v>Cumplimiento</v>
          </cell>
          <cell r="BN811" t="str">
            <v xml:space="preserve">	25-47-101003405</v>
          </cell>
          <cell r="BO811">
            <v>1</v>
          </cell>
          <cell r="BP811" t="str">
            <v>Seguros del Estado S.A.</v>
          </cell>
          <cell r="BQ811">
            <v>44901</v>
          </cell>
          <cell r="BR811" t="str">
            <v>06/12/2022 - 15/05/2024</v>
          </cell>
          <cell r="BS811">
            <v>44902</v>
          </cell>
          <cell r="BT811" t="str">
            <v>PENDIENTE</v>
          </cell>
          <cell r="BU811" t="str">
            <v>Mediante otrosí N1 el 14/11/2023 se publica adición y prórroga del contrato JEP-877-2022
Mediante otrosí N°2 del 21/12/2023 se publica adición y prórroga del contrato JEP-877-2022</v>
          </cell>
          <cell r="BV811" t="str">
            <v>En ejecución</v>
          </cell>
          <cell r="BW811" t="str">
            <v>Adición y prórroga</v>
          </cell>
          <cell r="BX811" t="str">
            <v>N/A</v>
          </cell>
          <cell r="BY811" t="str">
            <v>ADMINISTRACIÓN DE EMPRESAS</v>
          </cell>
          <cell r="BZ811" t="str">
            <v>TECNOLOGO EN GESTIÓN EMPRESARIAL</v>
          </cell>
          <cell r="CA811" t="str">
            <v>FEMENINO</v>
          </cell>
        </row>
        <row r="812">
          <cell r="C812" t="str">
            <v>JEP-938-2022</v>
          </cell>
          <cell r="D812" t="str">
            <v>JEP-CSPO-904-2022</v>
          </cell>
          <cell r="E812" t="str">
            <v>Jairo Cuellar</v>
          </cell>
          <cell r="F812">
            <v>44902</v>
          </cell>
          <cell r="G812" t="str">
            <v> Lida Tatiana Diaz Velasquez</v>
          </cell>
          <cell r="H812" t="str">
            <v>2. Contratos o convenios que no requieren pluralidad de ofertas</v>
          </cell>
          <cell r="I812" t="str">
            <v>1. Prestación de servicios</v>
          </cell>
          <cell r="J812">
            <v>53045169</v>
          </cell>
          <cell r="K812">
            <v>2</v>
          </cell>
          <cell r="L812" t="str">
            <v>Persona Natural</v>
          </cell>
          <cell r="M812" t="str">
            <v xml:space="preserve">Bogotá D.C. </v>
          </cell>
          <cell r="N812" t="str">
            <v>Prestación de servicios profesionales para brindar asistencia técnica a las actuaciones y decisiones judiciales propias de la justicia transicional y restaurativa JEP en los procesos de validación, aplicando herramientas jurídicas y conceptuales, para la consolidación de información en los sistemas misionales dispuestos por la JEP.</v>
          </cell>
          <cell r="O812" t="str">
            <v>Funciones de la dependencia</v>
          </cell>
          <cell r="P812" t="str">
            <v>Harvey Danilo Suarez Morales</v>
          </cell>
          <cell r="Q812" t="str">
            <v>Secretaría Ejecutiva</v>
          </cell>
          <cell r="R812" t="str">
            <v>Subsecretaría Ejecutiva</v>
          </cell>
          <cell r="S812" t="str">
            <v>Departamento SAAD - Comparecientes</v>
          </cell>
          <cell r="T812" t="str">
            <v>Jorge Alirio Mancera Cortés</v>
          </cell>
          <cell r="U812" t="str">
            <v>BB-Departamento SAAD - Comparecientes</v>
          </cell>
          <cell r="V812" t="str">
            <v>N/A</v>
          </cell>
          <cell r="W812" t="str">
            <v>N/A</v>
          </cell>
          <cell r="X812" t="str">
            <v>N/A</v>
          </cell>
          <cell r="Y812" t="str">
            <v>Inversión</v>
          </cell>
          <cell r="Z812">
            <v>73011465</v>
          </cell>
          <cell r="AA812" t="str">
            <v>N/A</v>
          </cell>
          <cell r="AB812" t="str">
            <v>N/A</v>
          </cell>
          <cell r="AC812">
            <v>6071640</v>
          </cell>
          <cell r="AD812">
            <v>6375222</v>
          </cell>
          <cell r="AE812">
            <v>120722</v>
          </cell>
          <cell r="AF812">
            <v>587522</v>
          </cell>
          <cell r="AG812">
            <v>2022011000068</v>
          </cell>
          <cell r="AH812">
            <v>44910</v>
          </cell>
          <cell r="AI812">
            <v>44915</v>
          </cell>
          <cell r="AJ812" t="str">
            <v>Zulma Pilar Peñalosa Bonilla</v>
          </cell>
          <cell r="AK812">
            <v>52602125</v>
          </cell>
          <cell r="AL812">
            <v>5</v>
          </cell>
          <cell r="AM812">
            <v>45198</v>
          </cell>
          <cell r="AN812">
            <v>-3642984</v>
          </cell>
          <cell r="AO812">
            <v>45245</v>
          </cell>
          <cell r="AP812">
            <v>8925294</v>
          </cell>
          <cell r="AQ812">
            <v>45245</v>
          </cell>
          <cell r="AR812">
            <v>0</v>
          </cell>
          <cell r="AS812" t="str">
            <v>N/A</v>
          </cell>
          <cell r="AT812">
            <v>0</v>
          </cell>
          <cell r="AU812" t="str">
            <v>N/A</v>
          </cell>
          <cell r="AV812">
            <v>0</v>
          </cell>
          <cell r="AW812" t="str">
            <v>N/A</v>
          </cell>
          <cell r="AX812">
            <v>1</v>
          </cell>
          <cell r="AY812">
            <v>45245</v>
          </cell>
          <cell r="AZ812">
            <v>46</v>
          </cell>
          <cell r="BA812">
            <v>78293775</v>
          </cell>
          <cell r="BB812" t="str">
            <v>SI</v>
          </cell>
          <cell r="BC812">
            <v>66939825</v>
          </cell>
          <cell r="BD812" t="str">
            <v>N/A</v>
          </cell>
          <cell r="BE812" t="str">
            <v>N/A</v>
          </cell>
          <cell r="BF812" t="str">
            <v>N/A</v>
          </cell>
          <cell r="BG812">
            <v>45245</v>
          </cell>
          <cell r="BH812">
            <v>45291</v>
          </cell>
          <cell r="BI812">
            <v>-52</v>
          </cell>
          <cell r="BJ812" t="str">
            <v>SI</v>
          </cell>
          <cell r="BK812" t="str">
            <v>N/A</v>
          </cell>
          <cell r="BL812" t="str">
            <v>Bogotá D.C.</v>
          </cell>
          <cell r="BM812" t="str">
            <v>Cumplimiento</v>
          </cell>
          <cell r="BN812" t="str">
            <v>21-45-101394939</v>
          </cell>
          <cell r="BO812">
            <v>0</v>
          </cell>
          <cell r="BP812" t="str">
            <v>Aseguradora Solidaria de Colombia</v>
          </cell>
          <cell r="BQ812">
            <v>44910</v>
          </cell>
          <cell r="BR812" t="str">
            <v>15/12/2022 - 18/05/2024</v>
          </cell>
          <cell r="BS812">
            <v>44915</v>
          </cell>
          <cell r="BT812" t="str">
            <v>PENDIENTE</v>
          </cell>
          <cell r="BU812" t="str">
            <v>Mediante otrosí N°1 el 15/11/2023 se publica la adición y prórroga del contrato JEP-938-2022</v>
          </cell>
          <cell r="BV812" t="str">
            <v>Terminado</v>
          </cell>
          <cell r="BW812" t="str">
            <v>Adición, prórroga y cesión</v>
          </cell>
          <cell r="BX812" t="str">
            <v>N/A</v>
          </cell>
          <cell r="BY812" t="str">
            <v>DERECHO</v>
          </cell>
          <cell r="BZ812" t="str">
            <v>ESPECIALISTA EN DERECHO ADMINISTRATIVO</v>
          </cell>
          <cell r="CA812" t="str">
            <v>FEMENINO</v>
          </cell>
        </row>
        <row r="813">
          <cell r="C813" t="str">
            <v>JEP-939-2022</v>
          </cell>
          <cell r="D813" t="str">
            <v>JEP-CSPO-905-2022</v>
          </cell>
          <cell r="E813" t="str">
            <v>Jairo Cuellar</v>
          </cell>
          <cell r="F813">
            <v>44902</v>
          </cell>
          <cell r="G813" t="str">
            <v>Andrea Carolina Perdomo Valbuena</v>
          </cell>
          <cell r="H813" t="str">
            <v>2. Contratos o convenios que no requieren pluralidad de ofertas</v>
          </cell>
          <cell r="I813" t="str">
            <v>1. Prestación de servicios</v>
          </cell>
          <cell r="J813">
            <v>52840342</v>
          </cell>
          <cell r="K813">
            <v>7</v>
          </cell>
          <cell r="L813" t="str">
            <v>Persona Natural</v>
          </cell>
          <cell r="M813" t="str">
            <v xml:space="preserve">Bogotá D.C. </v>
          </cell>
          <cell r="N813" t="str">
            <v>Prestación de servicios profesionales para brindar asistencia técnica a las actuaciones y decisiones judiciales propias de la justicia transicional y restaurativa JEP en los procesos de validación, aplicando herramientas jurídicas y conceptuales, para la consolidación de información en los sistemas misionales dispuestos por la JEP.</v>
          </cell>
          <cell r="O813" t="str">
            <v>Funciones de la dependencia</v>
          </cell>
          <cell r="P813" t="str">
            <v>Harvey Danilo Suarez Morales</v>
          </cell>
          <cell r="Q813" t="str">
            <v>Secretaría Ejecutiva</v>
          </cell>
          <cell r="R813" t="str">
            <v>Subsecretaría Ejecutiva</v>
          </cell>
          <cell r="S813" t="str">
            <v>Departamento SAAD - Comparecientes</v>
          </cell>
          <cell r="T813" t="str">
            <v>Jorge Alirio Mancera Cortés</v>
          </cell>
          <cell r="U813" t="str">
            <v>BB-Departamento SAAD - Comparecientes</v>
          </cell>
          <cell r="V813" t="str">
            <v>N/A</v>
          </cell>
          <cell r="W813" t="str">
            <v>N/A</v>
          </cell>
          <cell r="X813" t="str">
            <v>N/A</v>
          </cell>
          <cell r="Y813" t="str">
            <v>Inversión</v>
          </cell>
          <cell r="Z813">
            <v>73011465</v>
          </cell>
          <cell r="AA813" t="str">
            <v>N/A</v>
          </cell>
          <cell r="AB813" t="str">
            <v>N/A</v>
          </cell>
          <cell r="AC813">
            <v>6071640</v>
          </cell>
          <cell r="AD813">
            <v>6375222</v>
          </cell>
          <cell r="AE813">
            <v>122622</v>
          </cell>
          <cell r="AF813">
            <v>581222</v>
          </cell>
          <cell r="AG813">
            <v>2022011000068</v>
          </cell>
          <cell r="AH813">
            <v>44908</v>
          </cell>
          <cell r="AI813">
            <v>44908</v>
          </cell>
          <cell r="AJ813" t="str">
            <v>Darwin Fernando Quintero Fontecha</v>
          </cell>
          <cell r="AK813">
            <v>80178484</v>
          </cell>
          <cell r="AL813">
            <v>5</v>
          </cell>
          <cell r="AM813">
            <v>44986</v>
          </cell>
          <cell r="AN813">
            <v>-2226268</v>
          </cell>
          <cell r="AO813">
            <v>45245</v>
          </cell>
          <cell r="AP813">
            <v>9562839</v>
          </cell>
          <cell r="AQ813">
            <v>45245</v>
          </cell>
          <cell r="AR813">
            <v>0</v>
          </cell>
          <cell r="AS813" t="str">
            <v>N/A</v>
          </cell>
          <cell r="AT813">
            <v>0</v>
          </cell>
          <cell r="AU813" t="str">
            <v>N/A</v>
          </cell>
          <cell r="AV813">
            <v>0</v>
          </cell>
          <cell r="AW813" t="str">
            <v>N/A</v>
          </cell>
          <cell r="AX813">
            <v>1</v>
          </cell>
          <cell r="AY813">
            <v>45245</v>
          </cell>
          <cell r="AZ813">
            <v>46</v>
          </cell>
          <cell r="BA813">
            <v>80348036</v>
          </cell>
          <cell r="BB813" t="str">
            <v>SI</v>
          </cell>
          <cell r="BC813">
            <v>66939825</v>
          </cell>
          <cell r="BD813" t="str">
            <v>N/A</v>
          </cell>
          <cell r="BE813" t="str">
            <v>N/A</v>
          </cell>
          <cell r="BF813" t="str">
            <v>N/A</v>
          </cell>
          <cell r="BG813">
            <v>45245</v>
          </cell>
          <cell r="BH813">
            <v>45291</v>
          </cell>
          <cell r="BI813">
            <v>-52</v>
          </cell>
          <cell r="BJ813" t="str">
            <v>SI</v>
          </cell>
          <cell r="BK813" t="str">
            <v>N/A</v>
          </cell>
          <cell r="BL813" t="str">
            <v>Bogotá D.C.</v>
          </cell>
          <cell r="BM813" t="str">
            <v>Cumplimiento</v>
          </cell>
          <cell r="BN813" t="str">
            <v>21-45-101394939</v>
          </cell>
          <cell r="BO813">
            <v>0</v>
          </cell>
          <cell r="BP813" t="str">
            <v xml:space="preserve">Seguros del Estado S.A. </v>
          </cell>
          <cell r="BQ813">
            <v>44908</v>
          </cell>
          <cell r="BR813" t="str">
            <v>13/12/2022 - 16/05/2024</v>
          </cell>
          <cell r="BS813">
            <v>44908</v>
          </cell>
          <cell r="BT813" t="str">
            <v>PENDIENTE</v>
          </cell>
          <cell r="BU813" t="str">
            <v xml:space="preserve">A partir del primero de marzo se cede el contrato a DARWIN FERNANDO QUINTERO FONTECHA
Mediante Otrosí N1 del </v>
          </cell>
          <cell r="BV813" t="str">
            <v>Terminado</v>
          </cell>
          <cell r="BW813" t="str">
            <v>Adición, prórroga y cesión</v>
          </cell>
          <cell r="BX813" t="str">
            <v>N/A</v>
          </cell>
          <cell r="BY813" t="str">
            <v>DERECHO</v>
          </cell>
          <cell r="BZ813" t="str">
            <v>N/A</v>
          </cell>
          <cell r="CA813" t="str">
            <v>MASCULINO</v>
          </cell>
        </row>
        <row r="814">
          <cell r="C814" t="str">
            <v>JEP-940-2022</v>
          </cell>
          <cell r="D814" t="str">
            <v>JEP-CSPO-906-2022</v>
          </cell>
          <cell r="E814" t="str">
            <v>Jairo Cuellar</v>
          </cell>
          <cell r="F814">
            <v>44902</v>
          </cell>
          <cell r="G814" t="str">
            <v>Victor Jhonny Acosta Chica</v>
          </cell>
          <cell r="H814" t="str">
            <v>2. Contratos o convenios que no requieren pluralidad de ofertas</v>
          </cell>
          <cell r="I814" t="str">
            <v>1. Prestación de servicios</v>
          </cell>
          <cell r="J814">
            <v>1016072655</v>
          </cell>
          <cell r="K814">
            <v>1</v>
          </cell>
          <cell r="L814" t="str">
            <v>Persona Natural</v>
          </cell>
          <cell r="M814" t="str">
            <v xml:space="preserve">Bogotá D.C. </v>
          </cell>
          <cell r="N814" t="str">
            <v>Prestación de servicios profesionales para brindar asistencia técnica a las actuaciones y decisiones judiciales propias de la justicia transicional y restaurativa JEP en los procesos de validación, aplicando herramientas jurídicas y conceptuales, para la consolidación de información en los sistemas misionales dispuestos por la JEP.</v>
          </cell>
          <cell r="O814" t="str">
            <v>Funciones de la dependencia</v>
          </cell>
          <cell r="P814" t="str">
            <v>Harvey Danilo Suarez Morales</v>
          </cell>
          <cell r="Q814" t="str">
            <v>Secretaría Ejecutiva</v>
          </cell>
          <cell r="R814" t="str">
            <v>Subsecretaría Ejecutiva</v>
          </cell>
          <cell r="S814" t="str">
            <v>Departamento SAAD - Comparecientes</v>
          </cell>
          <cell r="T814" t="str">
            <v>Jorge Alirio Mancera Cortés</v>
          </cell>
          <cell r="U814" t="str">
            <v>BB-Departamento SAAD - Comparecientes</v>
          </cell>
          <cell r="V814" t="str">
            <v>N/A</v>
          </cell>
          <cell r="W814" t="str">
            <v>N/A</v>
          </cell>
          <cell r="X814" t="str">
            <v>N/A</v>
          </cell>
          <cell r="Y814" t="str">
            <v>Inversión</v>
          </cell>
          <cell r="Z814">
            <v>73011465</v>
          </cell>
          <cell r="AA814" t="str">
            <v>N/A</v>
          </cell>
          <cell r="AB814" t="str">
            <v>N/A</v>
          </cell>
          <cell r="AC814">
            <v>6071640</v>
          </cell>
          <cell r="AD814">
            <v>6375222</v>
          </cell>
          <cell r="AE814">
            <v>121422</v>
          </cell>
          <cell r="AF814">
            <v>587622</v>
          </cell>
          <cell r="AG814">
            <v>2022011000068</v>
          </cell>
          <cell r="AH814">
            <v>44910</v>
          </cell>
          <cell r="AI814">
            <v>44911</v>
          </cell>
          <cell r="AJ814" t="str">
            <v>N/A</v>
          </cell>
          <cell r="AK814" t="str">
            <v>N/A</v>
          </cell>
          <cell r="AL814" t="str">
            <v>N/A</v>
          </cell>
          <cell r="AM814" t="str">
            <v>N/A</v>
          </cell>
          <cell r="AN814">
            <v>-2833432</v>
          </cell>
          <cell r="AO814">
            <v>45245</v>
          </cell>
          <cell r="AP814">
            <v>9562839</v>
          </cell>
          <cell r="AQ814">
            <v>45245</v>
          </cell>
          <cell r="AR814">
            <v>0</v>
          </cell>
          <cell r="AS814" t="str">
            <v>N/A</v>
          </cell>
          <cell r="AT814">
            <v>0</v>
          </cell>
          <cell r="AU814" t="str">
            <v>N/A</v>
          </cell>
          <cell r="AV814">
            <v>0</v>
          </cell>
          <cell r="AW814" t="str">
            <v>N/A</v>
          </cell>
          <cell r="AX814">
            <v>1</v>
          </cell>
          <cell r="AY814">
            <v>45245</v>
          </cell>
          <cell r="AZ814">
            <v>46</v>
          </cell>
          <cell r="BA814">
            <v>79740872</v>
          </cell>
          <cell r="BB814" t="str">
            <v>SI</v>
          </cell>
          <cell r="BC814">
            <v>66939825</v>
          </cell>
          <cell r="BD814" t="str">
            <v>N/A</v>
          </cell>
          <cell r="BE814" t="str">
            <v>N/A</v>
          </cell>
          <cell r="BF814" t="str">
            <v>N/A</v>
          </cell>
          <cell r="BG814">
            <v>45245</v>
          </cell>
          <cell r="BH814">
            <v>45291</v>
          </cell>
          <cell r="BI814">
            <v>-52</v>
          </cell>
          <cell r="BJ814" t="str">
            <v>SI</v>
          </cell>
          <cell r="BK814" t="str">
            <v>N/A</v>
          </cell>
          <cell r="BL814" t="str">
            <v>Bogotá D.C.</v>
          </cell>
          <cell r="BM814" t="str">
            <v>Cumplimiento</v>
          </cell>
          <cell r="BN814" t="str">
            <v>21-47-101025031</v>
          </cell>
          <cell r="BO814">
            <v>0</v>
          </cell>
          <cell r="BP814" t="str">
            <v xml:space="preserve">Seguros del Estado S.A. </v>
          </cell>
          <cell r="BQ814">
            <v>44911</v>
          </cell>
          <cell r="BR814" t="str">
            <v>15/12/2022 - 15/05/2024</v>
          </cell>
          <cell r="BS814">
            <v>44911</v>
          </cell>
          <cell r="BT814" t="str">
            <v>PENDIENTE</v>
          </cell>
          <cell r="BU814" t="str">
            <v>Mediante otrosí N°1 el 15/11/2023 se publica la adición y prórroga del contrato JEP-940-2022</v>
          </cell>
          <cell r="BV814" t="str">
            <v>Terminado</v>
          </cell>
          <cell r="BW814" t="str">
            <v>Adición y Prórroga</v>
          </cell>
          <cell r="BX814" t="str">
            <v>N/A</v>
          </cell>
          <cell r="BY814" t="str">
            <v>DERECHO</v>
          </cell>
          <cell r="BZ814" t="str">
            <v>N/A</v>
          </cell>
          <cell r="CA814" t="str">
            <v>MASCULINO</v>
          </cell>
        </row>
        <row r="815">
          <cell r="C815" t="str">
            <v>JEP-941-2022</v>
          </cell>
          <cell r="D815" t="str">
            <v>JEP-CSPO-907-2022</v>
          </cell>
          <cell r="E815" t="str">
            <v>Jairo Cuellar</v>
          </cell>
          <cell r="F815">
            <v>44902</v>
          </cell>
          <cell r="G815" t="str">
            <v>Jenny Mallerly Marquez Supelano</v>
          </cell>
          <cell r="H815" t="str">
            <v>2. Contratos o convenios que no requieren pluralidad de ofertas</v>
          </cell>
          <cell r="I815" t="str">
            <v>1. Prestación de servicios</v>
          </cell>
          <cell r="J815">
            <v>53043585</v>
          </cell>
          <cell r="K815">
            <v>4</v>
          </cell>
          <cell r="L815" t="str">
            <v>Persona Natural</v>
          </cell>
          <cell r="M815" t="str">
            <v xml:space="preserve">Bogotá D.C. </v>
          </cell>
          <cell r="N815" t="str">
            <v>Prestación de servicios profesionales para brindar asistencia técnica a las actuaciones y decisiones judiciales propias de la justicia transicional y restaurativa JEP en los procesos de validación, aplicando herramientas jurídicas y conceptuales, para la consolidación de información en los sistemas misionales dispuestos por la JEP.</v>
          </cell>
          <cell r="O815" t="str">
            <v>Funciones de la dependencia</v>
          </cell>
          <cell r="P815" t="str">
            <v>Harvey Danilo Suarez Morales</v>
          </cell>
          <cell r="Q815" t="str">
            <v>Secretaría Ejecutiva</v>
          </cell>
          <cell r="R815" t="str">
            <v>Subsecretaría Ejecutiva</v>
          </cell>
          <cell r="S815" t="str">
            <v>Departamento SAAD - Comparecientes</v>
          </cell>
          <cell r="T815" t="str">
            <v>Jorge Alirio Mancera Cortés</v>
          </cell>
          <cell r="U815" t="str">
            <v>BB-Departamento SAAD - Comparecientes</v>
          </cell>
          <cell r="V815" t="str">
            <v>N/A</v>
          </cell>
          <cell r="W815" t="str">
            <v>N/A</v>
          </cell>
          <cell r="X815" t="str">
            <v>N/A</v>
          </cell>
          <cell r="Y815" t="str">
            <v>Inversión</v>
          </cell>
          <cell r="Z815">
            <v>73011465</v>
          </cell>
          <cell r="AA815" t="str">
            <v>N/A</v>
          </cell>
          <cell r="AB815" t="str">
            <v>N/A</v>
          </cell>
          <cell r="AC815">
            <v>6071640</v>
          </cell>
          <cell r="AD815">
            <v>6375222</v>
          </cell>
          <cell r="AE815">
            <v>121622</v>
          </cell>
          <cell r="AF815">
            <v>587722</v>
          </cell>
          <cell r="AG815">
            <v>2022011000068</v>
          </cell>
          <cell r="AH815">
            <v>44910</v>
          </cell>
          <cell r="AI815">
            <v>44911</v>
          </cell>
          <cell r="AJ815" t="str">
            <v>N/A</v>
          </cell>
          <cell r="AK815" t="str">
            <v>N/A</v>
          </cell>
          <cell r="AL815" t="str">
            <v>N/A</v>
          </cell>
          <cell r="AM815" t="str">
            <v>N/A</v>
          </cell>
          <cell r="AN815">
            <v>-2833432</v>
          </cell>
          <cell r="AO815">
            <v>45245</v>
          </cell>
          <cell r="AP815">
            <v>9562839</v>
          </cell>
          <cell r="AQ815">
            <v>45245</v>
          </cell>
          <cell r="AR815">
            <v>0</v>
          </cell>
          <cell r="AS815" t="str">
            <v>N/A</v>
          </cell>
          <cell r="AT815">
            <v>0</v>
          </cell>
          <cell r="AU815" t="str">
            <v>N/A</v>
          </cell>
          <cell r="AV815">
            <v>0</v>
          </cell>
          <cell r="AW815" t="str">
            <v>N/A</v>
          </cell>
          <cell r="AX815">
            <v>1</v>
          </cell>
          <cell r="AY815">
            <v>45245</v>
          </cell>
          <cell r="AZ815">
            <v>46</v>
          </cell>
          <cell r="BA815">
            <v>79740872</v>
          </cell>
          <cell r="BB815" t="str">
            <v>SI</v>
          </cell>
          <cell r="BC815">
            <v>66939825</v>
          </cell>
          <cell r="BD815" t="str">
            <v>N/A</v>
          </cell>
          <cell r="BE815" t="str">
            <v>N/A</v>
          </cell>
          <cell r="BF815" t="str">
            <v>N/A</v>
          </cell>
          <cell r="BG815">
            <v>45245</v>
          </cell>
          <cell r="BH815">
            <v>45291</v>
          </cell>
          <cell r="BI815">
            <v>-52</v>
          </cell>
          <cell r="BJ815" t="str">
            <v>SI</v>
          </cell>
          <cell r="BK815" t="str">
            <v>N/A</v>
          </cell>
          <cell r="BL815" t="str">
            <v>Bogotá D.C.</v>
          </cell>
          <cell r="BM815" t="str">
            <v>Cumplimiento</v>
          </cell>
          <cell r="BN815" t="str">
            <v xml:space="preserve">	560-47-994000157816</v>
          </cell>
          <cell r="BO815">
            <v>0</v>
          </cell>
          <cell r="BP815" t="str">
            <v>Aseguradora Solidaria de Colombia</v>
          </cell>
          <cell r="BQ815">
            <v>44910</v>
          </cell>
          <cell r="BR815" t="str">
            <v>15/12/2022 - 25/05/2024</v>
          </cell>
          <cell r="BS815">
            <v>44911</v>
          </cell>
          <cell r="BT815" t="str">
            <v>PENDIENTE</v>
          </cell>
          <cell r="BU815" t="str">
            <v>Mediante otrosí N°1 el 15/11/2023 se publica la adición y prórroga del contrato JEP-941-2023</v>
          </cell>
          <cell r="BV815" t="str">
            <v>Terminado</v>
          </cell>
          <cell r="BW815" t="str">
            <v>Adición y prórroga</v>
          </cell>
          <cell r="BX815" t="str">
            <v>N/A</v>
          </cell>
          <cell r="BY815" t="str">
            <v>DERECHO</v>
          </cell>
          <cell r="BZ815" t="str">
            <v>N/A</v>
          </cell>
          <cell r="CA815" t="str">
            <v>FEMENINO</v>
          </cell>
        </row>
        <row r="816">
          <cell r="C816" t="str">
            <v>JEP-942-2022</v>
          </cell>
          <cell r="D816" t="str">
            <v>JEP-CSPO-908-2022</v>
          </cell>
          <cell r="E816" t="str">
            <v>Jairo Cuellar</v>
          </cell>
          <cell r="F816">
            <v>44902</v>
          </cell>
          <cell r="G816" t="str">
            <v>Jose David Mendez Martinez</v>
          </cell>
          <cell r="H816" t="str">
            <v>2. Contratos o convenios que no requieren pluralidad de ofertas</v>
          </cell>
          <cell r="I816" t="str">
            <v>1. Prestación de servicios</v>
          </cell>
          <cell r="J816">
            <v>1080183462</v>
          </cell>
          <cell r="K816">
            <v>6</v>
          </cell>
          <cell r="L816" t="str">
            <v>Persona Natural</v>
          </cell>
          <cell r="M816" t="str">
            <v>Gigante</v>
          </cell>
          <cell r="N816" t="str">
            <v>Prestación de servicios profesionales para brindar asistencia técnica a las actuaciones y decisiones judiciales propias de la justicia transicional y restaurativa JEP en los procesos de validación, aplicando herramientas jurídicas y conceptuales, para la consolidación de información en los sistemas misionales dispuestos por la JEP.</v>
          </cell>
          <cell r="O816" t="str">
            <v>Funciones de la dependencia</v>
          </cell>
          <cell r="P816" t="str">
            <v>Harvey Danilo Suarez Morales</v>
          </cell>
          <cell r="Q816" t="str">
            <v>Secretaría Ejecutiva</v>
          </cell>
          <cell r="R816" t="str">
            <v>Subsecretaría Ejecutiva</v>
          </cell>
          <cell r="S816" t="str">
            <v>Departamento SAAD - Comparecientes</v>
          </cell>
          <cell r="T816" t="str">
            <v>Jorge Alirio Mancera Cortés</v>
          </cell>
          <cell r="U816" t="str">
            <v>BB-Departamento SAAD - Comparecientes</v>
          </cell>
          <cell r="V816" t="str">
            <v>N/A</v>
          </cell>
          <cell r="W816" t="str">
            <v>N/A</v>
          </cell>
          <cell r="X816" t="str">
            <v>N/A</v>
          </cell>
          <cell r="Y816" t="str">
            <v>Inversión</v>
          </cell>
          <cell r="Z816">
            <v>73011465</v>
          </cell>
          <cell r="AA816" t="str">
            <v>N/A</v>
          </cell>
          <cell r="AB816" t="str">
            <v>N/A</v>
          </cell>
          <cell r="AC816">
            <v>6071640</v>
          </cell>
          <cell r="AD816">
            <v>6375222</v>
          </cell>
          <cell r="AE816">
            <v>121822</v>
          </cell>
          <cell r="AF816" t="str">
            <v xml:space="preserve">	587822</v>
          </cell>
          <cell r="AG816">
            <v>2022011000068</v>
          </cell>
          <cell r="AH816">
            <v>44910</v>
          </cell>
          <cell r="AI816">
            <v>44914</v>
          </cell>
          <cell r="AJ816" t="str">
            <v>N/A</v>
          </cell>
          <cell r="AK816" t="str">
            <v>N/A</v>
          </cell>
          <cell r="AL816" t="str">
            <v>N/A</v>
          </cell>
          <cell r="AM816" t="str">
            <v>N/A</v>
          </cell>
          <cell r="AN816">
            <v>-3440596</v>
          </cell>
          <cell r="AO816">
            <v>45245</v>
          </cell>
          <cell r="AP816">
            <v>9562839</v>
          </cell>
          <cell r="AQ816">
            <v>45245</v>
          </cell>
          <cell r="AR816">
            <v>0</v>
          </cell>
          <cell r="AS816" t="str">
            <v>N/A</v>
          </cell>
          <cell r="AT816">
            <v>0</v>
          </cell>
          <cell r="AU816" t="str">
            <v>N/A</v>
          </cell>
          <cell r="AV816">
            <v>0</v>
          </cell>
          <cell r="AW816" t="str">
            <v>N/A</v>
          </cell>
          <cell r="AX816">
            <v>1</v>
          </cell>
          <cell r="AY816">
            <v>45245</v>
          </cell>
          <cell r="AZ816">
            <v>46</v>
          </cell>
          <cell r="BA816">
            <v>79133708</v>
          </cell>
          <cell r="BB816" t="str">
            <v>SI</v>
          </cell>
          <cell r="BC816">
            <v>66939825</v>
          </cell>
          <cell r="BD816" t="str">
            <v>N/A</v>
          </cell>
          <cell r="BE816" t="str">
            <v>N/A</v>
          </cell>
          <cell r="BF816" t="str">
            <v>N/A</v>
          </cell>
          <cell r="BG816">
            <v>45245</v>
          </cell>
          <cell r="BH816">
            <v>45291</v>
          </cell>
          <cell r="BI816">
            <v>-52</v>
          </cell>
          <cell r="BJ816" t="str">
            <v>SI</v>
          </cell>
          <cell r="BK816" t="str">
            <v>N/A</v>
          </cell>
          <cell r="BL816" t="str">
            <v>Bogotá D.C.</v>
          </cell>
          <cell r="BM816" t="str">
            <v>Cumplimiento</v>
          </cell>
          <cell r="BN816" t="str">
            <v>560-47-994000157806</v>
          </cell>
          <cell r="BO816">
            <v>0</v>
          </cell>
          <cell r="BP816" t="str">
            <v>Aseguradora Solidaria de Colombia</v>
          </cell>
          <cell r="BQ816">
            <v>44910</v>
          </cell>
          <cell r="BR816" t="str">
            <v>15/12/2022 - 25/05/2024</v>
          </cell>
          <cell r="BS816">
            <v>44914</v>
          </cell>
          <cell r="BT816" t="str">
            <v>PENDIENTE</v>
          </cell>
          <cell r="BU816" t="str">
            <v>Mediante otrosí N°1 el 15/11/2023 se publica la adición y prórroga del contrato JEP-942-2023</v>
          </cell>
          <cell r="BV816" t="str">
            <v>Terminado</v>
          </cell>
          <cell r="BW816" t="str">
            <v>Adición y prórroga</v>
          </cell>
          <cell r="BX816" t="str">
            <v>N/A</v>
          </cell>
          <cell r="BY816" t="str">
            <v>DERECHO</v>
          </cell>
          <cell r="BZ816" t="str">
            <v>N/A</v>
          </cell>
          <cell r="CA816" t="str">
            <v>MASCULINO</v>
          </cell>
        </row>
        <row r="817">
          <cell r="C817" t="str">
            <v>JEP-943-2022</v>
          </cell>
          <cell r="D817" t="str">
            <v>JEP-CSPO-909-2022</v>
          </cell>
          <cell r="E817" t="str">
            <v>Jairo Cuellar</v>
          </cell>
          <cell r="F817">
            <v>44902</v>
          </cell>
          <cell r="G817" t="str">
            <v>Lorena Tatiana Jiménez Chavarro</v>
          </cell>
          <cell r="H817" t="str">
            <v>2. Contratos o convenios que no requieren pluralidad de ofertas</v>
          </cell>
          <cell r="I817" t="str">
            <v>1. Prestación de servicios</v>
          </cell>
          <cell r="J817">
            <v>1013603231</v>
          </cell>
          <cell r="K817">
            <v>1</v>
          </cell>
          <cell r="L817" t="str">
            <v>Persona Natural</v>
          </cell>
          <cell r="M817" t="str">
            <v xml:space="preserve">Bogotá D.C. </v>
          </cell>
          <cell r="N817" t="str">
            <v>Prestación de servicios profesionales para apoyar y acompañar al departamento SAAD Comparecientes en la asistencia técnica a las actuaciones judiciales inherentes a la justicia transicional y restaurativa de la JEP a través de la identificación de las necesidades de la dependencia, articulando los procedimientos, espacios y actividades propias del Sistema Autónomo de Asesoría y Defensa relacionadas con el acopio, compilación, integración e interoperabilidad entre los sistemas de información de la Secretaría Ejecutiva y los demás sistemas misionales dispuestos por la Jurisdicción.</v>
          </cell>
          <cell r="O817" t="str">
            <v>Funciones de la dependencia</v>
          </cell>
          <cell r="P817" t="str">
            <v>Harvey Danilo Suarez Morales</v>
          </cell>
          <cell r="Q817" t="str">
            <v>Secretaría Ejecutiva</v>
          </cell>
          <cell r="R817" t="str">
            <v>Subsecretaría Ejecutiva</v>
          </cell>
          <cell r="S817" t="str">
            <v>Departamento SAAD - Comparecientes</v>
          </cell>
          <cell r="T817" t="str">
            <v>Jorge Alirio Mancera Cortés</v>
          </cell>
          <cell r="U817" t="str">
            <v>BB-Departamento SAAD - Comparecientes</v>
          </cell>
          <cell r="V817" t="str">
            <v>N/A</v>
          </cell>
          <cell r="W817" t="str">
            <v>N/A</v>
          </cell>
          <cell r="X817" t="str">
            <v>N/A</v>
          </cell>
          <cell r="Y817" t="str">
            <v>Inversión</v>
          </cell>
          <cell r="Z817">
            <v>86918393</v>
          </cell>
          <cell r="AA817" t="str">
            <v>N/A</v>
          </cell>
          <cell r="AB817" t="str">
            <v>N/A</v>
          </cell>
          <cell r="AC817">
            <v>7228143</v>
          </cell>
          <cell r="AD817">
            <v>7589549</v>
          </cell>
          <cell r="AE817">
            <v>121922</v>
          </cell>
          <cell r="AF817">
            <v>587922</v>
          </cell>
          <cell r="AG817">
            <v>2022011000068</v>
          </cell>
          <cell r="AH817">
            <v>44910</v>
          </cell>
          <cell r="AI817">
            <v>44911</v>
          </cell>
          <cell r="AJ817" t="str">
            <v>N/A</v>
          </cell>
          <cell r="AK817" t="str">
            <v>N/A</v>
          </cell>
          <cell r="AL817" t="str">
            <v>N/A</v>
          </cell>
          <cell r="AM817" t="str">
            <v>N/A</v>
          </cell>
          <cell r="AN817">
            <v>-3373135</v>
          </cell>
          <cell r="AO817">
            <v>45146</v>
          </cell>
          <cell r="AP817">
            <v>11384338</v>
          </cell>
          <cell r="AQ817">
            <v>45245</v>
          </cell>
          <cell r="AR817">
            <v>29007246</v>
          </cell>
          <cell r="AS817">
            <v>45287</v>
          </cell>
          <cell r="AT817">
            <v>0</v>
          </cell>
          <cell r="AU817" t="str">
            <v>N/A</v>
          </cell>
          <cell r="AV817">
            <v>0</v>
          </cell>
          <cell r="AW817" t="str">
            <v>N/A</v>
          </cell>
          <cell r="AX817">
            <v>3</v>
          </cell>
          <cell r="AY817">
            <v>45287</v>
          </cell>
          <cell r="AZ817">
            <v>152</v>
          </cell>
          <cell r="BA817">
            <v>123936842</v>
          </cell>
          <cell r="BB817" t="str">
            <v>SI</v>
          </cell>
          <cell r="BC817">
            <v>79690250</v>
          </cell>
          <cell r="BD817">
            <v>29007246</v>
          </cell>
          <cell r="BE817" t="str">
            <v>N/A</v>
          </cell>
          <cell r="BF817" t="str">
            <v>N/A</v>
          </cell>
          <cell r="BG817">
            <v>45245</v>
          </cell>
          <cell r="BH817">
            <v>45397</v>
          </cell>
          <cell r="BI817">
            <v>54</v>
          </cell>
          <cell r="BJ817" t="str">
            <v>NO</v>
          </cell>
          <cell r="BK817" t="str">
            <v>N/A</v>
          </cell>
          <cell r="BL817" t="str">
            <v>Bogotá D.C.</v>
          </cell>
          <cell r="BM817" t="str">
            <v>Cumplimiento</v>
          </cell>
          <cell r="BN817" t="str">
            <v xml:space="preserve">	21-47-101025029</v>
          </cell>
          <cell r="BO817">
            <v>0</v>
          </cell>
          <cell r="BP817" t="str">
            <v xml:space="preserve">Seguros del Estado S.A. </v>
          </cell>
          <cell r="BQ817">
            <v>44911</v>
          </cell>
          <cell r="BR817" t="str">
            <v>15/12/2022 - 15/05/2023</v>
          </cell>
          <cell r="BS817">
            <v>44911</v>
          </cell>
          <cell r="BT817" t="str">
            <v>PENDIENTE</v>
          </cell>
          <cell r="BU817" t="str">
            <v>El 8/08/2023 hoy se publicó el otrosí No. 1 al contrato JEP-943-2022, reducción al valor del contrato y modificación en la forma de pago (IVA) en 3.373.135
Mediante otrosí N°2 el 15/11/2023 se publica la adición y prórroga del contrato JEP-943-2022
Mediante Otrosí N°3 el 27/12/2023 se publica la adición y prórroga del contrato JEP-943-2022 Prorroga hasta el 15 de Abril de 2024</v>
          </cell>
          <cell r="BV817" t="str">
            <v>En ejecución</v>
          </cell>
          <cell r="BW817" t="str">
            <v>Reducción, Adición y Prórroga</v>
          </cell>
          <cell r="BX817" t="str">
            <v>N/A</v>
          </cell>
          <cell r="BY817" t="str">
            <v>INGENIERIA INDUSTRIAL</v>
          </cell>
          <cell r="BZ817" t="str">
            <v>N/A</v>
          </cell>
          <cell r="CA817" t="str">
            <v>FEMENINO</v>
          </cell>
        </row>
        <row r="818">
          <cell r="C818" t="str">
            <v>JEP-944-2022</v>
          </cell>
          <cell r="D818" t="str">
            <v>JEP-CSPO-910-2022</v>
          </cell>
          <cell r="E818" t="str">
            <v>Jairo Cuellar</v>
          </cell>
          <cell r="F818">
            <v>44902</v>
          </cell>
          <cell r="G818" t="str">
            <v>Jenny Carolina Moreno Garcia</v>
          </cell>
          <cell r="H818" t="str">
            <v>2. Contratos o convenios que no requieren pluralidad de ofertas</v>
          </cell>
          <cell r="I818" t="str">
            <v>1. Prestación de servicios</v>
          </cell>
          <cell r="J818" t="str">
            <v>CANCELADO</v>
          </cell>
          <cell r="K818" t="str">
            <v>CANCELADO</v>
          </cell>
          <cell r="L818" t="str">
            <v>Persona Natural</v>
          </cell>
          <cell r="M818" t="str">
            <v>CANCELADO</v>
          </cell>
          <cell r="N818" t="str">
            <v>Prestación de servicios profesionales para brindar asistencia técnica a las actuaciones y decisiones judiciales propias de la justicia transicional y restaurativa JEP en los procesos de validación, aplicando herramientas jurídicas y conceptuales, para la consolidación de información en los sistemas misionales dispuestos por la JEP.</v>
          </cell>
          <cell r="O818" t="str">
            <v>CANCELADO</v>
          </cell>
          <cell r="P818" t="str">
            <v>CANCELADO</v>
          </cell>
          <cell r="Q818" t="str">
            <v>CANCELADO</v>
          </cell>
          <cell r="R818" t="str">
            <v>Subsecretaría Ejecutiva</v>
          </cell>
          <cell r="S818" t="str">
            <v>Departamento SAAD - Comparecientes</v>
          </cell>
          <cell r="T818" t="str">
            <v>Jorge Alirio Mancera Cortés</v>
          </cell>
          <cell r="U818" t="str">
            <v>CANCELADO</v>
          </cell>
          <cell r="V818" t="str">
            <v>N/A</v>
          </cell>
          <cell r="W818" t="str">
            <v>N/A</v>
          </cell>
          <cell r="X818" t="str">
            <v>N/A</v>
          </cell>
          <cell r="Y818" t="str">
            <v>CANCELADO</v>
          </cell>
          <cell r="Z818">
            <v>0</v>
          </cell>
          <cell r="AA818" t="str">
            <v>N/A</v>
          </cell>
          <cell r="AB818" t="str">
            <v>N/A</v>
          </cell>
          <cell r="AC818" t="str">
            <v>N/A</v>
          </cell>
          <cell r="AD818" t="str">
            <v>N/A</v>
          </cell>
          <cell r="AE818" t="str">
            <v>N/A</v>
          </cell>
          <cell r="AF818" t="str">
            <v>N/A</v>
          </cell>
          <cell r="AG818" t="str">
            <v>N/A</v>
          </cell>
          <cell r="AH818" t="str">
            <v>CANCELADO</v>
          </cell>
          <cell r="AI818" t="str">
            <v>N/A</v>
          </cell>
          <cell r="AJ818" t="str">
            <v>N/A</v>
          </cell>
          <cell r="AK818" t="str">
            <v>N/A</v>
          </cell>
          <cell r="AL818" t="str">
            <v>N/A</v>
          </cell>
          <cell r="AM818" t="str">
            <v>N/A</v>
          </cell>
          <cell r="AN818">
            <v>0</v>
          </cell>
          <cell r="AO818" t="str">
            <v>N/A</v>
          </cell>
          <cell r="AP818">
            <v>0</v>
          </cell>
          <cell r="AQ818" t="str">
            <v>N/A</v>
          </cell>
          <cell r="AR818">
            <v>0</v>
          </cell>
          <cell r="AS818" t="str">
            <v>N/A</v>
          </cell>
          <cell r="AT818">
            <v>0</v>
          </cell>
          <cell r="AU818" t="str">
            <v>N/A</v>
          </cell>
          <cell r="AV818">
            <v>0</v>
          </cell>
          <cell r="AW818" t="str">
            <v>N/A</v>
          </cell>
          <cell r="AX818">
            <v>0</v>
          </cell>
          <cell r="AY818" t="str">
            <v>N/A</v>
          </cell>
          <cell r="AZ818" t="e">
            <v>#VALUE!</v>
          </cell>
          <cell r="BA818">
            <v>0</v>
          </cell>
          <cell r="BB818" t="str">
            <v>NO</v>
          </cell>
          <cell r="BC818">
            <v>0</v>
          </cell>
          <cell r="BD818" t="str">
            <v>N/A</v>
          </cell>
          <cell r="BE818" t="str">
            <v>N/A</v>
          </cell>
          <cell r="BF818" t="str">
            <v>N/A</v>
          </cell>
          <cell r="BG818" t="str">
            <v>CANCELADO</v>
          </cell>
          <cell r="BH818" t="str">
            <v>CANCELADO</v>
          </cell>
          <cell r="BI818" t="e">
            <v>#VALUE!</v>
          </cell>
          <cell r="BJ818" t="str">
            <v>SI</v>
          </cell>
          <cell r="BL818" t="str">
            <v>N/A</v>
          </cell>
          <cell r="BM818" t="str">
            <v>N/A</v>
          </cell>
          <cell r="BN818" t="str">
            <v>N/A</v>
          </cell>
          <cell r="BO818" t="str">
            <v>N/A</v>
          </cell>
          <cell r="BP818" t="str">
            <v>N/A</v>
          </cell>
          <cell r="BQ818" t="str">
            <v>N/A</v>
          </cell>
          <cell r="BR818" t="str">
            <v>N/A</v>
          </cell>
          <cell r="BS818" t="str">
            <v>N/A</v>
          </cell>
          <cell r="BT818" t="str">
            <v>N/A</v>
          </cell>
          <cell r="BU818" t="str">
            <v>CANCELADO</v>
          </cell>
          <cell r="BV818" t="str">
            <v>Cancelado</v>
          </cell>
          <cell r="BW818" t="str">
            <v>Ingreso</v>
          </cell>
          <cell r="BX818" t="str">
            <v>N/A</v>
          </cell>
          <cell r="BY818" t="str">
            <v>N/A</v>
          </cell>
          <cell r="BZ818" t="str">
            <v>N/A</v>
          </cell>
          <cell r="CA818" t="str">
            <v>FEMENINO</v>
          </cell>
        </row>
        <row r="819">
          <cell r="C819" t="str">
            <v>JEP-916-2022</v>
          </cell>
          <cell r="D819" t="str">
            <v>JEP-CSPO-884-2022</v>
          </cell>
          <cell r="E819" t="str">
            <v>Clara Torres</v>
          </cell>
          <cell r="F819">
            <v>44901</v>
          </cell>
          <cell r="G819" t="str">
            <v>Andres Erneto Nieto Rico</v>
          </cell>
          <cell r="H819" t="str">
            <v>2. Contratos o convenios que no requieren pluralidad de ofertas</v>
          </cell>
          <cell r="I819" t="str">
            <v>1. Prestación de servicios</v>
          </cell>
          <cell r="J819">
            <v>1030543727</v>
          </cell>
          <cell r="K819">
            <v>6</v>
          </cell>
          <cell r="L819" t="str">
            <v>Persona Natural</v>
          </cell>
          <cell r="M819" t="str">
            <v xml:space="preserve">Bogotá D.C. </v>
          </cell>
          <cell r="N819" t="str">
            <v>Prestación de servicios para apoyar las actuaciones y decisiones judiciales propias de la justicia transicional y restaurativa de la JEP en la gestión documental y el soporte a los procesos administrativos para la consolidación de información en los sistemas misionales dispuestos por la Jurisdicción.</v>
          </cell>
          <cell r="O819" t="str">
            <v>Funciones de la dependencia</v>
          </cell>
          <cell r="P819" t="str">
            <v>Harvey Danilo Suarez Morales</v>
          </cell>
          <cell r="Q819" t="str">
            <v>Secretaría Ejecutiva</v>
          </cell>
          <cell r="R819" t="str">
            <v>Subsecretaría Ejecutiva</v>
          </cell>
          <cell r="S819" t="str">
            <v>Departamento SAAD - Comparecientes</v>
          </cell>
          <cell r="T819" t="str">
            <v>Jorge Alirio Mancera Cortés</v>
          </cell>
          <cell r="U819" t="str">
            <v>BB-Departamento SAAD - Comparecientes</v>
          </cell>
          <cell r="V819" t="str">
            <v>N/A</v>
          </cell>
          <cell r="W819" t="str">
            <v>N/A</v>
          </cell>
          <cell r="X819" t="str">
            <v>N/A</v>
          </cell>
          <cell r="Y819" t="str">
            <v>Inversión</v>
          </cell>
          <cell r="Z819">
            <v>43459180</v>
          </cell>
          <cell r="AA819" t="str">
            <v>N/A</v>
          </cell>
          <cell r="AB819" t="str">
            <v>N/A</v>
          </cell>
          <cell r="AC819">
            <v>3614070</v>
          </cell>
          <cell r="AD819">
            <v>3794773</v>
          </cell>
          <cell r="AE819">
            <v>120922</v>
          </cell>
          <cell r="AF819">
            <v>586022</v>
          </cell>
          <cell r="AG819" t="str">
            <v xml:space="preserve">	2022011000068</v>
          </cell>
          <cell r="AH819">
            <v>44910</v>
          </cell>
          <cell r="AI819">
            <v>44911</v>
          </cell>
          <cell r="AJ819" t="str">
            <v>N/A</v>
          </cell>
          <cell r="AK819" t="str">
            <v>N/A</v>
          </cell>
          <cell r="AL819" t="str">
            <v>N/A</v>
          </cell>
          <cell r="AM819" t="str">
            <v>N/A</v>
          </cell>
          <cell r="AN819">
            <v>-1686566</v>
          </cell>
          <cell r="AO819">
            <v>45244</v>
          </cell>
          <cell r="AP819">
            <v>5692166</v>
          </cell>
          <cell r="AQ819">
            <v>45244</v>
          </cell>
          <cell r="AR819">
            <v>0</v>
          </cell>
          <cell r="AS819" t="str">
            <v>N/A</v>
          </cell>
          <cell r="AT819">
            <v>0</v>
          </cell>
          <cell r="AU819" t="str">
            <v>N/A</v>
          </cell>
          <cell r="AV819">
            <v>0</v>
          </cell>
          <cell r="AW819" t="str">
            <v>N/A</v>
          </cell>
          <cell r="AX819">
            <v>1</v>
          </cell>
          <cell r="AY819">
            <v>45244</v>
          </cell>
          <cell r="AZ819">
            <v>46</v>
          </cell>
          <cell r="BA819">
            <v>47464780</v>
          </cell>
          <cell r="BB819" t="str">
            <v>SI</v>
          </cell>
          <cell r="BC819">
            <v>39845110</v>
          </cell>
          <cell r="BD819" t="str">
            <v>N/A</v>
          </cell>
          <cell r="BE819" t="str">
            <v>N/A</v>
          </cell>
          <cell r="BF819" t="str">
            <v>N/A</v>
          </cell>
          <cell r="BG819">
            <v>45245</v>
          </cell>
          <cell r="BH819">
            <v>45291</v>
          </cell>
          <cell r="BI819">
            <v>-52</v>
          </cell>
          <cell r="BJ819" t="str">
            <v>SI</v>
          </cell>
          <cell r="BK819" t="str">
            <v>N/A</v>
          </cell>
          <cell r="BL819" t="str">
            <v>Bogotá D.C.</v>
          </cell>
          <cell r="BM819" t="str">
            <v>Cumplimiento</v>
          </cell>
          <cell r="BN819" t="str">
            <v>11-47-101013501</v>
          </cell>
          <cell r="BO819">
            <v>0</v>
          </cell>
          <cell r="BP819" t="str">
            <v>Seguros del Estado S.A.</v>
          </cell>
          <cell r="BQ819">
            <v>44910</v>
          </cell>
          <cell r="BR819" t="str">
            <v>15/12/2022 - 20/05/2024</v>
          </cell>
          <cell r="BS819">
            <v>44911</v>
          </cell>
          <cell r="BT819" t="str">
            <v>PENDIENTE</v>
          </cell>
          <cell r="BU819" t="str">
            <v>El 14/11/2023 se publica adición y prórroga del contrato JEP-916-2022</v>
          </cell>
          <cell r="BV819" t="str">
            <v>Terminado</v>
          </cell>
          <cell r="BW819" t="str">
            <v>Adición y prórroga</v>
          </cell>
          <cell r="BX819" t="str">
            <v>N/A</v>
          </cell>
          <cell r="BY819" t="str">
            <v>DERECHO</v>
          </cell>
          <cell r="BZ819" t="str">
            <v>N/A</v>
          </cell>
          <cell r="CA819" t="str">
            <v>MASCULINO</v>
          </cell>
        </row>
        <row r="820">
          <cell r="C820" t="str">
            <v>JEP-917-2022</v>
          </cell>
          <cell r="D820" t="str">
            <v>JEP-CSPO-885-2022</v>
          </cell>
          <cell r="E820" t="str">
            <v>Clara Torres</v>
          </cell>
          <cell r="F820">
            <v>44901</v>
          </cell>
          <cell r="G820" t="str">
            <v>Sandra Carolina Soler Albarracin</v>
          </cell>
          <cell r="H820" t="str">
            <v>2. Contratos o convenios que no requieren pluralidad de ofertas</v>
          </cell>
          <cell r="I820" t="str">
            <v>1. Prestación de servicios</v>
          </cell>
          <cell r="J820">
            <v>1000333186</v>
          </cell>
          <cell r="K820">
            <v>1</v>
          </cell>
          <cell r="L820" t="str">
            <v>Persona Natural</v>
          </cell>
          <cell r="M820" t="str">
            <v xml:space="preserve">Bogotá D.C. </v>
          </cell>
          <cell r="N820" t="str">
            <v>Prestación de servicios para apoyar y acompañar las actuaciones y decisiones judiciales propias de la justicia transicional y restaurativa de la jep, en la gestión y validación técnica de información para la consolidación en los sistemas misionales dispuestos por la jurisdicción</v>
          </cell>
          <cell r="O820" t="str">
            <v>Funciones de la dependencia</v>
          </cell>
          <cell r="P820" t="str">
            <v>Harvey Danilo Suarez Morales</v>
          </cell>
          <cell r="Q820" t="str">
            <v>Secretaría Ejecutiva</v>
          </cell>
          <cell r="R820" t="str">
            <v>Subsecretaría Ejecutiva</v>
          </cell>
          <cell r="S820" t="str">
            <v>Departamento SAAD - Comparecientes</v>
          </cell>
          <cell r="T820" t="str">
            <v>Jorge Alirio Mancera Cortés</v>
          </cell>
          <cell r="U820" t="str">
            <v>BB-Departamento SAAD - Comparecientes</v>
          </cell>
          <cell r="V820" t="str">
            <v>N/A</v>
          </cell>
          <cell r="W820" t="str">
            <v>N/A</v>
          </cell>
          <cell r="X820" t="str">
            <v>N/A</v>
          </cell>
          <cell r="Y820" t="str">
            <v>Inversión</v>
          </cell>
          <cell r="Z820">
            <v>43459180</v>
          </cell>
          <cell r="AA820" t="str">
            <v>N/A</v>
          </cell>
          <cell r="AB820" t="str">
            <v>N/A</v>
          </cell>
          <cell r="AC820">
            <v>3614070</v>
          </cell>
          <cell r="AD820">
            <v>3794773</v>
          </cell>
          <cell r="AE820">
            <v>121022</v>
          </cell>
          <cell r="AF820">
            <v>585822</v>
          </cell>
          <cell r="AG820" t="str">
            <v xml:space="preserve">	2022011000068</v>
          </cell>
          <cell r="AH820">
            <v>44910</v>
          </cell>
          <cell r="AI820">
            <v>44911</v>
          </cell>
          <cell r="AJ820" t="str">
            <v>Zulma Rocío Campos Montaña</v>
          </cell>
          <cell r="AK820">
            <v>52815159</v>
          </cell>
          <cell r="AL820">
            <v>1</v>
          </cell>
          <cell r="AM820">
            <v>45078</v>
          </cell>
          <cell r="AN820">
            <v>-1686566</v>
          </cell>
          <cell r="AO820">
            <v>45244</v>
          </cell>
          <cell r="AP820">
            <v>5692166</v>
          </cell>
          <cell r="AQ820">
            <v>45244</v>
          </cell>
          <cell r="AR820">
            <v>0</v>
          </cell>
          <cell r="AS820" t="str">
            <v>N/A</v>
          </cell>
          <cell r="AT820">
            <v>0</v>
          </cell>
          <cell r="AU820" t="str">
            <v>N/A</v>
          </cell>
          <cell r="AV820">
            <v>0</v>
          </cell>
          <cell r="AW820" t="str">
            <v>N/A</v>
          </cell>
          <cell r="AX820">
            <v>1</v>
          </cell>
          <cell r="AY820">
            <v>45244</v>
          </cell>
          <cell r="AZ820">
            <v>46</v>
          </cell>
          <cell r="BA820">
            <v>47464780</v>
          </cell>
          <cell r="BB820" t="str">
            <v>SI</v>
          </cell>
          <cell r="BC820">
            <v>39845110</v>
          </cell>
          <cell r="BD820" t="str">
            <v>N/A</v>
          </cell>
          <cell r="BE820" t="str">
            <v>N/A</v>
          </cell>
          <cell r="BF820" t="str">
            <v>N/A</v>
          </cell>
          <cell r="BG820">
            <v>45245</v>
          </cell>
          <cell r="BH820">
            <v>45291</v>
          </cell>
          <cell r="BI820">
            <v>-52</v>
          </cell>
          <cell r="BJ820" t="str">
            <v>SI</v>
          </cell>
          <cell r="BK820" t="str">
            <v>N/A</v>
          </cell>
          <cell r="BL820" t="str">
            <v>Bogotá D.C.</v>
          </cell>
          <cell r="BM820" t="str">
            <v>Cumplimiento</v>
          </cell>
          <cell r="BN820" t="str">
            <v>21-47-101025012
21-47-101025012</v>
          </cell>
          <cell r="BO820" t="str">
            <v>0
1</v>
          </cell>
          <cell r="BP820" t="str">
            <v>Seguros del Estado S.A.
Seguros del Estado S.A.</v>
          </cell>
          <cell r="BQ820" t="str">
            <v>15/12/2022
21/12/2022</v>
          </cell>
          <cell r="BR820" t="str">
            <v>15/12/2022 - 18/05/2024
15/12/2022 - 18/05/2024</v>
          </cell>
          <cell r="BS820" t="str">
            <v>15/12/2022
22/12/2022</v>
          </cell>
          <cell r="BT820" t="str">
            <v>PENDIENTE</v>
          </cell>
          <cell r="BU820" t="str">
            <v>Otrosí N°1 DEL 21/02/2023 se Aclara que el objeto del contrato es el siguiente: “PRESTACIÓN DE SERVICIOS PARA APOYAR Y ACOMPAÑAR LAS ACTUACIONES
Y DECISIONES JUDICIALES PROPIAS DE LA JUSTICIA TRANSICIONAL Y
RESTAURATIVA DE LA JEP, EN LA GESTIÓN Y VALIDACIÓN TÉCNICA DE
INFORMACIÓN PARA LA CONSOLIDACIÓN EN LOS SISTEMAS MISIONALES
DISPUESTOS POR LA JURISDICCIÓN”
Mediante otrosí N°1 el 14/11/2023 se publica la adición y prórroga del Cto JEP-917-2022</v>
          </cell>
          <cell r="BV820" t="str">
            <v>Terminado</v>
          </cell>
          <cell r="BW820" t="str">
            <v>Adición, prórroga y cesión</v>
          </cell>
          <cell r="BX820" t="str">
            <v>N/A</v>
          </cell>
          <cell r="BY820" t="str">
            <v>INGENIERIA INDUSTRIAL</v>
          </cell>
          <cell r="BZ820" t="str">
            <v>N/A</v>
          </cell>
          <cell r="CA820" t="str">
            <v>FEMENINO</v>
          </cell>
        </row>
        <row r="821">
          <cell r="C821" t="str">
            <v>JEP-865-2022</v>
          </cell>
          <cell r="D821" t="str">
            <v>JEP-CSPO-835-2022</v>
          </cell>
          <cell r="E821" t="str">
            <v>Clara Torres</v>
          </cell>
          <cell r="F821">
            <v>44896</v>
          </cell>
          <cell r="G821" t="str">
            <v>Andrés Felipe Ramírez Dueñas</v>
          </cell>
          <cell r="H821" t="str">
            <v>2. Contratos o convenios que no requieren pluralidad de ofertas</v>
          </cell>
          <cell r="I821" t="str">
            <v>1. Prestación de servicios</v>
          </cell>
          <cell r="J821">
            <v>1136881308</v>
          </cell>
          <cell r="K821">
            <v>7</v>
          </cell>
          <cell r="L821" t="str">
            <v>Persona Natural</v>
          </cell>
          <cell r="M821" t="str">
            <v xml:space="preserve">Bogotá D.C. </v>
          </cell>
          <cell r="N821" t="str">
            <v>Apoyar y acompañar la transcripción de diligencias en el marco de los casos priorizados por la Sala de Reconocimiento de Verdad, de Responsabilidad y de Determinación de los Hechos y Conductas</v>
          </cell>
          <cell r="O821" t="str">
            <v>Funciones de la dependencia</v>
          </cell>
          <cell r="P821" t="str">
            <v>Harvey Danilo Suarez Morales</v>
          </cell>
          <cell r="Q821" t="str">
            <v>Secretaría Ejecutiva</v>
          </cell>
          <cell r="R821" t="str">
            <v>Dirección de Asuntos Jurídicos</v>
          </cell>
          <cell r="S821" t="str">
            <v>Dirección de Asuntos Jurídicos</v>
          </cell>
          <cell r="T821" t="str">
            <v>Maria Alejandra Cruz Zuluaga</v>
          </cell>
          <cell r="U821" t="str">
            <v>F -Magistratura</v>
          </cell>
          <cell r="V821" t="str">
            <v>N/A</v>
          </cell>
          <cell r="W821" t="str">
            <v>Magistratura
Transcriptores - SRVR</v>
          </cell>
          <cell r="X821" t="str">
            <v>Mgdo. Oscar Javier Parra Vera</v>
          </cell>
          <cell r="Y821" t="str">
            <v>Inversión</v>
          </cell>
          <cell r="Z821">
            <v>39113268</v>
          </cell>
          <cell r="AA821" t="str">
            <v>N/A</v>
          </cell>
          <cell r="AB821" t="str">
            <v>N/A</v>
          </cell>
          <cell r="AC821">
            <v>3252663</v>
          </cell>
          <cell r="AD821">
            <v>3415296</v>
          </cell>
          <cell r="AE821">
            <v>123522</v>
          </cell>
          <cell r="AF821">
            <v>585522</v>
          </cell>
          <cell r="AG821">
            <v>2022011000068</v>
          </cell>
          <cell r="AH821">
            <v>44910</v>
          </cell>
          <cell r="AI821">
            <v>44916</v>
          </cell>
          <cell r="AJ821" t="str">
            <v>N/A</v>
          </cell>
          <cell r="AK821" t="str">
            <v>N/A</v>
          </cell>
          <cell r="AL821" t="str">
            <v>N/A</v>
          </cell>
          <cell r="AM821" t="str">
            <v>N/A</v>
          </cell>
          <cell r="AN821">
            <v>-2060021</v>
          </cell>
          <cell r="AO821">
            <v>45244</v>
          </cell>
          <cell r="AP821">
            <v>5122947</v>
          </cell>
          <cell r="AQ821">
            <v>45244</v>
          </cell>
          <cell r="AR821">
            <v>13053249</v>
          </cell>
          <cell r="AS821">
            <v>45282</v>
          </cell>
          <cell r="AT821">
            <v>0</v>
          </cell>
          <cell r="AU821" t="str">
            <v>N/A</v>
          </cell>
          <cell r="AV821">
            <v>0</v>
          </cell>
          <cell r="AW821" t="str">
            <v>N/A</v>
          </cell>
          <cell r="AX821">
            <v>2</v>
          </cell>
          <cell r="AY821">
            <v>45282</v>
          </cell>
          <cell r="AZ821">
            <v>152</v>
          </cell>
          <cell r="BA821">
            <v>55229443</v>
          </cell>
          <cell r="BB821" t="str">
            <v>SI</v>
          </cell>
          <cell r="BC821">
            <v>40983552</v>
          </cell>
          <cell r="BD821">
            <v>13053249</v>
          </cell>
          <cell r="BE821" t="str">
            <v>N/A</v>
          </cell>
          <cell r="BF821" t="str">
            <v>N/A</v>
          </cell>
          <cell r="BG821">
            <v>45245</v>
          </cell>
          <cell r="BH821">
            <v>45397</v>
          </cell>
          <cell r="BI821">
            <v>54</v>
          </cell>
          <cell r="BJ821" t="str">
            <v>SI</v>
          </cell>
          <cell r="BK821" t="str">
            <v>N/A</v>
          </cell>
          <cell r="BL821" t="str">
            <v>Bogotá D.C.</v>
          </cell>
          <cell r="BM821" t="str">
            <v>Cumplimiento</v>
          </cell>
          <cell r="BN821" t="str">
            <v>36-45-101040513</v>
          </cell>
          <cell r="BO821">
            <v>0</v>
          </cell>
          <cell r="BP821" t="str">
            <v>Seguros del Estado S.A.</v>
          </cell>
          <cell r="BQ821">
            <v>44915</v>
          </cell>
          <cell r="BR821" t="str">
            <v>20/12/2022 - 15/05/2024</v>
          </cell>
          <cell r="BS821">
            <v>44916</v>
          </cell>
          <cell r="BT821" t="str">
            <v>PENDIENTE</v>
          </cell>
          <cell r="BU821" t="str">
            <v>Mediante otrosí N°1 el 14/11/2023 se publica la adición y prórroga del Cto JEP-865-2022
Mediante otrosí N°2 del 22/12/2023 se adicionó y prorrogo el contrato JEP-865-2022</v>
          </cell>
          <cell r="BV821" t="str">
            <v>En ejecución</v>
          </cell>
          <cell r="BW821" t="str">
            <v>Adición y prórroga</v>
          </cell>
          <cell r="BX821" t="str">
            <v>N/A</v>
          </cell>
          <cell r="BY821" t="str">
            <v>CIENCIAS POLÍTICAS</v>
          </cell>
          <cell r="BZ821" t="str">
            <v>N/A</v>
          </cell>
          <cell r="CA821" t="str">
            <v>FEMENINO</v>
          </cell>
        </row>
        <row r="822">
          <cell r="C822" t="str">
            <v>JEP-918-2022</v>
          </cell>
          <cell r="D822" t="str">
            <v>JEP-CSPO-886-2022</v>
          </cell>
          <cell r="E822" t="str">
            <v>Clara Torres</v>
          </cell>
          <cell r="F822">
            <v>44901</v>
          </cell>
          <cell r="G822" t="str">
            <v>Hector Horacio Perez Prieto</v>
          </cell>
          <cell r="H822" t="str">
            <v>2. Contratos o convenios que no requieren pluralidad de ofertas</v>
          </cell>
          <cell r="I822" t="str">
            <v>1. Prestación de servicios</v>
          </cell>
          <cell r="J822">
            <v>79348924</v>
          </cell>
          <cell r="K822">
            <v>2</v>
          </cell>
          <cell r="L822" t="str">
            <v>Persona Natural</v>
          </cell>
          <cell r="M822" t="str">
            <v xml:space="preserve">Bogotá D.C. </v>
          </cell>
          <cell r="N822" t="str">
            <v>Prestación de servicios para acompañar la gestión administrativa del Departamento SAAD Comparecientes en asuntos relacionados con el apoyo a la supervisión de los contratos del Departamento.</v>
          </cell>
          <cell r="O822" t="str">
            <v>Funciones de la dependencia</v>
          </cell>
          <cell r="P822" t="str">
            <v>Harvey Danilo Suarez Morales</v>
          </cell>
          <cell r="Q822" t="str">
            <v>Secretaría Ejecutiva</v>
          </cell>
          <cell r="R822" t="str">
            <v>Subsecretaría Ejecutiva</v>
          </cell>
          <cell r="S822" t="str">
            <v>Departamento SAAD - Comparecientes</v>
          </cell>
          <cell r="T822" t="str">
            <v>Jorge Alirio Mancera Cortés</v>
          </cell>
          <cell r="U822" t="str">
            <v>BB-Departamento SAAD - Comparecientes</v>
          </cell>
          <cell r="V822" t="str">
            <v>N/A</v>
          </cell>
          <cell r="W822" t="str">
            <v>N/A</v>
          </cell>
          <cell r="X822" t="str">
            <v>N/A</v>
          </cell>
          <cell r="Y822" t="str">
            <v>Inversión</v>
          </cell>
          <cell r="Z822">
            <v>43459180</v>
          </cell>
          <cell r="AA822" t="str">
            <v>N/A</v>
          </cell>
          <cell r="AB822" t="str">
            <v>N/A</v>
          </cell>
          <cell r="AC822">
            <v>3614070</v>
          </cell>
          <cell r="AD822">
            <v>3794773</v>
          </cell>
          <cell r="AE822">
            <v>117722</v>
          </cell>
          <cell r="AF822" t="str">
            <v xml:space="preserve">	589622</v>
          </cell>
          <cell r="AG822">
            <v>2022011000068</v>
          </cell>
          <cell r="AH822">
            <v>44914</v>
          </cell>
          <cell r="AI822">
            <v>44915</v>
          </cell>
          <cell r="AJ822" t="str">
            <v>N/A</v>
          </cell>
          <cell r="AK822" t="str">
            <v>N/A</v>
          </cell>
          <cell r="AL822" t="str">
            <v>N/A</v>
          </cell>
          <cell r="AM822" t="str">
            <v>N/A</v>
          </cell>
          <cell r="AN822">
            <v>-2168442</v>
          </cell>
          <cell r="AO822">
            <v>45244</v>
          </cell>
          <cell r="AP822">
            <v>5692166</v>
          </cell>
          <cell r="AQ822">
            <v>45244</v>
          </cell>
          <cell r="AR822">
            <v>14503611</v>
          </cell>
          <cell r="AS822">
            <v>45281</v>
          </cell>
          <cell r="AT822">
            <v>0</v>
          </cell>
          <cell r="AU822" t="str">
            <v>N/A</v>
          </cell>
          <cell r="AV822">
            <v>0</v>
          </cell>
          <cell r="AW822" t="str">
            <v>N/A</v>
          </cell>
          <cell r="AX822">
            <v>2</v>
          </cell>
          <cell r="AY822">
            <v>45281</v>
          </cell>
          <cell r="AZ822">
            <v>152</v>
          </cell>
          <cell r="BA822">
            <v>61486515</v>
          </cell>
          <cell r="BB822" t="str">
            <v>SI</v>
          </cell>
          <cell r="BC822">
            <v>39845110</v>
          </cell>
          <cell r="BD822">
            <v>14503611</v>
          </cell>
          <cell r="BE822" t="str">
            <v>N/A</v>
          </cell>
          <cell r="BF822" t="str">
            <v>N/A</v>
          </cell>
          <cell r="BG822">
            <v>45245</v>
          </cell>
          <cell r="BH822">
            <v>45397</v>
          </cell>
          <cell r="BI822">
            <v>54</v>
          </cell>
          <cell r="BJ822" t="str">
            <v>SI</v>
          </cell>
          <cell r="BK822" t="str">
            <v>N/A</v>
          </cell>
          <cell r="BL822" t="str">
            <v>Bogotá D.C.</v>
          </cell>
          <cell r="BM822" t="str">
            <v>Cumplimiento</v>
          </cell>
          <cell r="BN822" t="str">
            <v>14-45-101090460</v>
          </cell>
          <cell r="BO822">
            <v>0</v>
          </cell>
          <cell r="BP822" t="str">
            <v>Seguros del Estado S.A.</v>
          </cell>
          <cell r="BQ822">
            <v>44915</v>
          </cell>
          <cell r="BR822" t="str">
            <v>19/12/2022 - 15/05/2024</v>
          </cell>
          <cell r="BS822" t="str">
            <v>20/12/202</v>
          </cell>
          <cell r="BT822" t="str">
            <v>PENDIENTE</v>
          </cell>
          <cell r="BU822" t="str">
            <v xml:space="preserve">Mediante otrosí N°1 El 14/11/2023 se publica adición y prórroga del contrato JEP-918-2022
Mediante otrosí N°2 del 21/12/2023 se publica adición y prórroga del contrato JEP-918-2022 </v>
          </cell>
          <cell r="BV822" t="str">
            <v>En ejecución</v>
          </cell>
          <cell r="BW822" t="str">
            <v>Adición y prórroga</v>
          </cell>
          <cell r="BX822" t="str">
            <v>N/A</v>
          </cell>
          <cell r="BY822" t="str">
            <v>ADMINISTRACIÓN DE SISTEMAS</v>
          </cell>
          <cell r="BZ822" t="str">
            <v>TECNOLOGO EN ADMINISTRACIÓN DE SISTEMAS</v>
          </cell>
          <cell r="CA822" t="str">
            <v>MASCULINO</v>
          </cell>
        </row>
        <row r="823">
          <cell r="C823" t="str">
            <v>JEP-909-2022</v>
          </cell>
          <cell r="D823" t="str">
            <v>JEP-CSPO-877-2022</v>
          </cell>
          <cell r="E823" t="str">
            <v>Laura Paredes</v>
          </cell>
          <cell r="F823">
            <v>44901</v>
          </cell>
          <cell r="G823" t="str">
            <v>Karen Paola Jimenez Gutierrez</v>
          </cell>
          <cell r="H823" t="str">
            <v>2. Contratos o convenios que no requieren pluralidad de ofertas</v>
          </cell>
          <cell r="I823" t="str">
            <v>1. Prestación de servicios</v>
          </cell>
          <cell r="J823">
            <v>1057604196</v>
          </cell>
          <cell r="K823">
            <v>6</v>
          </cell>
          <cell r="L823" t="str">
            <v>Persona Natural</v>
          </cell>
          <cell r="M823" t="str">
            <v>Sogamoso</v>
          </cell>
          <cell r="N823" t="str">
            <v>Prestar servicios profesionales para apoyar y acompañar en los procesos de mejoramiento de la gestión judicial de la Secretaría General Judicial</v>
          </cell>
          <cell r="O823" t="str">
            <v>Funciones de la dependencia</v>
          </cell>
          <cell r="P823" t="str">
            <v>Harvey Danilo Suarez Morales</v>
          </cell>
          <cell r="Q823" t="str">
            <v>Secretaría Ejecutiva</v>
          </cell>
          <cell r="R823" t="str">
            <v>Dirección de Asuntos Jurídicos</v>
          </cell>
          <cell r="S823" t="str">
            <v>Dirección de Asuntos Jurídicos</v>
          </cell>
          <cell r="T823" t="str">
            <v xml:space="preserve">Yuly Saenz Berdugo </v>
          </cell>
          <cell r="U823" t="str">
            <v>G-Secretaría General Judicial</v>
          </cell>
          <cell r="V823" t="str">
            <v>N/A</v>
          </cell>
          <cell r="W823" t="str">
            <v xml:space="preserve">Magistratura 
SEJUD -SAI </v>
          </cell>
          <cell r="X823" t="str">
            <v>N/A</v>
          </cell>
          <cell r="Y823" t="str">
            <v>Inversión</v>
          </cell>
          <cell r="Z823">
            <v>43459180</v>
          </cell>
          <cell r="AA823" t="str">
            <v>N/A</v>
          </cell>
          <cell r="AB823" t="str">
            <v>N/A</v>
          </cell>
          <cell r="AC823">
            <v>3614070</v>
          </cell>
          <cell r="AD823">
            <v>3794773</v>
          </cell>
          <cell r="AE823">
            <v>113022</v>
          </cell>
          <cell r="AF823">
            <v>573522</v>
          </cell>
          <cell r="AG823">
            <v>2022011000068</v>
          </cell>
          <cell r="AH823">
            <v>44903</v>
          </cell>
          <cell r="AI823">
            <v>44907</v>
          </cell>
          <cell r="AJ823" t="str">
            <v>Astrid Magdalena Arregoces Quintero</v>
          </cell>
          <cell r="AK823">
            <v>1143153254</v>
          </cell>
          <cell r="AL823">
            <v>0</v>
          </cell>
          <cell r="AM823">
            <v>45085</v>
          </cell>
          <cell r="AN823">
            <v>-1204690</v>
          </cell>
          <cell r="AO823">
            <v>45245</v>
          </cell>
          <cell r="AP823">
            <v>5692166</v>
          </cell>
          <cell r="AQ823">
            <v>45245</v>
          </cell>
          <cell r="AR823">
            <v>14503611</v>
          </cell>
          <cell r="AS823">
            <v>45286</v>
          </cell>
          <cell r="AT823">
            <v>0</v>
          </cell>
          <cell r="AU823" t="str">
            <v>N/A</v>
          </cell>
          <cell r="AV823">
            <v>0</v>
          </cell>
          <cell r="AW823" t="str">
            <v>N/A</v>
          </cell>
          <cell r="AX823">
            <v>2</v>
          </cell>
          <cell r="AY823">
            <v>45286</v>
          </cell>
          <cell r="AZ823">
            <v>152</v>
          </cell>
          <cell r="BA823">
            <v>62450267</v>
          </cell>
          <cell r="BB823" t="str">
            <v>SI</v>
          </cell>
          <cell r="BC823">
            <v>39845110</v>
          </cell>
          <cell r="BD823">
            <v>14503611</v>
          </cell>
          <cell r="BE823" t="str">
            <v>N/A</v>
          </cell>
          <cell r="BF823" t="str">
            <v>N/A</v>
          </cell>
          <cell r="BG823">
            <v>45245</v>
          </cell>
          <cell r="BH823">
            <v>45397</v>
          </cell>
          <cell r="BI823">
            <v>54</v>
          </cell>
          <cell r="BJ823" t="str">
            <v>SI</v>
          </cell>
          <cell r="BK823" t="str">
            <v>N/A</v>
          </cell>
          <cell r="BL823" t="str">
            <v>Bogotá D.C.</v>
          </cell>
          <cell r="BM823" t="str">
            <v>Cumplimiento</v>
          </cell>
          <cell r="BN823" t="str">
            <v>11-45-101120249</v>
          </cell>
          <cell r="BO823">
            <v>0</v>
          </cell>
          <cell r="BP823" t="str">
            <v>Seguros del Estado S.A.</v>
          </cell>
          <cell r="BQ823">
            <v>44904</v>
          </cell>
          <cell r="BR823" t="str">
            <v>09/12/2022 - 15/05/2024</v>
          </cell>
          <cell r="BS823">
            <v>44907</v>
          </cell>
          <cell r="BT823" t="str">
            <v>PENDIENTE</v>
          </cell>
          <cell r="BU823" t="str">
            <v xml:space="preserve"> A partir del 08 de junio de 2023 se cede el contrato
Mediante otrosí N°1 el 15/11/2023 se publica la adición y prórroga del contrato JEP-909-2022
Mediante otrosí N°2 el 26/12/2023 se publica la adición y prórroga del contrato JEP-909-2022, hasta el 15 de abril de 2024</v>
          </cell>
          <cell r="BV823" t="str">
            <v>En ejecución</v>
          </cell>
          <cell r="BW823" t="str">
            <v>Adición, prórroga y cesión</v>
          </cell>
          <cell r="BX823" t="str">
            <v>N/A</v>
          </cell>
          <cell r="BY823" t="str">
            <v>DERECHO</v>
          </cell>
          <cell r="BZ823" t="str">
            <v>N/A</v>
          </cell>
          <cell r="CA823" t="str">
            <v>FEMENINO</v>
          </cell>
        </row>
        <row r="824">
          <cell r="C824" t="str">
            <v>JEP-930-2022</v>
          </cell>
          <cell r="D824" t="str">
            <v>JEP-CSPO-896-2022</v>
          </cell>
          <cell r="E824" t="str">
            <v xml:space="preserve">Ángela Esquivel </v>
          </cell>
          <cell r="F824">
            <v>44902</v>
          </cell>
          <cell r="G824" t="str">
            <v>Amelia Del Pilar Prado Hurtado</v>
          </cell>
          <cell r="H824" t="str">
            <v>2. Contratos o convenios que no requieren pluralidad de ofertas</v>
          </cell>
          <cell r="I824" t="str">
            <v>1. Prestación de servicios</v>
          </cell>
          <cell r="J824">
            <v>43977155</v>
          </cell>
          <cell r="K824">
            <v>2</v>
          </cell>
          <cell r="L824" t="str">
            <v>Persona Natural</v>
          </cell>
          <cell r="M824" t="str">
            <v xml:space="preserve">Bogotá D.C. </v>
          </cell>
          <cell r="N824" t="str">
            <v xml:space="preserve">Prestar servicios profesionales especializados en enfoque étnico racial para apoyar y acompañar a la Secretaría Ejecutiva de la JEP en la gestión territorial con las comunidades negras, afrocolombianas, raizales y palenqueras en la región de Urabá, Bajo Atrato y Darién, a partir de la implementación y seguimiento de los lineamientos del enfoque diferencial, teniendo en cuenta el enfoque territorial. </v>
          </cell>
          <cell r="O824" t="str">
            <v>Funciones de la dependencia</v>
          </cell>
          <cell r="P824" t="str">
            <v>Harvey Danilo Suarez Morales</v>
          </cell>
          <cell r="Q824" t="str">
            <v>Secretaría Ejecutiva</v>
          </cell>
          <cell r="R824" t="str">
            <v>Subsecretaría Ejecutiva</v>
          </cell>
          <cell r="S824" t="str">
            <v>Departamento de Enfoques Diferenciales</v>
          </cell>
          <cell r="T824" t="str">
            <v>Eliana Fernanda Antonio Rosero</v>
          </cell>
          <cell r="U824" t="str">
            <v xml:space="preserve">BB-Departamento de Enfoques Diferenciales </v>
          </cell>
          <cell r="V824" t="str">
            <v>N/A</v>
          </cell>
          <cell r="W824" t="str">
            <v>N/A</v>
          </cell>
          <cell r="X824" t="str">
            <v>N/A</v>
          </cell>
          <cell r="Y824" t="str">
            <v>Inversión</v>
          </cell>
          <cell r="Z824">
            <v>99086994</v>
          </cell>
          <cell r="AA824" t="str">
            <v>N/A</v>
          </cell>
          <cell r="AB824" t="str">
            <v>N/A</v>
          </cell>
          <cell r="AC824">
            <v>8240084</v>
          </cell>
          <cell r="AD824">
            <v>8652088</v>
          </cell>
          <cell r="AE824">
            <v>109022</v>
          </cell>
          <cell r="AF824">
            <v>592822</v>
          </cell>
          <cell r="AG824">
            <v>2018011001091</v>
          </cell>
          <cell r="AH824">
            <v>44915</v>
          </cell>
          <cell r="AI824">
            <v>44917</v>
          </cell>
          <cell r="AJ824" t="str">
            <v>Cleiton Murillo Henriquez</v>
          </cell>
          <cell r="AK824">
            <v>1045508484</v>
          </cell>
          <cell r="AL824">
            <v>8</v>
          </cell>
          <cell r="AM824">
            <v>45030</v>
          </cell>
          <cell r="AN824">
            <v>-5493394</v>
          </cell>
          <cell r="AO824">
            <v>45244</v>
          </cell>
          <cell r="AP824">
            <v>12689716</v>
          </cell>
          <cell r="AQ824">
            <v>45244</v>
          </cell>
          <cell r="AR824">
            <v>33068280</v>
          </cell>
          <cell r="AS824">
            <v>45282</v>
          </cell>
          <cell r="AT824">
            <v>0</v>
          </cell>
          <cell r="AU824" t="str">
            <v>N/A</v>
          </cell>
          <cell r="AV824">
            <v>0</v>
          </cell>
          <cell r="AW824" t="str">
            <v>N/A</v>
          </cell>
          <cell r="AX824">
            <v>2</v>
          </cell>
          <cell r="AY824">
            <v>45282</v>
          </cell>
          <cell r="AZ824">
            <v>152</v>
          </cell>
          <cell r="BA824">
            <v>139351596</v>
          </cell>
          <cell r="BB824" t="str">
            <v>SI</v>
          </cell>
          <cell r="BC824">
            <v>90846910</v>
          </cell>
          <cell r="BD824">
            <v>33068280</v>
          </cell>
          <cell r="BE824" t="str">
            <v>N/A</v>
          </cell>
          <cell r="BF824" t="str">
            <v>N/A</v>
          </cell>
          <cell r="BG824">
            <v>45245</v>
          </cell>
          <cell r="BH824">
            <v>45397</v>
          </cell>
          <cell r="BI824">
            <v>54</v>
          </cell>
          <cell r="BJ824" t="str">
            <v>SI</v>
          </cell>
          <cell r="BK824" t="str">
            <v>N/A</v>
          </cell>
          <cell r="BL824" t="str">
            <v>Urabá, Bajo Atrato y
Darién.</v>
          </cell>
          <cell r="BM824" t="str">
            <v>Cumplimiento</v>
          </cell>
          <cell r="BN824" t="str">
            <v>37-47-101003795</v>
          </cell>
          <cell r="BO824">
            <v>0</v>
          </cell>
          <cell r="BP824" t="str">
            <v xml:space="preserve">Seguros del Estado S.A. </v>
          </cell>
          <cell r="BQ824">
            <v>44917</v>
          </cell>
          <cell r="BR824" t="str">
            <v>22/12/2022 - 16/05/2024</v>
          </cell>
          <cell r="BS824">
            <v>44917</v>
          </cell>
          <cell r="BT824" t="str">
            <v>PENDIENTE</v>
          </cell>
          <cell r="BU824" t="str">
            <v xml:space="preserve">Mediante otrosí N° se modifica la forma de pago
El 14/04/2023 se publica la cesión del CTO JEP-930-2022 del DED
El 14/11/2023 Se publica la adición. Y prórroga del CTO JEP-930-2022
Mediante otrosí N°2  del 22/12/2023 se adicionó y prorrogo el contrato JEP-930-2022 </v>
          </cell>
          <cell r="BV824" t="str">
            <v>En ejecución</v>
          </cell>
          <cell r="BW824" t="str">
            <v>Cesión, adición y prórroga</v>
          </cell>
          <cell r="BX824" t="str">
            <v>N/A</v>
          </cell>
          <cell r="BY824" t="str">
            <v>DERECHO</v>
          </cell>
          <cell r="BZ824" t="str">
            <v>N/A</v>
          </cell>
          <cell r="CA824" t="str">
            <v>MASCULINO</v>
          </cell>
        </row>
        <row r="825">
          <cell r="C825" t="str">
            <v>JEP-866-2022</v>
          </cell>
          <cell r="D825" t="str">
            <v>JEP-CSPO-836-2022</v>
          </cell>
          <cell r="E825" t="str">
            <v>Clara Torres</v>
          </cell>
          <cell r="F825">
            <v>44896</v>
          </cell>
          <cell r="G825" t="str">
            <v>Camila Lorena Paez Monsalve</v>
          </cell>
          <cell r="H825" t="str">
            <v>2. Contratos o convenios que no requieren pluralidad de ofertas</v>
          </cell>
          <cell r="I825" t="str">
            <v>1. Prestación de servicios</v>
          </cell>
          <cell r="J825">
            <v>1031158043</v>
          </cell>
          <cell r="K825">
            <v>1</v>
          </cell>
          <cell r="L825" t="str">
            <v>Persona Natural</v>
          </cell>
          <cell r="M825" t="str">
            <v xml:space="preserve">Bogotá D.C. </v>
          </cell>
          <cell r="N825" t="str">
            <v>Apoyar y acompañar la transcripción de diligencias en el marco de los casos priorizados por la Sala de Reconocimiento de Verdad, de Responsabilidad y de Determinación de los Hechos y Conductas</v>
          </cell>
          <cell r="O825" t="str">
            <v>Funciones de la dependencia</v>
          </cell>
          <cell r="P825" t="str">
            <v>Harvey Danilo Suarez Morales</v>
          </cell>
          <cell r="Q825" t="str">
            <v>Secretaría Ejecutiva</v>
          </cell>
          <cell r="R825" t="str">
            <v>Dirección de Asuntos Jurídicos</v>
          </cell>
          <cell r="S825" t="str">
            <v>Dirección de Asuntos Jurídicos</v>
          </cell>
          <cell r="T825" t="str">
            <v>Camila Andrea Santamaría Chavarro</v>
          </cell>
          <cell r="U825" t="str">
            <v>F -Magistratura</v>
          </cell>
          <cell r="V825" t="str">
            <v>N/A</v>
          </cell>
          <cell r="W825" t="str">
            <v>Magistratura
Transcriptores - SRVR</v>
          </cell>
          <cell r="X825" t="str">
            <v>Mgdo. Belkis Florentina Izquierdo Torres</v>
          </cell>
          <cell r="Y825" t="str">
            <v>Inversión</v>
          </cell>
          <cell r="Z825">
            <v>39113268</v>
          </cell>
          <cell r="AA825" t="str">
            <v>N/A</v>
          </cell>
          <cell r="AB825" t="str">
            <v>N/A</v>
          </cell>
          <cell r="AC825">
            <v>3252663</v>
          </cell>
          <cell r="AD825">
            <v>3415296</v>
          </cell>
          <cell r="AE825">
            <v>113622</v>
          </cell>
          <cell r="AF825">
            <v>576122</v>
          </cell>
          <cell r="AG825">
            <v>2022011000068</v>
          </cell>
          <cell r="AH825">
            <v>44904</v>
          </cell>
          <cell r="AI825">
            <v>44917</v>
          </cell>
          <cell r="AJ825" t="str">
            <v>N/A</v>
          </cell>
          <cell r="AK825" t="str">
            <v>N/A</v>
          </cell>
          <cell r="AL825" t="str">
            <v>N/A</v>
          </cell>
          <cell r="AM825" t="str">
            <v>N/A</v>
          </cell>
          <cell r="AN825">
            <v>-2168443</v>
          </cell>
          <cell r="AO825">
            <v>45244</v>
          </cell>
          <cell r="AP825">
            <v>5122947</v>
          </cell>
          <cell r="AQ825">
            <v>45244</v>
          </cell>
          <cell r="AR825">
            <v>13053249</v>
          </cell>
          <cell r="AS825">
            <v>45282</v>
          </cell>
          <cell r="AT825">
            <v>0</v>
          </cell>
          <cell r="AU825" t="str">
            <v>N/A</v>
          </cell>
          <cell r="AV825">
            <v>0</v>
          </cell>
          <cell r="AW825" t="str">
            <v>N/A</v>
          </cell>
          <cell r="AX825">
            <v>2</v>
          </cell>
          <cell r="AY825">
            <v>45282</v>
          </cell>
          <cell r="AZ825">
            <v>152</v>
          </cell>
          <cell r="BA825">
            <v>55121021</v>
          </cell>
          <cell r="BB825" t="str">
            <v>SI</v>
          </cell>
          <cell r="BC825">
            <v>35860605</v>
          </cell>
          <cell r="BD825">
            <v>13053249</v>
          </cell>
          <cell r="BE825" t="str">
            <v>N/A</v>
          </cell>
          <cell r="BF825" t="str">
            <v>N/A</v>
          </cell>
          <cell r="BG825">
            <v>45245</v>
          </cell>
          <cell r="BH825">
            <v>45397</v>
          </cell>
          <cell r="BI825">
            <v>54</v>
          </cell>
          <cell r="BJ825" t="str">
            <v>SI</v>
          </cell>
          <cell r="BK825" t="str">
            <v>N/A</v>
          </cell>
          <cell r="BL825" t="str">
            <v>Bogotá D.C.</v>
          </cell>
          <cell r="BM825" t="str">
            <v>Cumplimiento</v>
          </cell>
          <cell r="BN825" t="str">
            <v>11-45-101120373</v>
          </cell>
          <cell r="BO825">
            <v>0</v>
          </cell>
          <cell r="BP825" t="str">
            <v>Seguros del Estado S.A.</v>
          </cell>
          <cell r="BQ825">
            <v>44907</v>
          </cell>
          <cell r="BR825" t="str">
            <v>13/12/2022 - 15/05/2024</v>
          </cell>
          <cell r="BS825">
            <v>44910</v>
          </cell>
          <cell r="BT825" t="str">
            <v>PENDIENTE</v>
          </cell>
          <cell r="BU825" t="str">
            <v>Mediante otrosí N°1 el 14/11/2023 se publica la adición y prórroga del Cto JEP-866-2022
Mediante otrosí N°2 el 22/122023 se publica la adición y prórroga del Cto JEP-866-2022</v>
          </cell>
          <cell r="BV825" t="str">
            <v>En ejecución</v>
          </cell>
          <cell r="BW825" t="str">
            <v>Adición y prórroga</v>
          </cell>
          <cell r="BX825" t="str">
            <v>N/A</v>
          </cell>
          <cell r="BY825" t="str">
            <v>CIENCIAS POLÍTICAS</v>
          </cell>
          <cell r="BZ825" t="str">
            <v>N/A</v>
          </cell>
          <cell r="CA825" t="str">
            <v>FEMENINO</v>
          </cell>
        </row>
        <row r="826">
          <cell r="C826" t="str">
            <v>JEP-867-2022</v>
          </cell>
          <cell r="D826" t="str">
            <v>JEP-CSPO-837-2022</v>
          </cell>
          <cell r="E826" t="str">
            <v>Clara Torres</v>
          </cell>
          <cell r="F826">
            <v>44896</v>
          </cell>
          <cell r="G826" t="str">
            <v>Daniela Andrea Monroy Jaimes</v>
          </cell>
          <cell r="H826" t="str">
            <v>2. Contratos o convenios que no requieren pluralidad de ofertas</v>
          </cell>
          <cell r="I826" t="str">
            <v>1. Prestación de servicios</v>
          </cell>
          <cell r="J826">
            <v>1032480616</v>
          </cell>
          <cell r="K826">
            <v>2</v>
          </cell>
          <cell r="L826" t="str">
            <v>Persona Natural</v>
          </cell>
          <cell r="M826" t="str">
            <v xml:space="preserve">Bogotá D.C. </v>
          </cell>
          <cell r="N826" t="str">
            <v>Apoyar y acompañar la transcripción de diligencias en el marco de los casos priorizados por la Sala de Reconocimiento de Verdad, de Responsabilidad y de Determinación de los Hechos y Conductas</v>
          </cell>
          <cell r="O826" t="str">
            <v>Funciones de la dependencia</v>
          </cell>
          <cell r="P826" t="str">
            <v>Harvey Danilo Suarez Morales</v>
          </cell>
          <cell r="Q826" t="str">
            <v>Secretaría Ejecutiva</v>
          </cell>
          <cell r="R826" t="str">
            <v>Dirección de Asuntos Jurídicos</v>
          </cell>
          <cell r="S826" t="str">
            <v>Dirección de Asuntos Jurídicos</v>
          </cell>
          <cell r="T826" t="str">
            <v>Ana Cristina Portilla Benavides</v>
          </cell>
          <cell r="U826" t="str">
            <v>F -Magistratura</v>
          </cell>
          <cell r="V826" t="str">
            <v>N/A</v>
          </cell>
          <cell r="W826" t="str">
            <v>Magistratura
Transcriptores - Sección NR</v>
          </cell>
          <cell r="X826" t="str">
            <v>Mgdo. Gustavo Adolfo Salazar Arbeláez</v>
          </cell>
          <cell r="Y826" t="str">
            <v>Inversión</v>
          </cell>
          <cell r="Z826">
            <v>39113268</v>
          </cell>
          <cell r="AA826" t="str">
            <v>N/A</v>
          </cell>
          <cell r="AB826" t="str">
            <v>N/A</v>
          </cell>
          <cell r="AC826">
            <v>3252663</v>
          </cell>
          <cell r="AD826">
            <v>3415296</v>
          </cell>
          <cell r="AE826">
            <v>113222</v>
          </cell>
          <cell r="AF826">
            <v>564822</v>
          </cell>
          <cell r="AG826">
            <v>2022011000068</v>
          </cell>
          <cell r="AH826">
            <v>44900</v>
          </cell>
          <cell r="AI826">
            <v>44902</v>
          </cell>
          <cell r="AJ826" t="str">
            <v>Alison Camila González Ibañez</v>
          </cell>
          <cell r="AK826">
            <v>1032503448</v>
          </cell>
          <cell r="AL826">
            <v>2</v>
          </cell>
          <cell r="AM826">
            <v>45071</v>
          </cell>
          <cell r="AN826">
            <v>-542113</v>
          </cell>
          <cell r="AO826">
            <v>45244</v>
          </cell>
          <cell r="AP826">
            <v>5122947</v>
          </cell>
          <cell r="AQ826">
            <v>45244</v>
          </cell>
          <cell r="AR826">
            <v>13053249</v>
          </cell>
          <cell r="AS826">
            <v>45282</v>
          </cell>
          <cell r="AT826">
            <v>0</v>
          </cell>
          <cell r="AU826" t="str">
            <v>N/A</v>
          </cell>
          <cell r="AV826">
            <v>0</v>
          </cell>
          <cell r="AW826" t="str">
            <v>N/A</v>
          </cell>
          <cell r="AX826">
            <v>2</v>
          </cell>
          <cell r="AY826">
            <v>45282</v>
          </cell>
          <cell r="AZ826">
            <v>152</v>
          </cell>
          <cell r="BA826">
            <v>56747351</v>
          </cell>
          <cell r="BB826" t="str">
            <v>SI</v>
          </cell>
          <cell r="BC826">
            <v>40983552</v>
          </cell>
          <cell r="BD826">
            <v>13053249</v>
          </cell>
          <cell r="BE826" t="str">
            <v>N/A</v>
          </cell>
          <cell r="BF826" t="str">
            <v>N/A</v>
          </cell>
          <cell r="BG826">
            <v>45245</v>
          </cell>
          <cell r="BH826">
            <v>45397</v>
          </cell>
          <cell r="BI826">
            <v>54</v>
          </cell>
          <cell r="BJ826" t="str">
            <v>SI</v>
          </cell>
          <cell r="BK826" t="str">
            <v>N/A</v>
          </cell>
          <cell r="BL826" t="str">
            <v>Bogotá D.C.</v>
          </cell>
          <cell r="BM826" t="str">
            <v>Cumplimiento</v>
          </cell>
          <cell r="BN826" t="str">
            <v>21-45-101394361</v>
          </cell>
          <cell r="BO826">
            <v>0</v>
          </cell>
          <cell r="BP826" t="str">
            <v>Seguros del Estado S.A.</v>
          </cell>
          <cell r="BQ826">
            <v>44902</v>
          </cell>
          <cell r="BR826" t="str">
            <v>07/12/2022 - 16/05/2024</v>
          </cell>
          <cell r="BS826">
            <v>44902</v>
          </cell>
          <cell r="BT826" t="str">
            <v>PENDIENTE</v>
          </cell>
          <cell r="BU826" t="str">
            <v>Se cede a partir del 25/05/2023
El 14/11/2023 Se publica la adición y prórroga del contrato JEP-867-2022
Mediante otrosí N°2 del 22/12/2023 se adicionó y prorrogo el contrato JEP-867-2022</v>
          </cell>
          <cell r="BV826" t="str">
            <v>En ejecución</v>
          </cell>
          <cell r="BW826" t="str">
            <v>Adición y prórroga</v>
          </cell>
          <cell r="BX826" t="str">
            <v>N/A</v>
          </cell>
          <cell r="BY826" t="str">
            <v>HISTORIA</v>
          </cell>
          <cell r="BZ826" t="str">
            <v>N/A</v>
          </cell>
          <cell r="CA826" t="str">
            <v>FEMENINO</v>
          </cell>
        </row>
        <row r="827">
          <cell r="C827" t="str">
            <v>JEP-880-2022</v>
          </cell>
          <cell r="D827" t="str">
            <v>JEP-CSPO-848-2022</v>
          </cell>
          <cell r="E827" t="str">
            <v xml:space="preserve">Vanessa Jiménez </v>
          </cell>
          <cell r="F827">
            <v>44897</v>
          </cell>
          <cell r="G827" t="str">
            <v>Jorge Enrique Ochoa Gómez</v>
          </cell>
          <cell r="H827" t="str">
            <v>2. Contratos o convenios que no requieren pluralidad de ofertas</v>
          </cell>
          <cell r="I827" t="str">
            <v>1. Prestación de servicios</v>
          </cell>
          <cell r="J827">
            <v>79704591</v>
          </cell>
          <cell r="K827">
            <v>0</v>
          </cell>
          <cell r="L827" t="str">
            <v>Persona Natural</v>
          </cell>
          <cell r="M827" t="str">
            <v xml:space="preserve">Bogotá D.C. </v>
          </cell>
          <cell r="N827" t="str">
            <v>Prestar servicios profesionales para el apoyo y acompañamiento a la subdirección de recursos físicos e infraestructura en el recibo, trámite y organización de las autorizaciones de desplazamiento de la JEP requeridas para la implementación del punto 5 del acuerdo final con enfoque sistémico.</v>
          </cell>
          <cell r="O827" t="str">
            <v>Funciones de la dependencia</v>
          </cell>
          <cell r="P827" t="str">
            <v>Harvey Danilo Suarez Morales</v>
          </cell>
          <cell r="Q827" t="str">
            <v>Secretaría Ejecutiva</v>
          </cell>
          <cell r="R827" t="str">
            <v>Departamento de Asuntos Jurídicios</v>
          </cell>
          <cell r="S827" t="str">
            <v>Subdirección de Recursos Físicos e Infraestructura</v>
          </cell>
          <cell r="T827" t="str">
            <v>GAbriel Amado Pardo</v>
          </cell>
          <cell r="U827" t="str">
            <v>DD-Subdirección de Recursos Físicos e Infraestructura</v>
          </cell>
          <cell r="V827" t="str">
            <v>N/A</v>
          </cell>
          <cell r="W827" t="str">
            <v>N/A</v>
          </cell>
          <cell r="X827" t="str">
            <v>N/A</v>
          </cell>
          <cell r="Y827" t="str">
            <v>Inversión</v>
          </cell>
          <cell r="Z827">
            <v>86918393</v>
          </cell>
          <cell r="AA827" t="str">
            <v>N/A</v>
          </cell>
          <cell r="AB827" t="str">
            <v>N/A</v>
          </cell>
          <cell r="AC827">
            <v>7228143</v>
          </cell>
          <cell r="AD827">
            <v>7589549</v>
          </cell>
          <cell r="AE827">
            <v>125022</v>
          </cell>
          <cell r="AF827">
            <v>575722</v>
          </cell>
          <cell r="AG827">
            <v>2022011000068</v>
          </cell>
          <cell r="AH827">
            <v>44904</v>
          </cell>
          <cell r="AI827">
            <v>44904</v>
          </cell>
          <cell r="AJ827" t="str">
            <v>N/A</v>
          </cell>
          <cell r="AK827" t="str">
            <v>N/A</v>
          </cell>
          <cell r="AL827" t="str">
            <v>N/A</v>
          </cell>
          <cell r="AM827" t="str">
            <v>N/A</v>
          </cell>
          <cell r="AN827">
            <v>0</v>
          </cell>
          <cell r="AO827" t="str">
            <v>N/A</v>
          </cell>
          <cell r="AP827">
            <v>0</v>
          </cell>
          <cell r="AQ827" t="str">
            <v>N/A</v>
          </cell>
          <cell r="AR827">
            <v>0</v>
          </cell>
          <cell r="AS827" t="str">
            <v>N/A</v>
          </cell>
          <cell r="AT827">
            <v>0</v>
          </cell>
          <cell r="AU827" t="str">
            <v>N/A</v>
          </cell>
          <cell r="AV827">
            <v>0</v>
          </cell>
          <cell r="AW827" t="str">
            <v>N/A</v>
          </cell>
          <cell r="AX827">
            <v>0</v>
          </cell>
          <cell r="AY827" t="str">
            <v>N/A</v>
          </cell>
          <cell r="AZ827">
            <v>-161</v>
          </cell>
          <cell r="BA827">
            <v>86918393</v>
          </cell>
          <cell r="BB827" t="str">
            <v>SI</v>
          </cell>
          <cell r="BC827">
            <v>79690250</v>
          </cell>
          <cell r="BD827" t="str">
            <v>N/A</v>
          </cell>
          <cell r="BE827" t="str">
            <v>N/A</v>
          </cell>
          <cell r="BF827" t="str">
            <v>N/A</v>
          </cell>
          <cell r="BG827">
            <v>45245</v>
          </cell>
          <cell r="BH827">
            <v>45084</v>
          </cell>
          <cell r="BI827">
            <v>-259</v>
          </cell>
          <cell r="BJ827" t="str">
            <v>SI</v>
          </cell>
          <cell r="BK827">
            <v>45084</v>
          </cell>
          <cell r="BL827" t="str">
            <v>Bogotá D.C.</v>
          </cell>
          <cell r="BM827" t="str">
            <v>Cumplimiento</v>
          </cell>
          <cell r="BN827" t="str">
            <v>63-47-101001553</v>
          </cell>
          <cell r="BO827">
            <v>0</v>
          </cell>
          <cell r="BP827" t="str">
            <v>Seguros del Estado S.A.</v>
          </cell>
          <cell r="BQ827">
            <v>44904</v>
          </cell>
          <cell r="BR827" t="str">
            <v>09/12/2022 - 31/05/2024</v>
          </cell>
          <cell r="BS827">
            <v>44904</v>
          </cell>
          <cell r="BT827" t="str">
            <v>PENDIENTE</v>
          </cell>
          <cell r="BU827" t="str">
            <v>El 7/06/2023 se publico ACTA DE TERMINACIÓN ANTICIPADA DE MUTUO ACUERDO, BALANCE FINAL Y CIERRE DEL CONTRATO JEP-880-2022</v>
          </cell>
          <cell r="BV827" t="str">
            <v>Terminado</v>
          </cell>
          <cell r="BW827" t="str">
            <v>Terminación anticipada</v>
          </cell>
          <cell r="BX827" t="str">
            <v>N/A</v>
          </cell>
          <cell r="BY827" t="str">
            <v>CONTADURÍA PÚBLICA</v>
          </cell>
          <cell r="BZ827" t="str">
            <v>N/A</v>
          </cell>
          <cell r="CA827" t="str">
            <v>MASCULINO</v>
          </cell>
        </row>
        <row r="828">
          <cell r="C828" t="str">
            <v>JEP-845-2022</v>
          </cell>
          <cell r="D828" t="str">
            <v>JEP-CSPO-815-2022</v>
          </cell>
          <cell r="E828" t="str">
            <v xml:space="preserve">Vanessa Jiménez </v>
          </cell>
          <cell r="F828">
            <v>44895</v>
          </cell>
          <cell r="G828" t="str">
            <v>Monica Marcela Niño Díaz</v>
          </cell>
          <cell r="H828" t="str">
            <v>2. Contratos o convenios que no requieren pluralidad de ofertas</v>
          </cell>
          <cell r="I828" t="str">
            <v>1. Prestación de servicios</v>
          </cell>
          <cell r="J828">
            <v>1049606772</v>
          </cell>
          <cell r="K828">
            <v>9</v>
          </cell>
          <cell r="L828" t="str">
            <v>Persona Natural</v>
          </cell>
          <cell r="M828" t="str">
            <v xml:space="preserve">Bogotá D.C. </v>
          </cell>
          <cell r="N828" t="str">
            <v>Prestar servicios profesionales especializados y acompañamiento jurídico a la Secretaría Ejecutiva de la JEP, en la expedición de conceptos y demás documentos que le sean solicitados, así como la orientación y apoyo jurídico en los asuntos que se constituyan en temas priporitarios y de alto impacto para la JEP.</v>
          </cell>
          <cell r="O828" t="str">
            <v>Administrativo Transversal</v>
          </cell>
          <cell r="P828" t="str">
            <v>Harvey Danilo Suarez Morales</v>
          </cell>
          <cell r="Q828" t="str">
            <v>Secretaría Ejecutiva</v>
          </cell>
          <cell r="R828" t="str">
            <v>Secretaría Ejecutiva</v>
          </cell>
          <cell r="S828" t="str">
            <v>E- Dirección de Asuntos Jurídicos</v>
          </cell>
          <cell r="T828" t="str">
            <v>Jairo Ernesto Arias</v>
          </cell>
          <cell r="U828" t="str">
            <v>E- Dirección de Asuntos Jurídicos</v>
          </cell>
          <cell r="V828" t="str">
            <v>N/A</v>
          </cell>
          <cell r="W828" t="str">
            <v>N/A</v>
          </cell>
          <cell r="X828" t="str">
            <v>N/A</v>
          </cell>
          <cell r="Y828" t="str">
            <v>Inversión</v>
          </cell>
          <cell r="Z828">
            <v>198174014</v>
          </cell>
          <cell r="AA828" t="str">
            <v>N/A</v>
          </cell>
          <cell r="AB828" t="str">
            <v>N/A</v>
          </cell>
          <cell r="AC828">
            <v>16480169</v>
          </cell>
          <cell r="AD828">
            <v>17304177</v>
          </cell>
          <cell r="AE828">
            <v>116222</v>
          </cell>
          <cell r="AF828">
            <v>564322</v>
          </cell>
          <cell r="AG828">
            <v>2022011000068</v>
          </cell>
          <cell r="AH828">
            <v>44896</v>
          </cell>
          <cell r="AI828">
            <v>44896</v>
          </cell>
          <cell r="AJ828" t="str">
            <v>Pedro Orlando Mora López</v>
          </cell>
          <cell r="AK828">
            <v>11347053</v>
          </cell>
          <cell r="AL828" t="str">
            <v>N/A</v>
          </cell>
          <cell r="AM828">
            <v>45182</v>
          </cell>
          <cell r="AN828">
            <v>24802642</v>
          </cell>
          <cell r="AO828">
            <v>45245</v>
          </cell>
          <cell r="AP828">
            <v>66136563</v>
          </cell>
          <cell r="AQ828">
            <v>45288</v>
          </cell>
          <cell r="AR828">
            <v>0</v>
          </cell>
          <cell r="AS828" t="str">
            <v>N/A</v>
          </cell>
          <cell r="AT828">
            <v>0</v>
          </cell>
          <cell r="AU828" t="str">
            <v>N/A</v>
          </cell>
          <cell r="AV828">
            <v>0</v>
          </cell>
          <cell r="AW828" t="str">
            <v>N/A</v>
          </cell>
          <cell r="AX828">
            <v>2</v>
          </cell>
          <cell r="AY828">
            <v>45288</v>
          </cell>
          <cell r="AZ828">
            <v>152</v>
          </cell>
          <cell r="BA828">
            <v>289113219</v>
          </cell>
          <cell r="BB828" t="str">
            <v>SI</v>
          </cell>
          <cell r="BC828">
            <v>181693845</v>
          </cell>
          <cell r="BD828">
            <v>66136563</v>
          </cell>
          <cell r="BE828" t="str">
            <v>N/A</v>
          </cell>
          <cell r="BF828" t="str">
            <v>N/A</v>
          </cell>
          <cell r="BG828">
            <v>45245</v>
          </cell>
          <cell r="BH828">
            <v>45397</v>
          </cell>
          <cell r="BI828">
            <v>54</v>
          </cell>
          <cell r="BJ828" t="str">
            <v>SI</v>
          </cell>
          <cell r="BK828" t="str">
            <v>N/A</v>
          </cell>
          <cell r="BL828" t="str">
            <v>Bogotá D.C.</v>
          </cell>
          <cell r="BM828" t="str">
            <v>Cumplimiento</v>
          </cell>
          <cell r="BN828" t="str">
            <v>21-45-101393667</v>
          </cell>
          <cell r="BO828">
            <v>0</v>
          </cell>
          <cell r="BP828" t="str">
            <v>Seguros del Estado S.A.</v>
          </cell>
          <cell r="BQ828">
            <v>44896</v>
          </cell>
          <cell r="BR828" t="str">
            <v>01/12/2022 - 16/05/2024</v>
          </cell>
          <cell r="BS828">
            <v>44896</v>
          </cell>
          <cell r="BT828" t="str">
            <v>PENDIENTE</v>
          </cell>
          <cell r="BU828" t="str">
            <v>El 13/09/2023 se publica la cesión y otrosí modificando el valor y formado de pago por no ser responsable de IVA
Mediante otrosí N°1 el 15/11/2023 se publica la adición y prórroga del contrato 845-2022 
Mediante Otrosí N°2 el 28/12/2023 se publica la adición y prórroga del contrato JEP-845-2022</v>
          </cell>
          <cell r="BV828" t="str">
            <v>En ejecución</v>
          </cell>
          <cell r="BW828" t="str">
            <v>Adición, prórroga y cesión</v>
          </cell>
          <cell r="BX828" t="str">
            <v>N/A</v>
          </cell>
          <cell r="BY828" t="str">
            <v>DERECHO</v>
          </cell>
          <cell r="BZ828" t="str">
            <v>N/A</v>
          </cell>
          <cell r="CA828" t="str">
            <v>MASCULINO</v>
          </cell>
        </row>
        <row r="829">
          <cell r="C829" t="str">
            <v>JEP-884-2022</v>
          </cell>
          <cell r="D829" t="str">
            <v>JEP-CSPO-852-2022</v>
          </cell>
          <cell r="E829" t="str">
            <v xml:space="preserve">Ángela Esquivel </v>
          </cell>
          <cell r="F829">
            <v>44897</v>
          </cell>
          <cell r="G829" t="str">
            <v>Sergio Alejandro Chaves Acevedo</v>
          </cell>
          <cell r="H829" t="str">
            <v>2. Contratos o convenios que no requieren pluralidad de ofertas</v>
          </cell>
          <cell r="I829" t="str">
            <v>1. Prestación de servicios</v>
          </cell>
          <cell r="J829">
            <v>1019024279</v>
          </cell>
          <cell r="K829">
            <v>1</v>
          </cell>
          <cell r="L829" t="str">
            <v>Persona Natural</v>
          </cell>
          <cell r="M829" t="str">
            <v xml:space="preserve">Bogotá D.C. </v>
          </cell>
          <cell r="N829" t="str">
            <v>Prestar servicios profesionales para apoyar al departamento de enfoques diferenciales en el reporte, seguimiento y monitoreo de las herramientas y procesos administrativos y financieros del departamento</v>
          </cell>
          <cell r="O829" t="str">
            <v>Funciones de la dependencia</v>
          </cell>
          <cell r="P829" t="str">
            <v>Harvey Danilo Suarez Morales</v>
          </cell>
          <cell r="Q829" t="str">
            <v>Secretaría Ejecutiva</v>
          </cell>
          <cell r="R829" t="str">
            <v>Subsecretaría Ejecutiva</v>
          </cell>
          <cell r="S829" t="str">
            <v>Departamento de Enfoques Diferenciales</v>
          </cell>
          <cell r="T829" t="str">
            <v>Eliana Fernanda Antonio Rosero</v>
          </cell>
          <cell r="U829" t="str">
            <v xml:space="preserve">BB-Departamento de Enfoques Diferenciales </v>
          </cell>
          <cell r="V829" t="str">
            <v>N/A</v>
          </cell>
          <cell r="W829" t="str">
            <v>N/A</v>
          </cell>
          <cell r="X829" t="str">
            <v>N/A</v>
          </cell>
          <cell r="Y829" t="str">
            <v>Inversión</v>
          </cell>
          <cell r="Z829">
            <v>62581258</v>
          </cell>
          <cell r="AA829" t="str">
            <v>N/A</v>
          </cell>
          <cell r="AB829" t="str">
            <v>N/A</v>
          </cell>
          <cell r="AC829">
            <v>5204263</v>
          </cell>
          <cell r="AD829">
            <v>7589550</v>
          </cell>
          <cell r="AE829" t="str">
            <v>114522
13023</v>
          </cell>
          <cell r="AF829">
            <v>580522</v>
          </cell>
          <cell r="AG829">
            <v>2018011001091</v>
          </cell>
          <cell r="AH829">
            <v>44908</v>
          </cell>
          <cell r="AI829">
            <v>44909</v>
          </cell>
          <cell r="AJ829" t="str">
            <v>N/A</v>
          </cell>
          <cell r="AK829" t="str">
            <v>N/A</v>
          </cell>
          <cell r="AL829" t="str">
            <v>N/A</v>
          </cell>
          <cell r="AM829" t="str">
            <v>N/A</v>
          </cell>
          <cell r="AN829">
            <v>-2081713</v>
          </cell>
          <cell r="AO829">
            <v>44991</v>
          </cell>
          <cell r="AP829">
            <v>18063117</v>
          </cell>
          <cell r="AQ829">
            <v>44991</v>
          </cell>
          <cell r="AR829">
            <v>15</v>
          </cell>
          <cell r="AS829">
            <v>45001</v>
          </cell>
          <cell r="AT829">
            <v>11384325</v>
          </cell>
          <cell r="AU829">
            <v>45244</v>
          </cell>
          <cell r="AV829">
            <v>1657554</v>
          </cell>
          <cell r="AW829">
            <v>45282</v>
          </cell>
          <cell r="AX829">
            <v>4</v>
          </cell>
          <cell r="AY829">
            <v>45282</v>
          </cell>
          <cell r="AZ829">
            <v>52</v>
          </cell>
          <cell r="BA829">
            <v>91604556</v>
          </cell>
          <cell r="BB829" t="str">
            <v>SI</v>
          </cell>
          <cell r="BC829">
            <v>57376995</v>
          </cell>
          <cell r="BD829">
            <v>1657554</v>
          </cell>
          <cell r="BE829" t="str">
            <v>N/A</v>
          </cell>
          <cell r="BF829" t="str">
            <v>N/A</v>
          </cell>
          <cell r="BG829">
            <v>45245</v>
          </cell>
          <cell r="BH829">
            <v>45297</v>
          </cell>
          <cell r="BI829">
            <v>-46</v>
          </cell>
          <cell r="BJ829" t="str">
            <v>SI</v>
          </cell>
          <cell r="BK829" t="str">
            <v>N/A</v>
          </cell>
          <cell r="BL829" t="str">
            <v>Bogotá D.C.</v>
          </cell>
          <cell r="BM829" t="str">
            <v>Cumplimiento</v>
          </cell>
          <cell r="BN829" t="str">
            <v>11-47-101013478</v>
          </cell>
          <cell r="BO829">
            <v>0</v>
          </cell>
          <cell r="BP829" t="str">
            <v>Seguros del Estado S.A.</v>
          </cell>
          <cell r="BQ829">
            <v>44908</v>
          </cell>
          <cell r="BR829" t="str">
            <v>13/12/2022 - 20/05/2024</v>
          </cell>
          <cell r="BS829">
            <v>44909</v>
          </cell>
          <cell r="BT829" t="str">
            <v>PENDIENTE</v>
          </cell>
          <cell r="BU829" t="str">
            <v>Mediante otrosí númeor 1 del 6 de marzo de 2022 se Modifica
la “CLÁUSULA SEGUNDA – OBLIGACIONES DEL CONTRATISTA - ESPECIFICAS”, Adicionar el valor del contrato en la suma
de $18.063.117
Mediante otrosí N°2 se Adicionar el valor del contrato en la suma de
QUINCE PESOS M/CTE ($15) $78.562.677
Mediante otrosí N3 del 14/11/2023 Se publica la adición y prórroga del CTO JEP-884-2022
Mediante otrosí N°4  del 22/12/2023 se adicionó y prorrogo el contrato JEP-884-2022</v>
          </cell>
          <cell r="BV829" t="str">
            <v>Terminado</v>
          </cell>
          <cell r="BW829" t="str">
            <v>Adición y prorroga</v>
          </cell>
          <cell r="BX829" t="str">
            <v>N/A</v>
          </cell>
          <cell r="BY829" t="str">
            <v>ECONOMIA</v>
          </cell>
          <cell r="BZ829" t="str">
            <v>N/A</v>
          </cell>
          <cell r="CA829" t="str">
            <v>MASCULINO</v>
          </cell>
        </row>
        <row r="830">
          <cell r="C830" t="str">
            <v>JEP-960-2022</v>
          </cell>
          <cell r="D830" t="str">
            <v>JEP-CSPO-925-2022</v>
          </cell>
          <cell r="E830" t="str">
            <v>Laura Paredes</v>
          </cell>
          <cell r="F830">
            <v>44907</v>
          </cell>
          <cell r="G830" t="str">
            <v>Natalia Quiroga Hernandez</v>
          </cell>
          <cell r="H830" t="str">
            <v>2. Contratos o convenios que no requieren pluralidad de ofertas</v>
          </cell>
          <cell r="I830" t="str">
            <v>1. Prestación de servicios</v>
          </cell>
          <cell r="J830">
            <v>1032434366</v>
          </cell>
          <cell r="K830">
            <v>0</v>
          </cell>
          <cell r="L830" t="str">
            <v>Persona Natural</v>
          </cell>
          <cell r="M830" t="str">
            <v xml:space="preserve">Bogotá D.C. </v>
          </cell>
          <cell r="N830" t="str">
            <v>Prestar servicios profesionales para apoyar y acompañar al Departamento de Atención a Víctimas en la asesoría y orientación a víctimas en la elaboración, seguimiento y apoyo respuesta a órdenes judiciales, peticiones, orientación y asesoría, atendiendo los enfoques diferenciales</v>
          </cell>
          <cell r="O830" t="str">
            <v>Administrativo Transversal</v>
          </cell>
          <cell r="P830" t="str">
            <v>Harvey Danilo Suarez Morales</v>
          </cell>
          <cell r="Q830" t="str">
            <v>Secretaría Ejecutiva</v>
          </cell>
          <cell r="R830" t="str">
            <v>Subsecretaría Ejecutiva</v>
          </cell>
          <cell r="S830" t="str">
            <v>Departamento de Atención a Víctimas</v>
          </cell>
          <cell r="T830" t="str">
            <v>Claudia Viviana Ferro Buitrago</v>
          </cell>
          <cell r="U830" t="str">
            <v>BB-Departamento de Atención a Víctimas</v>
          </cell>
          <cell r="V830" t="str">
            <v>N/A</v>
          </cell>
          <cell r="W830" t="str">
            <v>N/A</v>
          </cell>
          <cell r="X830" t="str">
            <v>N/A</v>
          </cell>
          <cell r="Y830" t="str">
            <v>Inversión</v>
          </cell>
          <cell r="Z830">
            <v>52765437</v>
          </cell>
          <cell r="AA830" t="str">
            <v>N/A</v>
          </cell>
          <cell r="AB830" t="str">
            <v>N/A</v>
          </cell>
          <cell r="AC830">
            <v>7228143</v>
          </cell>
          <cell r="AD830">
            <v>7589549</v>
          </cell>
          <cell r="AE830">
            <v>107622</v>
          </cell>
          <cell r="AF830">
            <v>586422</v>
          </cell>
          <cell r="AG830">
            <v>2018011001091</v>
          </cell>
          <cell r="AH830">
            <v>44910</v>
          </cell>
          <cell r="AI830">
            <v>44911</v>
          </cell>
          <cell r="AJ830" t="str">
            <v>N/A</v>
          </cell>
          <cell r="AK830" t="str">
            <v>N/A</v>
          </cell>
          <cell r="AL830" t="str">
            <v>N/A</v>
          </cell>
          <cell r="AM830" t="str">
            <v>N/A</v>
          </cell>
          <cell r="AN830">
            <v>0</v>
          </cell>
          <cell r="AO830" t="str">
            <v>N/A</v>
          </cell>
          <cell r="AP830">
            <v>0</v>
          </cell>
          <cell r="AQ830" t="str">
            <v>N/A</v>
          </cell>
          <cell r="AR830">
            <v>0</v>
          </cell>
          <cell r="AS830" t="str">
            <v>N/A</v>
          </cell>
          <cell r="AT830">
            <v>0</v>
          </cell>
          <cell r="AU830" t="str">
            <v>N/A</v>
          </cell>
          <cell r="AV830">
            <v>0</v>
          </cell>
          <cell r="AW830" t="str">
            <v>N/A</v>
          </cell>
          <cell r="AX830">
            <v>0</v>
          </cell>
          <cell r="AY830" t="str">
            <v>N/A</v>
          </cell>
          <cell r="AZ830">
            <v>0</v>
          </cell>
          <cell r="BA830">
            <v>52765437</v>
          </cell>
          <cell r="BB830" t="str">
            <v>SI</v>
          </cell>
          <cell r="BC830">
            <v>45537294</v>
          </cell>
          <cell r="BD830" t="str">
            <v>N/A</v>
          </cell>
          <cell r="BE830" t="str">
            <v>N/A</v>
          </cell>
          <cell r="BF830" t="str">
            <v>N/A</v>
          </cell>
          <cell r="BG830">
            <v>45107</v>
          </cell>
          <cell r="BH830">
            <v>45107</v>
          </cell>
          <cell r="BI830">
            <v>-236</v>
          </cell>
          <cell r="BJ830" t="str">
            <v>SI</v>
          </cell>
          <cell r="BK830" t="str">
            <v>N/A</v>
          </cell>
          <cell r="BL830" t="str">
            <v>Bogotá D.C.</v>
          </cell>
          <cell r="BM830" t="str">
            <v>Cumplimiento</v>
          </cell>
          <cell r="BN830" t="str">
            <v xml:space="preserve">	25-47-101003429</v>
          </cell>
          <cell r="BO830">
            <v>0</v>
          </cell>
          <cell r="BP830" t="str">
            <v xml:space="preserve">Seguros del Estado S.A. </v>
          </cell>
          <cell r="BQ830">
            <v>44910</v>
          </cell>
          <cell r="BR830" t="str">
            <v>15/12/2022 - 01/02/2024</v>
          </cell>
          <cell r="BS830">
            <v>44911</v>
          </cell>
          <cell r="BT830" t="str">
            <v>PENDIENTE</v>
          </cell>
          <cell r="BU830" t="str">
            <v>Ninguna</v>
          </cell>
          <cell r="BV830" t="str">
            <v>Terminado</v>
          </cell>
          <cell r="BW830" t="str">
            <v>Retiro</v>
          </cell>
          <cell r="BX830" t="str">
            <v>N/A</v>
          </cell>
          <cell r="BY830" t="str">
            <v>DERECHO</v>
          </cell>
          <cell r="BZ830" t="str">
            <v>N/A</v>
          </cell>
          <cell r="CA830" t="str">
            <v>FEMENINO</v>
          </cell>
        </row>
        <row r="831">
          <cell r="C831" t="str">
            <v>JEP-844-2022</v>
          </cell>
          <cell r="D831" t="str">
            <v>JEP-CSPO-814-2022</v>
          </cell>
          <cell r="E831" t="str">
            <v>Carlos Torres</v>
          </cell>
          <cell r="F831">
            <v>44895</v>
          </cell>
          <cell r="G831" t="str">
            <v>Nadia Gabriela Triviño Lopez</v>
          </cell>
          <cell r="H831" t="str">
            <v>2. Contratos o convenios que no requieren pluralidad de ofertas</v>
          </cell>
          <cell r="I831" t="str">
            <v>1. Prestación de servicios</v>
          </cell>
          <cell r="J831">
            <v>1014222734</v>
          </cell>
          <cell r="K831">
            <v>2</v>
          </cell>
          <cell r="L831" t="str">
            <v>Persona Natural</v>
          </cell>
          <cell r="M831" t="str">
            <v xml:space="preserve">Bogotá D.C. </v>
          </cell>
          <cell r="N831" t="str">
            <v>Prestación de servicios profesionales en la asesoría jurídica, atención integral y defensa técnica judicial a las personas que comparezcan ante las salas y secciones de la JEP, teniendo en cuenta los enfoques diferenciales</v>
          </cell>
          <cell r="O831" t="str">
            <v>Misional</v>
          </cell>
          <cell r="P831" t="str">
            <v>Harvey Danilo Suarez Morales</v>
          </cell>
          <cell r="Q831" t="str">
            <v>Secretaría Ejecutiva</v>
          </cell>
          <cell r="R831" t="str">
            <v>Subsecretaría Ejecutiva</v>
          </cell>
          <cell r="S831" t="str">
            <v>Departamento SAAD - Comparecientes</v>
          </cell>
          <cell r="T831" t="str">
            <v>Jorge Alirio Mancera Cortés</v>
          </cell>
          <cell r="U831" t="str">
            <v>BB-Departamento SAAD - Comparecientes</v>
          </cell>
          <cell r="V831" t="str">
            <v>N/A</v>
          </cell>
          <cell r="W831" t="str">
            <v>N/A</v>
          </cell>
          <cell r="X831" t="str">
            <v>N/A</v>
          </cell>
          <cell r="Y831" t="str">
            <v>Inversión</v>
          </cell>
          <cell r="Z831">
            <v>86918393</v>
          </cell>
          <cell r="AA831" t="str">
            <v>N/A</v>
          </cell>
          <cell r="AB831" t="str">
            <v>N/A</v>
          </cell>
          <cell r="AC831">
            <v>7228143</v>
          </cell>
          <cell r="AD831">
            <v>7589549</v>
          </cell>
          <cell r="AE831">
            <v>117822</v>
          </cell>
          <cell r="AF831">
            <v>552422</v>
          </cell>
          <cell r="AG831" t="str">
            <v xml:space="preserve">	2022011000068</v>
          </cell>
          <cell r="AH831">
            <v>44895</v>
          </cell>
          <cell r="AI831">
            <v>44896</v>
          </cell>
          <cell r="AJ831" t="str">
            <v>N/A</v>
          </cell>
          <cell r="AK831" t="str">
            <v>N/A</v>
          </cell>
          <cell r="AL831" t="str">
            <v>N/A</v>
          </cell>
          <cell r="AM831" t="str">
            <v>N/A</v>
          </cell>
          <cell r="AN831">
            <v>0</v>
          </cell>
          <cell r="AO831" t="str">
            <v>N/A</v>
          </cell>
          <cell r="AP831">
            <v>0</v>
          </cell>
          <cell r="AQ831" t="str">
            <v>N/A</v>
          </cell>
          <cell r="AR831">
            <v>0</v>
          </cell>
          <cell r="AS831" t="str">
            <v>N/A</v>
          </cell>
          <cell r="AT831">
            <v>0</v>
          </cell>
          <cell r="AU831" t="str">
            <v>N/A</v>
          </cell>
          <cell r="AV831">
            <v>0</v>
          </cell>
          <cell r="AW831" t="str">
            <v>N/A</v>
          </cell>
          <cell r="AX831">
            <v>0</v>
          </cell>
          <cell r="AY831" t="str">
            <v>N/A</v>
          </cell>
          <cell r="AZ831">
            <v>-218</v>
          </cell>
          <cell r="BA831">
            <v>86918393</v>
          </cell>
          <cell r="BB831" t="str">
            <v>SI</v>
          </cell>
          <cell r="BC831">
            <v>79690250</v>
          </cell>
          <cell r="BD831" t="str">
            <v>N/A</v>
          </cell>
          <cell r="BE831" t="str">
            <v>N/A</v>
          </cell>
          <cell r="BF831" t="str">
            <v>N/A</v>
          </cell>
          <cell r="BG831">
            <v>45245</v>
          </cell>
          <cell r="BH831">
            <v>45027</v>
          </cell>
          <cell r="BI831">
            <v>-316</v>
          </cell>
          <cell r="BJ831" t="str">
            <v>SI</v>
          </cell>
          <cell r="BK831">
            <v>45027</v>
          </cell>
          <cell r="BL831" t="str">
            <v>Bogotá D.C.</v>
          </cell>
          <cell r="BM831" t="str">
            <v>Cumplimiento</v>
          </cell>
          <cell r="BN831" t="str">
            <v>430-47-994000058369</v>
          </cell>
          <cell r="BO831">
            <v>0</v>
          </cell>
          <cell r="BP831" t="str">
            <v>Asegura Solidaria de Colombia</v>
          </cell>
          <cell r="BQ831">
            <v>44896</v>
          </cell>
          <cell r="BR831" t="str">
            <v>30/11/2022 - 16/05/2024</v>
          </cell>
          <cell r="BS831">
            <v>44908</v>
          </cell>
          <cell r="BT831" t="str">
            <v>PENDIENTE</v>
          </cell>
          <cell r="BU831" t="str">
            <v>El 11/04/2023 se publicó la terminación anticipada del contrato JEP-844-2022 suscrito con NADIA GABRIELA TRIVIÑO LOPEZ - SAAD Comparecientes. A partir del 11 de abril de 2023</v>
          </cell>
          <cell r="BV831" t="str">
            <v>Terminado</v>
          </cell>
          <cell r="BW831" t="str">
            <v>Terminación anticipada</v>
          </cell>
          <cell r="BX831" t="str">
            <v>N/A</v>
          </cell>
          <cell r="BY831" t="str">
            <v>DERECHO</v>
          </cell>
          <cell r="BZ831" t="str">
            <v>N/A</v>
          </cell>
          <cell r="CA831" t="str">
            <v>FEMENINO</v>
          </cell>
        </row>
        <row r="832">
          <cell r="C832" t="str">
            <v>JEP-892-2022</v>
          </cell>
          <cell r="D832" t="str">
            <v>JEP-CSPO-860-2022</v>
          </cell>
          <cell r="E832" t="str">
            <v>Carlos Torres</v>
          </cell>
          <cell r="F832">
            <v>44870</v>
          </cell>
          <cell r="G832" t="str">
            <v>Myriam Cecilia Castrillón</v>
          </cell>
          <cell r="H832" t="str">
            <v>2. Contratos o convenios que no requieren pluralidad de ofertas</v>
          </cell>
          <cell r="I832" t="str">
            <v>1. Prestación de servicios</v>
          </cell>
          <cell r="J832">
            <v>60316685</v>
          </cell>
          <cell r="K832">
            <v>0</v>
          </cell>
          <cell r="L832" t="str">
            <v>Persona Natural</v>
          </cell>
          <cell r="M832" t="str">
            <v>Cucúta</v>
          </cell>
          <cell r="N832" t="str">
            <v>Prestación de servicios profesionales en la asesoría jurídica, atención integral y defensa técnica judicial a las personas que comparezcan ante las salas y secciones de la JEP, teniendo en cuenta los enfoques diferenciales</v>
          </cell>
          <cell r="O832" t="str">
            <v>Funciones de la dependencia</v>
          </cell>
          <cell r="P832" t="str">
            <v>Harvey Danilo Suarez Morales</v>
          </cell>
          <cell r="Q832" t="str">
            <v>Secretaría Ejecutiva</v>
          </cell>
          <cell r="R832" t="str">
            <v>Subsecretaría Ejecutiva</v>
          </cell>
          <cell r="S832" t="str">
            <v>Departamento SAAD - Comparecientes</v>
          </cell>
          <cell r="T832" t="str">
            <v>Jorge Alirio Mancera Cortés</v>
          </cell>
          <cell r="U832" t="str">
            <v>BB-Departamento SAAD - Comparecientes</v>
          </cell>
          <cell r="V832" t="str">
            <v>N/A</v>
          </cell>
          <cell r="W832" t="str">
            <v>N/A</v>
          </cell>
          <cell r="X832" t="str">
            <v>N/A</v>
          </cell>
          <cell r="Y832" t="str">
            <v>Inversión</v>
          </cell>
          <cell r="Z832">
            <v>86918393</v>
          </cell>
          <cell r="AA832" t="str">
            <v>N/A</v>
          </cell>
          <cell r="AB832" t="str">
            <v>N/A</v>
          </cell>
          <cell r="AC832">
            <v>7228143</v>
          </cell>
          <cell r="AD832">
            <v>7589549</v>
          </cell>
          <cell r="AE832">
            <v>117922</v>
          </cell>
          <cell r="AF832">
            <v>581822</v>
          </cell>
          <cell r="AG832" t="str">
            <v xml:space="preserve">	2022011000068</v>
          </cell>
          <cell r="AH832">
            <v>44908</v>
          </cell>
          <cell r="AI832">
            <v>44909</v>
          </cell>
          <cell r="AJ832" t="str">
            <v>N/A</v>
          </cell>
          <cell r="AK832" t="str">
            <v>N/A</v>
          </cell>
          <cell r="AL832" t="str">
            <v>N/A</v>
          </cell>
          <cell r="AM832" t="str">
            <v>N/A</v>
          </cell>
          <cell r="AN832">
            <v>-2891259</v>
          </cell>
          <cell r="AO832">
            <v>45244</v>
          </cell>
          <cell r="AP832">
            <v>11384338</v>
          </cell>
          <cell r="AQ832">
            <v>45244</v>
          </cell>
          <cell r="AR832">
            <v>29007246</v>
          </cell>
          <cell r="AS832">
            <v>45283</v>
          </cell>
          <cell r="AT832">
            <v>0</v>
          </cell>
          <cell r="AU832" t="str">
            <v>N/A</v>
          </cell>
          <cell r="AV832">
            <v>0</v>
          </cell>
          <cell r="AW832" t="str">
            <v>N/A</v>
          </cell>
          <cell r="AX832">
            <v>2</v>
          </cell>
          <cell r="AY832">
            <v>45283</v>
          </cell>
          <cell r="AZ832">
            <v>152</v>
          </cell>
          <cell r="BA832">
            <v>124418718</v>
          </cell>
          <cell r="BB832" t="str">
            <v>SI</v>
          </cell>
          <cell r="BC832">
            <v>79690250</v>
          </cell>
          <cell r="BD832">
            <v>29007246</v>
          </cell>
          <cell r="BE832" t="str">
            <v>N/A</v>
          </cell>
          <cell r="BF832" t="str">
            <v>N/A</v>
          </cell>
          <cell r="BG832">
            <v>45245</v>
          </cell>
          <cell r="BH832">
            <v>45397</v>
          </cell>
          <cell r="BI832">
            <v>54</v>
          </cell>
          <cell r="BJ832" t="str">
            <v>SI</v>
          </cell>
          <cell r="BK832" t="str">
            <v>N/A</v>
          </cell>
          <cell r="BL832" t="str">
            <v>Norte de Santander</v>
          </cell>
          <cell r="BM832" t="str">
            <v>Cumplimiento</v>
          </cell>
          <cell r="BN832" t="str">
            <v>CCT-100004436</v>
          </cell>
          <cell r="BO832">
            <v>2</v>
          </cell>
          <cell r="BP832" t="str">
            <v>Seguros Mundial</v>
          </cell>
          <cell r="BQ832">
            <v>44908</v>
          </cell>
          <cell r="BR832" t="str">
            <v>13/12/2022 - 22/05/2024</v>
          </cell>
          <cell r="BS832">
            <v>44909</v>
          </cell>
          <cell r="BT832" t="str">
            <v>PENDIENTE</v>
          </cell>
          <cell r="BU832" t="str">
            <v>Mediante otrosí N°1 el 14/11/2023 se publica la adición y prórroga del Cto JEP-892-2022 - MYRIAM CECILIA CASTRILLON
Mediante otrosí N°2 el 23/12/2023 se publica la adición y prórroga del contrato JEP-892-2022 - Fecha de terminación del contrato 15/04/2024</v>
          </cell>
          <cell r="BV832" t="str">
            <v>En ejecución</v>
          </cell>
          <cell r="BW832" t="str">
            <v>Adición y prórroga</v>
          </cell>
          <cell r="BX832" t="str">
            <v>N/A</v>
          </cell>
          <cell r="BY832" t="str">
            <v>DERECHO</v>
          </cell>
          <cell r="BZ832" t="str">
            <v>N/A</v>
          </cell>
          <cell r="CA832" t="str">
            <v>FEMENINO</v>
          </cell>
        </row>
        <row r="833">
          <cell r="C833" t="str">
            <v>JEP-945-2022</v>
          </cell>
          <cell r="D833" t="str">
            <v>JEP-CSPO-911-2022</v>
          </cell>
          <cell r="E833" t="str">
            <v>Jairo Cuellar</v>
          </cell>
          <cell r="F833">
            <v>44902</v>
          </cell>
          <cell r="G833" t="str">
            <v>Milton Ricardo Medina Sánchez</v>
          </cell>
          <cell r="H833" t="str">
            <v>2. Contratos o convenios que no requieren pluralidad de ofertas</v>
          </cell>
          <cell r="I833" t="str">
            <v>1. Prestación de servicios</v>
          </cell>
          <cell r="J833">
            <v>79524626</v>
          </cell>
          <cell r="K833">
            <v>7</v>
          </cell>
          <cell r="L833" t="str">
            <v>Persona Natural</v>
          </cell>
          <cell r="M833" t="str">
            <v xml:space="preserve">Bogotá D.C. </v>
          </cell>
          <cell r="N833" t="str">
            <v>Prestación de servicios profesionales para apoyar y acompañar al departamento SAAD Comparecientes en las gestiones administrativas a su cargo.</v>
          </cell>
          <cell r="O833" t="str">
            <v>Funciones de la dependencia</v>
          </cell>
          <cell r="P833" t="str">
            <v>Harvey Danilo Suarez Morales</v>
          </cell>
          <cell r="Q833" t="str">
            <v>Secretaría Ejecutiva</v>
          </cell>
          <cell r="R833" t="str">
            <v>Subsecretaría Ejecutiva</v>
          </cell>
          <cell r="S833" t="str">
            <v>Departamento SAAD - Comparecientes</v>
          </cell>
          <cell r="T833" t="str">
            <v>Jorge Alirio Mancera Cortés</v>
          </cell>
          <cell r="U833" t="str">
            <v>BB-Departamento SAAD - Comparecientes</v>
          </cell>
          <cell r="V833" t="str">
            <v>N/A</v>
          </cell>
          <cell r="W833" t="str">
            <v>N/A</v>
          </cell>
          <cell r="X833" t="str">
            <v>N/A</v>
          </cell>
          <cell r="Y833" t="str">
            <v>Inversión</v>
          </cell>
          <cell r="Z833">
            <v>86918393</v>
          </cell>
          <cell r="AA833" t="str">
            <v>N/A</v>
          </cell>
          <cell r="AB833" t="str">
            <v>N/A</v>
          </cell>
          <cell r="AC833">
            <v>7228143</v>
          </cell>
          <cell r="AD833">
            <v>7589549</v>
          </cell>
          <cell r="AE833">
            <v>121122</v>
          </cell>
          <cell r="AF833">
            <v>588522</v>
          </cell>
          <cell r="AG833">
            <v>2022011000068</v>
          </cell>
          <cell r="AH833">
            <v>44911</v>
          </cell>
          <cell r="AI833">
            <v>44915</v>
          </cell>
          <cell r="AJ833" t="str">
            <v>N/A</v>
          </cell>
          <cell r="AK833" t="str">
            <v>N/A</v>
          </cell>
          <cell r="AL833" t="str">
            <v>N/A</v>
          </cell>
          <cell r="AM833" t="str">
            <v>N/A</v>
          </cell>
          <cell r="AN833">
            <v>-4336887</v>
          </cell>
          <cell r="AO833">
            <v>45244</v>
          </cell>
          <cell r="AP833">
            <v>11384338</v>
          </cell>
          <cell r="AQ833">
            <v>45244</v>
          </cell>
          <cell r="AR833">
            <v>29007246</v>
          </cell>
          <cell r="AS833">
            <v>45287</v>
          </cell>
          <cell r="AT833">
            <v>0</v>
          </cell>
          <cell r="AU833" t="str">
            <v>N/A</v>
          </cell>
          <cell r="AV833">
            <v>0</v>
          </cell>
          <cell r="AW833" t="str">
            <v>N/A</v>
          </cell>
          <cell r="AX833">
            <v>2</v>
          </cell>
          <cell r="AY833">
            <v>45287</v>
          </cell>
          <cell r="AZ833">
            <v>152</v>
          </cell>
          <cell r="BA833">
            <v>122973090</v>
          </cell>
          <cell r="BB833" t="str">
            <v>SI</v>
          </cell>
          <cell r="BC833">
            <v>79690250</v>
          </cell>
          <cell r="BD833">
            <v>29007246</v>
          </cell>
          <cell r="BE833" t="str">
            <v>N/A</v>
          </cell>
          <cell r="BF833" t="str">
            <v>N/A</v>
          </cell>
          <cell r="BG833">
            <v>45245</v>
          </cell>
          <cell r="BH833">
            <v>45397</v>
          </cell>
          <cell r="BI833">
            <v>54</v>
          </cell>
          <cell r="BJ833" t="str">
            <v>SI</v>
          </cell>
          <cell r="BK833" t="str">
            <v>N/A</v>
          </cell>
          <cell r="BL833" t="str">
            <v>Bogotá D.C.</v>
          </cell>
          <cell r="BM833" t="str">
            <v>Cumplimiento</v>
          </cell>
          <cell r="BN833" t="str">
            <v>14-45-101090347</v>
          </cell>
          <cell r="BO833">
            <v>0</v>
          </cell>
          <cell r="BP833" t="str">
            <v xml:space="preserve">Seguros del Estado S.A. </v>
          </cell>
          <cell r="BQ833">
            <v>44911</v>
          </cell>
          <cell r="BR833" t="str">
            <v>16/12/2022 - 16/05/2024</v>
          </cell>
          <cell r="BS833">
            <v>44915</v>
          </cell>
          <cell r="BT833" t="str">
            <v>PENDIENTE</v>
          </cell>
          <cell r="BU833" t="str">
            <v>Mediante otrosí N°1 el 14/11/2023 se publica la adición y prórroga del Cto JEP-945-2022 Milton Ricardo Medina Sánchez
Mediante Otrosí N°2 el 27/12/2023 se publica la adición y prórroga del contrato JEP-945-2022 Prorroga hasta el 15 de Abril de 2024</v>
          </cell>
          <cell r="BV833" t="str">
            <v>En ejecución</v>
          </cell>
          <cell r="BW833" t="str">
            <v>Adición y prórroga</v>
          </cell>
          <cell r="BX833" t="str">
            <v>N/A</v>
          </cell>
          <cell r="BY833" t="str">
            <v>DERECHO</v>
          </cell>
          <cell r="BZ833" t="str">
            <v>N/A</v>
          </cell>
          <cell r="CA833" t="str">
            <v>MASCULINO</v>
          </cell>
        </row>
        <row r="834">
          <cell r="C834" t="str">
            <v>JEP-915-2022</v>
          </cell>
          <cell r="D834" t="str">
            <v>JEP-CSPO-883-2022</v>
          </cell>
          <cell r="E834" t="str">
            <v xml:space="preserve">Vanessa Jiménez </v>
          </cell>
          <cell r="F834">
            <v>44901</v>
          </cell>
          <cell r="G834" t="str">
            <v>Clara Marcela Mejia Munera</v>
          </cell>
          <cell r="H834" t="str">
            <v>2. Contratos o convenios que no requieren pluralidad de ofertas</v>
          </cell>
          <cell r="I834" t="str">
            <v>1. Prestación de servicios</v>
          </cell>
          <cell r="J834">
            <v>43809932</v>
          </cell>
          <cell r="K834">
            <v>1</v>
          </cell>
          <cell r="L834" t="str">
            <v>Persona Natural</v>
          </cell>
          <cell r="M834" t="str">
            <v xml:space="preserve">Bogotá D.C. </v>
          </cell>
          <cell r="N834" t="str">
            <v>Prestar servicios profesionales de apoyo y acompañamiento a la subdirección de comunicaciones en la gestión, implementación y ejecución del sistema de medios, y la producción audiovisual de acuerdo a la política y estrategia de comunicaciones</v>
          </cell>
          <cell r="O834" t="str">
            <v>Funciones de la dependencia</v>
          </cell>
          <cell r="P834" t="str">
            <v>Harvey Danilo Suarez Morales</v>
          </cell>
          <cell r="Q834" t="str">
            <v>Secretaría Ejecutiva</v>
          </cell>
          <cell r="R834" t="str">
            <v>Secretaría Ejecutiva</v>
          </cell>
          <cell r="S834" t="str">
            <v>Subdirección de Comunicaciones</v>
          </cell>
          <cell r="T834" t="str">
            <v>Hernando Salazar Palacio</v>
          </cell>
          <cell r="U834" t="str">
            <v>AA-Subdirección de Comunicaciones</v>
          </cell>
          <cell r="V834" t="str">
            <v>N/A</v>
          </cell>
          <cell r="W834" t="str">
            <v>N/A</v>
          </cell>
          <cell r="X834" t="str">
            <v>N/A</v>
          </cell>
          <cell r="Y834" t="str">
            <v>Inversión</v>
          </cell>
          <cell r="Z834">
            <v>159929916</v>
          </cell>
          <cell r="AA834" t="str">
            <v>N/A</v>
          </cell>
          <cell r="AB834" t="str">
            <v>N/A</v>
          </cell>
          <cell r="AC834">
            <v>13299786</v>
          </cell>
          <cell r="AD834">
            <v>13964775</v>
          </cell>
          <cell r="AE834">
            <v>123322</v>
          </cell>
          <cell r="AF834">
            <v>584522</v>
          </cell>
          <cell r="AG834">
            <v>2022011000068</v>
          </cell>
          <cell r="AH834">
            <v>44908</v>
          </cell>
          <cell r="AI834">
            <v>44910</v>
          </cell>
          <cell r="AJ834" t="str">
            <v>N/A</v>
          </cell>
          <cell r="AK834" t="str">
            <v>N/A</v>
          </cell>
          <cell r="AL834" t="str">
            <v>N/A</v>
          </cell>
          <cell r="AM834" t="str">
            <v>N/A</v>
          </cell>
          <cell r="AN834">
            <v>0</v>
          </cell>
          <cell r="AO834" t="str">
            <v>N/A</v>
          </cell>
          <cell r="AP834">
            <v>0</v>
          </cell>
          <cell r="AQ834" t="str">
            <v>N/A</v>
          </cell>
          <cell r="AR834">
            <v>0</v>
          </cell>
          <cell r="AS834" t="str">
            <v>N/A</v>
          </cell>
          <cell r="AT834">
            <v>0</v>
          </cell>
          <cell r="AU834" t="str">
            <v>N/A</v>
          </cell>
          <cell r="AV834">
            <v>0</v>
          </cell>
          <cell r="AW834" t="str">
            <v>N/A</v>
          </cell>
          <cell r="AX834">
            <v>0</v>
          </cell>
          <cell r="AY834" t="str">
            <v>N/A</v>
          </cell>
          <cell r="AZ834">
            <v>0</v>
          </cell>
          <cell r="BA834">
            <v>159929916</v>
          </cell>
          <cell r="BB834" t="str">
            <v>SI</v>
          </cell>
          <cell r="BC834">
            <v>146630130</v>
          </cell>
          <cell r="BD834" t="str">
            <v>N/A</v>
          </cell>
          <cell r="BE834" t="str">
            <v>N/A</v>
          </cell>
          <cell r="BF834" t="str">
            <v>N/A</v>
          </cell>
          <cell r="BG834">
            <v>45275</v>
          </cell>
          <cell r="BH834">
            <v>45275</v>
          </cell>
          <cell r="BI834">
            <v>-68</v>
          </cell>
          <cell r="BJ834" t="str">
            <v>SI</v>
          </cell>
          <cell r="BK834" t="str">
            <v>N/A</v>
          </cell>
          <cell r="BL834" t="str">
            <v>Bogotá D.C.</v>
          </cell>
          <cell r="BM834" t="str">
            <v>Cumplimiento</v>
          </cell>
          <cell r="BN834" t="str">
            <v>11-47-101013490</v>
          </cell>
          <cell r="BO834">
            <v>0</v>
          </cell>
          <cell r="BP834" t="str">
            <v>Seguros del Estado S.A.</v>
          </cell>
          <cell r="BQ834">
            <v>44909</v>
          </cell>
          <cell r="BR834" t="str">
            <v>13/12/2022 - 20/05/2024</v>
          </cell>
          <cell r="BS834">
            <v>44910</v>
          </cell>
          <cell r="BT834" t="str">
            <v>PENDIENTE</v>
          </cell>
          <cell r="BU834" t="str">
            <v>Ninguna</v>
          </cell>
          <cell r="BV834" t="str">
            <v>Terminado</v>
          </cell>
          <cell r="BW834" t="str">
            <v>Ingreso</v>
          </cell>
          <cell r="BX834" t="str">
            <v>N/A</v>
          </cell>
          <cell r="BY834" t="str">
            <v>COMUNICACIÓN SOCIAL</v>
          </cell>
          <cell r="BZ834" t="str">
            <v>N/A</v>
          </cell>
          <cell r="CA834" t="str">
            <v>FEMENINO</v>
          </cell>
        </row>
        <row r="835">
          <cell r="C835" t="str">
            <v>JEP-893-2022</v>
          </cell>
          <cell r="D835" t="str">
            <v>JEP-CSPO-861-2022</v>
          </cell>
          <cell r="E835" t="str">
            <v>Carlos Torres</v>
          </cell>
          <cell r="F835">
            <v>44870</v>
          </cell>
          <cell r="G835" t="str">
            <v>Norma Suleiza Mavesoy Polanco</v>
          </cell>
          <cell r="H835" t="str">
            <v>2. Contratos o convenios que no requieren pluralidad de ofertas</v>
          </cell>
          <cell r="I835" t="str">
            <v>1. Prestación de servicios</v>
          </cell>
          <cell r="J835">
            <v>40077339</v>
          </cell>
          <cell r="K835">
            <v>8</v>
          </cell>
          <cell r="L835" t="str">
            <v>Persona Natural</v>
          </cell>
          <cell r="M835" t="str">
            <v>Florencia</v>
          </cell>
          <cell r="N835" t="str">
            <v>Prestación de servicios profesionales en la asesoría jurídica, atención integral y defensa técnica judicial a las personas que comparezcan ante las salas y secciones de la JEP, teniendo en cuenta los enfoques diferenciales</v>
          </cell>
          <cell r="O835" t="str">
            <v>Funciones de la dependencia</v>
          </cell>
          <cell r="P835" t="str">
            <v>Harvey Danilo Suarez Morales</v>
          </cell>
          <cell r="Q835" t="str">
            <v>Secretaría Ejecutiva</v>
          </cell>
          <cell r="R835" t="str">
            <v>Subsecretaría Ejecutiva</v>
          </cell>
          <cell r="S835" t="str">
            <v>Departamento SAAD - Comparecientes</v>
          </cell>
          <cell r="T835" t="str">
            <v>Jorge Alirio Mancera Cortés</v>
          </cell>
          <cell r="U835" t="str">
            <v>BB-Departamento SAAD - Comparecientes</v>
          </cell>
          <cell r="V835" t="str">
            <v>N/A</v>
          </cell>
          <cell r="W835" t="str">
            <v>N/A</v>
          </cell>
          <cell r="X835" t="str">
            <v>N/A</v>
          </cell>
          <cell r="Y835" t="str">
            <v>Inversión</v>
          </cell>
          <cell r="Z835">
            <v>86918393</v>
          </cell>
          <cell r="AA835" t="str">
            <v>N/A</v>
          </cell>
          <cell r="AB835" t="str">
            <v>N/A</v>
          </cell>
          <cell r="AC835">
            <v>7228143</v>
          </cell>
          <cell r="AD835">
            <v>7589549</v>
          </cell>
          <cell r="AE835">
            <v>118022</v>
          </cell>
          <cell r="AF835">
            <v>581722</v>
          </cell>
          <cell r="AG835" t="str">
            <v xml:space="preserve">	2022011000068</v>
          </cell>
          <cell r="AH835">
            <v>44908</v>
          </cell>
          <cell r="AI835">
            <v>44909</v>
          </cell>
          <cell r="AJ835" t="str">
            <v>N/A</v>
          </cell>
          <cell r="AK835" t="str">
            <v>N/A</v>
          </cell>
          <cell r="AL835" t="str">
            <v>N/A</v>
          </cell>
          <cell r="AM835" t="str">
            <v>N/A</v>
          </cell>
          <cell r="AN835">
            <v>-2891259</v>
          </cell>
          <cell r="AO835">
            <v>45244</v>
          </cell>
          <cell r="AP835">
            <v>11384338</v>
          </cell>
          <cell r="AQ835">
            <v>45244</v>
          </cell>
          <cell r="AR835">
            <v>29007246</v>
          </cell>
          <cell r="AS835">
            <v>45286</v>
          </cell>
          <cell r="AT835">
            <v>0</v>
          </cell>
          <cell r="AU835" t="str">
            <v>N/A</v>
          </cell>
          <cell r="AV835">
            <v>0</v>
          </cell>
          <cell r="AW835" t="str">
            <v>N/A</v>
          </cell>
          <cell r="AX835">
            <v>2</v>
          </cell>
          <cell r="AY835">
            <v>45286</v>
          </cell>
          <cell r="AZ835">
            <v>152</v>
          </cell>
          <cell r="BA835">
            <v>124418718</v>
          </cell>
          <cell r="BB835" t="str">
            <v>SI</v>
          </cell>
          <cell r="BC835">
            <v>79690250</v>
          </cell>
          <cell r="BD835">
            <v>29007246</v>
          </cell>
          <cell r="BE835" t="str">
            <v>N/A</v>
          </cell>
          <cell r="BF835" t="str">
            <v>N/A</v>
          </cell>
          <cell r="BG835">
            <v>45245</v>
          </cell>
          <cell r="BH835">
            <v>45397</v>
          </cell>
          <cell r="BI835">
            <v>54</v>
          </cell>
          <cell r="BJ835" t="str">
            <v>SI</v>
          </cell>
          <cell r="BK835" t="str">
            <v>N/A</v>
          </cell>
          <cell r="BL835" t="str">
            <v>Caquetá</v>
          </cell>
          <cell r="BM835" t="str">
            <v>Cumplimiento</v>
          </cell>
          <cell r="BN835" t="str">
            <v>61-45-101020768</v>
          </cell>
          <cell r="BO835">
            <v>1</v>
          </cell>
          <cell r="BP835" t="str">
            <v>Seguros del Estado S.A.</v>
          </cell>
          <cell r="BQ835">
            <v>44908</v>
          </cell>
          <cell r="BR835" t="str">
            <v>13/12/2022 - 15/05/2024</v>
          </cell>
          <cell r="BS835">
            <v>44908</v>
          </cell>
          <cell r="BT835" t="str">
            <v>PENDIENTE</v>
          </cell>
          <cell r="BU835" t="str">
            <v>Mediante otrosí N°1 el 14/11/2023 se publica la adición y prórroga del Cto JEP-893-2022 - NORMA SULEIZA MAVESOY POLANCO
Mediante otrosí N°2 el 26/12/2023 se publica la adición y prórroga del contrato JEP-893-2022 (Fecha de terminación del contrato     15/04/2024)</v>
          </cell>
          <cell r="BV835" t="str">
            <v>En ejecución</v>
          </cell>
          <cell r="BW835" t="str">
            <v>Adición y prórroga</v>
          </cell>
          <cell r="BX835" t="str">
            <v>N/A</v>
          </cell>
          <cell r="BY835" t="str">
            <v>DERECHO</v>
          </cell>
          <cell r="BZ835" t="str">
            <v>N/A</v>
          </cell>
          <cell r="CA835" t="str">
            <v>FEMENINO</v>
          </cell>
        </row>
        <row r="836">
          <cell r="C836" t="str">
            <v>JEP-962-2022</v>
          </cell>
          <cell r="D836" t="str">
            <v>JEP-CSPO-927-2022</v>
          </cell>
          <cell r="E836" t="str">
            <v>Angela Maria Esquivel</v>
          </cell>
          <cell r="F836">
            <v>44907</v>
          </cell>
          <cell r="G836" t="str">
            <v>Manuel Alejandro Niño Fontecha </v>
          </cell>
          <cell r="H836" t="str">
            <v>2. Contratos o convenios que no requieren pluralidad de ofertas</v>
          </cell>
          <cell r="I836" t="str">
            <v>1. Prestación de servicios</v>
          </cell>
          <cell r="J836">
            <v>1018435769</v>
          </cell>
          <cell r="K836">
            <v>9</v>
          </cell>
          <cell r="L836" t="str">
            <v>Persona Natural</v>
          </cell>
          <cell r="M836" t="str">
            <v xml:space="preserve">Bogotá D.C. </v>
          </cell>
          <cell r="N836" t="str">
            <v xml:space="preserve">Prestar servicios profesionales para apoyar y acompañar al Departamento de Atención a Víctimas en la gestión administrativa, precontractual y seguimiento contractual a fin de facilitar la asistencia material a víctimas atendiendo al enfoque territorial. </v>
          </cell>
          <cell r="O836" t="str">
            <v>Administrativo Transversal</v>
          </cell>
          <cell r="P836" t="str">
            <v>Harvey Danilo Suarez Morales</v>
          </cell>
          <cell r="Q836" t="str">
            <v>Secretaría Ejecutiva</v>
          </cell>
          <cell r="R836" t="str">
            <v>Subsecretaría Ejecutiva</v>
          </cell>
          <cell r="S836" t="str">
            <v>Departamento de Atención a Víctimas</v>
          </cell>
          <cell r="T836" t="str">
            <v>Claudia Viviana Ferro Buitrago</v>
          </cell>
          <cell r="U836" t="str">
            <v>BB-Departamento de Atención a Víctimas</v>
          </cell>
          <cell r="V836" t="str">
            <v>N/A</v>
          </cell>
          <cell r="W836" t="str">
            <v>N/A</v>
          </cell>
          <cell r="X836" t="str">
            <v>N/A</v>
          </cell>
          <cell r="Y836" t="str">
            <v>Inversión</v>
          </cell>
          <cell r="Z836">
            <v>37991119</v>
          </cell>
          <cell r="AA836" t="str">
            <v>N/A</v>
          </cell>
          <cell r="AB836" t="str">
            <v>N/A</v>
          </cell>
          <cell r="AC836">
            <v>5204263</v>
          </cell>
          <cell r="AD836">
            <v>5464476</v>
          </cell>
          <cell r="AE836">
            <v>110522</v>
          </cell>
          <cell r="AF836">
            <v>587222</v>
          </cell>
          <cell r="AG836">
            <v>2018011001091</v>
          </cell>
          <cell r="AH836">
            <v>44910</v>
          </cell>
          <cell r="AI836">
            <v>44914</v>
          </cell>
          <cell r="AJ836" t="str">
            <v>N/A</v>
          </cell>
          <cell r="AK836" t="str">
            <v>N/A</v>
          </cell>
          <cell r="AL836" t="str">
            <v>N/A</v>
          </cell>
          <cell r="AM836" t="str">
            <v>N/A</v>
          </cell>
          <cell r="AN836">
            <v>0</v>
          </cell>
          <cell r="AO836" t="str">
            <v>N/A</v>
          </cell>
          <cell r="AP836">
            <v>0</v>
          </cell>
          <cell r="AQ836" t="str">
            <v>N/A</v>
          </cell>
          <cell r="AR836">
            <v>0</v>
          </cell>
          <cell r="AS836" t="str">
            <v>N/A</v>
          </cell>
          <cell r="AT836">
            <v>0</v>
          </cell>
          <cell r="AU836" t="str">
            <v>N/A</v>
          </cell>
          <cell r="AV836">
            <v>0</v>
          </cell>
          <cell r="AW836" t="str">
            <v>N/A</v>
          </cell>
          <cell r="AX836">
            <v>0</v>
          </cell>
          <cell r="AY836" t="str">
            <v>N/A</v>
          </cell>
          <cell r="AZ836">
            <v>0</v>
          </cell>
          <cell r="BA836">
            <v>37991119</v>
          </cell>
          <cell r="BB836" t="str">
            <v>SI</v>
          </cell>
          <cell r="BC836">
            <v>32786856</v>
          </cell>
          <cell r="BD836" t="str">
            <v>N/A</v>
          </cell>
          <cell r="BE836" t="str">
            <v>N/A</v>
          </cell>
          <cell r="BF836" t="str">
            <v>N/A</v>
          </cell>
          <cell r="BG836">
            <v>45107</v>
          </cell>
          <cell r="BH836">
            <v>45107</v>
          </cell>
          <cell r="BI836">
            <v>-236</v>
          </cell>
          <cell r="BJ836" t="str">
            <v>SI</v>
          </cell>
          <cell r="BK836" t="str">
            <v>N/A</v>
          </cell>
          <cell r="BL836" t="str">
            <v>Bogotá D.C.</v>
          </cell>
          <cell r="BM836" t="str">
            <v>Cumplimiento</v>
          </cell>
          <cell r="BN836" t="str">
            <v xml:space="preserve">25-47-101003434 </v>
          </cell>
          <cell r="BO836">
            <v>0</v>
          </cell>
          <cell r="BP836" t="str">
            <v xml:space="preserve">Seguros del Estado S.A. </v>
          </cell>
          <cell r="BQ836">
            <v>44911</v>
          </cell>
          <cell r="BR836" t="str">
            <v>15/12/2022 - 01/02/2024</v>
          </cell>
          <cell r="BS836">
            <v>44914</v>
          </cell>
          <cell r="BT836" t="str">
            <v>PENDIENTE</v>
          </cell>
          <cell r="BU836" t="str">
            <v>Ninguna</v>
          </cell>
          <cell r="BV836" t="str">
            <v>Terminado</v>
          </cell>
          <cell r="BW836" t="str">
            <v>Retiro</v>
          </cell>
          <cell r="BX836" t="str">
            <v>N/A</v>
          </cell>
          <cell r="BY836" t="str">
            <v>PSICOLOGÍA</v>
          </cell>
          <cell r="BZ836" t="str">
            <v>N/A</v>
          </cell>
          <cell r="CA836" t="str">
            <v>MASCULINO</v>
          </cell>
        </row>
        <row r="837">
          <cell r="C837" t="str">
            <v>JEP-837-2022</v>
          </cell>
          <cell r="D837" t="str">
            <v>JEP-CSPO-807-2022</v>
          </cell>
          <cell r="E837" t="str">
            <v xml:space="preserve">Ángela Esquivel </v>
          </cell>
          <cell r="F837">
            <v>44895</v>
          </cell>
          <cell r="G837" t="str">
            <v>Consuelo Torres Torres</v>
          </cell>
          <cell r="H837" t="str">
            <v>2. Contratos o convenios que no requieren pluralidad de ofertas</v>
          </cell>
          <cell r="I837" t="str">
            <v>1. Prestación de servicios</v>
          </cell>
          <cell r="J837">
            <v>52262459</v>
          </cell>
          <cell r="K837">
            <v>1</v>
          </cell>
          <cell r="L837" t="str">
            <v>Persona Natural</v>
          </cell>
          <cell r="M837" t="str">
            <v xml:space="preserve">Bogotá D.C. </v>
          </cell>
          <cell r="N837" t="str">
            <v>Prestar servicios profesionales para apoyar y acompañar las salas de justicia y sus respectivas presidencias en los procesos de mejoramiento de la gestión judicial.</v>
          </cell>
          <cell r="O837" t="str">
            <v>Funciones de la dependencia</v>
          </cell>
          <cell r="P837" t="str">
            <v>Harvey Danilo Suarez Morales</v>
          </cell>
          <cell r="Q837" t="str">
            <v>Secretaría Ejecutiva</v>
          </cell>
          <cell r="R837" t="str">
            <v>Dirección de Asuntos Jurídicos</v>
          </cell>
          <cell r="S837" t="str">
            <v>Dirección de Asuntos Jurídicos</v>
          </cell>
          <cell r="T837" t="str">
            <v>Alexandra Sandoval Mantilla</v>
          </cell>
          <cell r="U837" t="str">
            <v>F -Magistratura</v>
          </cell>
          <cell r="V837" t="str">
            <v>N/A</v>
          </cell>
          <cell r="W837" t="str">
            <v>Magistratura
Presidencias de la sala - SAI</v>
          </cell>
          <cell r="X837" t="str">
            <v>Mgdo. Alexandra Sandoval Mantilla</v>
          </cell>
          <cell r="Y837" t="str">
            <v>Inversión</v>
          </cell>
          <cell r="Z837">
            <v>62581258</v>
          </cell>
          <cell r="AA837" t="str">
            <v>N/A</v>
          </cell>
          <cell r="AB837" t="str">
            <v>N/A</v>
          </cell>
          <cell r="AC837">
            <v>5204263</v>
          </cell>
          <cell r="AD837">
            <v>5464476</v>
          </cell>
          <cell r="AE837">
            <v>114922</v>
          </cell>
          <cell r="AF837">
            <v>565022</v>
          </cell>
          <cell r="AG837">
            <v>2022011000068</v>
          </cell>
          <cell r="AH837">
            <v>44901</v>
          </cell>
          <cell r="AI837">
            <v>44904</v>
          </cell>
          <cell r="AJ837" t="str">
            <v>Diego Alejandro Duarte Escobar
Daniel Felipe Espitia Moreno</v>
          </cell>
          <cell r="AK837" t="str">
            <v>1032486189
1.020.798.506</v>
          </cell>
          <cell r="AL837" t="str">
            <v>6
3</v>
          </cell>
          <cell r="AM837" t="str">
            <v>1/06/2023
9/08/2023</v>
          </cell>
          <cell r="AN837">
            <v>-1214338</v>
          </cell>
          <cell r="AO837">
            <v>45244</v>
          </cell>
          <cell r="AP837">
            <v>8014556</v>
          </cell>
          <cell r="AQ837">
            <v>45244</v>
          </cell>
          <cell r="AR837">
            <v>20885211</v>
          </cell>
          <cell r="AS837">
            <v>45286</v>
          </cell>
          <cell r="AT837">
            <v>0</v>
          </cell>
          <cell r="AU837" t="str">
            <v>N/A</v>
          </cell>
          <cell r="AV837">
            <v>0</v>
          </cell>
          <cell r="AW837" t="str">
            <v>N/A</v>
          </cell>
          <cell r="AX837">
            <v>2</v>
          </cell>
          <cell r="AY837">
            <v>45286</v>
          </cell>
          <cell r="AZ837">
            <v>152</v>
          </cell>
          <cell r="BA837">
            <v>90266687</v>
          </cell>
          <cell r="BB837" t="str">
            <v>SI</v>
          </cell>
          <cell r="BC837">
            <v>57376995</v>
          </cell>
          <cell r="BD837">
            <v>20885211</v>
          </cell>
          <cell r="BE837" t="str">
            <v>N/A</v>
          </cell>
          <cell r="BF837" t="str">
            <v>N/A</v>
          </cell>
          <cell r="BG837">
            <v>45245</v>
          </cell>
          <cell r="BH837">
            <v>45397</v>
          </cell>
          <cell r="BI837">
            <v>54</v>
          </cell>
          <cell r="BJ837" t="str">
            <v>SI</v>
          </cell>
          <cell r="BK837" t="str">
            <v>N/A</v>
          </cell>
          <cell r="BL837" t="str">
            <v xml:space="preserve"> lugares previamente designado por el
supervisor</v>
          </cell>
          <cell r="BM837" t="str">
            <v>Cumplimiento</v>
          </cell>
          <cell r="BN837" t="str">
            <v>14-47-101020925</v>
          </cell>
          <cell r="BO837">
            <v>0</v>
          </cell>
          <cell r="BP837" t="str">
            <v>Seguros del Estado S.A.</v>
          </cell>
          <cell r="BQ837">
            <v>44902</v>
          </cell>
          <cell r="BR837" t="str">
            <v>7/12/2022 - 31/05/2024</v>
          </cell>
          <cell r="BS837">
            <v>44902</v>
          </cell>
          <cell r="BT837" t="str">
            <v>PENDIENTE</v>
          </cell>
          <cell r="BU837" t="str">
            <v>Se cede a partir del 1/06/2023
el 9/08/2023 se publica la cesión del CTO JEP-837-2022 Daniel Felipe Espitia Moreno
Mediante otrosí N°1 el 14/11/2023 se publica la adición y prórroga del Cto JEP-837-2022
Mediante Otrosí N°2 el 26/12/2023 se publica la adición y prórroga del contrato JEP-837-2022</v>
          </cell>
          <cell r="BV837" t="str">
            <v>En ejecución</v>
          </cell>
          <cell r="BW837" t="str">
            <v>Adición y prórroga, Cesión</v>
          </cell>
          <cell r="BX837" t="str">
            <v>N/A</v>
          </cell>
          <cell r="BY837" t="str">
            <v>DERECHO</v>
          </cell>
          <cell r="BZ837" t="str">
            <v>N/A</v>
          </cell>
          <cell r="CA837" t="str">
            <v>MASCULINO</v>
          </cell>
        </row>
        <row r="838">
          <cell r="C838" t="str">
            <v>JEP-894-2022</v>
          </cell>
          <cell r="D838" t="str">
            <v>JEP-CSPO-862-2022</v>
          </cell>
          <cell r="E838" t="str">
            <v>Carlos Torres</v>
          </cell>
          <cell r="F838">
            <v>44870</v>
          </cell>
          <cell r="G838" t="str">
            <v xml:space="preserve">María Helena García Ruiz </v>
          </cell>
          <cell r="H838" t="str">
            <v>2. Contratos o convenios que no requieren pluralidad de ofertas</v>
          </cell>
          <cell r="I838" t="str">
            <v>1. Prestación de servicios</v>
          </cell>
          <cell r="J838">
            <v>1053333878</v>
          </cell>
          <cell r="K838">
            <v>2</v>
          </cell>
          <cell r="L838" t="str">
            <v>Persona Natural</v>
          </cell>
          <cell r="M838" t="str">
            <v>Chinquirá</v>
          </cell>
          <cell r="N838" t="str">
            <v>Prestación de servicios profesionales en la asesoría jurídica, atención integral y defensa técnica judicial a las personas que comparezcan ante las salas y secciones de la JEP, teniendo en cuenta los enfoques diferenciales</v>
          </cell>
          <cell r="O838" t="str">
            <v>Funciones de la dependencia</v>
          </cell>
          <cell r="P838" t="str">
            <v>Harvey Danilo Suarez Morales</v>
          </cell>
          <cell r="Q838" t="str">
            <v>Secretaría Ejecutiva</v>
          </cell>
          <cell r="R838" t="str">
            <v>Subsecretaría Ejecutiva</v>
          </cell>
          <cell r="S838" t="str">
            <v>Departamento SAAD - Comparecientes</v>
          </cell>
          <cell r="T838" t="str">
            <v>Jorge Alirio Mancera Cortés</v>
          </cell>
          <cell r="U838" t="str">
            <v>BB-Departamento SAAD - Comparecientes</v>
          </cell>
          <cell r="V838" t="str">
            <v>N/A</v>
          </cell>
          <cell r="W838" t="str">
            <v>N/A</v>
          </cell>
          <cell r="X838" t="str">
            <v>N/A</v>
          </cell>
          <cell r="Y838" t="str">
            <v>Inversión</v>
          </cell>
          <cell r="Z838">
            <v>86918393</v>
          </cell>
          <cell r="AA838" t="str">
            <v>N/A</v>
          </cell>
          <cell r="AB838" t="str">
            <v>N/A</v>
          </cell>
          <cell r="AC838">
            <v>7228143</v>
          </cell>
          <cell r="AD838">
            <v>7589549</v>
          </cell>
          <cell r="AE838">
            <v>118122</v>
          </cell>
          <cell r="AF838">
            <v>577322</v>
          </cell>
          <cell r="AG838">
            <v>2022011000068</v>
          </cell>
          <cell r="AH838">
            <v>44904</v>
          </cell>
          <cell r="AI838">
            <v>44907</v>
          </cell>
          <cell r="AJ838" t="str">
            <v>N/A</v>
          </cell>
          <cell r="AK838" t="str">
            <v>N/A</v>
          </cell>
          <cell r="AL838" t="str">
            <v>N/A</v>
          </cell>
          <cell r="AM838" t="str">
            <v>N/A</v>
          </cell>
          <cell r="AN838">
            <v>-2409383</v>
          </cell>
          <cell r="AO838">
            <v>45245</v>
          </cell>
          <cell r="AP838">
            <v>11384338</v>
          </cell>
          <cell r="AQ838">
            <v>45245</v>
          </cell>
          <cell r="AR838">
            <v>29007246</v>
          </cell>
          <cell r="AS838">
            <v>45283</v>
          </cell>
          <cell r="AT838">
            <v>0</v>
          </cell>
          <cell r="AU838" t="str">
            <v>N/A</v>
          </cell>
          <cell r="AV838">
            <v>0</v>
          </cell>
          <cell r="AW838" t="str">
            <v>N/A</v>
          </cell>
          <cell r="AX838">
            <v>2</v>
          </cell>
          <cell r="AY838">
            <v>45283</v>
          </cell>
          <cell r="AZ838">
            <v>152</v>
          </cell>
          <cell r="BA838">
            <v>124900594</v>
          </cell>
          <cell r="BB838" t="str">
            <v>SI</v>
          </cell>
          <cell r="BC838">
            <v>79690250</v>
          </cell>
          <cell r="BD838">
            <v>29007246</v>
          </cell>
          <cell r="BE838" t="str">
            <v>N/A</v>
          </cell>
          <cell r="BF838" t="str">
            <v>N/A</v>
          </cell>
          <cell r="BG838">
            <v>45245</v>
          </cell>
          <cell r="BH838">
            <v>45397</v>
          </cell>
          <cell r="BI838">
            <v>54</v>
          </cell>
          <cell r="BJ838" t="str">
            <v>SI</v>
          </cell>
          <cell r="BK838" t="str">
            <v>N/A</v>
          </cell>
          <cell r="BL838" t="str">
            <v>Meta</v>
          </cell>
          <cell r="BM838" t="str">
            <v>Cumplimiento</v>
          </cell>
          <cell r="BN838" t="str">
            <v xml:space="preserve">39-45-101029315 </v>
          </cell>
          <cell r="BO838">
            <v>0</v>
          </cell>
          <cell r="BP838" t="str">
            <v>Seguros del Estado S.A.</v>
          </cell>
          <cell r="BQ838">
            <v>44905</v>
          </cell>
          <cell r="BR838" t="str">
            <v>09/12/2022 - 15/05/2024</v>
          </cell>
          <cell r="BS838">
            <v>44907</v>
          </cell>
          <cell r="BT838" t="str">
            <v>PENDIENTE</v>
          </cell>
          <cell r="BU838" t="str">
            <v>Mediante otrosí N°1 el 15/11/2023 se publica la adición y prórroga del contrato JEP-894-2022 - MARIA HELENA GARCIA RUIZ
Mediante otrosí N°2 el 23/12/2023 se publica la adición y prórroga del contrato JEP-894-2022 - Fecha de terminación del contrato 15/04/2024</v>
          </cell>
          <cell r="BV838" t="str">
            <v>En ejecución</v>
          </cell>
          <cell r="BW838" t="str">
            <v>Adición y Prórroga</v>
          </cell>
          <cell r="BX838" t="str">
            <v>N/A</v>
          </cell>
          <cell r="BY838" t="str">
            <v>DERECHO</v>
          </cell>
          <cell r="BZ838" t="str">
            <v>N/A</v>
          </cell>
          <cell r="CA838" t="str">
            <v>FEMENINO</v>
          </cell>
        </row>
        <row r="839">
          <cell r="C839" t="str">
            <v>JEP-822-2022</v>
          </cell>
          <cell r="D839" t="str">
            <v>JEP-CSPO-792-2022</v>
          </cell>
          <cell r="E839" t="str">
            <v>Paola Casas</v>
          </cell>
          <cell r="F839">
            <v>44894</v>
          </cell>
          <cell r="G839" t="str">
            <v>Bryan Stivenz Saenz Becerra</v>
          </cell>
          <cell r="H839" t="str">
            <v>2. Contratos o convenios que no requieren pluralidad de ofertas</v>
          </cell>
          <cell r="I839" t="str">
            <v>1. Prestación de servicios</v>
          </cell>
          <cell r="J839">
            <v>1117542658</v>
          </cell>
          <cell r="K839">
            <v>7</v>
          </cell>
          <cell r="L839" t="str">
            <v>Persona Natural</v>
          </cell>
          <cell r="M839" t="str">
            <v xml:space="preserve">Florencia </v>
          </cell>
          <cell r="N839" t="str">
            <v xml:space="preserve">Prestar servicios profesionales para apoyar en los procesos de mejoramiento de la gestión judicial de las Salas de Justicia y Secciones del Tribunal para la Paz. </v>
          </cell>
          <cell r="O839" t="str">
            <v>Misional</v>
          </cell>
          <cell r="P839" t="str">
            <v>Harvey Danilo Suarez Morales</v>
          </cell>
          <cell r="Q839" t="str">
            <v>Secretaría Ejecutiva</v>
          </cell>
          <cell r="R839" t="str">
            <v>Dirección de Asuntos Jurídicos</v>
          </cell>
          <cell r="S839" t="str">
            <v>Departamento de Conceptos y Representación Jurídica</v>
          </cell>
          <cell r="T839" t="str">
            <v>Alba Luz Piedras Ortíz</v>
          </cell>
          <cell r="U839" t="str">
            <v>F -Magistratura</v>
          </cell>
          <cell r="V839" t="str">
            <v>N/A</v>
          </cell>
          <cell r="W839" t="str">
            <v>Magistratura Salas y Secciones SAI</v>
          </cell>
          <cell r="X839" t="str">
            <v>N/A</v>
          </cell>
          <cell r="Y839" t="str">
            <v>Inversión</v>
          </cell>
          <cell r="Z839">
            <v>43459180</v>
          </cell>
          <cell r="AA839" t="str">
            <v>N/A</v>
          </cell>
          <cell r="AB839" t="str">
            <v>N/A</v>
          </cell>
          <cell r="AC839">
            <v>3614070</v>
          </cell>
          <cell r="AD839">
            <v>3794773</v>
          </cell>
          <cell r="AE839">
            <v>115922</v>
          </cell>
          <cell r="AF839">
            <v>563822</v>
          </cell>
          <cell r="AG839">
            <v>2022011000068</v>
          </cell>
          <cell r="AH839">
            <v>44900</v>
          </cell>
          <cell r="AI839">
            <v>44904</v>
          </cell>
          <cell r="AJ839" t="str">
            <v>Yurany Alexandra Cuellar Pinzón</v>
          </cell>
          <cell r="AK839">
            <v>1117541610</v>
          </cell>
          <cell r="AL839">
            <v>1</v>
          </cell>
          <cell r="AM839">
            <v>45181</v>
          </cell>
          <cell r="AN839">
            <v>-843283</v>
          </cell>
          <cell r="AO839">
            <v>45275</v>
          </cell>
          <cell r="AP839">
            <v>5439169</v>
          </cell>
          <cell r="AQ839">
            <v>45275</v>
          </cell>
          <cell r="AR839">
            <v>14503611</v>
          </cell>
          <cell r="AS839">
            <v>45287</v>
          </cell>
          <cell r="AT839">
            <v>0</v>
          </cell>
          <cell r="AU839" t="str">
            <v>N/A</v>
          </cell>
          <cell r="AV839">
            <v>0</v>
          </cell>
          <cell r="AW839" t="str">
            <v>N/A</v>
          </cell>
          <cell r="AX839">
            <v>2</v>
          </cell>
          <cell r="AY839">
            <v>45275</v>
          </cell>
          <cell r="AZ839">
            <v>152</v>
          </cell>
          <cell r="BA839">
            <v>62558677</v>
          </cell>
          <cell r="BB839" t="str">
            <v>SI</v>
          </cell>
          <cell r="BC839">
            <v>39845110</v>
          </cell>
          <cell r="BD839">
            <v>14503611</v>
          </cell>
          <cell r="BE839" t="str">
            <v>N/A</v>
          </cell>
          <cell r="BF839" t="str">
            <v>N/A</v>
          </cell>
          <cell r="BG839">
            <v>45245</v>
          </cell>
          <cell r="BH839">
            <v>45397</v>
          </cell>
          <cell r="BI839">
            <v>54</v>
          </cell>
          <cell r="BJ839" t="str">
            <v>SI</v>
          </cell>
          <cell r="BK839" t="str">
            <v>N/A</v>
          </cell>
          <cell r="BL839" t="str">
            <v>Bogotá D.C.</v>
          </cell>
          <cell r="BM839" t="str">
            <v>Cumplimiento</v>
          </cell>
          <cell r="BN839" t="str">
            <v>21-45-101394154</v>
          </cell>
          <cell r="BO839">
            <v>0</v>
          </cell>
          <cell r="BP839" t="str">
            <v>Seguros del Estado S.A.</v>
          </cell>
          <cell r="BQ839">
            <v>44900</v>
          </cell>
          <cell r="BR839" t="str">
            <v>05/12/2022 - 16/05/2024</v>
          </cell>
          <cell r="BS839">
            <v>44904</v>
          </cell>
          <cell r="BT839" t="str">
            <v>PENDIENTE</v>
          </cell>
          <cell r="BU839" t="str">
            <v>El 12/09/2023 Se público la cesión del contrato JEP-822-2022 Yurany Alexandra Cuellar Pinzón
Mediante otrosí N°1 el 15/11/2023 se publica la adición y prórroga del contrato JEP-822-2022 (Salas y secciones)
Mediante otrosí N°2 se publica la adición y prórroga del contrato JEP-822-2022</v>
          </cell>
          <cell r="BV839" t="str">
            <v>En ejecución</v>
          </cell>
          <cell r="BW839" t="str">
            <v>Adición, prórroga y cesión</v>
          </cell>
          <cell r="BX839" t="str">
            <v>N/A</v>
          </cell>
          <cell r="BY839" t="str">
            <v>DERECHO</v>
          </cell>
          <cell r="BZ839" t="str">
            <v>N/A</v>
          </cell>
          <cell r="CA839" t="str">
            <v>FEMENINO</v>
          </cell>
        </row>
        <row r="840">
          <cell r="C840" t="str">
            <v>JEP-838-2022</v>
          </cell>
          <cell r="D840" t="str">
            <v>JEP-CSPO-808-2022</v>
          </cell>
          <cell r="E840" t="str">
            <v xml:space="preserve">Ángela Esquivel </v>
          </cell>
          <cell r="F840">
            <v>44895</v>
          </cell>
          <cell r="G840" t="str">
            <v xml:space="preserve">David Ernesto Quintero Otálvaro
</v>
          </cell>
          <cell r="H840" t="str">
            <v>2. Contratos o convenios que no requieren pluralidad de ofertas</v>
          </cell>
          <cell r="I840" t="str">
            <v>1. Prestación de servicios</v>
          </cell>
          <cell r="J840">
            <v>1105684188</v>
          </cell>
          <cell r="K840">
            <v>2</v>
          </cell>
          <cell r="L840" t="str">
            <v>Persona Natural</v>
          </cell>
          <cell r="M840" t="str">
            <v xml:space="preserve">Bogotá D.C. </v>
          </cell>
          <cell r="N840" t="str">
            <v>Prestar servicios profesionales para apoyar y acompañar las salas de justicia y sus respectivas presidencias en los procesos de mejoramiento de la gestión judicial.</v>
          </cell>
          <cell r="O840" t="str">
            <v>Funciones de la dependencia</v>
          </cell>
          <cell r="P840" t="str">
            <v>Harvey Danilo Suarez Morales</v>
          </cell>
          <cell r="Q840" t="str">
            <v>Secretaría Ejecutiva</v>
          </cell>
          <cell r="R840" t="str">
            <v>Dirección de Asuntos Jurídicos</v>
          </cell>
          <cell r="S840" t="str">
            <v>Dirección de Asuntos Jurídicos</v>
          </cell>
          <cell r="T840" t="str">
            <v>Lily Andrea Rueda Guzmán</v>
          </cell>
          <cell r="U840" t="str">
            <v>F -Magistratura</v>
          </cell>
          <cell r="V840" t="str">
            <v>N/A</v>
          </cell>
          <cell r="W840" t="str">
            <v>Magistratura
Presidencias de la sala -SRVR</v>
          </cell>
          <cell r="X840" t="str">
            <v>Mgdo. Lily Andrea Rueda Guzmán</v>
          </cell>
          <cell r="Y840" t="str">
            <v>Inversión</v>
          </cell>
          <cell r="Z840">
            <v>62581258</v>
          </cell>
          <cell r="AA840" t="str">
            <v>N/A</v>
          </cell>
          <cell r="AB840" t="str">
            <v>N/A</v>
          </cell>
          <cell r="AC840">
            <v>5204263</v>
          </cell>
          <cell r="AD840">
            <v>5464476</v>
          </cell>
          <cell r="AE840">
            <v>114622</v>
          </cell>
          <cell r="AF840">
            <v>565022</v>
          </cell>
          <cell r="AG840">
            <v>2022011000068</v>
          </cell>
          <cell r="AH840">
            <v>44900</v>
          </cell>
          <cell r="AI840">
            <v>44901</v>
          </cell>
          <cell r="AJ840" t="str">
            <v>David Felipe Guarín Hernández
Natalia Andrea Gonzalez Barreto</v>
          </cell>
          <cell r="AK840" t="str">
            <v>11367270
1.032.495.035</v>
          </cell>
          <cell r="AL840" t="str">
            <v>8
9</v>
          </cell>
          <cell r="AM840" t="str">
            <v>9/08/2023
26/10/2023</v>
          </cell>
          <cell r="AN840">
            <v>-693913</v>
          </cell>
          <cell r="AO840">
            <v>45245</v>
          </cell>
          <cell r="AP840">
            <v>7650264</v>
          </cell>
          <cell r="AQ840">
            <v>45245</v>
          </cell>
          <cell r="AR840">
            <v>20885211</v>
          </cell>
          <cell r="AS840">
            <v>45286</v>
          </cell>
          <cell r="AT840">
            <v>0</v>
          </cell>
          <cell r="AU840" t="str">
            <v>N/A</v>
          </cell>
          <cell r="AV840">
            <v>0</v>
          </cell>
          <cell r="AW840" t="str">
            <v>N/A</v>
          </cell>
          <cell r="AX840">
            <v>2</v>
          </cell>
          <cell r="AY840">
            <v>45286</v>
          </cell>
          <cell r="AZ840">
            <v>152</v>
          </cell>
          <cell r="BA840">
            <v>90422820</v>
          </cell>
          <cell r="BB840" t="str">
            <v>SI</v>
          </cell>
          <cell r="BC840">
            <v>57376995</v>
          </cell>
          <cell r="BD840">
            <v>20885211</v>
          </cell>
          <cell r="BE840" t="str">
            <v>N/A</v>
          </cell>
          <cell r="BF840" t="str">
            <v>N/A</v>
          </cell>
          <cell r="BG840">
            <v>45245</v>
          </cell>
          <cell r="BH840">
            <v>45397</v>
          </cell>
          <cell r="BI840">
            <v>54</v>
          </cell>
          <cell r="BJ840" t="str">
            <v>SI</v>
          </cell>
          <cell r="BK840" t="str">
            <v>N/A</v>
          </cell>
          <cell r="BL840" t="str">
            <v xml:space="preserve"> lugares previamente designado por el
supervisor</v>
          </cell>
          <cell r="BM840" t="str">
            <v>Cumplimiento</v>
          </cell>
          <cell r="BN840" t="str">
            <v xml:space="preserve">14-47-101020842 </v>
          </cell>
          <cell r="BO840">
            <v>0</v>
          </cell>
          <cell r="BP840" t="str">
            <v>Seguros del Estado S.A.</v>
          </cell>
          <cell r="BQ840">
            <v>44896</v>
          </cell>
          <cell r="BR840" t="str">
            <v>01/12/2022 - 31/05/2024</v>
          </cell>
          <cell r="BS840">
            <v>44901</v>
          </cell>
          <cell r="BT840" t="str">
            <v>PENDIENTE</v>
          </cell>
          <cell r="BU840" t="str">
            <v>el 8/08/2023 se publica la cesión del CTO JEP-838-2023 a partir del día de mañana 9 de agosto 
El 26/10/2023 fue publicada la cesión del contrato JEP-838-2022 Natalia González a patir del 26/10/2023
Mediante otrosí N°1 el 15/11/2023 se publica la adición y prórroga del contrato JEP-838-2022
Mediante Otrosí N°2 el 26/12/2023 se publica la adición y prórroga del contrato JEP-838-2022</v>
          </cell>
          <cell r="BV840" t="str">
            <v>En ejecución</v>
          </cell>
          <cell r="BW840" t="str">
            <v>Adición, prórroga y cesión</v>
          </cell>
          <cell r="BX840" t="str">
            <v>N/A</v>
          </cell>
          <cell r="BY840" t="str">
            <v>DERECHO</v>
          </cell>
          <cell r="BZ840" t="str">
            <v>N/A</v>
          </cell>
          <cell r="CA840" t="str">
            <v>MASCULINO</v>
          </cell>
        </row>
        <row r="841">
          <cell r="C841" t="str">
            <v>JEP-946-2022</v>
          </cell>
          <cell r="D841" t="str">
            <v>JEP-CSPO-912-2022</v>
          </cell>
          <cell r="E841" t="str">
            <v>Jairo Cuellar</v>
          </cell>
          <cell r="F841">
            <v>44902</v>
          </cell>
          <cell r="G841" t="str">
            <v>Manuel José Jiménez Vergara</v>
          </cell>
          <cell r="H841" t="str">
            <v>2. Contratos o convenios que no requieren pluralidad de ofertas</v>
          </cell>
          <cell r="I841" t="str">
            <v>1. Prestación de servicios</v>
          </cell>
          <cell r="J841">
            <v>1103096296</v>
          </cell>
          <cell r="K841">
            <v>1</v>
          </cell>
          <cell r="L841" t="str">
            <v>Persona Natural</v>
          </cell>
          <cell r="M841" t="str">
            <v xml:space="preserve">Bogotá D.C. </v>
          </cell>
          <cell r="N841" t="str">
            <v>Prestación de servicios profesionales para apoyar y acompañar al departamento SAAD Comparecientes en las gestiones administrativas a su cargo.</v>
          </cell>
          <cell r="O841" t="str">
            <v>Funciones de la dependencia</v>
          </cell>
          <cell r="P841" t="str">
            <v>Harvey Danilo Suarez Morales</v>
          </cell>
          <cell r="Q841" t="str">
            <v>Secretaría Ejecutiva</v>
          </cell>
          <cell r="R841" t="str">
            <v>Subsecretaría Ejecutiva</v>
          </cell>
          <cell r="S841" t="str">
            <v>Departamento SAAD - Comparecientes</v>
          </cell>
          <cell r="T841" t="str">
            <v>Jorge Alirio Mancera Cortés</v>
          </cell>
          <cell r="U841" t="str">
            <v>BB-Departamento SAAD - Comparecientes</v>
          </cell>
          <cell r="V841" t="str">
            <v>N/A</v>
          </cell>
          <cell r="W841" t="str">
            <v>N/A</v>
          </cell>
          <cell r="X841" t="str">
            <v>N/A</v>
          </cell>
          <cell r="Y841" t="str">
            <v>Inversión</v>
          </cell>
          <cell r="Z841">
            <v>86918393</v>
          </cell>
          <cell r="AA841" t="str">
            <v>N/A</v>
          </cell>
          <cell r="AB841" t="str">
            <v>N/A</v>
          </cell>
          <cell r="AC841">
            <v>7228143</v>
          </cell>
          <cell r="AD841">
            <v>7589549</v>
          </cell>
          <cell r="AE841">
            <v>121222</v>
          </cell>
          <cell r="AF841">
            <v>588022</v>
          </cell>
          <cell r="AG841">
            <v>2022011000068</v>
          </cell>
          <cell r="AH841">
            <v>44910</v>
          </cell>
          <cell r="AI841">
            <v>44911</v>
          </cell>
          <cell r="AJ841" t="str">
            <v>N/A</v>
          </cell>
          <cell r="AK841" t="str">
            <v>N/A</v>
          </cell>
          <cell r="AL841" t="str">
            <v>N/A</v>
          </cell>
          <cell r="AM841" t="str">
            <v>N/A</v>
          </cell>
          <cell r="AN841">
            <v>-3373135</v>
          </cell>
          <cell r="AO841">
            <v>45244</v>
          </cell>
          <cell r="AP841">
            <v>11384338</v>
          </cell>
          <cell r="AQ841">
            <v>45244</v>
          </cell>
          <cell r="AR841">
            <v>29007246</v>
          </cell>
          <cell r="AS841">
            <v>45287</v>
          </cell>
          <cell r="AT841">
            <v>0</v>
          </cell>
          <cell r="AU841" t="str">
            <v>N/A</v>
          </cell>
          <cell r="AV841">
            <v>0</v>
          </cell>
          <cell r="AW841" t="str">
            <v>N/A</v>
          </cell>
          <cell r="AX841">
            <v>2</v>
          </cell>
          <cell r="AY841">
            <v>45287</v>
          </cell>
          <cell r="AZ841">
            <v>152</v>
          </cell>
          <cell r="BA841">
            <v>123936842</v>
          </cell>
          <cell r="BB841" t="str">
            <v>SI</v>
          </cell>
          <cell r="BC841">
            <v>79690250</v>
          </cell>
          <cell r="BD841">
            <v>29007246</v>
          </cell>
          <cell r="BE841" t="str">
            <v>N/A</v>
          </cell>
          <cell r="BF841" t="str">
            <v>N/A</v>
          </cell>
          <cell r="BG841">
            <v>45245</v>
          </cell>
          <cell r="BH841">
            <v>45397</v>
          </cell>
          <cell r="BI841">
            <v>54</v>
          </cell>
          <cell r="BJ841" t="str">
            <v>SI</v>
          </cell>
          <cell r="BK841" t="str">
            <v>N/A</v>
          </cell>
          <cell r="BL841" t="str">
            <v>Bogotá D.C.</v>
          </cell>
          <cell r="BM841" t="str">
            <v>Cumplimiento</v>
          </cell>
          <cell r="BN841" t="str">
            <v>63-47-101001369</v>
          </cell>
          <cell r="BO841">
            <v>0</v>
          </cell>
          <cell r="BP841" t="str">
            <v xml:space="preserve">Seguros del Estado S.A. </v>
          </cell>
          <cell r="BQ841">
            <v>44910</v>
          </cell>
          <cell r="BR841" t="str">
            <v>15/12/2022 - 31/05/2024</v>
          </cell>
          <cell r="BS841">
            <v>44911</v>
          </cell>
          <cell r="BT841" t="str">
            <v>PENDIENTE</v>
          </cell>
          <cell r="BU841" t="str">
            <v xml:space="preserve">Mediante otrosí N°1 el 14/11/2023 se publica la adición y prórroga del Cto JEP-946-2022 Manuel José Jimenez Vergara
Mediante Otrosí N°2 el 27/12/2023 se publica la adición y prórroga del contrato  JEP-946-2022 </v>
          </cell>
          <cell r="BV841" t="str">
            <v>En ejecución</v>
          </cell>
          <cell r="BW841" t="str">
            <v>Adición y prórroga</v>
          </cell>
          <cell r="BX841" t="str">
            <v>N/A</v>
          </cell>
          <cell r="BY841" t="str">
            <v xml:space="preserve">ADMINISTRACIÓN DE NEGOCIOS </v>
          </cell>
          <cell r="BZ841" t="str">
            <v>N/A</v>
          </cell>
          <cell r="CA841" t="str">
            <v>MASCULINO</v>
          </cell>
        </row>
        <row r="842">
          <cell r="C842" t="str">
            <v>JEP-895-2022</v>
          </cell>
          <cell r="D842" t="str">
            <v>JEP-CSPO-863-2022</v>
          </cell>
          <cell r="E842" t="str">
            <v>Carlos Torres</v>
          </cell>
          <cell r="F842">
            <v>44870</v>
          </cell>
          <cell r="G842" t="str">
            <v xml:space="preserve">Luz Marina Achury Rocha </v>
          </cell>
          <cell r="H842" t="str">
            <v>2. Contratos o convenios que no requieren pluralidad de ofertas</v>
          </cell>
          <cell r="I842" t="str">
            <v>1. Prestación de servicios</v>
          </cell>
          <cell r="J842">
            <v>36378800</v>
          </cell>
          <cell r="K842">
            <v>1</v>
          </cell>
          <cell r="L842" t="str">
            <v>Persona Natural</v>
          </cell>
          <cell r="M842" t="str">
            <v xml:space="preserve">Bogotá D.C. </v>
          </cell>
          <cell r="N842" t="str">
            <v>Prestación de servicios profesionales en la asesoría jurídica, atención integral y defensa técnica judicial a las personas que comparezcan ante las salas y secciones de la JEP, teniendo en cuenta los enfoques diferenciales</v>
          </cell>
          <cell r="O842" t="str">
            <v>Funciones de la dependencia</v>
          </cell>
          <cell r="P842" t="str">
            <v>Harvey Danilo Suarez Morales</v>
          </cell>
          <cell r="Q842" t="str">
            <v>Secretaría Ejecutiva</v>
          </cell>
          <cell r="R842" t="str">
            <v>Subsecretaría Ejecutiva</v>
          </cell>
          <cell r="S842" t="str">
            <v>Departamento SAAD - Comparecientes</v>
          </cell>
          <cell r="T842" t="str">
            <v>Jorge Alirio Mancera Cortés</v>
          </cell>
          <cell r="U842" t="str">
            <v>BB-Departamento SAAD - Comparecientes</v>
          </cell>
          <cell r="V842" t="str">
            <v>N/A</v>
          </cell>
          <cell r="W842" t="str">
            <v>N/A</v>
          </cell>
          <cell r="X842" t="str">
            <v>N/A</v>
          </cell>
          <cell r="Y842" t="str">
            <v>Inversión</v>
          </cell>
          <cell r="Z842">
            <v>86918393</v>
          </cell>
          <cell r="AA842" t="str">
            <v>N/A</v>
          </cell>
          <cell r="AB842" t="str">
            <v>N/A</v>
          </cell>
          <cell r="AC842">
            <v>7228143</v>
          </cell>
          <cell r="AD842">
            <v>7589549</v>
          </cell>
          <cell r="AE842">
            <v>118322</v>
          </cell>
          <cell r="AF842">
            <v>577222</v>
          </cell>
          <cell r="AG842">
            <v>2022011000068</v>
          </cell>
          <cell r="AH842">
            <v>44904</v>
          </cell>
          <cell r="AI842">
            <v>44907</v>
          </cell>
          <cell r="AJ842" t="str">
            <v>N/A</v>
          </cell>
          <cell r="AK842" t="str">
            <v>N/A</v>
          </cell>
          <cell r="AL842" t="str">
            <v>N/A</v>
          </cell>
          <cell r="AM842" t="str">
            <v>N/A</v>
          </cell>
          <cell r="AN842">
            <v>-2409383</v>
          </cell>
          <cell r="AO842">
            <v>45244</v>
          </cell>
          <cell r="AP842">
            <v>11384338</v>
          </cell>
          <cell r="AQ842">
            <v>45244</v>
          </cell>
          <cell r="AR842">
            <v>29007246</v>
          </cell>
          <cell r="AS842">
            <v>45283</v>
          </cell>
          <cell r="AT842">
            <v>0</v>
          </cell>
          <cell r="AU842" t="str">
            <v>N/A</v>
          </cell>
          <cell r="AV842">
            <v>0</v>
          </cell>
          <cell r="AW842" t="str">
            <v>N/A</v>
          </cell>
          <cell r="AX842">
            <v>2</v>
          </cell>
          <cell r="AY842">
            <v>45283</v>
          </cell>
          <cell r="AZ842">
            <v>152</v>
          </cell>
          <cell r="BA842">
            <v>124900594</v>
          </cell>
          <cell r="BB842" t="str">
            <v>SI</v>
          </cell>
          <cell r="BC842">
            <v>79690250</v>
          </cell>
          <cell r="BD842">
            <v>29007246</v>
          </cell>
          <cell r="BE842" t="str">
            <v>N/A</v>
          </cell>
          <cell r="BF842" t="str">
            <v>N/A</v>
          </cell>
          <cell r="BG842">
            <v>45245</v>
          </cell>
          <cell r="BH842">
            <v>45397</v>
          </cell>
          <cell r="BI842">
            <v>54</v>
          </cell>
          <cell r="BJ842" t="str">
            <v>SI</v>
          </cell>
          <cell r="BK842" t="str">
            <v>N/A</v>
          </cell>
          <cell r="BL842" t="str">
            <v>Bogotá D.C.</v>
          </cell>
          <cell r="BM842" t="str">
            <v>Cumplimiento</v>
          </cell>
          <cell r="BN842" t="str">
            <v>21-45-101394675</v>
          </cell>
          <cell r="BO842">
            <v>0</v>
          </cell>
          <cell r="BP842" t="str">
            <v>Seguros del Estado S.A.</v>
          </cell>
          <cell r="BQ842">
            <v>44904</v>
          </cell>
          <cell r="BR842" t="str">
            <v>09/12/2022 - 15/05/2024</v>
          </cell>
          <cell r="BS842">
            <v>44907</v>
          </cell>
          <cell r="BT842" t="str">
            <v>PENDIENTE</v>
          </cell>
          <cell r="BU842" t="str">
            <v>Mediante otrosí N°1 el 14/11/2023 se publica la adición y prórroga del Cto JEP-895-2022 - LUZ MARINA ACHURY ROCHA
Mediante otrosí N°2 el 23/12/2023 se publica la adición y prórroga del contrato JEP-895-2022 - Fecha de terminación del contrato 15/04/2024</v>
          </cell>
          <cell r="BV842" t="str">
            <v>En ejecución</v>
          </cell>
          <cell r="BW842" t="str">
            <v>Adición y prórroga</v>
          </cell>
          <cell r="BX842" t="str">
            <v>N/A</v>
          </cell>
          <cell r="BY842" t="str">
            <v>DERECHO</v>
          </cell>
          <cell r="BZ842" t="str">
            <v>N/A</v>
          </cell>
          <cell r="CA842" t="str">
            <v>FEMENINO</v>
          </cell>
        </row>
        <row r="843">
          <cell r="C843" t="str">
            <v>JEP-811-2022</v>
          </cell>
          <cell r="D843" t="str">
            <v>JEP-CSPO-781-2022</v>
          </cell>
          <cell r="E843" t="str">
            <v>Laura Paredes</v>
          </cell>
          <cell r="F843">
            <v>44894</v>
          </cell>
          <cell r="G843" t="str">
            <v>Christian Kamilo López Patiño</v>
          </cell>
          <cell r="H843" t="str">
            <v>2. Contratos o convenios que no requieren pluralidad de ofertas</v>
          </cell>
          <cell r="I843" t="str">
            <v>1. Prestación de servicios</v>
          </cell>
          <cell r="J843">
            <v>1020713527</v>
          </cell>
          <cell r="K843">
            <v>3</v>
          </cell>
          <cell r="L843" t="str">
            <v>Persona Natural</v>
          </cell>
          <cell r="M843" t="str">
            <v xml:space="preserve">Bogotá D.C. </v>
          </cell>
          <cell r="N843" t="str">
            <v>Prestar Servicios Profesionales Especializados, para acompañar y apoyar en la elaboración, revisión y control de documentos que se adelanten al interior de la subsecretaría ejecutiva de la JEP, así como en el seguimiento jurídico misional de los procesos contractuales sujetos a aprobación de la Secretaría Ejecutiva, como parte de la asistencia técnica a las actuaciones y decisiones judiciales propias de la justicia transicional y restaurativa</v>
          </cell>
          <cell r="O843" t="str">
            <v>Funciones de la dependencia</v>
          </cell>
          <cell r="P843" t="str">
            <v>Harvey Danilo Suarez Morales</v>
          </cell>
          <cell r="Q843" t="str">
            <v>Secretaría Ejecutiva</v>
          </cell>
          <cell r="R843" t="str">
            <v>Subsecretaría Ejecutiva</v>
          </cell>
          <cell r="S843" t="str">
            <v>Subsecretaría Ejecutiva</v>
          </cell>
          <cell r="T843" t="str">
            <v>Maria del Pilar Torres Navarrete</v>
          </cell>
          <cell r="U843" t="str">
            <v xml:space="preserve">B - Subsecretaría Ejecutiva </v>
          </cell>
          <cell r="V843" t="str">
            <v>N/A</v>
          </cell>
          <cell r="W843" t="str">
            <v>N/A</v>
          </cell>
          <cell r="X843" t="str">
            <v>N/A</v>
          </cell>
          <cell r="Y843" t="str">
            <v>Inversión</v>
          </cell>
          <cell r="Z843">
            <v>126900911</v>
          </cell>
          <cell r="AA843" t="str">
            <v>N/A</v>
          </cell>
          <cell r="AB843" t="str">
            <v>N/A</v>
          </cell>
          <cell r="AC843">
            <v>10553091</v>
          </cell>
          <cell r="AD843">
            <v>11080745</v>
          </cell>
          <cell r="AE843">
            <v>109522</v>
          </cell>
          <cell r="AF843">
            <v>552522</v>
          </cell>
          <cell r="AG843">
            <v>2022011000068</v>
          </cell>
          <cell r="AH843">
            <v>44895</v>
          </cell>
          <cell r="AI843">
            <v>44896</v>
          </cell>
          <cell r="AJ843" t="str">
            <v>Diana Rocío Oviedo Calderon</v>
          </cell>
          <cell r="AK843">
            <v>52070437</v>
          </cell>
          <cell r="AL843">
            <v>3</v>
          </cell>
          <cell r="AM843">
            <v>45078</v>
          </cell>
          <cell r="AN843">
            <v>16621120</v>
          </cell>
          <cell r="AO843">
            <v>45245</v>
          </cell>
          <cell r="AP843">
            <v>42350604</v>
          </cell>
          <cell r="AQ843">
            <v>45281</v>
          </cell>
          <cell r="AR843">
            <v>0</v>
          </cell>
          <cell r="AS843" t="str">
            <v>N/A</v>
          </cell>
          <cell r="AT843">
            <v>0</v>
          </cell>
          <cell r="AU843" t="str">
            <v>N/A</v>
          </cell>
          <cell r="AV843">
            <v>0</v>
          </cell>
          <cell r="AW843" t="str">
            <v>N/A</v>
          </cell>
          <cell r="AX843">
            <v>2</v>
          </cell>
          <cell r="AY843">
            <v>45281</v>
          </cell>
          <cell r="AZ843">
            <v>152</v>
          </cell>
          <cell r="BA843">
            <v>185872635</v>
          </cell>
          <cell r="BB843" t="str">
            <v>SI</v>
          </cell>
          <cell r="BC843">
            <v>132968940</v>
          </cell>
          <cell r="BD843">
            <v>42350604</v>
          </cell>
          <cell r="BE843" t="str">
            <v>N/A</v>
          </cell>
          <cell r="BF843" t="str">
            <v>N/A</v>
          </cell>
          <cell r="BG843">
            <v>45245</v>
          </cell>
          <cell r="BH843">
            <v>45397</v>
          </cell>
          <cell r="BI843">
            <v>54</v>
          </cell>
          <cell r="BJ843" t="str">
            <v>SI</v>
          </cell>
          <cell r="BK843" t="str">
            <v>N/A</v>
          </cell>
          <cell r="BL843" t="str">
            <v>Bogotá D.C.</v>
          </cell>
          <cell r="BM843" t="str">
            <v>Cumplimiento</v>
          </cell>
          <cell r="BN843" t="str">
            <v>21-45-101393663</v>
          </cell>
          <cell r="BO843">
            <v>0</v>
          </cell>
          <cell r="BP843" t="str">
            <v>Seguros del Estado S.A.</v>
          </cell>
          <cell r="BQ843">
            <v>44896</v>
          </cell>
          <cell r="BR843" t="str">
            <v>1/12/2022 - 16/05/2024</v>
          </cell>
          <cell r="BS843">
            <v>2022</v>
          </cell>
          <cell r="BT843" t="str">
            <v>PENDIENTE</v>
          </cell>
          <cell r="BU843" t="str">
            <v>Se cede a partir del 31/05/2023
Mediante otrosí N°1 el 15/11/2023 se publica la adición y prórroga del Cto JEP-811-2022 
Mediante otrosí N°2 del 21/12/2023 se publica adición y prórroga del contrato JEP-811-2022</v>
          </cell>
          <cell r="BV843" t="str">
            <v>En ejecución</v>
          </cell>
          <cell r="BW843" t="str">
            <v>Adición, prórroga y cesión</v>
          </cell>
          <cell r="BX843" t="str">
            <v>N/A</v>
          </cell>
          <cell r="BY843" t="str">
            <v>DERECHO</v>
          </cell>
          <cell r="BZ843" t="str">
            <v>N/A</v>
          </cell>
          <cell r="CA843" t="str">
            <v>FEMENINO</v>
          </cell>
        </row>
        <row r="844">
          <cell r="C844" t="str">
            <v>JEP-911-2022</v>
          </cell>
          <cell r="D844" t="str">
            <v>JEP-CSPO-879-2022</v>
          </cell>
          <cell r="E844" t="str">
            <v>Laura Paredes</v>
          </cell>
          <cell r="F844">
            <v>44901</v>
          </cell>
          <cell r="G844" t="str">
            <v>Kelly Tatiana Riaño Olivella</v>
          </cell>
          <cell r="H844" t="str">
            <v>2. Contratos o convenios que no requieren pluralidad de ofertas</v>
          </cell>
          <cell r="I844" t="str">
            <v>1. Prestación de servicios</v>
          </cell>
          <cell r="J844">
            <v>1082981734</v>
          </cell>
          <cell r="K844">
            <v>5</v>
          </cell>
          <cell r="L844" t="str">
            <v>Persona Natural</v>
          </cell>
          <cell r="M844" t="str">
            <v xml:space="preserve">Bogotá D.C. </v>
          </cell>
          <cell r="N844" t="str">
            <v>Prestar servicios profesionales para apoyar y acompañar en los procesos de mejoramiento de la gestión judicial de la Secretaría General Judicial</v>
          </cell>
          <cell r="O844" t="str">
            <v>Funciones de la dependencia</v>
          </cell>
          <cell r="P844" t="str">
            <v>Harvey Danilo Suarez Morales</v>
          </cell>
          <cell r="Q844" t="str">
            <v>Secretaría Ejecutiva</v>
          </cell>
          <cell r="R844" t="str">
            <v>Dirección de Asuntos Jurídicos</v>
          </cell>
          <cell r="S844" t="str">
            <v>Dirección de Asuntos Jurídicos</v>
          </cell>
          <cell r="T844" t="str">
            <v xml:space="preserve">Yuly Saenz Berdugo </v>
          </cell>
          <cell r="U844" t="str">
            <v>G-Secretaría General Judicial</v>
          </cell>
          <cell r="V844" t="str">
            <v>N/A</v>
          </cell>
          <cell r="W844" t="str">
            <v>Magistratura SEJUD-Salas y Secciones SR</v>
          </cell>
          <cell r="X844" t="str">
            <v>N/A</v>
          </cell>
          <cell r="Y844" t="str">
            <v>Inversión</v>
          </cell>
          <cell r="Z844">
            <v>43459180</v>
          </cell>
          <cell r="AA844" t="str">
            <v>N/A</v>
          </cell>
          <cell r="AB844" t="str">
            <v>N/A</v>
          </cell>
          <cell r="AC844">
            <v>3614070</v>
          </cell>
          <cell r="AD844">
            <v>3794773</v>
          </cell>
          <cell r="AE844">
            <v>111522</v>
          </cell>
          <cell r="AF844">
            <v>573322</v>
          </cell>
          <cell r="AG844">
            <v>2022011000068</v>
          </cell>
          <cell r="AH844">
            <v>44903</v>
          </cell>
          <cell r="AI844">
            <v>44907</v>
          </cell>
          <cell r="AJ844" t="str">
            <v>Daniel Perez Pereira</v>
          </cell>
          <cell r="AK844">
            <v>1152467470</v>
          </cell>
          <cell r="AL844">
            <v>6</v>
          </cell>
          <cell r="AM844">
            <v>45118</v>
          </cell>
          <cell r="AN844">
            <v>-1331195</v>
          </cell>
          <cell r="AO844">
            <v>45245</v>
          </cell>
          <cell r="AP844">
            <v>5692166</v>
          </cell>
          <cell r="AQ844">
            <v>45245</v>
          </cell>
          <cell r="AR844">
            <v>14503611</v>
          </cell>
          <cell r="AS844">
            <v>45286</v>
          </cell>
          <cell r="AT844">
            <v>0</v>
          </cell>
          <cell r="AU844" t="str">
            <v>N/A</v>
          </cell>
          <cell r="AV844">
            <v>0</v>
          </cell>
          <cell r="AW844" t="str">
            <v>N/A</v>
          </cell>
          <cell r="AX844">
            <v>2</v>
          </cell>
          <cell r="AY844">
            <v>45286</v>
          </cell>
          <cell r="AZ844">
            <v>152</v>
          </cell>
          <cell r="BA844">
            <v>62323762</v>
          </cell>
          <cell r="BB844" t="str">
            <v>SI</v>
          </cell>
          <cell r="BC844">
            <v>39845110</v>
          </cell>
          <cell r="BD844">
            <v>14503611</v>
          </cell>
          <cell r="BE844" t="str">
            <v>N/A</v>
          </cell>
          <cell r="BF844" t="str">
            <v>N/A</v>
          </cell>
          <cell r="BG844">
            <v>45245</v>
          </cell>
          <cell r="BH844">
            <v>45397</v>
          </cell>
          <cell r="BI844">
            <v>54</v>
          </cell>
          <cell r="BJ844" t="str">
            <v>SI</v>
          </cell>
          <cell r="BK844" t="str">
            <v>N/A</v>
          </cell>
          <cell r="BL844" t="str">
            <v>Bogotá D.C.</v>
          </cell>
          <cell r="BM844" t="str">
            <v>Cumplimiento</v>
          </cell>
          <cell r="BN844" t="str">
            <v>21-45-101394616</v>
          </cell>
          <cell r="BO844">
            <v>0</v>
          </cell>
          <cell r="BP844" t="str">
            <v>Seguros del Estado S.A.</v>
          </cell>
          <cell r="BQ844">
            <v>44904</v>
          </cell>
          <cell r="BR844" t="str">
            <v>09/12/2022-16/05/2024</v>
          </cell>
          <cell r="BS844">
            <v>44907</v>
          </cell>
          <cell r="BT844" t="str">
            <v>PENDIENTE</v>
          </cell>
          <cell r="BU844" t="str">
            <v>El 11/07/2023 Se publica la cesión del CTO JEP-911-2022, con efectos a partir del 11 de julio de 2023.  Daniel Perez Pereira
Mediante otrosí N°1 el 15/11/2023 se publica la adición y prórroga del contrato JEP-911-2022
Mediante otrosí N°2 el 26/12/2023 se publica la adición y prórroga del contrato JEP-911-2022, hasta el 15 de abril del 2024</v>
          </cell>
          <cell r="BV844" t="str">
            <v>En ejecución</v>
          </cell>
          <cell r="BW844" t="str">
            <v>Adición, prórroga y cesión</v>
          </cell>
          <cell r="BX844" t="str">
            <v>N/A</v>
          </cell>
          <cell r="BY844" t="str">
            <v>DERECHO</v>
          </cell>
          <cell r="BZ844" t="str">
            <v>TECNICO LABORAL EN CRIMINALISTICA</v>
          </cell>
          <cell r="CA844" t="str">
            <v>MASCULINO</v>
          </cell>
        </row>
        <row r="845">
          <cell r="C845" t="str">
            <v>JEP-868-2022</v>
          </cell>
          <cell r="D845" t="str">
            <v>JEP-CSPO-838-2022</v>
          </cell>
          <cell r="E845" t="str">
            <v>Clara Torres</v>
          </cell>
          <cell r="F845">
            <v>44896</v>
          </cell>
          <cell r="G845" t="str">
            <v>Daniela Estefanía Aponte Rodríguez</v>
          </cell>
          <cell r="H845" t="str">
            <v>2. Contratos o convenios que no requieren pluralidad de ofertas</v>
          </cell>
          <cell r="I845" t="str">
            <v>1. Prestación de servicios</v>
          </cell>
          <cell r="J845">
            <v>1020807619</v>
          </cell>
          <cell r="K845">
            <v>7</v>
          </cell>
          <cell r="L845" t="str">
            <v>Persona Natural</v>
          </cell>
          <cell r="M845" t="str">
            <v xml:space="preserve">Bogotá D.C. </v>
          </cell>
          <cell r="N845" t="str">
            <v>Apoyar y acompañar la transcripción de diligencias en el marco de los casos priorizados por la Sala de Reconocimiento de Verdad, de Responsabilidad y de Determinación de los Hechos y Conductas</v>
          </cell>
          <cell r="O845" t="str">
            <v>Funciones de la dependencia</v>
          </cell>
          <cell r="P845" t="str">
            <v>Harvey Danilo Suarez Morales</v>
          </cell>
          <cell r="Q845" t="str">
            <v>Secretaría Ejecutiva</v>
          </cell>
          <cell r="R845" t="str">
            <v>Dirección de Asuntos Jurídicos</v>
          </cell>
          <cell r="S845" t="str">
            <v>Dirección de Asuntos Jurídicos</v>
          </cell>
          <cell r="T845" t="str">
            <v>Nadiezhda n. Henríquez chacín</v>
          </cell>
          <cell r="U845" t="str">
            <v>F -Magistratura</v>
          </cell>
          <cell r="V845" t="str">
            <v>N/A</v>
          </cell>
          <cell r="W845" t="str">
            <v>Magistratura
Transcriptores - SRVR</v>
          </cell>
          <cell r="X845" t="str">
            <v>Mgdo. Nadiezhda n. Henríquez chacín</v>
          </cell>
          <cell r="Y845" t="str">
            <v>Inversión</v>
          </cell>
          <cell r="Z845">
            <v>39113268</v>
          </cell>
          <cell r="AA845" t="str">
            <v>N/A</v>
          </cell>
          <cell r="AB845" t="str">
            <v>N/A</v>
          </cell>
          <cell r="AC845">
            <v>3252663</v>
          </cell>
          <cell r="AD845">
            <v>3415296</v>
          </cell>
          <cell r="AE845">
            <v>113822</v>
          </cell>
          <cell r="AF845" t="str">
            <v xml:space="preserve">576022	</v>
          </cell>
          <cell r="AG845" t="str">
            <v xml:space="preserve">2022011000068	</v>
          </cell>
          <cell r="AH845">
            <v>44904</v>
          </cell>
          <cell r="AI845">
            <v>44908</v>
          </cell>
          <cell r="AJ845" t="str">
            <v>N/A</v>
          </cell>
          <cell r="AK845" t="str">
            <v>N/A</v>
          </cell>
          <cell r="AL845" t="str">
            <v>N/A</v>
          </cell>
          <cell r="AM845" t="str">
            <v>N/A</v>
          </cell>
          <cell r="AN845">
            <v>0</v>
          </cell>
          <cell r="AO845" t="str">
            <v>N/A</v>
          </cell>
          <cell r="AP845">
            <v>0</v>
          </cell>
          <cell r="AQ845" t="str">
            <v>N/A</v>
          </cell>
          <cell r="AR845">
            <v>0</v>
          </cell>
          <cell r="AS845" t="str">
            <v>N/A</v>
          </cell>
          <cell r="AT845">
            <v>0</v>
          </cell>
          <cell r="AU845" t="str">
            <v>N/A</v>
          </cell>
          <cell r="AV845">
            <v>0</v>
          </cell>
          <cell r="AW845" t="str">
            <v>N/A</v>
          </cell>
          <cell r="AX845">
            <v>0</v>
          </cell>
          <cell r="AY845" t="str">
            <v>N/A</v>
          </cell>
          <cell r="AZ845">
            <v>0</v>
          </cell>
          <cell r="BA845">
            <v>39113268</v>
          </cell>
          <cell r="BB845" t="str">
            <v>SI</v>
          </cell>
          <cell r="BC845">
            <v>35860605</v>
          </cell>
          <cell r="BD845" t="str">
            <v>N/A</v>
          </cell>
          <cell r="BE845" t="str">
            <v>N/A</v>
          </cell>
          <cell r="BF845" t="str">
            <v>N/A</v>
          </cell>
          <cell r="BG845">
            <v>45245</v>
          </cell>
          <cell r="BH845">
            <v>45245</v>
          </cell>
          <cell r="BI845">
            <v>-98</v>
          </cell>
          <cell r="BJ845" t="str">
            <v>SI</v>
          </cell>
          <cell r="BK845">
            <v>45308</v>
          </cell>
          <cell r="BL845" t="str">
            <v>Bogotá D.C.</v>
          </cell>
          <cell r="BM845" t="str">
            <v>Cumplimiento</v>
          </cell>
          <cell r="BN845" t="str">
            <v>33-45-101114806</v>
          </cell>
          <cell r="BO845">
            <v>0</v>
          </cell>
          <cell r="BP845" t="str">
            <v>Seguros del Estado S.A.</v>
          </cell>
          <cell r="BQ845">
            <v>44908</v>
          </cell>
          <cell r="BR845" t="str">
            <v>12/12/2022 - 15/05/2024</v>
          </cell>
          <cell r="BS845">
            <v>44908</v>
          </cell>
          <cell r="BT845" t="str">
            <v>PENDIENTE</v>
          </cell>
          <cell r="BU845" t="str">
            <v>El 17/01/2024 Se publica el balance y cierre del contrato JEP-868-2022</v>
          </cell>
          <cell r="BV845" t="str">
            <v>Terminado</v>
          </cell>
          <cell r="BW845" t="str">
            <v>Ingreso</v>
          </cell>
          <cell r="BX845" t="str">
            <v>N/A</v>
          </cell>
          <cell r="BY845" t="str">
            <v>CIENCIAS POLITICAS</v>
          </cell>
          <cell r="BZ845" t="str">
            <v>N/A</v>
          </cell>
          <cell r="CA845" t="str">
            <v>FEMENINO</v>
          </cell>
        </row>
        <row r="846">
          <cell r="C846" t="str">
            <v>JEP-978-2022</v>
          </cell>
          <cell r="D846" t="str">
            <v>JEP-CSPO-942-2022</v>
          </cell>
          <cell r="E846" t="str">
            <v xml:space="preserve">Vanessa Jiménez </v>
          </cell>
          <cell r="F846">
            <v>44911</v>
          </cell>
          <cell r="G846" t="str">
            <v>Gabriel Jaime Macia Soto</v>
          </cell>
          <cell r="H846" t="str">
            <v>2. Contratos o convenios que no requieren pluralidad de ofertas</v>
          </cell>
          <cell r="I846" t="str">
            <v>1. Prestación de servicios</v>
          </cell>
          <cell r="J846">
            <v>71733713</v>
          </cell>
          <cell r="K846">
            <v>7</v>
          </cell>
          <cell r="L846" t="str">
            <v>Persona Natural</v>
          </cell>
          <cell r="M846" t="str">
            <v xml:space="preserve">Bogotá D.C. </v>
          </cell>
          <cell r="N846" t="str">
            <v>Prestar servicios profesionales para apoyar a la subdirección de comunicaciones en la ejecución de estrategias de posicionamiento y divulgación de la JEP, así como en el manejo de bases de datos, para la gestión de comunicaciones de la jurisdicción</v>
          </cell>
          <cell r="O846" t="str">
            <v>Funciones de la dependencia</v>
          </cell>
          <cell r="P846" t="str">
            <v>Harvey Danilo Suarez Morales</v>
          </cell>
          <cell r="Q846" t="str">
            <v>Secretaría Ejecutiva</v>
          </cell>
          <cell r="R846" t="str">
            <v>Secretaría Ejecutiva</v>
          </cell>
          <cell r="S846" t="str">
            <v>Subdirección de Comunicaciones</v>
          </cell>
          <cell r="T846" t="str">
            <v>Hernando Salazar Palacio</v>
          </cell>
          <cell r="U846" t="str">
            <v>AA-Subdirección de Comunicaciones</v>
          </cell>
          <cell r="V846" t="str">
            <v>N/A</v>
          </cell>
          <cell r="W846" t="str">
            <v>N/A</v>
          </cell>
          <cell r="X846" t="str">
            <v>N/A</v>
          </cell>
          <cell r="Y846" t="str">
            <v>Inversión</v>
          </cell>
          <cell r="Z846">
            <v>50412668</v>
          </cell>
          <cell r="AA846" t="str">
            <v>N/A</v>
          </cell>
          <cell r="AB846" t="str">
            <v>N/A</v>
          </cell>
          <cell r="AC846">
            <v>4192323</v>
          </cell>
          <cell r="AD846">
            <v>4401938</v>
          </cell>
          <cell r="AE846">
            <v>123422</v>
          </cell>
          <cell r="AF846">
            <v>593822</v>
          </cell>
          <cell r="AG846">
            <v>2022011000068</v>
          </cell>
          <cell r="AH846">
            <v>44918</v>
          </cell>
          <cell r="AI846">
            <v>44922</v>
          </cell>
          <cell r="AJ846" t="str">
            <v>N/A</v>
          </cell>
          <cell r="AK846" t="str">
            <v>N/A</v>
          </cell>
          <cell r="AL846" t="str">
            <v>N/A</v>
          </cell>
          <cell r="AM846" t="str">
            <v>N/A</v>
          </cell>
          <cell r="AN846">
            <v>0</v>
          </cell>
          <cell r="AO846" t="str">
            <v>N/A</v>
          </cell>
          <cell r="AP846">
            <v>0</v>
          </cell>
          <cell r="AQ846" t="str">
            <v>N/A</v>
          </cell>
          <cell r="AR846">
            <v>0</v>
          </cell>
          <cell r="AS846" t="str">
            <v>N/A</v>
          </cell>
          <cell r="AT846">
            <v>0</v>
          </cell>
          <cell r="AU846" t="str">
            <v>N/A</v>
          </cell>
          <cell r="AV846">
            <v>0</v>
          </cell>
          <cell r="AW846" t="str">
            <v>N/A</v>
          </cell>
          <cell r="AX846">
            <v>0</v>
          </cell>
          <cell r="AY846" t="str">
            <v>N/A</v>
          </cell>
          <cell r="AZ846">
            <v>-128</v>
          </cell>
          <cell r="BA846">
            <v>50412668</v>
          </cell>
          <cell r="BB846" t="str">
            <v>SI</v>
          </cell>
          <cell r="BC846">
            <v>46220345</v>
          </cell>
          <cell r="BD846" t="str">
            <v>N/A</v>
          </cell>
          <cell r="BE846" t="str">
            <v>N/A</v>
          </cell>
          <cell r="BF846" t="str">
            <v>N/A</v>
          </cell>
          <cell r="BG846">
            <v>45245</v>
          </cell>
          <cell r="BH846">
            <v>45117</v>
          </cell>
          <cell r="BI846">
            <v>-226</v>
          </cell>
          <cell r="BJ846" t="str">
            <v>SI</v>
          </cell>
          <cell r="BK846">
            <v>45117</v>
          </cell>
          <cell r="BL846" t="str">
            <v>Bogotá D.C.</v>
          </cell>
          <cell r="BM846" t="str">
            <v>Cumplimiento</v>
          </cell>
          <cell r="BN846" t="str">
            <v>11-47-101013544</v>
          </cell>
          <cell r="BO846">
            <v>0</v>
          </cell>
          <cell r="BP846" t="str">
            <v>Seguros del Estado S.A.</v>
          </cell>
          <cell r="BQ846">
            <v>44918</v>
          </cell>
          <cell r="BR846" t="str">
            <v>23/12/2022 - 20/05/2024</v>
          </cell>
          <cell r="BS846">
            <v>44911</v>
          </cell>
          <cell r="BT846" t="str">
            <v>PENDIENTE</v>
          </cell>
          <cell r="BU846" t="str">
            <v>Por mutuo acuerdo 11 de julio de 2023 se publicó la terminación anticipada del contrato JEP-978-2023</v>
          </cell>
          <cell r="BV846" t="str">
            <v>Terminado</v>
          </cell>
          <cell r="BW846" t="str">
            <v>Terminación anticipada</v>
          </cell>
          <cell r="BX846" t="str">
            <v>N/A</v>
          </cell>
          <cell r="BY846" t="str">
            <v>COMUNICACIÓN SOCIAL</v>
          </cell>
          <cell r="BZ846" t="str">
            <v>N/A</v>
          </cell>
          <cell r="CA846" t="str">
            <v>MASCULINO</v>
          </cell>
        </row>
        <row r="847">
          <cell r="C847" t="str">
            <v>JEP-919-2022</v>
          </cell>
          <cell r="D847" t="str">
            <v>JEP-CSPO-887-2022</v>
          </cell>
          <cell r="E847" t="str">
            <v>Clara Torres</v>
          </cell>
          <cell r="F847">
            <v>44901</v>
          </cell>
          <cell r="G847" t="str">
            <v>Martha Liliana Forero Orozco</v>
          </cell>
          <cell r="H847" t="str">
            <v>2. Contratos o convenios que no requieren pluralidad de ofertas</v>
          </cell>
          <cell r="I847" t="str">
            <v>1. Prestación de servicios</v>
          </cell>
          <cell r="J847">
            <v>20994932</v>
          </cell>
          <cell r="K847">
            <v>7</v>
          </cell>
          <cell r="L847" t="str">
            <v>Persona Natural</v>
          </cell>
          <cell r="M847" t="str">
            <v xml:space="preserve">Bogotá D.C. </v>
          </cell>
          <cell r="N847" t="str">
            <v>Prestación de servicios para apoyar la gestión administrativa del departamento SAAD Comparecientes relacionada con la operación logística del Departamento.</v>
          </cell>
          <cell r="O847" t="str">
            <v>Funciones de la dependencia</v>
          </cell>
          <cell r="P847" t="str">
            <v>Harvey Danilo Suarez Morales</v>
          </cell>
          <cell r="Q847" t="str">
            <v>Secretaría Ejecutiva</v>
          </cell>
          <cell r="R847" t="str">
            <v>Subsecretaría Ejecutiva</v>
          </cell>
          <cell r="S847" t="str">
            <v>Departamento SAAD - Comparecientes</v>
          </cell>
          <cell r="T847" t="str">
            <v>Jorge Alirio Mancera Cortés</v>
          </cell>
          <cell r="U847" t="str">
            <v>BB-Departamento SAAD - Comparecientes</v>
          </cell>
          <cell r="V847" t="str">
            <v>N/A</v>
          </cell>
          <cell r="W847" t="str">
            <v>N/A</v>
          </cell>
          <cell r="X847" t="str">
            <v>N/A</v>
          </cell>
          <cell r="Y847" t="str">
            <v>Inversión</v>
          </cell>
          <cell r="Z847">
            <v>43459180</v>
          </cell>
          <cell r="AA847" t="str">
            <v>N/A</v>
          </cell>
          <cell r="AB847" t="str">
            <v>N/A</v>
          </cell>
          <cell r="AC847">
            <v>3614070</v>
          </cell>
          <cell r="AD847">
            <v>3794773</v>
          </cell>
          <cell r="AE847">
            <v>118722</v>
          </cell>
          <cell r="AF847" t="str">
            <v xml:space="preserve">	589522</v>
          </cell>
          <cell r="AG847">
            <v>2022011000068</v>
          </cell>
          <cell r="AH847">
            <v>44914</v>
          </cell>
          <cell r="AI847">
            <v>44916</v>
          </cell>
          <cell r="AJ847" t="str">
            <v>N/A</v>
          </cell>
          <cell r="AK847" t="str">
            <v>N/A</v>
          </cell>
          <cell r="AL847" t="str">
            <v>N/A</v>
          </cell>
          <cell r="AM847" t="str">
            <v>N/A</v>
          </cell>
          <cell r="AN847">
            <v>-2288911</v>
          </cell>
          <cell r="AO847">
            <v>45244</v>
          </cell>
          <cell r="AP847">
            <v>5692166</v>
          </cell>
          <cell r="AQ847">
            <v>45244</v>
          </cell>
          <cell r="AR847">
            <v>14503611</v>
          </cell>
          <cell r="AS847">
            <v>45281</v>
          </cell>
          <cell r="AT847">
            <v>0</v>
          </cell>
          <cell r="AU847" t="str">
            <v>N/A</v>
          </cell>
          <cell r="AV847">
            <v>0</v>
          </cell>
          <cell r="AW847" t="str">
            <v>N/A</v>
          </cell>
          <cell r="AX847">
            <v>2</v>
          </cell>
          <cell r="AY847">
            <v>45281</v>
          </cell>
          <cell r="AZ847">
            <v>152</v>
          </cell>
          <cell r="BA847">
            <v>61366046</v>
          </cell>
          <cell r="BB847" t="str">
            <v>SI</v>
          </cell>
          <cell r="BC847">
            <v>39845110</v>
          </cell>
          <cell r="BD847">
            <v>14503611</v>
          </cell>
          <cell r="BE847" t="str">
            <v>N/A</v>
          </cell>
          <cell r="BF847" t="str">
            <v>N/A</v>
          </cell>
          <cell r="BG847">
            <v>45245</v>
          </cell>
          <cell r="BH847">
            <v>45397</v>
          </cell>
          <cell r="BI847">
            <v>54</v>
          </cell>
          <cell r="BJ847" t="str">
            <v>SI</v>
          </cell>
          <cell r="BK847" t="str">
            <v>N/A</v>
          </cell>
          <cell r="BL847" t="str">
            <v>Bogotá D.C.</v>
          </cell>
          <cell r="BM847" t="str">
            <v>Cumplimiento</v>
          </cell>
          <cell r="BN847" t="str">
            <v xml:space="preserve">	14-47-101021184</v>
          </cell>
          <cell r="BO847">
            <v>0</v>
          </cell>
          <cell r="BP847" t="str">
            <v>Seguros del Estado S.A.</v>
          </cell>
          <cell r="BQ847">
            <v>44915</v>
          </cell>
          <cell r="BR847" t="str">
            <v>19/12/2022 - 16/05/2024</v>
          </cell>
          <cell r="BS847">
            <v>44916</v>
          </cell>
          <cell r="BT847" t="str">
            <v>PENDIENTE</v>
          </cell>
          <cell r="BU847" t="str">
            <v xml:space="preserve">El 4/11/2023 mediant otrosí N1 Se publica la adición y prorroga de los contrato JEP-919-2022 Comparecientes
Mediante otrosí N°2 del 21/12/2023 se publica adición y prórroga del contrato JEP-919-2022 </v>
          </cell>
          <cell r="BV847" t="str">
            <v>En ejecución</v>
          </cell>
          <cell r="BW847" t="str">
            <v>Adición y prórroga</v>
          </cell>
          <cell r="BX847" t="str">
            <v>N/A</v>
          </cell>
          <cell r="BY847" t="str">
            <v>ADMINISTRACIÓN DE EMPRESAS</v>
          </cell>
          <cell r="BZ847" t="str">
            <v>N/A</v>
          </cell>
          <cell r="CA847" t="str">
            <v>FEMENINO</v>
          </cell>
        </row>
        <row r="848">
          <cell r="C848" t="str">
            <v>JEP-825-2022</v>
          </cell>
          <cell r="D848" t="str">
            <v>JEP-CSPO-795-2022</v>
          </cell>
          <cell r="E848" t="str">
            <v xml:space="preserve">Vanessa Jiménez </v>
          </cell>
          <cell r="F848">
            <v>44894</v>
          </cell>
          <cell r="G848" t="str">
            <v>Karen Lucia Álvarez  Ricardo</v>
          </cell>
          <cell r="H848" t="str">
            <v>2. Contratos o convenios que no requieren pluralidad de ofertas</v>
          </cell>
          <cell r="I848" t="str">
            <v>1. Prestación de servicios</v>
          </cell>
          <cell r="J848">
            <v>64721902</v>
          </cell>
          <cell r="K848">
            <v>5</v>
          </cell>
          <cell r="L848" t="str">
            <v>Persona Natural</v>
          </cell>
          <cell r="M848" t="str">
            <v xml:space="preserve">Bogotá D.C. </v>
          </cell>
          <cell r="N848" t="str">
            <v>Prestación de servicios profesionales en la asesoría jurídica, atención integral y defensa técnica judicial a las personas que comparezcan ante las salas y secciones de la JEP, teniendo en cuenta los enfoques diferenciales</v>
          </cell>
          <cell r="O848" t="str">
            <v>Funciones de la dependencia</v>
          </cell>
          <cell r="P848" t="str">
            <v>Harvey Danilo Suarez Morales</v>
          </cell>
          <cell r="Q848" t="str">
            <v>Secretaría Ejecutiva</v>
          </cell>
          <cell r="R848" t="str">
            <v>Subsecretaría Ejecutiva</v>
          </cell>
          <cell r="S848" t="str">
            <v>Departamento SAAD - Comparecientes</v>
          </cell>
          <cell r="T848" t="str">
            <v>Jorge Alirio Mancera Cortés</v>
          </cell>
          <cell r="U848" t="str">
            <v>BB-Departamento SAAD - Comparecientes</v>
          </cell>
          <cell r="V848" t="str">
            <v>N/A</v>
          </cell>
          <cell r="W848" t="str">
            <v>N/A</v>
          </cell>
          <cell r="X848" t="str">
            <v>N/A</v>
          </cell>
          <cell r="Y848" t="str">
            <v>Inversión</v>
          </cell>
          <cell r="Z848">
            <v>86918393</v>
          </cell>
          <cell r="AA848" t="str">
            <v>N/A</v>
          </cell>
          <cell r="AB848" t="str">
            <v>N/A</v>
          </cell>
          <cell r="AC848">
            <v>7228143</v>
          </cell>
          <cell r="AD848">
            <v>7589549</v>
          </cell>
          <cell r="AE848">
            <v>118822</v>
          </cell>
          <cell r="AF848">
            <v>555022</v>
          </cell>
          <cell r="AG848">
            <v>2022011000068</v>
          </cell>
          <cell r="AH848">
            <v>44896</v>
          </cell>
          <cell r="AI848">
            <v>44897</v>
          </cell>
          <cell r="AJ848" t="str">
            <v>N/A</v>
          </cell>
          <cell r="AK848" t="str">
            <v>N/A</v>
          </cell>
          <cell r="AL848" t="str">
            <v>N/A</v>
          </cell>
          <cell r="AM848" t="str">
            <v>N/A</v>
          </cell>
          <cell r="AN848">
            <v>-3</v>
          </cell>
          <cell r="AO848">
            <v>45245</v>
          </cell>
          <cell r="AP848">
            <v>11384338</v>
          </cell>
          <cell r="AQ848">
            <v>45245</v>
          </cell>
          <cell r="AR848">
            <v>29007246</v>
          </cell>
          <cell r="AS848">
            <v>45288</v>
          </cell>
          <cell r="AT848">
            <v>0</v>
          </cell>
          <cell r="AU848" t="str">
            <v>N/A</v>
          </cell>
          <cell r="AV848">
            <v>0</v>
          </cell>
          <cell r="AW848" t="str">
            <v>N/A</v>
          </cell>
          <cell r="AX848">
            <v>2</v>
          </cell>
          <cell r="AY848">
            <v>45288</v>
          </cell>
          <cell r="AZ848">
            <v>152</v>
          </cell>
          <cell r="BA848">
            <v>127309974</v>
          </cell>
          <cell r="BB848" t="str">
            <v>SI</v>
          </cell>
          <cell r="BC848">
            <v>79690250</v>
          </cell>
          <cell r="BD848">
            <v>29007246</v>
          </cell>
          <cell r="BE848" t="str">
            <v>N/A</v>
          </cell>
          <cell r="BF848" t="str">
            <v>N/A</v>
          </cell>
          <cell r="BG848">
            <v>45245</v>
          </cell>
          <cell r="BH848">
            <v>45397</v>
          </cell>
          <cell r="BI848">
            <v>54</v>
          </cell>
          <cell r="BJ848" t="str">
            <v>SI</v>
          </cell>
          <cell r="BK848" t="str">
            <v>N/A</v>
          </cell>
          <cell r="BL848" t="str">
            <v>Bogotá D.C.</v>
          </cell>
          <cell r="BM848" t="str">
            <v>Cumplimiento</v>
          </cell>
          <cell r="BN848" t="str">
            <v>85-45-101074744</v>
          </cell>
          <cell r="BO848">
            <v>0</v>
          </cell>
          <cell r="BP848" t="str">
            <v>Seguros del Estado S.A.</v>
          </cell>
          <cell r="BQ848">
            <v>44897</v>
          </cell>
          <cell r="BR848" t="str">
            <v>01/12/2022 - 05/05/2024</v>
          </cell>
          <cell r="BS848">
            <v>44897</v>
          </cell>
          <cell r="BT848" t="str">
            <v>PENDIENTE</v>
          </cell>
          <cell r="BU848" t="str">
            <v>Mediante otrosí N°1 el 15/11/2023 se publica la adición y prórroga del contrato JEP-825-2022
Mediante Otrosí N°2 el 28/12/2023 se publica la adición y prórroga del contrato JEP-825-2022</v>
          </cell>
          <cell r="BV848" t="str">
            <v>En ejecución</v>
          </cell>
          <cell r="BW848" t="str">
            <v>Adición y Prórroga</v>
          </cell>
          <cell r="BX848" t="str">
            <v>N/A</v>
          </cell>
          <cell r="BY848" t="str">
            <v>DERECHO</v>
          </cell>
          <cell r="BZ848" t="str">
            <v>N/A</v>
          </cell>
          <cell r="CA848" t="str">
            <v>FEMENINO</v>
          </cell>
        </row>
        <row r="849">
          <cell r="C849" t="str">
            <v>JEP-824-2022</v>
          </cell>
          <cell r="D849" t="str">
            <v>JEP-CSPO-794-2022</v>
          </cell>
          <cell r="E849" t="str">
            <v>Paola Casas</v>
          </cell>
          <cell r="F849">
            <v>44894</v>
          </cell>
          <cell r="G849" t="str">
            <v>Paula Andrea Guerra Ramirez</v>
          </cell>
          <cell r="H849" t="str">
            <v>2. Contratos o convenios que no requieren pluralidad de ofertas</v>
          </cell>
          <cell r="I849" t="str">
            <v>1. Prestación de servicios</v>
          </cell>
          <cell r="J849">
            <v>1136886091</v>
          </cell>
          <cell r="K849">
            <v>7</v>
          </cell>
          <cell r="L849" t="str">
            <v>Persona Natural</v>
          </cell>
          <cell r="M849" t="str">
            <v xml:space="preserve">Bogotá D.C. </v>
          </cell>
          <cell r="N849" t="str">
            <v>Prestar servicios profesionales para apoyar en los procesos de mejoramiento de la gestión judicial de las Salas de Justicia y Secciones del Tribunal para la Paz.</v>
          </cell>
          <cell r="O849" t="str">
            <v>Funciones de la dependencia</v>
          </cell>
          <cell r="P849" t="str">
            <v>Harvey Danilo Suarez Morales</v>
          </cell>
          <cell r="Q849" t="str">
            <v>Secretaría Ejecutiva</v>
          </cell>
          <cell r="R849" t="str">
            <v>Dirección de Asuntos Jurídicos</v>
          </cell>
          <cell r="S849" t="str">
            <v>Departamento de Conceptos y Representación Jurídica</v>
          </cell>
          <cell r="T849" t="str">
            <v>Alba Luz Piedras Ortíz</v>
          </cell>
          <cell r="U849" t="str">
            <v>F -Magistratura</v>
          </cell>
          <cell r="V849" t="str">
            <v>N/A</v>
          </cell>
          <cell r="W849" t="str">
            <v>Magistratura Salas y Secciones SAI</v>
          </cell>
          <cell r="X849" t="str">
            <v>N/A</v>
          </cell>
          <cell r="Y849" t="str">
            <v>Inversión</v>
          </cell>
          <cell r="Z849">
            <v>43459180</v>
          </cell>
          <cell r="AA849" t="str">
            <v>N/A</v>
          </cell>
          <cell r="AB849" t="str">
            <v>N/A</v>
          </cell>
          <cell r="AC849">
            <v>3614070</v>
          </cell>
          <cell r="AD849">
            <v>3794773</v>
          </cell>
          <cell r="AE849">
            <v>115622</v>
          </cell>
          <cell r="AF849">
            <v>564022</v>
          </cell>
          <cell r="AG849">
            <v>2022011000068</v>
          </cell>
          <cell r="AH849">
            <v>44900</v>
          </cell>
          <cell r="AI849">
            <v>44904</v>
          </cell>
          <cell r="AJ849" t="str">
            <v>N/A</v>
          </cell>
          <cell r="AK849" t="str">
            <v>N/A</v>
          </cell>
          <cell r="AL849" t="str">
            <v>N/A</v>
          </cell>
          <cell r="AM849" t="str">
            <v>N/A</v>
          </cell>
          <cell r="AN849">
            <v>-843283</v>
          </cell>
          <cell r="AO849">
            <v>45245</v>
          </cell>
          <cell r="AP849">
            <v>5692166</v>
          </cell>
          <cell r="AQ849">
            <v>45245</v>
          </cell>
          <cell r="AR849">
            <v>14503611</v>
          </cell>
          <cell r="AS849">
            <v>45288</v>
          </cell>
          <cell r="AT849">
            <v>0</v>
          </cell>
          <cell r="AU849" t="str">
            <v>N/A</v>
          </cell>
          <cell r="AV849">
            <v>0</v>
          </cell>
          <cell r="AW849" t="str">
            <v>N/A</v>
          </cell>
          <cell r="AX849">
            <v>2</v>
          </cell>
          <cell r="AY849">
            <v>45245</v>
          </cell>
          <cell r="AZ849">
            <v>152</v>
          </cell>
          <cell r="BA849">
            <v>62811674</v>
          </cell>
          <cell r="BB849" t="str">
            <v>SI</v>
          </cell>
          <cell r="BC849">
            <v>39845110</v>
          </cell>
          <cell r="BD849">
            <v>14503611</v>
          </cell>
          <cell r="BE849" t="str">
            <v>N/A</v>
          </cell>
          <cell r="BF849" t="str">
            <v>N/A</v>
          </cell>
          <cell r="BG849">
            <v>45245</v>
          </cell>
          <cell r="BH849">
            <v>45397</v>
          </cell>
          <cell r="BI849">
            <v>54</v>
          </cell>
          <cell r="BJ849" t="str">
            <v>SI</v>
          </cell>
          <cell r="BK849" t="str">
            <v>N/A</v>
          </cell>
          <cell r="BL849" t="str">
            <v>Bogotá D.C.</v>
          </cell>
          <cell r="BM849" t="str">
            <v>Cumplimiento</v>
          </cell>
          <cell r="BN849" t="str">
            <v>21-45-101394163</v>
          </cell>
          <cell r="BO849">
            <v>0</v>
          </cell>
          <cell r="BP849" t="str">
            <v>Seguros del Estado S.A.</v>
          </cell>
          <cell r="BQ849">
            <v>44900</v>
          </cell>
          <cell r="BR849" t="str">
            <v>05/12/2022 - 16/05/2024</v>
          </cell>
          <cell r="BS849">
            <v>44902</v>
          </cell>
          <cell r="BT849" t="str">
            <v>PENDIENTE</v>
          </cell>
          <cell r="BU849" t="str">
            <v>Mediante otrosí N°1 el 15/11/2023 se publica la adición y prórroga del contrato JEP-824-2022(Salas y secciones)
Mediante otrosí N°2 se publica la adición y prórroga del contrato JEP-824-2022</v>
          </cell>
          <cell r="BV849" t="str">
            <v>En ejecución</v>
          </cell>
          <cell r="BW849" t="str">
            <v>Adición y Prórroga</v>
          </cell>
          <cell r="BX849" t="str">
            <v>N/A</v>
          </cell>
          <cell r="BY849" t="str">
            <v>DERECHO</v>
          </cell>
          <cell r="BZ849" t="str">
            <v>N/A</v>
          </cell>
          <cell r="CA849" t="str">
            <v>FEMENINO</v>
          </cell>
        </row>
        <row r="850">
          <cell r="C850" t="str">
            <v>JEP-812-2022</v>
          </cell>
          <cell r="D850" t="str">
            <v>JEP-CSPO-782-2022</v>
          </cell>
          <cell r="E850" t="str">
            <v>Laura Paredes</v>
          </cell>
          <cell r="F850">
            <v>44894</v>
          </cell>
          <cell r="G850" t="str">
            <v>Andrea Pelaez Ovalle</v>
          </cell>
          <cell r="H850" t="str">
            <v>2. Contratos o convenios que no requieren pluralidad de ofertas</v>
          </cell>
          <cell r="I850" t="str">
            <v>1. Prestación de servicios</v>
          </cell>
          <cell r="J850">
            <v>52865608</v>
          </cell>
          <cell r="K850">
            <v>9</v>
          </cell>
          <cell r="L850" t="str">
            <v>Persona Natural</v>
          </cell>
          <cell r="M850" t="str">
            <v xml:space="preserve">Bogotá D.C. </v>
          </cell>
          <cell r="N850" t="str">
            <v xml:space="preserve">Prestar Servicios Profesionales Especializados, para acompañar y apoyar en la elaboración, revisión y control de documentos técnicos que se adelanten al interior de la Subsecretaría Ejecutiva de la JEP, como parte de la asistencia técnica a las actuaciones y decisiones judiciales propias de la justicia transicional y restaurativa, así como en la elaboración de respuestas técnicas a solicitudes de información y en los procesos de seguimiento, evaluación y rendición de cuentas interna y externa. </v>
          </cell>
          <cell r="O850" t="str">
            <v>Administrativo Transversal</v>
          </cell>
          <cell r="P850" t="str">
            <v>Harvey Danilo Suarez Morales</v>
          </cell>
          <cell r="Q850" t="str">
            <v>Secretaría Ejecutiva</v>
          </cell>
          <cell r="R850" t="str">
            <v>Subsecretaría Ejecutiva</v>
          </cell>
          <cell r="S850" t="str">
            <v>Subsecretaría Ejecutiva</v>
          </cell>
          <cell r="T850" t="str">
            <v>Maria del Pilar Torres Navarrete</v>
          </cell>
          <cell r="U850" t="str">
            <v xml:space="preserve">B - Subsecretaría Ejecutiva </v>
          </cell>
          <cell r="V850" t="str">
            <v>N/A</v>
          </cell>
          <cell r="W850" t="str">
            <v>N/A</v>
          </cell>
          <cell r="X850" t="str">
            <v>N/A</v>
          </cell>
          <cell r="Y850" t="str">
            <v>Inversión</v>
          </cell>
          <cell r="Z850">
            <v>126900911</v>
          </cell>
          <cell r="AA850" t="str">
            <v>N/A</v>
          </cell>
          <cell r="AB850" t="str">
            <v>N/A</v>
          </cell>
          <cell r="AC850">
            <v>10553091</v>
          </cell>
          <cell r="AD850">
            <v>369358</v>
          </cell>
          <cell r="AE850">
            <v>108622</v>
          </cell>
          <cell r="AF850">
            <v>557522</v>
          </cell>
          <cell r="AG850">
            <v>2022011000068</v>
          </cell>
          <cell r="AH850">
            <v>44897</v>
          </cell>
          <cell r="AI850">
            <v>44897</v>
          </cell>
          <cell r="AJ850" t="str">
            <v>N/A</v>
          </cell>
          <cell r="AK850" t="str">
            <v>N/A</v>
          </cell>
          <cell r="AL850" t="str">
            <v>N/A</v>
          </cell>
          <cell r="AM850" t="str">
            <v>N/A</v>
          </cell>
          <cell r="AN850">
            <v>-21</v>
          </cell>
          <cell r="AO850">
            <v>45245</v>
          </cell>
          <cell r="AP850">
            <v>16621120</v>
          </cell>
          <cell r="AQ850">
            <v>45245</v>
          </cell>
          <cell r="AR850">
            <v>42350604</v>
          </cell>
          <cell r="AS850">
            <v>45281</v>
          </cell>
          <cell r="AT850">
            <v>0</v>
          </cell>
          <cell r="AU850" t="str">
            <v>N/A</v>
          </cell>
          <cell r="AV850">
            <v>0</v>
          </cell>
          <cell r="AW850" t="str">
            <v>N/A</v>
          </cell>
          <cell r="AX850">
            <v>2</v>
          </cell>
          <cell r="AY850">
            <v>45281</v>
          </cell>
          <cell r="AZ850">
            <v>152</v>
          </cell>
          <cell r="BA850">
            <v>185872614</v>
          </cell>
          <cell r="BB850" t="str">
            <v>SI</v>
          </cell>
          <cell r="BC850">
            <v>132968940</v>
          </cell>
          <cell r="BD850">
            <v>42350604</v>
          </cell>
          <cell r="BE850" t="str">
            <v>N/A</v>
          </cell>
          <cell r="BF850" t="str">
            <v>N/A</v>
          </cell>
          <cell r="BG850">
            <v>45245</v>
          </cell>
          <cell r="BH850">
            <v>45397</v>
          </cell>
          <cell r="BI850">
            <v>54</v>
          </cell>
          <cell r="BJ850" t="str">
            <v>SI</v>
          </cell>
          <cell r="BK850" t="str">
            <v>N/A</v>
          </cell>
          <cell r="BL850" t="str">
            <v>Bogotá D.C.</v>
          </cell>
          <cell r="BM850" t="str">
            <v>Cumplimiento</v>
          </cell>
          <cell r="BN850" t="str">
            <v>21-45-101393865</v>
          </cell>
          <cell r="BO850">
            <v>0</v>
          </cell>
          <cell r="BP850" t="str">
            <v>Seguros del Estado S.A.</v>
          </cell>
          <cell r="BQ850">
            <v>44897</v>
          </cell>
          <cell r="BR850" t="str">
            <v>02/12/2022 - 16/05/2023</v>
          </cell>
          <cell r="BS850">
            <v>44897</v>
          </cell>
          <cell r="BT850" t="str">
            <v>PENDIENTE</v>
          </cell>
          <cell r="BU850" t="str">
            <v>Mediante otrosí N°1 el 15/11/2023 se publica la adición y prórroga del JEP-812-2022
Mediante otrosí N°2 el 21/12/2023 se publica adición y prórroga del contrato JEP-812-2022</v>
          </cell>
          <cell r="BV850" t="str">
            <v>En ejecución</v>
          </cell>
          <cell r="BW850" t="str">
            <v>Adición y Prórroga</v>
          </cell>
          <cell r="BX850" t="str">
            <v>N/A</v>
          </cell>
          <cell r="BY850" t="str">
            <v>RELACIONES INTERNACIONALES</v>
          </cell>
          <cell r="BZ850" t="str">
            <v>N/A</v>
          </cell>
          <cell r="CA850" t="str">
            <v>FEMENINO</v>
          </cell>
        </row>
        <row r="851">
          <cell r="C851" t="str">
            <v>JEP-869-2022</v>
          </cell>
          <cell r="D851" t="str">
            <v>JEP-CSPO-839-2022</v>
          </cell>
          <cell r="E851" t="str">
            <v>Clara Torres</v>
          </cell>
          <cell r="F851">
            <v>44896</v>
          </cell>
          <cell r="G851" t="str">
            <v>Jose Luis Rozo Ramirez</v>
          </cell>
          <cell r="H851" t="str">
            <v>2. Contratos o convenios que no requieren pluralidad de ofertas</v>
          </cell>
          <cell r="I851" t="str">
            <v>1. Prestación de servicios</v>
          </cell>
          <cell r="J851">
            <v>1053346162</v>
          </cell>
          <cell r="K851">
            <v>4</v>
          </cell>
          <cell r="L851" t="str">
            <v>Persona Natural</v>
          </cell>
          <cell r="M851" t="str">
            <v xml:space="preserve">Bogotá D.C. </v>
          </cell>
          <cell r="N851" t="str">
            <v>Apoyar y acompañar la transcripción de diligencias en el marco de los casos priorizados por la Sala de Reconocimiento de Verdad, de Responsabilidad y de Determinación de los Hechos y Conductas</v>
          </cell>
          <cell r="O851" t="str">
            <v>Funciones de la dependencia</v>
          </cell>
          <cell r="P851" t="str">
            <v>Harvey Danilo Suarez Morales</v>
          </cell>
          <cell r="Q851" t="str">
            <v>Secretaría Ejecutiva</v>
          </cell>
          <cell r="R851" t="str">
            <v>Dirección de Asuntos Jurídicos</v>
          </cell>
          <cell r="S851" t="str">
            <v>Dirección de Asuntos Jurídicos</v>
          </cell>
          <cell r="T851" t="str">
            <v>Maria Alejandra Cruz Zuluaga</v>
          </cell>
          <cell r="U851" t="str">
            <v>F -Magistratura</v>
          </cell>
          <cell r="V851" t="str">
            <v>N/A</v>
          </cell>
          <cell r="W851" t="str">
            <v>Magistratura
Transcriptores - SRVR</v>
          </cell>
          <cell r="X851" t="str">
            <v>Mgdo. Oscar Javier Parra Vera</v>
          </cell>
          <cell r="Y851" t="str">
            <v>Inversión</v>
          </cell>
          <cell r="Z851">
            <v>39113268</v>
          </cell>
          <cell r="AA851" t="str">
            <v>N/A</v>
          </cell>
          <cell r="AB851" t="str">
            <v>N/A</v>
          </cell>
          <cell r="AC851">
            <v>3252663</v>
          </cell>
          <cell r="AD851">
            <v>3415296</v>
          </cell>
          <cell r="AE851">
            <v>113522</v>
          </cell>
          <cell r="AF851">
            <v>575922</v>
          </cell>
          <cell r="AG851">
            <v>2022011000068</v>
          </cell>
          <cell r="AH851">
            <v>44904</v>
          </cell>
          <cell r="AI851">
            <v>44908</v>
          </cell>
          <cell r="AJ851" t="str">
            <v xml:space="preserve"> Lina Paola Manrique Caro</v>
          </cell>
          <cell r="AK851">
            <v>1057466252</v>
          </cell>
          <cell r="AL851">
            <v>8</v>
          </cell>
          <cell r="AM851">
            <v>45314</v>
          </cell>
          <cell r="AN851">
            <v>-1192645</v>
          </cell>
          <cell r="AO851">
            <v>45244</v>
          </cell>
          <cell r="AP851">
            <v>5122947</v>
          </cell>
          <cell r="AQ851">
            <v>45244</v>
          </cell>
          <cell r="AR851">
            <v>13053249</v>
          </cell>
          <cell r="AS851">
            <v>45282</v>
          </cell>
          <cell r="AT851">
            <v>0</v>
          </cell>
          <cell r="AU851" t="str">
            <v>N/A</v>
          </cell>
          <cell r="AV851">
            <v>0</v>
          </cell>
          <cell r="AW851" t="str">
            <v>N/A</v>
          </cell>
          <cell r="AX851">
            <v>2</v>
          </cell>
          <cell r="AY851">
            <v>45282</v>
          </cell>
          <cell r="AZ851">
            <v>152</v>
          </cell>
          <cell r="BA851">
            <v>56096819</v>
          </cell>
          <cell r="BB851" t="str">
            <v>SI</v>
          </cell>
          <cell r="BC851">
            <v>40983552</v>
          </cell>
          <cell r="BD851">
            <v>13053249</v>
          </cell>
          <cell r="BE851" t="str">
            <v>N/A</v>
          </cell>
          <cell r="BF851" t="str">
            <v>N/A</v>
          </cell>
          <cell r="BG851">
            <v>45245</v>
          </cell>
          <cell r="BH851">
            <v>45397</v>
          </cell>
          <cell r="BI851">
            <v>54</v>
          </cell>
          <cell r="BJ851" t="str">
            <v>SI</v>
          </cell>
          <cell r="BK851" t="str">
            <v>N/A</v>
          </cell>
          <cell r="BL851" t="str">
            <v>Bogotá D.C.</v>
          </cell>
          <cell r="BM851" t="str">
            <v>Cumplimiento</v>
          </cell>
          <cell r="BN851" t="str">
            <v>380 47 994000129093</v>
          </cell>
          <cell r="BO851">
            <v>0</v>
          </cell>
          <cell r="BP851" t="str">
            <v>Aseguradora Solidaria de Colombia</v>
          </cell>
          <cell r="BQ851">
            <v>44908</v>
          </cell>
          <cell r="BR851" t="str">
            <v>09/12/2022 - 18/05/2024</v>
          </cell>
          <cell r="BS851">
            <v>44908</v>
          </cell>
          <cell r="BT851" t="str">
            <v>PENDIENTE</v>
          </cell>
          <cell r="BU851" t="str">
            <v>Mediante otrosí N°1 el 14/11/2023 se publica la adición y prórroga del Cto JEP-869-2022
Mediante otrosí N°2 del 22/12/2023 se adicionó y prorrogo el contrato JEP-869-2022
El 23/01/2024 se publico la cesión del contrato JEP-869-2022, a partir del 23 de enero de 2024  a Lina Paola Manrique Caro</v>
          </cell>
          <cell r="BV851" t="str">
            <v>En ejecución</v>
          </cell>
          <cell r="BW851" t="str">
            <v>Cesión, Adición y prórroga</v>
          </cell>
          <cell r="BX851" t="str">
            <v>N/A</v>
          </cell>
          <cell r="BY851" t="str">
            <v>DERECHO</v>
          </cell>
          <cell r="BZ851" t="str">
            <v>N/A</v>
          </cell>
          <cell r="CA851" t="str">
            <v>MASCULINO</v>
          </cell>
        </row>
        <row r="852">
          <cell r="C852" t="str">
            <v>JEP-887-2022</v>
          </cell>
          <cell r="D852" t="str">
            <v>JEP-CSPO-855-2022</v>
          </cell>
          <cell r="E852" t="str">
            <v>Camila Mendez</v>
          </cell>
          <cell r="F852">
            <v>44897</v>
          </cell>
          <cell r="G852" t="str">
            <v>Jose Fernando Bermeo Noguera</v>
          </cell>
          <cell r="H852" t="str">
            <v>2. Contratos o convenios que no requieren pluralidad de ofertas</v>
          </cell>
          <cell r="I852" t="str">
            <v>1. Prestación de servicios</v>
          </cell>
          <cell r="J852">
            <v>98399475</v>
          </cell>
          <cell r="K852">
            <v>4</v>
          </cell>
          <cell r="L852" t="str">
            <v>Persona Natural</v>
          </cell>
          <cell r="M852" t="str">
            <v xml:space="preserve">Bogotá D.C. </v>
          </cell>
          <cell r="N852" t="str">
            <v>960.Prestar servicios profesionales para apoyar y acompañar al Departamento de Atención al Ciudadano en el monitoreo, análisis y almacenamiento de los datos, y uso de herramientas tecnológicas para mejorar el seguimiento y control de las PQRSDF e informes estadísticos para la implementación del punto 5 del Acuerdo Final con enfoque sistemico. (Contratos o convenio que no requieren pluralidad de ofertas)</v>
          </cell>
          <cell r="O852" t="str">
            <v>Funciones de la dependencia</v>
          </cell>
          <cell r="P852" t="str">
            <v>Harvey Danilo Suarez Morales</v>
          </cell>
          <cell r="Q852" t="str">
            <v>Secretaría Ejecutiva</v>
          </cell>
          <cell r="R852" t="str">
            <v>Subsecretaría Ejecutiva</v>
          </cell>
          <cell r="S852" t="str">
            <v>Departamento de Atención al Ciudadano</v>
          </cell>
          <cell r="T852" t="str">
            <v xml:space="preserve">Constanza Eugenia Cañon Charry	</v>
          </cell>
          <cell r="U852" t="str">
            <v>BB - Departamento de Atención al Ciudadano</v>
          </cell>
          <cell r="V852" t="str">
            <v>N/A</v>
          </cell>
          <cell r="W852" t="str">
            <v>N/A</v>
          </cell>
          <cell r="X852" t="str">
            <v>N/A</v>
          </cell>
          <cell r="Y852" t="str">
            <v>Inversión</v>
          </cell>
          <cell r="Z852">
            <v>62581258</v>
          </cell>
          <cell r="AA852" t="str">
            <v>N/A</v>
          </cell>
          <cell r="AB852" t="str">
            <v>N/A</v>
          </cell>
          <cell r="AC852">
            <v>5204263</v>
          </cell>
          <cell r="AD852">
            <v>5464476</v>
          </cell>
          <cell r="AE852">
            <v>109122</v>
          </cell>
          <cell r="AF852">
            <v>588222</v>
          </cell>
          <cell r="AG852">
            <v>2022011000068</v>
          </cell>
          <cell r="AH852">
            <v>44910</v>
          </cell>
          <cell r="AI852">
            <v>44911</v>
          </cell>
          <cell r="AJ852" t="str">
            <v>Nelson David Barriga Castellanos</v>
          </cell>
          <cell r="AK852">
            <v>80120742</v>
          </cell>
          <cell r="AL852">
            <v>2</v>
          </cell>
          <cell r="AM852">
            <v>44979</v>
          </cell>
          <cell r="AN852">
            <v>-2428663</v>
          </cell>
          <cell r="AO852">
            <v>45245</v>
          </cell>
          <cell r="AP852">
            <v>7468115</v>
          </cell>
          <cell r="AQ852">
            <v>45245</v>
          </cell>
          <cell r="AR852">
            <v>20885211</v>
          </cell>
          <cell r="AS852">
            <v>45287</v>
          </cell>
          <cell r="AT852">
            <v>0</v>
          </cell>
          <cell r="AU852" t="str">
            <v>N/A</v>
          </cell>
          <cell r="AV852">
            <v>0</v>
          </cell>
          <cell r="AW852" t="str">
            <v>N/A</v>
          </cell>
          <cell r="AX852">
            <v>2</v>
          </cell>
          <cell r="AY852">
            <v>45245</v>
          </cell>
          <cell r="AZ852">
            <v>152</v>
          </cell>
          <cell r="BA852">
            <v>88505921</v>
          </cell>
          <cell r="BB852" t="str">
            <v>SI</v>
          </cell>
          <cell r="BC852">
            <v>57376995</v>
          </cell>
          <cell r="BD852">
            <v>20885211</v>
          </cell>
          <cell r="BE852" t="str">
            <v>N/A</v>
          </cell>
          <cell r="BF852" t="str">
            <v>N/A</v>
          </cell>
          <cell r="BG852">
            <v>45245</v>
          </cell>
          <cell r="BH852">
            <v>45397</v>
          </cell>
          <cell r="BI852">
            <v>54</v>
          </cell>
          <cell r="BJ852" t="str">
            <v>SI</v>
          </cell>
          <cell r="BK852" t="str">
            <v>N/A</v>
          </cell>
          <cell r="BL852" t="str">
            <v>Bogotá D.C.</v>
          </cell>
          <cell r="BM852" t="str">
            <v>Cumplimiento</v>
          </cell>
          <cell r="BN852" t="str">
            <v>18-45-101154830</v>
          </cell>
          <cell r="BO852">
            <v>0</v>
          </cell>
          <cell r="BP852" t="str">
            <v>Seguros del Estado S.A.</v>
          </cell>
          <cell r="BQ852">
            <v>44911</v>
          </cell>
          <cell r="BR852" t="str">
            <v>16/12/2022 - 20/05/2024</v>
          </cell>
          <cell r="BS852">
            <v>44911</v>
          </cell>
          <cell r="BT852" t="str">
            <v>PENDIENTE</v>
          </cell>
          <cell r="BU852" t="str">
            <v>partir del 22 de febrero de 2023 se cede el contrato a NELSON DAVID BARRIGA CASTELLANOS
Mediante otrosí N°1 el 15/11/2023 se publica la adición y prórroga del contrato JEP-887-2022 (Atención al ciudadano)
Mediante otrosí N°2 se publica la adición y prórroga del contrato JEP-887-2022</v>
          </cell>
          <cell r="BV852" t="str">
            <v>En ejecución</v>
          </cell>
          <cell r="BW852" t="str">
            <v>Adición, prórroga y cesión</v>
          </cell>
          <cell r="BX852" t="str">
            <v>N/A</v>
          </cell>
          <cell r="BY852" t="str">
            <v>INGENIERIA DE SISTEMAS</v>
          </cell>
          <cell r="BZ852" t="str">
            <v>N/A</v>
          </cell>
          <cell r="CA852" t="str">
            <v>MASCULINO</v>
          </cell>
        </row>
        <row r="853">
          <cell r="C853" t="str">
            <v>JEP-947-2022</v>
          </cell>
          <cell r="D853" t="str">
            <v>JEP-CSPO-913-2022</v>
          </cell>
          <cell r="E853" t="str">
            <v>Jairo Cuellar</v>
          </cell>
          <cell r="F853">
            <v>44902</v>
          </cell>
          <cell r="G853" t="str">
            <v>Jorge Hernando Torres Zafra</v>
          </cell>
          <cell r="H853" t="str">
            <v>2. Contratos o convenios que no requieren pluralidad de ofertas</v>
          </cell>
          <cell r="I853" t="str">
            <v>1. Prestación de servicios</v>
          </cell>
          <cell r="J853">
            <v>19492073</v>
          </cell>
          <cell r="K853">
            <v>7</v>
          </cell>
          <cell r="L853" t="str">
            <v>Persona Natural</v>
          </cell>
          <cell r="M853" t="str">
            <v xml:space="preserve">Bogotá D.C. </v>
          </cell>
          <cell r="N853" t="str">
            <v>Prestación de servicios profesionales para apoyar y acompañar al departamento SAAD Comparecientes en las gestiones administrativas a su cargo.</v>
          </cell>
          <cell r="O853" t="str">
            <v>Funciones de la dependencia</v>
          </cell>
          <cell r="P853" t="str">
            <v>Harvey Danilo Suarez Morales</v>
          </cell>
          <cell r="Q853" t="str">
            <v>Secretaría Ejecutiva</v>
          </cell>
          <cell r="R853" t="str">
            <v>Subsecretaría Ejecutiva</v>
          </cell>
          <cell r="S853" t="str">
            <v>Departamento SAAD - Comparecientes</v>
          </cell>
          <cell r="T853" t="str">
            <v>Jorge Alirio Mancera Cortés</v>
          </cell>
          <cell r="U853" t="str">
            <v>BB-Departamento SAAD - Comparecientes</v>
          </cell>
          <cell r="V853" t="str">
            <v>N/A</v>
          </cell>
          <cell r="W853" t="str">
            <v>N/A</v>
          </cell>
          <cell r="X853" t="str">
            <v>N/A</v>
          </cell>
          <cell r="Y853" t="str">
            <v>Inversión</v>
          </cell>
          <cell r="Z853">
            <v>86918393</v>
          </cell>
          <cell r="AA853" t="str">
            <v>N/A</v>
          </cell>
          <cell r="AB853" t="str">
            <v>N/A</v>
          </cell>
          <cell r="AC853">
            <v>7228143</v>
          </cell>
          <cell r="AD853">
            <v>7589549</v>
          </cell>
          <cell r="AE853">
            <v>121322</v>
          </cell>
          <cell r="AF853">
            <v>588122</v>
          </cell>
          <cell r="AG853">
            <v>2022011000068</v>
          </cell>
          <cell r="AH853">
            <v>44910</v>
          </cell>
          <cell r="AI853">
            <v>44911</v>
          </cell>
          <cell r="AJ853" t="str">
            <v>N/A</v>
          </cell>
          <cell r="AK853" t="str">
            <v>N/A</v>
          </cell>
          <cell r="AL853" t="str">
            <v>N/A</v>
          </cell>
          <cell r="AM853" t="str">
            <v>N/A</v>
          </cell>
          <cell r="AN853">
            <v>-3373135</v>
          </cell>
          <cell r="AO853">
            <v>45245</v>
          </cell>
          <cell r="AP853">
            <v>11384338</v>
          </cell>
          <cell r="AQ853">
            <v>45245</v>
          </cell>
          <cell r="AR853">
            <v>29007246</v>
          </cell>
          <cell r="AS853">
            <v>45287</v>
          </cell>
          <cell r="AT853">
            <v>0</v>
          </cell>
          <cell r="AU853" t="str">
            <v>N/A</v>
          </cell>
          <cell r="AV853">
            <v>0</v>
          </cell>
          <cell r="AW853" t="str">
            <v>N/A</v>
          </cell>
          <cell r="AX853">
            <v>2</v>
          </cell>
          <cell r="AY853">
            <v>45287</v>
          </cell>
          <cell r="AZ853">
            <v>152</v>
          </cell>
          <cell r="BA853">
            <v>123936842</v>
          </cell>
          <cell r="BB853" t="str">
            <v>SI</v>
          </cell>
          <cell r="BC853">
            <v>79690250</v>
          </cell>
          <cell r="BD853">
            <v>29007246</v>
          </cell>
          <cell r="BE853" t="str">
            <v>N/A</v>
          </cell>
          <cell r="BF853" t="str">
            <v>N/A</v>
          </cell>
          <cell r="BG853">
            <v>45245</v>
          </cell>
          <cell r="BH853">
            <v>45397</v>
          </cell>
          <cell r="BI853">
            <v>54</v>
          </cell>
          <cell r="BJ853" t="str">
            <v>SI</v>
          </cell>
          <cell r="BK853" t="str">
            <v>N/A</v>
          </cell>
          <cell r="BL853" t="str">
            <v>Bogotá D.C.</v>
          </cell>
          <cell r="BM853" t="str">
            <v>Cumplimiento</v>
          </cell>
          <cell r="BN853" t="str">
            <v>63-47-101001370</v>
          </cell>
          <cell r="BO853">
            <v>0</v>
          </cell>
          <cell r="BP853" t="str">
            <v xml:space="preserve">Seguros del Estado S.A. </v>
          </cell>
          <cell r="BQ853">
            <v>44910</v>
          </cell>
          <cell r="BR853" t="str">
            <v>15/12/2022 - 31/05/2024</v>
          </cell>
          <cell r="BS853">
            <v>44911</v>
          </cell>
          <cell r="BT853" t="str">
            <v>PENDIENTE</v>
          </cell>
          <cell r="BU853" t="str">
            <v xml:space="preserve">Mediante otrosí N°1 el 15/11/2023 se publica la adición y prórroga del Cto JEP-947-2022
Mediante Otrosí N°2 el 27/12/2023 se publica la adición y prórroga del contrato  JEP-947-2022 </v>
          </cell>
          <cell r="BV853" t="str">
            <v>En ejecución</v>
          </cell>
          <cell r="BW853" t="str">
            <v>Adición y Prórroga</v>
          </cell>
          <cell r="BX853" t="str">
            <v>N/A</v>
          </cell>
          <cell r="BY853" t="str">
            <v>DERECHO</v>
          </cell>
          <cell r="BZ853" t="str">
            <v>N/A</v>
          </cell>
          <cell r="CA853" t="str">
            <v>MASCULINO</v>
          </cell>
        </row>
        <row r="854">
          <cell r="C854" t="str">
            <v>JEP-963-2022</v>
          </cell>
          <cell r="D854" t="str">
            <v>JEP-CSPO-928-2022</v>
          </cell>
          <cell r="E854" t="str">
            <v>Angela Maria Esquivel</v>
          </cell>
          <cell r="F854">
            <v>44907</v>
          </cell>
          <cell r="G854" t="str">
            <v>Jorge Fernando Vargas Rodriguez</v>
          </cell>
          <cell r="H854" t="str">
            <v>2. Contratos o convenios que no requieren pluralidad de ofertas</v>
          </cell>
          <cell r="I854" t="str">
            <v>1. Prestación de servicios</v>
          </cell>
          <cell r="J854">
            <v>79244908</v>
          </cell>
          <cell r="K854">
            <v>7</v>
          </cell>
          <cell r="L854" t="str">
            <v>Persona Natural</v>
          </cell>
          <cell r="M854" t="str">
            <v xml:space="preserve">Bogotá D.C. </v>
          </cell>
          <cell r="N854" t="str">
            <v xml:space="preserve">Prestar servicios profesionales para apoyar y acompañar al Departamento de Atención a Víctimas en la gestión administrativa, precontractual y seguimiento contractual a fin de facilitar la asistencia material a víctimas atendiendo al enfoque territorial. </v>
          </cell>
          <cell r="O854" t="str">
            <v>Administrativo Transversal</v>
          </cell>
          <cell r="P854" t="str">
            <v>Harvey Danilo Suarez Morales</v>
          </cell>
          <cell r="Q854" t="str">
            <v>Secretaría Ejecutiva</v>
          </cell>
          <cell r="R854" t="str">
            <v>Subsecretaría Ejecutiva</v>
          </cell>
          <cell r="S854" t="str">
            <v>Departamento de Atención a Víctimas</v>
          </cell>
          <cell r="T854" t="str">
            <v>Claudia Viviana Ferro Buitrago</v>
          </cell>
          <cell r="U854" t="str">
            <v>BB-Departamento de Atención a Víctimas</v>
          </cell>
          <cell r="V854" t="str">
            <v>N/A</v>
          </cell>
          <cell r="W854" t="str">
            <v>N/A</v>
          </cell>
          <cell r="X854" t="str">
            <v>N/A</v>
          </cell>
          <cell r="Y854" t="str">
            <v>Inversión</v>
          </cell>
          <cell r="Z854">
            <v>37991119</v>
          </cell>
          <cell r="AA854" t="str">
            <v>N/A</v>
          </cell>
          <cell r="AB854" t="str">
            <v>N/A</v>
          </cell>
          <cell r="AC854">
            <v>5204263</v>
          </cell>
          <cell r="AD854">
            <v>5464476</v>
          </cell>
          <cell r="AE854">
            <v>110822</v>
          </cell>
          <cell r="AF854">
            <v>587322</v>
          </cell>
          <cell r="AG854">
            <v>2018011001091</v>
          </cell>
          <cell r="AH854">
            <v>44910</v>
          </cell>
          <cell r="AI854">
            <v>44911</v>
          </cell>
          <cell r="AJ854" t="str">
            <v>N/A</v>
          </cell>
          <cell r="AK854" t="str">
            <v>N/A</v>
          </cell>
          <cell r="AL854" t="str">
            <v>N/A</v>
          </cell>
          <cell r="AM854" t="str">
            <v>N/A</v>
          </cell>
          <cell r="AN854">
            <v>0</v>
          </cell>
          <cell r="AO854" t="str">
            <v>N/A</v>
          </cell>
          <cell r="AP854">
            <v>0</v>
          </cell>
          <cell r="AQ854" t="str">
            <v>N/A</v>
          </cell>
          <cell r="AR854">
            <v>0</v>
          </cell>
          <cell r="AS854" t="str">
            <v>N/A</v>
          </cell>
          <cell r="AT854">
            <v>0</v>
          </cell>
          <cell r="AU854" t="str">
            <v>N/A</v>
          </cell>
          <cell r="AV854">
            <v>0</v>
          </cell>
          <cell r="AW854" t="str">
            <v>N/A</v>
          </cell>
          <cell r="AX854">
            <v>0</v>
          </cell>
          <cell r="AY854" t="str">
            <v>N/A</v>
          </cell>
          <cell r="AZ854">
            <v>0</v>
          </cell>
          <cell r="BA854">
            <v>37991119</v>
          </cell>
          <cell r="BB854" t="str">
            <v>SI</v>
          </cell>
          <cell r="BC854">
            <v>32786856</v>
          </cell>
          <cell r="BD854" t="str">
            <v>N/A</v>
          </cell>
          <cell r="BE854" t="str">
            <v>N/A</v>
          </cell>
          <cell r="BF854" t="str">
            <v>N/A</v>
          </cell>
          <cell r="BG854">
            <v>45107</v>
          </cell>
          <cell r="BH854">
            <v>45107</v>
          </cell>
          <cell r="BI854">
            <v>-236</v>
          </cell>
          <cell r="BJ854" t="str">
            <v>SI</v>
          </cell>
          <cell r="BK854" t="str">
            <v>N/A</v>
          </cell>
          <cell r="BL854" t="str">
            <v>Bogotá D.C.</v>
          </cell>
          <cell r="BM854" t="str">
            <v>Cumplimiento</v>
          </cell>
          <cell r="BN854" t="str">
            <v>36-45-101040490</v>
          </cell>
          <cell r="BO854">
            <v>0</v>
          </cell>
          <cell r="BP854" t="str">
            <v xml:space="preserve">Seguros del Estado S.A. </v>
          </cell>
          <cell r="BQ854">
            <v>44911</v>
          </cell>
          <cell r="BR854" t="str">
            <v>15/12/2022 - 05/01/2024</v>
          </cell>
          <cell r="BS854">
            <v>44911</v>
          </cell>
          <cell r="BT854" t="str">
            <v>PENDIENTE</v>
          </cell>
          <cell r="BU854" t="str">
            <v>Ninguna</v>
          </cell>
          <cell r="BV854" t="str">
            <v>Terminado</v>
          </cell>
          <cell r="BW854" t="str">
            <v>Retiro</v>
          </cell>
          <cell r="BX854" t="str">
            <v>N/A</v>
          </cell>
          <cell r="BY854" t="str">
            <v>ECONOMISTA</v>
          </cell>
          <cell r="BZ854" t="str">
            <v>N/A</v>
          </cell>
          <cell r="CA854" t="str">
            <v>MASCULINO</v>
          </cell>
        </row>
        <row r="855">
          <cell r="C855" t="str">
            <v>JEP-914-2022</v>
          </cell>
          <cell r="D855" t="str">
            <v>JEP-CSPO-882-2022</v>
          </cell>
          <cell r="E855" t="str">
            <v xml:space="preserve">Vanessa Jiménez </v>
          </cell>
          <cell r="F855">
            <v>44901</v>
          </cell>
          <cell r="G855" t="str">
            <v xml:space="preserve">Jorge Daniel Gualteros Sánchez </v>
          </cell>
          <cell r="H855" t="str">
            <v>2. Contratos o convenios que no requieren pluralidad de ofertas</v>
          </cell>
          <cell r="I855" t="str">
            <v>1. Prestación de servicios</v>
          </cell>
          <cell r="J855">
            <v>79945180</v>
          </cell>
          <cell r="K855">
            <v>0</v>
          </cell>
          <cell r="L855" t="str">
            <v>Persona Natural</v>
          </cell>
          <cell r="M855" t="str">
            <v xml:space="preserve">Bogotá D.C. </v>
          </cell>
          <cell r="N855" t="str">
            <v>Prestar servicios para acompañar a la subdirección de comunicaciones en el seguimiento técnico de los proyectos de producción audiovisual del sistema de medios de la JEP, siguiendo los lineamientos del supervisor conforme con la política y estrategia de comunicaciones de la entidad</v>
          </cell>
          <cell r="O855" t="str">
            <v>Funciones de la dependencia</v>
          </cell>
          <cell r="P855" t="str">
            <v>Harvey Danilo Suarez Morales</v>
          </cell>
          <cell r="Q855" t="str">
            <v>Secretaría Ejecutiva</v>
          </cell>
          <cell r="R855" t="str">
            <v>Secretaría Ejecutiva</v>
          </cell>
          <cell r="S855" t="str">
            <v>Subdirección de Comunicaciones</v>
          </cell>
          <cell r="T855" t="str">
            <v>Hernando Salazar Palacio</v>
          </cell>
          <cell r="U855" t="str">
            <v>AA-Subdirección de Comunicaciones</v>
          </cell>
          <cell r="V855" t="str">
            <v>N/A</v>
          </cell>
          <cell r="W855" t="str">
            <v>N/A</v>
          </cell>
          <cell r="X855" t="str">
            <v>N/A</v>
          </cell>
          <cell r="Y855" t="str">
            <v>Inversión</v>
          </cell>
          <cell r="Z855">
            <v>62581258</v>
          </cell>
          <cell r="AA855" t="str">
            <v>N/A</v>
          </cell>
          <cell r="AB855" t="str">
            <v>N/A</v>
          </cell>
          <cell r="AC855">
            <v>5204263</v>
          </cell>
          <cell r="AD855">
            <v>5464476</v>
          </cell>
          <cell r="AE855">
            <v>114422</v>
          </cell>
          <cell r="AF855">
            <v>580722</v>
          </cell>
          <cell r="AG855" t="str">
            <v xml:space="preserve">	2022011000068</v>
          </cell>
          <cell r="AH855">
            <v>44908</v>
          </cell>
          <cell r="AI855">
            <v>44909</v>
          </cell>
          <cell r="AJ855" t="str">
            <v>N/A</v>
          </cell>
          <cell r="AK855" t="str">
            <v>N/A</v>
          </cell>
          <cell r="AL855" t="str">
            <v>N/A</v>
          </cell>
          <cell r="AM855" t="str">
            <v>N/A</v>
          </cell>
          <cell r="AN855">
            <v>0</v>
          </cell>
          <cell r="AO855" t="str">
            <v>N/A</v>
          </cell>
          <cell r="AP855">
            <v>0</v>
          </cell>
          <cell r="AQ855" t="str">
            <v>N/A</v>
          </cell>
          <cell r="AR855">
            <v>0</v>
          </cell>
          <cell r="AS855" t="str">
            <v>N/A</v>
          </cell>
          <cell r="AT855">
            <v>0</v>
          </cell>
          <cell r="AU855" t="str">
            <v>N/A</v>
          </cell>
          <cell r="AV855">
            <v>0</v>
          </cell>
          <cell r="AW855" t="str">
            <v>N/A</v>
          </cell>
          <cell r="AX855">
            <v>0</v>
          </cell>
          <cell r="AY855" t="str">
            <v>N/A</v>
          </cell>
          <cell r="AZ855">
            <v>-127</v>
          </cell>
          <cell r="BA855">
            <v>62581258</v>
          </cell>
          <cell r="BB855" t="str">
            <v>SI</v>
          </cell>
          <cell r="BC855">
            <v>57376995</v>
          </cell>
          <cell r="BD855" t="str">
            <v>N/A</v>
          </cell>
          <cell r="BE855" t="str">
            <v>N/A</v>
          </cell>
          <cell r="BF855" t="str">
            <v>N/A</v>
          </cell>
          <cell r="BG855">
            <v>45245</v>
          </cell>
          <cell r="BH855">
            <v>45118</v>
          </cell>
          <cell r="BI855">
            <v>-225</v>
          </cell>
          <cell r="BJ855" t="str">
            <v>SI</v>
          </cell>
          <cell r="BK855">
            <v>45119</v>
          </cell>
          <cell r="BL855" t="str">
            <v>Bogotá D.C.</v>
          </cell>
          <cell r="BM855" t="str">
            <v>Cumplimiento</v>
          </cell>
          <cell r="BN855" t="str">
            <v xml:space="preserve"> 11 11-47-101013481</v>
          </cell>
          <cell r="BO855">
            <v>0</v>
          </cell>
          <cell r="BP855" t="str">
            <v>Seguros del Estado S.A.</v>
          </cell>
          <cell r="BQ855">
            <v>44908</v>
          </cell>
          <cell r="BR855" t="str">
            <v>13/12/2022 - 20/05/2024</v>
          </cell>
          <cell r="BS855">
            <v>44909</v>
          </cell>
          <cell r="BT855" t="str">
            <v>PENDIENTE</v>
          </cell>
          <cell r="BU855" t="str">
            <v>EL 12/07/2023 SE PUBLICO ACTA DE TERMINACIÓN ANTICIPADA DE MUTUO ACUERDO, BALANCE FINAL Y CIERRE DEL CONTRATO JEP-914-2023</v>
          </cell>
          <cell r="BV855" t="str">
            <v>Terminado</v>
          </cell>
          <cell r="BW855" t="str">
            <v>Terminación anticipada</v>
          </cell>
          <cell r="BX855" t="str">
            <v>N/A</v>
          </cell>
          <cell r="BY855" t="str">
            <v>TECNOLOGO EN REALIZACION DE TELEVISION</v>
          </cell>
          <cell r="BZ855" t="str">
            <v>N/A</v>
          </cell>
          <cell r="CA855" t="str">
            <v>MASCULINO</v>
          </cell>
        </row>
        <row r="856">
          <cell r="C856" t="str">
            <v>JEP-851-2022</v>
          </cell>
          <cell r="D856" t="str">
            <v>JEP-CSPO-821-2022</v>
          </cell>
          <cell r="E856" t="str">
            <v>Carlos Torres</v>
          </cell>
          <cell r="F856">
            <v>44895</v>
          </cell>
          <cell r="G856" t="str">
            <v>Lady Mariana Sterling  Gaitán</v>
          </cell>
          <cell r="H856" t="str">
            <v>2. Contratos o convenios que no requieren pluralidad de ofertas</v>
          </cell>
          <cell r="I856" t="str">
            <v>1. Prestación de servicios</v>
          </cell>
          <cell r="J856">
            <v>52954553</v>
          </cell>
          <cell r="K856">
            <v>4</v>
          </cell>
          <cell r="L856" t="str">
            <v>Persona Natural</v>
          </cell>
          <cell r="M856" t="str">
            <v xml:space="preserve">Bogotá D.C. </v>
          </cell>
          <cell r="N856" t="str">
            <v>Prestar servicios profesionales para apoyar y acompañar en los procesos de mejoramiento de la gestión judicial de la Secretaría General Judicial</v>
          </cell>
          <cell r="O856" t="str">
            <v>Funciones de la dependencia</v>
          </cell>
          <cell r="P856" t="str">
            <v>Harvey Danilo Suarez Morales</v>
          </cell>
          <cell r="Q856" t="str">
            <v>Secretaría Ejecutiva</v>
          </cell>
          <cell r="R856" t="str">
            <v>Dirección de Asuntos Jurídicos</v>
          </cell>
          <cell r="S856" t="str">
            <v>Departamento de Conceptos y Representación Jurídica</v>
          </cell>
          <cell r="T856" t="str">
            <v xml:space="preserve">Yuly Saenz Berdugo </v>
          </cell>
          <cell r="U856" t="str">
            <v>G-Secretaría General Judicial</v>
          </cell>
          <cell r="V856" t="str">
            <v>N/A</v>
          </cell>
          <cell r="W856" t="str">
            <v>Magistratura
SEJUD - SDSJ</v>
          </cell>
          <cell r="X856" t="str">
            <v>N/A</v>
          </cell>
          <cell r="Y856" t="str">
            <v>Inversión</v>
          </cell>
          <cell r="Z856">
            <v>43459180</v>
          </cell>
          <cell r="AA856" t="str">
            <v>N/A</v>
          </cell>
          <cell r="AB856" t="str">
            <v>N/A</v>
          </cell>
          <cell r="AC856">
            <v>3614070</v>
          </cell>
          <cell r="AD856">
            <v>3794773</v>
          </cell>
          <cell r="AE856">
            <v>561022</v>
          </cell>
          <cell r="AF856">
            <v>5922</v>
          </cell>
          <cell r="AG856">
            <v>2022011000068</v>
          </cell>
          <cell r="AH856">
            <v>44897</v>
          </cell>
          <cell r="AI856">
            <v>44901</v>
          </cell>
          <cell r="AJ856" t="str">
            <v>Paula Alejandra Orozco Rincon</v>
          </cell>
          <cell r="AK856">
            <v>1032496580</v>
          </cell>
          <cell r="AL856">
            <v>6</v>
          </cell>
          <cell r="AM856">
            <v>45118</v>
          </cell>
          <cell r="AN856">
            <v>-481876</v>
          </cell>
          <cell r="AO856">
            <v>45245</v>
          </cell>
          <cell r="AP856">
            <v>5692166</v>
          </cell>
          <cell r="AQ856">
            <v>45245</v>
          </cell>
          <cell r="AR856">
            <v>14503611</v>
          </cell>
          <cell r="AS856">
            <v>45282</v>
          </cell>
          <cell r="AT856">
            <v>0</v>
          </cell>
          <cell r="AU856" t="str">
            <v>N/A</v>
          </cell>
          <cell r="AV856">
            <v>0</v>
          </cell>
          <cell r="AW856" t="str">
            <v>N/A</v>
          </cell>
          <cell r="AX856">
            <v>2</v>
          </cell>
          <cell r="AY856">
            <v>45282</v>
          </cell>
          <cell r="AZ856">
            <v>152</v>
          </cell>
          <cell r="BA856">
            <v>63173081</v>
          </cell>
          <cell r="BB856" t="str">
            <v>SI</v>
          </cell>
          <cell r="BC856">
            <v>39845110</v>
          </cell>
          <cell r="BD856">
            <v>14503611</v>
          </cell>
          <cell r="BE856" t="str">
            <v>N/A</v>
          </cell>
          <cell r="BF856" t="str">
            <v>N/A</v>
          </cell>
          <cell r="BG856">
            <v>45245</v>
          </cell>
          <cell r="BH856">
            <v>45397</v>
          </cell>
          <cell r="BI856">
            <v>54</v>
          </cell>
          <cell r="BJ856" t="str">
            <v>SI</v>
          </cell>
          <cell r="BK856" t="str">
            <v>N/A</v>
          </cell>
          <cell r="BL856" t="str">
            <v>Bogotá D.C.</v>
          </cell>
          <cell r="BM856" t="str">
            <v>Cumplimiento</v>
          </cell>
          <cell r="BN856" t="str">
            <v>25-45-101043734_x000D_</v>
          </cell>
          <cell r="BO856">
            <v>0</v>
          </cell>
          <cell r="BP856" t="str">
            <v>Seguros del Estado S.A.</v>
          </cell>
          <cell r="BQ856">
            <v>44900</v>
          </cell>
          <cell r="BR856" t="str">
            <v>02/12/2022 - 20/05/2024</v>
          </cell>
          <cell r="BS856">
            <v>44901</v>
          </cell>
          <cell r="BT856" t="str">
            <v>PENDIENTE</v>
          </cell>
          <cell r="BU856" t="str">
            <v>El 11/07/2023 se publicó la cesión del cto JEP-851-2022 (LADY MARIANA STERLING GAITÁN - LA CEDENTE, y, PAULA ALEJANDRA OROZCO RINCÓN - LA CESIONARIA) a partir del 11 de julio de 2023 - SEJUD 
Mediante otrosí N°1 el 15/11/2023 se publica la adición y prórroga del contrato JEP-851-2022 - PAULA ALEJANDRA OROZCO RINCON
Mediante otrosí N°2 del 22/12/2023 se adicionó y prorrogo el contrato JEP-851-2022 (Fecha de terminación del contrato     15/04/2024)</v>
          </cell>
          <cell r="BV856" t="str">
            <v>En ejecución</v>
          </cell>
          <cell r="BW856" t="str">
            <v>Adición, prórroga y cesión</v>
          </cell>
          <cell r="BX856" t="str">
            <v>N/A</v>
          </cell>
          <cell r="BY856" t="str">
            <v>DERECHO</v>
          </cell>
          <cell r="BZ856" t="str">
            <v>N/A</v>
          </cell>
          <cell r="CA856" t="str">
            <v>FEMENINO</v>
          </cell>
        </row>
        <row r="857">
          <cell r="C857" t="str">
            <v>JEP-920-2022</v>
          </cell>
          <cell r="D857" t="str">
            <v>JEP-CSPO-888-2022</v>
          </cell>
          <cell r="E857" t="str">
            <v>Clara Torres</v>
          </cell>
          <cell r="F857">
            <v>44901</v>
          </cell>
          <cell r="G857" t="str">
            <v>Laura Valentina Gualteros Jimenez</v>
          </cell>
          <cell r="H857" t="str">
            <v>2. Contratos o convenios que no requieren pluralidad de ofertas</v>
          </cell>
          <cell r="I857" t="str">
            <v>1. Prestación de servicios</v>
          </cell>
          <cell r="J857">
            <v>1018491592</v>
          </cell>
          <cell r="K857">
            <v>0</v>
          </cell>
          <cell r="L857" t="str">
            <v>Persona Natural</v>
          </cell>
          <cell r="M857" t="str">
            <v>Mosquera</v>
          </cell>
          <cell r="N857" t="str">
            <v>Prestación de servicios para apoyar la gestión administrativa relacionada con el desarrollo del sistema autónomo.</v>
          </cell>
          <cell r="O857" t="str">
            <v>Funciones de la dependencia</v>
          </cell>
          <cell r="P857" t="str">
            <v>Harvey Danilo Suarez Morales</v>
          </cell>
          <cell r="Q857" t="str">
            <v>Secretaría Ejecutiva</v>
          </cell>
          <cell r="R857" t="str">
            <v>Subsecretaría Ejecutiva</v>
          </cell>
          <cell r="S857" t="str">
            <v>Departamento SAAD - Comparecientes</v>
          </cell>
          <cell r="T857" t="str">
            <v>Jorge Alirio Mancera Cortés</v>
          </cell>
          <cell r="U857" t="str">
            <v>BB-Departamento SAAD - Comparecientes</v>
          </cell>
          <cell r="V857" t="str">
            <v>N/A</v>
          </cell>
          <cell r="W857" t="str">
            <v>N/A</v>
          </cell>
          <cell r="X857" t="str">
            <v>N/A</v>
          </cell>
          <cell r="Y857" t="str">
            <v>Inversión</v>
          </cell>
          <cell r="Z857">
            <v>43459180</v>
          </cell>
          <cell r="AA857" t="str">
            <v>N/A</v>
          </cell>
          <cell r="AB857" t="str">
            <v>N/A</v>
          </cell>
          <cell r="AC857">
            <v>3614070</v>
          </cell>
          <cell r="AD857">
            <v>3794773</v>
          </cell>
          <cell r="AE857">
            <v>119022</v>
          </cell>
          <cell r="AF857">
            <v>589922</v>
          </cell>
          <cell r="AG857">
            <v>2022011000068</v>
          </cell>
          <cell r="AH857">
            <v>44915</v>
          </cell>
          <cell r="AI857">
            <v>44915</v>
          </cell>
          <cell r="AJ857" t="str">
            <v>N/A</v>
          </cell>
          <cell r="AK857" t="str">
            <v>N/A</v>
          </cell>
          <cell r="AL857" t="str">
            <v>N/A</v>
          </cell>
          <cell r="AM857" t="str">
            <v>N/A</v>
          </cell>
          <cell r="AN857">
            <v>-2168442</v>
          </cell>
          <cell r="AO857">
            <v>45244</v>
          </cell>
          <cell r="AP857">
            <v>5692166</v>
          </cell>
          <cell r="AQ857">
            <v>45244</v>
          </cell>
          <cell r="AR857">
            <v>14503611</v>
          </cell>
          <cell r="AS857">
            <v>45281</v>
          </cell>
          <cell r="AT857">
            <v>0</v>
          </cell>
          <cell r="AU857" t="str">
            <v>N/A</v>
          </cell>
          <cell r="AV857">
            <v>0</v>
          </cell>
          <cell r="AW857" t="str">
            <v>N/A</v>
          </cell>
          <cell r="AX857">
            <v>2</v>
          </cell>
          <cell r="AY857">
            <v>45281</v>
          </cell>
          <cell r="AZ857">
            <v>152</v>
          </cell>
          <cell r="BA857">
            <v>61486515</v>
          </cell>
          <cell r="BB857" t="str">
            <v>SI</v>
          </cell>
          <cell r="BC857">
            <v>39845110</v>
          </cell>
          <cell r="BD857">
            <v>14503611</v>
          </cell>
          <cell r="BE857" t="str">
            <v>N/A</v>
          </cell>
          <cell r="BF857" t="str">
            <v>N/A</v>
          </cell>
          <cell r="BG857">
            <v>45245</v>
          </cell>
          <cell r="BH857">
            <v>45397</v>
          </cell>
          <cell r="BI857">
            <v>54</v>
          </cell>
          <cell r="BJ857" t="str">
            <v>SI</v>
          </cell>
          <cell r="BK857" t="str">
            <v>N/A</v>
          </cell>
          <cell r="BL857" t="str">
            <v>Bogotá D.C.</v>
          </cell>
          <cell r="BM857" t="str">
            <v>Cumplimiento</v>
          </cell>
          <cell r="BN857" t="str">
            <v>390-47-994000076196</v>
          </cell>
          <cell r="BO857">
            <v>0</v>
          </cell>
          <cell r="BP857" t="str">
            <v>Aseguradora Solidaria de Colombia</v>
          </cell>
          <cell r="BQ857">
            <v>44915</v>
          </cell>
          <cell r="BR857" t="str">
            <v>20/12/2022 - 25/05/2024</v>
          </cell>
          <cell r="BS857">
            <v>44915</v>
          </cell>
          <cell r="BT857" t="str">
            <v>PENDIENTE</v>
          </cell>
          <cell r="BU857" t="str">
            <v xml:space="preserve">Mediante otrosí N°1 el 14/11/2023 se publica la adición y prórroga del cto JEP-920-2023
Mediante otrosí N°2 del 21/12/2023 se publica adición y prórroga del contrato JEP-920-2022 </v>
          </cell>
          <cell r="BV857" t="str">
            <v>En ejecución</v>
          </cell>
          <cell r="BW857" t="str">
            <v>Adición y prórroga</v>
          </cell>
          <cell r="BX857" t="str">
            <v>N/A</v>
          </cell>
          <cell r="BY857" t="str">
            <v>DERECHO</v>
          </cell>
          <cell r="BZ857" t="str">
            <v>N/A</v>
          </cell>
          <cell r="CA857" t="str">
            <v>FEMENINO</v>
          </cell>
        </row>
        <row r="858">
          <cell r="C858" t="str">
            <v>JEP-839-2022</v>
          </cell>
          <cell r="D858" t="str">
            <v>JEP-CSPO-809-2022</v>
          </cell>
          <cell r="E858" t="str">
            <v xml:space="preserve">Ángela Esquivel </v>
          </cell>
          <cell r="F858">
            <v>44895</v>
          </cell>
          <cell r="G858" t="str">
            <v>Gilberto Andrés Aguilera Romero</v>
          </cell>
          <cell r="H858" t="str">
            <v>2. Contratos o convenios que no requieren pluralidad de ofertas</v>
          </cell>
          <cell r="I858" t="str">
            <v>1. Prestación de servicios</v>
          </cell>
          <cell r="J858">
            <v>1110466712</v>
          </cell>
          <cell r="K858">
            <v>6</v>
          </cell>
          <cell r="L858" t="str">
            <v>Persona Natural</v>
          </cell>
          <cell r="M858" t="str">
            <v xml:space="preserve">Bogotá D.C. </v>
          </cell>
          <cell r="N858" t="str">
            <v>Prestar servicios profesionales para apoyar y acompañar las salas de justicia y sus respectivas presidencias en los procesos de mejoramiento de la gestión judicial.</v>
          </cell>
          <cell r="O858" t="str">
            <v>Funciones de la dependencia</v>
          </cell>
          <cell r="P858" t="str">
            <v>Harvey Danilo Suarez Morales</v>
          </cell>
          <cell r="Q858" t="str">
            <v>Secretaría Ejecutiva</v>
          </cell>
          <cell r="R858" t="str">
            <v>Dirección de Asuntos Jurídicos</v>
          </cell>
          <cell r="S858" t="str">
            <v>Dirección de Asuntos Jurídicos</v>
          </cell>
          <cell r="T858" t="str">
            <v>Lily Andrea Rueda Guzmán</v>
          </cell>
          <cell r="U858" t="str">
            <v>F -Magistratura</v>
          </cell>
          <cell r="V858" t="str">
            <v>N/A</v>
          </cell>
          <cell r="W858" t="str">
            <v>Magistratura
Presidencias de la sala -SRVR</v>
          </cell>
          <cell r="X858" t="str">
            <v>Mgdo. Lily Andrea Rueda Guzmán</v>
          </cell>
          <cell r="Y858" t="str">
            <v>Inversión</v>
          </cell>
          <cell r="Z858">
            <v>62581258</v>
          </cell>
          <cell r="AA858" t="str">
            <v>N/A</v>
          </cell>
          <cell r="AB858" t="str">
            <v>N/A</v>
          </cell>
          <cell r="AC858">
            <v>5204263</v>
          </cell>
          <cell r="AD858">
            <v>5464476</v>
          </cell>
          <cell r="AE858">
            <v>115222</v>
          </cell>
          <cell r="AF858">
            <v>566622</v>
          </cell>
          <cell r="AG858">
            <v>2022011000068</v>
          </cell>
          <cell r="AH858">
            <v>44901</v>
          </cell>
          <cell r="AI858">
            <v>44902</v>
          </cell>
          <cell r="AJ858" t="str">
            <v>Juan Camilo Coy Ulloa
Juan David Bedoya Ospina</v>
          </cell>
          <cell r="AK858" t="str">
            <v>1010230875
 1098310626</v>
          </cell>
          <cell r="AL858" t="str">
            <v>1
8</v>
          </cell>
          <cell r="AM858" t="str">
            <v>8/06/2023
6/12/2023</v>
          </cell>
          <cell r="AN858">
            <v>-867388</v>
          </cell>
          <cell r="AO858">
            <v>45244</v>
          </cell>
          <cell r="AP858">
            <v>8014562</v>
          </cell>
          <cell r="AQ858">
            <v>45244</v>
          </cell>
          <cell r="AR858">
            <v>20885211</v>
          </cell>
          <cell r="AS858">
            <v>45286</v>
          </cell>
          <cell r="AT858">
            <v>0</v>
          </cell>
          <cell r="AU858" t="str">
            <v>N/A</v>
          </cell>
          <cell r="AV858">
            <v>0</v>
          </cell>
          <cell r="AW858" t="str">
            <v>N/A</v>
          </cell>
          <cell r="AX858">
            <v>2</v>
          </cell>
          <cell r="AY858">
            <v>45286</v>
          </cell>
          <cell r="AZ858">
            <v>152</v>
          </cell>
          <cell r="BA858">
            <v>90613643</v>
          </cell>
          <cell r="BB858" t="str">
            <v>SI</v>
          </cell>
          <cell r="BC858">
            <v>57376995</v>
          </cell>
          <cell r="BD858">
            <v>20885211</v>
          </cell>
          <cell r="BE858" t="str">
            <v>N/A</v>
          </cell>
          <cell r="BF858" t="str">
            <v>N/A</v>
          </cell>
          <cell r="BG858">
            <v>45245</v>
          </cell>
          <cell r="BH858">
            <v>45397</v>
          </cell>
          <cell r="BI858">
            <v>54</v>
          </cell>
          <cell r="BJ858" t="str">
            <v>SI</v>
          </cell>
          <cell r="BK858" t="str">
            <v>N/A</v>
          </cell>
          <cell r="BL858" t="str">
            <v>Bogotá D.C.</v>
          </cell>
          <cell r="BM858" t="str">
            <v>Cumplimiento</v>
          </cell>
          <cell r="BN858" t="str">
            <v>14-47-101020844</v>
          </cell>
          <cell r="BO858">
            <v>0</v>
          </cell>
          <cell r="BP858" t="str">
            <v>Seguros del Estado S.A.</v>
          </cell>
          <cell r="BQ858">
            <v>44896</v>
          </cell>
          <cell r="BR858" t="str">
            <v>01/12/2022 - 31/05/2024</v>
          </cell>
          <cell r="BS858">
            <v>44902</v>
          </cell>
          <cell r="BT858" t="str">
            <v>PENDIENTE</v>
          </cell>
          <cell r="BU858" t="str">
            <v>Se cede el contrato a partir del 8/06/2023
Mediante otrosí N°1 el 14/11/2023 se publica la adición y prórroga del Cto JEP-839-2022 
El 6/12/2023 se publica la cesión del contrato a Juan David Bedoya Ospina
Mediante Otrosí N°2 el 26/12/2023 se publica la adición y prórroga del contrato JEP-839-2022</v>
          </cell>
          <cell r="BV858" t="str">
            <v>En ejecución</v>
          </cell>
          <cell r="BW858" t="str">
            <v>Adición, prórroga y cesión</v>
          </cell>
          <cell r="BX858" t="str">
            <v>N/A</v>
          </cell>
          <cell r="BY858" t="str">
            <v>DERECHO</v>
          </cell>
          <cell r="BZ858" t="str">
            <v>N/A</v>
          </cell>
          <cell r="CA858" t="str">
            <v>MASCULINO</v>
          </cell>
        </row>
        <row r="859">
          <cell r="C859" t="str">
            <v>JEP-814-2022</v>
          </cell>
          <cell r="D859" t="str">
            <v>JEP-CSPO-784-2022</v>
          </cell>
          <cell r="E859" t="str">
            <v xml:space="preserve">Vanessa Jiménez </v>
          </cell>
          <cell r="F859">
            <v>44894</v>
          </cell>
          <cell r="G859" t="str">
            <v>Karen Lorena Córdoba Aranguren</v>
          </cell>
          <cell r="H859" t="str">
            <v>2. Contratos o convenios que no requieren pluralidad de ofertas</v>
          </cell>
          <cell r="I859" t="str">
            <v>1. Prestación de servicios</v>
          </cell>
          <cell r="J859">
            <v>1018469184</v>
          </cell>
          <cell r="K859">
            <v>7</v>
          </cell>
          <cell r="L859" t="str">
            <v>Persona Natural</v>
          </cell>
          <cell r="M859" t="str">
            <v xml:space="preserve">Bogotá D.C. </v>
          </cell>
          <cell r="N859" t="str">
            <v>Prestar servicios profesionales para apoyar al GRAI en el seguimiento, radicación y tramites requeridos por la jefatura, así como el apoyo administrativo a los equipos técnicos de la dependencia y de los nuevos macrocasos, para el desarrollo de las actividades y toma de decisiones de jefatura y magistratura, en procura de las garantías de justicia, verdad, reparación y no repetición</v>
          </cell>
          <cell r="O859" t="str">
            <v>Administrativo Transversal</v>
          </cell>
          <cell r="P859" t="str">
            <v>Harvey Danilo Suarez Morales</v>
          </cell>
          <cell r="Q859" t="str">
            <v>Secretaría Ejecutiva</v>
          </cell>
          <cell r="R859" t="str">
            <v>Grupo de Análisis de la Información</v>
          </cell>
          <cell r="S859" t="str">
            <v>Grupo de Análisis de la Información</v>
          </cell>
          <cell r="T859" t="str">
            <v>Gloria Marcela Abadia Cubillos</v>
          </cell>
          <cell r="U859" t="str">
            <v>H-Grupo de Análisis de la Información</v>
          </cell>
          <cell r="V859" t="str">
            <v>N/A</v>
          </cell>
          <cell r="W859" t="str">
            <v>N/A</v>
          </cell>
          <cell r="X859" t="str">
            <v>N/A</v>
          </cell>
          <cell r="Y859" t="str">
            <v>Inversión</v>
          </cell>
          <cell r="Z859">
            <v>55627760</v>
          </cell>
          <cell r="AA859" t="str">
            <v>N/A</v>
          </cell>
          <cell r="AB859" t="str">
            <v>N/A</v>
          </cell>
          <cell r="AC859">
            <v>4626010</v>
          </cell>
          <cell r="AD859">
            <v>4857310</v>
          </cell>
          <cell r="AE859">
            <v>114322</v>
          </cell>
          <cell r="AF859">
            <v>561622</v>
          </cell>
          <cell r="AG859" t="str">
            <v xml:space="preserve">	2022011000068</v>
          </cell>
          <cell r="AH859">
            <v>44897</v>
          </cell>
          <cell r="AI859">
            <v>44900</v>
          </cell>
          <cell r="AJ859" t="str">
            <v>Paola Stephania Apolinar Caraballo</v>
          </cell>
          <cell r="AK859">
            <v>1073245952</v>
          </cell>
          <cell r="AL859">
            <v>5</v>
          </cell>
          <cell r="AM859">
            <v>44937</v>
          </cell>
          <cell r="AN859">
            <v>-462610</v>
          </cell>
          <cell r="AO859">
            <v>45245</v>
          </cell>
          <cell r="AP859">
            <v>7285970</v>
          </cell>
          <cell r="AQ859">
            <v>45245</v>
          </cell>
          <cell r="AR859">
            <v>18564636</v>
          </cell>
          <cell r="AS859">
            <v>45288</v>
          </cell>
          <cell r="AT859">
            <v>0</v>
          </cell>
          <cell r="AU859" t="str">
            <v>N/A</v>
          </cell>
          <cell r="AV859">
            <v>0</v>
          </cell>
          <cell r="AW859" t="str">
            <v>N/A</v>
          </cell>
          <cell r="AX859">
            <v>2</v>
          </cell>
          <cell r="AY859">
            <v>45288</v>
          </cell>
          <cell r="AZ859">
            <v>152</v>
          </cell>
          <cell r="BA859">
            <v>81015756</v>
          </cell>
          <cell r="BB859" t="str">
            <v>SI</v>
          </cell>
          <cell r="BC859">
            <v>51001750</v>
          </cell>
          <cell r="BD859">
            <v>18564636</v>
          </cell>
          <cell r="BE859" t="str">
            <v>N/A</v>
          </cell>
          <cell r="BF859" t="str">
            <v>N/A</v>
          </cell>
          <cell r="BG859">
            <v>45245</v>
          </cell>
          <cell r="BH859">
            <v>45397</v>
          </cell>
          <cell r="BI859">
            <v>54</v>
          </cell>
          <cell r="BJ859" t="str">
            <v>SI</v>
          </cell>
          <cell r="BK859" t="str">
            <v>N/A</v>
          </cell>
          <cell r="BL859" t="str">
            <v>Bogotá D.C.</v>
          </cell>
          <cell r="BM859" t="str">
            <v>Cumplimiento</v>
          </cell>
          <cell r="BN859" t="str">
            <v>15-45-101151814</v>
          </cell>
          <cell r="BO859">
            <v>1</v>
          </cell>
          <cell r="BP859" t="str">
            <v>Seguros del Estado S.A.</v>
          </cell>
          <cell r="BQ859">
            <v>44900</v>
          </cell>
          <cell r="BR859" t="str">
            <v>05/12/2022 - 31/05/2024</v>
          </cell>
          <cell r="BS859">
            <v>44900</v>
          </cell>
          <cell r="BT859" t="str">
            <v>PENDIENTE</v>
          </cell>
          <cell r="BU859" t="str">
            <v>Autorización de vigencia futura mediante oficio No. 2-2022-055247
Se realiza cesión el 11/01/2023
Mediante otrosí N°1 el 15/11/2023 se publica la adición y prórroga del contrato 814-2022 
Mediante Otrosí N°2 el 28/12/2023 se publica la adición y prórroga del contrato JEP-814-2022</v>
          </cell>
          <cell r="BV859" t="str">
            <v>En ejecución</v>
          </cell>
          <cell r="BW859" t="str">
            <v>Adición, prórroga y cesión</v>
          </cell>
          <cell r="BX859" t="str">
            <v>N/A</v>
          </cell>
          <cell r="BY859" t="str">
            <v>NEGOCIOS INTERNACIONALES</v>
          </cell>
          <cell r="BZ859" t="str">
            <v>N/A</v>
          </cell>
          <cell r="CA859" t="str">
            <v>FEMENINO</v>
          </cell>
        </row>
        <row r="860">
          <cell r="C860" t="str">
            <v>JEP-888-2022</v>
          </cell>
          <cell r="D860" t="str">
            <v>JEP-CSPO-856-2022</v>
          </cell>
          <cell r="E860" t="str">
            <v>Camila Mendez</v>
          </cell>
          <cell r="F860">
            <v>44897</v>
          </cell>
          <cell r="G860" t="str">
            <v>Jenny Patricia Reyes González</v>
          </cell>
          <cell r="H860" t="str">
            <v>2. Contratos o convenios que no requieren pluralidad de ofertas</v>
          </cell>
          <cell r="I860" t="str">
            <v>1. Prestación de servicios</v>
          </cell>
          <cell r="J860">
            <v>52264565</v>
          </cell>
          <cell r="K860">
            <v>1</v>
          </cell>
          <cell r="L860" t="str">
            <v>Persona Natural</v>
          </cell>
          <cell r="M860" t="str">
            <v xml:space="preserve">Bogotá D.C. </v>
          </cell>
          <cell r="N860" t="str">
            <v>968.Prestar servicios profesionales para apoyar y acompañar al Departamento de Atención al Ciudadano en los procesos administrativos, financieros y la elaboración de informes necesarios para  la implementación del punto 5 del Acuerdo Final con enfoque sistemico.  (Contratos o convenio que no requieren pluralidad de ofertas)</v>
          </cell>
          <cell r="O860" t="str">
            <v>Funciones de la dependencia</v>
          </cell>
          <cell r="P860" t="str">
            <v>Harvey Danilo Suarez Morales</v>
          </cell>
          <cell r="Q860" t="str">
            <v>Secretaría Ejecutiva</v>
          </cell>
          <cell r="R860" t="str">
            <v>Subsecretaría Ejecutiva</v>
          </cell>
          <cell r="S860" t="str">
            <v>Departamento de Atención al Ciudadano</v>
          </cell>
          <cell r="T860" t="str">
            <v xml:space="preserve">Constanza Eugenia Cañon Charry	</v>
          </cell>
          <cell r="U860" t="str">
            <v>BB - Departamento de Atención al Ciudadano</v>
          </cell>
          <cell r="V860" t="str">
            <v>N/A</v>
          </cell>
          <cell r="W860" t="str">
            <v>N/A</v>
          </cell>
          <cell r="X860" t="str">
            <v>N/A</v>
          </cell>
          <cell r="Y860" t="str">
            <v>Inversión</v>
          </cell>
          <cell r="Z860">
            <v>86918393</v>
          </cell>
          <cell r="AA860" t="str">
            <v>N/A</v>
          </cell>
          <cell r="AB860" t="str">
            <v>N/A</v>
          </cell>
          <cell r="AC860">
            <v>7228143</v>
          </cell>
          <cell r="AD860">
            <v>7589550</v>
          </cell>
          <cell r="AE860">
            <v>123022</v>
          </cell>
          <cell r="AF860">
            <v>572422</v>
          </cell>
          <cell r="AG860">
            <v>2022011000068</v>
          </cell>
          <cell r="AH860">
            <v>44902</v>
          </cell>
          <cell r="AI860">
            <v>44902</v>
          </cell>
          <cell r="AJ860" t="str">
            <v>Yamiht Fernando Ortiz Vargas</v>
          </cell>
          <cell r="AK860">
            <v>1023880641</v>
          </cell>
          <cell r="AL860">
            <v>0</v>
          </cell>
          <cell r="AM860">
            <v>44979</v>
          </cell>
          <cell r="AN860">
            <v>-1204693</v>
          </cell>
          <cell r="AO860">
            <v>45245</v>
          </cell>
          <cell r="AP860">
            <v>10372373</v>
          </cell>
          <cell r="AQ860">
            <v>45245</v>
          </cell>
          <cell r="AR860">
            <v>29007246</v>
          </cell>
          <cell r="AS860">
            <v>45288</v>
          </cell>
          <cell r="AT860">
            <v>0</v>
          </cell>
          <cell r="AU860" t="str">
            <v>N/A</v>
          </cell>
          <cell r="AV860">
            <v>0</v>
          </cell>
          <cell r="AW860" t="str">
            <v>N/A</v>
          </cell>
          <cell r="AX860">
            <v>2</v>
          </cell>
          <cell r="AY860">
            <v>45245</v>
          </cell>
          <cell r="AZ860">
            <v>152</v>
          </cell>
          <cell r="BA860">
            <v>125093319</v>
          </cell>
          <cell r="BB860" t="str">
            <v>SI</v>
          </cell>
          <cell r="BC860">
            <v>79690275</v>
          </cell>
          <cell r="BD860">
            <v>29007246</v>
          </cell>
          <cell r="BE860" t="str">
            <v>N/A</v>
          </cell>
          <cell r="BF860" t="str">
            <v>N/A</v>
          </cell>
          <cell r="BG860">
            <v>45245</v>
          </cell>
          <cell r="BH860">
            <v>45397</v>
          </cell>
          <cell r="BI860">
            <v>54</v>
          </cell>
          <cell r="BJ860" t="str">
            <v>SI</v>
          </cell>
          <cell r="BK860" t="str">
            <v>N/A</v>
          </cell>
          <cell r="BL860" t="str">
            <v>Bogotá D.C.</v>
          </cell>
          <cell r="BM860" t="str">
            <v>Cumplimiento</v>
          </cell>
          <cell r="BN860" t="str">
            <v>21-47-101024820</v>
          </cell>
          <cell r="BO860">
            <v>0</v>
          </cell>
          <cell r="BP860" t="str">
            <v>Seguros del Estado S.A.</v>
          </cell>
          <cell r="BQ860">
            <v>44902</v>
          </cell>
          <cell r="BR860" t="str">
            <v>06/12/2022 - 20/05/2023</v>
          </cell>
          <cell r="BS860">
            <v>44902</v>
          </cell>
          <cell r="BT860" t="str">
            <v>PENDIENTE</v>
          </cell>
          <cell r="BU860" t="str">
            <v>Mediante otrosí número 1 se modifican los literales Los literales B) y C) de la CLÁUSULA OCTAVA.-
FORMA DE PAGO, El valor será no de $86.918.418 sino  hasta por la suma $86.918.393
a partir del 22 de febrero de 2023 LA CEDENTE, JENNY PATRICIA REYES GONZÁLEZ, transfiere a EL CESIONARIO YAMIHT FERNANDO ORTIZ VARGAS
Mediante otrosí N°1 el 15/11/2023 se publica la adición y prórroga del contrato JEP-888-2022 (Atención al ciudadano)
Mediante otrosí N°2 se publica la adición y prórroga del contrato JEP-888-2022</v>
          </cell>
          <cell r="BV860" t="str">
            <v>En ejecución</v>
          </cell>
          <cell r="BW860" t="str">
            <v>Adición, prórroga y cesión</v>
          </cell>
          <cell r="BX860" t="str">
            <v>N/A</v>
          </cell>
          <cell r="BY860" t="str">
            <v>INGENIERIA INDUSTRIAL</v>
          </cell>
          <cell r="BZ860" t="str">
            <v>N/A</v>
          </cell>
          <cell r="CA860" t="str">
            <v>FEMENINO</v>
          </cell>
        </row>
        <row r="861">
          <cell r="C861" t="str">
            <v>JEP-900-2022</v>
          </cell>
          <cell r="D861" t="str">
            <v>JEP-CSPO-868-2022</v>
          </cell>
          <cell r="E861" t="str">
            <v xml:space="preserve">Vanessa Jiménez </v>
          </cell>
          <cell r="F861">
            <v>44900</v>
          </cell>
          <cell r="G861" t="str">
            <v>Jeison Orlando Pava Reyes</v>
          </cell>
          <cell r="H861" t="str">
            <v>2. Contratos o convenios que no requieren pluralidad de ofertas</v>
          </cell>
          <cell r="I861" t="str">
            <v>1. Prestación de servicios</v>
          </cell>
          <cell r="J861">
            <v>72053352</v>
          </cell>
          <cell r="K861">
            <v>7</v>
          </cell>
          <cell r="L861" t="str">
            <v>Persona Natural</v>
          </cell>
          <cell r="M861" t="str">
            <v xml:space="preserve">Bogotá D.C. </v>
          </cell>
          <cell r="N861" t="str">
            <v>Prestación de servicios profesionales en la asesoría jurídica, atención integral y defensa técnica judicial a las personas que comparezcan ante las salas y secciones de la JEP, teniendo en cuenta los enfoques diferenciales</v>
          </cell>
          <cell r="O861" t="str">
            <v>Funciones de la dependencia</v>
          </cell>
          <cell r="P861" t="str">
            <v>Harvey Danilo Suarez Morales</v>
          </cell>
          <cell r="Q861" t="str">
            <v>Secretaría Ejecutiva</v>
          </cell>
          <cell r="R861" t="str">
            <v>Subsecretaría Ejecutiva</v>
          </cell>
          <cell r="S861" t="str">
            <v>Departamento SAAD - Comparecientes</v>
          </cell>
          <cell r="T861" t="str">
            <v>Jorge Alirio Mancera Cortés</v>
          </cell>
          <cell r="U861" t="str">
            <v>BB-Departamento SAAD - Comparecientes</v>
          </cell>
          <cell r="V861" t="str">
            <v>N/A</v>
          </cell>
          <cell r="W861" t="str">
            <v>N/A</v>
          </cell>
          <cell r="X861" t="str">
            <v>N/A</v>
          </cell>
          <cell r="Y861" t="str">
            <v>Inversión</v>
          </cell>
          <cell r="Z861">
            <v>86918393</v>
          </cell>
          <cell r="AA861" t="str">
            <v>N/A</v>
          </cell>
          <cell r="AB861" t="str">
            <v>N/A</v>
          </cell>
          <cell r="AC861">
            <v>7228143</v>
          </cell>
          <cell r="AD861">
            <v>7589549</v>
          </cell>
          <cell r="AE861" t="str">
            <v xml:space="preserve">	584622</v>
          </cell>
          <cell r="AF861">
            <v>118222</v>
          </cell>
          <cell r="AG861">
            <v>2022011000068</v>
          </cell>
          <cell r="AH861">
            <v>44908</v>
          </cell>
          <cell r="AI861">
            <v>44911</v>
          </cell>
          <cell r="AJ861" t="str">
            <v>N/A</v>
          </cell>
          <cell r="AK861" t="str">
            <v>N/A</v>
          </cell>
          <cell r="AL861" t="str">
            <v>N/A</v>
          </cell>
          <cell r="AM861" t="str">
            <v>N/A</v>
          </cell>
          <cell r="AN861">
            <v>-3373135</v>
          </cell>
          <cell r="AO861">
            <v>45245</v>
          </cell>
          <cell r="AP861">
            <v>11384338</v>
          </cell>
          <cell r="AQ861">
            <v>45245</v>
          </cell>
          <cell r="AR861">
            <v>0</v>
          </cell>
          <cell r="AS861" t="str">
            <v>N/A</v>
          </cell>
          <cell r="AT861">
            <v>0</v>
          </cell>
          <cell r="AU861" t="str">
            <v>N/A</v>
          </cell>
          <cell r="AV861">
            <v>0</v>
          </cell>
          <cell r="AW861" t="str">
            <v>N/A</v>
          </cell>
          <cell r="AX861">
            <v>1</v>
          </cell>
          <cell r="AY861">
            <v>45245</v>
          </cell>
          <cell r="AZ861">
            <v>36</v>
          </cell>
          <cell r="BA861">
            <v>94929596</v>
          </cell>
          <cell r="BB861" t="str">
            <v>SI</v>
          </cell>
          <cell r="BC861">
            <v>79690250</v>
          </cell>
          <cell r="BD861" t="str">
            <v>N/A</v>
          </cell>
          <cell r="BE861" t="str">
            <v>N/A</v>
          </cell>
          <cell r="BF861" t="str">
            <v>N/A</v>
          </cell>
          <cell r="BG861">
            <v>45245</v>
          </cell>
          <cell r="BH861">
            <v>45281</v>
          </cell>
          <cell r="BI861">
            <v>-62</v>
          </cell>
          <cell r="BJ861" t="str">
            <v>SI</v>
          </cell>
          <cell r="BK861">
            <v>45281</v>
          </cell>
          <cell r="BL861" t="str">
            <v>Bogotá D.C.</v>
          </cell>
          <cell r="BM861" t="str">
            <v>Cumplimiento</v>
          </cell>
          <cell r="BN861" t="str">
            <v>14-47-101021035</v>
          </cell>
          <cell r="BO861">
            <v>0</v>
          </cell>
          <cell r="BP861" t="str">
            <v>Seguros del Estado S.A.</v>
          </cell>
          <cell r="BQ861">
            <v>44908</v>
          </cell>
          <cell r="BR861" t="str">
            <v>13/12/2022 - 20/05/2024</v>
          </cell>
          <cell r="BS861">
            <v>44911</v>
          </cell>
          <cell r="BT861" t="str">
            <v>PENDIENTE</v>
          </cell>
          <cell r="BU861" t="str">
            <v>Mediante otrosí N°1 el 15/11/2023 se publica la adición y prórroga del contrato JEP-900-2022
El 30/12/2023 se publica la terminación anticipada JEP-900-2022</v>
          </cell>
          <cell r="BV861" t="str">
            <v>Terminado</v>
          </cell>
          <cell r="BW861" t="str">
            <v>Adición, Prórroga y terminación anticipada</v>
          </cell>
          <cell r="BX861" t="str">
            <v>N/A</v>
          </cell>
          <cell r="BY861" t="str">
            <v>DERECHO</v>
          </cell>
          <cell r="BZ861" t="str">
            <v>N/A</v>
          </cell>
          <cell r="CA861" t="str">
            <v>MASCULINO</v>
          </cell>
        </row>
        <row r="862">
          <cell r="C862" t="str">
            <v>JEP-959-2022</v>
          </cell>
          <cell r="D862" t="str">
            <v>JEP-CSPO-924-2022</v>
          </cell>
          <cell r="E862" t="str">
            <v>Laura Paredes</v>
          </cell>
          <cell r="F862">
            <v>44907</v>
          </cell>
          <cell r="G862" t="str">
            <v>Javier Eduardo Pereira Ceron</v>
          </cell>
          <cell r="H862" t="str">
            <v>2. Contratos o convenios que no requieren pluralidad de ofertas</v>
          </cell>
          <cell r="I862" t="str">
            <v>1. Prestación de servicios</v>
          </cell>
          <cell r="J862">
            <v>76326106</v>
          </cell>
          <cell r="K862">
            <v>9</v>
          </cell>
          <cell r="L862" t="str">
            <v>Persona Natural</v>
          </cell>
          <cell r="M862" t="str">
            <v>N/A</v>
          </cell>
          <cell r="N862" t="str">
            <v>Prestar servicios profesionales para apoyar al Departamento de Atención a Víctimas en la región de Cauca, Valle del Cauca y Nariño, para adelantar acciones de divulgación, difusión, asesoría y orientación a las víctimas en instancias judiciales y no judiciales, atendiendo los enfoques diferenciales y psicosocial</v>
          </cell>
          <cell r="O862" t="str">
            <v>Administrativo Transversal</v>
          </cell>
          <cell r="P862" t="str">
            <v>Harvey Danilo Suarez Morales</v>
          </cell>
          <cell r="Q862" t="str">
            <v>Secretaría Ejecutiva</v>
          </cell>
          <cell r="R862" t="str">
            <v>Subsecretaría Ejecutiva</v>
          </cell>
          <cell r="S862" t="str">
            <v>Departamento de Atención a Víctimas</v>
          </cell>
          <cell r="T862" t="str">
            <v>Claudia Viviana Ferro Buitrago</v>
          </cell>
          <cell r="U862" t="str">
            <v>BB-Departamento de Atención a Víctimas</v>
          </cell>
          <cell r="V862" t="str">
            <v>N/A</v>
          </cell>
          <cell r="W862" t="str">
            <v>N/A</v>
          </cell>
          <cell r="X862" t="str">
            <v>N/A</v>
          </cell>
          <cell r="Y862" t="str">
            <v>Inversión</v>
          </cell>
          <cell r="Z862">
            <v>52765437</v>
          </cell>
          <cell r="AA862" t="str">
            <v>N/A</v>
          </cell>
          <cell r="AB862" t="str">
            <v>N/A</v>
          </cell>
          <cell r="AC862">
            <v>7228143</v>
          </cell>
          <cell r="AD862">
            <v>7589549</v>
          </cell>
          <cell r="AE862">
            <v>107622</v>
          </cell>
          <cell r="AF862">
            <v>588322</v>
          </cell>
          <cell r="AG862">
            <v>2018011001091</v>
          </cell>
          <cell r="AH862">
            <v>44910</v>
          </cell>
          <cell r="AI862">
            <v>44911</v>
          </cell>
          <cell r="AJ862" t="str">
            <v>N/A</v>
          </cell>
          <cell r="AK862" t="str">
            <v>N/A</v>
          </cell>
          <cell r="AL862" t="str">
            <v>N/A</v>
          </cell>
          <cell r="AM862" t="str">
            <v>N/A</v>
          </cell>
          <cell r="AN862">
            <v>0</v>
          </cell>
          <cell r="AO862" t="str">
            <v>N/A</v>
          </cell>
          <cell r="AP862">
            <v>0</v>
          </cell>
          <cell r="AQ862" t="str">
            <v>N/A</v>
          </cell>
          <cell r="AR862">
            <v>0</v>
          </cell>
          <cell r="AS862" t="str">
            <v>N/A</v>
          </cell>
          <cell r="AT862">
            <v>0</v>
          </cell>
          <cell r="AU862" t="str">
            <v>N/A</v>
          </cell>
          <cell r="AV862">
            <v>0</v>
          </cell>
          <cell r="AW862" t="str">
            <v>N/A</v>
          </cell>
          <cell r="AX862">
            <v>0</v>
          </cell>
          <cell r="AY862" t="str">
            <v>N/A</v>
          </cell>
          <cell r="AZ862">
            <v>0</v>
          </cell>
          <cell r="BA862">
            <v>52765437</v>
          </cell>
          <cell r="BB862" t="str">
            <v>SI</v>
          </cell>
          <cell r="BC862">
            <v>45537294</v>
          </cell>
          <cell r="BD862" t="str">
            <v>N/A</v>
          </cell>
          <cell r="BE862" t="str">
            <v>N/A</v>
          </cell>
          <cell r="BF862" t="str">
            <v>N/A</v>
          </cell>
          <cell r="BG862">
            <v>45107</v>
          </cell>
          <cell r="BH862">
            <v>45107</v>
          </cell>
          <cell r="BI862">
            <v>-236</v>
          </cell>
          <cell r="BJ862" t="str">
            <v>SI</v>
          </cell>
          <cell r="BK862" t="str">
            <v>N/A</v>
          </cell>
          <cell r="BL862" t="str">
            <v>Pasto, Cauca, Valle del Cauca y Nariño</v>
          </cell>
          <cell r="BM862" t="str">
            <v>Cumplimiento</v>
          </cell>
          <cell r="BN862" t="str">
            <v>40-45-101018540</v>
          </cell>
          <cell r="BO862">
            <v>0</v>
          </cell>
          <cell r="BP862" t="str">
            <v xml:space="preserve">Seguros del Estado S.A. </v>
          </cell>
          <cell r="BQ862">
            <v>44911</v>
          </cell>
          <cell r="BR862" t="str">
            <v>15/12/2022 - 31/12/2023</v>
          </cell>
          <cell r="BS862">
            <v>44911</v>
          </cell>
          <cell r="BT862" t="str">
            <v>PENDIENTE</v>
          </cell>
          <cell r="BU862" t="str">
            <v>Ninguna</v>
          </cell>
          <cell r="BV862" t="str">
            <v>Terminado</v>
          </cell>
          <cell r="BW862" t="str">
            <v>Retiro</v>
          </cell>
          <cell r="BX862" t="str">
            <v>N/A</v>
          </cell>
          <cell r="BY862" t="str">
            <v>DERECHO</v>
          </cell>
          <cell r="BZ862" t="str">
            <v>N/A</v>
          </cell>
          <cell r="CA862" t="str">
            <v>MASCULINO</v>
          </cell>
        </row>
        <row r="863">
          <cell r="C863" t="str">
            <v>JEP-852-2022</v>
          </cell>
          <cell r="D863" t="str">
            <v>JEP-CSPO-822-2022</v>
          </cell>
          <cell r="E863" t="str">
            <v>Carlos Torres</v>
          </cell>
          <cell r="F863">
            <v>44895</v>
          </cell>
          <cell r="G863" t="str">
            <v>Laura Camila Carrillo Mariño</v>
          </cell>
          <cell r="H863" t="str">
            <v>2. Contratos o convenios que no requieren pluralidad de ofertas</v>
          </cell>
          <cell r="I863" t="str">
            <v>1. Prestación de servicios</v>
          </cell>
          <cell r="J863">
            <v>1019136646</v>
          </cell>
          <cell r="K863">
            <v>2</v>
          </cell>
          <cell r="L863" t="str">
            <v>Persona Natural</v>
          </cell>
          <cell r="M863" t="str">
            <v xml:space="preserve">Bogotá D.C. </v>
          </cell>
          <cell r="N863" t="str">
            <v>Prestar servicios profesionales para apoyar y acompañar en los procesos de mejoramiento de la gestión judicial de la Secretaría General Judicial</v>
          </cell>
          <cell r="O863" t="str">
            <v>Funciones de la dependencia</v>
          </cell>
          <cell r="P863" t="str">
            <v>Harvey Danilo Suarez Morales</v>
          </cell>
          <cell r="Q863" t="str">
            <v>Secretaría Ejecutiva</v>
          </cell>
          <cell r="R863" t="str">
            <v>Dirección de Asuntos Jurídicos</v>
          </cell>
          <cell r="S863" t="str">
            <v>Dirección de Asuntos Jurídicos</v>
          </cell>
          <cell r="T863" t="str">
            <v xml:space="preserve">Yuly Saenz Berdugo </v>
          </cell>
          <cell r="U863" t="str">
            <v>G-Secretaría General Judicial</v>
          </cell>
          <cell r="V863" t="str">
            <v>N/A</v>
          </cell>
          <cell r="W863" t="str">
            <v>Magistratura
SEJUD - SDSJ</v>
          </cell>
          <cell r="X863" t="str">
            <v>N/A</v>
          </cell>
          <cell r="Y863" t="str">
            <v>Inversión</v>
          </cell>
          <cell r="Z863">
            <v>43459180</v>
          </cell>
          <cell r="AA863" t="str">
            <v>N/A</v>
          </cell>
          <cell r="AB863" t="str">
            <v>N/A</v>
          </cell>
          <cell r="AC863">
            <v>3614070</v>
          </cell>
          <cell r="AD863">
            <v>3794773</v>
          </cell>
          <cell r="AE863">
            <v>557322</v>
          </cell>
          <cell r="AF863">
            <v>4722</v>
          </cell>
          <cell r="AG863">
            <v>2022011000068</v>
          </cell>
          <cell r="AH863">
            <v>44897</v>
          </cell>
          <cell r="AI863">
            <v>44904</v>
          </cell>
          <cell r="AJ863" t="str">
            <v>Jose Miguel Guerra Rosado
Jamer Andrés Martínez Viloria 
Yelixa Del Mar Velásquez Rico</v>
          </cell>
          <cell r="AK863" t="str">
            <v>1065829789
1.065.621.617
1.033.818.467</v>
          </cell>
          <cell r="AL863" t="str">
            <v>9
6
9</v>
          </cell>
          <cell r="AM863" t="str">
            <v>16/02/2023
12/09/2023
04/01/2024</v>
          </cell>
          <cell r="AN863">
            <v>-843283</v>
          </cell>
          <cell r="AO863">
            <v>45245</v>
          </cell>
          <cell r="AP863">
            <v>5439169</v>
          </cell>
          <cell r="AQ863">
            <v>45245</v>
          </cell>
          <cell r="AR863">
            <v>14503611</v>
          </cell>
          <cell r="AS863">
            <v>45282</v>
          </cell>
          <cell r="AT863">
            <v>0</v>
          </cell>
          <cell r="AU863" t="str">
            <v>N/A</v>
          </cell>
          <cell r="AV863">
            <v>0</v>
          </cell>
          <cell r="AW863" t="str">
            <v>N/A</v>
          </cell>
          <cell r="AX863">
            <v>2</v>
          </cell>
          <cell r="AY863">
            <v>45282</v>
          </cell>
          <cell r="AZ863">
            <v>152</v>
          </cell>
          <cell r="BA863">
            <v>62558677</v>
          </cell>
          <cell r="BB863" t="str">
            <v>SI</v>
          </cell>
          <cell r="BC863">
            <v>39845110</v>
          </cell>
          <cell r="BD863">
            <v>14503611</v>
          </cell>
          <cell r="BE863" t="str">
            <v>N/A</v>
          </cell>
          <cell r="BF863" t="str">
            <v>N/A</v>
          </cell>
          <cell r="BG863">
            <v>45245</v>
          </cell>
          <cell r="BH863">
            <v>45397</v>
          </cell>
          <cell r="BI863">
            <v>54</v>
          </cell>
          <cell r="BJ863" t="str">
            <v>SI</v>
          </cell>
          <cell r="BK863" t="str">
            <v>N/A</v>
          </cell>
          <cell r="BL863" t="str">
            <v>Bogotá D.C.</v>
          </cell>
          <cell r="BM863" t="str">
            <v>Cumplimiento</v>
          </cell>
          <cell r="BN863" t="str">
            <v>14-47-101020876</v>
          </cell>
          <cell r="BO863">
            <v>0</v>
          </cell>
          <cell r="BP863" t="str">
            <v>Seguros del Estado S.A.</v>
          </cell>
          <cell r="BQ863">
            <v>44897</v>
          </cell>
          <cell r="BR863" t="str">
            <v>02/12/2022 - 20/05/2024</v>
          </cell>
          <cell r="BS863">
            <v>44904</v>
          </cell>
          <cell r="BT863" t="str">
            <v>PENDIENTE</v>
          </cell>
          <cell r="BU863" t="str">
            <v>Se cede el contrato a partir del 16 de febrero de 2023 a JOSE MIGUEL GUERRA ROSADO
A partir del 12/09/2023 se cede el contrato a Jamer Andrés Martínez Viloria
Mediante otrosí N°1 el 15/11/2023 se publica la adición y prórroga del contrato JEP-852-2022 - JAMER ANDRES MARTINEZ VILORIA
Mediante otrosí N°2 del 22/12/2023 se adicionó y prorrogo el contrato JEP-852-2022 (Fecha de terminación del contrato     15/04/2024)
El 04/01/2024 se publica la cesión del contrato a Yelixa Del Mar Velásquez Rico</v>
          </cell>
          <cell r="BV863" t="str">
            <v>En ejecución</v>
          </cell>
          <cell r="BW863" t="str">
            <v>Adición, prórroga y cesión</v>
          </cell>
          <cell r="BX863" t="str">
            <v>N/A</v>
          </cell>
          <cell r="BY863" t="str">
            <v>DERECHO</v>
          </cell>
          <cell r="BZ863" t="str">
            <v>N/A</v>
          </cell>
          <cell r="CA863" t="str">
            <v>MASCULINO</v>
          </cell>
        </row>
        <row r="864">
          <cell r="C864" t="str">
            <v>JEP-901-2022</v>
          </cell>
          <cell r="D864" t="str">
            <v>JEP-CSPO-869-2022</v>
          </cell>
          <cell r="E864" t="str">
            <v xml:space="preserve">Vanessa Jiménez </v>
          </cell>
          <cell r="F864">
            <v>44900</v>
          </cell>
          <cell r="G864" t="str">
            <v>Irene Elizabeth Nariño Hernández</v>
          </cell>
          <cell r="H864" t="str">
            <v>2. Contratos o convenios que no requieren pluralidad de ofertas</v>
          </cell>
          <cell r="I864" t="str">
            <v>1. Prestación de servicios</v>
          </cell>
          <cell r="J864">
            <v>63528622</v>
          </cell>
          <cell r="K864">
            <v>8</v>
          </cell>
          <cell r="L864" t="str">
            <v>Persona Natural</v>
          </cell>
          <cell r="M864" t="str">
            <v>Barrancabermeja</v>
          </cell>
          <cell r="N864" t="str">
            <v>Prestación de servicios profesionales en la asesoría jurídica, atención integral y defensa técnica judicial a las personas que comparezcan ante las salas y secciones de la JEP, teniendo en cuenta los enfoques diferenciales.</v>
          </cell>
          <cell r="O864" t="str">
            <v>Funciones de la dependencia</v>
          </cell>
          <cell r="P864" t="str">
            <v>Harvey Danilo Suarez Morales</v>
          </cell>
          <cell r="Q864" t="str">
            <v>Secretaría Ejecutiva</v>
          </cell>
          <cell r="R864" t="str">
            <v>Subsecretaría Ejecutiva</v>
          </cell>
          <cell r="S864" t="str">
            <v>Departamento SAAD - Comparecientes</v>
          </cell>
          <cell r="T864" t="str">
            <v>Jorge Alirio Mancera Cortés</v>
          </cell>
          <cell r="U864" t="str">
            <v>BB-Departamento SAAD - Comparecientes</v>
          </cell>
          <cell r="V864" t="str">
            <v>N/A</v>
          </cell>
          <cell r="W864" t="str">
            <v>N/A</v>
          </cell>
          <cell r="X864" t="str">
            <v>N/A</v>
          </cell>
          <cell r="Y864" t="str">
            <v>Inversión</v>
          </cell>
          <cell r="Z864">
            <v>86918393</v>
          </cell>
          <cell r="AA864" t="str">
            <v>N/A</v>
          </cell>
          <cell r="AB864" t="str">
            <v>N/A</v>
          </cell>
          <cell r="AC864">
            <v>7228143</v>
          </cell>
          <cell r="AD864">
            <v>7589549</v>
          </cell>
          <cell r="AE864">
            <v>118422</v>
          </cell>
          <cell r="AF864">
            <v>584722</v>
          </cell>
          <cell r="AG864">
            <v>2022011000068</v>
          </cell>
          <cell r="AH864">
            <v>44908</v>
          </cell>
          <cell r="AI864">
            <v>44910</v>
          </cell>
          <cell r="AJ864" t="str">
            <v>N/A</v>
          </cell>
          <cell r="AK864" t="str">
            <v>N/A</v>
          </cell>
          <cell r="AL864" t="str">
            <v>N/A</v>
          </cell>
          <cell r="AM864" t="str">
            <v>N/A</v>
          </cell>
          <cell r="AN864">
            <v>-3132197</v>
          </cell>
          <cell r="AO864">
            <v>45245</v>
          </cell>
          <cell r="AP864">
            <v>11384338</v>
          </cell>
          <cell r="AQ864">
            <v>45245</v>
          </cell>
          <cell r="AR864">
            <v>29007246</v>
          </cell>
          <cell r="AS864">
            <v>45288</v>
          </cell>
          <cell r="AT864">
            <v>0</v>
          </cell>
          <cell r="AU864" t="str">
            <v>N/A</v>
          </cell>
          <cell r="AV864">
            <v>0</v>
          </cell>
          <cell r="AW864" t="str">
            <v>N/A</v>
          </cell>
          <cell r="AX864">
            <v>2</v>
          </cell>
          <cell r="AY864">
            <v>45288</v>
          </cell>
          <cell r="AZ864">
            <v>152</v>
          </cell>
          <cell r="BA864">
            <v>124177780</v>
          </cell>
          <cell r="BB864" t="str">
            <v>SI</v>
          </cell>
          <cell r="BC864">
            <v>79690250</v>
          </cell>
          <cell r="BD864">
            <v>29007246</v>
          </cell>
          <cell r="BE864" t="str">
            <v>N/A</v>
          </cell>
          <cell r="BF864" t="str">
            <v>N/A</v>
          </cell>
          <cell r="BG864">
            <v>45245</v>
          </cell>
          <cell r="BH864">
            <v>45397</v>
          </cell>
          <cell r="BI864">
            <v>54</v>
          </cell>
          <cell r="BJ864" t="str">
            <v>SI</v>
          </cell>
          <cell r="BK864" t="str">
            <v>N/A</v>
          </cell>
          <cell r="BL864" t="str">
            <v>región de Magdalena Medio</v>
          </cell>
          <cell r="BM864" t="str">
            <v>Cumplimiento</v>
          </cell>
          <cell r="BN864" t="str">
            <v>400 47 994000088441</v>
          </cell>
          <cell r="BO864">
            <v>0</v>
          </cell>
          <cell r="BP864" t="str">
            <v>Seguros del Estado S.A.</v>
          </cell>
          <cell r="BQ864">
            <v>44909</v>
          </cell>
          <cell r="BR864" t="str">
            <v>13/12/2022 - 15/052024</v>
          </cell>
          <cell r="BS864">
            <v>44910</v>
          </cell>
          <cell r="BT864" t="str">
            <v>PENDIENTE</v>
          </cell>
          <cell r="BU864" t="str">
            <v>Mediante otrosí N°1 el 15/11/2023 se publica la adición y prórroga del contrato JEP-901-2022
Mediante Otrosí N°2 el 28/12/2023 se publica la adición y prórroga del contrato JEP-901-2022</v>
          </cell>
          <cell r="BV864" t="str">
            <v>En ejecución</v>
          </cell>
          <cell r="BW864" t="str">
            <v>Adición y Prórroga</v>
          </cell>
          <cell r="BX864" t="str">
            <v>N/A</v>
          </cell>
          <cell r="BY864" t="str">
            <v>DERECHO</v>
          </cell>
          <cell r="BZ864" t="str">
            <v>N/A</v>
          </cell>
          <cell r="CA864" t="str">
            <v>FEMENINO</v>
          </cell>
        </row>
        <row r="865">
          <cell r="C865" t="str">
            <v>JEP-948-2022</v>
          </cell>
          <cell r="D865" t="str">
            <v>JEP-CSPO-914-2022</v>
          </cell>
          <cell r="E865" t="str">
            <v>Jairo Cuellar</v>
          </cell>
          <cell r="F865">
            <v>44902</v>
          </cell>
          <cell r="G865" t="str">
            <v>Cesar Augusto Intriago Romero</v>
          </cell>
          <cell r="H865" t="str">
            <v>2. Contratos o convenios que no requieren pluralidad de ofertas</v>
          </cell>
          <cell r="I865" t="str">
            <v>1. Prestación de servicios</v>
          </cell>
          <cell r="J865">
            <v>2970912</v>
          </cell>
          <cell r="K865">
            <v>0</v>
          </cell>
          <cell r="L865" t="str">
            <v>Persona Natural</v>
          </cell>
          <cell r="M865" t="str">
            <v>Cota</v>
          </cell>
          <cell r="N865" t="str">
            <v>Prestación de servicios profesionales en las labores de asesoría jurídica, atención integral y defensa judicial a las personas que comparezcan ante las salas y secciones de la JEP, así como apoyar y acompañar a la Secretaría Ejecutiva en los procesos penales de su competencia.</v>
          </cell>
          <cell r="O865" t="str">
            <v>Funciones de la dependencia</v>
          </cell>
          <cell r="P865" t="str">
            <v>Harvey Danilo Suarez Morales</v>
          </cell>
          <cell r="Q865" t="str">
            <v>Secretaría Ejecutiva</v>
          </cell>
          <cell r="R865" t="str">
            <v>Subsecretaría Ejecutiva</v>
          </cell>
          <cell r="S865" t="str">
            <v>Departamento SAAD - Comparecientes</v>
          </cell>
          <cell r="T865" t="str">
            <v>Jorge Alirio Mancera Cortés</v>
          </cell>
          <cell r="U865" t="str">
            <v>BB-Departamento SAAD - Comparecientes</v>
          </cell>
          <cell r="V865" t="str">
            <v>N/A</v>
          </cell>
          <cell r="W865" t="str">
            <v>N/A</v>
          </cell>
          <cell r="X865" t="str">
            <v>N/A</v>
          </cell>
          <cell r="Y865" t="str">
            <v>Inversión</v>
          </cell>
          <cell r="Z865">
            <v>99086994</v>
          </cell>
          <cell r="AA865" t="str">
            <v>N/A</v>
          </cell>
          <cell r="AB865" t="str">
            <v>N/A</v>
          </cell>
          <cell r="AC865">
            <v>8240084</v>
          </cell>
          <cell r="AD865">
            <v>8652088</v>
          </cell>
          <cell r="AE865">
            <v>122722</v>
          </cell>
          <cell r="AF865">
            <v>588922</v>
          </cell>
          <cell r="AG865">
            <v>2022011000068</v>
          </cell>
          <cell r="AH865">
            <v>44910</v>
          </cell>
          <cell r="AI865">
            <v>44914</v>
          </cell>
          <cell r="AJ865" t="str">
            <v>N/A</v>
          </cell>
          <cell r="AK865" t="str">
            <v>N/A</v>
          </cell>
          <cell r="AL865" t="str">
            <v>N/A</v>
          </cell>
          <cell r="AM865" t="str">
            <v>N/A</v>
          </cell>
          <cell r="AN865">
            <v>-4669387</v>
          </cell>
          <cell r="AO865">
            <v>45244</v>
          </cell>
          <cell r="AP865">
            <v>12978146</v>
          </cell>
          <cell r="AQ865">
            <v>45244</v>
          </cell>
          <cell r="AR865">
            <v>33068280</v>
          </cell>
          <cell r="AS865">
            <v>45288</v>
          </cell>
          <cell r="AT865">
            <v>0</v>
          </cell>
          <cell r="AU865" t="str">
            <v>N/A</v>
          </cell>
          <cell r="AV865">
            <v>0</v>
          </cell>
          <cell r="AW865" t="str">
            <v>N/A</v>
          </cell>
          <cell r="AX865">
            <v>2</v>
          </cell>
          <cell r="AY865">
            <v>45288</v>
          </cell>
          <cell r="AZ865">
            <v>152</v>
          </cell>
          <cell r="BA865">
            <v>140464033</v>
          </cell>
          <cell r="BB865" t="str">
            <v>SI</v>
          </cell>
          <cell r="BC865">
            <v>90846910</v>
          </cell>
          <cell r="BD865">
            <v>33068280</v>
          </cell>
          <cell r="BE865" t="str">
            <v>N/A</v>
          </cell>
          <cell r="BF865" t="str">
            <v>N/A</v>
          </cell>
          <cell r="BG865">
            <v>45245</v>
          </cell>
          <cell r="BH865">
            <v>45397</v>
          </cell>
          <cell r="BI865">
            <v>54</v>
          </cell>
          <cell r="BJ865" t="str">
            <v>SI</v>
          </cell>
          <cell r="BK865" t="str">
            <v>N/A</v>
          </cell>
          <cell r="BL865" t="str">
            <v>Bogotá D.C.</v>
          </cell>
          <cell r="BM865" t="str">
            <v>Cumplimiento</v>
          </cell>
          <cell r="BN865" t="str">
            <v>21-47-101025050</v>
          </cell>
          <cell r="BO865">
            <v>0</v>
          </cell>
          <cell r="BP865" t="str">
            <v xml:space="preserve">Seguros del Estado S.A. </v>
          </cell>
          <cell r="BQ865">
            <v>44911</v>
          </cell>
          <cell r="BR865" t="str">
            <v>15/12/2022 - 31/05/2024</v>
          </cell>
          <cell r="BS865">
            <v>44913</v>
          </cell>
          <cell r="BT865" t="str">
            <v>PENDIENTE</v>
          </cell>
          <cell r="BU865" t="str">
            <v>Mediante otrosí N°1 el 14/11/2023 se publica la adición y prórroga del Cto JEP-948-2022 Cesar Augusto Intriago Romero
Mediante Otrosí No. 2 JEP-948-2022 Adición y Prorroga hasta el 15 de Abril de 2024 CESAR AUGUSTO INTRIAGO ROMERO</v>
          </cell>
          <cell r="BV865" t="str">
            <v>En ejecución</v>
          </cell>
          <cell r="BW865" t="str">
            <v>Adición y prórroga</v>
          </cell>
          <cell r="BX865" t="str">
            <v>N/A</v>
          </cell>
          <cell r="BY865" t="str">
            <v>DERECHO</v>
          </cell>
          <cell r="BZ865" t="str">
            <v>N/A</v>
          </cell>
          <cell r="CA865" t="str">
            <v>MASCULINO</v>
          </cell>
        </row>
        <row r="866">
          <cell r="C866" t="str">
            <v>JEP-902-2022</v>
          </cell>
          <cell r="D866" t="str">
            <v>JEP-CSPO-870-2022</v>
          </cell>
          <cell r="E866" t="str">
            <v xml:space="preserve">Vanessa Jiménez </v>
          </cell>
          <cell r="F866">
            <v>44900</v>
          </cell>
          <cell r="G866" t="str">
            <v>Ignacio Mosquera Astorquiza</v>
          </cell>
          <cell r="H866" t="str">
            <v>2. Contratos o convenios que no requieren pluralidad de ofertas</v>
          </cell>
          <cell r="I866" t="str">
            <v>1. Prestación de servicios</v>
          </cell>
          <cell r="J866">
            <v>19340108</v>
          </cell>
          <cell r="K866">
            <v>4</v>
          </cell>
          <cell r="L866" t="str">
            <v>Persona Natural</v>
          </cell>
          <cell r="M866" t="str">
            <v xml:space="preserve">Bogotá D.C. </v>
          </cell>
          <cell r="N866" t="str">
            <v>Prestación de servicios profesionales en la asesoría jurídica, atención integral y defensa técnica judicial a las personas que comparezcan ante las salas y secciones de la JEP, teniendo en cuenta los enfoques diferenciales</v>
          </cell>
          <cell r="O866" t="str">
            <v>Funciones de la dependencia</v>
          </cell>
          <cell r="P866" t="str">
            <v>Harvey Danilo Suarez Morales</v>
          </cell>
          <cell r="Q866" t="str">
            <v>Secretaría Ejecutiva</v>
          </cell>
          <cell r="R866" t="str">
            <v>Subsecretaría Ejecutiva</v>
          </cell>
          <cell r="S866" t="str">
            <v>Departamento SAAD - Comparecientes</v>
          </cell>
          <cell r="T866" t="str">
            <v>Jorge Alirio Mancera Cortés</v>
          </cell>
          <cell r="U866" t="str">
            <v>BB-Departamento SAAD - Comparecientes</v>
          </cell>
          <cell r="V866" t="str">
            <v>N/A</v>
          </cell>
          <cell r="W866" t="str">
            <v>N/A</v>
          </cell>
          <cell r="X866" t="str">
            <v>N/A</v>
          </cell>
          <cell r="Y866" t="str">
            <v>Inversión</v>
          </cell>
          <cell r="Z866">
            <v>86918393</v>
          </cell>
          <cell r="AA866" t="str">
            <v>N/A</v>
          </cell>
          <cell r="AB866" t="str">
            <v>N/A</v>
          </cell>
          <cell r="AC866">
            <v>7228143</v>
          </cell>
          <cell r="AD866">
            <v>7589549</v>
          </cell>
          <cell r="AE866">
            <v>118522</v>
          </cell>
          <cell r="AF866">
            <v>580622</v>
          </cell>
          <cell r="AG866">
            <v>2022011000068</v>
          </cell>
          <cell r="AH866">
            <v>44908</v>
          </cell>
          <cell r="AI866">
            <v>44910</v>
          </cell>
          <cell r="AJ866" t="str">
            <v>Sandra Liliana Arrieta Ramírez</v>
          </cell>
          <cell r="AK866">
            <v>55175515</v>
          </cell>
          <cell r="AL866">
            <v>2</v>
          </cell>
          <cell r="AM866">
            <v>45027</v>
          </cell>
          <cell r="AN866">
            <v>-3132197</v>
          </cell>
          <cell r="AO866">
            <v>45245</v>
          </cell>
          <cell r="AP866">
            <v>11131325</v>
          </cell>
          <cell r="AQ866">
            <v>45245</v>
          </cell>
          <cell r="AR866">
            <v>29007246</v>
          </cell>
          <cell r="AS866">
            <v>45288</v>
          </cell>
          <cell r="AT866">
            <v>0</v>
          </cell>
          <cell r="AU866" t="str">
            <v>N/A</v>
          </cell>
          <cell r="AV866">
            <v>0</v>
          </cell>
          <cell r="AW866" t="str">
            <v>N/A</v>
          </cell>
          <cell r="AX866">
            <v>2</v>
          </cell>
          <cell r="AY866">
            <v>45288</v>
          </cell>
          <cell r="AZ866">
            <v>152</v>
          </cell>
          <cell r="BA866">
            <v>123924767</v>
          </cell>
          <cell r="BB866" t="str">
            <v>SI</v>
          </cell>
          <cell r="BC866">
            <v>79690250</v>
          </cell>
          <cell r="BD866">
            <v>29007246</v>
          </cell>
          <cell r="BE866" t="str">
            <v>N/A</v>
          </cell>
          <cell r="BF866" t="str">
            <v>N/A</v>
          </cell>
          <cell r="BG866">
            <v>45245</v>
          </cell>
          <cell r="BH866">
            <v>45397</v>
          </cell>
          <cell r="BI866">
            <v>54</v>
          </cell>
          <cell r="BJ866" t="str">
            <v>SI</v>
          </cell>
          <cell r="BK866" t="str">
            <v>N/A</v>
          </cell>
          <cell r="BL866" t="str">
            <v>Bogotá D.C.</v>
          </cell>
          <cell r="BM866" t="str">
            <v>Cumplimiento</v>
          </cell>
          <cell r="BN866" t="str">
            <v>17-47-101003840</v>
          </cell>
          <cell r="BO866">
            <v>1</v>
          </cell>
          <cell r="BP866" t="str">
            <v>Seguros del Estado S.A.</v>
          </cell>
          <cell r="BQ866">
            <v>44908</v>
          </cell>
          <cell r="BR866" t="str">
            <v>12/12/2022 - 15/05/2024</v>
          </cell>
          <cell r="BS866">
            <v>44910</v>
          </cell>
          <cell r="BT866" t="str">
            <v>PENDIENTE</v>
          </cell>
          <cell r="BU866" t="str">
            <v>El 11/04/2023 se publicó la cesión del Contrato JEP-902-2022
Mediante otrosí N°1 el 15/11/2023 se publica la adición y prórroga del contrato 902-2022 
Mediante Otrosí No. 2 JEP-902-2022 Adición y Prorroga hasta el 15 de Abril de 2024</v>
          </cell>
          <cell r="BV866" t="str">
            <v>En ejecución</v>
          </cell>
          <cell r="BW866" t="str">
            <v>Adición, prórroga y cesión</v>
          </cell>
          <cell r="BX866" t="str">
            <v>N/A</v>
          </cell>
          <cell r="BY866" t="str">
            <v>DERECHO</v>
          </cell>
          <cell r="BZ866" t="str">
            <v>N/A</v>
          </cell>
          <cell r="CA866" t="str">
            <v>FEMENINO</v>
          </cell>
        </row>
        <row r="867">
          <cell r="C867" t="str">
            <v>JEP-889-2022</v>
          </cell>
          <cell r="D867" t="str">
            <v>JEP-CSPO-857-2022</v>
          </cell>
          <cell r="E867" t="str">
            <v>Camila Mendez</v>
          </cell>
          <cell r="F867">
            <v>44897</v>
          </cell>
          <cell r="G867" t="str">
            <v>Maria Alejandra Cerpa Gòmez</v>
          </cell>
          <cell r="H867" t="str">
            <v>2. Contratos o convenios que no requieren pluralidad de ofertas</v>
          </cell>
          <cell r="I867" t="str">
            <v>1. Prestación de servicios</v>
          </cell>
          <cell r="J867">
            <v>1023929021</v>
          </cell>
          <cell r="K867">
            <v>8</v>
          </cell>
          <cell r="L867" t="str">
            <v>Persona Natural</v>
          </cell>
          <cell r="M867" t="str">
            <v xml:space="preserve">Bogotá D.C. </v>
          </cell>
          <cell r="N867" t="str">
            <v>975.Prestar servicios profesionales para apoyar y acompañar al Departamento de Atención al Ciudadano en la elaboración de actos administrativos, respuestas a las PQRSDF y revisión de documentos, con base en las normas legales vigentes y los lineamientos jurídicos, para la implementación del punto 5 del Acuerdo Final con enfoque sistemico. (Contrato o convenio que no requiere pluralidad de ofertas).</v>
          </cell>
          <cell r="O867" t="str">
            <v>Funciones de la dependencia</v>
          </cell>
          <cell r="P867" t="str">
            <v>Harvey Danilo Suarez Morales</v>
          </cell>
          <cell r="Q867" t="str">
            <v>Secretaría Ejecutiva</v>
          </cell>
          <cell r="R867" t="str">
            <v>Subsecretaría Ejecutiva</v>
          </cell>
          <cell r="S867" t="str">
            <v>Departamento de Atención al Ciudadano</v>
          </cell>
          <cell r="T867" t="str">
            <v xml:space="preserve">Constanza Eugenia Cañon Charry	</v>
          </cell>
          <cell r="U867" t="str">
            <v>BB - Departamento de Atención al Ciudadano</v>
          </cell>
          <cell r="V867" t="str">
            <v>N/A</v>
          </cell>
          <cell r="W867" t="str">
            <v>N/A</v>
          </cell>
          <cell r="X867" t="str">
            <v>N/A</v>
          </cell>
          <cell r="Y867" t="str">
            <v>Inversión</v>
          </cell>
          <cell r="Z867">
            <v>62581258</v>
          </cell>
          <cell r="AA867" t="str">
            <v>N/A</v>
          </cell>
          <cell r="AB867" t="str">
            <v>N/A</v>
          </cell>
          <cell r="AC867">
            <v>5204263</v>
          </cell>
          <cell r="AD867">
            <v>5464476</v>
          </cell>
          <cell r="AE867">
            <v>108522</v>
          </cell>
          <cell r="AF867">
            <v>572522</v>
          </cell>
          <cell r="AG867">
            <v>2022011000068</v>
          </cell>
          <cell r="AH867">
            <v>44902</v>
          </cell>
          <cell r="AI867">
            <v>44904</v>
          </cell>
          <cell r="AJ867" t="str">
            <v>N/A</v>
          </cell>
          <cell r="AK867" t="str">
            <v>N/A</v>
          </cell>
          <cell r="AL867" t="str">
            <v>N/A</v>
          </cell>
          <cell r="AM867" t="str">
            <v>N/A</v>
          </cell>
          <cell r="AN867">
            <v>-1214338</v>
          </cell>
          <cell r="AO867">
            <v>45245</v>
          </cell>
          <cell r="AP867">
            <v>8196717</v>
          </cell>
          <cell r="AQ867">
            <v>45245</v>
          </cell>
          <cell r="AR867">
            <v>20885211</v>
          </cell>
          <cell r="AS867">
            <v>45288</v>
          </cell>
          <cell r="AT867">
            <v>0</v>
          </cell>
          <cell r="AU867" t="str">
            <v>N/A</v>
          </cell>
          <cell r="AV867">
            <v>0</v>
          </cell>
          <cell r="AW867" t="str">
            <v>N/A</v>
          </cell>
          <cell r="AX867">
            <v>2</v>
          </cell>
          <cell r="AY867">
            <v>45245</v>
          </cell>
          <cell r="AZ867">
            <v>152</v>
          </cell>
          <cell r="BA867">
            <v>90448848</v>
          </cell>
          <cell r="BB867" t="str">
            <v>SI</v>
          </cell>
          <cell r="BC867">
            <v>57376995</v>
          </cell>
          <cell r="BD867">
            <v>20885211</v>
          </cell>
          <cell r="BE867" t="str">
            <v>N/A</v>
          </cell>
          <cell r="BF867" t="str">
            <v>N/A</v>
          </cell>
          <cell r="BG867">
            <v>45245</v>
          </cell>
          <cell r="BH867">
            <v>45397</v>
          </cell>
          <cell r="BI867">
            <v>54</v>
          </cell>
          <cell r="BJ867" t="str">
            <v>SI</v>
          </cell>
          <cell r="BK867" t="str">
            <v>N/A</v>
          </cell>
          <cell r="BL867" t="str">
            <v>Bogotá D.C.</v>
          </cell>
          <cell r="BM867" t="str">
            <v>Cumplimiento</v>
          </cell>
          <cell r="BN867" t="str">
            <v xml:space="preserve">21-47-101024821 </v>
          </cell>
          <cell r="BO867">
            <v>0</v>
          </cell>
          <cell r="BP867" t="str">
            <v>Seguros del Estado S.A.</v>
          </cell>
          <cell r="BQ867">
            <v>44902</v>
          </cell>
          <cell r="BR867" t="str">
            <v>07/12/2022 - 20/05/2024</v>
          </cell>
          <cell r="BS867">
            <v>44904</v>
          </cell>
          <cell r="BT867" t="str">
            <v>PENDIENTE</v>
          </cell>
          <cell r="BU867" t="str">
            <v>Mediante otrosí N°1 el 15/11/2023 se publica la adición y prórroga del contrato JEP-889-2022 (Atención al ciudadano)
Mediante otrosí N°2 se publica la adición y prórroga del contrato JEP-889-2022</v>
          </cell>
          <cell r="BV867" t="str">
            <v>En ejecución</v>
          </cell>
          <cell r="BW867" t="str">
            <v>Adición y Prórroga</v>
          </cell>
          <cell r="BX867" t="str">
            <v>N/A</v>
          </cell>
          <cell r="BY867" t="str">
            <v>DERECHO</v>
          </cell>
          <cell r="BZ867" t="str">
            <v>N/A</v>
          </cell>
          <cell r="CA867" t="str">
            <v>FEMENINO</v>
          </cell>
        </row>
        <row r="868">
          <cell r="C868" t="str">
            <v>JEP-931-2022</v>
          </cell>
          <cell r="D868" t="str">
            <v>JEP-CSPO-897-2022</v>
          </cell>
          <cell r="E868" t="str">
            <v xml:space="preserve">Ángela Esquivel </v>
          </cell>
          <cell r="F868">
            <v>44902</v>
          </cell>
          <cell r="G868" t="str">
            <v>Ana Yensi Ibargüen</v>
          </cell>
          <cell r="H868" t="str">
            <v>2. Contratos o convenios que no requieren pluralidad de ofertas</v>
          </cell>
          <cell r="I868" t="str">
            <v>1. Prestación de servicios</v>
          </cell>
          <cell r="J868">
            <v>66979029</v>
          </cell>
          <cell r="K868">
            <v>5</v>
          </cell>
          <cell r="L868" t="str">
            <v>Persona Natural</v>
          </cell>
          <cell r="M868" t="str">
            <v>Palmira</v>
          </cell>
          <cell r="N868" t="str">
            <v xml:space="preserve">Prestar servicios profesionales especializados en enfoque étnico racial para apoyar y acompañar a la Secretaría Ejecutiva de la JEP en la gestión territorial con las comunidades negras, afrocolombianas, raizales y palenqueras en los departamentos del Cauca y Valle del Cauca, a partir de la implementación y seguimiento de los lineamientos del enfoque diferencial, teniendo en cuenta el enfoque territorial. </v>
          </cell>
          <cell r="O868" t="str">
            <v>Funciones de la dependencia</v>
          </cell>
          <cell r="P868" t="str">
            <v>Harvey Danilo Suarez Morales</v>
          </cell>
          <cell r="Q868" t="str">
            <v>Secretaría Ejecutiva</v>
          </cell>
          <cell r="R868" t="str">
            <v>Subsecretaría Ejecutiva</v>
          </cell>
          <cell r="S868" t="str">
            <v>Departamento de Enfoques Diferenciales</v>
          </cell>
          <cell r="T868" t="str">
            <v>Eliana Fernanda Antonio Rosero</v>
          </cell>
          <cell r="U868" t="str">
            <v xml:space="preserve">BB-Departamento de Enfoques Diferenciales </v>
          </cell>
          <cell r="V868" t="str">
            <v>N/A</v>
          </cell>
          <cell r="W868" t="str">
            <v>N/A</v>
          </cell>
          <cell r="X868" t="str">
            <v>N/A</v>
          </cell>
          <cell r="Y868" t="str">
            <v>Inversión</v>
          </cell>
          <cell r="Z868">
            <v>99086994</v>
          </cell>
          <cell r="AA868" t="str">
            <v>N/A</v>
          </cell>
          <cell r="AB868" t="str">
            <v>N/A</v>
          </cell>
          <cell r="AC868">
            <v>8240084</v>
          </cell>
          <cell r="AD868">
            <v>8652088</v>
          </cell>
          <cell r="AE868">
            <v>108822</v>
          </cell>
          <cell r="AF868">
            <v>590322</v>
          </cell>
          <cell r="AG868">
            <v>2018011001091</v>
          </cell>
          <cell r="AH868">
            <v>44914</v>
          </cell>
          <cell r="AI868">
            <v>44916</v>
          </cell>
          <cell r="AJ868" t="str">
            <v>N/A</v>
          </cell>
          <cell r="AK868" t="str">
            <v>N/A</v>
          </cell>
          <cell r="AL868" t="str">
            <v>N/A</v>
          </cell>
          <cell r="AM868" t="str">
            <v>N/A</v>
          </cell>
          <cell r="AN868">
            <v>-5218725</v>
          </cell>
          <cell r="AO868">
            <v>45244</v>
          </cell>
          <cell r="AP868">
            <v>12978146</v>
          </cell>
          <cell r="AQ868">
            <v>45244</v>
          </cell>
          <cell r="AR868">
            <v>33068280</v>
          </cell>
          <cell r="AS868">
            <v>45282</v>
          </cell>
          <cell r="AT868">
            <v>0</v>
          </cell>
          <cell r="AU868" t="str">
            <v>N/A</v>
          </cell>
          <cell r="AV868">
            <v>0</v>
          </cell>
          <cell r="AW868" t="str">
            <v>N/A</v>
          </cell>
          <cell r="AX868">
            <v>2</v>
          </cell>
          <cell r="AY868">
            <v>45282</v>
          </cell>
          <cell r="AZ868">
            <v>152</v>
          </cell>
          <cell r="BA868">
            <v>139914695</v>
          </cell>
          <cell r="BB868" t="str">
            <v>SI</v>
          </cell>
          <cell r="BC868">
            <v>90846910</v>
          </cell>
          <cell r="BD868">
            <v>33068280</v>
          </cell>
          <cell r="BE868" t="str">
            <v>N/A</v>
          </cell>
          <cell r="BF868" t="str">
            <v>N/A</v>
          </cell>
          <cell r="BG868">
            <v>45245</v>
          </cell>
          <cell r="BH868">
            <v>45397</v>
          </cell>
          <cell r="BI868">
            <v>54</v>
          </cell>
          <cell r="BJ868" t="str">
            <v>SI</v>
          </cell>
          <cell r="BK868" t="str">
            <v>N/A</v>
          </cell>
          <cell r="BL868" t="str">
            <v>Cauca y Valle del Cauca</v>
          </cell>
          <cell r="BM868" t="str">
            <v>Cumplimiento</v>
          </cell>
          <cell r="BN868" t="str">
            <v>37-47-101003791</v>
          </cell>
          <cell r="BO868">
            <v>0</v>
          </cell>
          <cell r="BP868" t="str">
            <v xml:space="preserve">Seguros del Estado S.A. </v>
          </cell>
          <cell r="BQ868">
            <v>44915</v>
          </cell>
          <cell r="BR868" t="str">
            <v>20/12/2022 - 16/05/2024</v>
          </cell>
          <cell r="BS868">
            <v>44916</v>
          </cell>
          <cell r="BT868" t="str">
            <v>PENDIENTE</v>
          </cell>
          <cell r="BU868" t="str">
            <v xml:space="preserve">Mediante Otrosí N°1 se Modifica la “Cláusula Octava –Forma de pago”
El 14/11/2023 Se publica la adición y prórroga del CTO JEP-931-2022
Mediante otrosí N°2  del 22/12/2023 se adicionó y prorrogo el contrato JEP-931-2022 </v>
          </cell>
          <cell r="BV868" t="str">
            <v>En ejecución</v>
          </cell>
          <cell r="BW868" t="str">
            <v>Reducción, adición y prórroga</v>
          </cell>
          <cell r="BX868" t="str">
            <v>N/A</v>
          </cell>
          <cell r="BY868" t="str">
            <v>TRABAJO SOCIAL</v>
          </cell>
          <cell r="BZ868" t="str">
            <v>N/A</v>
          </cell>
          <cell r="CA868" t="str">
            <v>FEMENINO</v>
          </cell>
        </row>
        <row r="869">
          <cell r="C869" t="str">
            <v>JEP-883-2022</v>
          </cell>
          <cell r="D869" t="str">
            <v>JEP-CSPO-851-2022</v>
          </cell>
          <cell r="E869" t="str">
            <v xml:space="preserve">Vanessa Jiménez </v>
          </cell>
          <cell r="F869">
            <v>44897</v>
          </cell>
          <cell r="G869" t="str">
            <v>Álvaro Andres Vargas Fuentes</v>
          </cell>
          <cell r="H869" t="str">
            <v>2. Contratos o convenios que no requieren pluralidad de ofertas</v>
          </cell>
          <cell r="I869" t="str">
            <v>1. Prestación de servicios</v>
          </cell>
          <cell r="J869">
            <v>74084661</v>
          </cell>
          <cell r="K869">
            <v>8</v>
          </cell>
          <cell r="L869" t="str">
            <v>Persona Natural</v>
          </cell>
          <cell r="M869" t="str">
            <v xml:space="preserve">Bogotá D.C. </v>
          </cell>
          <cell r="N869" t="str">
            <v>Prestación de servicios profesionales en la asesoría jurídica, atención integral y defensa técnica judicial a las personas que comparezcan ante las salas y secciones de la JEP, teniendo en cuenta los enfoques diferenciales.</v>
          </cell>
          <cell r="O869" t="str">
            <v>Funciones de la dependencia</v>
          </cell>
          <cell r="P869" t="str">
            <v>Harvey Danilo Suarez Morales</v>
          </cell>
          <cell r="Q869" t="str">
            <v>Secretaría Ejecutiva</v>
          </cell>
          <cell r="R869" t="str">
            <v>Secretaría Ejecutiva</v>
          </cell>
          <cell r="S869" t="str">
            <v>Subdirección de Planeación</v>
          </cell>
          <cell r="T869" t="str">
            <v>Jorge Alirio Mancera Cortés</v>
          </cell>
          <cell r="U869" t="str">
            <v>BB-Departamento SAAD - Comparecientes</v>
          </cell>
          <cell r="V869" t="str">
            <v>N/A</v>
          </cell>
          <cell r="W869" t="str">
            <v>N/A</v>
          </cell>
          <cell r="X869" t="str">
            <v>N/A</v>
          </cell>
          <cell r="Y869" t="str">
            <v>Inversión</v>
          </cell>
          <cell r="Z869">
            <v>86918393</v>
          </cell>
          <cell r="AA869" t="str">
            <v>N/A</v>
          </cell>
          <cell r="AB869" t="str">
            <v>N/A</v>
          </cell>
          <cell r="AC869">
            <v>7228143</v>
          </cell>
          <cell r="AD869">
            <v>7589549</v>
          </cell>
          <cell r="AE869">
            <v>118922</v>
          </cell>
          <cell r="AF869">
            <v>564722</v>
          </cell>
          <cell r="AG869">
            <v>2022011000068</v>
          </cell>
          <cell r="AH869">
            <v>44900</v>
          </cell>
          <cell r="AI869">
            <v>44901</v>
          </cell>
          <cell r="AJ869" t="str">
            <v>N/A</v>
          </cell>
          <cell r="AK869" t="str">
            <v>N/A</v>
          </cell>
          <cell r="AL869" t="str">
            <v>N/A</v>
          </cell>
          <cell r="AM869" t="str">
            <v>N/A</v>
          </cell>
          <cell r="AN869">
            <v>-963755</v>
          </cell>
          <cell r="AO869">
            <v>45245</v>
          </cell>
          <cell r="AP869">
            <v>11384338</v>
          </cell>
          <cell r="AQ869">
            <v>45245</v>
          </cell>
          <cell r="AR869">
            <v>29007246</v>
          </cell>
          <cell r="AS869">
            <v>45288</v>
          </cell>
          <cell r="AT869">
            <v>0</v>
          </cell>
          <cell r="AU869" t="str">
            <v>N/A</v>
          </cell>
          <cell r="AV869">
            <v>0</v>
          </cell>
          <cell r="AW869" t="str">
            <v>N/A</v>
          </cell>
          <cell r="AX869">
            <v>2</v>
          </cell>
          <cell r="AY869">
            <v>45288</v>
          </cell>
          <cell r="AZ869">
            <v>152</v>
          </cell>
          <cell r="BA869">
            <v>126346222</v>
          </cell>
          <cell r="BB869" t="str">
            <v>SI</v>
          </cell>
          <cell r="BC869">
            <v>79690250</v>
          </cell>
          <cell r="BD869">
            <v>29007246</v>
          </cell>
          <cell r="BE869" t="str">
            <v>N/A</v>
          </cell>
          <cell r="BF869" t="str">
            <v>N/A</v>
          </cell>
          <cell r="BG869">
            <v>45245</v>
          </cell>
          <cell r="BH869">
            <v>45397</v>
          </cell>
          <cell r="BI869">
            <v>54</v>
          </cell>
          <cell r="BJ869" t="str">
            <v>SI</v>
          </cell>
          <cell r="BK869" t="str">
            <v>N/A</v>
          </cell>
          <cell r="BL869" t="str">
            <v>Bogotá D.C.</v>
          </cell>
          <cell r="BM869" t="str">
            <v>Cumplimiento</v>
          </cell>
          <cell r="BN869" t="str">
            <v>25-47-101003399</v>
          </cell>
          <cell r="BO869">
            <v>0</v>
          </cell>
          <cell r="BP869" t="str">
            <v>Seguros del Estado S.A.</v>
          </cell>
          <cell r="BQ869">
            <v>44901</v>
          </cell>
          <cell r="BR869" t="str">
            <v>05/12/2022 - 15/05/2024</v>
          </cell>
          <cell r="BS869">
            <v>44901</v>
          </cell>
          <cell r="BT869" t="str">
            <v>PENDIENTE</v>
          </cell>
          <cell r="BU869" t="str">
            <v>Mediante otrosí N°1 el 15/11/2023 se publica la adición y prórroga del contrato JEP-883-2022
Mediante Otrosí N°2 el 28/12/2023 se publica la adición y prórroga del contrato JEP-883-2022</v>
          </cell>
          <cell r="BV869" t="str">
            <v>En ejecución</v>
          </cell>
          <cell r="BW869" t="str">
            <v>Adición y Prórroga</v>
          </cell>
          <cell r="BX869" t="str">
            <v>N/A</v>
          </cell>
          <cell r="BY869" t="str">
            <v>DERECHO</v>
          </cell>
          <cell r="BZ869" t="str">
            <v>N/A</v>
          </cell>
          <cell r="CA869" t="str">
            <v>MASCULINO</v>
          </cell>
        </row>
        <row r="870">
          <cell r="C870" t="str">
            <v>JEP-853-2022</v>
          </cell>
          <cell r="D870" t="str">
            <v>JEP-CSPO-823-2022</v>
          </cell>
          <cell r="E870" t="str">
            <v>Carlos Torres</v>
          </cell>
          <cell r="F870">
            <v>44895</v>
          </cell>
          <cell r="G870" t="str">
            <v>Laura Marcela Yosa Moreno</v>
          </cell>
          <cell r="H870" t="str">
            <v>2. Contratos o convenios que no requieren pluralidad de ofertas</v>
          </cell>
          <cell r="I870" t="str">
            <v>1. Prestación de servicios</v>
          </cell>
          <cell r="J870">
            <v>1010211085</v>
          </cell>
          <cell r="K870">
            <v>9</v>
          </cell>
          <cell r="L870" t="str">
            <v>Persona Natural</v>
          </cell>
          <cell r="M870" t="str">
            <v xml:space="preserve">Bogotá D.C. </v>
          </cell>
          <cell r="N870" t="str">
            <v>Prestar servicios profesionales para apoyar y acompañar en los procesos de mejoramiento de la gestión judicial de la Secretaría General Judicial</v>
          </cell>
          <cell r="O870" t="str">
            <v>Funciones de la dependencia</v>
          </cell>
          <cell r="P870" t="str">
            <v>Harvey Danilo Suarez Morales</v>
          </cell>
          <cell r="Q870" t="str">
            <v>Secretaría Ejecutiva</v>
          </cell>
          <cell r="R870" t="str">
            <v>Dirección de Asuntos Jurídicos</v>
          </cell>
          <cell r="S870" t="str">
            <v>Dirección de Asuntos Jurídicos</v>
          </cell>
          <cell r="T870" t="str">
            <v xml:space="preserve">Yuly Saenz Berdugo </v>
          </cell>
          <cell r="U870" t="str">
            <v>G-Secretaría General Judicial</v>
          </cell>
          <cell r="V870" t="str">
            <v>N/A</v>
          </cell>
          <cell r="W870" t="str">
            <v>Magistratura
SEJUD - SDSJ</v>
          </cell>
          <cell r="X870" t="str">
            <v>N/A</v>
          </cell>
          <cell r="Y870" t="str">
            <v>Inversión</v>
          </cell>
          <cell r="Z870">
            <v>43459180</v>
          </cell>
          <cell r="AA870" t="str">
            <v>N/A</v>
          </cell>
          <cell r="AB870" t="str">
            <v>N/A</v>
          </cell>
          <cell r="AC870">
            <v>3614070</v>
          </cell>
          <cell r="AD870">
            <v>3794773</v>
          </cell>
          <cell r="AE870">
            <v>120622</v>
          </cell>
          <cell r="AF870">
            <v>560222</v>
          </cell>
          <cell r="AG870">
            <v>2022011000068</v>
          </cell>
          <cell r="AH870">
            <v>44897</v>
          </cell>
          <cell r="AI870">
            <v>44901</v>
          </cell>
          <cell r="AJ870" t="str">
            <v xml:space="preserve">Manuel Alejandro Bedoya Torres </v>
          </cell>
          <cell r="AK870">
            <v>1010222184</v>
          </cell>
          <cell r="AL870">
            <v>7</v>
          </cell>
          <cell r="AM870">
            <v>45181</v>
          </cell>
          <cell r="AN870">
            <v>-481876</v>
          </cell>
          <cell r="AO870">
            <v>45245</v>
          </cell>
          <cell r="AP870">
            <v>5565661</v>
          </cell>
          <cell r="AQ870">
            <v>45245</v>
          </cell>
          <cell r="AR870">
            <v>14503611</v>
          </cell>
          <cell r="AS870">
            <v>45282</v>
          </cell>
          <cell r="AT870">
            <v>0</v>
          </cell>
          <cell r="AU870" t="str">
            <v>N/A</v>
          </cell>
          <cell r="AV870">
            <v>0</v>
          </cell>
          <cell r="AW870" t="str">
            <v>N/A</v>
          </cell>
          <cell r="AX870">
            <v>2</v>
          </cell>
          <cell r="AY870">
            <v>45282</v>
          </cell>
          <cell r="AZ870">
            <v>152</v>
          </cell>
          <cell r="BA870">
            <v>63046576</v>
          </cell>
          <cell r="BB870" t="str">
            <v>SI</v>
          </cell>
          <cell r="BC870">
            <v>39845110</v>
          </cell>
          <cell r="BD870">
            <v>14503611</v>
          </cell>
          <cell r="BE870" t="str">
            <v>N/A</v>
          </cell>
          <cell r="BF870" t="str">
            <v>N/A</v>
          </cell>
          <cell r="BG870">
            <v>45245</v>
          </cell>
          <cell r="BH870">
            <v>45397</v>
          </cell>
          <cell r="BI870">
            <v>54</v>
          </cell>
          <cell r="BJ870" t="str">
            <v>SI</v>
          </cell>
          <cell r="BK870" t="str">
            <v>N/A</v>
          </cell>
          <cell r="BL870" t="str">
            <v>Bogotá D.C.</v>
          </cell>
          <cell r="BM870" t="str">
            <v>Cumplimiento</v>
          </cell>
          <cell r="BN870" t="str">
            <v xml:space="preserve">33-47-101010400 </v>
          </cell>
          <cell r="BO870">
            <v>0</v>
          </cell>
          <cell r="BP870" t="str">
            <v>Seguros del Estado S.A.</v>
          </cell>
          <cell r="BQ870">
            <v>44900</v>
          </cell>
          <cell r="BR870" t="str">
            <v>02/12/2022 - 15/05/2024</v>
          </cell>
          <cell r="BS870">
            <v>44901</v>
          </cell>
          <cell r="BT870" t="str">
            <v>PENDIENTE</v>
          </cell>
          <cell r="BU870" t="str">
            <v>El 12/09/2023 ha sido cedido de LAURA MARCELA YOSA MORENO - LA CEDENTE, a, Manuel Alejandro Bedoya Torres - EL CESIONARIO 
Mediante otrosí N°1 el 15/11/2023 se publica la adición y prórroga del contrato JEP-853-2022 - MANUEL ALEJANDRO BEDOYA TORRES
Mediante otrosí N°2 del 22/12/2023 se adicionó y prorrogo el contrato JEP-853-2022 (Fecha de terminación del contrato     15/04/2024)</v>
          </cell>
          <cell r="BV870" t="str">
            <v>En ejecución</v>
          </cell>
          <cell r="BW870" t="str">
            <v>Adición, prórroga y cesión</v>
          </cell>
          <cell r="BX870" t="str">
            <v>N/A</v>
          </cell>
          <cell r="BY870" t="str">
            <v>DERECHO</v>
          </cell>
          <cell r="BZ870" t="str">
            <v>N/A</v>
          </cell>
          <cell r="CA870" t="str">
            <v>MASCULINO</v>
          </cell>
        </row>
        <row r="871">
          <cell r="C871" t="str">
            <v>JEP-903-2022</v>
          </cell>
          <cell r="D871" t="str">
            <v>JEP-CSPO-871-2022</v>
          </cell>
          <cell r="E871" t="str">
            <v xml:space="preserve">Vanessa Jiménez </v>
          </cell>
          <cell r="F871">
            <v>44900</v>
          </cell>
          <cell r="G871" t="str">
            <v>Emirson Rodriguez Paredes</v>
          </cell>
          <cell r="H871" t="str">
            <v>2. Contratos o convenios que no requieren pluralidad de ofertas</v>
          </cell>
          <cell r="I871" t="str">
            <v>1. Prestación de servicios</v>
          </cell>
          <cell r="J871">
            <v>1144030038</v>
          </cell>
          <cell r="K871">
            <v>1</v>
          </cell>
          <cell r="L871" t="str">
            <v>Persona Natural</v>
          </cell>
          <cell r="M871" t="str">
            <v>Buenaventura</v>
          </cell>
          <cell r="N871" t="str">
            <v>Prestación de servicios profesionales en la asesoría jurídica, atención integral y defensa técnica judicial a las personas que comparezcan ante las salas y secciones de la JEP, teniendo en cuenta los enfoques diferenciales</v>
          </cell>
          <cell r="O871" t="str">
            <v>Funciones de la dependencia</v>
          </cell>
          <cell r="P871" t="str">
            <v>Harvey Danilo Suarez Morales</v>
          </cell>
          <cell r="Q871" t="str">
            <v>Secretaría Ejecutiva</v>
          </cell>
          <cell r="R871" t="str">
            <v>Subsecretaría Ejecutiva</v>
          </cell>
          <cell r="S871" t="str">
            <v>Departamento SAAD - Comparecientes</v>
          </cell>
          <cell r="T871" t="str">
            <v>Jorge Alirio Mancera Cortés</v>
          </cell>
          <cell r="U871" t="str">
            <v>BB-Departamento SAAD - Comparecientes</v>
          </cell>
          <cell r="V871" t="str">
            <v>N/A</v>
          </cell>
          <cell r="W871" t="str">
            <v>N/A</v>
          </cell>
          <cell r="X871" t="str">
            <v>N/A</v>
          </cell>
          <cell r="Y871" t="str">
            <v>Inversión</v>
          </cell>
          <cell r="Z871">
            <v>86918393</v>
          </cell>
          <cell r="AA871" t="str">
            <v>N/A</v>
          </cell>
          <cell r="AB871" t="str">
            <v>N/A</v>
          </cell>
          <cell r="AC871">
            <v>7228143</v>
          </cell>
          <cell r="AD871">
            <v>7589549</v>
          </cell>
          <cell r="AE871">
            <v>107622</v>
          </cell>
          <cell r="AF871">
            <v>580922</v>
          </cell>
          <cell r="AG871">
            <v>2022011000068</v>
          </cell>
          <cell r="AH871">
            <v>44908</v>
          </cell>
          <cell r="AI871">
            <v>44914</v>
          </cell>
          <cell r="AJ871" t="str">
            <v>N/A</v>
          </cell>
          <cell r="AK871" t="str">
            <v>N/A</v>
          </cell>
          <cell r="AL871" t="str">
            <v>N/A</v>
          </cell>
          <cell r="AM871" t="str">
            <v>N/A</v>
          </cell>
          <cell r="AN871">
            <v>-4095949</v>
          </cell>
          <cell r="AO871">
            <v>45245</v>
          </cell>
          <cell r="AP871">
            <v>11384338</v>
          </cell>
          <cell r="AQ871">
            <v>45245</v>
          </cell>
          <cell r="AR871">
            <v>29007246</v>
          </cell>
          <cell r="AS871">
            <v>45288</v>
          </cell>
          <cell r="AT871">
            <v>0</v>
          </cell>
          <cell r="AU871" t="str">
            <v>N/A</v>
          </cell>
          <cell r="AV871">
            <v>0</v>
          </cell>
          <cell r="AW871" t="str">
            <v>N/A</v>
          </cell>
          <cell r="AX871">
            <v>2</v>
          </cell>
          <cell r="AY871">
            <v>45288</v>
          </cell>
          <cell r="AZ871">
            <v>152</v>
          </cell>
          <cell r="BA871">
            <v>123214028</v>
          </cell>
          <cell r="BB871" t="str">
            <v>SI</v>
          </cell>
          <cell r="BC871">
            <v>79690250</v>
          </cell>
          <cell r="BD871">
            <v>29007246</v>
          </cell>
          <cell r="BE871" t="str">
            <v>N/A</v>
          </cell>
          <cell r="BF871" t="str">
            <v>N/A</v>
          </cell>
          <cell r="BG871">
            <v>45245</v>
          </cell>
          <cell r="BH871">
            <v>45397</v>
          </cell>
          <cell r="BI871">
            <v>54</v>
          </cell>
          <cell r="BJ871" t="str">
            <v>SI</v>
          </cell>
          <cell r="BK871" t="str">
            <v>N/A</v>
          </cell>
          <cell r="BL871" t="str">
            <v xml:space="preserve"> Departamento del Valle del Cauca</v>
          </cell>
          <cell r="BM871" t="str">
            <v>Cumplimiento</v>
          </cell>
          <cell r="BN871" t="str">
            <v>21-45-101394938</v>
          </cell>
          <cell r="BO871">
            <v>0</v>
          </cell>
          <cell r="BP871" t="str">
            <v>Seguros del Estado S.A.</v>
          </cell>
          <cell r="BQ871">
            <v>44908</v>
          </cell>
          <cell r="BR871" t="str">
            <v>13/12/2022 - 16/05/2024</v>
          </cell>
          <cell r="BS871">
            <v>44914</v>
          </cell>
          <cell r="BT871" t="str">
            <v>PENDIENTE</v>
          </cell>
          <cell r="BU871" t="str">
            <v>Mediante otrosí N°1 el 15/11/2023 se publica la adición y prórroga del contrato 903-2022  
Mediante Otrosí No. 2 JEP-903-2022 Adición y Prorroga hasta el 15 de Abril de 2024</v>
          </cell>
          <cell r="BV871" t="str">
            <v>En ejecución</v>
          </cell>
          <cell r="BW871" t="str">
            <v>Adición y Prórroga</v>
          </cell>
          <cell r="BX871" t="str">
            <v>N/A</v>
          </cell>
          <cell r="BY871" t="str">
            <v>DERECHO</v>
          </cell>
          <cell r="BZ871" t="str">
            <v>N/A</v>
          </cell>
          <cell r="CA871" t="str">
            <v>MASCULINO</v>
          </cell>
        </row>
        <row r="872">
          <cell r="C872" t="str">
            <v>JEP-904-2022</v>
          </cell>
          <cell r="D872" t="str">
            <v>JEP-CSPO-872-2022</v>
          </cell>
          <cell r="E872" t="str">
            <v xml:space="preserve">Vanessa Jiménez </v>
          </cell>
          <cell r="F872">
            <v>44900</v>
          </cell>
          <cell r="G872" t="str">
            <v>Henry Alberto Romero Correa</v>
          </cell>
          <cell r="H872" t="str">
            <v>2. Contratos o convenios que no requieren pluralidad de ofertas</v>
          </cell>
          <cell r="I872" t="str">
            <v>1. Prestación de servicios</v>
          </cell>
          <cell r="J872">
            <v>80007484</v>
          </cell>
          <cell r="K872">
            <v>4</v>
          </cell>
          <cell r="L872" t="str">
            <v>Persona Natural</v>
          </cell>
          <cell r="M872" t="str">
            <v xml:space="preserve">Bogotá D.C. </v>
          </cell>
          <cell r="N872" t="str">
            <v>Prestación de servicios profesionales en la asesoría jurídica, atención integral y defensa técnica judicial a las personas que comparezcan ante las salas y secciones de la JEP, teniendo en cuenta los enfoques diferenciales</v>
          </cell>
          <cell r="O872" t="str">
            <v>Funciones de la dependencia</v>
          </cell>
          <cell r="P872" t="str">
            <v>Harvey Danilo Suarez Morales</v>
          </cell>
          <cell r="Q872" t="str">
            <v>Secretaría Ejecutiva</v>
          </cell>
          <cell r="R872" t="str">
            <v>Dirección de Asuntos Jurídicos</v>
          </cell>
          <cell r="S872" t="str">
            <v>Departamento SAAD - Comparecientes</v>
          </cell>
          <cell r="T872" t="str">
            <v>Jorge Alirio Mancera Cortés</v>
          </cell>
          <cell r="U872" t="str">
            <v>BB-Departamento SAAD - Comparecientes</v>
          </cell>
          <cell r="V872" t="str">
            <v>N/A</v>
          </cell>
          <cell r="W872" t="str">
            <v>N/A</v>
          </cell>
          <cell r="X872" t="str">
            <v>N/A</v>
          </cell>
          <cell r="Y872" t="str">
            <v>Inversión</v>
          </cell>
          <cell r="Z872">
            <v>86918393</v>
          </cell>
          <cell r="AA872" t="str">
            <v>N/A</v>
          </cell>
          <cell r="AB872" t="str">
            <v>N/A</v>
          </cell>
          <cell r="AC872">
            <v>7228143</v>
          </cell>
          <cell r="AD872">
            <v>7589549</v>
          </cell>
          <cell r="AE872">
            <v>107622</v>
          </cell>
          <cell r="AF872">
            <v>581022</v>
          </cell>
          <cell r="AG872" t="str">
            <v xml:space="preserve">	2022011000068</v>
          </cell>
          <cell r="AH872">
            <v>44908</v>
          </cell>
          <cell r="AI872">
            <v>44909</v>
          </cell>
          <cell r="AJ872" t="str">
            <v>N/A</v>
          </cell>
          <cell r="AK872" t="str">
            <v>N/A</v>
          </cell>
          <cell r="AL872" t="str">
            <v>N/A</v>
          </cell>
          <cell r="AM872" t="str">
            <v>N/A</v>
          </cell>
          <cell r="AN872">
            <v>-2891259</v>
          </cell>
          <cell r="AO872">
            <v>45245</v>
          </cell>
          <cell r="AP872">
            <v>11384338</v>
          </cell>
          <cell r="AQ872">
            <v>45245</v>
          </cell>
          <cell r="AR872">
            <v>29007246</v>
          </cell>
          <cell r="AS872">
            <v>45288</v>
          </cell>
          <cell r="AT872">
            <v>0</v>
          </cell>
          <cell r="AU872" t="str">
            <v>N/A</v>
          </cell>
          <cell r="AV872">
            <v>0</v>
          </cell>
          <cell r="AW872" t="str">
            <v>N/A</v>
          </cell>
          <cell r="AX872">
            <v>2</v>
          </cell>
          <cell r="AY872">
            <v>45288</v>
          </cell>
          <cell r="AZ872">
            <v>152</v>
          </cell>
          <cell r="BA872">
            <v>124418718</v>
          </cell>
          <cell r="BB872" t="str">
            <v>SI</v>
          </cell>
          <cell r="BC872">
            <v>79690250</v>
          </cell>
          <cell r="BD872" t="str">
            <v>N/A</v>
          </cell>
          <cell r="BE872" t="str">
            <v>N/A</v>
          </cell>
          <cell r="BF872" t="str">
            <v>N/A</v>
          </cell>
          <cell r="BG872">
            <v>45245</v>
          </cell>
          <cell r="BH872">
            <v>45397</v>
          </cell>
          <cell r="BI872">
            <v>54</v>
          </cell>
          <cell r="BJ872" t="str">
            <v>SI</v>
          </cell>
          <cell r="BK872" t="str">
            <v>N/A</v>
          </cell>
          <cell r="BL872" t="str">
            <v xml:space="preserve">Antioquia
</v>
          </cell>
          <cell r="BM872" t="str">
            <v>Cumplimiento</v>
          </cell>
          <cell r="BN872" t="str">
            <v>21-45-101394954</v>
          </cell>
          <cell r="BO872">
            <v>0</v>
          </cell>
          <cell r="BP872" t="str">
            <v>Seguros del Estado S.A.</v>
          </cell>
          <cell r="BQ872">
            <v>44908</v>
          </cell>
          <cell r="BR872" t="str">
            <v>13/12/2022 - 15/05/2024</v>
          </cell>
          <cell r="BS872">
            <v>44909</v>
          </cell>
          <cell r="BT872" t="str">
            <v>PENDIENTE</v>
          </cell>
          <cell r="BU872" t="str">
            <v>Mediante otrosí N°1 el 15/11/2023 se publica la adición y prórroga del contrato 904-2022
Mediante Otrosí No. 2 JEP-904-2022 Adición y Prorroga hasta el 15 de Abril de 2024</v>
          </cell>
          <cell r="BV872" t="str">
            <v>En ejecución</v>
          </cell>
          <cell r="BW872" t="str">
            <v>Adición y Prórroga</v>
          </cell>
          <cell r="BX872" t="str">
            <v>N/A</v>
          </cell>
          <cell r="BY872" t="str">
            <v>DERECHO</v>
          </cell>
          <cell r="BZ872" t="str">
            <v>N/A</v>
          </cell>
          <cell r="CA872" t="str">
            <v>MASCULINO</v>
          </cell>
        </row>
        <row r="873">
          <cell r="C873" t="str">
            <v>JEP-896-2022</v>
          </cell>
          <cell r="D873" t="str">
            <v>JEP-CSPO-864-2022</v>
          </cell>
          <cell r="E873" t="str">
            <v>Carlos Torres</v>
          </cell>
          <cell r="F873">
            <v>44870</v>
          </cell>
          <cell r="G873" t="str">
            <v>Gustavo Hernández Guzman</v>
          </cell>
          <cell r="H873" t="str">
            <v>2. Contratos o convenios que no requieren pluralidad de ofertas</v>
          </cell>
          <cell r="I873" t="str">
            <v>1. Prestación de servicios</v>
          </cell>
          <cell r="J873">
            <v>19431655</v>
          </cell>
          <cell r="K873">
            <v>2</v>
          </cell>
          <cell r="L873" t="str">
            <v>Persona Natural</v>
          </cell>
          <cell r="M873" t="str">
            <v>Ibagué</v>
          </cell>
          <cell r="N873" t="str">
            <v>Prestación de servicios profesionales en la asesoría jurídica, atención integral y defensa técnica judicial a las personas que comparezcan ante las salas y secciones de la JEP, teniendo en cuenta los enfoques diferenciales</v>
          </cell>
          <cell r="O873" t="str">
            <v>Funciones de la dependencia</v>
          </cell>
          <cell r="P873" t="str">
            <v>Harvey Danilo Suarez Morales</v>
          </cell>
          <cell r="Q873" t="str">
            <v>Secretaría Ejecutiva</v>
          </cell>
          <cell r="R873" t="str">
            <v>Subsecretaría Ejecutiva</v>
          </cell>
          <cell r="S873" t="str">
            <v>Departamento SAAD - Comparecientes</v>
          </cell>
          <cell r="T873" t="str">
            <v>Jorge Alirio Mancera Cortés</v>
          </cell>
          <cell r="U873" t="str">
            <v>BB-Departamento SAAD - Comparecientes</v>
          </cell>
          <cell r="V873" t="str">
            <v>N/A</v>
          </cell>
          <cell r="W873" t="str">
            <v>N/A</v>
          </cell>
          <cell r="X873" t="str">
            <v>N/A</v>
          </cell>
          <cell r="Y873" t="str">
            <v>Inversión</v>
          </cell>
          <cell r="Z873">
            <v>86918393</v>
          </cell>
          <cell r="AA873" t="str">
            <v>N/A</v>
          </cell>
          <cell r="AB873" t="str">
            <v>N/A</v>
          </cell>
          <cell r="AC873">
            <v>7228143</v>
          </cell>
          <cell r="AD873">
            <v>7589549</v>
          </cell>
          <cell r="AE873">
            <v>119222</v>
          </cell>
          <cell r="AF873">
            <v>585922</v>
          </cell>
          <cell r="AG873">
            <v>2022011000068</v>
          </cell>
          <cell r="AH873">
            <v>44902</v>
          </cell>
          <cell r="AI873">
            <v>44911</v>
          </cell>
          <cell r="AJ873" t="str">
            <v>N/A</v>
          </cell>
          <cell r="AK873" t="str">
            <v>N/A</v>
          </cell>
          <cell r="AL873" t="str">
            <v>N/A</v>
          </cell>
          <cell r="AM873" t="str">
            <v>N/A</v>
          </cell>
          <cell r="AN873">
            <v>-3373135</v>
          </cell>
          <cell r="AO873">
            <v>45245</v>
          </cell>
          <cell r="AP873">
            <v>11384338</v>
          </cell>
          <cell r="AQ873">
            <v>45245</v>
          </cell>
          <cell r="AR873">
            <v>29007246</v>
          </cell>
          <cell r="AS873">
            <v>45283</v>
          </cell>
          <cell r="AT873">
            <v>0</v>
          </cell>
          <cell r="AU873" t="str">
            <v>N/A</v>
          </cell>
          <cell r="AV873">
            <v>0</v>
          </cell>
          <cell r="AW873" t="str">
            <v>N/A</v>
          </cell>
          <cell r="AX873">
            <v>2</v>
          </cell>
          <cell r="AY873">
            <v>45283</v>
          </cell>
          <cell r="AZ873">
            <v>152</v>
          </cell>
          <cell r="BA873">
            <v>123936842</v>
          </cell>
          <cell r="BB873" t="str">
            <v>SI</v>
          </cell>
          <cell r="BC873">
            <v>79690250</v>
          </cell>
          <cell r="BD873">
            <v>29007246</v>
          </cell>
          <cell r="BE873" t="str">
            <v>N/A</v>
          </cell>
          <cell r="BF873" t="str">
            <v>N/A</v>
          </cell>
          <cell r="BG873">
            <v>45245</v>
          </cell>
          <cell r="BH873">
            <v>45397</v>
          </cell>
          <cell r="BI873">
            <v>54</v>
          </cell>
          <cell r="BJ873" t="str">
            <v>SI</v>
          </cell>
          <cell r="BK873" t="str">
            <v>N/A</v>
          </cell>
          <cell r="BL873" t="str">
            <v>Departamento del Tolima</v>
          </cell>
          <cell r="BM873" t="str">
            <v>Cumplimiento</v>
          </cell>
          <cell r="BN873" t="str">
            <v>24-45-101043826</v>
          </cell>
          <cell r="BO873">
            <v>0</v>
          </cell>
          <cell r="BP873" t="str">
            <v>Seguros del Estado S.A.</v>
          </cell>
          <cell r="BQ873">
            <v>44911</v>
          </cell>
          <cell r="BR873" t="str">
            <v>15/12/2022 - 15/05/2024</v>
          </cell>
          <cell r="BS873">
            <v>44911</v>
          </cell>
          <cell r="BT873" t="str">
            <v>PENDIENTE</v>
          </cell>
          <cell r="BU873" t="str">
            <v>Mediante otrosí N°1 el 15/11/2023 se publica la adición y prórroga del contrato JEP-896-2022 - GUSTAVO HERNANDEZ GUZMAN
Mediante otrosí N°2 el 23/12/2023 se publica la adición y prórroga del contrato JEP-896-2022 - Fecha de terminación del contrato 15/04/2024</v>
          </cell>
          <cell r="BV873" t="str">
            <v>En ejecución</v>
          </cell>
          <cell r="BW873" t="str">
            <v>Adición y Prórroga</v>
          </cell>
          <cell r="BX873" t="str">
            <v>N/A</v>
          </cell>
          <cell r="BY873" t="str">
            <v>DERECHO</v>
          </cell>
          <cell r="BZ873" t="str">
            <v>N/A</v>
          </cell>
          <cell r="CA873" t="str">
            <v>MASCULINO</v>
          </cell>
        </row>
        <row r="874">
          <cell r="C874" t="str">
            <v>JEP-854-2022</v>
          </cell>
          <cell r="D874" t="str">
            <v>JEP-CSPO-824-2022</v>
          </cell>
          <cell r="E874" t="str">
            <v>Carlos Torres</v>
          </cell>
          <cell r="F874">
            <v>44895</v>
          </cell>
          <cell r="G874" t="str">
            <v>Liliana Homez Alfonso</v>
          </cell>
          <cell r="H874" t="str">
            <v>2. Contratos o convenios que no requieren pluralidad de ofertas</v>
          </cell>
          <cell r="I874" t="str">
            <v>1. Prestación de servicios</v>
          </cell>
          <cell r="J874">
            <v>51937276</v>
          </cell>
          <cell r="K874">
            <v>3</v>
          </cell>
          <cell r="L874" t="str">
            <v>Persona Natural</v>
          </cell>
          <cell r="M874" t="str">
            <v xml:space="preserve">Bogotá D.C. </v>
          </cell>
          <cell r="N874" t="str">
            <v>Prestar servicios profesionales para apoyar y acompañar en los procesos de mejoramiento de la gestión judicial de la Secretaría General Judicial</v>
          </cell>
          <cell r="O874" t="str">
            <v>Funciones de la dependencia</v>
          </cell>
          <cell r="P874" t="str">
            <v>Harvey Danilo Suarez Morales</v>
          </cell>
          <cell r="Q874" t="str">
            <v>Secretaría Ejecutiva</v>
          </cell>
          <cell r="R874" t="str">
            <v>Dirección de Asuntos Jurídicos</v>
          </cell>
          <cell r="S874" t="str">
            <v>Dirección de Asuntos Jurídicos</v>
          </cell>
          <cell r="T874" t="str">
            <v xml:space="preserve">Yuly Saenz Berdugo </v>
          </cell>
          <cell r="U874" t="str">
            <v>G-Secretaría General Judicial</v>
          </cell>
          <cell r="V874" t="str">
            <v>N/A</v>
          </cell>
          <cell r="W874" t="str">
            <v>Magistratura
SEJUD - SDSJ</v>
          </cell>
          <cell r="X874" t="str">
            <v>N/A</v>
          </cell>
          <cell r="Y874" t="str">
            <v>Inversión</v>
          </cell>
          <cell r="Z874">
            <v>43459180</v>
          </cell>
          <cell r="AA874" t="str">
            <v>N/A</v>
          </cell>
          <cell r="AB874" t="str">
            <v>N/A</v>
          </cell>
          <cell r="AC874">
            <v>3614070</v>
          </cell>
          <cell r="AD874">
            <v>3794773</v>
          </cell>
          <cell r="AE874">
            <v>115422</v>
          </cell>
          <cell r="AF874">
            <v>561122</v>
          </cell>
          <cell r="AG874">
            <v>2022011000068</v>
          </cell>
          <cell r="AH874">
            <v>44897</v>
          </cell>
          <cell r="AI874">
            <v>44901</v>
          </cell>
          <cell r="AJ874" t="str">
            <v>Yeid Naydu Gomez Mendez
Luis Miguel Gutierrez Cordoba</v>
          </cell>
          <cell r="AK874" t="str">
            <v>53065422
1.065.829.406</v>
          </cell>
          <cell r="AL874" t="str">
            <v>7
3</v>
          </cell>
          <cell r="AM874" t="str">
            <v>4/08/2023
8/112023</v>
          </cell>
          <cell r="AN874">
            <v>-481876</v>
          </cell>
          <cell r="AO874">
            <v>45245</v>
          </cell>
          <cell r="AP874">
            <v>4933201</v>
          </cell>
          <cell r="AQ874">
            <v>45245</v>
          </cell>
          <cell r="AR874">
            <v>14503611</v>
          </cell>
          <cell r="AS874">
            <v>45282</v>
          </cell>
          <cell r="AT874">
            <v>0</v>
          </cell>
          <cell r="AU874" t="str">
            <v>N/A</v>
          </cell>
          <cell r="AV874">
            <v>0</v>
          </cell>
          <cell r="AW874" t="str">
            <v>N/A</v>
          </cell>
          <cell r="AX874">
            <v>2</v>
          </cell>
          <cell r="AY874">
            <v>45282</v>
          </cell>
          <cell r="AZ874">
            <v>152</v>
          </cell>
          <cell r="BA874">
            <v>62414116</v>
          </cell>
          <cell r="BB874" t="str">
            <v>SI</v>
          </cell>
          <cell r="BC874">
            <v>39845110</v>
          </cell>
          <cell r="BD874">
            <v>14503611</v>
          </cell>
          <cell r="BE874" t="str">
            <v>N/A</v>
          </cell>
          <cell r="BF874" t="str">
            <v>N/A</v>
          </cell>
          <cell r="BG874">
            <v>45245</v>
          </cell>
          <cell r="BH874">
            <v>45397</v>
          </cell>
          <cell r="BI874">
            <v>54</v>
          </cell>
          <cell r="BJ874" t="str">
            <v>SI</v>
          </cell>
          <cell r="BK874" t="str">
            <v>N/A</v>
          </cell>
          <cell r="BL874" t="str">
            <v>Bogotá D.C.</v>
          </cell>
          <cell r="BM874" t="str">
            <v>Cumplimiento</v>
          </cell>
          <cell r="BN874" t="str">
            <v>21-45-101394097</v>
          </cell>
          <cell r="BO874">
            <v>0</v>
          </cell>
          <cell r="BP874" t="str">
            <v>Seguros del Estado S.A.</v>
          </cell>
          <cell r="BQ874">
            <v>44900</v>
          </cell>
          <cell r="BR874" t="str">
            <v>02/12/2022 - 16/05/2024</v>
          </cell>
          <cell r="BS874">
            <v>44901</v>
          </cell>
          <cell r="BT874" t="str">
            <v>PENDIENTE</v>
          </cell>
          <cell r="BU874" t="str">
            <v>El 04/08/2023 publicó la cesión del contrato JEP-854-2022 entre LILIANA HOMEZ ALFONSO - LA CEDENTE, y, YEID NAYDU GOMEZ MENDEZ - LA CESIONARIA, a partir del 4 de agosto de 2023
El 8/11/2023 se publicó la cesión del contrato JEP- 854-2022 entre YEID NAYDU GOMEZ MÉNDEZ, - LA CEDENTE, y, LUIS MIGUEL GUTIERREZ CORDOBA - EL CESIONARIO a partir de hoy 8 de noviembre 
EL 15/11/2023 Se publica la adición y prórroga del CTO JEP-828-2022, se reduce $481.876 y se adiciona $4.933.201.
Mediante otrosí N°2 del 22/12/2023 se adicionó y prorrogo el contrato  JEP-854-2022 (Fecha de terminación del contrato     15/04/2024)</v>
          </cell>
          <cell r="BV874" t="str">
            <v>En ejecución</v>
          </cell>
          <cell r="BW874" t="str">
            <v>Cesión, adición y prorroga</v>
          </cell>
          <cell r="BX874" t="str">
            <v>N/A</v>
          </cell>
          <cell r="BY874" t="str">
            <v>DERECHO</v>
          </cell>
          <cell r="BZ874" t="str">
            <v>N/A</v>
          </cell>
          <cell r="CA874" t="str">
            <v>MASCULINO</v>
          </cell>
        </row>
        <row r="875">
          <cell r="C875" t="str">
            <v>JEP-823-2022</v>
          </cell>
          <cell r="D875" t="str">
            <v>JEP-CSPO-793-2022</v>
          </cell>
          <cell r="E875" t="str">
            <v>Paola Casas</v>
          </cell>
          <cell r="F875">
            <v>44894</v>
          </cell>
          <cell r="G875" t="str">
            <v>Leidy Johanna Amado Merchan</v>
          </cell>
          <cell r="H875" t="str">
            <v>2. Contratos o convenios que no requieren pluralidad de ofertas</v>
          </cell>
          <cell r="I875" t="str">
            <v>1. Prestación de servicios</v>
          </cell>
          <cell r="J875">
            <v>1057606258</v>
          </cell>
          <cell r="K875">
            <v>9</v>
          </cell>
          <cell r="L875" t="str">
            <v>Persona Natural</v>
          </cell>
          <cell r="M875" t="str">
            <v>Valledupar</v>
          </cell>
          <cell r="N875" t="str">
            <v xml:space="preserve">Prestar servicios profesionales para apoyar en los procesos de mejoramiento de la gestión judicial de las Salas de Justicia y Secciones del Tribunal para la Paz. </v>
          </cell>
          <cell r="O875" t="str">
            <v>Funciones de la dependencia</v>
          </cell>
          <cell r="P875" t="str">
            <v>Harvey Danilo Suarez Morales</v>
          </cell>
          <cell r="Q875" t="str">
            <v>Secretaría Ejecutiva</v>
          </cell>
          <cell r="R875" t="str">
            <v>Dirección de Asuntos Jurídicos</v>
          </cell>
          <cell r="S875" t="str">
            <v>Departamento de Conceptos y Representación Jurídica</v>
          </cell>
          <cell r="T875" t="str">
            <v>Alba Luz Piedras Ortíz</v>
          </cell>
          <cell r="U875" t="str">
            <v>F -Magistratura</v>
          </cell>
          <cell r="V875" t="str">
            <v>N/A</v>
          </cell>
          <cell r="W875" t="str">
            <v>Magistratura Salas y Secciones SAI</v>
          </cell>
          <cell r="X875" t="str">
            <v>N/A</v>
          </cell>
          <cell r="Y875" t="str">
            <v>Inversión</v>
          </cell>
          <cell r="Z875">
            <v>43459180</v>
          </cell>
          <cell r="AA875" t="str">
            <v>N/A</v>
          </cell>
          <cell r="AB875" t="str">
            <v>N/A</v>
          </cell>
          <cell r="AC875">
            <v>3614070</v>
          </cell>
          <cell r="AD875">
            <v>3794773</v>
          </cell>
          <cell r="AE875">
            <v>115122</v>
          </cell>
          <cell r="AF875">
            <v>563922</v>
          </cell>
          <cell r="AG875">
            <v>2022011000068</v>
          </cell>
          <cell r="AH875">
            <v>44900</v>
          </cell>
          <cell r="AI875">
            <v>44904</v>
          </cell>
          <cell r="AJ875" t="str">
            <v>Dayana Lorena Olarte Santamaria</v>
          </cell>
          <cell r="AK875">
            <v>1014269464</v>
          </cell>
          <cell r="AL875">
            <v>1</v>
          </cell>
          <cell r="AM875">
            <v>45181</v>
          </cell>
          <cell r="AN875">
            <v>-843283</v>
          </cell>
          <cell r="AO875">
            <v>45245</v>
          </cell>
          <cell r="AP875">
            <v>4933201</v>
          </cell>
          <cell r="AQ875">
            <v>45245</v>
          </cell>
          <cell r="AR875">
            <v>14503611</v>
          </cell>
          <cell r="AS875">
            <v>45288</v>
          </cell>
          <cell r="AT875">
            <v>0</v>
          </cell>
          <cell r="AU875" t="str">
            <v>N/A</v>
          </cell>
          <cell r="AV875">
            <v>0</v>
          </cell>
          <cell r="AW875" t="str">
            <v>N/A</v>
          </cell>
          <cell r="AX875">
            <v>2</v>
          </cell>
          <cell r="AY875">
            <v>45288</v>
          </cell>
          <cell r="AZ875">
            <v>152</v>
          </cell>
          <cell r="BA875">
            <v>62052709</v>
          </cell>
          <cell r="BB875" t="str">
            <v>SI</v>
          </cell>
          <cell r="BC875">
            <v>39845110</v>
          </cell>
          <cell r="BD875">
            <v>14503611</v>
          </cell>
          <cell r="BE875" t="str">
            <v>N/A</v>
          </cell>
          <cell r="BF875" t="str">
            <v>N/A</v>
          </cell>
          <cell r="BG875">
            <v>45245</v>
          </cell>
          <cell r="BH875">
            <v>45397</v>
          </cell>
          <cell r="BI875">
            <v>54</v>
          </cell>
          <cell r="BJ875" t="str">
            <v>SI</v>
          </cell>
          <cell r="BK875" t="str">
            <v>N/A</v>
          </cell>
          <cell r="BL875" t="str">
            <v>Bogotá D.C.</v>
          </cell>
          <cell r="BM875" t="str">
            <v>Cumplimiento</v>
          </cell>
          <cell r="BN875" t="str">
            <v>21-45-101394170</v>
          </cell>
          <cell r="BO875">
            <v>0</v>
          </cell>
          <cell r="BP875" t="str">
            <v>Seguros del Estado S.A.</v>
          </cell>
          <cell r="BQ875">
            <v>44900</v>
          </cell>
          <cell r="BR875" t="str">
            <v>05/12/2022 - 16/05/2024</v>
          </cell>
          <cell r="BS875">
            <v>44904</v>
          </cell>
          <cell r="BT875" t="str">
            <v>PENDIENTE</v>
          </cell>
          <cell r="BU875" t="str">
            <v>El 12/09/2023 Se público la cesión del contrato JEP-823-2022, Dayana Lorena Olarte Santamaria
Mediante otrosí N°1 el 15/11/2023 se publica la adición y prórroga del contrato 823-2022 
Mediante Otrosí N°2 el 28/12/2023 se publica la adición y prórroga del contrato JEP-823-2022</v>
          </cell>
          <cell r="BV875" t="str">
            <v>En ejecución</v>
          </cell>
          <cell r="BW875" t="str">
            <v>Adición, prórroga y cesión</v>
          </cell>
          <cell r="BX875" t="str">
            <v>N/A</v>
          </cell>
          <cell r="BY875" t="str">
            <v>DERECHO</v>
          </cell>
          <cell r="BZ875" t="str">
            <v>N/A</v>
          </cell>
          <cell r="CA875" t="str">
            <v>FEMENINO</v>
          </cell>
        </row>
        <row r="876">
          <cell r="C876" t="str">
            <v>JEP-840-2022</v>
          </cell>
          <cell r="D876" t="str">
            <v>JEP-CSPO-810-2022</v>
          </cell>
          <cell r="E876" t="str">
            <v xml:space="preserve">Ángela Esquivel </v>
          </cell>
          <cell r="F876">
            <v>44895</v>
          </cell>
          <cell r="G876" t="str">
            <v>Leonardo Rua Ceballos</v>
          </cell>
          <cell r="H876" t="str">
            <v>2. Contratos o convenios que no requieren pluralidad de ofertas</v>
          </cell>
          <cell r="I876" t="str">
            <v>1. Prestación de servicios</v>
          </cell>
          <cell r="J876">
            <v>15507321</v>
          </cell>
          <cell r="K876">
            <v>1</v>
          </cell>
          <cell r="L876" t="str">
            <v>Persona Natural</v>
          </cell>
          <cell r="M876" t="str">
            <v>Antioquia</v>
          </cell>
          <cell r="N876" t="str">
            <v>Prestar servicios profesionales para apoyar y acompañar las salas de justicia y sus respectivas presidencias en los procesos de mejoramiento de la gestión judicial.</v>
          </cell>
          <cell r="O876" t="str">
            <v>Funciones de la dependencia</v>
          </cell>
          <cell r="P876" t="str">
            <v>Harvey Danilo Suarez Morales</v>
          </cell>
          <cell r="Q876" t="str">
            <v>Secretaría Ejecutiva</v>
          </cell>
          <cell r="R876" t="str">
            <v>Dirección de Asuntos Jurídicos</v>
          </cell>
          <cell r="S876" t="str">
            <v>Dirección de Asuntos Jurídicos</v>
          </cell>
          <cell r="T876" t="str">
            <v>Lily Andrea Rueda Guzmán</v>
          </cell>
          <cell r="U876" t="str">
            <v>F -Magistratura</v>
          </cell>
          <cell r="V876" t="str">
            <v>N/A</v>
          </cell>
          <cell r="W876" t="str">
            <v>Magistratura
Presidencias de la sala -SRVR</v>
          </cell>
          <cell r="X876" t="str">
            <v>Mgdo. Lily Andrea Rueda Guzmán</v>
          </cell>
          <cell r="Y876" t="str">
            <v>Inversión</v>
          </cell>
          <cell r="Z876">
            <v>62581258</v>
          </cell>
          <cell r="AA876" t="str">
            <v>N/A</v>
          </cell>
          <cell r="AB876" t="str">
            <v>N/A</v>
          </cell>
          <cell r="AC876">
            <v>5204263</v>
          </cell>
          <cell r="AD876">
            <v>5464476</v>
          </cell>
          <cell r="AE876">
            <v>116022</v>
          </cell>
          <cell r="AF876">
            <v>561322</v>
          </cell>
          <cell r="AG876">
            <v>2022011000068</v>
          </cell>
          <cell r="AH876">
            <v>44897</v>
          </cell>
          <cell r="AI876">
            <v>44902</v>
          </cell>
          <cell r="AJ876" t="str">
            <v>N/A</v>
          </cell>
          <cell r="AK876" t="str">
            <v>N/A</v>
          </cell>
          <cell r="AL876" t="str">
            <v>N/A</v>
          </cell>
          <cell r="AM876" t="str">
            <v>N/A</v>
          </cell>
          <cell r="AN876">
            <v>0</v>
          </cell>
          <cell r="AO876" t="str">
            <v>N/A</v>
          </cell>
          <cell r="AP876">
            <v>0</v>
          </cell>
          <cell r="AQ876" t="str">
            <v>N/A</v>
          </cell>
          <cell r="AR876">
            <v>0</v>
          </cell>
          <cell r="AS876" t="str">
            <v>N/A</v>
          </cell>
          <cell r="AT876">
            <v>0</v>
          </cell>
          <cell r="AU876" t="str">
            <v>N/A</v>
          </cell>
          <cell r="AV876">
            <v>0</v>
          </cell>
          <cell r="AW876" t="str">
            <v>N/A</v>
          </cell>
          <cell r="AX876">
            <v>0</v>
          </cell>
          <cell r="AY876" t="str">
            <v>N/A</v>
          </cell>
          <cell r="AZ876">
            <v>46</v>
          </cell>
          <cell r="BA876">
            <v>62581258</v>
          </cell>
          <cell r="BB876" t="str">
            <v>SI</v>
          </cell>
          <cell r="BC876">
            <v>57376995</v>
          </cell>
          <cell r="BD876" t="str">
            <v>N/A</v>
          </cell>
          <cell r="BE876" t="str">
            <v>N/A</v>
          </cell>
          <cell r="BF876" t="str">
            <v>N/A</v>
          </cell>
          <cell r="BG876">
            <v>45245</v>
          </cell>
          <cell r="BH876">
            <v>45291</v>
          </cell>
          <cell r="BI876">
            <v>-52</v>
          </cell>
          <cell r="BJ876" t="str">
            <v>SI</v>
          </cell>
          <cell r="BK876" t="str">
            <v>N/A</v>
          </cell>
          <cell r="BL876" t="str">
            <v>Bogotá D.C.</v>
          </cell>
          <cell r="BM876" t="str">
            <v>Cumplimiento</v>
          </cell>
          <cell r="BN876" t="str">
            <v>17-45-101049006</v>
          </cell>
          <cell r="BO876">
            <v>0</v>
          </cell>
          <cell r="BP876" t="str">
            <v>Seguros del Estado S.A.</v>
          </cell>
          <cell r="BQ876">
            <v>44896</v>
          </cell>
          <cell r="BR876" t="str">
            <v>01/12/2022 - 15/05/2024</v>
          </cell>
          <cell r="BS876">
            <v>44902</v>
          </cell>
          <cell r="BT876" t="str">
            <v>PENDIENTE</v>
          </cell>
          <cell r="BU876" t="str">
            <v>Ninguna</v>
          </cell>
          <cell r="BV876" t="str">
            <v>Terminado</v>
          </cell>
          <cell r="BW876" t="str">
            <v>Ingreso</v>
          </cell>
          <cell r="BX876" t="str">
            <v>N/A</v>
          </cell>
          <cell r="BY876" t="str">
            <v>DERECHO</v>
          </cell>
          <cell r="BZ876" t="str">
            <v>N/A</v>
          </cell>
          <cell r="CA876" t="str">
            <v>MASCULINO</v>
          </cell>
        </row>
        <row r="877">
          <cell r="C877" t="str">
            <v>JEP-855-2022</v>
          </cell>
          <cell r="D877" t="str">
            <v>JEP-CSPO-825-2022</v>
          </cell>
          <cell r="E877" t="str">
            <v>Carlos Torres</v>
          </cell>
          <cell r="F877">
            <v>44895</v>
          </cell>
          <cell r="G877" t="str">
            <v>Lina Maryory Duque Ballen</v>
          </cell>
          <cell r="H877" t="str">
            <v>2. Contratos o convenios que no requieren pluralidad de ofertas</v>
          </cell>
          <cell r="I877" t="str">
            <v>1. Prestación de servicios</v>
          </cell>
          <cell r="J877">
            <v>1072494923</v>
          </cell>
          <cell r="K877">
            <v>5</v>
          </cell>
          <cell r="L877" t="str">
            <v>Persona Natural</v>
          </cell>
          <cell r="M877" t="str">
            <v>Silvania</v>
          </cell>
          <cell r="N877" t="str">
            <v>Prestar servicios profesionales para apoyar y acompañar en los procesos de mejoramiento de la gestión judicial de la Secretaría General Judicial</v>
          </cell>
          <cell r="O877" t="str">
            <v>Funciones de la dependencia</v>
          </cell>
          <cell r="P877" t="str">
            <v>Harvey Danilo Suarez Morales</v>
          </cell>
          <cell r="Q877" t="str">
            <v>Secretaría Ejecutiva</v>
          </cell>
          <cell r="R877" t="str">
            <v>Dirección de Asuntos Jurídicos</v>
          </cell>
          <cell r="S877" t="str">
            <v>Dirección de Asuntos Jurídicos</v>
          </cell>
          <cell r="T877" t="str">
            <v xml:space="preserve">Yuly Saenz Berdugo </v>
          </cell>
          <cell r="U877" t="str">
            <v>G-Secretaría General Judicial</v>
          </cell>
          <cell r="V877" t="str">
            <v>N/A</v>
          </cell>
          <cell r="W877" t="str">
            <v>Magistratura
SEJUD - SDSJ</v>
          </cell>
          <cell r="X877" t="str">
            <v>N/A</v>
          </cell>
          <cell r="Y877" t="str">
            <v>Inversión</v>
          </cell>
          <cell r="Z877">
            <v>43459180</v>
          </cell>
          <cell r="AA877" t="str">
            <v>N/A</v>
          </cell>
          <cell r="AB877" t="str">
            <v>N/A</v>
          </cell>
          <cell r="AC877">
            <v>3614070</v>
          </cell>
          <cell r="AD877">
            <v>3794773</v>
          </cell>
          <cell r="AE877">
            <v>116322</v>
          </cell>
          <cell r="AF877">
            <v>561722</v>
          </cell>
          <cell r="AG877">
            <v>2022011000068</v>
          </cell>
          <cell r="AH877">
            <v>44897</v>
          </cell>
          <cell r="AI877">
            <v>44907</v>
          </cell>
          <cell r="AJ877" t="str">
            <v>Sebastián Alzate Galeano
Alexandra María Cortes Aristizábal</v>
          </cell>
          <cell r="AK877" t="str">
            <v>1088345700
1.023.034.352</v>
          </cell>
          <cell r="AL877" t="str">
            <v>1
9</v>
          </cell>
          <cell r="AM877" t="str">
            <v>11/07/2023
04/01/2024</v>
          </cell>
          <cell r="AN877">
            <v>-1204703</v>
          </cell>
          <cell r="AO877">
            <v>45245</v>
          </cell>
          <cell r="AP877">
            <v>5692166</v>
          </cell>
          <cell r="AQ877">
            <v>45245</v>
          </cell>
          <cell r="AR877">
            <v>14503611</v>
          </cell>
          <cell r="AS877">
            <v>45286</v>
          </cell>
          <cell r="AT877">
            <v>0</v>
          </cell>
          <cell r="AU877" t="str">
            <v>N/A</v>
          </cell>
          <cell r="AV877">
            <v>0</v>
          </cell>
          <cell r="AW877" t="str">
            <v>N/A</v>
          </cell>
          <cell r="AX877">
            <v>2</v>
          </cell>
          <cell r="AY877">
            <v>45286</v>
          </cell>
          <cell r="AZ877">
            <v>152</v>
          </cell>
          <cell r="BA877">
            <v>62450254</v>
          </cell>
          <cell r="BB877" t="str">
            <v>SI</v>
          </cell>
          <cell r="BC877">
            <v>39845110</v>
          </cell>
          <cell r="BD877">
            <v>14503611</v>
          </cell>
          <cell r="BE877" t="str">
            <v>N/A</v>
          </cell>
          <cell r="BF877" t="str">
            <v>N/A</v>
          </cell>
          <cell r="BG877">
            <v>45245</v>
          </cell>
          <cell r="BH877">
            <v>45397</v>
          </cell>
          <cell r="BI877">
            <v>54</v>
          </cell>
          <cell r="BJ877" t="str">
            <v>SI</v>
          </cell>
          <cell r="BK877" t="str">
            <v>N/A</v>
          </cell>
          <cell r="BL877" t="str">
            <v>Bogotá D.C.</v>
          </cell>
          <cell r="BM877" t="str">
            <v>Cumplimiento</v>
          </cell>
          <cell r="BN877" t="str">
            <v>14-47-101020918</v>
          </cell>
          <cell r="BO877">
            <v>0</v>
          </cell>
          <cell r="BP877" t="str">
            <v>Seguros del Estado S.A.</v>
          </cell>
          <cell r="BQ877">
            <v>44902</v>
          </cell>
          <cell r="BR877" t="str">
            <v>02/12/2022 - 16/05/2024</v>
          </cell>
          <cell r="BS877">
            <v>44907</v>
          </cell>
          <cell r="BT877" t="str">
            <v>PENDIENTE</v>
          </cell>
          <cell r="BU877" t="str">
            <v>El 11/07/2023 se publicó la cesión del cto JEP-855-2022 (LINA MARYORY DUQUE BALLEN - LA CEDENTE, y, SEBASTIÁN ALZATE GALEANO - EL CESIONARIO) a partir del 11 de julio de 2023 – SEJUD
Mediante otrosí N°1 el 15/11/2023 se publica la adición y prórroga del contrato JEP-855-2022 - MANUEL ALEJANDRO BEDOYA TORRES
Mediante otrosí N°2 el 26/12/2023 se publica la adición y prórroga del contrato JEP-855-2022 (Fecha de terminación del contrato     15/04/2024)
El 4/01/2024 se publico la cesión del contrato a Alexandra María Cortes Aristizábal</v>
          </cell>
          <cell r="BV877" t="str">
            <v>En ejecución</v>
          </cell>
          <cell r="BW877" t="str">
            <v>Adición, prórroga y cesión</v>
          </cell>
          <cell r="BX877" t="str">
            <v>N/A</v>
          </cell>
          <cell r="BY877" t="str">
            <v>DERECHO</v>
          </cell>
          <cell r="BZ877" t="str">
            <v>N/A</v>
          </cell>
          <cell r="CA877" t="str">
            <v>MASCULINO</v>
          </cell>
        </row>
        <row r="878">
          <cell r="C878" t="str">
            <v>JEP-964-2022</v>
          </cell>
          <cell r="D878" t="str">
            <v>JEP-CSPO-929-2022</v>
          </cell>
          <cell r="E878" t="str">
            <v>Angela Maria Esquivel</v>
          </cell>
          <cell r="F878">
            <v>44907</v>
          </cell>
          <cell r="G878" t="str">
            <v>Gina Brigitte Rusinque</v>
          </cell>
          <cell r="H878" t="str">
            <v>2. Contratos o convenios que no requieren pluralidad de ofertas</v>
          </cell>
          <cell r="I878" t="str">
            <v>1. Prestación de servicios</v>
          </cell>
          <cell r="J878">
            <v>1016028641</v>
          </cell>
          <cell r="K878">
            <v>2</v>
          </cell>
          <cell r="L878" t="str">
            <v>Persona Natural</v>
          </cell>
          <cell r="M878" t="str">
            <v xml:space="preserve">Bogotá D.C. </v>
          </cell>
          <cell r="N878" t="str">
            <v xml:space="preserve">Prestar servicios profesionales para apoyar y acompañar al Departamento de Atención a Víctimas en la gestión administrativa, precontractual y seguimiento contractual a fin de facilitar la asistencia material a víctimas atendiendo al enfoque territorial. </v>
          </cell>
          <cell r="O878" t="str">
            <v>Administrativo Transversal</v>
          </cell>
          <cell r="P878" t="str">
            <v>Harvey Danilo Suarez Morales</v>
          </cell>
          <cell r="Q878" t="str">
            <v>Secretaría Ejecutiva</v>
          </cell>
          <cell r="R878" t="str">
            <v>Subsecretaría Ejecutiva</v>
          </cell>
          <cell r="S878" t="str">
            <v>Departamento de Atención a Víctimas</v>
          </cell>
          <cell r="T878" t="str">
            <v>Claudia Viviana Ferro Buitrago</v>
          </cell>
          <cell r="U878" t="str">
            <v>BB-Departamento de Atención a Víctimas</v>
          </cell>
          <cell r="V878" t="str">
            <v>N/A</v>
          </cell>
          <cell r="W878" t="str">
            <v>N/A</v>
          </cell>
          <cell r="X878" t="str">
            <v>N/A</v>
          </cell>
          <cell r="Y878" t="str">
            <v>Inversión</v>
          </cell>
          <cell r="Z878">
            <v>37991119</v>
          </cell>
          <cell r="AA878" t="str">
            <v>N/A</v>
          </cell>
          <cell r="AB878" t="str">
            <v>N/A</v>
          </cell>
          <cell r="AC878">
            <v>5204263</v>
          </cell>
          <cell r="AD878">
            <v>5464476</v>
          </cell>
          <cell r="AE878">
            <v>110622</v>
          </cell>
          <cell r="AF878">
            <v>581922</v>
          </cell>
          <cell r="AG878">
            <v>2018011001091</v>
          </cell>
          <cell r="AH878">
            <v>44908</v>
          </cell>
          <cell r="AI878">
            <v>44908</v>
          </cell>
          <cell r="AJ878" t="str">
            <v>N/A</v>
          </cell>
          <cell r="AK878" t="str">
            <v>N/A</v>
          </cell>
          <cell r="AL878" t="str">
            <v>N/A</v>
          </cell>
          <cell r="AM878" t="str">
            <v>N/A</v>
          </cell>
          <cell r="AN878">
            <v>0</v>
          </cell>
          <cell r="AO878" t="str">
            <v>N/A</v>
          </cell>
          <cell r="AP878">
            <v>0</v>
          </cell>
          <cell r="AQ878" t="str">
            <v>N/A</v>
          </cell>
          <cell r="AR878">
            <v>0</v>
          </cell>
          <cell r="AS878" t="str">
            <v>N/A</v>
          </cell>
          <cell r="AT878">
            <v>0</v>
          </cell>
          <cell r="AU878" t="str">
            <v>N/A</v>
          </cell>
          <cell r="AV878">
            <v>0</v>
          </cell>
          <cell r="AW878" t="str">
            <v>N/A</v>
          </cell>
          <cell r="AX878">
            <v>0</v>
          </cell>
          <cell r="AY878" t="str">
            <v>N/A</v>
          </cell>
          <cell r="AZ878">
            <v>0</v>
          </cell>
          <cell r="BA878">
            <v>37991119</v>
          </cell>
          <cell r="BB878" t="str">
            <v>SI</v>
          </cell>
          <cell r="BC878">
            <v>32786856</v>
          </cell>
          <cell r="BD878" t="str">
            <v>N/A</v>
          </cell>
          <cell r="BE878" t="str">
            <v>N/A</v>
          </cell>
          <cell r="BF878" t="str">
            <v>N/A</v>
          </cell>
          <cell r="BG878">
            <v>45107</v>
          </cell>
          <cell r="BH878">
            <v>45107</v>
          </cell>
          <cell r="BI878">
            <v>-236</v>
          </cell>
          <cell r="BJ878" t="str">
            <v>SI</v>
          </cell>
          <cell r="BK878" t="str">
            <v>N/A</v>
          </cell>
          <cell r="BL878" t="str">
            <v>Bogotá D.C.</v>
          </cell>
          <cell r="BM878" t="str">
            <v>Cumplimiento</v>
          </cell>
          <cell r="BN878" t="str">
            <v>36-45-101040444</v>
          </cell>
          <cell r="BO878">
            <v>0</v>
          </cell>
          <cell r="BP878" t="str">
            <v xml:space="preserve">Seguros del Estado S.A. </v>
          </cell>
          <cell r="BQ878">
            <v>44908</v>
          </cell>
          <cell r="BR878" t="str">
            <v>13/12/2022 - 05/01/2024</v>
          </cell>
          <cell r="BS878">
            <v>44908</v>
          </cell>
          <cell r="BT878" t="str">
            <v>PENDIENTE</v>
          </cell>
          <cell r="BU878" t="str">
            <v>Ninguna</v>
          </cell>
          <cell r="BV878" t="str">
            <v>Terminado</v>
          </cell>
          <cell r="BW878" t="str">
            <v>Retiro</v>
          </cell>
          <cell r="BX878" t="str">
            <v>N/A</v>
          </cell>
          <cell r="BY878" t="str">
            <v>ADMINISTRACIÓN DE EMPRESAS</v>
          </cell>
          <cell r="BZ878" t="str">
            <v>N/A</v>
          </cell>
          <cell r="CA878" t="str">
            <v>FEMENINO</v>
          </cell>
        </row>
        <row r="879">
          <cell r="C879" t="str">
            <v>JEP-857-2022</v>
          </cell>
          <cell r="D879" t="str">
            <v>JEP-CSPO-827-2022</v>
          </cell>
          <cell r="E879" t="str">
            <v xml:space="preserve">Vanessa Jiménez </v>
          </cell>
          <cell r="F879">
            <v>44896</v>
          </cell>
          <cell r="G879" t="str">
            <v>Giannina Melissa Martínez Herrera</v>
          </cell>
          <cell r="H879" t="str">
            <v>2. Contratos o convenios que no requieren pluralidad de ofertas</v>
          </cell>
          <cell r="I879" t="str">
            <v>1. Prestación de servicios</v>
          </cell>
          <cell r="J879">
            <v>55314185</v>
          </cell>
          <cell r="K879">
            <v>2</v>
          </cell>
          <cell r="L879" t="str">
            <v>Persona Natural</v>
          </cell>
          <cell r="M879" t="str">
            <v xml:space="preserve">Bogotá D.C. </v>
          </cell>
          <cell r="N879" t="str">
            <v>Prestar servicios profesionales para apoyar y acompañar la subdirección de recursos físicos e infraestructura en las actividades que se deben adelantar para tramitar los desplazamientos requeridos para la implementación del punto 5 del acuerdo final con enfoque sistémico.</v>
          </cell>
          <cell r="O879" t="str">
            <v>Funciones de la dependencia</v>
          </cell>
          <cell r="P879" t="str">
            <v>Harvey Danilo Suarez Morales</v>
          </cell>
          <cell r="Q879" t="str">
            <v>Secretaría Ejecutiva</v>
          </cell>
          <cell r="R879" t="str">
            <v>Dirección de Asuntos Jurídicos</v>
          </cell>
          <cell r="S879" t="str">
            <v>Subdirección de Recursos Físicos e Infraestructura</v>
          </cell>
          <cell r="T879" t="str">
            <v>Martha Cristina Useche Rodriguez</v>
          </cell>
          <cell r="U879" t="str">
            <v>DD-Subdirección de Recursos Físicos e Infraestructura</v>
          </cell>
          <cell r="V879" t="str">
            <v>N/A</v>
          </cell>
          <cell r="W879" t="str">
            <v>N/A</v>
          </cell>
          <cell r="X879" t="str">
            <v>N/A</v>
          </cell>
          <cell r="Y879" t="str">
            <v>Inversión</v>
          </cell>
          <cell r="Z879">
            <v>86918393</v>
          </cell>
          <cell r="AA879" t="str">
            <v>N/A</v>
          </cell>
          <cell r="AB879" t="str">
            <v>N/A</v>
          </cell>
          <cell r="AC879">
            <v>7228143</v>
          </cell>
          <cell r="AD879">
            <v>7589549</v>
          </cell>
          <cell r="AE879">
            <v>125422</v>
          </cell>
          <cell r="AF879">
            <v>564622</v>
          </cell>
          <cell r="AG879">
            <v>2022011000068</v>
          </cell>
          <cell r="AH879">
            <v>44900</v>
          </cell>
          <cell r="AI879">
            <v>44901</v>
          </cell>
          <cell r="AJ879" t="str">
            <v xml:space="preserve">Catherine Sofia Silvera Corpas </v>
          </cell>
          <cell r="AK879">
            <v>33311223</v>
          </cell>
          <cell r="AL879">
            <v>0</v>
          </cell>
          <cell r="AM879">
            <v>45051</v>
          </cell>
          <cell r="AN879">
            <v>-963755</v>
          </cell>
          <cell r="AO879">
            <v>45244</v>
          </cell>
          <cell r="AP879">
            <v>10878341</v>
          </cell>
          <cell r="AQ879">
            <v>45244</v>
          </cell>
          <cell r="AR879">
            <v>0</v>
          </cell>
          <cell r="AS879" t="str">
            <v>N/A</v>
          </cell>
          <cell r="AT879">
            <v>0</v>
          </cell>
          <cell r="AU879" t="str">
            <v>N/A</v>
          </cell>
          <cell r="AV879">
            <v>0</v>
          </cell>
          <cell r="AW879" t="str">
            <v>N/A</v>
          </cell>
          <cell r="AX879">
            <v>1</v>
          </cell>
          <cell r="AY879">
            <v>45244</v>
          </cell>
          <cell r="AZ879">
            <v>46</v>
          </cell>
          <cell r="BA879">
            <v>96832979</v>
          </cell>
          <cell r="BB879" t="str">
            <v>SI</v>
          </cell>
          <cell r="BC879">
            <v>79690250</v>
          </cell>
          <cell r="BD879" t="str">
            <v>N/A</v>
          </cell>
          <cell r="BE879" t="str">
            <v>N/A</v>
          </cell>
          <cell r="BF879" t="str">
            <v>N/A</v>
          </cell>
          <cell r="BG879">
            <v>45245</v>
          </cell>
          <cell r="BH879">
            <v>45291</v>
          </cell>
          <cell r="BI879">
            <v>-52</v>
          </cell>
          <cell r="BJ879" t="str">
            <v>SI</v>
          </cell>
          <cell r="BK879" t="str">
            <v>N/A</v>
          </cell>
          <cell r="BL879" t="str">
            <v>Bogotá D.C.</v>
          </cell>
          <cell r="BM879" t="str">
            <v>Cumplimiento</v>
          </cell>
          <cell r="BN879" t="str">
            <v>63-47-101001342</v>
          </cell>
          <cell r="BO879">
            <v>0</v>
          </cell>
          <cell r="BP879" t="str">
            <v>Seguros del Estado S.A.</v>
          </cell>
          <cell r="BQ879">
            <v>44901</v>
          </cell>
          <cell r="BR879" t="str">
            <v>06/12/2022 - 31/05/2024</v>
          </cell>
          <cell r="BS879">
            <v>44901</v>
          </cell>
          <cell r="BT879" t="str">
            <v>PENDIENTE</v>
          </cell>
          <cell r="BU879" t="str">
            <v>El 5 de mayo se publicó la cesión del contrato de prestación de servicios JEP-857-2022 entre GIANNINA MELISSA MARTÍNEZ HERRERA - LA CEDENTE y Catherine Sofia Silvera Corpas - LA CESIONARIA (a partir del 5 de mayo de 2023)
Mediante otrosí N°1 el 14/11/2023 se publica la adición y prórroga del Cto JEP-857-2022</v>
          </cell>
          <cell r="BV879" t="str">
            <v>Terminado</v>
          </cell>
          <cell r="BW879" t="str">
            <v>Adición, prórroga y cesión</v>
          </cell>
          <cell r="BX879" t="str">
            <v>N/A</v>
          </cell>
          <cell r="BY879" t="str">
            <v>INGENIERIA INDUSTRIAL</v>
          </cell>
          <cell r="BZ879" t="str">
            <v>N/A</v>
          </cell>
          <cell r="CA879" t="str">
            <v>FEMENINO</v>
          </cell>
        </row>
        <row r="880">
          <cell r="C880" t="str">
            <v>JEP-925-2022</v>
          </cell>
          <cell r="D880" t="str">
            <v>JEP-CSPO-893-2022</v>
          </cell>
          <cell r="E880" t="str">
            <v>Clara Torres</v>
          </cell>
          <cell r="F880">
            <v>44901</v>
          </cell>
          <cell r="G880" t="str">
            <v>Oscar David Getial Vargas</v>
          </cell>
          <cell r="H880" t="str">
            <v>2. Contratos o convenios que no requieren pluralidad de ofertas</v>
          </cell>
          <cell r="I880" t="str">
            <v>1. Prestación de servicios</v>
          </cell>
          <cell r="J880">
            <v>87060217</v>
          </cell>
          <cell r="K880">
            <v>4</v>
          </cell>
          <cell r="L880" t="str">
            <v>Persona Natural</v>
          </cell>
          <cell r="M880" t="str">
            <v>Pasto</v>
          </cell>
          <cell r="N880" t="str">
            <v>Prestación de servicios profesionales en la asesoría jurídica, atención integral y defensa técnica judicial a las personas que comparezcan ante las salas y secciones de la JEP, teniendo en cuenta los enfoques diferenciales</v>
          </cell>
          <cell r="O880" t="str">
            <v>Funciones de la dependencia</v>
          </cell>
          <cell r="P880" t="str">
            <v>Harvey Danilo Suarez Morales</v>
          </cell>
          <cell r="Q880" t="str">
            <v>Secretaría Ejecutiva</v>
          </cell>
          <cell r="R880" t="str">
            <v>Subsecretaría Ejecutiva</v>
          </cell>
          <cell r="S880" t="str">
            <v>Departamento SAAD - Comparecientes</v>
          </cell>
          <cell r="T880" t="str">
            <v>Jorge Alirio Mancera Cortés</v>
          </cell>
          <cell r="U880" t="str">
            <v>BB-Departamento SAAD - Comparecientes</v>
          </cell>
          <cell r="V880" t="str">
            <v>N/A</v>
          </cell>
          <cell r="W880" t="str">
            <v>N/A</v>
          </cell>
          <cell r="X880" t="str">
            <v>N/A</v>
          </cell>
          <cell r="Y880" t="str">
            <v>Inversión</v>
          </cell>
          <cell r="Z880">
            <v>86918393</v>
          </cell>
          <cell r="AA880" t="str">
            <v>N/A</v>
          </cell>
          <cell r="AB880" t="str">
            <v>N/A</v>
          </cell>
          <cell r="AC880">
            <v>7228143</v>
          </cell>
          <cell r="AD880">
            <v>7589549</v>
          </cell>
          <cell r="AE880">
            <v>119422</v>
          </cell>
          <cell r="AF880">
            <v>585622</v>
          </cell>
          <cell r="AG880">
            <v>2022011000068</v>
          </cell>
          <cell r="AH880">
            <v>44910</v>
          </cell>
          <cell r="AI880">
            <v>44911</v>
          </cell>
          <cell r="AJ880" t="str">
            <v>N/A</v>
          </cell>
          <cell r="AK880" t="str">
            <v>N/A</v>
          </cell>
          <cell r="AL880" t="str">
            <v>N/A</v>
          </cell>
          <cell r="AM880" t="str">
            <v>N/A</v>
          </cell>
          <cell r="AN880">
            <v>-3373135</v>
          </cell>
          <cell r="AO880">
            <v>45244</v>
          </cell>
          <cell r="AP880">
            <v>11384338</v>
          </cell>
          <cell r="AQ880">
            <v>45244</v>
          </cell>
          <cell r="AR880">
            <v>29007246</v>
          </cell>
          <cell r="AS880">
            <v>45282</v>
          </cell>
          <cell r="AT880">
            <v>0</v>
          </cell>
          <cell r="AU880" t="str">
            <v>N/A</v>
          </cell>
          <cell r="AV880">
            <v>0</v>
          </cell>
          <cell r="AW880" t="str">
            <v>N/A</v>
          </cell>
          <cell r="AX880">
            <v>2</v>
          </cell>
          <cell r="AY880">
            <v>45282</v>
          </cell>
          <cell r="AZ880">
            <v>152</v>
          </cell>
          <cell r="BA880">
            <v>123936842</v>
          </cell>
          <cell r="BB880" t="str">
            <v>SI</v>
          </cell>
          <cell r="BC880">
            <v>79690250</v>
          </cell>
          <cell r="BD880">
            <v>29007246</v>
          </cell>
          <cell r="BE880" t="str">
            <v>N/A</v>
          </cell>
          <cell r="BF880" t="str">
            <v>N/A</v>
          </cell>
          <cell r="BG880">
            <v>45245</v>
          </cell>
          <cell r="BH880">
            <v>45397</v>
          </cell>
          <cell r="BI880">
            <v>54</v>
          </cell>
          <cell r="BJ880" t="str">
            <v>SI</v>
          </cell>
          <cell r="BK880" t="str">
            <v>N/A</v>
          </cell>
          <cell r="BL880" t="str">
            <v>Nariño</v>
          </cell>
          <cell r="BM880" t="str">
            <v>Cumplimiento</v>
          </cell>
          <cell r="BN880" t="str">
            <v>41-47-101004729</v>
          </cell>
          <cell r="BO880">
            <v>0</v>
          </cell>
          <cell r="BP880" t="str">
            <v>Seguros del Estado S.A.</v>
          </cell>
          <cell r="BQ880">
            <v>44910</v>
          </cell>
          <cell r="BR880" t="str">
            <v>15/12/2022 - 15/05/2024</v>
          </cell>
          <cell r="BS880">
            <v>44911</v>
          </cell>
          <cell r="BT880" t="str">
            <v>PENDIENTE</v>
          </cell>
          <cell r="BU880" t="str">
            <v>Mediante otrosí N°1 el 14/11/2023 se publica la adición y prórroga del cto
Mediante otrosí N°2 del 22/12/2023 se adicionó y prorrogo el contrato JEP-925-2022</v>
          </cell>
          <cell r="BV880" t="str">
            <v>En ejecución</v>
          </cell>
          <cell r="BW880" t="str">
            <v>Adición y prórroga</v>
          </cell>
          <cell r="BX880" t="str">
            <v>N/A</v>
          </cell>
          <cell r="BY880" t="str">
            <v>DERECHO</v>
          </cell>
          <cell r="BZ880" t="str">
            <v>N/A</v>
          </cell>
          <cell r="CA880" t="str">
            <v>MASCULINO</v>
          </cell>
        </row>
        <row r="881">
          <cell r="C881" t="str">
            <v>JEP-949-2022</v>
          </cell>
          <cell r="D881" t="str">
            <v>JEP-CSPO-915-2022</v>
          </cell>
          <cell r="E881" t="str">
            <v>Jairo Cuellar</v>
          </cell>
          <cell r="F881">
            <v>44902</v>
          </cell>
          <cell r="G881" t="str">
            <v>Laura Daniela Garzón Chavarro</v>
          </cell>
          <cell r="H881" t="str">
            <v>2. Contratos o convenios que no requieren pluralidad de ofertas</v>
          </cell>
          <cell r="I881" t="str">
            <v>1. Prestación de servicios</v>
          </cell>
          <cell r="J881">
            <v>1010214314</v>
          </cell>
          <cell r="K881">
            <v>4</v>
          </cell>
          <cell r="L881" t="str">
            <v>Persona Natural</v>
          </cell>
          <cell r="M881" t="str">
            <v xml:space="preserve">Bogotá D.C. </v>
          </cell>
          <cell r="N881" t="str">
            <v>Prestación de servicios profesionales para brindar acompañamiento a comparecientes en la preparación de su sometimiento exitoso a través de la defensa judicial que garantiza el Departamento SAAD Comparecientes.(Contrato o convenio que no requiere pluralidad de ofertas).</v>
          </cell>
          <cell r="O881" t="str">
            <v>Funciones de la dependencia</v>
          </cell>
          <cell r="P881" t="str">
            <v>Harvey Danilo Suarez Morales</v>
          </cell>
          <cell r="Q881" t="str">
            <v>Secretaría Ejecutiva</v>
          </cell>
          <cell r="R881" t="str">
            <v>Subsecretaría Ejecutiva</v>
          </cell>
          <cell r="S881" t="str">
            <v>Departamento SAAD - Comparecientes</v>
          </cell>
          <cell r="T881" t="str">
            <v>Jorge Alirio Mancera Cortés</v>
          </cell>
          <cell r="U881" t="str">
            <v>BB-Departamento SAAD - Comparecientes</v>
          </cell>
          <cell r="V881" t="str">
            <v>N/A</v>
          </cell>
          <cell r="W881" t="str">
            <v>N/A</v>
          </cell>
          <cell r="X881" t="str">
            <v>N/A</v>
          </cell>
          <cell r="Y881" t="str">
            <v>Inversión</v>
          </cell>
          <cell r="Z881">
            <v>86918393</v>
          </cell>
          <cell r="AA881" t="str">
            <v>N/A</v>
          </cell>
          <cell r="AB881" t="str">
            <v>N/A</v>
          </cell>
          <cell r="AC881">
            <v>7228143</v>
          </cell>
          <cell r="AD881">
            <v>7589549</v>
          </cell>
          <cell r="AE881" t="str">
            <v>127122
19823</v>
          </cell>
          <cell r="AF881">
            <v>592422</v>
          </cell>
          <cell r="AG881">
            <v>2022011000068</v>
          </cell>
          <cell r="AH881">
            <v>44914</v>
          </cell>
          <cell r="AI881">
            <v>44916</v>
          </cell>
          <cell r="AJ881" t="str">
            <v>N/A</v>
          </cell>
          <cell r="AK881" t="str">
            <v>N/A</v>
          </cell>
          <cell r="AL881" t="str">
            <v>N/A</v>
          </cell>
          <cell r="AM881" t="str">
            <v>N/A</v>
          </cell>
          <cell r="AN881">
            <v>-4577825</v>
          </cell>
          <cell r="AO881">
            <v>45244</v>
          </cell>
          <cell r="AP881">
            <v>11384338</v>
          </cell>
          <cell r="AQ881">
            <v>45244</v>
          </cell>
          <cell r="AR881">
            <v>29007246</v>
          </cell>
          <cell r="AS881">
            <v>45287</v>
          </cell>
          <cell r="AT881">
            <v>0</v>
          </cell>
          <cell r="AU881" t="str">
            <v>N/A</v>
          </cell>
          <cell r="AV881">
            <v>0</v>
          </cell>
          <cell r="AW881" t="str">
            <v>N/A</v>
          </cell>
          <cell r="AX881">
            <v>2</v>
          </cell>
          <cell r="AY881">
            <v>45287</v>
          </cell>
          <cell r="AZ881">
            <v>152</v>
          </cell>
          <cell r="BA881">
            <v>122732152</v>
          </cell>
          <cell r="BB881" t="str">
            <v>SI</v>
          </cell>
          <cell r="BC881">
            <v>79690250</v>
          </cell>
          <cell r="BD881">
            <v>29007246</v>
          </cell>
          <cell r="BE881" t="str">
            <v>N/A</v>
          </cell>
          <cell r="BF881" t="str">
            <v>N/A</v>
          </cell>
          <cell r="BG881">
            <v>45245</v>
          </cell>
          <cell r="BH881">
            <v>45397</v>
          </cell>
          <cell r="BI881">
            <v>54</v>
          </cell>
          <cell r="BJ881" t="str">
            <v>SI</v>
          </cell>
          <cell r="BK881" t="str">
            <v>N/A</v>
          </cell>
          <cell r="BL881" t="str">
            <v>Bogotá D.C.</v>
          </cell>
          <cell r="BM881" t="str">
            <v>Cumplimiento</v>
          </cell>
          <cell r="BN881" t="str">
            <v xml:space="preserve">	21-45-101395716</v>
          </cell>
          <cell r="BO881">
            <v>0</v>
          </cell>
          <cell r="BP881" t="str">
            <v xml:space="preserve">Seguros del Estado S.A. </v>
          </cell>
          <cell r="BQ881">
            <v>44915</v>
          </cell>
          <cell r="BR881" t="str">
            <v>19/12/2022 - 15/05/2024</v>
          </cell>
          <cell r="BS881">
            <v>44916</v>
          </cell>
          <cell r="BT881" t="str">
            <v>PENDIENTE</v>
          </cell>
          <cell r="BU881" t="str">
            <v xml:space="preserve">Mediante otrosí N°1 el 14/11/2023 se publica la adición y prórroga del Cto JEP-949-2022 Laura Daniela Garzón Chavarro
Mediante Otrosí N°2 el 27/12/2023 se publica la adición y prórroga del contrato  JEP-949-2022 </v>
          </cell>
          <cell r="BV881" t="str">
            <v>En ejecución</v>
          </cell>
          <cell r="BW881" t="str">
            <v>Adición y prórroga</v>
          </cell>
          <cell r="BX881" t="str">
            <v>N/A</v>
          </cell>
          <cell r="BY881" t="str">
            <v>DERECHO</v>
          </cell>
          <cell r="BZ881" t="str">
            <v>N/A</v>
          </cell>
          <cell r="CA881" t="str">
            <v>FEMENINO</v>
          </cell>
        </row>
        <row r="882">
          <cell r="C882" t="str">
            <v>JEP-870-2022</v>
          </cell>
          <cell r="D882" t="str">
            <v>JEP-CSPO-840-2022</v>
          </cell>
          <cell r="E882" t="str">
            <v>Clara Torres</v>
          </cell>
          <cell r="F882">
            <v>44896</v>
          </cell>
          <cell r="G882" t="str">
            <v>Juliana Isabel Pineda Acevedo</v>
          </cell>
          <cell r="H882" t="str">
            <v>2. Contratos o convenios que no requieren pluralidad de ofertas</v>
          </cell>
          <cell r="I882" t="str">
            <v>1. Prestación de servicios</v>
          </cell>
          <cell r="J882">
            <v>1098683765</v>
          </cell>
          <cell r="K882">
            <v>3</v>
          </cell>
          <cell r="L882" t="str">
            <v>Persona Natural</v>
          </cell>
          <cell r="M882" t="str">
            <v>Bucaramanga</v>
          </cell>
          <cell r="N882" t="str">
            <v>Apoyar y acompañar la transcripción de diligencias en el marco de los casos priorizados por la Sala de Reconocimiento de Verdad, de Responsabilidad y de Determinación de los Hechos y Conductas</v>
          </cell>
          <cell r="O882" t="str">
            <v>Funciones de la dependencia</v>
          </cell>
          <cell r="P882" t="str">
            <v>Harvey Danilo Suarez Morales</v>
          </cell>
          <cell r="Q882" t="str">
            <v>Secretaría Ejecutiva</v>
          </cell>
          <cell r="R882" t="str">
            <v>Dirección de Asuntos Jurídicos</v>
          </cell>
          <cell r="S882" t="str">
            <v>Dirección de Asuntos Jurídicos</v>
          </cell>
          <cell r="T882" t="str">
            <v xml:space="preserve">Catalina Díaz Gómez </v>
          </cell>
          <cell r="U882" t="str">
            <v>F -Magistratura</v>
          </cell>
          <cell r="V882" t="str">
            <v>N/A</v>
          </cell>
          <cell r="W882" t="str">
            <v>Magistratura
Transcriptores - SRVR</v>
          </cell>
          <cell r="X882" t="str">
            <v>Mgdo. Catalina Diaz Gomez</v>
          </cell>
          <cell r="Y882" t="str">
            <v>Inversión</v>
          </cell>
          <cell r="Z882">
            <v>39113268</v>
          </cell>
          <cell r="AA882" t="str">
            <v>N/A</v>
          </cell>
          <cell r="AB882" t="str">
            <v>N/A</v>
          </cell>
          <cell r="AC882">
            <v>3252663</v>
          </cell>
          <cell r="AD882">
            <v>3415296</v>
          </cell>
          <cell r="AE882">
            <v>123622</v>
          </cell>
          <cell r="AF882">
            <v>575822</v>
          </cell>
          <cell r="AG882">
            <v>2022011000068</v>
          </cell>
          <cell r="AH882">
            <v>44904</v>
          </cell>
          <cell r="AI882">
            <v>44908</v>
          </cell>
          <cell r="AJ882" t="str">
            <v>N/A</v>
          </cell>
          <cell r="AK882" t="str">
            <v>N/A</v>
          </cell>
          <cell r="AL882" t="str">
            <v>N/A</v>
          </cell>
          <cell r="AM882" t="str">
            <v>N/A</v>
          </cell>
          <cell r="AN882">
            <v>-1192645</v>
          </cell>
          <cell r="AO882">
            <v>45244</v>
          </cell>
          <cell r="AP882">
            <v>5122947</v>
          </cell>
          <cell r="AQ882">
            <v>45244</v>
          </cell>
          <cell r="AR882">
            <v>13053249</v>
          </cell>
          <cell r="AS882">
            <v>45282</v>
          </cell>
          <cell r="AT882">
            <v>0</v>
          </cell>
          <cell r="AU882" t="str">
            <v>N/A</v>
          </cell>
          <cell r="AV882">
            <v>0</v>
          </cell>
          <cell r="AW882" t="str">
            <v>N/A</v>
          </cell>
          <cell r="AX882">
            <v>2</v>
          </cell>
          <cell r="AY882">
            <v>45282</v>
          </cell>
          <cell r="AZ882">
            <v>152</v>
          </cell>
          <cell r="BA882">
            <v>56096819</v>
          </cell>
          <cell r="BB882" t="str">
            <v>SI</v>
          </cell>
          <cell r="BC882">
            <v>35860605</v>
          </cell>
          <cell r="BD882">
            <v>13053249</v>
          </cell>
          <cell r="BE882" t="str">
            <v>N/A</v>
          </cell>
          <cell r="BF882" t="str">
            <v>N/A</v>
          </cell>
          <cell r="BG882">
            <v>45245</v>
          </cell>
          <cell r="BH882">
            <v>45397</v>
          </cell>
          <cell r="BI882">
            <v>54</v>
          </cell>
          <cell r="BJ882" t="str">
            <v>SI</v>
          </cell>
          <cell r="BK882" t="str">
            <v>N/A</v>
          </cell>
          <cell r="BL882" t="str">
            <v>Bogotá D.C.</v>
          </cell>
          <cell r="BM882" t="str">
            <v>Cumplimiento</v>
          </cell>
          <cell r="BN882" t="str">
            <v>21-45-101394840</v>
          </cell>
          <cell r="BO882">
            <v>0</v>
          </cell>
          <cell r="BP882" t="str">
            <v>Seguros del Estado S.A.</v>
          </cell>
          <cell r="BQ882">
            <v>44907</v>
          </cell>
          <cell r="BR882" t="str">
            <v>12/12/2022 - 16/05/2024</v>
          </cell>
          <cell r="BS882">
            <v>44908</v>
          </cell>
          <cell r="BT882" t="str">
            <v>PENDIENTE</v>
          </cell>
          <cell r="BU882" t="str">
            <v>Mediante otrosí N°1 el 14/11/2023 se publica la adición y prórroga del Cto JEP-870-2022
Mediante otrosí N°2 del 22/12/2023 se adicionó y prorrogo el contrato JEP-870-2022</v>
          </cell>
          <cell r="BV882" t="str">
            <v>En ejecución</v>
          </cell>
          <cell r="BW882" t="str">
            <v>Adición y prórroga</v>
          </cell>
          <cell r="BX882" t="str">
            <v>N/A</v>
          </cell>
          <cell r="BY882" t="str">
            <v>DERECHO</v>
          </cell>
          <cell r="BZ882" t="str">
            <v>N/A</v>
          </cell>
          <cell r="CA882" t="str">
            <v>FEMENINO</v>
          </cell>
        </row>
        <row r="883">
          <cell r="C883" t="str">
            <v>JEP-831-2022</v>
          </cell>
          <cell r="D883" t="str">
            <v>JEP-CSPO-801-2022</v>
          </cell>
          <cell r="E883" t="str">
            <v>Jairo Cuellar</v>
          </cell>
          <cell r="F883">
            <v>44895</v>
          </cell>
          <cell r="G883" t="str">
            <v>German Mauricio Marquez Ruiz</v>
          </cell>
          <cell r="H883" t="str">
            <v>2. Contratos o convenios que no requieren pluralidad de ofertas</v>
          </cell>
          <cell r="I883" t="str">
            <v>1. Prestación de servicios</v>
          </cell>
          <cell r="J883">
            <v>1067862968</v>
          </cell>
          <cell r="K883">
            <v>7</v>
          </cell>
          <cell r="L883" t="str">
            <v>Persona Natural</v>
          </cell>
          <cell r="M883" t="str">
            <v>Montería</v>
          </cell>
          <cell r="N883" t="str">
            <v xml:space="preserve">Prestar servicios profesionales para apoyar en los procesos de mejoramiento de la gestión judicial de las Salas de Justicia y Secciones del Tribunal para la Paz. </v>
          </cell>
          <cell r="O883" t="str">
            <v>Funciones de la dependencia</v>
          </cell>
          <cell r="P883" t="str">
            <v>Harvey Danilo Suarez Morales</v>
          </cell>
          <cell r="Q883" t="str">
            <v>Secretaría Ejecutiva</v>
          </cell>
          <cell r="R883" t="str">
            <v>Dirección de Asuntos Jurídicos</v>
          </cell>
          <cell r="S883" t="str">
            <v>F -Magistratura</v>
          </cell>
          <cell r="T883" t="str">
            <v>Marlith Gineth Nieto Torres</v>
          </cell>
          <cell r="U883" t="str">
            <v>F -Magistratura</v>
          </cell>
          <cell r="V883" t="str">
            <v>N/A</v>
          </cell>
          <cell r="W883" t="str">
            <v>Magistratura
Salas y Secciones SRVR</v>
          </cell>
          <cell r="X883" t="str">
            <v>N/A</v>
          </cell>
          <cell r="Y883" t="str">
            <v>Inversión</v>
          </cell>
          <cell r="Z883">
            <v>43459180</v>
          </cell>
          <cell r="AA883" t="str">
            <v>N/A</v>
          </cell>
          <cell r="AB883" t="str">
            <v>N/A</v>
          </cell>
          <cell r="AC883">
            <v>3614070</v>
          </cell>
          <cell r="AD883">
            <v>3794773</v>
          </cell>
          <cell r="AE883">
            <v>115022</v>
          </cell>
          <cell r="AF883">
            <v>572922</v>
          </cell>
          <cell r="AG883" t="str">
            <v xml:space="preserve">	2022011000068</v>
          </cell>
          <cell r="AH883">
            <v>44902</v>
          </cell>
          <cell r="AI883">
            <v>44907</v>
          </cell>
          <cell r="AJ883" t="str">
            <v xml:space="preserve">Karen Dayana Rosero Álvarez </v>
          </cell>
          <cell r="AK883">
            <v>1233189507</v>
          </cell>
          <cell r="AL883">
            <v>0</v>
          </cell>
          <cell r="AM883">
            <v>45147</v>
          </cell>
          <cell r="AN883">
            <v>-1204690</v>
          </cell>
          <cell r="AO883">
            <v>45244</v>
          </cell>
          <cell r="AP883">
            <v>5692166</v>
          </cell>
          <cell r="AQ883">
            <v>45244</v>
          </cell>
          <cell r="AR883">
            <v>14503611</v>
          </cell>
          <cell r="AS883">
            <v>45286</v>
          </cell>
          <cell r="AT883">
            <v>0</v>
          </cell>
          <cell r="AU883" t="str">
            <v>N/A</v>
          </cell>
          <cell r="AV883">
            <v>0</v>
          </cell>
          <cell r="AW883" t="str">
            <v>N/A</v>
          </cell>
          <cell r="AX883">
            <v>2</v>
          </cell>
          <cell r="AY883">
            <v>45286</v>
          </cell>
          <cell r="AZ883">
            <v>152</v>
          </cell>
          <cell r="BA883">
            <v>62450267</v>
          </cell>
          <cell r="BB883" t="str">
            <v>SI</v>
          </cell>
          <cell r="BC883">
            <v>39845110</v>
          </cell>
          <cell r="BD883">
            <v>14503611</v>
          </cell>
          <cell r="BE883" t="str">
            <v>N/A</v>
          </cell>
          <cell r="BF883" t="str">
            <v>N/A</v>
          </cell>
          <cell r="BG883">
            <v>45245</v>
          </cell>
          <cell r="BH883">
            <v>45397</v>
          </cell>
          <cell r="BI883">
            <v>54</v>
          </cell>
          <cell r="BJ883" t="str">
            <v>SI</v>
          </cell>
          <cell r="BK883" t="str">
            <v>N/A</v>
          </cell>
          <cell r="BL883" t="str">
            <v>Bogotá D.C.</v>
          </cell>
          <cell r="BM883" t="str">
            <v>Cumplimiento</v>
          </cell>
          <cell r="BN883" t="str">
            <v>33-47-101010409
340 47 994000047761</v>
          </cell>
          <cell r="BO883" t="str">
            <v>0
0</v>
          </cell>
          <cell r="BP883" t="str">
            <v>Seguros del Estado S.A.
Aseguradora Solidaria de Colombia</v>
          </cell>
          <cell r="BQ883" t="str">
            <v>7/12/2022
09/08/2023</v>
          </cell>
          <cell r="BR883" t="str">
            <v>02/12/2022 - 15/05/2024
09/08/2023 - 15/05/2024</v>
          </cell>
          <cell r="BS883" t="str">
            <v>12/12/2022
9/08/2023</v>
          </cell>
          <cell r="BT883" t="str">
            <v>PENDIENTE</v>
          </cell>
          <cell r="BU883" t="str">
            <v>El 9/08/2023 Se publicó la cesión del contrato JEP-831-2022 CEDENTE, GERMÁN MAURICIO MÁRQUEZ RUIZ Y CESIONARIA, Karen Dayana Rosero Álvarez SEJUD
Mediante otrosí N°1 el 14/11/2023 se publica la adición y prórroga del Cto JEP-831-2022
Mediante Otrosí N°2 el 26/12/2023 se publica la adición y prórroga del contrato JEP-831-2022</v>
          </cell>
          <cell r="BV883" t="str">
            <v>En ejecución</v>
          </cell>
          <cell r="BW883" t="str">
            <v>Adición y prórroga, Cesión</v>
          </cell>
          <cell r="BX883" t="str">
            <v>N/A</v>
          </cell>
          <cell r="BY883" t="str">
            <v>DERECHO</v>
          </cell>
          <cell r="BZ883" t="str">
            <v>N/A</v>
          </cell>
          <cell r="CA883" t="str">
            <v>FEMENINO</v>
          </cell>
        </row>
        <row r="884">
          <cell r="C884" t="str">
            <v>JEP-841-2022</v>
          </cell>
          <cell r="D884" t="str">
            <v>JEP-CSPO-811-2022</v>
          </cell>
          <cell r="E884" t="str">
            <v xml:space="preserve">Ángela Esquivel </v>
          </cell>
          <cell r="F884">
            <v>44895</v>
          </cell>
          <cell r="G884" t="str">
            <v>Andrea Estefania Viveros Riascos</v>
          </cell>
          <cell r="H884" t="str">
            <v>2. Contratos o convenios que no requieren pluralidad de ofertas</v>
          </cell>
          <cell r="I884" t="str">
            <v>1. Prestación de servicios</v>
          </cell>
          <cell r="J884">
            <v>1014232599</v>
          </cell>
          <cell r="K884">
            <v>7</v>
          </cell>
          <cell r="L884" t="str">
            <v>Persona Natural</v>
          </cell>
          <cell r="M884" t="str">
            <v xml:space="preserve">Bogotá D.C. </v>
          </cell>
          <cell r="N884" t="str">
            <v>Prestar servicios profesionales para apoyar y acompañar las salas de justicia y sus respectivas presidencias en los procesos de mejoramiento de la gestión judicial.</v>
          </cell>
          <cell r="O884" t="str">
            <v>Funciones de la dependencia</v>
          </cell>
          <cell r="P884" t="str">
            <v>Harvey Danilo Suarez Morales</v>
          </cell>
          <cell r="Q884" t="str">
            <v>Secretaría Ejecutiva</v>
          </cell>
          <cell r="R884" t="str">
            <v>Dirección de Asuntos Jurídicos</v>
          </cell>
          <cell r="S884" t="str">
            <v>Dirección de Asuntos Jurídicos</v>
          </cell>
          <cell r="T884" t="str">
            <v>Monica Marcela Vega Vega</v>
          </cell>
          <cell r="U884" t="str">
            <v>F -Magistratura</v>
          </cell>
          <cell r="V884" t="str">
            <v>N/A</v>
          </cell>
          <cell r="W884" t="str">
            <v>Magistratura
Presidencias de la sala - SDSJ</v>
          </cell>
          <cell r="X884" t="str">
            <v>Mgdo. Claudia Rocío Saldaña  Montoya</v>
          </cell>
          <cell r="Y884" t="str">
            <v>Inversión</v>
          </cell>
          <cell r="Z884">
            <v>62581258</v>
          </cell>
          <cell r="AA884" t="str">
            <v>N/A</v>
          </cell>
          <cell r="AB884" t="str">
            <v>N/A</v>
          </cell>
          <cell r="AC884">
            <v>5204263</v>
          </cell>
          <cell r="AD884">
            <v>5464476</v>
          </cell>
          <cell r="AE884" t="str">
            <v xml:space="preserve">125822	</v>
          </cell>
          <cell r="AF884">
            <v>566422</v>
          </cell>
          <cell r="AG884">
            <v>2022011000068</v>
          </cell>
          <cell r="AH884">
            <v>44901</v>
          </cell>
          <cell r="AI884">
            <v>44908</v>
          </cell>
          <cell r="AJ884" t="str">
            <v>N/A</v>
          </cell>
          <cell r="AK884" t="str">
            <v>N/A</v>
          </cell>
          <cell r="AL884" t="str">
            <v>N/A</v>
          </cell>
          <cell r="AM884" t="str">
            <v>N/A</v>
          </cell>
          <cell r="AN884">
            <v>-1908238</v>
          </cell>
          <cell r="AO884">
            <v>45244</v>
          </cell>
          <cell r="AP884">
            <v>8196717</v>
          </cell>
          <cell r="AQ884">
            <v>45244</v>
          </cell>
          <cell r="AR884">
            <v>20885211</v>
          </cell>
          <cell r="AS884">
            <v>45286</v>
          </cell>
          <cell r="AT884">
            <v>0</v>
          </cell>
          <cell r="AU884" t="str">
            <v>N/A</v>
          </cell>
          <cell r="AV884">
            <v>0</v>
          </cell>
          <cell r="AW884" t="str">
            <v>N/A</v>
          </cell>
          <cell r="AX884">
            <v>2</v>
          </cell>
          <cell r="AY884">
            <v>45286</v>
          </cell>
          <cell r="AZ884">
            <v>152</v>
          </cell>
          <cell r="BA884">
            <v>89754948</v>
          </cell>
          <cell r="BB884" t="str">
            <v>SI</v>
          </cell>
          <cell r="BC884">
            <v>57376995</v>
          </cell>
          <cell r="BD884">
            <v>20885211</v>
          </cell>
          <cell r="BE884" t="str">
            <v>N/A</v>
          </cell>
          <cell r="BF884" t="str">
            <v>N/A</v>
          </cell>
          <cell r="BG884">
            <v>45245</v>
          </cell>
          <cell r="BH884">
            <v>45397</v>
          </cell>
          <cell r="BI884">
            <v>54</v>
          </cell>
          <cell r="BJ884" t="str">
            <v>SI</v>
          </cell>
          <cell r="BK884" t="str">
            <v>N/A</v>
          </cell>
          <cell r="BL884" t="str">
            <v>Bogotá D.C.</v>
          </cell>
          <cell r="BM884" t="str">
            <v>Cumplimiento</v>
          </cell>
          <cell r="BN884" t="str">
            <v>390 45 994000014323</v>
          </cell>
          <cell r="BO884">
            <v>0</v>
          </cell>
          <cell r="BP884" t="str">
            <v>Asegura Solidaria de Colombia</v>
          </cell>
          <cell r="BQ884">
            <v>44902</v>
          </cell>
          <cell r="BR884" t="str">
            <v>06/12/2022 - 16/06/2024</v>
          </cell>
          <cell r="BS884">
            <v>44908</v>
          </cell>
          <cell r="BT884" t="str">
            <v>PENDIENTE</v>
          </cell>
          <cell r="BU884" t="str">
            <v>Mediante otrosí N°1 el 14/11/2023 se publica la adición y prórroga del Cto JEP-841-2022
Mediante Otrosí N°2 el 26/12/2023 se publica la adición y prórroga del contrato JEP-841-2022</v>
          </cell>
          <cell r="BV884" t="str">
            <v>En ejecución</v>
          </cell>
          <cell r="BW884" t="str">
            <v>Adición y Prórroga</v>
          </cell>
          <cell r="BX884" t="str">
            <v>N/A</v>
          </cell>
          <cell r="BY884" t="str">
            <v>DERECHO</v>
          </cell>
          <cell r="BZ884" t="str">
            <v>N/A</v>
          </cell>
          <cell r="CA884" t="str">
            <v>FEMENINO</v>
          </cell>
        </row>
        <row r="885">
          <cell r="C885" t="str">
            <v>JEP-832-2022</v>
          </cell>
          <cell r="D885" t="str">
            <v>JEP-CSPO-802-2022</v>
          </cell>
          <cell r="E885" t="str">
            <v>Jairo Cuellar</v>
          </cell>
          <cell r="F885">
            <v>44895</v>
          </cell>
          <cell r="G885" t="str">
            <v>Yinet Alexandra Zea Galindo</v>
          </cell>
          <cell r="H885" t="str">
            <v>2. Contratos o convenios que no requieren pluralidad de ofertas</v>
          </cell>
          <cell r="I885" t="str">
            <v>1. Prestación de servicios</v>
          </cell>
          <cell r="J885">
            <v>1010201933</v>
          </cell>
          <cell r="K885">
            <v>7</v>
          </cell>
          <cell r="L885" t="str">
            <v>Persona Natural</v>
          </cell>
          <cell r="M885" t="str">
            <v xml:space="preserve">Bogotá D.C. </v>
          </cell>
          <cell r="N885" t="str">
            <v xml:space="preserve">Prestar servicios profesionales para apoyar en los procesos de mejoramiento de la gestión judicial de las Salas de Justicia y Secciones del Tribunal para la Paz. </v>
          </cell>
          <cell r="O885" t="str">
            <v>Funciones de la dependencia</v>
          </cell>
          <cell r="P885" t="str">
            <v>Harvey Danilo Suarez Morales</v>
          </cell>
          <cell r="Q885" t="str">
            <v>Secretaría Ejecutiva</v>
          </cell>
          <cell r="R885" t="str">
            <v>Dirección de Asuntos Jurídicos</v>
          </cell>
          <cell r="S885" t="str">
            <v>F -Magistratura</v>
          </cell>
          <cell r="T885" t="str">
            <v>Marlith Gineth Nieto Torres</v>
          </cell>
          <cell r="U885" t="str">
            <v>F -Magistratura</v>
          </cell>
          <cell r="V885" t="str">
            <v>N/A</v>
          </cell>
          <cell r="W885" t="str">
            <v>Magistratura
SEJUD - Salas y Secciones SRVR</v>
          </cell>
          <cell r="X885" t="str">
            <v>N/A</v>
          </cell>
          <cell r="Y885" t="str">
            <v>Inversión</v>
          </cell>
          <cell r="Z885">
            <v>43459180</v>
          </cell>
          <cell r="AA885" t="str">
            <v>N/A</v>
          </cell>
          <cell r="AB885" t="str">
            <v>N/A</v>
          </cell>
          <cell r="AC885">
            <v>3614070</v>
          </cell>
          <cell r="AD885">
            <v>3794773</v>
          </cell>
          <cell r="AE885" t="str">
            <v xml:space="preserve">124322	</v>
          </cell>
          <cell r="AF885">
            <v>574922</v>
          </cell>
          <cell r="AG885" t="str">
            <v xml:space="preserve">2022011000068	</v>
          </cell>
          <cell r="AH885">
            <v>44904</v>
          </cell>
          <cell r="AI885">
            <v>44904</v>
          </cell>
          <cell r="AJ885" t="str">
            <v>N/A</v>
          </cell>
          <cell r="AK885" t="str">
            <v>N/A</v>
          </cell>
          <cell r="AL885" t="str">
            <v>N/A</v>
          </cell>
          <cell r="AM885" t="str">
            <v>N/A</v>
          </cell>
          <cell r="AN885">
            <v>0</v>
          </cell>
          <cell r="AO885" t="str">
            <v>N/A</v>
          </cell>
          <cell r="AP885">
            <v>0</v>
          </cell>
          <cell r="AQ885" t="str">
            <v>N/A</v>
          </cell>
          <cell r="AR885">
            <v>0</v>
          </cell>
          <cell r="AS885" t="str">
            <v>N/A</v>
          </cell>
          <cell r="AT885">
            <v>0</v>
          </cell>
          <cell r="AU885" t="str">
            <v>N/A</v>
          </cell>
          <cell r="AV885">
            <v>0</v>
          </cell>
          <cell r="AW885" t="str">
            <v>N/A</v>
          </cell>
          <cell r="AX885">
            <v>0</v>
          </cell>
          <cell r="AY885" t="str">
            <v>N/A</v>
          </cell>
          <cell r="AZ885">
            <v>-254</v>
          </cell>
          <cell r="BA885">
            <v>43459180</v>
          </cell>
          <cell r="BB885" t="str">
            <v>SI</v>
          </cell>
          <cell r="BC885">
            <v>39845110</v>
          </cell>
          <cell r="BD885" t="str">
            <v>N/A</v>
          </cell>
          <cell r="BE885" t="str">
            <v>N/A</v>
          </cell>
          <cell r="BF885" t="str">
            <v>N/A</v>
          </cell>
          <cell r="BG885">
            <v>45245</v>
          </cell>
          <cell r="BH885">
            <v>44991</v>
          </cell>
          <cell r="BI885">
            <v>-352</v>
          </cell>
          <cell r="BJ885" t="str">
            <v>SI</v>
          </cell>
          <cell r="BK885">
            <v>44992</v>
          </cell>
          <cell r="BL885" t="str">
            <v>Bogotá D.C.</v>
          </cell>
          <cell r="BM885" t="str">
            <v>Cumplimiento</v>
          </cell>
          <cell r="BN885" t="str">
            <v>560 47 994000157652</v>
          </cell>
          <cell r="BO885">
            <v>0</v>
          </cell>
          <cell r="BP885" t="str">
            <v>Aseguradora Solidaria de Colombia</v>
          </cell>
          <cell r="BQ885">
            <v>44904</v>
          </cell>
          <cell r="BR885" t="str">
            <v>09/12/2022 - 25/05/2024</v>
          </cell>
          <cell r="BS885">
            <v>44904</v>
          </cell>
          <cell r="BT885" t="str">
            <v>PENDIENTE</v>
          </cell>
          <cell r="BU885" t="str">
            <v>El 7 de marzo de 2023 se realiza la terminación anticipada del contrato hasta el a partir del siete (7) de marzo de dos mil veintitrés (2023)</v>
          </cell>
          <cell r="BV885" t="str">
            <v>Terminado</v>
          </cell>
          <cell r="BW885" t="str">
            <v>Terminación anticipada</v>
          </cell>
          <cell r="BX885" t="str">
            <v>N/A</v>
          </cell>
          <cell r="BY885" t="str">
            <v>DERECHO</v>
          </cell>
          <cell r="BZ885" t="str">
            <v>N/A</v>
          </cell>
          <cell r="CA885" t="str">
            <v>FEMENINO</v>
          </cell>
        </row>
        <row r="886">
          <cell r="C886" t="str">
            <v>JEP-950-2022</v>
          </cell>
          <cell r="D886" t="str">
            <v>JEP-CSPO-916-2022</v>
          </cell>
          <cell r="E886" t="str">
            <v>Jairo Cuellar</v>
          </cell>
          <cell r="F886">
            <v>44902</v>
          </cell>
          <cell r="G886" t="str">
            <v>Eyver Samuel Escobar Mosquera</v>
          </cell>
          <cell r="H886" t="str">
            <v>2. Contratos o convenios que no requieren pluralidad de ofertas</v>
          </cell>
          <cell r="I886" t="str">
            <v>1. Prestación de servicios</v>
          </cell>
          <cell r="J886">
            <v>76321926</v>
          </cell>
          <cell r="K886">
            <v>9</v>
          </cell>
          <cell r="L886" t="str">
            <v>Persona Natural</v>
          </cell>
          <cell r="M886" t="str">
            <v>N/A</v>
          </cell>
          <cell r="N886" t="str">
            <v>Prestación de servicios profesionales en la asesoría jurídica, atención integral y defensa técnica judicial a las personas que comparezcan ante las salas y secciones de la JEP, teniendo en cuenta los enfoques diferenciales.</v>
          </cell>
          <cell r="O886" t="str">
            <v>Funciones de la dependencia</v>
          </cell>
          <cell r="P886" t="str">
            <v>Harvey Danilo Suarez Morales</v>
          </cell>
          <cell r="Q886" t="str">
            <v>Secretaría Ejecutiva</v>
          </cell>
          <cell r="R886" t="str">
            <v>Subsecretaría Ejecutiva</v>
          </cell>
          <cell r="S886" t="str">
            <v>Departamento SAAD - Comparecientes</v>
          </cell>
          <cell r="T886" t="str">
            <v>Jorge Alirio Mancera Cortés</v>
          </cell>
          <cell r="U886" t="str">
            <v>BB-Departamento SAAD - Comparecientes</v>
          </cell>
          <cell r="V886" t="str">
            <v>N/A</v>
          </cell>
          <cell r="W886" t="str">
            <v>N/A</v>
          </cell>
          <cell r="X886" t="str">
            <v>N/A</v>
          </cell>
          <cell r="Y886" t="str">
            <v>Inversión</v>
          </cell>
          <cell r="Z886">
            <v>86918393</v>
          </cell>
          <cell r="AA886" t="str">
            <v>N/A</v>
          </cell>
          <cell r="AB886" t="str">
            <v>N/A</v>
          </cell>
          <cell r="AC886">
            <v>7228143</v>
          </cell>
          <cell r="AD886">
            <v>7589549</v>
          </cell>
          <cell r="AE886">
            <v>119522</v>
          </cell>
          <cell r="AF886">
            <v>591022</v>
          </cell>
          <cell r="AG886">
            <v>2022011000068</v>
          </cell>
          <cell r="AH886">
            <v>44915</v>
          </cell>
          <cell r="AI886">
            <v>44917</v>
          </cell>
          <cell r="AJ886" t="str">
            <v>N/A</v>
          </cell>
          <cell r="AK886" t="str">
            <v>N/A</v>
          </cell>
          <cell r="AL886" t="str">
            <v>N/A</v>
          </cell>
          <cell r="AM886" t="str">
            <v>N/A</v>
          </cell>
          <cell r="AN886">
            <v>-4818763</v>
          </cell>
          <cell r="AO886">
            <v>45245</v>
          </cell>
          <cell r="AP886">
            <v>11384338</v>
          </cell>
          <cell r="AQ886">
            <v>45245</v>
          </cell>
          <cell r="AR886">
            <v>29007246</v>
          </cell>
          <cell r="AS886">
            <v>45287</v>
          </cell>
          <cell r="AT886">
            <v>0</v>
          </cell>
          <cell r="AU886" t="str">
            <v>N/A</v>
          </cell>
          <cell r="AV886">
            <v>0</v>
          </cell>
          <cell r="AW886" t="str">
            <v>N/A</v>
          </cell>
          <cell r="AX886">
            <v>2</v>
          </cell>
          <cell r="AY886">
            <v>45287</v>
          </cell>
          <cell r="AZ886">
            <v>152</v>
          </cell>
          <cell r="BA886">
            <v>122491214</v>
          </cell>
          <cell r="BB886" t="str">
            <v>SI</v>
          </cell>
          <cell r="BC886">
            <v>79690250</v>
          </cell>
          <cell r="BD886">
            <v>29007246</v>
          </cell>
          <cell r="BE886" t="str">
            <v>N/A</v>
          </cell>
          <cell r="BF886" t="str">
            <v>N/A</v>
          </cell>
          <cell r="BG886">
            <v>45245</v>
          </cell>
          <cell r="BH886">
            <v>45397</v>
          </cell>
          <cell r="BI886">
            <v>54</v>
          </cell>
          <cell r="BJ886" t="str">
            <v>SI</v>
          </cell>
          <cell r="BK886" t="str">
            <v>N/A</v>
          </cell>
          <cell r="BL886" t="str">
            <v>Cauca</v>
          </cell>
          <cell r="BM886" t="str">
            <v>Cumplimiento</v>
          </cell>
          <cell r="BN886" t="str">
            <v xml:space="preserve">	40-47-101004838</v>
          </cell>
          <cell r="BO886">
            <v>0</v>
          </cell>
          <cell r="BP886" t="str">
            <v xml:space="preserve">Seguros del Estado S.A. </v>
          </cell>
          <cell r="BQ886">
            <v>44907</v>
          </cell>
          <cell r="BR886" t="str">
            <v>20/12/2022 - 15/05/2024</v>
          </cell>
          <cell r="BS886">
            <v>44917</v>
          </cell>
          <cell r="BT886" t="str">
            <v>PENDIENTE</v>
          </cell>
          <cell r="BU886" t="str">
            <v xml:space="preserve">Mediante otrosí N°1 el 15/11/2023 se publica la adición y prórroga del Cto JEP-950-2022
Mediante Otrosí N°2 el 27/12/2023 se publica la adición y prórroga del contrato  JEP-950-2022 </v>
          </cell>
          <cell r="BV886" t="str">
            <v>En ejecución</v>
          </cell>
          <cell r="BW886" t="str">
            <v>Adición y Prórroga</v>
          </cell>
          <cell r="BX886" t="str">
            <v>N/A</v>
          </cell>
          <cell r="BY886" t="str">
            <v>DERECHO</v>
          </cell>
          <cell r="BZ886" t="str">
            <v>N/A</v>
          </cell>
          <cell r="CA886" t="str">
            <v>MASCULINO</v>
          </cell>
        </row>
        <row r="887">
          <cell r="C887" t="str">
            <v>JEP-833-2022</v>
          </cell>
          <cell r="D887" t="str">
            <v>JEP-CSPO-803-2022</v>
          </cell>
          <cell r="E887" t="str">
            <v>Jairo Cuellar</v>
          </cell>
          <cell r="F887">
            <v>44895</v>
          </cell>
          <cell r="G887" t="str">
            <v>Sandra Patricia Puerto Cantor</v>
          </cell>
          <cell r="H887" t="str">
            <v>2. Contratos o convenios que no requieren pluralidad de ofertas</v>
          </cell>
          <cell r="I887" t="str">
            <v>1. Prestación de servicios</v>
          </cell>
          <cell r="J887">
            <v>33379206</v>
          </cell>
          <cell r="K887">
            <v>8</v>
          </cell>
          <cell r="L887" t="str">
            <v>Persona Natural</v>
          </cell>
          <cell r="M887" t="str">
            <v xml:space="preserve">Bogotá D.C. </v>
          </cell>
          <cell r="N887" t="str">
            <v xml:space="preserve">Prestar servicios profesionales para apoyar en los procesos de mejoramiento de la gestión judicial de las Salas de Justicia y Secciones del Tribunal para la Paz. </v>
          </cell>
          <cell r="O887" t="str">
            <v>Funciones de la dependencia</v>
          </cell>
          <cell r="P887" t="str">
            <v>Harvey Danilo Suarez Morales</v>
          </cell>
          <cell r="Q887" t="str">
            <v>Secretaría Ejecutiva</v>
          </cell>
          <cell r="R887" t="str">
            <v>Dirección de Asuntos Jurídicos</v>
          </cell>
          <cell r="S887" t="str">
            <v>F -Magistratura</v>
          </cell>
          <cell r="T887" t="str">
            <v>Marlith Gineth Nieto Torres</v>
          </cell>
          <cell r="U887" t="str">
            <v>F -Magistratura</v>
          </cell>
          <cell r="V887" t="str">
            <v>N/A</v>
          </cell>
          <cell r="W887" t="str">
            <v>Magistratura
Salas y Secciones SRVR</v>
          </cell>
          <cell r="X887" t="str">
            <v>N/A</v>
          </cell>
          <cell r="Y887" t="str">
            <v>Inversión</v>
          </cell>
          <cell r="Z887">
            <v>43459180</v>
          </cell>
          <cell r="AA887" t="str">
            <v>N/A</v>
          </cell>
          <cell r="AB887" t="str">
            <v>N/A</v>
          </cell>
          <cell r="AC887">
            <v>3614070</v>
          </cell>
          <cell r="AD887">
            <v>3794773</v>
          </cell>
          <cell r="AE887">
            <v>116422</v>
          </cell>
          <cell r="AF887">
            <v>573022</v>
          </cell>
          <cell r="AG887">
            <v>2022011000068</v>
          </cell>
          <cell r="AH887">
            <v>44903</v>
          </cell>
          <cell r="AI887">
            <v>44904</v>
          </cell>
          <cell r="AJ887" t="str">
            <v>Jhonatan Camilo Tabares Lopez
Yelixa Del Mar Velasquez Rico
Michel Atalia Quiñones Padilla</v>
          </cell>
          <cell r="AK887" t="str">
            <v>1053825690
1033818467
1234645709</v>
          </cell>
          <cell r="AL887" t="str">
            <v>7
9
1</v>
          </cell>
          <cell r="AM887" t="str">
            <v>12/09/2023
20/10/2023
04/01/2024</v>
          </cell>
          <cell r="AN887">
            <v>-969775</v>
          </cell>
          <cell r="AO887">
            <v>45244</v>
          </cell>
          <cell r="AP887">
            <v>5439156</v>
          </cell>
          <cell r="AQ887">
            <v>45244</v>
          </cell>
          <cell r="AR887">
            <v>14503611</v>
          </cell>
          <cell r="AS887">
            <v>45286</v>
          </cell>
          <cell r="AT887">
            <v>0</v>
          </cell>
          <cell r="AU887" t="str">
            <v>N/A</v>
          </cell>
          <cell r="AV887">
            <v>0</v>
          </cell>
          <cell r="AW887" t="str">
            <v>N/A</v>
          </cell>
          <cell r="AX887">
            <v>2</v>
          </cell>
          <cell r="AY887">
            <v>45286</v>
          </cell>
          <cell r="AZ887">
            <v>152</v>
          </cell>
          <cell r="BA887">
            <v>62432172</v>
          </cell>
          <cell r="BB887" t="str">
            <v>SI</v>
          </cell>
          <cell r="BC887">
            <v>39845110</v>
          </cell>
          <cell r="BD887">
            <v>14503611</v>
          </cell>
          <cell r="BE887" t="str">
            <v>N/A</v>
          </cell>
          <cell r="BF887" t="str">
            <v>N/A</v>
          </cell>
          <cell r="BG887">
            <v>45245</v>
          </cell>
          <cell r="BH887">
            <v>45397</v>
          </cell>
          <cell r="BI887">
            <v>54</v>
          </cell>
          <cell r="BJ887" t="str">
            <v>SI</v>
          </cell>
          <cell r="BK887" t="str">
            <v>N/A</v>
          </cell>
          <cell r="BL887" t="str">
            <v>Bogotá D.C.</v>
          </cell>
          <cell r="BM887" t="str">
            <v>Cumplimiento</v>
          </cell>
          <cell r="BN887" t="str">
            <v>33-47-101010414
42-45-101057680</v>
          </cell>
          <cell r="BO887" t="str">
            <v>0
0</v>
          </cell>
          <cell r="BP887" t="str">
            <v>Seguros del Estado S.A. 
Seguros del Estado S.A.</v>
          </cell>
          <cell r="BQ887" t="str">
            <v>9/12/2022
12/09/2023</v>
          </cell>
          <cell r="BR887" t="str">
            <v>8/12/2022 - 15/05/2024
12/09/20223 - 15/05/2024</v>
          </cell>
          <cell r="BS887" t="str">
            <v>9/12/2022
13/09/2023</v>
          </cell>
          <cell r="BT887" t="str">
            <v>PENDIENTE</v>
          </cell>
          <cell r="BU887" t="str">
            <v>El 12/09/2023 se publica la cesión del CTO JEP-833-2022 Jhonatan Camilo Tabares Lopez
El 20/10/2023 se publica la cesión (2) del contrato jep-833-2022, la cesionaria, yelixa del mar velasquez rico a partir del 20 de octubre de 2023
Mediante otrosí N°1 el 14/11/2023 se publica la adición y prórroga del Cto JEP-833-2022
Mediante Otrosí N°2 el 26/12/2023 se publica la adición y prórroga del contrato JEP-833-2022
El 40/01/2024 se publicó la cesión del contrato Cedente Yelixa Del Mar Velasquez Rico  Cesionario Michel Atalia Quiñones Padilla</v>
          </cell>
          <cell r="BV887" t="str">
            <v>En ejecución</v>
          </cell>
          <cell r="BW887" t="str">
            <v>Adición , prórroga y cesión</v>
          </cell>
          <cell r="BX887" t="str">
            <v>N/A</v>
          </cell>
          <cell r="BY887" t="str">
            <v>DERECHO</v>
          </cell>
          <cell r="BZ887" t="str">
            <v>N/A</v>
          </cell>
          <cell r="CA887" t="str">
            <v>MASCULINO</v>
          </cell>
        </row>
        <row r="888">
          <cell r="C888" t="str">
            <v>JEP-871-2022</v>
          </cell>
          <cell r="D888" t="str">
            <v>JEP-CSPO-841-2022</v>
          </cell>
          <cell r="E888" t="str">
            <v>Clara Torres</v>
          </cell>
          <cell r="F888">
            <v>44896</v>
          </cell>
          <cell r="G888" t="str">
            <v>Laura Melisa Ayala Ruiz</v>
          </cell>
          <cell r="H888" t="str">
            <v>2. Contratos o convenios que no requieren pluralidad de ofertas</v>
          </cell>
          <cell r="I888" t="str">
            <v>1. Prestación de servicios</v>
          </cell>
          <cell r="J888">
            <v>1014274189</v>
          </cell>
          <cell r="K888">
            <v>0</v>
          </cell>
          <cell r="L888" t="str">
            <v>Persona Natural</v>
          </cell>
          <cell r="M888" t="str">
            <v xml:space="preserve">Bogotá D.C. </v>
          </cell>
          <cell r="N888" t="str">
            <v>Apoyar y acompañar la transcripción de diligencias en el marco de los casos priorizados por la Sala de Reconocimiento de Verdad, de Responsabilidad y de Determinación de los Hechos y Conductas</v>
          </cell>
          <cell r="O888" t="str">
            <v>Funciones de la dependencia</v>
          </cell>
          <cell r="P888" t="str">
            <v>Harvey Danilo Suarez Morales</v>
          </cell>
          <cell r="Q888" t="str">
            <v>Secretaría Ejecutiva</v>
          </cell>
          <cell r="R888" t="str">
            <v>Dirección de Asuntos Jurídicos</v>
          </cell>
          <cell r="S888" t="str">
            <v>Dirección de Asuntos Jurídicos</v>
          </cell>
          <cell r="T888" t="str">
            <v>Maria Alejandra Cruz Zuluaga</v>
          </cell>
          <cell r="U888" t="str">
            <v>F -Magistratura</v>
          </cell>
          <cell r="V888" t="str">
            <v>N/A</v>
          </cell>
          <cell r="W888" t="str">
            <v>Magistratura
Transcriptores - SRVR</v>
          </cell>
          <cell r="X888" t="str">
            <v>Mgdo. Oscar Javier Parra Vera</v>
          </cell>
          <cell r="Y888" t="str">
            <v>Inversión</v>
          </cell>
          <cell r="Z888">
            <v>39113268</v>
          </cell>
          <cell r="AA888" t="str">
            <v>N/A</v>
          </cell>
          <cell r="AB888" t="str">
            <v>N/A</v>
          </cell>
          <cell r="AC888">
            <v>3252663</v>
          </cell>
          <cell r="AD888">
            <v>3415296</v>
          </cell>
          <cell r="AE888">
            <v>123722</v>
          </cell>
          <cell r="AF888">
            <v>581522</v>
          </cell>
          <cell r="AG888">
            <v>2022011000068</v>
          </cell>
          <cell r="AH888">
            <v>44908</v>
          </cell>
          <cell r="AI888">
            <v>44909</v>
          </cell>
          <cell r="AJ888" t="str">
            <v>Gustavo Eduardo Avila Avellaneda</v>
          </cell>
          <cell r="AK888">
            <v>1010235137</v>
          </cell>
          <cell r="AL888">
            <v>7</v>
          </cell>
          <cell r="AM888">
            <v>45085</v>
          </cell>
          <cell r="AN888">
            <v>-1301067</v>
          </cell>
          <cell r="AO888">
            <v>45244</v>
          </cell>
          <cell r="AP888">
            <v>4439883</v>
          </cell>
          <cell r="AQ888">
            <v>45244</v>
          </cell>
          <cell r="AR888">
            <v>13053249</v>
          </cell>
          <cell r="AS888">
            <v>45282</v>
          </cell>
          <cell r="AT888">
            <v>0</v>
          </cell>
          <cell r="AU888" t="str">
            <v>N/A</v>
          </cell>
          <cell r="AV888">
            <v>0</v>
          </cell>
          <cell r="AW888" t="str">
            <v>N/A</v>
          </cell>
          <cell r="AX888">
            <v>2</v>
          </cell>
          <cell r="AY888">
            <v>45282</v>
          </cell>
          <cell r="AZ888">
            <v>152</v>
          </cell>
          <cell r="BA888">
            <v>55305333</v>
          </cell>
          <cell r="BB888" t="str">
            <v>SI</v>
          </cell>
          <cell r="BC888">
            <v>35860605</v>
          </cell>
          <cell r="BD888">
            <v>13053249</v>
          </cell>
          <cell r="BE888" t="str">
            <v>N/A</v>
          </cell>
          <cell r="BF888" t="str">
            <v>N/A</v>
          </cell>
          <cell r="BG888">
            <v>45245</v>
          </cell>
          <cell r="BH888">
            <v>45397</v>
          </cell>
          <cell r="BI888">
            <v>54</v>
          </cell>
          <cell r="BJ888" t="str">
            <v>SI</v>
          </cell>
          <cell r="BK888" t="str">
            <v>N/A</v>
          </cell>
          <cell r="BL888" t="str">
            <v>Bogotá D.C.</v>
          </cell>
          <cell r="BM888" t="str">
            <v>Cumplimiento</v>
          </cell>
          <cell r="BN888" t="str">
            <v>33-47-101010430</v>
          </cell>
          <cell r="BO888">
            <v>0</v>
          </cell>
          <cell r="BP888" t="str">
            <v>Seguros del Estado S.A.</v>
          </cell>
          <cell r="BQ888">
            <v>44908</v>
          </cell>
          <cell r="BR888" t="str">
            <v>13/12/2022 - 15/06/2024</v>
          </cell>
          <cell r="BS888">
            <v>44909</v>
          </cell>
          <cell r="BT888" t="str">
            <v>PENDIENTE</v>
          </cell>
          <cell r="BU888" t="str">
            <v>El 8/06/2023 quedo publicada la cesión del contrato JEP-871-2022, a partir del 8 de junio de 2023  Gustavo Eduardo Avila Avellaneda
Mediante otrosí N°1 el 14/11/2023 se publica la adición y prórroga del Cto JEP-871-2022
Mediante otrosí N°2 del 22/12/2023 se adicionó y prorrogo el contrato JEP-871-2022</v>
          </cell>
          <cell r="BV888" t="str">
            <v>En ejecución</v>
          </cell>
          <cell r="BW888" t="str">
            <v>Cesión, adición y prorroga</v>
          </cell>
          <cell r="BX888" t="str">
            <v>N/A</v>
          </cell>
          <cell r="BY888" t="str">
            <v>FILOSOFIA</v>
          </cell>
          <cell r="BZ888" t="str">
            <v>N/A</v>
          </cell>
          <cell r="CA888" t="str">
            <v>MASCULINO</v>
          </cell>
        </row>
        <row r="889">
          <cell r="C889" t="str">
            <v>JEP-951-2022</v>
          </cell>
          <cell r="D889" t="str">
            <v>JEP-CSPO-917-2022</v>
          </cell>
          <cell r="E889" t="str">
            <v>Jairo Cuellar</v>
          </cell>
          <cell r="F889">
            <v>44902</v>
          </cell>
          <cell r="G889" t="str">
            <v>Angela Janiot Caro Pulgarin</v>
          </cell>
          <cell r="H889" t="str">
            <v>2. Contratos o convenios que no requieren pluralidad de ofertas</v>
          </cell>
          <cell r="I889" t="str">
            <v>1. Prestación de servicios</v>
          </cell>
          <cell r="J889">
            <v>1010181139</v>
          </cell>
          <cell r="K889">
            <v>8</v>
          </cell>
          <cell r="L889" t="str">
            <v>Persona Natural</v>
          </cell>
          <cell r="M889" t="str">
            <v xml:space="preserve">Bogotá D.C. </v>
          </cell>
          <cell r="N889" t="str">
            <v>Prestación de servicios profesionales en la asesoría jurídica, atención integral y defensa técnica judicial a las personas que comparezcan ante las salas y secciones de la JEP, teniendo en cuenta los enfoques diferenciales.</v>
          </cell>
          <cell r="O889" t="str">
            <v>Funciones de la dependencia</v>
          </cell>
          <cell r="P889" t="str">
            <v>Harvey Danilo Suarez Morales</v>
          </cell>
          <cell r="Q889" t="str">
            <v>Secretaría Ejecutiva</v>
          </cell>
          <cell r="R889" t="str">
            <v>Subsecretaría Ejecutiva</v>
          </cell>
          <cell r="S889" t="str">
            <v>Departamento SAAD - Comparecientes</v>
          </cell>
          <cell r="T889" t="str">
            <v>Jorge Alirio Mancera Cortés</v>
          </cell>
          <cell r="U889" t="str">
            <v>BB-Departamento SAAD - Comparecientes</v>
          </cell>
          <cell r="V889" t="str">
            <v>N/A</v>
          </cell>
          <cell r="W889" t="str">
            <v>N/A</v>
          </cell>
          <cell r="X889" t="str">
            <v>N/A</v>
          </cell>
          <cell r="Y889" t="str">
            <v>Inversión</v>
          </cell>
          <cell r="Z889">
            <v>86918393</v>
          </cell>
          <cell r="AA889" t="str">
            <v>N/A</v>
          </cell>
          <cell r="AB889" t="str">
            <v>N/A</v>
          </cell>
          <cell r="AC889">
            <v>7228143</v>
          </cell>
          <cell r="AD889">
            <v>7589549</v>
          </cell>
          <cell r="AE889">
            <v>119622</v>
          </cell>
          <cell r="AF889">
            <v>581122</v>
          </cell>
          <cell r="AG889">
            <v>2022011000068</v>
          </cell>
          <cell r="AH889">
            <v>44908</v>
          </cell>
          <cell r="AI889">
            <v>44910</v>
          </cell>
          <cell r="AJ889" t="str">
            <v>N/A</v>
          </cell>
          <cell r="AK889" t="str">
            <v>N/A</v>
          </cell>
          <cell r="AL889" t="str">
            <v>N/A</v>
          </cell>
          <cell r="AM889" t="str">
            <v>N/A</v>
          </cell>
          <cell r="AN889">
            <v>-3132197</v>
          </cell>
          <cell r="AO889">
            <v>45245</v>
          </cell>
          <cell r="AP889">
            <v>11384338</v>
          </cell>
          <cell r="AQ889">
            <v>45245</v>
          </cell>
          <cell r="AR889">
            <v>29007246</v>
          </cell>
          <cell r="AS889">
            <v>45288</v>
          </cell>
          <cell r="AT889">
            <v>0</v>
          </cell>
          <cell r="AU889" t="str">
            <v>N/A</v>
          </cell>
          <cell r="AV889">
            <v>0</v>
          </cell>
          <cell r="AW889" t="str">
            <v>N/A</v>
          </cell>
          <cell r="AX889">
            <v>2</v>
          </cell>
          <cell r="AY889">
            <v>45288</v>
          </cell>
          <cell r="AZ889">
            <v>152</v>
          </cell>
          <cell r="BA889">
            <v>124177780</v>
          </cell>
          <cell r="BB889" t="str">
            <v>SI</v>
          </cell>
          <cell r="BC889">
            <v>79690250</v>
          </cell>
          <cell r="BD889">
            <v>29007246</v>
          </cell>
          <cell r="BE889" t="str">
            <v>N/A</v>
          </cell>
          <cell r="BF889" t="str">
            <v>N/A</v>
          </cell>
          <cell r="BG889">
            <v>45245</v>
          </cell>
          <cell r="BH889">
            <v>45397</v>
          </cell>
          <cell r="BI889">
            <v>54</v>
          </cell>
          <cell r="BJ889" t="str">
            <v>SI</v>
          </cell>
          <cell r="BK889" t="str">
            <v>N/A</v>
          </cell>
          <cell r="BL889" t="str">
            <v>Bogotá D.C.</v>
          </cell>
          <cell r="BM889" t="str">
            <v>Cumplimiento</v>
          </cell>
          <cell r="BN889" t="str">
            <v>430-47-994000058602</v>
          </cell>
          <cell r="BO889">
            <v>0</v>
          </cell>
          <cell r="BP889" t="str">
            <v>Aseguradora Solidaria de Colombia</v>
          </cell>
          <cell r="BQ889">
            <v>44910</v>
          </cell>
          <cell r="BR889" t="str">
            <v>13/12/2022 - 15/05/2024</v>
          </cell>
          <cell r="BS889">
            <v>44910</v>
          </cell>
          <cell r="BT889" t="str">
            <v>PENDIENTE</v>
          </cell>
          <cell r="BU889" t="str">
            <v>Mediante otrosí N°1 el 15/11/2023 se publica la adición y prórroga del contrato JEP-951-2022
Mediante Otrosí No. 2 JEP-951-2022 Adición y Prorroga hasta el 15 de Abril de 2024 ANGELA JANIOT CARO PULGARÍN</v>
          </cell>
          <cell r="BV889" t="str">
            <v>En ejecución</v>
          </cell>
          <cell r="BW889" t="str">
            <v>Adición y Prórroga</v>
          </cell>
          <cell r="BX889" t="str">
            <v>N/A</v>
          </cell>
          <cell r="BY889" t="str">
            <v>DERECHO</v>
          </cell>
          <cell r="BZ889" t="str">
            <v>N/A</v>
          </cell>
          <cell r="CA889" t="str">
            <v>FEMENINO</v>
          </cell>
        </row>
        <row r="890">
          <cell r="C890" t="str">
            <v>JEP-967-2022</v>
          </cell>
          <cell r="D890" t="str">
            <v>JEP-CSPO-932-2022</v>
          </cell>
          <cell r="E890" t="str">
            <v>Laura Paredes</v>
          </cell>
          <cell r="F890">
            <v>44908</v>
          </cell>
          <cell r="G890" t="str">
            <v>Edwin Armando Embus Canencio</v>
          </cell>
          <cell r="H890" t="str">
            <v>2. Contratos o convenios que no requieren pluralidad de ofertas</v>
          </cell>
          <cell r="I890" t="str">
            <v>1. Prestación de servicios</v>
          </cell>
          <cell r="J890">
            <v>12275202</v>
          </cell>
          <cell r="K890">
            <v>5</v>
          </cell>
          <cell r="L890" t="str">
            <v>Persona Natural</v>
          </cell>
          <cell r="M890" t="str">
            <v>N/A</v>
          </cell>
          <cell r="N890" t="str">
            <v>Prestación   de   servicios   profesionales   en   la   asesoría jurídica, atención integral y defensa técnica judicial a las personas  que  comparezcan  ante  las  salas  y  secciones  de la JEP, teniendo en cuenta los enfoques diferenciales</v>
          </cell>
          <cell r="O890" t="str">
            <v>Misional</v>
          </cell>
          <cell r="P890" t="str">
            <v>Harvey Danilo Suarez Morales</v>
          </cell>
          <cell r="Q890" t="str">
            <v>Secretaría Ejecutiva</v>
          </cell>
          <cell r="R890" t="str">
            <v>Subsecretaría Ejecutiva</v>
          </cell>
          <cell r="S890" t="str">
            <v>Departamento SAAD - Comparecientes</v>
          </cell>
          <cell r="T890" t="str">
            <v>Jorge Alirio Mancera Cortés</v>
          </cell>
          <cell r="U890" t="str">
            <v>BB-Departamento SAAD - Comparecientes</v>
          </cell>
          <cell r="V890" t="str">
            <v>N/A</v>
          </cell>
          <cell r="W890" t="str">
            <v>N/A</v>
          </cell>
          <cell r="X890" t="str">
            <v>N/A</v>
          </cell>
          <cell r="Y890" t="str">
            <v>Inversión</v>
          </cell>
          <cell r="Z890">
            <v>86918393</v>
          </cell>
          <cell r="AA890" t="str">
            <v>N/A</v>
          </cell>
          <cell r="AB890" t="str">
            <v>N/A</v>
          </cell>
          <cell r="AC890">
            <v>7228143</v>
          </cell>
          <cell r="AD890">
            <v>7589549</v>
          </cell>
          <cell r="AE890">
            <v>119722</v>
          </cell>
          <cell r="AF890">
            <v>592522</v>
          </cell>
          <cell r="AG890" t="str">
            <v xml:space="preserve">	2022011000068</v>
          </cell>
          <cell r="AH890">
            <v>44914</v>
          </cell>
          <cell r="AI890">
            <v>44916</v>
          </cell>
          <cell r="AJ890" t="str">
            <v>N/A</v>
          </cell>
          <cell r="AK890" t="str">
            <v>N/A</v>
          </cell>
          <cell r="AL890" t="str">
            <v>N/A</v>
          </cell>
          <cell r="AM890" t="str">
            <v>N/A</v>
          </cell>
          <cell r="AN890">
            <v>-4577825</v>
          </cell>
          <cell r="AO890">
            <v>45245</v>
          </cell>
          <cell r="AP890">
            <v>11384338</v>
          </cell>
          <cell r="AQ890">
            <v>45245</v>
          </cell>
          <cell r="AR890">
            <v>29007246</v>
          </cell>
          <cell r="AS890">
            <v>45282</v>
          </cell>
          <cell r="AT890">
            <v>0</v>
          </cell>
          <cell r="AU890" t="str">
            <v>N/A</v>
          </cell>
          <cell r="AV890">
            <v>0</v>
          </cell>
          <cell r="AW890" t="str">
            <v>N/A</v>
          </cell>
          <cell r="AX890">
            <v>2</v>
          </cell>
          <cell r="AY890">
            <v>45282</v>
          </cell>
          <cell r="AZ890">
            <v>152</v>
          </cell>
          <cell r="BA890">
            <v>122732152</v>
          </cell>
          <cell r="BB890" t="str">
            <v>SI</v>
          </cell>
          <cell r="BC890">
            <v>79690250</v>
          </cell>
          <cell r="BD890">
            <v>29007246</v>
          </cell>
          <cell r="BE890" t="str">
            <v>N/A</v>
          </cell>
          <cell r="BF890" t="str">
            <v>N/A</v>
          </cell>
          <cell r="BG890">
            <v>45245</v>
          </cell>
          <cell r="BH890">
            <v>45397</v>
          </cell>
          <cell r="BI890">
            <v>54</v>
          </cell>
          <cell r="BJ890" t="str">
            <v>SI</v>
          </cell>
          <cell r="BK890" t="str">
            <v>N/A</v>
          </cell>
          <cell r="BL890" t="str">
            <v>Cauca</v>
          </cell>
          <cell r="BM890" t="str">
            <v>Cumplimiento</v>
          </cell>
          <cell r="BN890" t="str">
            <v>40-47-101004832</v>
          </cell>
          <cell r="BO890">
            <v>0</v>
          </cell>
          <cell r="BP890" t="str">
            <v>Seguros del Estado S.A.</v>
          </cell>
          <cell r="BQ890">
            <v>44915</v>
          </cell>
          <cell r="BR890" t="str">
            <v>19/12/2022 - 15/05/2024</v>
          </cell>
          <cell r="BS890">
            <v>44916</v>
          </cell>
          <cell r="BT890" t="str">
            <v>PENDIENTE</v>
          </cell>
          <cell r="BU890" t="str">
            <v>Mediante otrosí N°1 el 15/11/2023 se publica la adición y prórroga del contrato JEP-967-2022
Mediante otrosí N°2  del 22/12/2023 se adicionó y prorrogo el contrato JEP-967-2022</v>
          </cell>
          <cell r="BV890" t="str">
            <v>En ejecución</v>
          </cell>
          <cell r="BW890" t="str">
            <v>Adición y Prorróga</v>
          </cell>
          <cell r="BX890" t="str">
            <v>N/A</v>
          </cell>
          <cell r="BY890" t="str">
            <v>DERECHO</v>
          </cell>
          <cell r="BZ890" t="str">
            <v>N/A</v>
          </cell>
          <cell r="CA890" t="str">
            <v>MASCULINO</v>
          </cell>
        </row>
        <row r="891">
          <cell r="C891" t="str">
            <v>JEP-847-2022</v>
          </cell>
          <cell r="D891" t="str">
            <v>JEP-CSPO-817-2022</v>
          </cell>
          <cell r="E891" t="str">
            <v>Laura Paredes</v>
          </cell>
          <cell r="F891">
            <v>44895</v>
          </cell>
          <cell r="G891" t="str">
            <v>Edison Javier Méndez Tovar</v>
          </cell>
          <cell r="H891" t="str">
            <v>2. Contratos o convenios que no requieren pluralidad de ofertas</v>
          </cell>
          <cell r="I891" t="str">
            <v>1. Prestación de servicios</v>
          </cell>
          <cell r="J891">
            <v>5821266</v>
          </cell>
          <cell r="K891">
            <v>3</v>
          </cell>
          <cell r="L891" t="str">
            <v>Persona Natural</v>
          </cell>
          <cell r="M891" t="str">
            <v>Tolima</v>
          </cell>
          <cell r="N891" t="str">
            <v>Prestar servicios profesionales especializados para acompañar y apoyar a la Subsecretaría Ejecutiva en el proceso de documentación y certificación de trabajos, obras y actividades (TOAR) con contenido reparador, seguimiento al régimen de condicionalidad y sanciones propias, con énfasis en el apoyo financiero y soporte administrativo del proceso</v>
          </cell>
          <cell r="O891" t="str">
            <v>Funciones de la dependencia</v>
          </cell>
          <cell r="P891" t="str">
            <v>Harvey Danilo Suarez Morales</v>
          </cell>
          <cell r="Q891" t="str">
            <v>Secretaría Ejecutiva</v>
          </cell>
          <cell r="R891" t="str">
            <v>Subsecretaría Ejecutiva</v>
          </cell>
          <cell r="S891" t="str">
            <v>Subsecretaría Ejecutiva</v>
          </cell>
          <cell r="T891" t="str">
            <v>Gladys Celeide Prada Pardo</v>
          </cell>
          <cell r="U891" t="str">
            <v>AA - Oficina Asesora de Monitoreo Integral</v>
          </cell>
          <cell r="V891" t="str">
            <v>N/A</v>
          </cell>
          <cell r="W891" t="str">
            <v>N/A</v>
          </cell>
          <cell r="X891" t="str">
            <v>N/A</v>
          </cell>
          <cell r="Y891" t="str">
            <v>Inversión</v>
          </cell>
          <cell r="Z891">
            <v>86917448</v>
          </cell>
          <cell r="AA891" t="str">
            <v>N/A</v>
          </cell>
          <cell r="AB891" t="str">
            <v>N/A</v>
          </cell>
          <cell r="AC891">
            <v>7228143</v>
          </cell>
          <cell r="AD891">
            <v>7589459</v>
          </cell>
          <cell r="AE891">
            <v>108722</v>
          </cell>
          <cell r="AF891">
            <v>564122</v>
          </cell>
          <cell r="AG891">
            <v>2022011000068</v>
          </cell>
          <cell r="AH891">
            <v>44900</v>
          </cell>
          <cell r="AI891">
            <v>44901</v>
          </cell>
          <cell r="AJ891" t="str">
            <v>N/A</v>
          </cell>
          <cell r="AK891" t="str">
            <v>N/A</v>
          </cell>
          <cell r="AL891" t="str">
            <v>N/A</v>
          </cell>
          <cell r="AM891" t="str">
            <v>N/A</v>
          </cell>
          <cell r="AN891">
            <v>-963755</v>
          </cell>
          <cell r="AO891">
            <v>45245</v>
          </cell>
          <cell r="AP891">
            <v>11384203</v>
          </cell>
          <cell r="AQ891">
            <v>45245</v>
          </cell>
          <cell r="AR891">
            <v>29006907</v>
          </cell>
          <cell r="AS891">
            <v>45288</v>
          </cell>
          <cell r="AT891">
            <v>0</v>
          </cell>
          <cell r="AU891" t="str">
            <v>N/A</v>
          </cell>
          <cell r="AV891">
            <v>0</v>
          </cell>
          <cell r="AW891" t="str">
            <v>N/A</v>
          </cell>
          <cell r="AX891">
            <v>2</v>
          </cell>
          <cell r="AY891">
            <v>45288</v>
          </cell>
          <cell r="AZ891">
            <v>152</v>
          </cell>
          <cell r="BA891">
            <v>126344803</v>
          </cell>
          <cell r="BB891" t="str">
            <v>SI</v>
          </cell>
          <cell r="BC891">
            <v>79689305</v>
          </cell>
          <cell r="BD891">
            <v>29006907</v>
          </cell>
          <cell r="BE891" t="str">
            <v>N/A</v>
          </cell>
          <cell r="BF891" t="str">
            <v>N/A</v>
          </cell>
          <cell r="BG891">
            <v>45245</v>
          </cell>
          <cell r="BH891">
            <v>45397</v>
          </cell>
          <cell r="BI891">
            <v>54</v>
          </cell>
          <cell r="BJ891" t="str">
            <v>SI</v>
          </cell>
          <cell r="BK891" t="str">
            <v>N/A</v>
          </cell>
          <cell r="BL891" t="str">
            <v>Bogotá D.C.</v>
          </cell>
          <cell r="BM891" t="str">
            <v>Cumplimiento</v>
          </cell>
          <cell r="BN891" t="str">
            <v>3504994–0</v>
          </cell>
          <cell r="BO891">
            <v>14586684</v>
          </cell>
          <cell r="BP891" t="str">
            <v>SURAMERICANA</v>
          </cell>
          <cell r="BQ891">
            <v>44900</v>
          </cell>
          <cell r="BR891" t="str">
            <v>01/12/2022 - 15/05/2024</v>
          </cell>
          <cell r="BS891">
            <v>44901</v>
          </cell>
          <cell r="BT891" t="str">
            <v>PENDIENTE</v>
          </cell>
          <cell r="BU891" t="str">
            <v>Mediante otrosí N°1 el 15/11/2023 se publica la adición y prórroga del contrato JEP-847-2022
Mediante otrosí N°2 se publica la adición y prórroga del contrato JEP-847-2022</v>
          </cell>
          <cell r="BV891" t="str">
            <v>En ejecución</v>
          </cell>
          <cell r="BW891" t="str">
            <v>Adición y Prórroga</v>
          </cell>
          <cell r="BX891" t="str">
            <v>N/A</v>
          </cell>
          <cell r="BY891" t="str">
            <v>CONTADURÍA PÚBLICA</v>
          </cell>
          <cell r="BZ891" t="str">
            <v>N/A</v>
          </cell>
          <cell r="CA891" t="str">
            <v>MASCULINO</v>
          </cell>
        </row>
        <row r="892">
          <cell r="C892" t="str">
            <v>JEP-856-2022</v>
          </cell>
          <cell r="D892" t="str">
            <v>JEP-CSPO-826-2022</v>
          </cell>
          <cell r="E892" t="str">
            <v>Carlos Torres</v>
          </cell>
          <cell r="F892">
            <v>44895</v>
          </cell>
          <cell r="G892" t="str">
            <v>María Cristina Fonseca Lopez</v>
          </cell>
          <cell r="H892" t="str">
            <v>2. Contratos o convenios que no requieren pluralidad de ofertas</v>
          </cell>
          <cell r="I892" t="str">
            <v>1. Prestación de servicios</v>
          </cell>
          <cell r="J892">
            <v>40046364</v>
          </cell>
          <cell r="K892">
            <v>5</v>
          </cell>
          <cell r="L892" t="str">
            <v>Persona Natural</v>
          </cell>
          <cell r="M892" t="str">
            <v xml:space="preserve">Bogotá D.C. </v>
          </cell>
          <cell r="N892" t="str">
            <v>Prestar servicios profesionales para apoyar y acompañar en los procesos de mejoramiento de la gestión judicial de la Secretaría General Judicial</v>
          </cell>
          <cell r="O892" t="str">
            <v>Funciones de la dependencia</v>
          </cell>
          <cell r="P892" t="str">
            <v>Harvey Danilo Suarez Morales</v>
          </cell>
          <cell r="Q892" t="str">
            <v>Secretaría Ejecutiva</v>
          </cell>
          <cell r="R892" t="str">
            <v>Dirección de Asuntos Jurídicos</v>
          </cell>
          <cell r="S892" t="str">
            <v>Dirección de Asuntos Jurídicos</v>
          </cell>
          <cell r="T892" t="str">
            <v xml:space="preserve">Yuly Saenz Berdugo </v>
          </cell>
          <cell r="U892" t="str">
            <v>G-Secretaría General Judicial</v>
          </cell>
          <cell r="V892" t="str">
            <v>N/A</v>
          </cell>
          <cell r="W892" t="str">
            <v>Magistratura SEJUD-Salas y Secciones SR</v>
          </cell>
          <cell r="X892" t="str">
            <v>N/A</v>
          </cell>
          <cell r="Y892" t="str">
            <v>Inversión</v>
          </cell>
          <cell r="Z892">
            <v>43459180</v>
          </cell>
          <cell r="AA892" t="str">
            <v>N/A</v>
          </cell>
          <cell r="AB892" t="str">
            <v>N/A</v>
          </cell>
          <cell r="AC892">
            <v>3614070</v>
          </cell>
          <cell r="AD892">
            <v>3794773</v>
          </cell>
          <cell r="AE892">
            <v>116322</v>
          </cell>
          <cell r="AF892">
            <v>561722</v>
          </cell>
          <cell r="AG892">
            <v>2022011000068</v>
          </cell>
          <cell r="AH892">
            <v>44902</v>
          </cell>
          <cell r="AI892">
            <v>44907</v>
          </cell>
          <cell r="AJ892" t="str">
            <v xml:space="preserve">Raul Leonardo Villarraga Lozano
Pablo Cesar Amarillo Fernandez </v>
          </cell>
          <cell r="AK892" t="str">
            <v>93203623
1.052.391.086</v>
          </cell>
          <cell r="AL892" t="str">
            <v>9
1</v>
          </cell>
          <cell r="AM892" t="str">
            <v>4/08/2023
12/09/2023</v>
          </cell>
          <cell r="AN892">
            <v>-1204690</v>
          </cell>
          <cell r="AO892">
            <v>45245</v>
          </cell>
          <cell r="AP892">
            <v>5059693</v>
          </cell>
          <cell r="AQ892">
            <v>45245</v>
          </cell>
          <cell r="AR892">
            <v>14503611</v>
          </cell>
          <cell r="AS892">
            <v>45282</v>
          </cell>
          <cell r="AT892">
            <v>0</v>
          </cell>
          <cell r="AU892" t="str">
            <v>N/A</v>
          </cell>
          <cell r="AV892">
            <v>0</v>
          </cell>
          <cell r="AW892" t="str">
            <v>N/A</v>
          </cell>
          <cell r="AX892">
            <v>2</v>
          </cell>
          <cell r="AY892">
            <v>45282</v>
          </cell>
          <cell r="AZ892">
            <v>152</v>
          </cell>
          <cell r="BA892">
            <v>61817794</v>
          </cell>
          <cell r="BB892" t="str">
            <v>SI</v>
          </cell>
          <cell r="BC892">
            <v>39845110</v>
          </cell>
          <cell r="BD892">
            <v>14503611</v>
          </cell>
          <cell r="BE892" t="str">
            <v>N/A</v>
          </cell>
          <cell r="BF892" t="str">
            <v>N/A</v>
          </cell>
          <cell r="BG892">
            <v>45245</v>
          </cell>
          <cell r="BH892">
            <v>45397</v>
          </cell>
          <cell r="BI892">
            <v>54</v>
          </cell>
          <cell r="BJ892" t="str">
            <v>SI</v>
          </cell>
          <cell r="BK892" t="str">
            <v>N/A</v>
          </cell>
          <cell r="BL892" t="str">
            <v>Bogotá D.C.</v>
          </cell>
          <cell r="BM892" t="str">
            <v>Cumplimiento</v>
          </cell>
          <cell r="BN892" t="str">
            <v>17-45-101049061</v>
          </cell>
          <cell r="BO892">
            <v>0</v>
          </cell>
          <cell r="BP892" t="str">
            <v>Seguros del Estado S.A.</v>
          </cell>
          <cell r="BQ892">
            <v>44902</v>
          </cell>
          <cell r="BR892" t="str">
            <v>07/12/2022 - 17/06/2024</v>
          </cell>
          <cell r="BS892">
            <v>44907</v>
          </cell>
          <cell r="BT892" t="str">
            <v>PENDIENTE</v>
          </cell>
          <cell r="BU892" t="str">
            <v>El 4/08/2023 se publicó la cesión del contrato JEP-856-2022 entre MARÍA CRISTINA FONSECA LÓPEZ, - LA CEDENTE, y, RAÚL LEONARDO VILLARRAGA LOZANO - EL CESIONARIO , a partir del 4 de agosto de 2023
El 12/09/2023 se publica la cesión del contrato a de RAÚL LEONARDO VILLARRAGA LOZANO - EL CEDENTE, a, Pablo Cesar Amarillo Fernandez - EL CESIONARIO a partir del 12 de septiembre de 2023. 
Mediante otrosí N°1 el 15/11/2023 se publica la adición y prórroga del contrato JEP-856-2022 - PABLO CESAR AMARILLO FERNÁNDEZ 
Mediante otrosí N°2 del 22/12/2023 se adicionó y prorrogo el contrato  JEP-856-2022 (Fecha de terminación del contrato     15/04/2024)</v>
          </cell>
          <cell r="BV892" t="str">
            <v>En ejecución</v>
          </cell>
          <cell r="BW892" t="str">
            <v>Adición, prórroga y cesión</v>
          </cell>
          <cell r="BX892" t="str">
            <v>N/A</v>
          </cell>
          <cell r="BY892" t="str">
            <v>DERECHO</v>
          </cell>
          <cell r="BZ892" t="str">
            <v>N/A</v>
          </cell>
          <cell r="CA892" t="str">
            <v>MASCULINO</v>
          </cell>
        </row>
        <row r="893">
          <cell r="C893" t="str">
            <v>JEP-968-2022</v>
          </cell>
          <cell r="D893" t="str">
            <v>JEP-CSPO-933-2022</v>
          </cell>
          <cell r="E893" t="str">
            <v>Laura Paredes</v>
          </cell>
          <cell r="F893">
            <v>44908</v>
          </cell>
          <cell r="G893" t="str">
            <v>Diana Consuelo Tovar Romero</v>
          </cell>
          <cell r="H893" t="str">
            <v>2. Contratos o convenios que no requieren pluralidad de ofertas</v>
          </cell>
          <cell r="I893" t="str">
            <v>1. Prestación de servicios</v>
          </cell>
          <cell r="J893">
            <v>52491837</v>
          </cell>
          <cell r="K893">
            <v>2</v>
          </cell>
          <cell r="L893" t="str">
            <v>Persona Natural</v>
          </cell>
          <cell r="M893" t="str">
            <v xml:space="preserve">Bogotá D.C. </v>
          </cell>
          <cell r="N893" t="str">
            <v>Prestación   de   servicios   profesionales   en   la   asesoría jurídica, atención integral y defensa técnica judicial a las personas  que  comparezcan  ante  las  salas  y  secciones  de la JEP, teniendo en cuenta los enfoques diferenciales</v>
          </cell>
          <cell r="O893" t="str">
            <v>Misional</v>
          </cell>
          <cell r="P893" t="str">
            <v>Harvey Danilo Suarez Morales</v>
          </cell>
          <cell r="Q893" t="str">
            <v>Secretaría Ejecutiva</v>
          </cell>
          <cell r="R893" t="str">
            <v>Subsecretaría Ejecutiva</v>
          </cell>
          <cell r="S893" t="str">
            <v>Departamento SAAD - Comparecientes</v>
          </cell>
          <cell r="T893" t="str">
            <v>Jorge Alirio Mancera Cortés</v>
          </cell>
          <cell r="U893" t="str">
            <v>BB-Departamento SAAD - Comparecientes</v>
          </cell>
          <cell r="V893" t="str">
            <v>N/A</v>
          </cell>
          <cell r="W893" t="str">
            <v>N/A</v>
          </cell>
          <cell r="X893" t="str">
            <v>N/A</v>
          </cell>
          <cell r="Y893" t="str">
            <v>Inversión</v>
          </cell>
          <cell r="Z893">
            <v>86918393</v>
          </cell>
          <cell r="AA893" t="str">
            <v>N/A</v>
          </cell>
          <cell r="AB893" t="str">
            <v>N/A</v>
          </cell>
          <cell r="AC893">
            <v>7228143</v>
          </cell>
          <cell r="AD893">
            <v>7589549</v>
          </cell>
          <cell r="AE893">
            <v>119822</v>
          </cell>
          <cell r="AF893">
            <v>591322</v>
          </cell>
          <cell r="AG893">
            <v>2022011000068</v>
          </cell>
          <cell r="AH893">
            <v>44915</v>
          </cell>
          <cell r="AI893">
            <v>44917</v>
          </cell>
          <cell r="AJ893" t="str">
            <v>N/A</v>
          </cell>
          <cell r="AK893" t="str">
            <v>N/A</v>
          </cell>
          <cell r="AL893" t="str">
            <v>N/A</v>
          </cell>
          <cell r="AM893" t="str">
            <v>N/A</v>
          </cell>
          <cell r="AN893">
            <v>-4818763</v>
          </cell>
          <cell r="AO893">
            <v>45245</v>
          </cell>
          <cell r="AP893">
            <v>11384338</v>
          </cell>
          <cell r="AQ893">
            <v>45245</v>
          </cell>
          <cell r="AR893">
            <v>29007246</v>
          </cell>
          <cell r="AS893">
            <v>45282</v>
          </cell>
          <cell r="AT893">
            <v>0</v>
          </cell>
          <cell r="AU893" t="str">
            <v>N/A</v>
          </cell>
          <cell r="AV893">
            <v>0</v>
          </cell>
          <cell r="AW893" t="str">
            <v>N/A</v>
          </cell>
          <cell r="AX893">
            <v>2</v>
          </cell>
          <cell r="AY893">
            <v>45282</v>
          </cell>
          <cell r="AZ893">
            <v>152</v>
          </cell>
          <cell r="BA893">
            <v>122491214</v>
          </cell>
          <cell r="BB893" t="str">
            <v>SI</v>
          </cell>
          <cell r="BC893">
            <v>79690250</v>
          </cell>
          <cell r="BD893">
            <v>29007246</v>
          </cell>
          <cell r="BE893" t="str">
            <v>N/A</v>
          </cell>
          <cell r="BF893" t="str">
            <v>N/A</v>
          </cell>
          <cell r="BG893">
            <v>45245</v>
          </cell>
          <cell r="BH893">
            <v>45397</v>
          </cell>
          <cell r="BI893">
            <v>54</v>
          </cell>
          <cell r="BJ893" t="str">
            <v>SI</v>
          </cell>
          <cell r="BK893" t="str">
            <v>N/A</v>
          </cell>
          <cell r="BL893" t="str">
            <v>Bogotá D.C.</v>
          </cell>
          <cell r="BM893" t="str">
            <v>Cumplimiento</v>
          </cell>
          <cell r="BN893" t="str">
            <v>14-45-101090582</v>
          </cell>
          <cell r="BO893">
            <v>0</v>
          </cell>
          <cell r="BP893" t="str">
            <v>Seguros del Estado S.A.</v>
          </cell>
          <cell r="BQ893">
            <v>44917</v>
          </cell>
          <cell r="BR893" t="str">
            <v>16/12/2022 - 30/05/2024</v>
          </cell>
          <cell r="BS893">
            <v>44917</v>
          </cell>
          <cell r="BT893" t="str">
            <v>PENDIENTE</v>
          </cell>
          <cell r="BU893" t="str">
            <v>Mediante otrosí N°1 el 15/11/2023 se publica la adición y prórroga del contrato JEP-968-2022
Mediante otrosí N°2  del 22/12/2023 se adicionó y prorrogo el contrato JEP-968-2022</v>
          </cell>
          <cell r="BV893" t="str">
            <v>En ejecución</v>
          </cell>
          <cell r="BW893" t="str">
            <v>Adición y Prórroga</v>
          </cell>
          <cell r="BX893" t="str">
            <v>N/A</v>
          </cell>
          <cell r="BY893" t="str">
            <v>DERECHO</v>
          </cell>
          <cell r="BZ893" t="str">
            <v>N/A</v>
          </cell>
          <cell r="CA893" t="str">
            <v>FEMENINO</v>
          </cell>
        </row>
        <row r="894">
          <cell r="C894" t="str">
            <v>JEP-961-2022</v>
          </cell>
          <cell r="D894" t="str">
            <v>JEP-CSPO-926-2022</v>
          </cell>
          <cell r="E894" t="str">
            <v>Laura Paredes</v>
          </cell>
          <cell r="F894">
            <v>44907</v>
          </cell>
          <cell r="G894" t="str">
            <v>Cesar Orlando Cañon Oliva</v>
          </cell>
          <cell r="H894" t="str">
            <v>2. Contratos o convenios que no requieren pluralidad de ofertas</v>
          </cell>
          <cell r="I894" t="str">
            <v>1. Prestación de servicios</v>
          </cell>
          <cell r="J894">
            <v>1016039177</v>
          </cell>
          <cell r="K894">
            <v>3</v>
          </cell>
          <cell r="L894" t="str">
            <v>Persona Natural</v>
          </cell>
          <cell r="M894" t="str">
            <v xml:space="preserve">Bogotá D.C. </v>
          </cell>
          <cell r="N894" t="str">
            <v>Prestar servicios profesionales para apoyar y acompañar al Departamento de Atención a Víctimas en la asesoría y orientación a víctimas en la elaboración, seguimiento y apoyo respuesta a órdenes judiciales, peticiones, orientación y asesoría, atendiendo los enfoques diferenciales</v>
          </cell>
          <cell r="O894" t="str">
            <v>Administrativo Transversal</v>
          </cell>
          <cell r="P894" t="str">
            <v>Harvey Danilo Suarez Morales</v>
          </cell>
          <cell r="Q894" t="str">
            <v>Secretaría Ejecutiva</v>
          </cell>
          <cell r="R894" t="str">
            <v>Subsecretaría Ejecutiva</v>
          </cell>
          <cell r="S894" t="str">
            <v>Departamento de Atención a Víctimas</v>
          </cell>
          <cell r="T894" t="str">
            <v>Claudia Viviana Ferro Buitrago</v>
          </cell>
          <cell r="U894" t="str">
            <v>BB-Departamento de Atención a Víctimas</v>
          </cell>
          <cell r="V894" t="str">
            <v>N/A</v>
          </cell>
          <cell r="W894" t="str">
            <v>N/A</v>
          </cell>
          <cell r="X894" t="str">
            <v>N/A</v>
          </cell>
          <cell r="Y894" t="str">
            <v>Inversión</v>
          </cell>
          <cell r="Z894">
            <v>52765437</v>
          </cell>
          <cell r="AA894" t="str">
            <v>N/A</v>
          </cell>
          <cell r="AB894" t="str">
            <v>N/A</v>
          </cell>
          <cell r="AC894">
            <v>7228143</v>
          </cell>
          <cell r="AD894">
            <v>7589549</v>
          </cell>
          <cell r="AE894">
            <v>107622</v>
          </cell>
          <cell r="AF894">
            <v>586322</v>
          </cell>
          <cell r="AG894">
            <v>2018011001091</v>
          </cell>
          <cell r="AH894">
            <v>44910</v>
          </cell>
          <cell r="AI894">
            <v>44915</v>
          </cell>
          <cell r="AJ894" t="str">
            <v>N/A</v>
          </cell>
          <cell r="AK894" t="str">
            <v>N/A</v>
          </cell>
          <cell r="AL894" t="str">
            <v>N/A</v>
          </cell>
          <cell r="AM894" t="str">
            <v>N/A</v>
          </cell>
          <cell r="AN894">
            <v>0</v>
          </cell>
          <cell r="AO894" t="str">
            <v>N/A</v>
          </cell>
          <cell r="AP894">
            <v>0</v>
          </cell>
          <cell r="AQ894" t="str">
            <v>N/A</v>
          </cell>
          <cell r="AR894">
            <v>0</v>
          </cell>
          <cell r="AS894" t="str">
            <v>N/A</v>
          </cell>
          <cell r="AT894">
            <v>0</v>
          </cell>
          <cell r="AU894" t="str">
            <v>N/A</v>
          </cell>
          <cell r="AV894">
            <v>0</v>
          </cell>
          <cell r="AW894" t="str">
            <v>N/A</v>
          </cell>
          <cell r="AX894">
            <v>0</v>
          </cell>
          <cell r="AY894" t="str">
            <v>N/A</v>
          </cell>
          <cell r="AZ894">
            <v>0</v>
          </cell>
          <cell r="BA894">
            <v>52765437</v>
          </cell>
          <cell r="BB894" t="str">
            <v>SI</v>
          </cell>
          <cell r="BC894">
            <v>45537294</v>
          </cell>
          <cell r="BD894" t="str">
            <v>N/A</v>
          </cell>
          <cell r="BE894" t="str">
            <v>N/A</v>
          </cell>
          <cell r="BF894" t="str">
            <v>N/A</v>
          </cell>
          <cell r="BG894">
            <v>45107</v>
          </cell>
          <cell r="BH894">
            <v>45107</v>
          </cell>
          <cell r="BI894">
            <v>-236</v>
          </cell>
          <cell r="BJ894" t="str">
            <v>SI</v>
          </cell>
          <cell r="BK894" t="str">
            <v>N/A</v>
          </cell>
          <cell r="BL894" t="str">
            <v>Bogotá D.C.</v>
          </cell>
          <cell r="BM894" t="str">
            <v>Cumplimiento</v>
          </cell>
          <cell r="BN894" t="str">
            <v>14-45-101090319</v>
          </cell>
          <cell r="BO894">
            <v>0</v>
          </cell>
          <cell r="BP894" t="str">
            <v xml:space="preserve">Seguros del Estado S.A. </v>
          </cell>
          <cell r="BQ894">
            <v>44912</v>
          </cell>
          <cell r="BR894" t="str">
            <v>15/12/2022 - 30/12/2023</v>
          </cell>
          <cell r="BS894">
            <v>44915</v>
          </cell>
          <cell r="BT894" t="str">
            <v>PENDIENTE</v>
          </cell>
          <cell r="BU894" t="str">
            <v>Ninguna</v>
          </cell>
          <cell r="BV894" t="str">
            <v>Terminado</v>
          </cell>
          <cell r="BW894" t="str">
            <v>Retiro</v>
          </cell>
          <cell r="BX894" t="str">
            <v>N/A</v>
          </cell>
          <cell r="BY894" t="str">
            <v>DERECHO</v>
          </cell>
          <cell r="BZ894" t="str">
            <v>N/A</v>
          </cell>
          <cell r="CA894" t="str">
            <v>MASCULINO</v>
          </cell>
        </row>
        <row r="895">
          <cell r="C895" t="str">
            <v>JEP-969-2022</v>
          </cell>
          <cell r="D895" t="str">
            <v>JEP-CSPO-934-2022</v>
          </cell>
          <cell r="E895" t="str">
            <v>Laura Paredes</v>
          </cell>
          <cell r="F895">
            <v>44908</v>
          </cell>
          <cell r="G895" t="str">
            <v>David Leonardo Gamboa Díaz</v>
          </cell>
          <cell r="H895" t="str">
            <v>2. Contratos o convenios que no requieren pluralidad de ofertas</v>
          </cell>
          <cell r="I895" t="str">
            <v>1. Prestación de servicios</v>
          </cell>
          <cell r="J895">
            <v>1093742555</v>
          </cell>
          <cell r="K895">
            <v>9</v>
          </cell>
          <cell r="L895" t="str">
            <v>Persona Natural</v>
          </cell>
          <cell r="M895" t="str">
            <v xml:space="preserve">Bogotá D.C. </v>
          </cell>
          <cell r="N895" t="str">
            <v>Prestación   de   servicios   profesionales   en   la   asesoría jurídica, atención integral y defensa técnica judicial a las personas  que  comparezcan  ante  las  salas  y  secciones  de la JEP, teniendo en cuenta los enfoques diferenciales</v>
          </cell>
          <cell r="O895" t="str">
            <v>Misional</v>
          </cell>
          <cell r="P895" t="str">
            <v>Harvey Danilo Suarez Morales</v>
          </cell>
          <cell r="Q895" t="str">
            <v>Secretaría Ejecutiva</v>
          </cell>
          <cell r="R895" t="str">
            <v>Subsecretaría Ejecutiva</v>
          </cell>
          <cell r="S895" t="str">
            <v>Departamento SAAD - Comparecientes</v>
          </cell>
          <cell r="T895" t="str">
            <v>Jorge Alirio Mancera Cortés</v>
          </cell>
          <cell r="U895" t="str">
            <v>BB-Departamento SAAD - Comparecientes</v>
          </cell>
          <cell r="V895" t="str">
            <v>N/A</v>
          </cell>
          <cell r="W895" t="str">
            <v>N/A</v>
          </cell>
          <cell r="X895" t="str">
            <v>N/A</v>
          </cell>
          <cell r="Y895" t="str">
            <v>Inversión</v>
          </cell>
          <cell r="Z895">
            <v>86918393</v>
          </cell>
          <cell r="AA895" t="str">
            <v>N/A</v>
          </cell>
          <cell r="AB895" t="str">
            <v>N/A</v>
          </cell>
          <cell r="AC895">
            <v>7228143</v>
          </cell>
          <cell r="AD895">
            <v>7589549</v>
          </cell>
          <cell r="AE895">
            <v>119922</v>
          </cell>
          <cell r="AF895">
            <v>591422</v>
          </cell>
          <cell r="AG895">
            <v>2022011000068</v>
          </cell>
          <cell r="AH895">
            <v>44915</v>
          </cell>
          <cell r="AI895">
            <v>44917</v>
          </cell>
          <cell r="AJ895" t="str">
            <v>N/A</v>
          </cell>
          <cell r="AK895" t="str">
            <v>N/A</v>
          </cell>
          <cell r="AL895" t="str">
            <v>N/A</v>
          </cell>
          <cell r="AM895" t="str">
            <v>N/A</v>
          </cell>
          <cell r="AN895">
            <v>-4818763</v>
          </cell>
          <cell r="AO895">
            <v>45245</v>
          </cell>
          <cell r="AP895">
            <v>11384338</v>
          </cell>
          <cell r="AQ895">
            <v>45245</v>
          </cell>
          <cell r="AR895">
            <v>29007246</v>
          </cell>
          <cell r="AS895">
            <v>45282</v>
          </cell>
          <cell r="AT895">
            <v>0</v>
          </cell>
          <cell r="AU895" t="str">
            <v>N/A</v>
          </cell>
          <cell r="AV895">
            <v>0</v>
          </cell>
          <cell r="AW895" t="str">
            <v>N/A</v>
          </cell>
          <cell r="AX895">
            <v>2</v>
          </cell>
          <cell r="AY895">
            <v>45282</v>
          </cell>
          <cell r="AZ895">
            <v>152</v>
          </cell>
          <cell r="BA895">
            <v>122491214</v>
          </cell>
          <cell r="BB895" t="str">
            <v>SI</v>
          </cell>
          <cell r="BC895">
            <v>79690250</v>
          </cell>
          <cell r="BD895">
            <v>29007246</v>
          </cell>
          <cell r="BE895" t="str">
            <v>N/A</v>
          </cell>
          <cell r="BF895" t="str">
            <v>N/A</v>
          </cell>
          <cell r="BG895">
            <v>45245</v>
          </cell>
          <cell r="BH895">
            <v>45397</v>
          </cell>
          <cell r="BI895">
            <v>54</v>
          </cell>
          <cell r="BJ895" t="str">
            <v>SI</v>
          </cell>
          <cell r="BK895" t="str">
            <v>N/A</v>
          </cell>
          <cell r="BL895" t="str">
            <v>Bogotá D.C.</v>
          </cell>
          <cell r="BM895" t="str">
            <v>Cumplimiento</v>
          </cell>
          <cell r="BN895" t="str">
            <v>21-47-101025117</v>
          </cell>
          <cell r="BO895">
            <v>0</v>
          </cell>
          <cell r="BP895" t="str">
            <v>Seguros del Estado S.A.</v>
          </cell>
          <cell r="BQ895">
            <v>44916</v>
          </cell>
          <cell r="BR895" t="str">
            <v>20/12/2022 - 15/05/2024</v>
          </cell>
          <cell r="BS895">
            <v>44916</v>
          </cell>
          <cell r="BT895" t="str">
            <v>PENDIENTE</v>
          </cell>
          <cell r="BU895" t="str">
            <v>Mediante otrosí N°1 el 15/11/2023 se publica la adición y prórroga del contrato JEP-969-2022
Mediante otrosí N°2  del 22/12/2023 se adicionó y prorrogo el contrato JEP-969-2022</v>
          </cell>
          <cell r="BV895" t="str">
            <v>En ejecución</v>
          </cell>
          <cell r="BW895" t="str">
            <v>Adición y Prórroga</v>
          </cell>
          <cell r="BX895" t="str">
            <v>N/A</v>
          </cell>
          <cell r="BY895" t="str">
            <v>DERECHO</v>
          </cell>
          <cell r="BZ895" t="str">
            <v>N/A</v>
          </cell>
          <cell r="CA895" t="str">
            <v>MASCULINO</v>
          </cell>
        </row>
        <row r="896">
          <cell r="C896" t="str">
            <v>JEP-970-2022</v>
          </cell>
          <cell r="D896" t="str">
            <v>JEP-CSPO-935-2022</v>
          </cell>
          <cell r="E896" t="str">
            <v>Laura Paredes</v>
          </cell>
          <cell r="F896">
            <v>44908</v>
          </cell>
          <cell r="G896" t="str">
            <v>Darwin Esneyder Arias García</v>
          </cell>
          <cell r="H896" t="str">
            <v>2. Contratos o convenios que no requieren pluralidad de ofertas</v>
          </cell>
          <cell r="I896" t="str">
            <v>1. Prestación de servicios</v>
          </cell>
          <cell r="J896">
            <v>1065567271</v>
          </cell>
          <cell r="K896">
            <v>0</v>
          </cell>
          <cell r="L896" t="str">
            <v>Persona Natural</v>
          </cell>
          <cell r="M896" t="str">
            <v>valledupar</v>
          </cell>
          <cell r="N896" t="str">
            <v>Prestación   de   servicios   profesionales   en   la   asesoría jurídica, atención integral y defensa técnica judicial a las personas  que  comparezcan  ante  las  salas  y  secciones  de la JEP, teniendo en cuenta los enfoques diferenciales</v>
          </cell>
          <cell r="O896" t="str">
            <v>Misional</v>
          </cell>
          <cell r="P896" t="str">
            <v>Harvey Danilo Suarez Morales</v>
          </cell>
          <cell r="Q896" t="str">
            <v>Secretaría Ejecutiva</v>
          </cell>
          <cell r="R896" t="str">
            <v>Subsecretaría Ejecutiva</v>
          </cell>
          <cell r="S896" t="str">
            <v>Departamento SAAD - Comparecientes</v>
          </cell>
          <cell r="T896" t="str">
            <v>Jorge Alirio Mancera Cortés</v>
          </cell>
          <cell r="U896" t="str">
            <v>BB-Departamento SAAD - Comparecientes</v>
          </cell>
          <cell r="V896" t="str">
            <v>N/A</v>
          </cell>
          <cell r="W896" t="str">
            <v>N/A</v>
          </cell>
          <cell r="X896" t="str">
            <v>N/A</v>
          </cell>
          <cell r="Y896" t="str">
            <v>Inversión</v>
          </cell>
          <cell r="Z896">
            <v>86918393</v>
          </cell>
          <cell r="AA896" t="str">
            <v>N/A</v>
          </cell>
          <cell r="AB896" t="str">
            <v>N/A</v>
          </cell>
          <cell r="AC896">
            <v>7228143</v>
          </cell>
          <cell r="AD896">
            <v>7589549</v>
          </cell>
          <cell r="AE896">
            <v>120022</v>
          </cell>
          <cell r="AF896">
            <v>593522</v>
          </cell>
          <cell r="AG896">
            <v>2022011000068</v>
          </cell>
          <cell r="AH896">
            <v>44916</v>
          </cell>
          <cell r="AI896">
            <v>44917</v>
          </cell>
          <cell r="AJ896" t="str">
            <v>N/A</v>
          </cell>
          <cell r="AK896" t="str">
            <v>N/A</v>
          </cell>
          <cell r="AL896" t="str">
            <v>N/A</v>
          </cell>
          <cell r="AM896" t="str">
            <v>N/A</v>
          </cell>
          <cell r="AN896">
            <v>-4818763</v>
          </cell>
          <cell r="AO896">
            <v>45245</v>
          </cell>
          <cell r="AP896">
            <v>11384338</v>
          </cell>
          <cell r="AQ896">
            <v>45245</v>
          </cell>
          <cell r="AR896">
            <v>29007246</v>
          </cell>
          <cell r="AS896">
            <v>45282</v>
          </cell>
          <cell r="AT896">
            <v>0</v>
          </cell>
          <cell r="AU896" t="str">
            <v>N/A</v>
          </cell>
          <cell r="AV896">
            <v>0</v>
          </cell>
          <cell r="AW896" t="str">
            <v>N/A</v>
          </cell>
          <cell r="AX896">
            <v>2</v>
          </cell>
          <cell r="AY896">
            <v>45282</v>
          </cell>
          <cell r="AZ896">
            <v>152</v>
          </cell>
          <cell r="BA896">
            <v>122491214</v>
          </cell>
          <cell r="BB896" t="str">
            <v>SI</v>
          </cell>
          <cell r="BC896">
            <v>79690250</v>
          </cell>
          <cell r="BD896">
            <v>29007246</v>
          </cell>
          <cell r="BE896" t="str">
            <v>N/A</v>
          </cell>
          <cell r="BF896" t="str">
            <v>N/A</v>
          </cell>
          <cell r="BG896">
            <v>45245</v>
          </cell>
          <cell r="BH896">
            <v>45397</v>
          </cell>
          <cell r="BI896">
            <v>54</v>
          </cell>
          <cell r="BJ896" t="str">
            <v>SI</v>
          </cell>
          <cell r="BK896" t="str">
            <v>N/A</v>
          </cell>
          <cell r="BL896" t="str">
            <v>La Guajira</v>
          </cell>
          <cell r="BM896" t="str">
            <v>Cumplimiento</v>
          </cell>
          <cell r="BN896" t="str">
            <v>47-45-101005903</v>
          </cell>
          <cell r="BO896">
            <v>0</v>
          </cell>
          <cell r="BP896" t="str">
            <v>Seguros del Estado S.A.</v>
          </cell>
          <cell r="BQ896">
            <v>44917</v>
          </cell>
          <cell r="BR896" t="str">
            <v>21/12/2022 - 15/05/2024</v>
          </cell>
          <cell r="BS896">
            <v>44917</v>
          </cell>
          <cell r="BT896" t="str">
            <v>PENDIENTE</v>
          </cell>
          <cell r="BU896" t="str">
            <v>Mediante otrosí N°1 el 15/11/2023 se publica la adición y prórroga del contrato JEP-970-2022
Mediante otrosí N°2  del 22/12/2023 se adicionó y prorrogo el contrato JEP-970-2022</v>
          </cell>
          <cell r="BV896" t="str">
            <v>En ejecución</v>
          </cell>
          <cell r="BW896" t="str">
            <v>Adición y Prórroga</v>
          </cell>
          <cell r="BX896" t="str">
            <v>N/A</v>
          </cell>
          <cell r="BY896" t="str">
            <v>DERECHO</v>
          </cell>
          <cell r="BZ896" t="str">
            <v>N/A</v>
          </cell>
          <cell r="CA896" t="str">
            <v>MASCULINO</v>
          </cell>
        </row>
        <row r="897">
          <cell r="C897" t="str">
            <v>JEP-971-2022</v>
          </cell>
          <cell r="D897" t="str">
            <v>JEP-CSPO-936-2022</v>
          </cell>
          <cell r="E897" t="str">
            <v>Laura Paredes</v>
          </cell>
          <cell r="F897">
            <v>44908</v>
          </cell>
          <cell r="G897" t="str">
            <v>Sandra Angelica Rocio Cuevas Meléndez</v>
          </cell>
          <cell r="H897" t="str">
            <v>2. Contratos o convenios que no requieren pluralidad de ofertas</v>
          </cell>
          <cell r="I897" t="str">
            <v>1. Prestación de servicios</v>
          </cell>
          <cell r="J897">
            <v>40023472</v>
          </cell>
          <cell r="K897">
            <v>8</v>
          </cell>
          <cell r="L897" t="str">
            <v>Persona Natural</v>
          </cell>
          <cell r="M897" t="str">
            <v xml:space="preserve">Bogotá D.C. </v>
          </cell>
          <cell r="N897" t="str">
            <v>Prestación   de   servicios   profesionales   en   la   asesoría jurídica, atención integral y defensa técnica judicial a las personas  que  comparezcan  ante  las  salas  y  secciones  de la JEP, teniendo en cuenta los enfoques diferenciales</v>
          </cell>
          <cell r="O897" t="str">
            <v>Misional</v>
          </cell>
          <cell r="P897" t="str">
            <v>Harvey Danilo Suarez Morales</v>
          </cell>
          <cell r="Q897" t="str">
            <v>Secretaría Ejecutiva</v>
          </cell>
          <cell r="R897" t="str">
            <v>Subsecretaría Ejecutiva</v>
          </cell>
          <cell r="S897" t="str">
            <v>Departamento SAAD - Comparecientes</v>
          </cell>
          <cell r="T897" t="str">
            <v>Jorge Alirio Mancera Cortés</v>
          </cell>
          <cell r="U897" t="str">
            <v>BB-Departamento SAAD - Comparecientes</v>
          </cell>
          <cell r="V897" t="str">
            <v>N/A</v>
          </cell>
          <cell r="W897" t="str">
            <v>N/A</v>
          </cell>
          <cell r="X897" t="str">
            <v>N/A</v>
          </cell>
          <cell r="Y897" t="str">
            <v>Inversión</v>
          </cell>
          <cell r="Z897">
            <v>86918393</v>
          </cell>
          <cell r="AA897" t="str">
            <v>N/A</v>
          </cell>
          <cell r="AB897" t="str">
            <v>N/A</v>
          </cell>
          <cell r="AC897">
            <v>7228143</v>
          </cell>
          <cell r="AD897">
            <v>7589549</v>
          </cell>
          <cell r="AE897">
            <v>589722</v>
          </cell>
          <cell r="AF897">
            <v>120122</v>
          </cell>
          <cell r="AG897">
            <v>2022011000068</v>
          </cell>
          <cell r="AH897">
            <v>44914</v>
          </cell>
          <cell r="AI897">
            <v>44917</v>
          </cell>
          <cell r="AJ897" t="str">
            <v>N/A</v>
          </cell>
          <cell r="AK897" t="str">
            <v>N/A</v>
          </cell>
          <cell r="AL897" t="str">
            <v>N/A</v>
          </cell>
          <cell r="AM897" t="str">
            <v>N/A</v>
          </cell>
          <cell r="AN897">
            <v>-4818763</v>
          </cell>
          <cell r="AO897">
            <v>45245</v>
          </cell>
          <cell r="AP897">
            <v>11384338</v>
          </cell>
          <cell r="AQ897">
            <v>45245</v>
          </cell>
          <cell r="AR897">
            <v>29007246</v>
          </cell>
          <cell r="AS897">
            <v>45282</v>
          </cell>
          <cell r="AT897">
            <v>0</v>
          </cell>
          <cell r="AU897" t="str">
            <v>N/A</v>
          </cell>
          <cell r="AV897">
            <v>0</v>
          </cell>
          <cell r="AW897" t="str">
            <v>N/A</v>
          </cell>
          <cell r="AX897">
            <v>2</v>
          </cell>
          <cell r="AY897">
            <v>45282</v>
          </cell>
          <cell r="AZ897">
            <v>152</v>
          </cell>
          <cell r="BA897">
            <v>122491214</v>
          </cell>
          <cell r="BB897" t="str">
            <v>SI</v>
          </cell>
          <cell r="BC897">
            <v>79690250</v>
          </cell>
          <cell r="BD897">
            <v>29007246</v>
          </cell>
          <cell r="BE897" t="str">
            <v>N/A</v>
          </cell>
          <cell r="BF897" t="str">
            <v>N/A</v>
          </cell>
          <cell r="BG897">
            <v>45245</v>
          </cell>
          <cell r="BH897">
            <v>45397</v>
          </cell>
          <cell r="BI897">
            <v>54</v>
          </cell>
          <cell r="BJ897" t="str">
            <v>SI</v>
          </cell>
          <cell r="BK897" t="str">
            <v>N/A</v>
          </cell>
          <cell r="BL897" t="str">
            <v>Bogotá D.C.</v>
          </cell>
          <cell r="BM897" t="str">
            <v>Cumplimiento</v>
          </cell>
          <cell r="BN897" t="str">
            <v xml:space="preserve">	21-47-101025093</v>
          </cell>
          <cell r="BO897">
            <v>0</v>
          </cell>
          <cell r="BP897" t="str">
            <v>Seguros del Estado S.A.</v>
          </cell>
          <cell r="BQ897">
            <v>44915</v>
          </cell>
          <cell r="BR897" t="str">
            <v>19/12/2022 - 15/05/2024</v>
          </cell>
          <cell r="BS897">
            <v>44917</v>
          </cell>
          <cell r="BT897" t="str">
            <v>PENDIENTE</v>
          </cell>
          <cell r="BU897" t="str">
            <v>Mediante otrosí N°1 el 15/11/2023 se publica la adición y prórroga del contrato JEP-971-2022
Mediante otrosí N°2  del 22/12/2023 se adicionó y prorrogo el contrato JEP-971-2022</v>
          </cell>
          <cell r="BV897" t="str">
            <v>En ejecución</v>
          </cell>
          <cell r="BW897" t="str">
            <v>Adición y Prórroga</v>
          </cell>
          <cell r="BX897" t="str">
            <v>N/A</v>
          </cell>
          <cell r="BY897" t="str">
            <v>DERECHO</v>
          </cell>
          <cell r="BZ897" t="str">
            <v>N/A</v>
          </cell>
          <cell r="CA897" t="str">
            <v>FEMENINO</v>
          </cell>
        </row>
        <row r="898">
          <cell r="C898" t="str">
            <v>JEP-815-2022</v>
          </cell>
          <cell r="D898" t="str">
            <v>JEP-CSPO-785-2022</v>
          </cell>
          <cell r="E898" t="str">
            <v xml:space="preserve">Vanessa Jiménez </v>
          </cell>
          <cell r="F898">
            <v>44894</v>
          </cell>
          <cell r="G898" t="str">
            <v>Juan Sebastián Martínez Castelblanco</v>
          </cell>
          <cell r="H898" t="str">
            <v>2. Contratos o convenios que no requieren pluralidad de ofertas</v>
          </cell>
          <cell r="I898" t="str">
            <v>1. Prestación de servicios</v>
          </cell>
          <cell r="J898">
            <v>1020812016</v>
          </cell>
          <cell r="K898">
            <v>6</v>
          </cell>
          <cell r="L898" t="str">
            <v>Persona Natural</v>
          </cell>
          <cell r="M898" t="str">
            <v xml:space="preserve">Bogotá D.C. </v>
          </cell>
          <cell r="N898" t="str">
            <v>Prestar servicios profesionales para apoyar al GRAI en el seguimiento, radicación y tramites requeridos por la jefatura, así como el apoyo administrativo a los equipos técnicos de la dependencia y de los nuevos macrocasos, para el desarrollo de las actividades y toma de decisiones de jefatura y magistratura, en procura de las garantías de justicia, verdad, reparación y no repetición.</v>
          </cell>
          <cell r="O898" t="str">
            <v>Administrativo Transversal</v>
          </cell>
          <cell r="P898" t="str">
            <v>Harvey Danilo Suarez Morales</v>
          </cell>
          <cell r="Q898" t="str">
            <v>Secretaría Ejecutiva</v>
          </cell>
          <cell r="R898" t="str">
            <v>Grupo de Análisis de la Información</v>
          </cell>
          <cell r="S898" t="str">
            <v>Grupo de Análisis de la Información</v>
          </cell>
          <cell r="T898" t="str">
            <v>Gloria Marcela Abadia Cubillos</v>
          </cell>
          <cell r="U898" t="str">
            <v>H-Grupo de Análisis de la Información</v>
          </cell>
          <cell r="V898" t="str">
            <v>N/A</v>
          </cell>
          <cell r="W898" t="str">
            <v>N/A</v>
          </cell>
          <cell r="X898" t="str">
            <v>N/A</v>
          </cell>
          <cell r="Y898" t="str">
            <v>Inversión</v>
          </cell>
          <cell r="Z898">
            <v>55627760</v>
          </cell>
          <cell r="AA898" t="str">
            <v>N/A</v>
          </cell>
          <cell r="AB898" t="str">
            <v>N/A</v>
          </cell>
          <cell r="AC898">
            <v>4626010</v>
          </cell>
          <cell r="AD898">
            <v>4857310</v>
          </cell>
          <cell r="AE898">
            <v>117122</v>
          </cell>
          <cell r="AF898">
            <v>562622</v>
          </cell>
          <cell r="AG898">
            <v>2022011000068</v>
          </cell>
          <cell r="AH898">
            <v>44900</v>
          </cell>
          <cell r="AI898">
            <v>44901</v>
          </cell>
          <cell r="AJ898" t="str">
            <v>N/A</v>
          </cell>
          <cell r="AK898" t="str">
            <v>N/A</v>
          </cell>
          <cell r="AL898" t="str">
            <v>N/A</v>
          </cell>
          <cell r="AM898" t="str">
            <v>N/A</v>
          </cell>
          <cell r="AN898">
            <v>-616810</v>
          </cell>
          <cell r="AO898">
            <v>45245</v>
          </cell>
          <cell r="AP898">
            <v>7285970</v>
          </cell>
          <cell r="AQ898">
            <v>45245</v>
          </cell>
          <cell r="AR898">
            <v>18564636</v>
          </cell>
          <cell r="AS898">
            <v>45288</v>
          </cell>
          <cell r="AT898">
            <v>0</v>
          </cell>
          <cell r="AU898" t="str">
            <v>N/A</v>
          </cell>
          <cell r="AV898">
            <v>0</v>
          </cell>
          <cell r="AW898" t="str">
            <v>N/A</v>
          </cell>
          <cell r="AX898">
            <v>2</v>
          </cell>
          <cell r="AY898">
            <v>45288</v>
          </cell>
          <cell r="AZ898">
            <v>152</v>
          </cell>
          <cell r="BA898">
            <v>80861556</v>
          </cell>
          <cell r="BB898" t="str">
            <v>SI</v>
          </cell>
          <cell r="BC898">
            <v>51001750</v>
          </cell>
          <cell r="BD898">
            <v>18564636</v>
          </cell>
          <cell r="BE898" t="str">
            <v>N/A</v>
          </cell>
          <cell r="BF898" t="str">
            <v>N/A</v>
          </cell>
          <cell r="BG898">
            <v>45245</v>
          </cell>
          <cell r="BH898">
            <v>45397</v>
          </cell>
          <cell r="BI898">
            <v>54</v>
          </cell>
          <cell r="BJ898" t="str">
            <v>SI</v>
          </cell>
          <cell r="BK898" t="str">
            <v>N/A</v>
          </cell>
          <cell r="BL898" t="str">
            <v>Bogotá D.C.</v>
          </cell>
          <cell r="BM898" t="str">
            <v>Cumplimiento</v>
          </cell>
          <cell r="BN898" t="str">
            <v>15-47-101010387</v>
          </cell>
          <cell r="BO898">
            <v>0</v>
          </cell>
          <cell r="BP898" t="str">
            <v>Seguros del Estado S.A.</v>
          </cell>
          <cell r="BQ898">
            <v>44900</v>
          </cell>
          <cell r="BR898" t="str">
            <v>05/12/2022 - 31/05/2024</v>
          </cell>
          <cell r="BS898">
            <v>44901</v>
          </cell>
          <cell r="BT898" t="str">
            <v>PENDIENTE</v>
          </cell>
          <cell r="BU898" t="str">
            <v>Autorización de vigencia futura mediante oficio No. 2-2022-055247
Mediante otrosí N°1 el 15/11/2023 se publica la adición y prórroga del contrato 815-2022 
Mediante Otrosí N°2 el 28/12/2023 se publica la adición y prórroga del contrato JEP-815-2022</v>
          </cell>
          <cell r="BV898" t="str">
            <v>En ejecución</v>
          </cell>
          <cell r="BW898" t="str">
            <v>Adición y Prórroga</v>
          </cell>
          <cell r="BX898" t="str">
            <v>N/A</v>
          </cell>
          <cell r="BY898" t="str">
            <v>DERECHO</v>
          </cell>
          <cell r="BZ898" t="str">
            <v>N/A</v>
          </cell>
          <cell r="CA898" t="str">
            <v>MASCULINO</v>
          </cell>
        </row>
        <row r="899">
          <cell r="C899" t="str">
            <v>JEP-842-2022</v>
          </cell>
          <cell r="D899" t="str">
            <v>JEP-CSPO-812-2022</v>
          </cell>
          <cell r="E899" t="str">
            <v xml:space="preserve">Ángela Esquivel </v>
          </cell>
          <cell r="F899">
            <v>44895</v>
          </cell>
          <cell r="G899" t="str">
            <v>Diana Carolina Bernal Cortes</v>
          </cell>
          <cell r="H899" t="str">
            <v>2. Contratos o convenios que no requieren pluralidad de ofertas</v>
          </cell>
          <cell r="I899" t="str">
            <v>1. Prestación de servicios</v>
          </cell>
          <cell r="J899">
            <v>1023862550</v>
          </cell>
          <cell r="K899">
            <v>2</v>
          </cell>
          <cell r="L899" t="str">
            <v>Persona Natural</v>
          </cell>
          <cell r="M899" t="str">
            <v xml:space="preserve">Bogotá D.C. </v>
          </cell>
          <cell r="N899" t="str">
            <v>Prestar servicios profesionales para apoyar y acompañar las salas de justicia y sus respectivas presidencias en los procesos de mejoramiento de la gestión judicial.</v>
          </cell>
          <cell r="O899" t="str">
            <v>Funciones de la dependencia</v>
          </cell>
          <cell r="P899" t="str">
            <v>Harvey Danilo Suarez Morales</v>
          </cell>
          <cell r="Q899" t="str">
            <v>Secretaría Ejecutiva</v>
          </cell>
          <cell r="R899" t="str">
            <v>Dirección de Asuntos Jurídicos</v>
          </cell>
          <cell r="S899" t="str">
            <v>Dirección de Asuntos Jurídicos</v>
          </cell>
          <cell r="T899" t="str">
            <v>Monica Marcela Vega Vega</v>
          </cell>
          <cell r="U899" t="str">
            <v>F -Magistratura</v>
          </cell>
          <cell r="V899" t="str">
            <v>N/A</v>
          </cell>
          <cell r="W899" t="str">
            <v>Magistratura
Presidencias de la sala - SDSJ</v>
          </cell>
          <cell r="X899" t="str">
            <v>Mgdo. Claudia Rocío Saldaña  Montoya</v>
          </cell>
          <cell r="Y899" t="str">
            <v>Inversión</v>
          </cell>
          <cell r="Z899">
            <v>62581258</v>
          </cell>
          <cell r="AA899" t="str">
            <v>N/A</v>
          </cell>
          <cell r="AB899" t="str">
            <v>N/A</v>
          </cell>
          <cell r="AC899">
            <v>5204263</v>
          </cell>
          <cell r="AD899">
            <v>5464476</v>
          </cell>
          <cell r="AE899">
            <v>114722</v>
          </cell>
          <cell r="AF899">
            <v>572122</v>
          </cell>
          <cell r="AG899">
            <v>2022011000068</v>
          </cell>
          <cell r="AH899">
            <v>44902</v>
          </cell>
          <cell r="AI899">
            <v>44908</v>
          </cell>
          <cell r="AJ899" t="str">
            <v>Alisson Dayana Orjuela Achagua</v>
          </cell>
          <cell r="AK899">
            <v>1110577745</v>
          </cell>
          <cell r="AL899">
            <v>5</v>
          </cell>
          <cell r="AM899">
            <v>44992</v>
          </cell>
          <cell r="AN899">
            <v>-1908238</v>
          </cell>
          <cell r="AO899">
            <v>45244</v>
          </cell>
          <cell r="AP899">
            <v>8196717</v>
          </cell>
          <cell r="AQ899">
            <v>45244</v>
          </cell>
          <cell r="AR899">
            <v>20885211</v>
          </cell>
          <cell r="AS899">
            <v>45286</v>
          </cell>
          <cell r="AT899">
            <v>0</v>
          </cell>
          <cell r="AU899" t="str">
            <v>N/A</v>
          </cell>
          <cell r="AV899">
            <v>0</v>
          </cell>
          <cell r="AW899" t="str">
            <v>N/A</v>
          </cell>
          <cell r="AX899">
            <v>2</v>
          </cell>
          <cell r="AY899">
            <v>45286</v>
          </cell>
          <cell r="AZ899">
            <v>152</v>
          </cell>
          <cell r="BA899">
            <v>89754948</v>
          </cell>
          <cell r="BB899" t="str">
            <v>SI</v>
          </cell>
          <cell r="BC899">
            <v>57376995</v>
          </cell>
          <cell r="BD899">
            <v>20885211</v>
          </cell>
          <cell r="BE899" t="str">
            <v>N/A</v>
          </cell>
          <cell r="BF899" t="str">
            <v>N/A</v>
          </cell>
          <cell r="BG899">
            <v>45245</v>
          </cell>
          <cell r="BH899">
            <v>45397</v>
          </cell>
          <cell r="BI899">
            <v>54</v>
          </cell>
          <cell r="BJ899" t="str">
            <v>SI</v>
          </cell>
          <cell r="BK899" t="str">
            <v>N/A</v>
          </cell>
          <cell r="BL899" t="str">
            <v>Bogotá D.C.</v>
          </cell>
          <cell r="BM899" t="str">
            <v>Cumplimiento</v>
          </cell>
          <cell r="BN899" t="str">
            <v>21-45-101394467</v>
          </cell>
          <cell r="BO899">
            <v>0</v>
          </cell>
          <cell r="BP899" t="str">
            <v>Seguros del Estado S.A.</v>
          </cell>
          <cell r="BQ899">
            <v>44902</v>
          </cell>
          <cell r="BR899" t="str">
            <v>07/12/2022 - 16/05/2024</v>
          </cell>
          <cell r="BS899">
            <v>44907</v>
          </cell>
          <cell r="BT899" t="str">
            <v>PENDIENTE</v>
          </cell>
          <cell r="BU899" t="str">
            <v>A partir del 7/03/2023 se cede el contrato
Mediante otrosí N°1 el 14/11/2023 se publica la adición y prórroga del Cto JEP-842-2022
Mediante Otrosí N°2 el 26/12/2023 se publica la adición y prórroga del contrato JEP-842-2022</v>
          </cell>
          <cell r="BV899" t="str">
            <v>En ejecución</v>
          </cell>
          <cell r="BW899" t="str">
            <v>Adición, prórroga y cesión</v>
          </cell>
          <cell r="BX899" t="str">
            <v>N/A</v>
          </cell>
          <cell r="BY899" t="str">
            <v>DERECHO</v>
          </cell>
          <cell r="BZ899" t="str">
            <v>N/A</v>
          </cell>
          <cell r="CA899" t="str">
            <v>FEMENINO</v>
          </cell>
        </row>
        <row r="900">
          <cell r="C900" t="str">
            <v>JEP-972-2022</v>
          </cell>
          <cell r="D900" t="str">
            <v>JEP-CSPO-937-2022</v>
          </cell>
          <cell r="E900" t="str">
            <v>Laura Paredes</v>
          </cell>
          <cell r="F900">
            <v>44908</v>
          </cell>
          <cell r="G900" t="str">
            <v>Claudia Marcela Rivera Quiroga</v>
          </cell>
          <cell r="H900" t="str">
            <v>2. Contratos o convenios que no requieren pluralidad de ofertas</v>
          </cell>
          <cell r="I900" t="str">
            <v>1. Prestación de servicios</v>
          </cell>
          <cell r="J900">
            <v>1144049439</v>
          </cell>
          <cell r="K900">
            <v>2</v>
          </cell>
          <cell r="L900" t="str">
            <v>Persona Natural</v>
          </cell>
          <cell r="M900" t="str">
            <v>Cali</v>
          </cell>
          <cell r="N900" t="str">
            <v>Prestación   de   servicios   profesionales   en   la   asesoría jurídica, atención integral y defensa técnica judicial a las personas  que  comparezcan  ante  las  salas  y  secciones  de la JEP, teniendo en cuenta los enfoques diferenciales</v>
          </cell>
          <cell r="O900" t="str">
            <v>Misional</v>
          </cell>
          <cell r="P900" t="str">
            <v>Harvey Danilo Suarez Morales</v>
          </cell>
          <cell r="Q900" t="str">
            <v>Secretaría Ejecutiva</v>
          </cell>
          <cell r="R900" t="str">
            <v>Subsecretaría Ejecutiva</v>
          </cell>
          <cell r="S900" t="str">
            <v>Departamento SAAD - Comparecientes</v>
          </cell>
          <cell r="T900" t="str">
            <v>Jorge Alirio Mancera Cortés</v>
          </cell>
          <cell r="U900" t="str">
            <v>BB-Departamento SAAD - Comparecientes</v>
          </cell>
          <cell r="V900" t="str">
            <v>N/A</v>
          </cell>
          <cell r="W900" t="str">
            <v>N/A</v>
          </cell>
          <cell r="X900" t="str">
            <v>N/A</v>
          </cell>
          <cell r="Y900" t="str">
            <v>Inversión</v>
          </cell>
          <cell r="Z900">
            <v>86918393</v>
          </cell>
          <cell r="AA900" t="str">
            <v>N/A</v>
          </cell>
          <cell r="AB900" t="str">
            <v>N/A</v>
          </cell>
          <cell r="AC900">
            <v>7228143</v>
          </cell>
          <cell r="AD900">
            <v>7589549</v>
          </cell>
          <cell r="AE900">
            <v>120222</v>
          </cell>
          <cell r="AF900">
            <v>588422</v>
          </cell>
          <cell r="AG900">
            <v>2022011000068</v>
          </cell>
          <cell r="AH900">
            <v>44910</v>
          </cell>
          <cell r="AI900">
            <v>44915</v>
          </cell>
          <cell r="AJ900" t="str">
            <v>N/A</v>
          </cell>
          <cell r="AK900" t="str">
            <v>N/A</v>
          </cell>
          <cell r="AL900" t="str">
            <v>N/A</v>
          </cell>
          <cell r="AM900" t="str">
            <v>N/A</v>
          </cell>
          <cell r="AN900">
            <v>-4336887</v>
          </cell>
          <cell r="AO900">
            <v>45245</v>
          </cell>
          <cell r="AP900">
            <v>11384338</v>
          </cell>
          <cell r="AQ900">
            <v>45245</v>
          </cell>
          <cell r="AR900">
            <v>29007246</v>
          </cell>
          <cell r="AS900">
            <v>45282</v>
          </cell>
          <cell r="AT900">
            <v>0</v>
          </cell>
          <cell r="AU900" t="str">
            <v>N/A</v>
          </cell>
          <cell r="AV900">
            <v>0</v>
          </cell>
          <cell r="AW900" t="str">
            <v>N/A</v>
          </cell>
          <cell r="AX900">
            <v>2</v>
          </cell>
          <cell r="AY900">
            <v>45282</v>
          </cell>
          <cell r="AZ900">
            <v>152</v>
          </cell>
          <cell r="BA900">
            <v>122973090</v>
          </cell>
          <cell r="BB900" t="str">
            <v>SI</v>
          </cell>
          <cell r="BC900">
            <v>21684420</v>
          </cell>
          <cell r="BD900">
            <v>29007246</v>
          </cell>
          <cell r="BE900" t="str">
            <v>N/A</v>
          </cell>
          <cell r="BF900" t="str">
            <v>N/A</v>
          </cell>
          <cell r="BG900">
            <v>45245</v>
          </cell>
          <cell r="BH900">
            <v>45397</v>
          </cell>
          <cell r="BI900">
            <v>54</v>
          </cell>
          <cell r="BJ900" t="str">
            <v>SI</v>
          </cell>
          <cell r="BK900" t="str">
            <v>N/A</v>
          </cell>
          <cell r="BL900" t="str">
            <v xml:space="preserve"> Departamento del Valle del Cauca</v>
          </cell>
          <cell r="BM900" t="str">
            <v>Cumplimiento</v>
          </cell>
          <cell r="BN900" t="str">
            <v>430 47 994000058630</v>
          </cell>
          <cell r="BO900">
            <v>0</v>
          </cell>
          <cell r="BP900" t="str">
            <v>Aseguradora Solidaria de Colombia</v>
          </cell>
          <cell r="BQ900">
            <v>44911</v>
          </cell>
          <cell r="BR900" t="str">
            <v>15/12/2022 - 15/05/2024</v>
          </cell>
          <cell r="BS900">
            <v>44915</v>
          </cell>
          <cell r="BT900" t="str">
            <v>PENDIENTE</v>
          </cell>
          <cell r="BU900" t="str">
            <v>Mediante otrosí N°1 el 15/11/2023 se publica la adición y prórroga del contrato JEP-972-2022
Mediante otrosí N°2  del 22/12/2023 se adicionó y prorrogo el contrato JEP-972-2022</v>
          </cell>
          <cell r="BV900" t="str">
            <v>En ejecución</v>
          </cell>
          <cell r="BW900" t="str">
            <v>Adición y Prórroga</v>
          </cell>
          <cell r="BX900" t="str">
            <v>N/A</v>
          </cell>
          <cell r="BY900" t="str">
            <v>DERECHO</v>
          </cell>
          <cell r="BZ900" t="str">
            <v>N/A</v>
          </cell>
          <cell r="CA900" t="str">
            <v>FEMENINO</v>
          </cell>
        </row>
        <row r="901">
          <cell r="C901" t="str">
            <v>JEP-973-2022</v>
          </cell>
          <cell r="D901" t="str">
            <v>JEP-CSPO-938-2022</v>
          </cell>
          <cell r="E901" t="str">
            <v>Laura Paredes</v>
          </cell>
          <cell r="F901">
            <v>44908</v>
          </cell>
          <cell r="G901" t="str">
            <v>Cesar Arnulfo Pinilla Orejarena</v>
          </cell>
          <cell r="H901" t="str">
            <v>2. Contratos o convenios que no requieren pluralidad de ofertas</v>
          </cell>
          <cell r="I901" t="str">
            <v>1. Prestación de servicios</v>
          </cell>
          <cell r="J901">
            <v>91516651</v>
          </cell>
          <cell r="K901">
            <v>1</v>
          </cell>
          <cell r="L901" t="str">
            <v>Persona Natural</v>
          </cell>
          <cell r="M901" t="str">
            <v>Bucaramanga</v>
          </cell>
          <cell r="N901" t="str">
            <v>Prestación   de   servicios   profesionales   en   la   asesoría jurídica, atención integral y defensa técnica judicial a las personas  que  comparezcan  ante  las  salas  y  secciones  de la JEP, teniendo en cuenta los enfoques diferenciales</v>
          </cell>
          <cell r="O901" t="str">
            <v>Misional</v>
          </cell>
          <cell r="P901" t="str">
            <v>Harvey Danilo Suarez Morales</v>
          </cell>
          <cell r="Q901" t="str">
            <v>Secretaría Ejecutiva</v>
          </cell>
          <cell r="R901" t="str">
            <v>Subsecretaría Ejecutiva</v>
          </cell>
          <cell r="S901" t="str">
            <v>Departamento SAAD - Comparecientes</v>
          </cell>
          <cell r="T901" t="str">
            <v>Jorge Alirio Mancera Cortés</v>
          </cell>
          <cell r="U901" t="str">
            <v>BB-Departamento SAAD - Comparecientes</v>
          </cell>
          <cell r="V901" t="str">
            <v>N/A</v>
          </cell>
          <cell r="W901" t="str">
            <v>N/A</v>
          </cell>
          <cell r="X901" t="str">
            <v>N/A</v>
          </cell>
          <cell r="Y901" t="str">
            <v>Inversión</v>
          </cell>
          <cell r="Z901">
            <v>86918393</v>
          </cell>
          <cell r="AA901" t="str">
            <v>N/A</v>
          </cell>
          <cell r="AB901" t="str">
            <v>N/A</v>
          </cell>
          <cell r="AC901">
            <v>7228143</v>
          </cell>
          <cell r="AD901">
            <v>7589549</v>
          </cell>
          <cell r="AE901">
            <v>120322</v>
          </cell>
          <cell r="AF901">
            <v>591622</v>
          </cell>
          <cell r="AG901">
            <v>2022011000068</v>
          </cell>
          <cell r="AH901">
            <v>44916</v>
          </cell>
          <cell r="AI901">
            <v>44917</v>
          </cell>
          <cell r="AJ901" t="str">
            <v>N/A</v>
          </cell>
          <cell r="AK901" t="str">
            <v>N/A</v>
          </cell>
          <cell r="AL901" t="str">
            <v>N/A</v>
          </cell>
          <cell r="AM901" t="str">
            <v>N/A</v>
          </cell>
          <cell r="AN901">
            <v>-4818763</v>
          </cell>
          <cell r="AO901">
            <v>45245</v>
          </cell>
          <cell r="AP901">
            <v>11384338</v>
          </cell>
          <cell r="AQ901">
            <v>45245</v>
          </cell>
          <cell r="AR901">
            <v>29007246</v>
          </cell>
          <cell r="AS901">
            <v>45282</v>
          </cell>
          <cell r="AT901">
            <v>0</v>
          </cell>
          <cell r="AU901" t="str">
            <v>N/A</v>
          </cell>
          <cell r="AV901">
            <v>0</v>
          </cell>
          <cell r="AW901" t="str">
            <v>N/A</v>
          </cell>
          <cell r="AX901">
            <v>2</v>
          </cell>
          <cell r="AY901">
            <v>45282</v>
          </cell>
          <cell r="AZ901">
            <v>152</v>
          </cell>
          <cell r="BA901">
            <v>122491214</v>
          </cell>
          <cell r="BB901" t="str">
            <v>SI</v>
          </cell>
          <cell r="BC901">
            <v>79690250</v>
          </cell>
          <cell r="BD901">
            <v>29007246</v>
          </cell>
          <cell r="BE901" t="str">
            <v>N/A</v>
          </cell>
          <cell r="BF901" t="str">
            <v>N/A</v>
          </cell>
          <cell r="BG901">
            <v>45245</v>
          </cell>
          <cell r="BH901">
            <v>45397</v>
          </cell>
          <cell r="BI901">
            <v>54</v>
          </cell>
          <cell r="BJ901" t="str">
            <v>SI</v>
          </cell>
          <cell r="BK901" t="str">
            <v>N/A</v>
          </cell>
          <cell r="BL901" t="str">
            <v>Departamento de Santander</v>
          </cell>
          <cell r="BM901" t="str">
            <v>Cumplimiento</v>
          </cell>
          <cell r="BN901" t="str">
            <v>400 47 994000088592</v>
          </cell>
          <cell r="BO901">
            <v>0</v>
          </cell>
          <cell r="BP901" t="str">
            <v>Aseguradora Solidaria de Colombia</v>
          </cell>
          <cell r="BQ901">
            <v>44917</v>
          </cell>
          <cell r="BR901" t="str">
            <v>22/12/2022 - 15/05/2024</v>
          </cell>
          <cell r="BS901">
            <v>44917</v>
          </cell>
          <cell r="BT901" t="str">
            <v>PENDIENTE</v>
          </cell>
          <cell r="BU901" t="str">
            <v>Mediante otrosí N°1 el 15/11/2023 se publica la adición y prórroga del contrato JEP-973-2022 
Mediante otrosí N°2  del 22/12/2023 se adicionó y prorrogo el contrato JEP-973-2022</v>
          </cell>
          <cell r="BV901" t="str">
            <v>En ejecución</v>
          </cell>
          <cell r="BW901" t="str">
            <v>Adición y Prórroga</v>
          </cell>
          <cell r="BX901" t="str">
            <v>N/A</v>
          </cell>
          <cell r="BY901" t="str">
            <v>DERECHO</v>
          </cell>
          <cell r="BZ901" t="str">
            <v>N/A</v>
          </cell>
          <cell r="CA901" t="str">
            <v>MASCULINO</v>
          </cell>
        </row>
        <row r="902">
          <cell r="C902" t="str">
            <v>JEP-849-2022</v>
          </cell>
          <cell r="D902" t="str">
            <v>JEP-CSPO-819-2022</v>
          </cell>
          <cell r="E902" t="str">
            <v>Laura Paredes</v>
          </cell>
          <cell r="F902">
            <v>44895</v>
          </cell>
          <cell r="G902" t="str">
            <v xml:space="preserve">David Leonardo Moreno Salcedo </v>
          </cell>
          <cell r="H902" t="str">
            <v>2. Contratos o convenios que no requieren pluralidad de ofertas</v>
          </cell>
          <cell r="I902" t="str">
            <v>1. Prestación de servicios</v>
          </cell>
          <cell r="J902">
            <v>1026301233</v>
          </cell>
          <cell r="K902">
            <v>7</v>
          </cell>
          <cell r="L902" t="str">
            <v>Persona Natural</v>
          </cell>
          <cell r="M902" t="str">
            <v xml:space="preserve">Bogotá D.C. </v>
          </cell>
          <cell r="N902" t="str">
            <v>Prestar servicios profesionales para apoyar en los procesos de mejoramiento de la gestión judicial de las Salas de Justicia y Secciones del Tribunal para la Paz.</v>
          </cell>
          <cell r="O902" t="str">
            <v>Funciones de la dependencia</v>
          </cell>
          <cell r="P902" t="str">
            <v>Harvey Danilo Suarez Morales</v>
          </cell>
          <cell r="Q902" t="str">
            <v>Secretaría Ejecutiva</v>
          </cell>
          <cell r="R902" t="str">
            <v>Dirección de Asuntos Jurídicos</v>
          </cell>
          <cell r="S902" t="str">
            <v>Departamento de Conceptos y Representación Jurídica</v>
          </cell>
          <cell r="T902" t="str">
            <v>Sandra Milena Sánchez Rojas</v>
          </cell>
          <cell r="U902" t="str">
            <v>F -Magistratura</v>
          </cell>
          <cell r="V902" t="str">
            <v>N/A</v>
          </cell>
          <cell r="W902" t="str">
            <v>Magistratura
Salas y Secciones SDSJ</v>
          </cell>
          <cell r="X902" t="str">
            <v>N/A</v>
          </cell>
          <cell r="Y902" t="str">
            <v>Inversión</v>
          </cell>
          <cell r="Z902">
            <v>43459180</v>
          </cell>
          <cell r="AA902" t="str">
            <v>N/A</v>
          </cell>
          <cell r="AB902" t="str">
            <v>N/A</v>
          </cell>
          <cell r="AC902">
            <v>3614070</v>
          </cell>
          <cell r="AD902">
            <v>3794773</v>
          </cell>
          <cell r="AE902" t="str">
            <v xml:space="preserve">561222	</v>
          </cell>
          <cell r="AF902">
            <v>561222</v>
          </cell>
          <cell r="AG902">
            <v>2022011000068</v>
          </cell>
          <cell r="AH902">
            <v>44897</v>
          </cell>
          <cell r="AI902">
            <v>44900</v>
          </cell>
          <cell r="AJ902" t="str">
            <v>Daniel Esteban Burgos Patiño</v>
          </cell>
          <cell r="AK902">
            <v>1085263966</v>
          </cell>
          <cell r="AL902">
            <v>8</v>
          </cell>
          <cell r="AM902">
            <v>45146</v>
          </cell>
          <cell r="AN902">
            <v>-361407</v>
          </cell>
          <cell r="AO902">
            <v>45245</v>
          </cell>
          <cell r="AP902">
            <v>4933201</v>
          </cell>
          <cell r="AQ902">
            <v>45245</v>
          </cell>
          <cell r="AR902">
            <v>14503611</v>
          </cell>
          <cell r="AS902">
            <v>45648</v>
          </cell>
          <cell r="AT902">
            <v>0</v>
          </cell>
          <cell r="AU902" t="str">
            <v>N/A</v>
          </cell>
          <cell r="AV902">
            <v>0</v>
          </cell>
          <cell r="AW902" t="str">
            <v>N/A</v>
          </cell>
          <cell r="AX902">
            <v>2</v>
          </cell>
          <cell r="AY902">
            <v>45648</v>
          </cell>
          <cell r="AZ902">
            <v>152</v>
          </cell>
          <cell r="BA902">
            <v>62534585</v>
          </cell>
          <cell r="BB902" t="str">
            <v>SI</v>
          </cell>
          <cell r="BC902">
            <v>39845110</v>
          </cell>
          <cell r="BD902">
            <v>14503611</v>
          </cell>
          <cell r="BE902" t="str">
            <v>N/A</v>
          </cell>
          <cell r="BF902" t="str">
            <v>N/A</v>
          </cell>
          <cell r="BG902">
            <v>45245</v>
          </cell>
          <cell r="BH902">
            <v>45397</v>
          </cell>
          <cell r="BI902">
            <v>54</v>
          </cell>
          <cell r="BJ902" t="str">
            <v>SI</v>
          </cell>
          <cell r="BK902" t="str">
            <v>N/A</v>
          </cell>
          <cell r="BL902" t="str">
            <v>Bogotá D.C.</v>
          </cell>
          <cell r="BM902" t="str">
            <v>Cumplimiento</v>
          </cell>
          <cell r="BN902" t="str">
            <v>21-47-101024730</v>
          </cell>
          <cell r="BO902">
            <v>0</v>
          </cell>
          <cell r="BP902" t="str">
            <v>Seguros del Estado S.A.</v>
          </cell>
          <cell r="BQ902">
            <v>44897</v>
          </cell>
          <cell r="BR902" t="str">
            <v>02/12/2022 - 15/05/2024</v>
          </cell>
          <cell r="BS902">
            <v>44900</v>
          </cell>
          <cell r="BT902" t="str">
            <v>PENDIENTE</v>
          </cell>
          <cell r="BU902" t="str">
            <v>el 04 de agosto de 2023 quedó publicada la Cesión
Mediante otrosí N°1 el 15/11/2023 se publica la adición y prórroga del contrato JEP-849-2022
Mediante otrosí N°2  del 22/12/2023 se adicionó y prorrogo el contrato JEP-849-2022</v>
          </cell>
          <cell r="BV902" t="str">
            <v>En ejecución</v>
          </cell>
          <cell r="BW902" t="str">
            <v>Adición, prórroga y cesión</v>
          </cell>
          <cell r="BX902" t="str">
            <v>N/A</v>
          </cell>
          <cell r="BY902" t="str">
            <v>DERECHO</v>
          </cell>
          <cell r="BZ902" t="str">
            <v>N/A</v>
          </cell>
          <cell r="CA902" t="str">
            <v>MASCULINO</v>
          </cell>
        </row>
        <row r="903">
          <cell r="C903" t="str">
            <v>JEP-826-2022</v>
          </cell>
          <cell r="D903" t="str">
            <v>JEP-CSPO-796-2022</v>
          </cell>
          <cell r="E903" t="str">
            <v>Jairo Cuellar</v>
          </cell>
          <cell r="F903">
            <v>44895</v>
          </cell>
          <cell r="G903" t="str">
            <v>Micheal Giovanni Caballero Rodríguez</v>
          </cell>
          <cell r="H903" t="str">
            <v>2. Contratos o convenios que no requieren pluralidad de ofertas</v>
          </cell>
          <cell r="I903" t="str">
            <v>1. Prestación de servicios</v>
          </cell>
          <cell r="J903">
            <v>1012342713</v>
          </cell>
          <cell r="K903">
            <v>5</v>
          </cell>
          <cell r="L903" t="str">
            <v>Persona Natural</v>
          </cell>
          <cell r="M903" t="str">
            <v>Soacha</v>
          </cell>
          <cell r="N903" t="str">
            <v>Prestar servicios profesionales para apoyar y acompañar en los procesos de mejoramiento de la gestión judicial de la Secretaría Judicial</v>
          </cell>
          <cell r="O903" t="str">
            <v>Funciones de la dependencia</v>
          </cell>
          <cell r="P903" t="str">
            <v>Harvey Danilo Suarez Morales</v>
          </cell>
          <cell r="Q903" t="str">
            <v>Secretaría Ejecutiva</v>
          </cell>
          <cell r="R903" t="str">
            <v>Dirección de Asuntos Jurídicos</v>
          </cell>
          <cell r="S903" t="str">
            <v>Secretaría General Judicial</v>
          </cell>
          <cell r="T903" t="str">
            <v xml:space="preserve">Yuly Saenz Berdugo </v>
          </cell>
          <cell r="U903" t="str">
            <v>G-Secretaría General Judicial</v>
          </cell>
          <cell r="V903" t="str">
            <v>N/A</v>
          </cell>
          <cell r="W903" t="str">
            <v xml:space="preserve">Magistratura 
SEJUD -SAI </v>
          </cell>
          <cell r="X903" t="str">
            <v>N/A</v>
          </cell>
          <cell r="Y903" t="str">
            <v>Inversión</v>
          </cell>
          <cell r="Z903">
            <v>43459180</v>
          </cell>
          <cell r="AA903" t="str">
            <v>N/A</v>
          </cell>
          <cell r="AB903" t="str">
            <v>N/A</v>
          </cell>
          <cell r="AC903">
            <v>3614070</v>
          </cell>
          <cell r="AD903">
            <v>3794773</v>
          </cell>
          <cell r="AE903">
            <v>113122</v>
          </cell>
          <cell r="AF903">
            <v>559922</v>
          </cell>
          <cell r="AG903">
            <v>2022011000068</v>
          </cell>
          <cell r="AH903">
            <v>44897</v>
          </cell>
          <cell r="AI903">
            <v>44900</v>
          </cell>
          <cell r="AJ903" t="str">
            <v>Eliana Yaneth Moscote Arias</v>
          </cell>
          <cell r="AK903" t="str">
            <v>. 1.123.414.532</v>
          </cell>
          <cell r="AL903">
            <v>1</v>
          </cell>
          <cell r="AM903">
            <v>45142</v>
          </cell>
          <cell r="AN903">
            <v>-361407</v>
          </cell>
          <cell r="AO903">
            <v>45245</v>
          </cell>
          <cell r="AP903">
            <v>5312677</v>
          </cell>
          <cell r="AQ903">
            <v>45245</v>
          </cell>
          <cell r="AR903">
            <v>14503611</v>
          </cell>
          <cell r="AS903">
            <v>45286</v>
          </cell>
          <cell r="AT903">
            <v>0</v>
          </cell>
          <cell r="AU903" t="str">
            <v>N/A</v>
          </cell>
          <cell r="AV903">
            <v>0</v>
          </cell>
          <cell r="AW903" t="str">
            <v>N/A</v>
          </cell>
          <cell r="AX903">
            <v>3</v>
          </cell>
          <cell r="AY903">
            <v>45286</v>
          </cell>
          <cell r="AZ903">
            <v>152</v>
          </cell>
          <cell r="BA903">
            <v>62914061</v>
          </cell>
          <cell r="BB903" t="str">
            <v>SI</v>
          </cell>
          <cell r="BC903">
            <v>39845110</v>
          </cell>
          <cell r="BD903">
            <v>14503611</v>
          </cell>
          <cell r="BE903" t="str">
            <v>N/A</v>
          </cell>
          <cell r="BF903" t="str">
            <v>N/A</v>
          </cell>
          <cell r="BG903">
            <v>45245</v>
          </cell>
          <cell r="BH903">
            <v>45397</v>
          </cell>
          <cell r="BI903">
            <v>54</v>
          </cell>
          <cell r="BJ903" t="str">
            <v>SI</v>
          </cell>
          <cell r="BK903" t="str">
            <v>N/A</v>
          </cell>
          <cell r="BL903" t="str">
            <v>Bogotá D.C.</v>
          </cell>
          <cell r="BM903" t="str">
            <v>Cumplimiento</v>
          </cell>
          <cell r="BN903" t="str">
            <v xml:space="preserve">14-47-101020874 </v>
          </cell>
          <cell r="BO903">
            <v>0</v>
          </cell>
          <cell r="BP903" t="str">
            <v>Seguros del Estado S.A.</v>
          </cell>
          <cell r="BQ903">
            <v>44897</v>
          </cell>
          <cell r="BR903" t="str">
            <v>02/12/2022 - 20/05/2024</v>
          </cell>
          <cell r="BS903">
            <v>44900</v>
          </cell>
          <cell r="BT903" t="str">
            <v>PENDIENTE</v>
          </cell>
          <cell r="BU903" t="str">
            <v>Mediante otrosí N°1 se Modifica la Cláusula Segunda “OBLIGACIONES DEL CONTRATISTA”
El 04/08/2023 se publicó la cesión del contrato JEP-826-2022 CEDENTE, MICHAEL GIOVANNI CABALLERO RODRÍGUEZ, LA CESIONARIA, Eliana Yaneth Moscote Arias
Mediante otrosí N°2 el 15/11/2023 se publica la adición y prórroga del contrato JEP-826-2022
Mediante Otrosí N°3 el 26/12/2023 se publica la adición y prórroga del contrato JEP-826-2022</v>
          </cell>
          <cell r="BV903" t="str">
            <v>En ejecución</v>
          </cell>
          <cell r="BW903" t="str">
            <v>Adición, prórroga y cesión</v>
          </cell>
          <cell r="BX903" t="str">
            <v>N/A</v>
          </cell>
          <cell r="BY903" t="str">
            <v>DERECHO</v>
          </cell>
          <cell r="BZ903" t="str">
            <v>N/A</v>
          </cell>
          <cell r="CA903" t="str">
            <v>FEMENINO</v>
          </cell>
        </row>
        <row r="904">
          <cell r="C904" t="str">
            <v>JEP-827-2022</v>
          </cell>
          <cell r="D904" t="str">
            <v>JEP-CSPO-797-2022</v>
          </cell>
          <cell r="E904" t="str">
            <v>Jairo Cuellar</v>
          </cell>
          <cell r="F904">
            <v>44895</v>
          </cell>
          <cell r="G904" t="str">
            <v>Nelson Yara Jara</v>
          </cell>
          <cell r="H904" t="str">
            <v>2. Contratos o convenios que no requieren pluralidad de ofertas</v>
          </cell>
          <cell r="I904" t="str">
            <v>1. Prestación de servicios</v>
          </cell>
          <cell r="J904">
            <v>1014275310</v>
          </cell>
          <cell r="K904">
            <v>0</v>
          </cell>
          <cell r="L904" t="str">
            <v>Persona Natural</v>
          </cell>
          <cell r="M904" t="str">
            <v xml:space="preserve">Bogotá D.C. </v>
          </cell>
          <cell r="N904" t="str">
            <v>Prestar servicios profesionales para apoyar y acompañar en los procesos de mejoramiento de la gestión judicial de la Secretaría Judicial</v>
          </cell>
          <cell r="O904" t="str">
            <v>Funciones de la dependencia</v>
          </cell>
          <cell r="P904" t="str">
            <v>Harvey Danilo Suarez Morales</v>
          </cell>
          <cell r="Q904" t="str">
            <v>Secretaría Ejecutiva</v>
          </cell>
          <cell r="R904" t="str">
            <v>Dirección de Asuntos Jurídicos</v>
          </cell>
          <cell r="S904" t="str">
            <v>Secretaría General Judicial</v>
          </cell>
          <cell r="T904" t="str">
            <v xml:space="preserve">Yuly Saenz Berdugo </v>
          </cell>
          <cell r="U904" t="str">
            <v>G-Secretaría General Judicial</v>
          </cell>
          <cell r="V904" t="str">
            <v>N/A</v>
          </cell>
          <cell r="W904" t="str">
            <v>Magistratura SEJUD-Salas y Secciones SR</v>
          </cell>
          <cell r="X904" t="str">
            <v>N/A</v>
          </cell>
          <cell r="Y904" t="str">
            <v>Inversión</v>
          </cell>
          <cell r="Z904">
            <v>43459180</v>
          </cell>
          <cell r="AA904" t="str">
            <v>N/A</v>
          </cell>
          <cell r="AB904" t="str">
            <v>N/A</v>
          </cell>
          <cell r="AC904">
            <v>3614070</v>
          </cell>
          <cell r="AD904">
            <v>3794773</v>
          </cell>
          <cell r="AE904">
            <v>112822</v>
          </cell>
          <cell r="AF904">
            <v>560022</v>
          </cell>
          <cell r="AG904">
            <v>2022011000068</v>
          </cell>
          <cell r="AH904">
            <v>44897</v>
          </cell>
          <cell r="AI904">
            <v>44900</v>
          </cell>
          <cell r="AJ904" t="str">
            <v>Laura Daniela Pardo Velandia
Oscar Alfredo Pardo León</v>
          </cell>
          <cell r="AK904" t="str">
            <v>1233492379
1.136.884.731</v>
          </cell>
          <cell r="AL904" t="str">
            <v>2
3</v>
          </cell>
          <cell r="AM904" t="str">
            <v>7/03/2023
12/09/2023</v>
          </cell>
          <cell r="AN904">
            <v>-361407</v>
          </cell>
          <cell r="AO904">
            <v>45245</v>
          </cell>
          <cell r="AP904">
            <v>5439169</v>
          </cell>
          <cell r="AQ904">
            <v>45245</v>
          </cell>
          <cell r="AR904">
            <v>14503611</v>
          </cell>
          <cell r="AS904">
            <v>45286</v>
          </cell>
          <cell r="AT904">
            <v>0</v>
          </cell>
          <cell r="AU904" t="str">
            <v>N/A</v>
          </cell>
          <cell r="AV904">
            <v>0</v>
          </cell>
          <cell r="AW904" t="str">
            <v>N/A</v>
          </cell>
          <cell r="AX904">
            <v>2</v>
          </cell>
          <cell r="AY904">
            <v>45245</v>
          </cell>
          <cell r="AZ904">
            <v>152</v>
          </cell>
          <cell r="BA904">
            <v>63040553</v>
          </cell>
          <cell r="BB904" t="str">
            <v>SI</v>
          </cell>
          <cell r="BC904">
            <v>39845110</v>
          </cell>
          <cell r="BD904">
            <v>14503611</v>
          </cell>
          <cell r="BE904" t="str">
            <v>N/A</v>
          </cell>
          <cell r="BF904" t="str">
            <v>N/A</v>
          </cell>
          <cell r="BG904">
            <v>45245</v>
          </cell>
          <cell r="BH904">
            <v>45397</v>
          </cell>
          <cell r="BI904">
            <v>54</v>
          </cell>
          <cell r="BJ904" t="str">
            <v>SI</v>
          </cell>
          <cell r="BK904" t="str">
            <v>N/A</v>
          </cell>
          <cell r="BL904" t="str">
            <v>Bogotá D.C.</v>
          </cell>
          <cell r="BM904" t="str">
            <v>Cumplimiento</v>
          </cell>
          <cell r="BN904" t="str">
            <v>14-47-101020875</v>
          </cell>
          <cell r="BO904">
            <v>0</v>
          </cell>
          <cell r="BP904" t="str">
            <v>Seguros del Estado S.A.</v>
          </cell>
          <cell r="BQ904">
            <v>44897</v>
          </cell>
          <cell r="BR904" t="str">
            <v>02/12/2022 - 20/05/2024</v>
          </cell>
          <cell r="BS904">
            <v>44900</v>
          </cell>
          <cell r="BT904" t="str">
            <v>PENDIENTE</v>
          </cell>
          <cell r="BU904" t="str">
            <v>Se cede a partir del 7/03/2023
El 12/09/2023 se publica la cesión del contrato a partir del mismo día
Mediante otrosí N°1 el 15/11/2023 se publica la adición y prórroga del contrato JEP-827-2022
Mediante Otrosí N°2 el 26/12/2023 se publica la adición y prórroga del contrato JEP-827-2022</v>
          </cell>
          <cell r="BV904" t="str">
            <v>En ejecución</v>
          </cell>
          <cell r="BW904" t="str">
            <v>Adición, prórroga y cesión</v>
          </cell>
          <cell r="BX904" t="str">
            <v>N/A</v>
          </cell>
          <cell r="BY904" t="str">
            <v>DERECHO</v>
          </cell>
          <cell r="BZ904" t="str">
            <v>N/A</v>
          </cell>
          <cell r="CA904" t="str">
            <v>MASCULINO</v>
          </cell>
        </row>
        <row r="905">
          <cell r="C905" t="str">
            <v>JEP-913-2022</v>
          </cell>
          <cell r="D905" t="str">
            <v>JEP-CSPO-881-2022</v>
          </cell>
          <cell r="E905" t="str">
            <v xml:space="preserve">Vanessa Jiménez </v>
          </cell>
          <cell r="F905">
            <v>44901</v>
          </cell>
          <cell r="G905" t="str">
            <v>Olga Lucia Cardona Castrillon</v>
          </cell>
          <cell r="H905" t="str">
            <v>2. Contratos o convenios que no requieren pluralidad de ofertas</v>
          </cell>
          <cell r="I905" t="str">
            <v>1. Prestación de servicios</v>
          </cell>
          <cell r="J905">
            <v>24758450</v>
          </cell>
          <cell r="K905">
            <v>2</v>
          </cell>
          <cell r="L905" t="str">
            <v>Persona Natural</v>
          </cell>
          <cell r="M905" t="str">
            <v xml:space="preserve">Bogotá D.C. </v>
          </cell>
          <cell r="N905" t="str">
            <v>Prestar servicios profesionales para apoyar jurídicamente a la subdirección de comunicaciones en el análisis de la información y revisión de documentos expedidos por la dependencia, así como el acompañamiento a los trámites de competencia de la misma, requeridos para la ejecución y gestión de comunicaciones de la JEP</v>
          </cell>
          <cell r="O905" t="str">
            <v>Funciones de la dependencia</v>
          </cell>
          <cell r="P905" t="str">
            <v>Harvey Danilo Suarez Morales</v>
          </cell>
          <cell r="Q905" t="str">
            <v>Secretaría Ejecutiva</v>
          </cell>
          <cell r="R905" t="str">
            <v>Secretaría Ejecutiva</v>
          </cell>
          <cell r="S905" t="str">
            <v>Subdirección de Comunicaciones</v>
          </cell>
          <cell r="T905" t="str">
            <v>Hernando Salazar Palacio</v>
          </cell>
          <cell r="U905" t="str">
            <v>AA-Subdirección de Comunicaciones</v>
          </cell>
          <cell r="V905" t="str">
            <v>N/A</v>
          </cell>
          <cell r="W905" t="str">
            <v>N/A</v>
          </cell>
          <cell r="X905" t="str">
            <v>N/A</v>
          </cell>
          <cell r="Y905" t="str">
            <v>Inversión</v>
          </cell>
          <cell r="Z905">
            <v>86918393</v>
          </cell>
          <cell r="AA905" t="str">
            <v>N/A</v>
          </cell>
          <cell r="AB905" t="str">
            <v>N/A</v>
          </cell>
          <cell r="AC905">
            <v>7228143</v>
          </cell>
          <cell r="AD905">
            <v>7589549</v>
          </cell>
          <cell r="AE905">
            <v>114122</v>
          </cell>
          <cell r="AF905">
            <v>580822</v>
          </cell>
          <cell r="AG905">
            <v>2022011000068</v>
          </cell>
          <cell r="AH905">
            <v>44908</v>
          </cell>
          <cell r="AI905">
            <v>44908</v>
          </cell>
          <cell r="AJ905" t="str">
            <v>N/A</v>
          </cell>
          <cell r="AK905" t="str">
            <v>N/A</v>
          </cell>
          <cell r="AL905" t="str">
            <v>N/A</v>
          </cell>
          <cell r="AM905" t="str">
            <v>N/A</v>
          </cell>
          <cell r="AN905">
            <v>0</v>
          </cell>
          <cell r="AO905" t="str">
            <v>N/A</v>
          </cell>
          <cell r="AP905">
            <v>0</v>
          </cell>
          <cell r="AQ905" t="str">
            <v>N/A</v>
          </cell>
          <cell r="AR905">
            <v>0</v>
          </cell>
          <cell r="AS905" t="str">
            <v>N/A</v>
          </cell>
          <cell r="AT905">
            <v>0</v>
          </cell>
          <cell r="AU905" t="str">
            <v>N/A</v>
          </cell>
          <cell r="AV905">
            <v>0</v>
          </cell>
          <cell r="AW905" t="str">
            <v>N/A</v>
          </cell>
          <cell r="AX905">
            <v>0</v>
          </cell>
          <cell r="AY905" t="str">
            <v>N/A</v>
          </cell>
          <cell r="AZ905">
            <v>-161</v>
          </cell>
          <cell r="BA905">
            <v>86918393</v>
          </cell>
          <cell r="BB905" t="str">
            <v>SI</v>
          </cell>
          <cell r="BC905">
            <v>79690250</v>
          </cell>
          <cell r="BD905" t="str">
            <v>N/A</v>
          </cell>
          <cell r="BE905" t="str">
            <v>N/A</v>
          </cell>
          <cell r="BF905" t="str">
            <v>N/A</v>
          </cell>
          <cell r="BG905">
            <v>45245</v>
          </cell>
          <cell r="BH905">
            <v>45084</v>
          </cell>
          <cell r="BI905">
            <v>-259</v>
          </cell>
          <cell r="BJ905" t="str">
            <v>SI</v>
          </cell>
          <cell r="BK905">
            <v>45084</v>
          </cell>
          <cell r="BL905" t="str">
            <v>Bogotá D.C.</v>
          </cell>
          <cell r="BM905" t="str">
            <v>Cumplimiento</v>
          </cell>
          <cell r="BN905" t="str">
            <v>11-47-101013477</v>
          </cell>
          <cell r="BO905">
            <v>0</v>
          </cell>
          <cell r="BP905" t="str">
            <v>Seguros del Estado S.A.</v>
          </cell>
          <cell r="BQ905">
            <v>44908</v>
          </cell>
          <cell r="BR905" t="str">
            <v>13/12/2022 - 20/05/2024</v>
          </cell>
          <cell r="BS905">
            <v>44908</v>
          </cell>
          <cell r="BT905" t="str">
            <v>PENDIENTE</v>
          </cell>
          <cell r="BU905" t="str">
            <v xml:space="preserve">El 7/06/2023 se publico se publico TERMINACIÓN ANTICIPADA DE MUTUO ACUERDO, BALANCE FINAL Y CIERRE DEL CONTRATO JEP-913-2022 </v>
          </cell>
          <cell r="BV905" t="str">
            <v>Terminado</v>
          </cell>
          <cell r="BW905" t="str">
            <v>Terminación anticipada</v>
          </cell>
          <cell r="BX905" t="str">
            <v>N/A</v>
          </cell>
          <cell r="BY905" t="str">
            <v>DERECHO</v>
          </cell>
          <cell r="BZ905" t="str">
            <v>N/A</v>
          </cell>
          <cell r="CA905" t="str">
            <v>FEMENINO</v>
          </cell>
        </row>
        <row r="906">
          <cell r="C906" t="str">
            <v>JEP-890-2022</v>
          </cell>
          <cell r="D906" t="str">
            <v>JEP-CSPO-858-2022</v>
          </cell>
          <cell r="E906" t="str">
            <v xml:space="preserve">Vanessa Jiménez </v>
          </cell>
          <cell r="F906">
            <v>44897</v>
          </cell>
          <cell r="G906" t="str">
            <v>Luisa Fernanda Cardenas Morales</v>
          </cell>
          <cell r="H906" t="str">
            <v>2. Contratos o convenios que no requieren pluralidad de ofertas</v>
          </cell>
          <cell r="I906" t="str">
            <v>1. Prestación de servicios</v>
          </cell>
          <cell r="J906">
            <v>1016031932</v>
          </cell>
          <cell r="K906">
            <v>1</v>
          </cell>
          <cell r="L906" t="str">
            <v>Persona Natural</v>
          </cell>
          <cell r="M906" t="str">
            <v xml:space="preserve">Bogotá D.C. </v>
          </cell>
          <cell r="N906" t="str">
            <v>Prestar servicios profesionales al departamento de SAAD representación víctimas para apoyar y acompañar la planeación, articulación, fortalecimiento y seguimiento a las actividades de representación a cargo del departamento, así como en su despliegue territorial.</v>
          </cell>
          <cell r="O906" t="str">
            <v>Funciones de la dependencia</v>
          </cell>
          <cell r="P906" t="str">
            <v>Harvey Danilo Suarez Morales</v>
          </cell>
          <cell r="Q906" t="str">
            <v>Secretaría Ejecutiva</v>
          </cell>
          <cell r="R906" t="str">
            <v>Subsecretaría Ejecutiva</v>
          </cell>
          <cell r="S906" t="str">
            <v>Departamento SAAD - Víctimas</v>
          </cell>
          <cell r="T906" t="str">
            <v>Claudia Liliana Erazo Maldonado</v>
          </cell>
          <cell r="U906" t="str">
            <v>BB-Departamento SAAD - Víctimas</v>
          </cell>
          <cell r="V906" t="str">
            <v>Carolina Silva Ortiz
A partir del 2 de octubre hasta por el término que dure la situación administrativa de
la titular del cargo</v>
          </cell>
          <cell r="W906" t="str">
            <v>N/A</v>
          </cell>
          <cell r="X906" t="str">
            <v>N/A</v>
          </cell>
          <cell r="Y906" t="str">
            <v>Inversión</v>
          </cell>
          <cell r="Z906">
            <v>62581258</v>
          </cell>
          <cell r="AA906" t="str">
            <v>N/A</v>
          </cell>
          <cell r="AB906" t="str">
            <v>N/A</v>
          </cell>
          <cell r="AC906">
            <v>5204263</v>
          </cell>
          <cell r="AD906">
            <v>5464476</v>
          </cell>
          <cell r="AE906">
            <v>124122</v>
          </cell>
          <cell r="AF906">
            <v>577122</v>
          </cell>
          <cell r="AG906">
            <v>2018011001091</v>
          </cell>
          <cell r="AH906">
            <v>44904</v>
          </cell>
          <cell r="AI906">
            <v>44907</v>
          </cell>
          <cell r="AJ906" t="str">
            <v>N/A</v>
          </cell>
          <cell r="AK906" t="str">
            <v>N/A</v>
          </cell>
          <cell r="AL906" t="str">
            <v>N/A</v>
          </cell>
          <cell r="AM906" t="str">
            <v>N/A</v>
          </cell>
          <cell r="AN906">
            <v>-1734763</v>
          </cell>
          <cell r="AO906">
            <v>45245</v>
          </cell>
          <cell r="AP906">
            <v>8196717</v>
          </cell>
          <cell r="AQ906">
            <v>45245</v>
          </cell>
          <cell r="AR906">
            <v>20885211</v>
          </cell>
          <cell r="AS906">
            <v>45288</v>
          </cell>
          <cell r="AT906">
            <v>0</v>
          </cell>
          <cell r="AU906" t="str">
            <v>N/A</v>
          </cell>
          <cell r="AV906">
            <v>0</v>
          </cell>
          <cell r="AW906" t="str">
            <v>N/A</v>
          </cell>
          <cell r="AX906">
            <v>2</v>
          </cell>
          <cell r="AY906">
            <v>45288</v>
          </cell>
          <cell r="AZ906">
            <v>152</v>
          </cell>
          <cell r="BA906">
            <v>89928423</v>
          </cell>
          <cell r="BB906" t="str">
            <v>SI</v>
          </cell>
          <cell r="BC906">
            <v>57376995</v>
          </cell>
          <cell r="BD906">
            <v>20885211</v>
          </cell>
          <cell r="BE906" t="str">
            <v>N/A</v>
          </cell>
          <cell r="BF906" t="str">
            <v>N/A</v>
          </cell>
          <cell r="BG906">
            <v>45245</v>
          </cell>
          <cell r="BH906">
            <v>45397</v>
          </cell>
          <cell r="BI906">
            <v>54</v>
          </cell>
          <cell r="BJ906" t="str">
            <v>SI</v>
          </cell>
          <cell r="BK906" t="str">
            <v>N/A</v>
          </cell>
          <cell r="BL906" t="str">
            <v>Bogotá D.C.</v>
          </cell>
          <cell r="BM906" t="str">
            <v>Cumplimiento</v>
          </cell>
          <cell r="BN906" t="str">
            <v xml:space="preserve">33-47-101010422 </v>
          </cell>
          <cell r="BO906">
            <v>0</v>
          </cell>
          <cell r="BP906" t="str">
            <v>Seguros del Estado S.A.</v>
          </cell>
          <cell r="BQ906">
            <v>44904</v>
          </cell>
          <cell r="BR906" t="str">
            <v>09/12/2022 - 20/05/2024</v>
          </cell>
          <cell r="BS906">
            <v>44907</v>
          </cell>
          <cell r="BT906" t="str">
            <v>PENDIENTE</v>
          </cell>
          <cell r="BU906" t="str">
            <v>Mediante otrosí N°1 el 15/11/2023 se publica la adición y prórroga del contrato 890-2022
Mediante Otrosí N°2 el 28/12/2023 se publica la adición y prórroga del contrato JEP-890-2022</v>
          </cell>
          <cell r="BV906" t="str">
            <v>En ejecución</v>
          </cell>
          <cell r="BW906" t="str">
            <v>Adición, prórroga y cesión</v>
          </cell>
          <cell r="BX906" t="str">
            <v>N/A</v>
          </cell>
          <cell r="BY906" t="str">
            <v>ECONOMIA</v>
          </cell>
          <cell r="BZ906" t="str">
            <v>N/A</v>
          </cell>
          <cell r="CA906" t="str">
            <v>FEMENINO</v>
          </cell>
        </row>
        <row r="907">
          <cell r="C907" t="str">
            <v>JEP-872-2022</v>
          </cell>
          <cell r="D907" t="str">
            <v>JEP-CSPO-842-2022</v>
          </cell>
          <cell r="E907" t="str">
            <v>Clara Torres</v>
          </cell>
          <cell r="F907">
            <v>44896</v>
          </cell>
          <cell r="G907" t="str">
            <v>Liliana Patricia Garnica González</v>
          </cell>
          <cell r="H907" t="str">
            <v>2. Contratos o convenios que no requieren pluralidad de ofertas</v>
          </cell>
          <cell r="I907" t="str">
            <v>1. Prestación de servicios</v>
          </cell>
          <cell r="J907">
            <v>1020731967</v>
          </cell>
          <cell r="K907">
            <v>7</v>
          </cell>
          <cell r="L907" t="str">
            <v>Persona Natural</v>
          </cell>
          <cell r="M907" t="str">
            <v xml:space="preserve">Bogotá D.C. </v>
          </cell>
          <cell r="N907" t="str">
            <v>Apoyar y acompañar la transcripción de diligencias en el marco de los casos priorizados por la Sala de Reconocimiento de Verdad, de Responsabilidad y de Determinación de los Hechos y Conductas</v>
          </cell>
          <cell r="O907" t="str">
            <v>Funciones de la dependencia</v>
          </cell>
          <cell r="P907" t="str">
            <v>Harvey Danilo Suarez Morales</v>
          </cell>
          <cell r="Q907" t="str">
            <v>Secretaría Ejecutiva</v>
          </cell>
          <cell r="R907" t="str">
            <v>Dirección de Asuntos Jurídicos</v>
          </cell>
          <cell r="S907" t="str">
            <v>Dirección de Asuntos Jurídicos</v>
          </cell>
          <cell r="T907" t="str">
            <v>Camila Andrea Santamaría Chavarro</v>
          </cell>
          <cell r="U907" t="str">
            <v>F -Magistratura</v>
          </cell>
          <cell r="V907" t="str">
            <v>N/A</v>
          </cell>
          <cell r="W907" t="str">
            <v>Magistratura
Transcriptores - SRVR</v>
          </cell>
          <cell r="X907" t="str">
            <v>Mgdo. Belkis Florentina Izquierdo Torres</v>
          </cell>
          <cell r="Y907" t="str">
            <v>Inversión</v>
          </cell>
          <cell r="Z907">
            <v>39113268</v>
          </cell>
          <cell r="AA907" t="str">
            <v>N/A</v>
          </cell>
          <cell r="AB907" t="str">
            <v>N/A</v>
          </cell>
          <cell r="AC907">
            <v>3252663</v>
          </cell>
          <cell r="AD907">
            <v>3415296</v>
          </cell>
          <cell r="AE907">
            <v>113322</v>
          </cell>
          <cell r="AF907">
            <v>586122</v>
          </cell>
          <cell r="AG907" t="str">
            <v xml:space="preserve">	2022011000068</v>
          </cell>
          <cell r="AH907">
            <v>44910</v>
          </cell>
          <cell r="AI907">
            <v>44921</v>
          </cell>
          <cell r="AJ907" t="str">
            <v>N/A</v>
          </cell>
          <cell r="AK907" t="str">
            <v>N/A</v>
          </cell>
          <cell r="AL907" t="str">
            <v>N/A</v>
          </cell>
          <cell r="AM907" t="str">
            <v>N/A</v>
          </cell>
          <cell r="AN907">
            <v>-2602131</v>
          </cell>
          <cell r="AO907">
            <v>45245</v>
          </cell>
          <cell r="AP907">
            <v>5122947</v>
          </cell>
          <cell r="AQ907">
            <v>45245</v>
          </cell>
          <cell r="AR907">
            <v>13053249</v>
          </cell>
          <cell r="AS907" t="str">
            <v>N/A</v>
          </cell>
          <cell r="AT907">
            <v>0</v>
          </cell>
          <cell r="AU907" t="str">
            <v>N/A</v>
          </cell>
          <cell r="AV907">
            <v>0</v>
          </cell>
          <cell r="AW907" t="str">
            <v>N/A</v>
          </cell>
          <cell r="AX907">
            <v>2</v>
          </cell>
          <cell r="AY907">
            <v>45288</v>
          </cell>
          <cell r="AZ907">
            <v>152</v>
          </cell>
          <cell r="BA907">
            <v>54687333</v>
          </cell>
          <cell r="BB907" t="str">
            <v>SI</v>
          </cell>
          <cell r="BC907">
            <v>35860605</v>
          </cell>
          <cell r="BD907">
            <v>13053249</v>
          </cell>
          <cell r="BE907" t="str">
            <v>N/A</v>
          </cell>
          <cell r="BF907" t="str">
            <v>N/A</v>
          </cell>
          <cell r="BG907">
            <v>45245</v>
          </cell>
          <cell r="BH907">
            <v>45397</v>
          </cell>
          <cell r="BI907">
            <v>54</v>
          </cell>
          <cell r="BJ907" t="str">
            <v>SI</v>
          </cell>
          <cell r="BK907" t="str">
            <v>N/A</v>
          </cell>
          <cell r="BL907" t="str">
            <v>Bogotá D.C.</v>
          </cell>
          <cell r="BM907" t="str">
            <v>Cumplimiento</v>
          </cell>
          <cell r="BN907" t="str">
            <v>11-45-101120549</v>
          </cell>
          <cell r="BO907">
            <v>0</v>
          </cell>
          <cell r="BP907" t="str">
            <v>Seguros del Estado S.A.</v>
          </cell>
          <cell r="BQ907">
            <v>44910</v>
          </cell>
          <cell r="BR907" t="str">
            <v>15/12/2022 - 15/05/2024</v>
          </cell>
          <cell r="BS907">
            <v>44916</v>
          </cell>
          <cell r="BT907" t="str">
            <v>PENDIENTE</v>
          </cell>
          <cell r="BU907" t="str">
            <v>Mediante otrosí N°1 el 15/11/2023 se publica la adición y prórroga del contrato JEP-872-2022
Mediante otrosí N°2 se publica la adición y prórroga del contrato JEP-872-2022</v>
          </cell>
          <cell r="BV907" t="str">
            <v>En ejecución</v>
          </cell>
          <cell r="BW907" t="str">
            <v>Adición y Prórroga</v>
          </cell>
          <cell r="BX907" t="str">
            <v>N/A</v>
          </cell>
          <cell r="BY907" t="str">
            <v>CIENCIAS POLITICAS</v>
          </cell>
          <cell r="BZ907" t="str">
            <v>N/A</v>
          </cell>
          <cell r="CA907" t="str">
            <v>FEMENINO</v>
          </cell>
        </row>
        <row r="908">
          <cell r="C908" t="str">
            <v>JEP-850-2022</v>
          </cell>
          <cell r="D908" t="str">
            <v>JEP-CSPO-820-2022</v>
          </cell>
          <cell r="E908" t="str">
            <v>Laura Paredes</v>
          </cell>
          <cell r="F908">
            <v>44895</v>
          </cell>
          <cell r="G908" t="str">
            <v>Gabriela Torres Daza</v>
          </cell>
          <cell r="H908" t="str">
            <v>2. Contratos o convenios que no requieren pluralidad de ofertas</v>
          </cell>
          <cell r="I908" t="str">
            <v>1. Prestación de servicios</v>
          </cell>
          <cell r="J908">
            <v>1018456069</v>
          </cell>
          <cell r="K908">
            <v>1</v>
          </cell>
          <cell r="L908" t="str">
            <v>Persona Natural</v>
          </cell>
          <cell r="M908" t="str">
            <v xml:space="preserve">Bogotá D.C. </v>
          </cell>
          <cell r="N908" t="str">
            <v>Prestar servicios profesionales para apoyar en los procesos de mejoramiento de la gestión judicial de las Salas de Justicia y Secciones del Tribunal para la Paz.</v>
          </cell>
          <cell r="O908" t="str">
            <v>Funciones de la dependencia</v>
          </cell>
          <cell r="P908" t="str">
            <v>Harvey Danilo Suarez Morales</v>
          </cell>
          <cell r="Q908" t="str">
            <v>Secretaría Ejecutiva</v>
          </cell>
          <cell r="R908" t="str">
            <v>Dirección de Asuntos Jurídicos</v>
          </cell>
          <cell r="S908" t="str">
            <v>Departamento de Conceptos y Representación Jurídica</v>
          </cell>
          <cell r="T908" t="str">
            <v>Sandra Milena Sánchez Rojas</v>
          </cell>
          <cell r="U908" t="str">
            <v>F -Magistratura</v>
          </cell>
          <cell r="V908" t="str">
            <v>N/A</v>
          </cell>
          <cell r="W908" t="str">
            <v>Magistratura
Salas y Secciones SDSJ</v>
          </cell>
          <cell r="X908" t="str">
            <v>N/A</v>
          </cell>
          <cell r="Y908" t="str">
            <v>Inversión</v>
          </cell>
          <cell r="Z908">
            <v>43459180</v>
          </cell>
          <cell r="AA908" t="str">
            <v>N/A</v>
          </cell>
          <cell r="AB908" t="str">
            <v>N/A</v>
          </cell>
          <cell r="AC908">
            <v>3614070</v>
          </cell>
          <cell r="AD908">
            <v>3794773</v>
          </cell>
          <cell r="AE908">
            <v>561822</v>
          </cell>
          <cell r="AF908">
            <v>6422</v>
          </cell>
          <cell r="AG908">
            <v>2022011000068</v>
          </cell>
          <cell r="AH908">
            <v>44897</v>
          </cell>
          <cell r="AI908">
            <v>44900</v>
          </cell>
          <cell r="AJ908" t="str">
            <v>Eduar Arbey Tovar Peña</v>
          </cell>
          <cell r="AK908">
            <v>79611053</v>
          </cell>
          <cell r="AL908">
            <v>1</v>
          </cell>
          <cell r="AM908">
            <v>45181</v>
          </cell>
          <cell r="AN908">
            <v>-1204690</v>
          </cell>
          <cell r="AO908">
            <v>45245</v>
          </cell>
          <cell r="AP908">
            <v>5565661</v>
          </cell>
          <cell r="AQ908">
            <v>45245</v>
          </cell>
          <cell r="AR908">
            <v>14503611</v>
          </cell>
          <cell r="AS908">
            <v>45287</v>
          </cell>
          <cell r="AT908">
            <v>0</v>
          </cell>
          <cell r="AU908" t="str">
            <v>N/A</v>
          </cell>
          <cell r="AV908">
            <v>0</v>
          </cell>
          <cell r="AW908" t="str">
            <v>N/A</v>
          </cell>
          <cell r="AX908">
            <v>3</v>
          </cell>
          <cell r="AY908">
            <v>45287</v>
          </cell>
          <cell r="AZ908">
            <v>152</v>
          </cell>
          <cell r="BA908">
            <v>62323762</v>
          </cell>
          <cell r="BB908" t="str">
            <v>SI</v>
          </cell>
          <cell r="BC908">
            <v>39845110</v>
          </cell>
          <cell r="BD908">
            <v>14503611</v>
          </cell>
          <cell r="BE908" t="str">
            <v>N/A</v>
          </cell>
          <cell r="BF908" t="str">
            <v>N/A</v>
          </cell>
          <cell r="BG908">
            <v>45245</v>
          </cell>
          <cell r="BH908">
            <v>45397</v>
          </cell>
          <cell r="BI908">
            <v>54</v>
          </cell>
          <cell r="BJ908" t="str">
            <v>SI</v>
          </cell>
          <cell r="BK908" t="str">
            <v>N/A</v>
          </cell>
          <cell r="BL908" t="str">
            <v>Bogotá D.C.</v>
          </cell>
          <cell r="BM908" t="str">
            <v>Cumplimiento</v>
          </cell>
          <cell r="BN908" t="str">
            <v>15-47-101010380</v>
          </cell>
          <cell r="BO908">
            <v>0</v>
          </cell>
          <cell r="BP908" t="str">
            <v>Seguros del Estado S.A.</v>
          </cell>
          <cell r="BQ908">
            <v>44900</v>
          </cell>
          <cell r="BR908" t="str">
            <v>01/12/2022 - 15/05/2024</v>
          </cell>
          <cell r="BS908">
            <v>44907</v>
          </cell>
          <cell r="BT908" t="str">
            <v>PENDIENTE</v>
          </cell>
          <cell r="BU908" t="str">
            <v>Mediante otrosí N°1 Modificar la CLÁUSULA SÉPTIMA –
DISPONIBILIDAD PRESUPUESTAL
12/09/2023 se publica la cesión del contrato JEP-850-2022 a partir del 12 de septiembre de 2023.  Eduar Arbey Tovar Peña
Mediante otrosí N°2 el 15/11/2023 se publica la adición y prórroga del contrato JEP-850-2022
Mediante Otrosí N°3 el 27/12/2023 se publica la adición y prórroga del contrato JEP-850-2022 Prorroga hasta el 15 de Abril de 2024</v>
          </cell>
          <cell r="BV908" t="str">
            <v>En ejecución</v>
          </cell>
          <cell r="BW908" t="str">
            <v>Adición, prórroga y cesión</v>
          </cell>
          <cell r="BX908" t="str">
            <v>N/A</v>
          </cell>
          <cell r="BY908" t="str">
            <v>DERECHO</v>
          </cell>
          <cell r="BZ908" t="str">
            <v>N/A</v>
          </cell>
          <cell r="CA908" t="str">
            <v>MASCULINO</v>
          </cell>
        </row>
        <row r="909">
          <cell r="C909" t="str">
            <v>JEP-952-2022</v>
          </cell>
          <cell r="D909" t="str">
            <v>JEP-CSPO-918-2022</v>
          </cell>
          <cell r="E909" t="str">
            <v>Jairo Cuellar</v>
          </cell>
          <cell r="F909">
            <v>44902</v>
          </cell>
          <cell r="G909" t="str">
            <v>Maria Lucia Vargas Pardo</v>
          </cell>
          <cell r="H909" t="str">
            <v>2. Contratos o convenios que no requieren pluralidad de ofertas</v>
          </cell>
          <cell r="I909" t="str">
            <v>1. Prestación de servicios</v>
          </cell>
          <cell r="J909">
            <v>35465251</v>
          </cell>
          <cell r="K909">
            <v>5</v>
          </cell>
          <cell r="L909" t="str">
            <v>Persona Natural</v>
          </cell>
          <cell r="M909" t="str">
            <v xml:space="preserve">Bogotá D.C. </v>
          </cell>
          <cell r="N909" t="str">
            <v>Prestación de servicios profesionales para apoyar y acompañar al departamento SAAD Comparecientes en las gestiones administrativas a su cargo.</v>
          </cell>
          <cell r="O909" t="str">
            <v>Funciones de la dependencia</v>
          </cell>
          <cell r="P909" t="str">
            <v>Harvey Danilo Suarez Morales</v>
          </cell>
          <cell r="Q909" t="str">
            <v>Secretaría Ejecutiva</v>
          </cell>
          <cell r="R909" t="str">
            <v>Subsecretaría Ejecutiva</v>
          </cell>
          <cell r="S909" t="str">
            <v>Departamento SAAD - Comparecientes</v>
          </cell>
          <cell r="T909" t="str">
            <v>Jorge Alirio Mancera Cortés</v>
          </cell>
          <cell r="U909" t="str">
            <v>BB-Departamento SAAD - Comparecientes</v>
          </cell>
          <cell r="V909" t="str">
            <v>N/A</v>
          </cell>
          <cell r="W909" t="str">
            <v>N/A</v>
          </cell>
          <cell r="X909" t="str">
            <v>N/A</v>
          </cell>
          <cell r="Y909" t="str">
            <v>Inversión</v>
          </cell>
          <cell r="Z909">
            <v>86918393</v>
          </cell>
          <cell r="AA909" t="str">
            <v>N/A</v>
          </cell>
          <cell r="AB909" t="str">
            <v>N/A</v>
          </cell>
          <cell r="AC909">
            <v>7228143</v>
          </cell>
          <cell r="AD909">
            <v>7589549</v>
          </cell>
          <cell r="AE909">
            <v>121522</v>
          </cell>
          <cell r="AF909">
            <v>591122</v>
          </cell>
          <cell r="AG909">
            <v>2022011000068</v>
          </cell>
          <cell r="AH909">
            <v>44915</v>
          </cell>
          <cell r="AI909">
            <v>44917</v>
          </cell>
          <cell r="AJ909" t="str">
            <v>N/A</v>
          </cell>
          <cell r="AK909" t="str">
            <v>N/A</v>
          </cell>
          <cell r="AL909" t="str">
            <v>N/A</v>
          </cell>
          <cell r="AM909" t="str">
            <v>N/A</v>
          </cell>
          <cell r="AN909">
            <v>-4818763</v>
          </cell>
          <cell r="AO909">
            <v>45275</v>
          </cell>
          <cell r="AP909">
            <v>11384338</v>
          </cell>
          <cell r="AQ909">
            <v>45275</v>
          </cell>
          <cell r="AR909">
            <v>29007246</v>
          </cell>
          <cell r="AS909">
            <v>45287</v>
          </cell>
          <cell r="AT909">
            <v>0</v>
          </cell>
          <cell r="AU909" t="str">
            <v>N/A</v>
          </cell>
          <cell r="AV909">
            <v>0</v>
          </cell>
          <cell r="AW909" t="str">
            <v>N/A</v>
          </cell>
          <cell r="AX909">
            <v>2</v>
          </cell>
          <cell r="AY909">
            <v>45287</v>
          </cell>
          <cell r="AZ909">
            <v>152</v>
          </cell>
          <cell r="BA909">
            <v>122491214</v>
          </cell>
          <cell r="BB909" t="str">
            <v>SI</v>
          </cell>
          <cell r="BC909">
            <v>79690250</v>
          </cell>
          <cell r="BD909">
            <v>29007246</v>
          </cell>
          <cell r="BE909" t="str">
            <v>N/A</v>
          </cell>
          <cell r="BF909" t="str">
            <v>N/A</v>
          </cell>
          <cell r="BG909">
            <v>45245</v>
          </cell>
          <cell r="BH909">
            <v>45397</v>
          </cell>
          <cell r="BI909">
            <v>54</v>
          </cell>
          <cell r="BJ909" t="str">
            <v>SI</v>
          </cell>
          <cell r="BK909" t="str">
            <v>N/A</v>
          </cell>
          <cell r="BL909" t="str">
            <v>Bogotá D.C.</v>
          </cell>
          <cell r="BM909" t="str">
            <v>Cumplimiento</v>
          </cell>
          <cell r="BN909" t="str">
            <v xml:space="preserve">	360 47 994000024669</v>
          </cell>
          <cell r="BO909">
            <v>0</v>
          </cell>
          <cell r="BP909" t="str">
            <v>Aseguradora Solidaria de Colombia</v>
          </cell>
          <cell r="BQ909">
            <v>44916</v>
          </cell>
          <cell r="BR909" t="str">
            <v>20/12/2022 - 20/05/2024</v>
          </cell>
          <cell r="BS909">
            <v>44917</v>
          </cell>
          <cell r="BT909" t="str">
            <v>PENDIENTE</v>
          </cell>
          <cell r="BU909" t="str">
            <v xml:space="preserve">Mediante otrosí N°1 el 15/11/2023 se publica la adición y prórroga del Cto JEP-952-2022
Mediante Otrosí N°2 el 27/12/2023 se publica la adición y prórroga del contrato  JEP-952-2022 </v>
          </cell>
          <cell r="BV909" t="str">
            <v>En ejecución</v>
          </cell>
          <cell r="BW909" t="str">
            <v>Adición y Prórroga</v>
          </cell>
          <cell r="BX909" t="str">
            <v>N/A</v>
          </cell>
          <cell r="BY909" t="str">
            <v>DERECHO</v>
          </cell>
          <cell r="BZ909" t="str">
            <v>N/A</v>
          </cell>
          <cell r="CA909" t="str">
            <v>FEMENINO</v>
          </cell>
        </row>
        <row r="910">
          <cell r="C910" t="str">
            <v>JEP-974-2022</v>
          </cell>
          <cell r="D910" t="str">
            <v>JEP-CSPO-939-2022</v>
          </cell>
          <cell r="E910" t="str">
            <v>Laura Paredes</v>
          </cell>
          <cell r="F910">
            <v>44908</v>
          </cell>
          <cell r="G910" t="str">
            <v>Oscar Felipe Bernal Beltrán</v>
          </cell>
          <cell r="H910" t="str">
            <v>2. Contratos o convenios que no requieren pluralidad de ofertas</v>
          </cell>
          <cell r="I910" t="str">
            <v>1. Prestación de servicios</v>
          </cell>
          <cell r="J910">
            <v>80098893</v>
          </cell>
          <cell r="K910">
            <v>2</v>
          </cell>
          <cell r="L910" t="str">
            <v>Persona Natural</v>
          </cell>
          <cell r="M910" t="str">
            <v xml:space="preserve">Bogotá D.C. </v>
          </cell>
          <cell r="N910" t="str">
            <v>Prestación   de   servicios   profesionales   en   la   asesoría jurídica, atención integral y defensa técnica judicial a las personas  que  comparezcan  ante  las  salas  y  secciones  de la JEP, teniendo en cuenta los enfoques diferenciales</v>
          </cell>
          <cell r="O910" t="str">
            <v>Misional</v>
          </cell>
          <cell r="P910" t="str">
            <v>Harvey Danilo Suarez Morales</v>
          </cell>
          <cell r="Q910" t="str">
            <v>Secretaría Ejecutiva</v>
          </cell>
          <cell r="R910" t="str">
            <v>Subsecretaría Ejecutiva</v>
          </cell>
          <cell r="S910" t="str">
            <v>Departamento SAAD - Comparecientes</v>
          </cell>
          <cell r="T910" t="str">
            <v>Jorge Alirio Mancera Cortés</v>
          </cell>
          <cell r="U910" t="str">
            <v>BB-Departamento SAAD - Comparecientes</v>
          </cell>
          <cell r="V910" t="str">
            <v>N/A</v>
          </cell>
          <cell r="W910" t="str">
            <v>N/A</v>
          </cell>
          <cell r="X910" t="str">
            <v>N/A</v>
          </cell>
          <cell r="Y910" t="str">
            <v>Inversión</v>
          </cell>
          <cell r="Z910">
            <v>86918393</v>
          </cell>
          <cell r="AA910" t="str">
            <v>N/A</v>
          </cell>
          <cell r="AB910" t="str">
            <v>N/A</v>
          </cell>
          <cell r="AC910">
            <v>7228143</v>
          </cell>
          <cell r="AD910">
            <v>7589549</v>
          </cell>
          <cell r="AE910">
            <v>120422</v>
          </cell>
          <cell r="AF910">
            <v>592722</v>
          </cell>
          <cell r="AG910">
            <v>2022011000068</v>
          </cell>
          <cell r="AH910">
            <v>44915</v>
          </cell>
          <cell r="AI910">
            <v>44917</v>
          </cell>
          <cell r="AJ910" t="str">
            <v>N/A</v>
          </cell>
          <cell r="AK910" t="str">
            <v>N/A</v>
          </cell>
          <cell r="AL910" t="str">
            <v>N/A</v>
          </cell>
          <cell r="AM910" t="str">
            <v>N/A</v>
          </cell>
          <cell r="AN910">
            <v>-4818763</v>
          </cell>
          <cell r="AO910">
            <v>45245</v>
          </cell>
          <cell r="AP910">
            <v>11384338</v>
          </cell>
          <cell r="AQ910">
            <v>45245</v>
          </cell>
          <cell r="AR910">
            <v>29007246</v>
          </cell>
          <cell r="AS910">
            <v>45282</v>
          </cell>
          <cell r="AT910">
            <v>0</v>
          </cell>
          <cell r="AU910" t="str">
            <v>N/A</v>
          </cell>
          <cell r="AV910">
            <v>0</v>
          </cell>
          <cell r="AW910" t="str">
            <v>N/A</v>
          </cell>
          <cell r="AX910">
            <v>2</v>
          </cell>
          <cell r="AY910">
            <v>45282</v>
          </cell>
          <cell r="AZ910">
            <v>152</v>
          </cell>
          <cell r="BA910">
            <v>122491214</v>
          </cell>
          <cell r="BB910" t="str">
            <v>SI</v>
          </cell>
          <cell r="BC910">
            <v>79690250</v>
          </cell>
          <cell r="BD910">
            <v>29007246</v>
          </cell>
          <cell r="BE910" t="str">
            <v>N/A</v>
          </cell>
          <cell r="BF910" t="str">
            <v>N/A</v>
          </cell>
          <cell r="BG910">
            <v>45245</v>
          </cell>
          <cell r="BH910">
            <v>45397</v>
          </cell>
          <cell r="BI910">
            <v>54</v>
          </cell>
          <cell r="BJ910" t="str">
            <v>SI</v>
          </cell>
          <cell r="BK910" t="str">
            <v>N/A</v>
          </cell>
          <cell r="BL910" t="str">
            <v>Departamento de Santander</v>
          </cell>
          <cell r="BM910" t="str">
            <v>Cumplimiento</v>
          </cell>
          <cell r="BN910" t="str">
            <v xml:space="preserve">	25-45-101043872</v>
          </cell>
          <cell r="BO910">
            <v>0</v>
          </cell>
          <cell r="BP910" t="str">
            <v>Aseguradora Solidaria de Colombia</v>
          </cell>
          <cell r="BQ910">
            <v>44916</v>
          </cell>
          <cell r="BR910" t="str">
            <v>20/12/2022 - 15/05/2024</v>
          </cell>
          <cell r="BS910">
            <v>44917</v>
          </cell>
          <cell r="BT910" t="str">
            <v>PENDIENTE</v>
          </cell>
          <cell r="BU910" t="str">
            <v>Mediante otrosí N°2 el 15/11/2023 se publica la adición y prórroga del contrato JEP-974-2022
Mediante otrosí N°2  del 22/12/2023 se adicionó y prorrogo el contrato JEP-974-2022</v>
          </cell>
          <cell r="BV910" t="str">
            <v>En ejecución</v>
          </cell>
          <cell r="BW910" t="str">
            <v>Adición y Prorróga</v>
          </cell>
          <cell r="BX910" t="str">
            <v>N/A</v>
          </cell>
          <cell r="BY910" t="str">
            <v>DERECHO</v>
          </cell>
          <cell r="BZ910" t="str">
            <v>N/A</v>
          </cell>
          <cell r="CA910" t="str">
            <v>MASCULINO</v>
          </cell>
        </row>
        <row r="911">
          <cell r="C911" t="str">
            <v>JEP-828-2022</v>
          </cell>
          <cell r="D911" t="str">
            <v>JEP-CSPO-798-2022</v>
          </cell>
          <cell r="E911" t="str">
            <v>Jairo Cuellar</v>
          </cell>
          <cell r="F911">
            <v>44895</v>
          </cell>
          <cell r="G911" t="str">
            <v>Rosa Nayibe Guerrero Santacruz</v>
          </cell>
          <cell r="H911" t="str">
            <v>2. Contratos o convenios que no requieren pluralidad de ofertas</v>
          </cell>
          <cell r="I911" t="str">
            <v>1. Prestación de servicios</v>
          </cell>
          <cell r="J911">
            <v>59829388</v>
          </cell>
          <cell r="K911">
            <v>6</v>
          </cell>
          <cell r="L911" t="str">
            <v>Persona Natural</v>
          </cell>
          <cell r="M911" t="str">
            <v>Pasto</v>
          </cell>
          <cell r="N911" t="str">
            <v>Prestar servicios profesionales para apoyar y acompañar en los procesos de mejoramiento de la gestión judicial de la Secretaría Judicial</v>
          </cell>
          <cell r="O911" t="str">
            <v>Funciones de la dependencia</v>
          </cell>
          <cell r="P911" t="str">
            <v>Harvey Danilo Suarez Morales</v>
          </cell>
          <cell r="Q911" t="str">
            <v>Secretaría Ejecutiva</v>
          </cell>
          <cell r="R911" t="str">
            <v>Dirección de Asuntos Jurídicos</v>
          </cell>
          <cell r="S911" t="str">
            <v>Secretaría General Judicial</v>
          </cell>
          <cell r="T911" t="str">
            <v xml:space="preserve">Yuly Saenz Berdugo </v>
          </cell>
          <cell r="U911" t="str">
            <v>G-Secretaría General Judicial</v>
          </cell>
          <cell r="V911" t="str">
            <v>N/A</v>
          </cell>
          <cell r="W911" t="str">
            <v>Magistratura 
SEJUD - SRVR</v>
          </cell>
          <cell r="X911" t="str">
            <v>N/A</v>
          </cell>
          <cell r="Y911" t="str">
            <v>Inversión</v>
          </cell>
          <cell r="Z911">
            <v>43459180</v>
          </cell>
          <cell r="AA911" t="str">
            <v>N/A</v>
          </cell>
          <cell r="AB911" t="str">
            <v>N/A</v>
          </cell>
          <cell r="AC911">
            <v>3614070</v>
          </cell>
          <cell r="AD911">
            <v>3794773</v>
          </cell>
          <cell r="AE911">
            <v>112922</v>
          </cell>
          <cell r="AF911">
            <v>561422</v>
          </cell>
          <cell r="AG911">
            <v>2022011000068</v>
          </cell>
          <cell r="AH911">
            <v>44897</v>
          </cell>
          <cell r="AI911">
            <v>44900</v>
          </cell>
          <cell r="AJ911" t="str">
            <v>David Alejandro Bernal Escallón</v>
          </cell>
          <cell r="AK911">
            <v>1076648807</v>
          </cell>
          <cell r="AL911">
            <v>6</v>
          </cell>
          <cell r="AM911">
            <v>45118</v>
          </cell>
          <cell r="AN911">
            <v>-487912</v>
          </cell>
          <cell r="AO911">
            <v>45245</v>
          </cell>
          <cell r="AP911">
            <v>5692166</v>
          </cell>
          <cell r="AQ911">
            <v>45245</v>
          </cell>
          <cell r="AR911">
            <v>14503611</v>
          </cell>
          <cell r="AS911">
            <v>45282</v>
          </cell>
          <cell r="AT911">
            <v>0</v>
          </cell>
          <cell r="AU911" t="str">
            <v>N/A</v>
          </cell>
          <cell r="AV911">
            <v>0</v>
          </cell>
          <cell r="AW911" t="str">
            <v>N/A</v>
          </cell>
          <cell r="AX911">
            <v>2</v>
          </cell>
          <cell r="AY911">
            <v>45282</v>
          </cell>
          <cell r="AZ911">
            <v>152</v>
          </cell>
          <cell r="BA911">
            <v>63167045</v>
          </cell>
          <cell r="BB911" t="str">
            <v>SI</v>
          </cell>
          <cell r="BC911">
            <v>39845110</v>
          </cell>
          <cell r="BD911">
            <v>14503611</v>
          </cell>
          <cell r="BE911" t="str">
            <v>N/A</v>
          </cell>
          <cell r="BF911" t="str">
            <v>N/A</v>
          </cell>
          <cell r="BG911">
            <v>45245</v>
          </cell>
          <cell r="BH911">
            <v>45397</v>
          </cell>
          <cell r="BI911">
            <v>54</v>
          </cell>
          <cell r="BJ911" t="str">
            <v>SI</v>
          </cell>
          <cell r="BK911" t="str">
            <v>N/A</v>
          </cell>
          <cell r="BL911" t="str">
            <v>Bogotá D.C.</v>
          </cell>
          <cell r="BM911" t="str">
            <v>Cumplimiento</v>
          </cell>
          <cell r="BN911" t="str">
            <v>21-45-101394050</v>
          </cell>
          <cell r="BO911">
            <v>0</v>
          </cell>
          <cell r="BP911" t="str">
            <v>Seguros del Estado S.A.</v>
          </cell>
          <cell r="BQ911">
            <v>44900</v>
          </cell>
          <cell r="BR911" t="str">
            <v>2/12/2022 - 16/06/2014</v>
          </cell>
          <cell r="BS911">
            <v>44900</v>
          </cell>
          <cell r="BT911" t="str">
            <v>PENDIENTE</v>
          </cell>
          <cell r="BU911" t="str">
            <v>el 11/07/2023 Se publica la cesión del Contrato JEP-828-2022 a partir del 11 de julio de 2023. David Alejandro Bernal Escallón
Mediante otrosí N°1 el 15/11/2023 se publica la adición y prórroga del contrato JEP-828-2022 
Mediante otrosí N°2  del 22/12/2023 se adicionó y prorrogo el contrato CTO JEP-828-2022</v>
          </cell>
          <cell r="BV911" t="str">
            <v>En ejecución</v>
          </cell>
          <cell r="BW911" t="str">
            <v>Adición, prórroga y cesión</v>
          </cell>
          <cell r="BX911" t="str">
            <v>N/A</v>
          </cell>
          <cell r="BY911" t="str">
            <v>DERECHO</v>
          </cell>
          <cell r="BZ911" t="str">
            <v>N/A</v>
          </cell>
          <cell r="CA911" t="str">
            <v>MASCULINO</v>
          </cell>
        </row>
        <row r="912">
          <cell r="C912" t="str">
            <v>JEP-932-2022</v>
          </cell>
          <cell r="D912" t="str">
            <v>JEP-CSPO-898-2022</v>
          </cell>
          <cell r="E912" t="str">
            <v xml:space="preserve">Ángela Esquivel </v>
          </cell>
          <cell r="F912">
            <v>44902</v>
          </cell>
          <cell r="G912" t="str">
            <v>Yilmar Eduardo Barona Mestizo</v>
          </cell>
          <cell r="H912" t="str">
            <v>2. Contratos o convenios que no requieren pluralidad de ofertas</v>
          </cell>
          <cell r="I912" t="str">
            <v>1. Prestación de servicios</v>
          </cell>
          <cell r="J912">
            <v>76141120</v>
          </cell>
          <cell r="K912">
            <v>7</v>
          </cell>
          <cell r="L912" t="str">
            <v>Persona Natural</v>
          </cell>
          <cell r="M912" t="str">
            <v>Corinto</v>
          </cell>
          <cell r="N912" t="str">
            <v xml:space="preserve">Prestar servicios profesionales especializados en enfoque étnico racial para apoyar y acompañar a la Secretaría Ejecutiva de la JEP en la gestión territorial con los pueblos indígenas en los departamentos del Cauca y Valle del Cauca, a partir de la implementación y seguimiento de los lineamientos del enfoque diferencial, teniendo en cuenta el enfoque territorial.  </v>
          </cell>
          <cell r="O912" t="str">
            <v>Funciones de la dependencia</v>
          </cell>
          <cell r="P912" t="str">
            <v>Harvey Danilo Suarez Morales</v>
          </cell>
          <cell r="Q912" t="str">
            <v>Secretaría Ejecutiva</v>
          </cell>
          <cell r="R912" t="str">
            <v>Subsecretaría Ejecutiva</v>
          </cell>
          <cell r="S912" t="str">
            <v>Departamento de Enfoques Diferenciales</v>
          </cell>
          <cell r="T912" t="str">
            <v>Eliana Fernanda Antonio Rosero</v>
          </cell>
          <cell r="U912" t="str">
            <v xml:space="preserve">BB-Departamento de Enfoques Diferenciales </v>
          </cell>
          <cell r="V912" t="str">
            <v>N/A</v>
          </cell>
          <cell r="W912" t="str">
            <v>N/A</v>
          </cell>
          <cell r="X912" t="str">
            <v>N/A</v>
          </cell>
          <cell r="Y912" t="str">
            <v>Inversión</v>
          </cell>
          <cell r="Z912">
            <v>99086994</v>
          </cell>
          <cell r="AA912" t="str">
            <v>N/A</v>
          </cell>
          <cell r="AB912" t="str">
            <v>N/A</v>
          </cell>
          <cell r="AC912">
            <v>8240084</v>
          </cell>
          <cell r="AD912">
            <v>8652088</v>
          </cell>
          <cell r="AE912">
            <v>113922</v>
          </cell>
          <cell r="AF912">
            <v>590422</v>
          </cell>
          <cell r="AG912">
            <v>2018011001091</v>
          </cell>
          <cell r="AH912">
            <v>44914</v>
          </cell>
          <cell r="AI912">
            <v>44917</v>
          </cell>
          <cell r="AJ912" t="str">
            <v>N/A</v>
          </cell>
          <cell r="AK912" t="str">
            <v>N/A</v>
          </cell>
          <cell r="AL912" t="str">
            <v>N/A</v>
          </cell>
          <cell r="AM912" t="str">
            <v>N/A</v>
          </cell>
          <cell r="AN912">
            <v>-5493394</v>
          </cell>
          <cell r="AO912">
            <v>45244</v>
          </cell>
          <cell r="AP912">
            <v>12978146</v>
          </cell>
          <cell r="AQ912">
            <v>45244</v>
          </cell>
          <cell r="AR912">
            <v>33068280</v>
          </cell>
          <cell r="AS912">
            <v>45282</v>
          </cell>
          <cell r="AT912">
            <v>0</v>
          </cell>
          <cell r="AU912" t="str">
            <v>N/A</v>
          </cell>
          <cell r="AV912">
            <v>0</v>
          </cell>
          <cell r="AW912" t="str">
            <v>N/A</v>
          </cell>
          <cell r="AX912">
            <v>2</v>
          </cell>
          <cell r="AY912">
            <v>45282</v>
          </cell>
          <cell r="AZ912">
            <v>152</v>
          </cell>
          <cell r="BA912">
            <v>139640026</v>
          </cell>
          <cell r="BB912" t="str">
            <v>SI</v>
          </cell>
          <cell r="BC912">
            <v>90846910</v>
          </cell>
          <cell r="BD912">
            <v>33068280</v>
          </cell>
          <cell r="BE912" t="str">
            <v>N/A</v>
          </cell>
          <cell r="BF912" t="str">
            <v>N/A</v>
          </cell>
          <cell r="BG912">
            <v>45245</v>
          </cell>
          <cell r="BH912">
            <v>45397</v>
          </cell>
          <cell r="BI912">
            <v>54</v>
          </cell>
          <cell r="BJ912" t="str">
            <v>SI</v>
          </cell>
          <cell r="BK912" t="str">
            <v>N/A</v>
          </cell>
          <cell r="BL912" t="str">
            <v>Cauca y Valle del Cauca</v>
          </cell>
          <cell r="BM912" t="str">
            <v>Cumplimiento</v>
          </cell>
          <cell r="BN912" t="str">
            <v>40-47-101004833</v>
          </cell>
          <cell r="BO912">
            <v>0</v>
          </cell>
          <cell r="BP912" t="str">
            <v xml:space="preserve">Seguros del Estado S.A. </v>
          </cell>
          <cell r="BQ912">
            <v>44915</v>
          </cell>
          <cell r="BR912" t="str">
            <v>20/12/2022 - 20/05/2024</v>
          </cell>
          <cell r="BS912">
            <v>44917</v>
          </cell>
          <cell r="BT912" t="str">
            <v>PENDIENTE</v>
          </cell>
          <cell r="BU912" t="str">
            <v xml:space="preserve">Mediante otrosí N°1 el 14/11/2023 se publica la adición y prórroga del Cto JEP-932-2022
Mediante otrosí N°2  del 22/12/2023 se adicionó y prorrogo el contrato JEP-932-2022 </v>
          </cell>
          <cell r="BV912" t="str">
            <v>En ejecución</v>
          </cell>
          <cell r="BW912" t="str">
            <v>Adición y próroga</v>
          </cell>
          <cell r="BX912" t="str">
            <v>N/A</v>
          </cell>
          <cell r="BY912" t="str">
            <v>DERECHO</v>
          </cell>
          <cell r="BZ912" t="str">
            <v>N/A</v>
          </cell>
          <cell r="CA912" t="str">
            <v>MASCULINO</v>
          </cell>
        </row>
        <row r="913">
          <cell r="C913" t="str">
            <v>JEP-829-2022</v>
          </cell>
          <cell r="D913" t="str">
            <v>JEP-CSPO-799-2022</v>
          </cell>
          <cell r="E913" t="str">
            <v>Jairo Cuellar</v>
          </cell>
          <cell r="F913">
            <v>44895</v>
          </cell>
          <cell r="G913" t="str">
            <v>Stefany Llanos Velásquez</v>
          </cell>
          <cell r="H913" t="str">
            <v>2. Contratos o convenios que no requieren pluralidad de ofertas</v>
          </cell>
          <cell r="I913" t="str">
            <v>1. Prestación de servicios</v>
          </cell>
          <cell r="J913">
            <v>1048215010</v>
          </cell>
          <cell r="K913">
            <v>3</v>
          </cell>
          <cell r="L913" t="str">
            <v>Persona Natural</v>
          </cell>
          <cell r="M913" t="str">
            <v xml:space="preserve">Bogotá D.C. </v>
          </cell>
          <cell r="N913" t="str">
            <v>Prestar servicios profesionales para apoyar y acompañar en los procesos de mejoramiento de la gestión judicial de la Secretaría Judicial</v>
          </cell>
          <cell r="O913" t="str">
            <v>Funciones de la dependencia</v>
          </cell>
          <cell r="P913" t="str">
            <v>Harvey Danilo Suarez Morales</v>
          </cell>
          <cell r="Q913" t="str">
            <v>Secretaría Ejecutiva</v>
          </cell>
          <cell r="R913" t="str">
            <v>Dirección de Asuntos Jurídicos</v>
          </cell>
          <cell r="S913" t="str">
            <v>Secretaría General Judicial</v>
          </cell>
          <cell r="T913" t="str">
            <v xml:space="preserve">Yuly Saenz Berdugo </v>
          </cell>
          <cell r="U913" t="str">
            <v>G-Secretaría General Judicial</v>
          </cell>
          <cell r="V913" t="str">
            <v>N/A</v>
          </cell>
          <cell r="W913" t="str">
            <v xml:space="preserve">Magistratura 
SEJUD -SAI </v>
          </cell>
          <cell r="X913" t="str">
            <v>N/A</v>
          </cell>
          <cell r="Y913" t="str">
            <v>Inversión</v>
          </cell>
          <cell r="Z913">
            <v>43459180</v>
          </cell>
          <cell r="AA913" t="str">
            <v>N/A</v>
          </cell>
          <cell r="AB913" t="str">
            <v>N/A</v>
          </cell>
          <cell r="AC913">
            <v>3614070</v>
          </cell>
          <cell r="AD913">
            <v>3794773</v>
          </cell>
          <cell r="AE913">
            <v>111922</v>
          </cell>
          <cell r="AF913">
            <v>564922</v>
          </cell>
          <cell r="AG913">
            <v>2022011000068</v>
          </cell>
          <cell r="AH913">
            <v>44900</v>
          </cell>
          <cell r="AI913">
            <v>44902</v>
          </cell>
          <cell r="AJ913" t="str">
            <v>Leidy Andrea Ramírez Segura</v>
          </cell>
          <cell r="AK913">
            <v>1018409744</v>
          </cell>
          <cell r="AL913">
            <v>5</v>
          </cell>
          <cell r="AM913">
            <v>45181</v>
          </cell>
          <cell r="AN913">
            <v>-602345</v>
          </cell>
          <cell r="AO913">
            <v>45245</v>
          </cell>
          <cell r="AP913">
            <v>5565661</v>
          </cell>
          <cell r="AQ913">
            <v>45245</v>
          </cell>
          <cell r="AR913">
            <v>14503611</v>
          </cell>
          <cell r="AS913">
            <v>45288</v>
          </cell>
          <cell r="AT913">
            <v>0</v>
          </cell>
          <cell r="AU913" t="str">
            <v>N/A</v>
          </cell>
          <cell r="AV913">
            <v>0</v>
          </cell>
          <cell r="AW913" t="str">
            <v>N/A</v>
          </cell>
          <cell r="AX913">
            <v>2</v>
          </cell>
          <cell r="AY913">
            <v>45288</v>
          </cell>
          <cell r="AZ913">
            <v>152</v>
          </cell>
          <cell r="BA913">
            <v>62926107</v>
          </cell>
          <cell r="BB913" t="str">
            <v>SI</v>
          </cell>
          <cell r="BC913">
            <v>39845110</v>
          </cell>
          <cell r="BD913">
            <v>14503611</v>
          </cell>
          <cell r="BE913" t="str">
            <v>N/A</v>
          </cell>
          <cell r="BF913" t="str">
            <v>N/A</v>
          </cell>
          <cell r="BG913">
            <v>45245</v>
          </cell>
          <cell r="BH913">
            <v>45397</v>
          </cell>
          <cell r="BI913">
            <v>54</v>
          </cell>
          <cell r="BJ913" t="str">
            <v>SI</v>
          </cell>
          <cell r="BK913" t="str">
            <v>N/A</v>
          </cell>
          <cell r="BL913" t="str">
            <v>Bogotá D.C.</v>
          </cell>
          <cell r="BM913" t="str">
            <v>Cumplimiento</v>
          </cell>
          <cell r="BN913" t="str">
            <v>560 47 994000157600</v>
          </cell>
          <cell r="BO913">
            <v>0</v>
          </cell>
          <cell r="BP913" t="str">
            <v>Aseguradora Solidaria de Colombia</v>
          </cell>
          <cell r="BQ913">
            <v>44901</v>
          </cell>
          <cell r="BR913" t="str">
            <v>05/12/2022 - 25/05/2024</v>
          </cell>
          <cell r="BS913">
            <v>44902</v>
          </cell>
          <cell r="BT913" t="str">
            <v>PENDIENTE</v>
          </cell>
          <cell r="BU913" t="str">
            <v>El 12/09/2023 se publica la cesión del JEP-829-2022 LA CEDENTE  STEFANY LLANOS VELÁSQUEZ  CESIONARIA LEIDY ANDREA RAMÍREZ SEGURA
Mediante otrosí N°1 el 15/11/2023 se publica la adición y prórroga del contrato 829-2022 
Mediante Otrosí N°2 el 28/12/2023 se publica la adición y prórroga del contrato JEP-829-2022</v>
          </cell>
          <cell r="BV913" t="str">
            <v>En ejecución</v>
          </cell>
          <cell r="BW913" t="str">
            <v>Adición, prórroga y cesión</v>
          </cell>
          <cell r="BX913" t="str">
            <v>N/A</v>
          </cell>
          <cell r="BY913" t="str">
            <v>DERECHO</v>
          </cell>
          <cell r="BZ913" t="str">
            <v>N/A</v>
          </cell>
          <cell r="CA913" t="str">
            <v>FEMENINO</v>
          </cell>
        </row>
        <row r="914">
          <cell r="C914" t="str">
            <v>JEP-873-2022</v>
          </cell>
          <cell r="D914" t="str">
            <v>JEP-CSPO-843-2022</v>
          </cell>
          <cell r="E914" t="str">
            <v>Clara Torres</v>
          </cell>
          <cell r="F914">
            <v>44896</v>
          </cell>
          <cell r="G914" t="str">
            <v>Lina Maria Mayo Caicedo</v>
          </cell>
          <cell r="H914" t="str">
            <v>2. Contratos o convenios que no requieren pluralidad de ofertas</v>
          </cell>
          <cell r="I914" t="str">
            <v>1. Prestación de servicios</v>
          </cell>
          <cell r="J914">
            <v>1033757165</v>
          </cell>
          <cell r="K914">
            <v>7</v>
          </cell>
          <cell r="L914" t="str">
            <v>Persona Natural</v>
          </cell>
          <cell r="M914" t="str">
            <v xml:space="preserve">Bogotá D.C. </v>
          </cell>
          <cell r="N914" t="str">
            <v>Apoyar y acompañar la transcripción de diligencias en el marco de los casos priorizados por la Sala de Reconocimiento de Verdad, de Responsabilidad y de Determinación de los Hechos y Conductas</v>
          </cell>
          <cell r="O914" t="str">
            <v>Funciones de la dependencia</v>
          </cell>
          <cell r="P914" t="str">
            <v>Harvey Danilo Suarez Morales</v>
          </cell>
          <cell r="Q914" t="str">
            <v>Secretaría Ejecutiva</v>
          </cell>
          <cell r="R914" t="str">
            <v>Dirección de Asuntos Jurídicos</v>
          </cell>
          <cell r="S914" t="str">
            <v>Dirección de Asuntos Jurídicos</v>
          </cell>
          <cell r="T914" t="str">
            <v xml:space="preserve">Catalina Díaz Gómez </v>
          </cell>
          <cell r="U914" t="str">
            <v>F -Magistratura</v>
          </cell>
          <cell r="V914" t="str">
            <v>N/A</v>
          </cell>
          <cell r="W914" t="str">
            <v>Magistratura
Transcriptores - SRVR</v>
          </cell>
          <cell r="X914" t="str">
            <v>Mgdo. Catalina Diaz Gomez</v>
          </cell>
          <cell r="Y914" t="str">
            <v>Inversión</v>
          </cell>
          <cell r="Z914">
            <v>39113268</v>
          </cell>
          <cell r="AA914" t="str">
            <v>N/A</v>
          </cell>
          <cell r="AB914" t="str">
            <v>N/A</v>
          </cell>
          <cell r="AC914">
            <v>108422</v>
          </cell>
          <cell r="AD914">
            <v>3415296</v>
          </cell>
          <cell r="AE914">
            <v>123822</v>
          </cell>
          <cell r="AF914">
            <v>581622</v>
          </cell>
          <cell r="AG914">
            <v>2022011000068</v>
          </cell>
          <cell r="AH914">
            <v>44908</v>
          </cell>
          <cell r="AI914">
            <v>44911</v>
          </cell>
          <cell r="AJ914" t="str">
            <v>N/A</v>
          </cell>
          <cell r="AK914" t="str">
            <v>N/A</v>
          </cell>
          <cell r="AL914" t="str">
            <v>N/A</v>
          </cell>
          <cell r="AM914" t="str">
            <v>N/A</v>
          </cell>
          <cell r="AN914">
            <v>-1517911</v>
          </cell>
          <cell r="AO914">
            <v>45244</v>
          </cell>
          <cell r="AP914">
            <v>5122947</v>
          </cell>
          <cell r="AQ914">
            <v>45244</v>
          </cell>
          <cell r="AR914">
            <v>13053249</v>
          </cell>
          <cell r="AS914">
            <v>45282</v>
          </cell>
          <cell r="AT914">
            <v>0</v>
          </cell>
          <cell r="AU914" t="str">
            <v>N/A</v>
          </cell>
          <cell r="AV914">
            <v>0</v>
          </cell>
          <cell r="AW914" t="str">
            <v>N/A</v>
          </cell>
          <cell r="AX914">
            <v>2</v>
          </cell>
          <cell r="AY914">
            <v>45282</v>
          </cell>
          <cell r="AZ914">
            <v>152</v>
          </cell>
          <cell r="BA914">
            <v>55771553</v>
          </cell>
          <cell r="BB914" t="str">
            <v>SI</v>
          </cell>
          <cell r="BC914">
            <v>35860605</v>
          </cell>
          <cell r="BD914">
            <v>13053249</v>
          </cell>
          <cell r="BE914" t="str">
            <v>N/A</v>
          </cell>
          <cell r="BF914" t="str">
            <v>N/A</v>
          </cell>
          <cell r="BG914">
            <v>45245</v>
          </cell>
          <cell r="BH914">
            <v>45397</v>
          </cell>
          <cell r="BI914">
            <v>54</v>
          </cell>
          <cell r="BJ914" t="str">
            <v>SI</v>
          </cell>
          <cell r="BK914" t="str">
            <v>N/A</v>
          </cell>
          <cell r="BL914" t="str">
            <v>Bogotá D.C.</v>
          </cell>
          <cell r="BM914" t="str">
            <v>Cumplimiento</v>
          </cell>
          <cell r="BN914" t="str">
            <v>390-47-994000076069</v>
          </cell>
          <cell r="BO914">
            <v>0</v>
          </cell>
          <cell r="BP914" t="str">
            <v>Aseguradora Solidaria de Colombia</v>
          </cell>
          <cell r="BQ914">
            <v>44909</v>
          </cell>
          <cell r="BR914" t="str">
            <v>13/12/2022 - 30/05/2024</v>
          </cell>
          <cell r="BS914">
            <v>44911</v>
          </cell>
          <cell r="BT914" t="str">
            <v>PENDIENTE</v>
          </cell>
          <cell r="BU914" t="str">
            <v>Mediante otrosí N°1 el 14/11/2023 se publica la adición y prórroga del Cto JEP-873-2022
Mediante otrosí N°2 del 22/12/2023 se adicionó y prorrogo el contrato JEP-873-2022</v>
          </cell>
          <cell r="BV914" t="str">
            <v>En ejecución</v>
          </cell>
          <cell r="BW914" t="str">
            <v>Adición y prórroga</v>
          </cell>
          <cell r="BX914" t="str">
            <v>N/A</v>
          </cell>
          <cell r="BY914" t="str">
            <v>DERECHO</v>
          </cell>
          <cell r="BZ914" t="str">
            <v>N/A</v>
          </cell>
          <cell r="CA914" t="str">
            <v>FEMENINO</v>
          </cell>
        </row>
        <row r="915">
          <cell r="C915" t="str">
            <v>JEP-874-2022</v>
          </cell>
          <cell r="D915" t="str">
            <v>JEP-CSPO-844-2022</v>
          </cell>
          <cell r="E915" t="str">
            <v>Clara Torres</v>
          </cell>
          <cell r="F915">
            <v>44896</v>
          </cell>
          <cell r="G915" t="str">
            <v xml:space="preserve">Lizeth Yohana Pinto Espinosa </v>
          </cell>
          <cell r="H915" t="str">
            <v>2. Contratos o convenios que no requieren pluralidad de ofertas</v>
          </cell>
          <cell r="I915" t="str">
            <v>1. Prestación de servicios</v>
          </cell>
          <cell r="J915" t="str">
            <v>CANCELADO</v>
          </cell>
          <cell r="K915" t="str">
            <v>CANCELADO</v>
          </cell>
          <cell r="L915" t="str">
            <v>CANCELADO</v>
          </cell>
          <cell r="M915" t="str">
            <v>CANCELADO</v>
          </cell>
          <cell r="N915" t="str">
            <v>Apoyar y acompañar la transcripción de diligencias en el marco de los casos priorizados por la Sala de Reconocimiento de Verdad, de Responsabilidad y de Determinación de los Hechos y Conductas</v>
          </cell>
          <cell r="O915" t="str">
            <v>Funciones de la dependencia</v>
          </cell>
          <cell r="P915" t="str">
            <v>Harvey Danilo Suarez Morales</v>
          </cell>
          <cell r="Q915" t="str">
            <v>Secretaría Ejecutiva</v>
          </cell>
          <cell r="R915" t="str">
            <v>Dirección de Asuntos Jurídicos</v>
          </cell>
          <cell r="S915" t="str">
            <v>Dirección de Asuntos Jurídicos</v>
          </cell>
          <cell r="T915" t="str">
            <v>CANCELADO</v>
          </cell>
          <cell r="U915" t="str">
            <v>E -Dirección de Asuntos Jurídicos</v>
          </cell>
          <cell r="V915" t="str">
            <v>N/A</v>
          </cell>
          <cell r="W915" t="str">
            <v>N/A</v>
          </cell>
          <cell r="X915" t="str">
            <v>N/A</v>
          </cell>
          <cell r="Y915" t="str">
            <v>Inversión</v>
          </cell>
          <cell r="Z915">
            <v>39113268</v>
          </cell>
          <cell r="AA915" t="str">
            <v>N/A</v>
          </cell>
          <cell r="AB915" t="str">
            <v>N/A</v>
          </cell>
          <cell r="AC915" t="str">
            <v>N/A</v>
          </cell>
          <cell r="AD915" t="str">
            <v>N/A</v>
          </cell>
          <cell r="AE915" t="str">
            <v>N/A</v>
          </cell>
          <cell r="AF915" t="str">
            <v>N/A</v>
          </cell>
          <cell r="AG915" t="str">
            <v>N/A</v>
          </cell>
          <cell r="AH915" t="str">
            <v>CANCELADO</v>
          </cell>
          <cell r="AI915" t="str">
            <v>CANCELADO</v>
          </cell>
          <cell r="AJ915" t="str">
            <v>N/A</v>
          </cell>
          <cell r="AK915" t="str">
            <v>N/A</v>
          </cell>
          <cell r="AL915" t="str">
            <v>N/A</v>
          </cell>
          <cell r="AM915" t="str">
            <v>N/A</v>
          </cell>
          <cell r="AN915">
            <v>0</v>
          </cell>
          <cell r="AO915" t="str">
            <v>N/A</v>
          </cell>
          <cell r="AP915">
            <v>0</v>
          </cell>
          <cell r="AQ915" t="str">
            <v>N/A</v>
          </cell>
          <cell r="AR915">
            <v>0</v>
          </cell>
          <cell r="AS915" t="str">
            <v>N/A</v>
          </cell>
          <cell r="AT915">
            <v>0</v>
          </cell>
          <cell r="AU915" t="str">
            <v>N/A</v>
          </cell>
          <cell r="AV915">
            <v>0</v>
          </cell>
          <cell r="AW915" t="str">
            <v>N/A</v>
          </cell>
          <cell r="AX915">
            <v>0</v>
          </cell>
          <cell r="AY915" t="str">
            <v>N/A</v>
          </cell>
          <cell r="AZ915" t="e">
            <v>#VALUE!</v>
          </cell>
          <cell r="BA915">
            <v>39113268</v>
          </cell>
          <cell r="BB915" t="str">
            <v>NO</v>
          </cell>
          <cell r="BC915" t="str">
            <v>N/A</v>
          </cell>
          <cell r="BD915" t="str">
            <v>N/A</v>
          </cell>
          <cell r="BE915" t="str">
            <v>N/A</v>
          </cell>
          <cell r="BF915" t="str">
            <v>N/A</v>
          </cell>
          <cell r="BG915" t="str">
            <v>CANCELADO</v>
          </cell>
          <cell r="BH915" t="str">
            <v>CANCELADO</v>
          </cell>
          <cell r="BI915" t="e">
            <v>#VALUE!</v>
          </cell>
          <cell r="BJ915" t="str">
            <v>NO</v>
          </cell>
          <cell r="BL915" t="str">
            <v>N/A</v>
          </cell>
          <cell r="BM915" t="str">
            <v>Cumplimiento</v>
          </cell>
          <cell r="BN915" t="str">
            <v>N/A</v>
          </cell>
          <cell r="BO915" t="str">
            <v>N/A</v>
          </cell>
          <cell r="BP915" t="str">
            <v>N/A</v>
          </cell>
          <cell r="BQ915" t="str">
            <v>N/A</v>
          </cell>
          <cell r="BR915" t="str">
            <v>N/A</v>
          </cell>
          <cell r="BS915" t="str">
            <v>N/A</v>
          </cell>
          <cell r="BT915" t="str">
            <v>N/A</v>
          </cell>
          <cell r="BU915" t="str">
            <v>La Abogada Clara manifiesta que el contrato se cancela por parte del área</v>
          </cell>
          <cell r="BV915" t="str">
            <v>Cancelado</v>
          </cell>
          <cell r="BW915" t="str">
            <v>Ingreso</v>
          </cell>
          <cell r="BX915" t="str">
            <v>N/A</v>
          </cell>
          <cell r="BY915" t="str">
            <v>N/A</v>
          </cell>
          <cell r="BZ915" t="str">
            <v>N/A</v>
          </cell>
          <cell r="CA915" t="str">
            <v>FEMENINO</v>
          </cell>
        </row>
        <row r="916">
          <cell r="C916" t="str">
            <v>JEP-830-2022</v>
          </cell>
          <cell r="D916" t="str">
            <v>JEP-CSPO-800-2022</v>
          </cell>
          <cell r="E916" t="str">
            <v>Jairo Cuellar</v>
          </cell>
          <cell r="F916">
            <v>44895</v>
          </cell>
          <cell r="G916" t="str">
            <v>Viviana Maciel Reina Toloza</v>
          </cell>
          <cell r="H916" t="str">
            <v>2. Contratos o convenios que no requieren pluralidad de ofertas</v>
          </cell>
          <cell r="I916" t="str">
            <v>1. Prestación de servicios</v>
          </cell>
          <cell r="J916">
            <v>53100789</v>
          </cell>
          <cell r="K916">
            <v>4</v>
          </cell>
          <cell r="L916" t="str">
            <v>Persona Natural</v>
          </cell>
          <cell r="M916" t="str">
            <v xml:space="preserve">Bogotá D.C. </v>
          </cell>
          <cell r="N916" t="str">
            <v>Prestar servicios profesionales para apoyar y acompañar en los procesos de mejoramiento de la gestión judicial de la Secretaría Judicial</v>
          </cell>
          <cell r="O916" t="str">
            <v>Funciones de la dependencia</v>
          </cell>
          <cell r="P916" t="str">
            <v>Harvey Danilo Suarez Morales</v>
          </cell>
          <cell r="Q916" t="str">
            <v>Secretaría Ejecutiva</v>
          </cell>
          <cell r="R916" t="str">
            <v>Dirección de Asuntos Jurídicos</v>
          </cell>
          <cell r="S916" t="str">
            <v>Secretaría General Judicial</v>
          </cell>
          <cell r="T916" t="str">
            <v xml:space="preserve">Yuly Saenz Berdugo </v>
          </cell>
          <cell r="U916" t="str">
            <v>G-Secretaría General Judicial</v>
          </cell>
          <cell r="V916" t="str">
            <v>N/A</v>
          </cell>
          <cell r="W916" t="str">
            <v>Magistratura
SEJUD - SDSJ</v>
          </cell>
          <cell r="X916" t="str">
            <v>N/A</v>
          </cell>
          <cell r="Y916" t="str">
            <v>Inversión</v>
          </cell>
          <cell r="Z916">
            <v>43459180</v>
          </cell>
          <cell r="AA916" t="str">
            <v>N/A</v>
          </cell>
          <cell r="AB916" t="str">
            <v>N/A</v>
          </cell>
          <cell r="AC916">
            <v>3614070</v>
          </cell>
          <cell r="AD916">
            <v>3794773</v>
          </cell>
          <cell r="AE916">
            <v>112022</v>
          </cell>
          <cell r="AF916">
            <v>563722</v>
          </cell>
          <cell r="AG916">
            <v>2022011000068</v>
          </cell>
          <cell r="AH916">
            <v>44900</v>
          </cell>
          <cell r="AI916">
            <v>44902</v>
          </cell>
          <cell r="AJ916" t="str">
            <v>Jaime Andres Mera Montufar</v>
          </cell>
          <cell r="AK916">
            <v>1010221491</v>
          </cell>
          <cell r="AL916">
            <v>9</v>
          </cell>
          <cell r="AM916">
            <v>45181</v>
          </cell>
          <cell r="AN916">
            <v>-602345</v>
          </cell>
          <cell r="AO916">
            <v>45245</v>
          </cell>
          <cell r="AP916">
            <v>5565661</v>
          </cell>
          <cell r="AQ916">
            <v>45245</v>
          </cell>
          <cell r="AR916">
            <v>14503611</v>
          </cell>
          <cell r="AS916">
            <v>45282</v>
          </cell>
          <cell r="AT916">
            <v>0</v>
          </cell>
          <cell r="AU916" t="str">
            <v>N/A</v>
          </cell>
          <cell r="AV916">
            <v>0</v>
          </cell>
          <cell r="AW916" t="str">
            <v>N/A</v>
          </cell>
          <cell r="AX916">
            <v>2</v>
          </cell>
          <cell r="AY916">
            <v>45282</v>
          </cell>
          <cell r="AZ916">
            <v>152</v>
          </cell>
          <cell r="BA916">
            <v>62926107</v>
          </cell>
          <cell r="BB916" t="str">
            <v>SI</v>
          </cell>
          <cell r="BC916">
            <v>39845110</v>
          </cell>
          <cell r="BD916">
            <v>14503611</v>
          </cell>
          <cell r="BE916" t="str">
            <v>N/A</v>
          </cell>
          <cell r="BF916" t="str">
            <v>N/A</v>
          </cell>
          <cell r="BG916">
            <v>45245</v>
          </cell>
          <cell r="BH916">
            <v>45397</v>
          </cell>
          <cell r="BI916">
            <v>54</v>
          </cell>
          <cell r="BJ916" t="str">
            <v>SI</v>
          </cell>
          <cell r="BK916" t="str">
            <v>N/A</v>
          </cell>
          <cell r="BL916" t="str">
            <v>Bogotá D.C.</v>
          </cell>
          <cell r="BM916" t="str">
            <v>Cumplimiento</v>
          </cell>
          <cell r="BN916" t="str">
            <v>380 47 994000129003</v>
          </cell>
          <cell r="BO916">
            <v>0</v>
          </cell>
          <cell r="BP916" t="str">
            <v>Aseguradora Solidaria de Colombia</v>
          </cell>
          <cell r="BQ916">
            <v>44901</v>
          </cell>
          <cell r="BR916" t="str">
            <v>05/12/2022 - 25/05/2024</v>
          </cell>
          <cell r="BS916">
            <v>44902</v>
          </cell>
          <cell r="BT916" t="str">
            <v>PENDIENTE</v>
          </cell>
          <cell r="BU916" t="str">
            <v xml:space="preserve">El 12/09/2023 se publica la cesión del CTO JEP-830-2022 LA CEDENTE VIVIANA MACIEL REINA TOLOZA  CESIONARIO: Jaime Andres Mera Montufar
Mediante otrosí N°1 el 15/11/2023 se publica la adición y prórroga del contrato JEP-830-2022
Mediante otrosí N°2 del 22/12/2023 se adicionó y prorrogo el contrato JEP-830-2022 </v>
          </cell>
          <cell r="BV916" t="str">
            <v>En ejecución</v>
          </cell>
          <cell r="BW916" t="str">
            <v>Adición, prórroga y cesión</v>
          </cell>
          <cell r="BX916" t="str">
            <v>N/A</v>
          </cell>
          <cell r="BY916" t="str">
            <v>DERECHO</v>
          </cell>
          <cell r="BZ916" t="str">
            <v>N/A</v>
          </cell>
          <cell r="CA916" t="str">
            <v>MASCULINO</v>
          </cell>
        </row>
        <row r="917">
          <cell r="C917" t="str">
            <v>JEP-975-2022</v>
          </cell>
          <cell r="D917" t="str">
            <v>JEP-CSPO-940-2022</v>
          </cell>
          <cell r="E917" t="str">
            <v>Laura Paredes</v>
          </cell>
          <cell r="F917">
            <v>44908</v>
          </cell>
          <cell r="G917" t="str">
            <v>Diego Andrés Bernal Cortés</v>
          </cell>
          <cell r="H917" t="str">
            <v>2. Contratos o convenios que no requieren pluralidad de ofertas</v>
          </cell>
          <cell r="I917" t="str">
            <v>1. Prestación de servicios</v>
          </cell>
          <cell r="J917">
            <v>1032382084</v>
          </cell>
          <cell r="K917">
            <v>4</v>
          </cell>
          <cell r="L917" t="str">
            <v>Persona Natural</v>
          </cell>
          <cell r="M917" t="str">
            <v xml:space="preserve">Bogotá D.C. </v>
          </cell>
          <cell r="N917" t="str">
            <v>Prestación   de   servicios   profesionales   en   la   asesoría jurídica, atención integral y defensa técnica judicial a las personas  que  comparezcan  ante  las  salas  y  secciones  de la JEP, teniendo en cuenta los enfoques diferenciales</v>
          </cell>
          <cell r="O917" t="str">
            <v>Misional</v>
          </cell>
          <cell r="P917" t="str">
            <v>Harvey Danilo Suarez Morales</v>
          </cell>
          <cell r="Q917" t="str">
            <v>Secretaría Ejecutiva</v>
          </cell>
          <cell r="R917" t="str">
            <v>Subsecretaría Ejecutiva</v>
          </cell>
          <cell r="S917" t="str">
            <v>Departamento SAAD - Comparecientes</v>
          </cell>
          <cell r="T917" t="str">
            <v>Jorge Alirio Mancera Cortés</v>
          </cell>
          <cell r="U917" t="str">
            <v>BB-Departamento SAAD - Comparecientes</v>
          </cell>
          <cell r="V917" t="str">
            <v>N/A</v>
          </cell>
          <cell r="W917" t="str">
            <v>N/A</v>
          </cell>
          <cell r="X917" t="str">
            <v>N/A</v>
          </cell>
          <cell r="Y917" t="str">
            <v>Inversión</v>
          </cell>
          <cell r="Z917">
            <v>86918393</v>
          </cell>
          <cell r="AA917" t="str">
            <v>N/A</v>
          </cell>
          <cell r="AB917" t="str">
            <v>N/A</v>
          </cell>
          <cell r="AC917">
            <v>7228143</v>
          </cell>
          <cell r="AD917">
            <v>7589549</v>
          </cell>
          <cell r="AE917">
            <v>120522</v>
          </cell>
          <cell r="AF917">
            <v>593422</v>
          </cell>
          <cell r="AG917">
            <v>2022011000068</v>
          </cell>
          <cell r="AH917">
            <v>44916</v>
          </cell>
          <cell r="AI917">
            <v>44918</v>
          </cell>
          <cell r="AJ917" t="str">
            <v>N/A</v>
          </cell>
          <cell r="AK917" t="str">
            <v>N/A</v>
          </cell>
          <cell r="AL917" t="str">
            <v>N/A</v>
          </cell>
          <cell r="AM917" t="str">
            <v>N/A</v>
          </cell>
          <cell r="AN917">
            <v>-5059701</v>
          </cell>
          <cell r="AO917">
            <v>45245</v>
          </cell>
          <cell r="AP917">
            <v>11384338</v>
          </cell>
          <cell r="AQ917">
            <v>45245</v>
          </cell>
          <cell r="AR917">
            <v>29007246</v>
          </cell>
          <cell r="AS917">
            <v>45283</v>
          </cell>
          <cell r="AT917">
            <v>0</v>
          </cell>
          <cell r="AU917" t="str">
            <v>N/A</v>
          </cell>
          <cell r="AV917">
            <v>0</v>
          </cell>
          <cell r="AW917" t="str">
            <v>N/A</v>
          </cell>
          <cell r="AX917">
            <v>2</v>
          </cell>
          <cell r="AY917">
            <v>45283</v>
          </cell>
          <cell r="AZ917">
            <v>152</v>
          </cell>
          <cell r="BA917">
            <v>122250276</v>
          </cell>
          <cell r="BB917" t="str">
            <v>SI</v>
          </cell>
          <cell r="BC917">
            <v>79690250</v>
          </cell>
          <cell r="BD917">
            <v>29007246</v>
          </cell>
          <cell r="BE917" t="str">
            <v>N/A</v>
          </cell>
          <cell r="BF917" t="str">
            <v>N/A</v>
          </cell>
          <cell r="BG917">
            <v>45245</v>
          </cell>
          <cell r="BH917">
            <v>45397</v>
          </cell>
          <cell r="BI917">
            <v>54</v>
          </cell>
          <cell r="BJ917" t="str">
            <v>SI</v>
          </cell>
          <cell r="BK917" t="str">
            <v>N/A</v>
          </cell>
          <cell r="BL917" t="str">
            <v>Bogotá D.C.</v>
          </cell>
          <cell r="BM917" t="str">
            <v>Cumplimiento</v>
          </cell>
          <cell r="BN917" t="str">
            <v>25-47-101003446</v>
          </cell>
          <cell r="BO917">
            <v>0</v>
          </cell>
          <cell r="BP917" t="str">
            <v>Seguros del Estado S.A.</v>
          </cell>
          <cell r="BQ917">
            <v>44917</v>
          </cell>
          <cell r="BR917" t="str">
            <v>21/12/2022  20/05/2024</v>
          </cell>
          <cell r="BS917">
            <v>44918</v>
          </cell>
          <cell r="BT917" t="str">
            <v>PENDIENTE</v>
          </cell>
          <cell r="BU917" t="str">
            <v>Mediante otrosí N°1 el 15/11/2023 se publica la adición y prórroga del contrato JEP-975-2022
Mediante otrosí N°2 el 23/12/2023 se publica la adición y prórroga del contrato JEP-975-2022</v>
          </cell>
          <cell r="BV917" t="str">
            <v>En ejecución</v>
          </cell>
          <cell r="BW917" t="str">
            <v>Adición y Prórroga</v>
          </cell>
          <cell r="BX917" t="str">
            <v>N/A</v>
          </cell>
          <cell r="BY917" t="str">
            <v>DERECHO</v>
          </cell>
          <cell r="BZ917" t="str">
            <v>N/A</v>
          </cell>
          <cell r="CA917" t="str">
            <v>MASCULINO</v>
          </cell>
        </row>
        <row r="918">
          <cell r="C918" t="str">
            <v>JEP-953-2022</v>
          </cell>
          <cell r="D918" t="str">
            <v>JEP-CSPO-919-2022</v>
          </cell>
          <cell r="E918" t="str">
            <v>Jairo Cuellar</v>
          </cell>
          <cell r="F918">
            <v>44902</v>
          </cell>
          <cell r="G918" t="str">
            <v>Yuli Ximena Ariza Serrano</v>
          </cell>
          <cell r="H918" t="str">
            <v>2. Contratos o convenios que no requieren pluralidad de ofertas</v>
          </cell>
          <cell r="I918" t="str">
            <v>1. Prestación de servicios</v>
          </cell>
          <cell r="J918">
            <v>1095793582</v>
          </cell>
          <cell r="K918">
            <v>3</v>
          </cell>
          <cell r="L918" t="str">
            <v>Persona Natural</v>
          </cell>
          <cell r="M918" t="str">
            <v>Velez</v>
          </cell>
          <cell r="N918" t="str">
            <v>Prestación de servicios profesionales para apoyar y acompañar al departamento SAAD Comparecientes en las gestiones administrativas a su cargo.</v>
          </cell>
          <cell r="O918" t="str">
            <v>Funciones de la dependencia</v>
          </cell>
          <cell r="P918" t="str">
            <v>Harvey Danilo Suarez Morales</v>
          </cell>
          <cell r="Q918" t="str">
            <v>Secretaría Ejecutiva</v>
          </cell>
          <cell r="R918" t="str">
            <v>Subsecretaría Ejecutiva</v>
          </cell>
          <cell r="S918" t="str">
            <v>Departamento SAAD - Comparecientes</v>
          </cell>
          <cell r="T918" t="str">
            <v>Jorge Alirio Mancera Cortés</v>
          </cell>
          <cell r="U918" t="str">
            <v>BB-Departamento SAAD - Comparecientes</v>
          </cell>
          <cell r="V918" t="str">
            <v>N/A</v>
          </cell>
          <cell r="W918" t="str">
            <v>N/A</v>
          </cell>
          <cell r="X918" t="str">
            <v>N/A</v>
          </cell>
          <cell r="Y918" t="str">
            <v>Inversión</v>
          </cell>
          <cell r="Z918">
            <v>86918393</v>
          </cell>
          <cell r="AA918" t="str">
            <v>N/A</v>
          </cell>
          <cell r="AB918" t="str">
            <v>N/A</v>
          </cell>
          <cell r="AC918">
            <v>7228143</v>
          </cell>
          <cell r="AD918">
            <v>7589549</v>
          </cell>
          <cell r="AE918">
            <v>116522</v>
          </cell>
          <cell r="AF918">
            <v>591222</v>
          </cell>
          <cell r="AG918">
            <v>2022011000068</v>
          </cell>
          <cell r="AH918">
            <v>44915</v>
          </cell>
          <cell r="AI918">
            <v>44917</v>
          </cell>
          <cell r="AJ918" t="str">
            <v>N/A</v>
          </cell>
          <cell r="AK918" t="str">
            <v>N/A</v>
          </cell>
          <cell r="AL918" t="str">
            <v>N/A</v>
          </cell>
          <cell r="AM918" t="str">
            <v>N/A</v>
          </cell>
          <cell r="AN918">
            <v>-4818763</v>
          </cell>
          <cell r="AO918">
            <v>45245</v>
          </cell>
          <cell r="AP918">
            <v>11384338</v>
          </cell>
          <cell r="AQ918">
            <v>45245</v>
          </cell>
          <cell r="AR918">
            <v>29007246</v>
          </cell>
          <cell r="AS918">
            <v>45287</v>
          </cell>
          <cell r="AT918">
            <v>0</v>
          </cell>
          <cell r="AU918" t="str">
            <v>N/A</v>
          </cell>
          <cell r="AV918">
            <v>0</v>
          </cell>
          <cell r="AW918" t="str">
            <v>N/A</v>
          </cell>
          <cell r="AX918">
            <v>2</v>
          </cell>
          <cell r="AY918">
            <v>45287</v>
          </cell>
          <cell r="AZ918">
            <v>152</v>
          </cell>
          <cell r="BA918">
            <v>122491214</v>
          </cell>
          <cell r="BB918" t="str">
            <v>SI</v>
          </cell>
          <cell r="BC918">
            <v>79690250</v>
          </cell>
          <cell r="BD918">
            <v>29007246</v>
          </cell>
          <cell r="BE918" t="str">
            <v>N/A</v>
          </cell>
          <cell r="BF918" t="str">
            <v>N/A</v>
          </cell>
          <cell r="BG918">
            <v>45245</v>
          </cell>
          <cell r="BH918">
            <v>45397</v>
          </cell>
          <cell r="BI918">
            <v>54</v>
          </cell>
          <cell r="BJ918" t="str">
            <v>SI</v>
          </cell>
          <cell r="BK918" t="str">
            <v>N/A</v>
          </cell>
          <cell r="BL918" t="str">
            <v>Bogotá D.C.</v>
          </cell>
          <cell r="BM918" t="str">
            <v>Cumplimiento</v>
          </cell>
          <cell r="BN918" t="str">
            <v>21-45-101395914</v>
          </cell>
          <cell r="BO918">
            <v>0</v>
          </cell>
          <cell r="BP918" t="str">
            <v xml:space="preserve">Seguros del Estado S.A. </v>
          </cell>
          <cell r="BQ918">
            <v>44916</v>
          </cell>
          <cell r="BR918" t="str">
            <v>20/12/2022 - 15/05/2024</v>
          </cell>
          <cell r="BS918">
            <v>44916</v>
          </cell>
          <cell r="BT918" t="str">
            <v>PENDIENTE</v>
          </cell>
          <cell r="BU918" t="str">
            <v xml:space="preserve">Mediante otrosí N°1 el 15/11/2023 se publica la adición y prórroga del contrato JEP-953-2022
Mediante Otrosí N°2 el 27/12/2023 se publica la adición y prórroga del contrato  JEP-953-2022 </v>
          </cell>
          <cell r="BV918" t="str">
            <v>En ejecución</v>
          </cell>
          <cell r="BW918" t="str">
            <v>Adición y Prórroga</v>
          </cell>
          <cell r="BX918" t="str">
            <v>N/A</v>
          </cell>
          <cell r="BY918" t="str">
            <v>DERECHO</v>
          </cell>
          <cell r="BZ918" t="str">
            <v>N/A</v>
          </cell>
          <cell r="CA918" t="str">
            <v>FEMENINO</v>
          </cell>
        </row>
        <row r="919">
          <cell r="C919" t="str">
            <v>JEP-875-2022</v>
          </cell>
          <cell r="D919" t="str">
            <v>JEP-CSPO-845-2022</v>
          </cell>
          <cell r="E919" t="str">
            <v>Clara Torres</v>
          </cell>
          <cell r="F919">
            <v>44896</v>
          </cell>
          <cell r="G919" t="str">
            <v>Mariana Sussmann</v>
          </cell>
          <cell r="H919" t="str">
            <v>2. Contratos o convenios que no requieren pluralidad de ofertas</v>
          </cell>
          <cell r="I919" t="str">
            <v>1. Prestación de servicios</v>
          </cell>
          <cell r="J919">
            <v>1019134537</v>
          </cell>
          <cell r="K919">
            <v>9</v>
          </cell>
          <cell r="L919" t="str">
            <v>Persona Natural</v>
          </cell>
          <cell r="M919" t="str">
            <v xml:space="preserve">Bogotá D.C. </v>
          </cell>
          <cell r="N919" t="str">
            <v>Apoyar y acompañar la transcripción de diligencias en el marco de los casos priorizados por la Sala de Reconocimiento de Verdad, de Responsabilidad y de Determinación de los Hechos y Conductas</v>
          </cell>
          <cell r="O919" t="str">
            <v>Funciones de la dependencia</v>
          </cell>
          <cell r="P919" t="str">
            <v>Harvey Danilo Suarez Morales</v>
          </cell>
          <cell r="Q919" t="str">
            <v>Secretaría Ejecutiva</v>
          </cell>
          <cell r="R919" t="str">
            <v>Dirección de Asuntos Jurídicos</v>
          </cell>
          <cell r="S919" t="str">
            <v>Dirección de Asuntos Jurídicos</v>
          </cell>
          <cell r="T919" t="str">
            <v>Daniela Alexandra Quinche Pachón</v>
          </cell>
          <cell r="U919" t="str">
            <v>F -Magistratura</v>
          </cell>
          <cell r="V919" t="str">
            <v>N/A</v>
          </cell>
          <cell r="W919" t="str">
            <v>Magistratura
Transcriptores - SRVR</v>
          </cell>
          <cell r="X919" t="str">
            <v>Mgdo. Julieta Lemaitre Ripoll</v>
          </cell>
          <cell r="Y919" t="str">
            <v>Inversión</v>
          </cell>
          <cell r="Z919">
            <v>39113268</v>
          </cell>
          <cell r="AA919" t="str">
            <v>N/A</v>
          </cell>
          <cell r="AB919" t="str">
            <v>N/A</v>
          </cell>
          <cell r="AC919">
            <v>3252663</v>
          </cell>
          <cell r="AD919">
            <v>3415296</v>
          </cell>
          <cell r="AE919">
            <v>124022</v>
          </cell>
          <cell r="AF919">
            <v>584422</v>
          </cell>
          <cell r="AG919">
            <v>2022011000068</v>
          </cell>
          <cell r="AH919">
            <v>44908</v>
          </cell>
          <cell r="AI919">
            <v>44915</v>
          </cell>
          <cell r="AJ919" t="str">
            <v>Juan Sebastián Gómez Hernández</v>
          </cell>
          <cell r="AK919">
            <v>1020795864</v>
          </cell>
          <cell r="AL919">
            <v>1</v>
          </cell>
          <cell r="AM919">
            <v>45139</v>
          </cell>
          <cell r="AN919">
            <v>-1951599</v>
          </cell>
          <cell r="AO919">
            <v>45244</v>
          </cell>
          <cell r="AP919">
            <v>5122941</v>
          </cell>
          <cell r="AQ919">
            <v>45244</v>
          </cell>
          <cell r="AR919">
            <v>13053249</v>
          </cell>
          <cell r="AS919">
            <v>45282</v>
          </cell>
          <cell r="AT919">
            <v>0</v>
          </cell>
          <cell r="AU919" t="str">
            <v>N/A</v>
          </cell>
          <cell r="AV919">
            <v>0</v>
          </cell>
          <cell r="AW919" t="str">
            <v>N/A</v>
          </cell>
          <cell r="AX919">
            <v>2</v>
          </cell>
          <cell r="AY919">
            <v>45282</v>
          </cell>
          <cell r="AZ919">
            <v>152</v>
          </cell>
          <cell r="BA919">
            <v>55337859</v>
          </cell>
          <cell r="BB919" t="str">
            <v>SI</v>
          </cell>
          <cell r="BC919">
            <v>35860605</v>
          </cell>
          <cell r="BD919">
            <v>13053249</v>
          </cell>
          <cell r="BE919" t="str">
            <v>N/A</v>
          </cell>
          <cell r="BF919" t="str">
            <v>N/A</v>
          </cell>
          <cell r="BG919">
            <v>45245</v>
          </cell>
          <cell r="BH919">
            <v>45397</v>
          </cell>
          <cell r="BI919">
            <v>54</v>
          </cell>
          <cell r="BJ919" t="str">
            <v>SI</v>
          </cell>
          <cell r="BK919" t="str">
            <v>N/A</v>
          </cell>
          <cell r="BL919" t="str">
            <v>Bogotá D.C.</v>
          </cell>
          <cell r="BM919" t="str">
            <v>Cumplimiento</v>
          </cell>
          <cell r="BN919" t="str">
            <v>21-45-101395705</v>
          </cell>
          <cell r="BO919">
            <v>0</v>
          </cell>
          <cell r="BP919" t="str">
            <v>Seguros del Estado S.A.</v>
          </cell>
          <cell r="BQ919">
            <v>44915</v>
          </cell>
          <cell r="BR919" t="str">
            <v>15/12/2022 - 15/05/2024</v>
          </cell>
          <cell r="BS919">
            <v>44915</v>
          </cell>
          <cell r="BT919" t="str">
            <v>PENDIENTE</v>
          </cell>
          <cell r="BU919" t="str">
            <v>Mediante otrosí N°1 el 14/11/2023 se publica la adición y prórroga del Cto JEP-875-2022
Mediante otrosí N°2 del 22/12/2023 se adicionó y prorrogo el contrato JEP-875-2022</v>
          </cell>
          <cell r="BV919" t="str">
            <v>En ejecución</v>
          </cell>
          <cell r="BW919" t="str">
            <v>Adición, prórroga y cesión</v>
          </cell>
          <cell r="BX919" t="str">
            <v>N/A</v>
          </cell>
          <cell r="BY919" t="str">
            <v>PSICOLOGÍA</v>
          </cell>
          <cell r="BZ919" t="str">
            <v>N/A</v>
          </cell>
          <cell r="CA919" t="str">
            <v>MASCULINO</v>
          </cell>
        </row>
        <row r="920">
          <cell r="C920" t="str">
            <v>JEP-843-2022</v>
          </cell>
          <cell r="D920" t="str">
            <v>JEP-CSPO-813-2022</v>
          </cell>
          <cell r="E920" t="str">
            <v xml:space="preserve">Ángela Esquivel </v>
          </cell>
          <cell r="F920">
            <v>44895</v>
          </cell>
          <cell r="G920" t="str">
            <v>María Teresa González Vergara</v>
          </cell>
          <cell r="H920" t="str">
            <v>2. Contratos o convenios que no requieren pluralidad de ofertas</v>
          </cell>
          <cell r="I920" t="str">
            <v>1. Prestación de servicios</v>
          </cell>
          <cell r="J920">
            <v>1143370925</v>
          </cell>
          <cell r="K920">
            <v>4</v>
          </cell>
          <cell r="L920" t="str">
            <v>Persona Natural</v>
          </cell>
          <cell r="M920" t="str">
            <v xml:space="preserve">Bogotá D.C. </v>
          </cell>
          <cell r="N920" t="str">
            <v>Prestar servicios profesionales para apoyar y acompañar las salas de justicia y sus respectivas presidencias en los procesos de mejoramiento de la gestión judicial.</v>
          </cell>
          <cell r="O920" t="str">
            <v>Funciones de la dependencia</v>
          </cell>
          <cell r="P920" t="str">
            <v>Harvey Danilo Suarez Morales</v>
          </cell>
          <cell r="Q920" t="str">
            <v>Secretaría Ejecutiva</v>
          </cell>
          <cell r="R920" t="str">
            <v>Dirección de Asuntos Jurídicos</v>
          </cell>
          <cell r="S920" t="str">
            <v>Dirección de Asuntos Jurídicos</v>
          </cell>
          <cell r="T920" t="str">
            <v>Monica Marcela Vega Vega</v>
          </cell>
          <cell r="U920" t="str">
            <v>F -Magistratura</v>
          </cell>
          <cell r="V920" t="str">
            <v>N/A</v>
          </cell>
          <cell r="W920" t="str">
            <v>Magistratura
Presidencias de la sala - SDSJ</v>
          </cell>
          <cell r="X920" t="str">
            <v>Mgdo. Claudia Rocío Saldaña  Montoya</v>
          </cell>
          <cell r="Y920" t="str">
            <v>Inversión</v>
          </cell>
          <cell r="Z920">
            <v>62581258</v>
          </cell>
          <cell r="AA920" t="str">
            <v>N/A</v>
          </cell>
          <cell r="AB920" t="str">
            <v>N/A</v>
          </cell>
          <cell r="AC920">
            <v>5204263</v>
          </cell>
          <cell r="AD920">
            <v>5464476</v>
          </cell>
          <cell r="AE920" t="str">
            <v xml:space="preserve">114822	</v>
          </cell>
          <cell r="AF920">
            <v>566322</v>
          </cell>
          <cell r="AG920">
            <v>2022011000068</v>
          </cell>
          <cell r="AH920">
            <v>44901</v>
          </cell>
          <cell r="AI920">
            <v>44908</v>
          </cell>
          <cell r="AJ920" t="str">
            <v>Juan Diego Ángel Delgado</v>
          </cell>
          <cell r="AK920">
            <v>1037625473</v>
          </cell>
          <cell r="AL920">
            <v>9</v>
          </cell>
          <cell r="AM920">
            <v>45047</v>
          </cell>
          <cell r="AN920">
            <v>-1908238</v>
          </cell>
          <cell r="AO920">
            <v>45244</v>
          </cell>
          <cell r="AP920">
            <v>7650264</v>
          </cell>
          <cell r="AQ920">
            <v>45244</v>
          </cell>
          <cell r="AR920">
            <v>20885211</v>
          </cell>
          <cell r="AS920">
            <v>45286</v>
          </cell>
          <cell r="AT920">
            <v>0</v>
          </cell>
          <cell r="AU920" t="str">
            <v>N/A</v>
          </cell>
          <cell r="AV920">
            <v>0</v>
          </cell>
          <cell r="AW920" t="str">
            <v>N/A</v>
          </cell>
          <cell r="AX920">
            <v>2</v>
          </cell>
          <cell r="AY920">
            <v>45286</v>
          </cell>
          <cell r="AZ920">
            <v>152</v>
          </cell>
          <cell r="BA920">
            <v>89208495</v>
          </cell>
          <cell r="BB920" t="str">
            <v>SI</v>
          </cell>
          <cell r="BC920">
            <v>57376995</v>
          </cell>
          <cell r="BD920">
            <v>20885211</v>
          </cell>
          <cell r="BE920" t="str">
            <v>N/A</v>
          </cell>
          <cell r="BF920" t="str">
            <v>N/A</v>
          </cell>
          <cell r="BG920">
            <v>45245</v>
          </cell>
          <cell r="BH920">
            <v>45397</v>
          </cell>
          <cell r="BI920">
            <v>54</v>
          </cell>
          <cell r="BJ920" t="str">
            <v>SI</v>
          </cell>
          <cell r="BK920" t="str">
            <v>N/A</v>
          </cell>
          <cell r="BL920" t="str">
            <v>Bogotá D.C.</v>
          </cell>
          <cell r="BM920" t="str">
            <v>Cumplimiento</v>
          </cell>
          <cell r="BN920" t="str">
            <v>390 45 994000014325</v>
          </cell>
          <cell r="BO920">
            <v>0</v>
          </cell>
          <cell r="BP920" t="str">
            <v>Asegura Solidaria de Colombia</v>
          </cell>
          <cell r="BQ920">
            <v>44902</v>
          </cell>
          <cell r="BR920" t="str">
            <v>06/12/2022 - 16/06/2024</v>
          </cell>
          <cell r="BS920">
            <v>44908</v>
          </cell>
          <cell r="BT920" t="str">
            <v>PENDIENTE</v>
          </cell>
          <cell r="BU920" t="str">
            <v>En fecha del 28/04//2023 se aprueba la Cesión del contrato a partir del 1/05/2023
Mediante otrosí N°1 el 14/11/2023 se publica la adición y prórroga del Cto JEP-843-2022</v>
          </cell>
          <cell r="BV920" t="str">
            <v>En ejecución</v>
          </cell>
          <cell r="BW920" t="str">
            <v>Adición, prórroga y cesión</v>
          </cell>
          <cell r="BX920" t="str">
            <v>N/A</v>
          </cell>
          <cell r="BY920" t="str">
            <v>DERECHO</v>
          </cell>
          <cell r="BZ920" t="str">
            <v>N/A</v>
          </cell>
          <cell r="CA920" t="str">
            <v>MASCULINO</v>
          </cell>
        </row>
        <row r="921">
          <cell r="C921" t="str">
            <v>JEP-813-2022</v>
          </cell>
          <cell r="D921" t="str">
            <v>JEP-CSPO-783-2022</v>
          </cell>
          <cell r="E921" t="str">
            <v>Laura Paredes</v>
          </cell>
          <cell r="F921">
            <v>44894</v>
          </cell>
          <cell r="G921" t="str">
            <v xml:space="preserve">Andrés Eduardo Sierra Izquierdo </v>
          </cell>
          <cell r="H921" t="str">
            <v>2. Contratos o convenios que no requieren pluralidad de ofertas</v>
          </cell>
          <cell r="I921" t="str">
            <v>1. Prestación de servicios</v>
          </cell>
          <cell r="J921">
            <v>1026267738</v>
          </cell>
          <cell r="K921">
            <v>9</v>
          </cell>
          <cell r="L921" t="str">
            <v>Persona Natural</v>
          </cell>
          <cell r="M921" t="str">
            <v xml:space="preserve">Bogotá D.C. </v>
          </cell>
          <cell r="N921" t="str">
            <v>Prestar servicios profesionales a la Subsecretaría Ejecutiva para apoyar en la elaboración, consolidación, clasificación, sistematización y análisis de la información, relacionada con el seguimiento presupuestal del proyecto de inversión a cargo de la Subsecretaría Ejecutiva y todas las actividades que de allí se deriven, así como en los ejercicios de planeación de las actividades misionales de la dependencia.</v>
          </cell>
          <cell r="O921" t="str">
            <v>Administrativo Transversal</v>
          </cell>
          <cell r="P921" t="str">
            <v>Harvey Danilo Suarez Morales</v>
          </cell>
          <cell r="Q921" t="str">
            <v>Secretaría Ejecutiva</v>
          </cell>
          <cell r="R921" t="str">
            <v>Subsecretaría Ejecutiva</v>
          </cell>
          <cell r="S921" t="str">
            <v>Subsecretaría Ejecutiva</v>
          </cell>
          <cell r="T921" t="str">
            <v>Maria del Pilar Torres Navarrete</v>
          </cell>
          <cell r="U921" t="str">
            <v xml:space="preserve">B - Subsecretaría Ejecutiva </v>
          </cell>
          <cell r="V921" t="str">
            <v>N/A</v>
          </cell>
          <cell r="W921" t="str">
            <v>N/A</v>
          </cell>
          <cell r="X921" t="str">
            <v>N/A</v>
          </cell>
          <cell r="Y921" t="str">
            <v>Inversión</v>
          </cell>
          <cell r="Z921">
            <v>55627760</v>
          </cell>
          <cell r="AA921" t="str">
            <v>N/A</v>
          </cell>
          <cell r="AB921" t="str">
            <v>N/A</v>
          </cell>
          <cell r="AC921">
            <v>4626010</v>
          </cell>
          <cell r="AD921">
            <v>4857310</v>
          </cell>
          <cell r="AE921">
            <v>109422</v>
          </cell>
          <cell r="AF921">
            <v>557222</v>
          </cell>
          <cell r="AG921">
            <v>2022011000068</v>
          </cell>
          <cell r="AH921">
            <v>44896</v>
          </cell>
          <cell r="AI921">
            <v>44897</v>
          </cell>
          <cell r="AJ921" t="str">
            <v>N/A</v>
          </cell>
          <cell r="AK921" t="str">
            <v>N/A</v>
          </cell>
          <cell r="AL921" t="str">
            <v>N/A</v>
          </cell>
          <cell r="AM921" t="str">
            <v>N/A</v>
          </cell>
          <cell r="AN921">
            <v>-10</v>
          </cell>
          <cell r="AO921">
            <v>45245</v>
          </cell>
          <cell r="AP921">
            <v>7285970</v>
          </cell>
          <cell r="AQ921">
            <v>45245</v>
          </cell>
          <cell r="AR921">
            <v>18564636</v>
          </cell>
          <cell r="AS921">
            <v>45281</v>
          </cell>
          <cell r="AT921">
            <v>0</v>
          </cell>
          <cell r="AU921" t="str">
            <v>N/A</v>
          </cell>
          <cell r="AV921">
            <v>0</v>
          </cell>
          <cell r="AW921" t="str">
            <v>N/A</v>
          </cell>
          <cell r="AX921">
            <v>2</v>
          </cell>
          <cell r="AY921">
            <v>45281</v>
          </cell>
          <cell r="AZ921">
            <v>152</v>
          </cell>
          <cell r="BA921">
            <v>81478356</v>
          </cell>
          <cell r="BB921" t="str">
            <v>SI</v>
          </cell>
          <cell r="BC921">
            <v>58287720</v>
          </cell>
          <cell r="BD921">
            <v>18564636</v>
          </cell>
          <cell r="BE921" t="str">
            <v>N/A</v>
          </cell>
          <cell r="BF921" t="str">
            <v>N/A</v>
          </cell>
          <cell r="BG921">
            <v>45245</v>
          </cell>
          <cell r="BH921">
            <v>45397</v>
          </cell>
          <cell r="BI921">
            <v>54</v>
          </cell>
          <cell r="BJ921" t="str">
            <v>SI</v>
          </cell>
          <cell r="BK921" t="str">
            <v>N/A</v>
          </cell>
          <cell r="BL921" t="str">
            <v>Bogotá D.C.</v>
          </cell>
          <cell r="BM921" t="str">
            <v>Cumplimiento</v>
          </cell>
          <cell r="BN921" t="str">
            <v>21-45-101393850</v>
          </cell>
          <cell r="BO921">
            <v>0</v>
          </cell>
          <cell r="BP921" t="str">
            <v>Seguros del Estado S.A.</v>
          </cell>
          <cell r="BQ921">
            <v>44897</v>
          </cell>
          <cell r="BR921" t="str">
            <v>02/12/2022 - 16/05/2024</v>
          </cell>
          <cell r="BS921">
            <v>44897</v>
          </cell>
          <cell r="BT921" t="str">
            <v>PENDIENTE</v>
          </cell>
          <cell r="BU921" t="str">
            <v xml:space="preserve">Mediante otrosí N°1 el 15/11/2023 se publica la adición y prórroga del Cto JEP-813-2022 
Mediante otrosí N°2 el 21/12/2023 se publica adición y prórroga del contrato JEP-813-2022 </v>
          </cell>
          <cell r="BV921" t="str">
            <v>En ejecución</v>
          </cell>
          <cell r="BW921" t="str">
            <v>Adición y Prórroga</v>
          </cell>
          <cell r="BX921" t="str">
            <v>N/A</v>
          </cell>
          <cell r="BY921" t="str">
            <v>ECONOMISTA</v>
          </cell>
          <cell r="BZ921" t="str">
            <v>N/A</v>
          </cell>
          <cell r="CA921" t="str">
            <v>MASCULINO</v>
          </cell>
        </row>
        <row r="922">
          <cell r="C922" t="str">
            <v>JEP-955-2022</v>
          </cell>
          <cell r="D922" t="str">
            <v>JEP-CSPO-921-2022</v>
          </cell>
          <cell r="E922" t="str">
            <v>Laura Paredes</v>
          </cell>
          <cell r="F922">
            <v>44904</v>
          </cell>
          <cell r="G922" t="str">
            <v>Alvaro Benitez Rondon</v>
          </cell>
          <cell r="H922" t="str">
            <v>2. Contratos o convenios que no requieren pluralidad de ofertas</v>
          </cell>
          <cell r="I922" t="str">
            <v>1. Prestación de servicios</v>
          </cell>
          <cell r="J922">
            <v>19264412</v>
          </cell>
          <cell r="K922">
            <v>3</v>
          </cell>
          <cell r="L922" t="str">
            <v>Persona Natural</v>
          </cell>
          <cell r="M922" t="str">
            <v xml:space="preserve">Bogotá D.C. </v>
          </cell>
          <cell r="N922" t="str">
            <v>Prestación   de   servicios   profesionales   en   la   asesoría jurídica, atención integral y defensa técnica judicial a las personas  que  comparezcan  ante  las  salas  y  secciones  de la JEP, teniendo en cuenta los enfoques diferenciales</v>
          </cell>
          <cell r="O922" t="str">
            <v>Misional</v>
          </cell>
          <cell r="P922" t="str">
            <v>Harvey Danilo Suarez Morales</v>
          </cell>
          <cell r="Q922" t="str">
            <v>Secretaría Ejecutiva</v>
          </cell>
          <cell r="R922" t="str">
            <v>Subsecretaría Ejecutiva</v>
          </cell>
          <cell r="S922" t="str">
            <v>Departamento SAAD - Comparecientes</v>
          </cell>
          <cell r="T922" t="str">
            <v>Jorge Alirio Mancera Cortés</v>
          </cell>
          <cell r="U922" t="str">
            <v>BB-Departamento SAAD - Comparecientes</v>
          </cell>
          <cell r="V922" t="str">
            <v>N/A</v>
          </cell>
          <cell r="W922" t="str">
            <v>N/A</v>
          </cell>
          <cell r="X922" t="str">
            <v>N/A</v>
          </cell>
          <cell r="Y922" t="str">
            <v>Inversión</v>
          </cell>
          <cell r="Z922">
            <v>86918393</v>
          </cell>
          <cell r="AA922" t="str">
            <v>N/A</v>
          </cell>
          <cell r="AB922" t="str">
            <v>N/A</v>
          </cell>
          <cell r="AC922">
            <v>7228143</v>
          </cell>
          <cell r="AD922">
            <v>7589549</v>
          </cell>
          <cell r="AE922">
            <v>116822</v>
          </cell>
          <cell r="AF922">
            <v>589822</v>
          </cell>
          <cell r="AG922">
            <v>2022011000068</v>
          </cell>
          <cell r="AH922">
            <v>44914</v>
          </cell>
          <cell r="AI922">
            <v>44915</v>
          </cell>
          <cell r="AJ922" t="str">
            <v>N/A</v>
          </cell>
          <cell r="AK922" t="str">
            <v>N/A</v>
          </cell>
          <cell r="AL922" t="str">
            <v>N/A</v>
          </cell>
          <cell r="AM922" t="str">
            <v>N/A</v>
          </cell>
          <cell r="AN922">
            <v>-4577825</v>
          </cell>
          <cell r="AO922">
            <v>45245</v>
          </cell>
          <cell r="AP922">
            <v>11384338</v>
          </cell>
          <cell r="AQ922">
            <v>45245</v>
          </cell>
          <cell r="AR922">
            <v>29007246</v>
          </cell>
          <cell r="AS922">
            <v>45282</v>
          </cell>
          <cell r="AT922">
            <v>0</v>
          </cell>
          <cell r="AU922" t="str">
            <v>N/A</v>
          </cell>
          <cell r="AV922">
            <v>0</v>
          </cell>
          <cell r="AW922" t="str">
            <v>N/A</v>
          </cell>
          <cell r="AX922">
            <v>1</v>
          </cell>
          <cell r="AY922">
            <v>45282</v>
          </cell>
          <cell r="AZ922">
            <v>152</v>
          </cell>
          <cell r="BA922">
            <v>122732152</v>
          </cell>
          <cell r="BB922" t="str">
            <v>SI</v>
          </cell>
          <cell r="BC922">
            <v>79690250</v>
          </cell>
          <cell r="BD922">
            <v>29007246</v>
          </cell>
          <cell r="BE922" t="str">
            <v>N/A</v>
          </cell>
          <cell r="BF922" t="str">
            <v>N/A</v>
          </cell>
          <cell r="BG922">
            <v>45245</v>
          </cell>
          <cell r="BH922">
            <v>45397</v>
          </cell>
          <cell r="BI922">
            <v>54</v>
          </cell>
          <cell r="BJ922" t="str">
            <v>SI</v>
          </cell>
          <cell r="BK922" t="str">
            <v>N/A</v>
          </cell>
          <cell r="BL922" t="str">
            <v>Bogotá D.C.</v>
          </cell>
          <cell r="BM922" t="str">
            <v>Cumplimiento</v>
          </cell>
          <cell r="BN922" t="str">
            <v xml:space="preserve">	21-47-101025096</v>
          </cell>
          <cell r="BO922">
            <v>0</v>
          </cell>
          <cell r="BP922" t="str">
            <v xml:space="preserve">Seguros del Estado S.A. </v>
          </cell>
          <cell r="BQ922">
            <v>44915</v>
          </cell>
          <cell r="BR922" t="str">
            <v>19/12/2022 - 15/05/2024</v>
          </cell>
          <cell r="BS922">
            <v>44916</v>
          </cell>
          <cell r="BT922" t="str">
            <v>PENDIENTE</v>
          </cell>
          <cell r="BU922" t="str">
            <v>Mediante otrosí N°1 el 15/11/2023 se publica la adición y prórroga del contrato JEP-955-2022
Mediante otrosí N°2 el 22/12/2023 se adicionó y prorrogo el contrato JEP-955-2022</v>
          </cell>
          <cell r="BV922" t="str">
            <v>En ejecución</v>
          </cell>
          <cell r="BW922" t="str">
            <v>Adición y Prórroga</v>
          </cell>
          <cell r="BX922" t="str">
            <v>N/A</v>
          </cell>
          <cell r="BY922" t="str">
            <v>DERECHO</v>
          </cell>
          <cell r="BZ922" t="str">
            <v>N/A</v>
          </cell>
          <cell r="CA922" t="str">
            <v>MASCULINO</v>
          </cell>
        </row>
        <row r="923">
          <cell r="C923" t="str">
            <v>JEP-848-2022</v>
          </cell>
          <cell r="D923" t="str">
            <v>JEP-CSPO-818-2022</v>
          </cell>
          <cell r="E923" t="str">
            <v>Laura Paredes</v>
          </cell>
          <cell r="F923">
            <v>44895</v>
          </cell>
          <cell r="G923" t="str">
            <v xml:space="preserve">German Andrés Arciniegas Romero </v>
          </cell>
          <cell r="H923" t="str">
            <v>2. Contratos o convenios que no requieren pluralidad de ofertas</v>
          </cell>
          <cell r="I923" t="str">
            <v>1. Prestación de servicios</v>
          </cell>
          <cell r="J923">
            <v>1110476062</v>
          </cell>
          <cell r="K923">
            <v>1</v>
          </cell>
          <cell r="L923" t="str">
            <v>Persona Natural</v>
          </cell>
          <cell r="M923" t="str">
            <v>Tolima</v>
          </cell>
          <cell r="N923" t="str">
            <v>Prestar servicios profesionales para apoyar en los procesos de mejoramiento de la gestión judicial de las Salas de Justicia y Secciones del Tribunal para la Paz.</v>
          </cell>
          <cell r="O923" t="str">
            <v>Funciones de la dependencia</v>
          </cell>
          <cell r="P923" t="str">
            <v>Harvey Danilo Suarez Morales</v>
          </cell>
          <cell r="Q923" t="str">
            <v>Secretaría Ejecutiva</v>
          </cell>
          <cell r="R923" t="str">
            <v>Dirección de Asuntos Jurídicos</v>
          </cell>
          <cell r="S923" t="str">
            <v>Departamento de Conceptos y Representación Jurídica</v>
          </cell>
          <cell r="T923" t="str">
            <v>Sandra Milena Sánchez Rojas</v>
          </cell>
          <cell r="U923" t="str">
            <v>F -Magistratura</v>
          </cell>
          <cell r="V923" t="str">
            <v>N/A</v>
          </cell>
          <cell r="W923" t="str">
            <v>Magistratura
Salas y Secciones SDSJ</v>
          </cell>
          <cell r="X923" t="str">
            <v>N/A</v>
          </cell>
          <cell r="Y923" t="str">
            <v>Inversión</v>
          </cell>
          <cell r="Z923">
            <v>43459180</v>
          </cell>
          <cell r="AA923" t="str">
            <v>N/A</v>
          </cell>
          <cell r="AB923" t="str">
            <v>N/A</v>
          </cell>
          <cell r="AC923">
            <v>3614070</v>
          </cell>
          <cell r="AD923">
            <v>3794773</v>
          </cell>
          <cell r="AE923">
            <v>116222</v>
          </cell>
          <cell r="AF923">
            <v>564322</v>
          </cell>
          <cell r="AG923" t="str">
            <v xml:space="preserve">2022011000068	</v>
          </cell>
          <cell r="AH923">
            <v>44900</v>
          </cell>
          <cell r="AI923">
            <v>44907</v>
          </cell>
          <cell r="AJ923" t="str">
            <v>Jennifer Yulieth Burgos Perilla</v>
          </cell>
          <cell r="AK923">
            <v>1052358984</v>
          </cell>
          <cell r="AL923">
            <v>1</v>
          </cell>
          <cell r="AM923">
            <v>45078</v>
          </cell>
          <cell r="AN923">
            <v>-1204690</v>
          </cell>
          <cell r="AO923">
            <v>45245</v>
          </cell>
          <cell r="AP923">
            <v>5439169</v>
          </cell>
          <cell r="AQ923">
            <v>45245</v>
          </cell>
          <cell r="AR923">
            <v>14503611</v>
          </cell>
          <cell r="AS923">
            <v>45649</v>
          </cell>
          <cell r="AT923">
            <v>0</v>
          </cell>
          <cell r="AU923" t="str">
            <v>N/A</v>
          </cell>
          <cell r="AV923">
            <v>0</v>
          </cell>
          <cell r="AW923" t="str">
            <v>N/A</v>
          </cell>
          <cell r="AX923">
            <v>2</v>
          </cell>
          <cell r="AY923">
            <v>45649</v>
          </cell>
          <cell r="AZ923">
            <v>152</v>
          </cell>
          <cell r="BA923">
            <v>62197270</v>
          </cell>
          <cell r="BB923" t="str">
            <v>SI</v>
          </cell>
          <cell r="BC923">
            <v>39845110</v>
          </cell>
          <cell r="BD923">
            <v>14503611</v>
          </cell>
          <cell r="BE923" t="str">
            <v>N/A</v>
          </cell>
          <cell r="BF923" t="str">
            <v>N/A</v>
          </cell>
          <cell r="BG923">
            <v>45245</v>
          </cell>
          <cell r="BH923">
            <v>45397</v>
          </cell>
          <cell r="BI923">
            <v>54</v>
          </cell>
          <cell r="BJ923" t="str">
            <v>SI</v>
          </cell>
          <cell r="BK923" t="str">
            <v>N/A</v>
          </cell>
          <cell r="BL923" t="str">
            <v>Bogotá D.C.</v>
          </cell>
          <cell r="BM923" t="str">
            <v>Cumplimiento</v>
          </cell>
          <cell r="BN923" t="str">
            <v>15-47-101010382</v>
          </cell>
          <cell r="BO923">
            <v>0</v>
          </cell>
          <cell r="BP923" t="str">
            <v>Seguros del Estado S.A.</v>
          </cell>
          <cell r="BQ923">
            <v>44900</v>
          </cell>
          <cell r="BR923" t="str">
            <v>1/12/2022 - 15-05-2023</v>
          </cell>
          <cell r="BS923">
            <v>44907</v>
          </cell>
          <cell r="BT923" t="str">
            <v>PENDIENTE</v>
          </cell>
          <cell r="BU923" t="str">
            <v>Se cede el contrato a partir del 1/06/2023
Mediante otrosí N°1 el 15/11/2023 se publica la adición y prórroga del contrato JEP-848-2022
Mediante otrosí N°2  del 23/12/2023 se adicionó y prorrogo el contrato CTO JEP-828-2022</v>
          </cell>
          <cell r="BV923" t="str">
            <v>En ejecución</v>
          </cell>
          <cell r="BW923" t="str">
            <v>Adición, prórroga y cesión</v>
          </cell>
          <cell r="BX923" t="str">
            <v>N/A</v>
          </cell>
          <cell r="BY923" t="str">
            <v>DERECHO</v>
          </cell>
          <cell r="BZ923" t="str">
            <v>N/A</v>
          </cell>
          <cell r="CA923" t="str">
            <v>FEMENINO</v>
          </cell>
        </row>
        <row r="924">
          <cell r="C924" t="str">
            <v>JEP-976-2022</v>
          </cell>
          <cell r="D924" t="str">
            <v>JEP-CSPO-941-2022</v>
          </cell>
          <cell r="E924" t="str">
            <v>Laura Paredes</v>
          </cell>
          <cell r="F924">
            <v>44908</v>
          </cell>
          <cell r="G924" t="str">
            <v>Diego Alexander Arias Castrillón</v>
          </cell>
          <cell r="H924" t="str">
            <v>2. Contratos o convenios que no requieren pluralidad de ofertas</v>
          </cell>
          <cell r="I924" t="str">
            <v>1. Prestación de servicios</v>
          </cell>
          <cell r="J924">
            <v>79750564</v>
          </cell>
          <cell r="K924">
            <v>7</v>
          </cell>
          <cell r="L924" t="str">
            <v>Persona Natural</v>
          </cell>
          <cell r="M924" t="str">
            <v xml:space="preserve">Bogotá D.C. </v>
          </cell>
          <cell r="N924" t="str">
            <v>Prestación   de   servicios   profesionales   en   la   asesoría jurídica, atención integral y defensa técnica judicial a las personas  que  comparezcan  ante  las  salas  y  secciones  de la JEP, teniendo en cuenta los enfoques diferenciales</v>
          </cell>
          <cell r="O924" t="str">
            <v>Misional</v>
          </cell>
          <cell r="P924" t="str">
            <v>Harvey Danilo Suarez Morales</v>
          </cell>
          <cell r="Q924" t="str">
            <v>Secretaría Ejecutiva</v>
          </cell>
          <cell r="R924" t="str">
            <v>Subsecretaría Ejecutiva</v>
          </cell>
          <cell r="S924" t="str">
            <v>Departamento SAAD - Comparecientes</v>
          </cell>
          <cell r="T924" t="str">
            <v>Jorge Alirio Mancera Cortés</v>
          </cell>
          <cell r="U924" t="str">
            <v>BB-Departamento SAAD - Comparecientes</v>
          </cell>
          <cell r="V924" t="str">
            <v>N/A</v>
          </cell>
          <cell r="W924" t="str">
            <v>N/A</v>
          </cell>
          <cell r="X924" t="str">
            <v>N/A</v>
          </cell>
          <cell r="Y924" t="str">
            <v>Inversión</v>
          </cell>
          <cell r="Z924">
            <v>86918393</v>
          </cell>
          <cell r="AA924" t="str">
            <v>N/A</v>
          </cell>
          <cell r="AB924" t="str">
            <v>N/A</v>
          </cell>
          <cell r="AC924">
            <v>7228143</v>
          </cell>
          <cell r="AD924">
            <v>7589549</v>
          </cell>
          <cell r="AE924">
            <v>116622</v>
          </cell>
          <cell r="AF924">
            <v>591522</v>
          </cell>
          <cell r="AG924">
            <v>2022011000068</v>
          </cell>
          <cell r="AH924">
            <v>44916</v>
          </cell>
          <cell r="AI924">
            <v>44918</v>
          </cell>
          <cell r="AJ924" t="str">
            <v>N/A</v>
          </cell>
          <cell r="AK924" t="str">
            <v>N/A</v>
          </cell>
          <cell r="AL924" t="str">
            <v>N/A</v>
          </cell>
          <cell r="AM924" t="str">
            <v>N/A</v>
          </cell>
          <cell r="AN924">
            <v>-5059701</v>
          </cell>
          <cell r="AO924">
            <v>45245</v>
          </cell>
          <cell r="AP924">
            <v>11384338</v>
          </cell>
          <cell r="AQ924">
            <v>45245</v>
          </cell>
          <cell r="AR924">
            <v>29007246</v>
          </cell>
          <cell r="AS924">
            <v>45282</v>
          </cell>
          <cell r="AT924">
            <v>0</v>
          </cell>
          <cell r="AU924" t="str">
            <v>N/A</v>
          </cell>
          <cell r="AV924">
            <v>0</v>
          </cell>
          <cell r="AW924" t="str">
            <v>N/A</v>
          </cell>
          <cell r="AX924">
            <v>2</v>
          </cell>
          <cell r="AY924">
            <v>45282</v>
          </cell>
          <cell r="AZ924">
            <v>152</v>
          </cell>
          <cell r="BA924">
            <v>122250276</v>
          </cell>
          <cell r="BB924" t="str">
            <v>SI</v>
          </cell>
          <cell r="BC924">
            <v>79690250</v>
          </cell>
          <cell r="BD924">
            <v>29007246</v>
          </cell>
          <cell r="BE924" t="str">
            <v>N/A</v>
          </cell>
          <cell r="BF924" t="str">
            <v>N/A</v>
          </cell>
          <cell r="BG924">
            <v>45245</v>
          </cell>
          <cell r="BH924">
            <v>45397</v>
          </cell>
          <cell r="BI924">
            <v>54</v>
          </cell>
          <cell r="BJ924" t="str">
            <v>SI</v>
          </cell>
          <cell r="BK924" t="str">
            <v>N/A</v>
          </cell>
          <cell r="BL924" t="str">
            <v>Casanare</v>
          </cell>
          <cell r="BM924" t="str">
            <v>Cumplimiento</v>
          </cell>
          <cell r="BN924" t="str">
            <v xml:space="preserve">15-47-101010518 </v>
          </cell>
          <cell r="BO924">
            <v>0</v>
          </cell>
          <cell r="BP924" t="str">
            <v>Seguros del Estado S.A.</v>
          </cell>
          <cell r="BQ924">
            <v>44917</v>
          </cell>
          <cell r="BR924" t="str">
            <v>21/12/2022 - 15/05/2024</v>
          </cell>
          <cell r="BS924">
            <v>44918</v>
          </cell>
          <cell r="BT924" t="str">
            <v>PENDIENTE</v>
          </cell>
          <cell r="BU924" t="str">
            <v>Mediante otrosí N°1 el 15/11/2023 se publica la adición y prórroga del contrato JEP-976-2022
Mediante otrosí N°2  del 22/12/2023 se adicionó y prorrogo el contrato JEP-976-2022</v>
          </cell>
          <cell r="BV924" t="str">
            <v>En ejecución</v>
          </cell>
          <cell r="BW924" t="str">
            <v>Adición y Prórroga</v>
          </cell>
          <cell r="BX924" t="str">
            <v>N/A</v>
          </cell>
          <cell r="BY924" t="str">
            <v>DERECHO</v>
          </cell>
          <cell r="BZ924" t="str">
            <v>N/A</v>
          </cell>
          <cell r="CA924" t="str">
            <v>MASCULINO</v>
          </cell>
        </row>
        <row r="925">
          <cell r="C925" t="str">
            <v>JEP-876-2022</v>
          </cell>
          <cell r="D925" t="str">
            <v>JEP-CSPO-846-2022</v>
          </cell>
          <cell r="E925" t="str">
            <v>Clara Torres</v>
          </cell>
          <cell r="F925">
            <v>44896</v>
          </cell>
          <cell r="G925" t="str">
            <v>Neila Yarleys Escalante Vivas</v>
          </cell>
          <cell r="H925" t="str">
            <v>2. Contratos o convenios que no requieren pluralidad de ofertas</v>
          </cell>
          <cell r="I925" t="str">
            <v>1. Prestación de servicios</v>
          </cell>
          <cell r="J925">
            <v>980692</v>
          </cell>
          <cell r="K925">
            <v>9</v>
          </cell>
          <cell r="L925" t="str">
            <v>Persona Natural</v>
          </cell>
          <cell r="M925" t="str">
            <v xml:space="preserve">Bogotá D.C. </v>
          </cell>
          <cell r="N925" t="str">
            <v>Apoyar y acompañar la transcripción de diligencias en el marco de los casos priorizados por la Sala de Reconocimiento de Verdad, de Responsabilidad y de Determinación de los Hechos y Conductas</v>
          </cell>
          <cell r="O925" t="str">
            <v>Funciones de la dependencia</v>
          </cell>
          <cell r="P925" t="str">
            <v>Harvey Danilo Suarez Morales</v>
          </cell>
          <cell r="Q925" t="str">
            <v>Secretaría Ejecutiva</v>
          </cell>
          <cell r="R925" t="str">
            <v>Dirección de Asuntos Jurídicos</v>
          </cell>
          <cell r="S925" t="str">
            <v>Dirección de Asuntos Jurídicos</v>
          </cell>
          <cell r="T925" t="str">
            <v>Maria Alejandra Cruz Zuluaga</v>
          </cell>
          <cell r="U925" t="str">
            <v>F -Magistratura</v>
          </cell>
          <cell r="V925" t="str">
            <v>N/A</v>
          </cell>
          <cell r="W925" t="str">
            <v>Magistratura
Transcriptores - SRVR</v>
          </cell>
          <cell r="X925" t="str">
            <v>Mgdo. Oscar Javier Parra Vera</v>
          </cell>
          <cell r="Y925" t="str">
            <v>Inversión</v>
          </cell>
          <cell r="Z925">
            <v>39113268</v>
          </cell>
          <cell r="AA925" t="str">
            <v>N/A</v>
          </cell>
          <cell r="AB925" t="str">
            <v>N/A</v>
          </cell>
          <cell r="AC925">
            <v>3252663</v>
          </cell>
          <cell r="AD925">
            <v>3415296</v>
          </cell>
          <cell r="AE925">
            <v>115522</v>
          </cell>
          <cell r="AF925">
            <v>581422</v>
          </cell>
          <cell r="AG925" t="str">
            <v xml:space="preserve">	2022011000068</v>
          </cell>
          <cell r="AH925">
            <v>44908</v>
          </cell>
          <cell r="AI925">
            <v>44914</v>
          </cell>
          <cell r="AJ925" t="str">
            <v>N/A</v>
          </cell>
          <cell r="AK925" t="str">
            <v>N/A</v>
          </cell>
          <cell r="AL925" t="str">
            <v>N/A</v>
          </cell>
          <cell r="AM925" t="str">
            <v>N/A</v>
          </cell>
          <cell r="AN925">
            <v>-1843177</v>
          </cell>
          <cell r="AO925">
            <v>45244</v>
          </cell>
          <cell r="AP925">
            <v>5122947</v>
          </cell>
          <cell r="AQ925">
            <v>45244</v>
          </cell>
          <cell r="AR925">
            <v>13053249</v>
          </cell>
          <cell r="AS925">
            <v>45282</v>
          </cell>
          <cell r="AT925">
            <v>0</v>
          </cell>
          <cell r="AU925" t="str">
            <v>N/A</v>
          </cell>
          <cell r="AV925">
            <v>0</v>
          </cell>
          <cell r="AW925" t="str">
            <v>N/A</v>
          </cell>
          <cell r="AX925">
            <v>2</v>
          </cell>
          <cell r="AY925">
            <v>45282</v>
          </cell>
          <cell r="AZ925">
            <v>152</v>
          </cell>
          <cell r="BA925">
            <v>55446287</v>
          </cell>
          <cell r="BB925" t="str">
            <v>SI</v>
          </cell>
          <cell r="BC925">
            <v>35860605</v>
          </cell>
          <cell r="BD925">
            <v>13053249</v>
          </cell>
          <cell r="BE925" t="str">
            <v>N/A</v>
          </cell>
          <cell r="BF925" t="str">
            <v>N/A</v>
          </cell>
          <cell r="BG925">
            <v>45245</v>
          </cell>
          <cell r="BH925">
            <v>45397</v>
          </cell>
          <cell r="BI925">
            <v>54</v>
          </cell>
          <cell r="BJ925" t="str">
            <v>SI</v>
          </cell>
          <cell r="BK925" t="str">
            <v>N/A</v>
          </cell>
          <cell r="BL925" t="str">
            <v>Bogotá D.C.</v>
          </cell>
          <cell r="BM925" t="str">
            <v>Cumplimiento</v>
          </cell>
          <cell r="BN925" t="str">
            <v>11-45-101120553</v>
          </cell>
          <cell r="BO925">
            <v>0</v>
          </cell>
          <cell r="BP925" t="str">
            <v>Seguros del Estado S.A.</v>
          </cell>
          <cell r="BQ925">
            <v>44910</v>
          </cell>
          <cell r="BR925" t="str">
            <v>13/12/2022 - 15/05/2024</v>
          </cell>
          <cell r="BS925">
            <v>44914</v>
          </cell>
          <cell r="BT925" t="str">
            <v>PENDIENTE</v>
          </cell>
          <cell r="BU925" t="str">
            <v>Mediante otrosí N°1 el 14/11/2023 se publica la adición y prórroga del Cto JEP-876-2022
Mediante otrosí N°2 del 22/12/2023 se adicionó y prorrogo el contrato JEP-876-2022</v>
          </cell>
          <cell r="BV925" t="str">
            <v>En ejecución</v>
          </cell>
          <cell r="BW925" t="str">
            <v>Adición y prórroga</v>
          </cell>
          <cell r="BX925" t="str">
            <v>N/A</v>
          </cell>
          <cell r="BY925" t="str">
            <v>DERECHO</v>
          </cell>
          <cell r="BZ925" t="str">
            <v>N/A</v>
          </cell>
          <cell r="CA925" t="str">
            <v>FEMENINO</v>
          </cell>
        </row>
        <row r="926">
          <cell r="C926" t="str">
            <v>JEP-933-2022</v>
          </cell>
          <cell r="D926" t="str">
            <v>JEP-CSPO-899-2022</v>
          </cell>
          <cell r="E926" t="str">
            <v xml:space="preserve">Ángela Esquivel </v>
          </cell>
          <cell r="F926">
            <v>44902</v>
          </cell>
          <cell r="G926" t="str">
            <v>Ginny Katherine Alba Medina</v>
          </cell>
          <cell r="H926" t="str">
            <v>2. Contratos o convenios que no requieren pluralidad de ofertas</v>
          </cell>
          <cell r="I926" t="str">
            <v>1. Prestación de servicios</v>
          </cell>
          <cell r="J926">
            <v>1030562260</v>
          </cell>
          <cell r="K926">
            <v>1</v>
          </cell>
          <cell r="L926" t="str">
            <v>Persona Natural</v>
          </cell>
          <cell r="M926" t="str">
            <v xml:space="preserve">Bogotá D.C. </v>
          </cell>
          <cell r="N926" t="str">
            <v xml:space="preserve">Prestar servicios profesionales especializados en enfoque étnico racial para apoyar y acompañar a la Secretaría Ejecutiva de la JEP en la gestión territorial con los pueblos étnicos en la región de la Amazonía y Orinoquía, a partir de la implementación y seguimiento de los lineamientos del enfoque diferencial, teniendo en cuenta el enfoque territorial. </v>
          </cell>
          <cell r="O926" t="str">
            <v>Funciones de la dependencia</v>
          </cell>
          <cell r="P926" t="str">
            <v>Harvey Danilo Suarez Morales</v>
          </cell>
          <cell r="Q926" t="str">
            <v>Secretaría Ejecutiva</v>
          </cell>
          <cell r="R926" t="str">
            <v>Subsecretaría Ejecutiva</v>
          </cell>
          <cell r="S926" t="str">
            <v>Departamento de Enfoques Diferenciales</v>
          </cell>
          <cell r="T926" t="str">
            <v>Eliana Fernanda Antonio Rosero</v>
          </cell>
          <cell r="U926" t="str">
            <v xml:space="preserve">BB-Departamento de Enfoques Diferenciales </v>
          </cell>
          <cell r="V926" t="str">
            <v>N/A</v>
          </cell>
          <cell r="W926" t="str">
            <v>N/A</v>
          </cell>
          <cell r="X926" t="str">
            <v>N/A</v>
          </cell>
          <cell r="Y926" t="str">
            <v>Inversión</v>
          </cell>
          <cell r="Z926">
            <v>99086994</v>
          </cell>
          <cell r="AA926" t="str">
            <v>N/A</v>
          </cell>
          <cell r="AB926" t="str">
            <v>N/A</v>
          </cell>
          <cell r="AC926">
            <v>8240084</v>
          </cell>
          <cell r="AD926">
            <v>8652088</v>
          </cell>
          <cell r="AE926">
            <v>109822</v>
          </cell>
          <cell r="AF926">
            <v>588822</v>
          </cell>
          <cell r="AG926">
            <v>2018011001091</v>
          </cell>
          <cell r="AH926">
            <v>44911</v>
          </cell>
          <cell r="AI926">
            <v>44917</v>
          </cell>
          <cell r="AJ926" t="str">
            <v>N/A</v>
          </cell>
          <cell r="AK926" t="str">
            <v>N/A</v>
          </cell>
          <cell r="AL926" t="str">
            <v>N/A</v>
          </cell>
          <cell r="AM926" t="str">
            <v>N/A</v>
          </cell>
          <cell r="AN926">
            <v>-5493394</v>
          </cell>
          <cell r="AO926">
            <v>45244</v>
          </cell>
          <cell r="AP926">
            <v>12978146</v>
          </cell>
          <cell r="AQ926">
            <v>45244</v>
          </cell>
          <cell r="AR926">
            <v>33068280</v>
          </cell>
          <cell r="AS926">
            <v>45282</v>
          </cell>
          <cell r="AT926">
            <v>0</v>
          </cell>
          <cell r="AU926" t="str">
            <v>N/A</v>
          </cell>
          <cell r="AV926">
            <v>0</v>
          </cell>
          <cell r="AW926" t="str">
            <v>N/A</v>
          </cell>
          <cell r="AX926">
            <v>2</v>
          </cell>
          <cell r="AY926">
            <v>45282</v>
          </cell>
          <cell r="AZ926">
            <v>152</v>
          </cell>
          <cell r="BA926">
            <v>139640026</v>
          </cell>
          <cell r="BB926" t="str">
            <v>SI</v>
          </cell>
          <cell r="BC926">
            <v>90846910</v>
          </cell>
          <cell r="BD926">
            <v>33068280</v>
          </cell>
          <cell r="BE926" t="str">
            <v>N/A</v>
          </cell>
          <cell r="BF926" t="str">
            <v>N/A</v>
          </cell>
          <cell r="BG926">
            <v>45245</v>
          </cell>
          <cell r="BH926">
            <v>45397</v>
          </cell>
          <cell r="BI926">
            <v>54</v>
          </cell>
          <cell r="BJ926" t="str">
            <v>SI</v>
          </cell>
          <cell r="BK926" t="str">
            <v>N/A</v>
          </cell>
          <cell r="BL926" t="str">
            <v>Amazonía y Orinoquía</v>
          </cell>
          <cell r="BM926" t="str">
            <v>Cumplimiento</v>
          </cell>
          <cell r="BN926" t="str">
            <v>33-45-101114945</v>
          </cell>
          <cell r="BO926">
            <v>0</v>
          </cell>
          <cell r="BP926" t="str">
            <v xml:space="preserve">Seguros del Estado S.A. </v>
          </cell>
          <cell r="BQ926">
            <v>44914</v>
          </cell>
          <cell r="BR926" t="str">
            <v>19/12/2022 - 15/05/2024</v>
          </cell>
          <cell r="BS926">
            <v>44917</v>
          </cell>
          <cell r="BT926" t="str">
            <v>PENDIENTE</v>
          </cell>
          <cell r="BU926" t="str">
            <v xml:space="preserve">Mediante Otrosí N°1 se modifica la forma de pago
Se publica la adición y prórroga del CTO JEP-933-2022
Mediante otrosí N°2  del 22/12/2023 se adicionó y prorrogo el contrato JEP-933-2022 </v>
          </cell>
          <cell r="BV926" t="str">
            <v>En ejecución</v>
          </cell>
          <cell r="BW926" t="str">
            <v>Adición y prórroga</v>
          </cell>
          <cell r="BX926" t="str">
            <v>N/A</v>
          </cell>
          <cell r="BY926" t="str">
            <v>DERECHO</v>
          </cell>
          <cell r="BZ926" t="str">
            <v>N/A</v>
          </cell>
          <cell r="CA926" t="str">
            <v>FEMENINO</v>
          </cell>
        </row>
        <row r="927">
          <cell r="C927" t="str">
            <v>JEP-934-2022</v>
          </cell>
          <cell r="D927" t="str">
            <v>JEP-CSPO-900-2022</v>
          </cell>
          <cell r="E927" t="str">
            <v xml:space="preserve">Ángela Esquivel </v>
          </cell>
          <cell r="F927">
            <v>44902</v>
          </cell>
          <cell r="G927" t="str">
            <v>Jennifer Andrea Montaño Granados</v>
          </cell>
          <cell r="H927" t="str">
            <v>2. Contratos o convenios que no requieren pluralidad de ofertas</v>
          </cell>
          <cell r="I927" t="str">
            <v>1. Prestación de servicios</v>
          </cell>
          <cell r="J927">
            <v>1010179435</v>
          </cell>
          <cell r="K927">
            <v>7</v>
          </cell>
          <cell r="L927" t="str">
            <v>Persona Natural</v>
          </cell>
          <cell r="M927" t="str">
            <v xml:space="preserve">Bogotá D.C. </v>
          </cell>
          <cell r="N927" t="str">
            <v xml:space="preserve">1036.Prestar servicios profesionales para apoyar al Departamento de Enfoques Diferenciales en la ejecución de los lineamientos del enfoque diferencial étnico con pueblos indígenas, ajuste e implementación de indicadores que incluya a pueblos indígenas y el acompañamiento a los diálogos de coordinación interjurisdiccional con pueblos indígenas. (Contratos o convenio que no requieren pluralidad de ofertas) </v>
          </cell>
          <cell r="O927" t="str">
            <v>Funciones de la dependencia</v>
          </cell>
          <cell r="P927" t="str">
            <v>Harvey Danilo Suarez Morales</v>
          </cell>
          <cell r="Q927" t="str">
            <v>Secretaría Ejecutiva</v>
          </cell>
          <cell r="R927" t="str">
            <v>Subsecretaría Ejecutiva</v>
          </cell>
          <cell r="S927" t="str">
            <v>Departamento de Enfoques Diferenciales</v>
          </cell>
          <cell r="T927" t="str">
            <v>Eliana Fernanda Antonio Rosero</v>
          </cell>
          <cell r="U927" t="str">
            <v xml:space="preserve">BB-Departamento de Enfoques Diferenciales </v>
          </cell>
          <cell r="V927" t="str">
            <v>N/A</v>
          </cell>
          <cell r="W927" t="str">
            <v>N/A</v>
          </cell>
          <cell r="X927" t="str">
            <v>N/A</v>
          </cell>
          <cell r="Y927" t="str">
            <v>Inversión</v>
          </cell>
          <cell r="Z927">
            <v>99086994</v>
          </cell>
          <cell r="AA927" t="str">
            <v>N/A</v>
          </cell>
          <cell r="AB927" t="str">
            <v>N/A</v>
          </cell>
          <cell r="AC927">
            <v>8240084</v>
          </cell>
          <cell r="AD927">
            <v>8652088</v>
          </cell>
          <cell r="AE927">
            <v>112222</v>
          </cell>
          <cell r="AF927" t="str">
            <v xml:space="preserve">	590522</v>
          </cell>
          <cell r="AG927">
            <v>2018011001091</v>
          </cell>
          <cell r="AH927">
            <v>44914</v>
          </cell>
          <cell r="AI927">
            <v>44917</v>
          </cell>
          <cell r="AJ927" t="str">
            <v>N/A</v>
          </cell>
          <cell r="AK927" t="str">
            <v>N/A</v>
          </cell>
          <cell r="AL927" t="str">
            <v>N/A</v>
          </cell>
          <cell r="AM927" t="str">
            <v>N/A</v>
          </cell>
          <cell r="AN927">
            <v>-5493394</v>
          </cell>
          <cell r="AO927">
            <v>45244</v>
          </cell>
          <cell r="AP927">
            <v>12978146</v>
          </cell>
          <cell r="AQ927">
            <v>45244</v>
          </cell>
          <cell r="AR927">
            <v>33068280</v>
          </cell>
          <cell r="AS927">
            <v>45282</v>
          </cell>
          <cell r="AT927">
            <v>0</v>
          </cell>
          <cell r="AU927" t="str">
            <v>N/A</v>
          </cell>
          <cell r="AV927">
            <v>0</v>
          </cell>
          <cell r="AW927" t="str">
            <v>N/A</v>
          </cell>
          <cell r="AX927">
            <v>2</v>
          </cell>
          <cell r="AY927">
            <v>45282</v>
          </cell>
          <cell r="AZ927">
            <v>152</v>
          </cell>
          <cell r="BA927">
            <v>139640026</v>
          </cell>
          <cell r="BB927" t="str">
            <v>SI</v>
          </cell>
          <cell r="BC927">
            <v>90846910</v>
          </cell>
          <cell r="BD927">
            <v>33068280</v>
          </cell>
          <cell r="BE927" t="str">
            <v>N/A</v>
          </cell>
          <cell r="BF927" t="str">
            <v>N/A</v>
          </cell>
          <cell r="BG927">
            <v>45245</v>
          </cell>
          <cell r="BH927">
            <v>45397</v>
          </cell>
          <cell r="BI927">
            <v>54</v>
          </cell>
          <cell r="BJ927" t="str">
            <v>SI</v>
          </cell>
          <cell r="BK927" t="str">
            <v>N/A</v>
          </cell>
          <cell r="BL927" t="str">
            <v>Bogotá D.C.</v>
          </cell>
          <cell r="BM927" t="str">
            <v>Cumplimiento</v>
          </cell>
          <cell r="BN927" t="str">
            <v>11-47-101013526</v>
          </cell>
          <cell r="BO927">
            <v>0</v>
          </cell>
          <cell r="BP927" t="str">
            <v xml:space="preserve">Seguros del Estado S.A. </v>
          </cell>
          <cell r="BQ927">
            <v>44915</v>
          </cell>
          <cell r="BR927" t="str">
            <v>15/12/2022 - 20/05/2024</v>
          </cell>
          <cell r="BS927">
            <v>44917</v>
          </cell>
          <cell r="BT927" t="str">
            <v>PENDIENTE</v>
          </cell>
          <cell r="BU927" t="str">
            <v>Mediante otrosí N°1 el 14/11/2023 se publica la adición y prórroga del Cto JEP-934-2022 
Mediante otrosí N°2  del 22/12/2023 se adicionó y prorrogo el contrato JEP-934-2022 
Suspender la ejecución del Contrato de Prestación de Servicios Profesionales No. JEP – 934 – 2022, desde 1 de febrero hasta el 31 de marzo de 2024
El 1/02/2024 se publica la suspensión del contrato</v>
          </cell>
          <cell r="BV927" t="str">
            <v>En ejecución</v>
          </cell>
          <cell r="BW927" t="str">
            <v>Adición y prórroga, suspensión</v>
          </cell>
          <cell r="BX927" t="str">
            <v>1/02/2024 - 31/03/2024</v>
          </cell>
          <cell r="BY927" t="str">
            <v>DERECHO</v>
          </cell>
          <cell r="BZ927" t="str">
            <v>N/A</v>
          </cell>
          <cell r="CA927" t="str">
            <v>FEMENINO</v>
          </cell>
        </row>
        <row r="928">
          <cell r="C928" t="str">
            <v>JEP-809-2022</v>
          </cell>
          <cell r="D928" t="str">
            <v>JEP-CSPO-779-2022</v>
          </cell>
          <cell r="E928" t="str">
            <v>Jairo Cuellar</v>
          </cell>
          <cell r="F928">
            <v>44894</v>
          </cell>
          <cell r="G928" t="str">
            <v>German David Alarcon De Lavalle</v>
          </cell>
          <cell r="H928" t="str">
            <v>2. Contratos o convenios que no requieren pluralidad de ofertas</v>
          </cell>
          <cell r="I928" t="str">
            <v>1. Prestación de servicios</v>
          </cell>
          <cell r="J928">
            <v>1010201777</v>
          </cell>
          <cell r="K928">
            <v>4</v>
          </cell>
          <cell r="L928" t="str">
            <v>Persona Natural</v>
          </cell>
          <cell r="M928" t="str">
            <v xml:space="preserve">Bogotá D.C. </v>
          </cell>
          <cell r="N928" t="str">
            <v xml:space="preserve">Prestar servicios profesionales para apoyar y acompañar al departamento SAAD Comparecientes en el seguimiento, soporte y articulación de las actividades desarrolladas por el equipo jurídico encargado de brindar asesoría jurídica y defensa técnica judicial a los comparecientes. </v>
          </cell>
          <cell r="O928" t="str">
            <v>Administrativo Transversal</v>
          </cell>
          <cell r="P928" t="str">
            <v>Harvey Danilo Suarez Morales</v>
          </cell>
          <cell r="Q928" t="str">
            <v>Secretaría Ejecutiva</v>
          </cell>
          <cell r="R928" t="str">
            <v>Subsecretaría Ejecutiva</v>
          </cell>
          <cell r="S928" t="str">
            <v>Departamento SAAD - Comparecientes</v>
          </cell>
          <cell r="T928" t="str">
            <v>Jorge Alirio Mancera Cortés</v>
          </cell>
          <cell r="U928" t="str">
            <v>BB-Departamento SAAD - Comparecientes</v>
          </cell>
          <cell r="V928" t="str">
            <v>N/A</v>
          </cell>
          <cell r="W928" t="str">
            <v>N/A</v>
          </cell>
          <cell r="X928" t="str">
            <v>N/A</v>
          </cell>
          <cell r="Y928" t="str">
            <v>Inversión</v>
          </cell>
          <cell r="Z928">
            <v>123204780</v>
          </cell>
          <cell r="AA928" t="str">
            <v>N/A</v>
          </cell>
          <cell r="AB928" t="str">
            <v>N/A</v>
          </cell>
          <cell r="AC928">
            <v>10245720</v>
          </cell>
          <cell r="AD928">
            <v>10758006</v>
          </cell>
          <cell r="AE928">
            <v>116722</v>
          </cell>
          <cell r="AF928" t="str">
            <v xml:space="preserve">	555322</v>
          </cell>
          <cell r="AG928">
            <v>2022011000068</v>
          </cell>
          <cell r="AH928">
            <v>44896</v>
          </cell>
          <cell r="AI928">
            <v>44896</v>
          </cell>
          <cell r="AJ928" t="str">
            <v>N/A</v>
          </cell>
          <cell r="AK928" t="str">
            <v>N/A</v>
          </cell>
          <cell r="AL928" t="str">
            <v>N/A</v>
          </cell>
          <cell r="AM928" t="str">
            <v>N/A</v>
          </cell>
          <cell r="AN928">
            <v>0</v>
          </cell>
          <cell r="AO928" t="str">
            <v>N/A</v>
          </cell>
          <cell r="AP928">
            <v>0</v>
          </cell>
          <cell r="AQ928" t="str">
            <v>N/A</v>
          </cell>
          <cell r="AR928">
            <v>0</v>
          </cell>
          <cell r="AS928" t="str">
            <v>N/A</v>
          </cell>
          <cell r="AT928">
            <v>0</v>
          </cell>
          <cell r="AU928" t="str">
            <v>N/A</v>
          </cell>
          <cell r="AV928">
            <v>0</v>
          </cell>
          <cell r="AW928" t="str">
            <v>N/A</v>
          </cell>
          <cell r="AX928">
            <v>0</v>
          </cell>
          <cell r="AY928" t="str">
            <v>N/A</v>
          </cell>
          <cell r="AZ928">
            <v>-211</v>
          </cell>
          <cell r="BA928">
            <v>123204780</v>
          </cell>
          <cell r="BB928" t="str">
            <v>SI</v>
          </cell>
          <cell r="BC928">
            <v>112959060</v>
          </cell>
          <cell r="BD928" t="str">
            <v>N/A</v>
          </cell>
          <cell r="BE928" t="str">
            <v>N/A</v>
          </cell>
          <cell r="BF928" t="str">
            <v>N/A</v>
          </cell>
          <cell r="BG928">
            <v>45245</v>
          </cell>
          <cell r="BH928">
            <v>45034</v>
          </cell>
          <cell r="BI928">
            <v>-309</v>
          </cell>
          <cell r="BJ928" t="str">
            <v>SI</v>
          </cell>
          <cell r="BK928">
            <v>45034</v>
          </cell>
          <cell r="BL928" t="str">
            <v>Bogotá D.C. - Edificio Squadra</v>
          </cell>
          <cell r="BM928" t="str">
            <v>Cumplimiento</v>
          </cell>
          <cell r="BN928" t="str">
            <v>21-45-101393773</v>
          </cell>
          <cell r="BO928">
            <v>0</v>
          </cell>
          <cell r="BP928" t="str">
            <v>Seguros del Estado S.A.</v>
          </cell>
          <cell r="BQ928">
            <v>44896</v>
          </cell>
          <cell r="BR928" t="str">
            <v>01/12/2022 - 30/05/2022</v>
          </cell>
          <cell r="BS928">
            <v>44896</v>
          </cell>
          <cell r="BT928" t="str">
            <v>PENDIENTE</v>
          </cell>
          <cell r="BU928" t="str">
            <v xml:space="preserve">En fehca del 19/04/2023 Se publicó la terminación anticipada del Contrato JEP-809-2022 </v>
          </cell>
          <cell r="BV928" t="str">
            <v>Terminado</v>
          </cell>
          <cell r="BW928" t="str">
            <v>Terminación anticipada</v>
          </cell>
          <cell r="BX928" t="str">
            <v>N/A</v>
          </cell>
          <cell r="BY928" t="str">
            <v>DERECHO</v>
          </cell>
          <cell r="BZ928" t="str">
            <v>N/A</v>
          </cell>
          <cell r="CA928" t="str">
            <v>MASCULINO</v>
          </cell>
        </row>
        <row r="929">
          <cell r="C929" t="str">
            <v>JEP-935-2022</v>
          </cell>
          <cell r="D929" t="str">
            <v>JEP-CSPO-901-2022</v>
          </cell>
          <cell r="E929" t="str">
            <v xml:space="preserve">Ángela Esquivel </v>
          </cell>
          <cell r="F929">
            <v>44902</v>
          </cell>
          <cell r="G929" t="str">
            <v>Yury Viviana Acosta Rosero</v>
          </cell>
          <cell r="H929" t="str">
            <v>2. Contratos o convenios que no requieren pluralidad de ofertas</v>
          </cell>
          <cell r="I929" t="str">
            <v>1. Prestación de servicios</v>
          </cell>
          <cell r="J929">
            <v>27253707</v>
          </cell>
          <cell r="K929">
            <v>2</v>
          </cell>
          <cell r="L929" t="str">
            <v>Persona Natural</v>
          </cell>
          <cell r="M929" t="str">
            <v>Pasto</v>
          </cell>
          <cell r="N929" t="str">
            <v>1038.Prestar servicios profesionales especializados en enfoque étnico racial para apoyar y acompañar a la Secretaría Ejecutiva de la JEP en la gestión territorial con los pueblos indígenas del Departamento de Nariño, a partir de la implementación y seguimiento de los lineamientos del enfoque diferencial, teniendo en cuenta el enfoque territorial.  (Contratos o convenio que no requieren pluralidad de ofertas)</v>
          </cell>
          <cell r="O929" t="str">
            <v>Funciones de la dependencia</v>
          </cell>
          <cell r="P929" t="str">
            <v>Harvey Danilo Suarez Morales</v>
          </cell>
          <cell r="Q929" t="str">
            <v>Secretaría Ejecutiva</v>
          </cell>
          <cell r="R929" t="str">
            <v>Subsecretaría Ejecutiva</v>
          </cell>
          <cell r="S929" t="str">
            <v>Departamento de Enfoques Diferenciales</v>
          </cell>
          <cell r="T929" t="str">
            <v>Eliana Fernanda Antonio Rosero</v>
          </cell>
          <cell r="U929" t="str">
            <v xml:space="preserve">BB-Departamento de Enfoques Diferenciales </v>
          </cell>
          <cell r="V929" t="str">
            <v>N/A</v>
          </cell>
          <cell r="W929" t="str">
            <v>N/A</v>
          </cell>
          <cell r="X929" t="str">
            <v>N/A</v>
          </cell>
          <cell r="Y929" t="str">
            <v>Inversión</v>
          </cell>
          <cell r="Z929">
            <v>99086994</v>
          </cell>
          <cell r="AA929" t="str">
            <v>N/A</v>
          </cell>
          <cell r="AB929" t="str">
            <v>N/A</v>
          </cell>
          <cell r="AC929">
            <v>8240084</v>
          </cell>
          <cell r="AD929">
            <v>8652088</v>
          </cell>
          <cell r="AE929">
            <v>109322</v>
          </cell>
          <cell r="AF929">
            <v>590622</v>
          </cell>
          <cell r="AG929">
            <v>2018011001091</v>
          </cell>
          <cell r="AH929">
            <v>44914</v>
          </cell>
          <cell r="AI929">
            <v>44922</v>
          </cell>
          <cell r="AJ929" t="str">
            <v>N/A</v>
          </cell>
          <cell r="AK929" t="str">
            <v>N/A</v>
          </cell>
          <cell r="AL929" t="str">
            <v>N/A</v>
          </cell>
          <cell r="AM929" t="str">
            <v>N/A</v>
          </cell>
          <cell r="AN929">
            <v>-6866739</v>
          </cell>
          <cell r="AO929">
            <v>45245</v>
          </cell>
          <cell r="AP929">
            <v>12978146</v>
          </cell>
          <cell r="AQ929">
            <v>45245</v>
          </cell>
          <cell r="AR929">
            <v>33068280</v>
          </cell>
          <cell r="AS929">
            <v>45282</v>
          </cell>
          <cell r="AT929">
            <v>0</v>
          </cell>
          <cell r="AU929" t="str">
            <v>N/A</v>
          </cell>
          <cell r="AV929">
            <v>0</v>
          </cell>
          <cell r="AW929" t="str">
            <v>N/A</v>
          </cell>
          <cell r="AX929">
            <v>2</v>
          </cell>
          <cell r="AY929">
            <v>45282</v>
          </cell>
          <cell r="AZ929">
            <v>152</v>
          </cell>
          <cell r="BA929">
            <v>138266681</v>
          </cell>
          <cell r="BB929" t="str">
            <v>SI</v>
          </cell>
          <cell r="BC929">
            <v>90846910</v>
          </cell>
          <cell r="BD929">
            <v>33068280</v>
          </cell>
          <cell r="BE929" t="str">
            <v>N/A</v>
          </cell>
          <cell r="BF929" t="str">
            <v>N/A</v>
          </cell>
          <cell r="BG929">
            <v>45245</v>
          </cell>
          <cell r="BH929">
            <v>45397</v>
          </cell>
          <cell r="BI929">
            <v>54</v>
          </cell>
          <cell r="BJ929" t="str">
            <v>SI</v>
          </cell>
          <cell r="BK929" t="str">
            <v>N/A</v>
          </cell>
          <cell r="BL929" t="str">
            <v>Nariño</v>
          </cell>
          <cell r="BM929" t="str">
            <v>Cumplimiento</v>
          </cell>
          <cell r="BN929" t="str">
            <v>41-45-101079953</v>
          </cell>
          <cell r="BO929">
            <v>0</v>
          </cell>
          <cell r="BP929" t="str">
            <v xml:space="preserve">Seguros del Estado S.A. </v>
          </cell>
          <cell r="BQ929">
            <v>44917</v>
          </cell>
          <cell r="BR929" t="str">
            <v>1/12/2022 - 15/05/2024</v>
          </cell>
          <cell r="BS929">
            <v>44922</v>
          </cell>
          <cell r="BT929" t="str">
            <v>PENDIENTE</v>
          </cell>
          <cell r="BU929" t="str">
            <v xml:space="preserve">Mediante otrosí N1 Modificar la “Cláusula Octava –Forma de pago”, del
contrato de prestación de servicios profesionales JEP-935-2022
Mediante otrosí N°1 el 15/11/2023 se publica la adición y prórroga del Cto JEP-935-2022
Mediante otrosí N°2  del 22/12/2023 se adicionó y prorrogo el contrato JEP-935-2022 </v>
          </cell>
          <cell r="BV929" t="str">
            <v>En ejecución</v>
          </cell>
          <cell r="BW929" t="str">
            <v>Adición y Prórroga</v>
          </cell>
          <cell r="BX929" t="str">
            <v>N/A</v>
          </cell>
          <cell r="BY929" t="str">
            <v>SOCIOLOGÍA</v>
          </cell>
          <cell r="BZ929" t="str">
            <v>N/A</v>
          </cell>
          <cell r="CA929" t="str">
            <v>FEMENINO</v>
          </cell>
        </row>
        <row r="930">
          <cell r="C930" t="str">
            <v>JEP-834-2022</v>
          </cell>
          <cell r="D930" t="str">
            <v>JEP-CSPO-804-2022</v>
          </cell>
          <cell r="E930" t="str">
            <v>Jairo Cuellar</v>
          </cell>
          <cell r="F930">
            <v>44895</v>
          </cell>
          <cell r="G930" t="str">
            <v>Duvan Arley Guacaneme</v>
          </cell>
          <cell r="H930" t="str">
            <v>2. Contratos o convenios que no requieren pluralidad de ofertas</v>
          </cell>
          <cell r="I930" t="str">
            <v>1. Prestación de servicios</v>
          </cell>
          <cell r="J930">
            <v>1073384951</v>
          </cell>
          <cell r="K930">
            <v>3</v>
          </cell>
          <cell r="L930" t="str">
            <v>Persona Natural</v>
          </cell>
          <cell r="M930" t="str">
            <v xml:space="preserve">Bogotá D.C. </v>
          </cell>
          <cell r="N930" t="str">
            <v>Prestar servicios profesionales para apoyar y acompañar en los procesos de mejoramiento de la gestión judicial de la Secretaría Judicial</v>
          </cell>
          <cell r="O930" t="str">
            <v>Funciones de la dependencia</v>
          </cell>
          <cell r="P930" t="str">
            <v>Harvey Danilo Suarez Morales</v>
          </cell>
          <cell r="Q930" t="str">
            <v>Secretaría Ejecutiva</v>
          </cell>
          <cell r="R930" t="str">
            <v>Dirección de Asuntos Jurídicos</v>
          </cell>
          <cell r="S930" t="str">
            <v>Dirección de Asuntos Jurídicos</v>
          </cell>
          <cell r="T930" t="str">
            <v xml:space="preserve">Yuly Saenz Berdugo </v>
          </cell>
          <cell r="U930" t="str">
            <v>G-Secretaría General Judicial</v>
          </cell>
          <cell r="V930" t="str">
            <v>N/A</v>
          </cell>
          <cell r="W930" t="str">
            <v xml:space="preserve">Magistratura 
SEJUD -SAI </v>
          </cell>
          <cell r="X930" t="str">
            <v>N/A</v>
          </cell>
          <cell r="Y930" t="str">
            <v>Inversión</v>
          </cell>
          <cell r="Z930">
            <v>43459180</v>
          </cell>
          <cell r="AA930" t="str">
            <v>N/A</v>
          </cell>
          <cell r="AB930" t="str">
            <v>N/A</v>
          </cell>
          <cell r="AC930">
            <v>3614070</v>
          </cell>
          <cell r="AD930">
            <v>3794773</v>
          </cell>
          <cell r="AE930">
            <v>112522</v>
          </cell>
          <cell r="AF930">
            <v>572322</v>
          </cell>
          <cell r="AG930">
            <v>2022011000068</v>
          </cell>
          <cell r="AH930">
            <v>44902</v>
          </cell>
          <cell r="AI930">
            <v>44907</v>
          </cell>
          <cell r="AJ930" t="str">
            <v xml:space="preserve">Claudia Fernanda Cardenas Caicedo
Daniel Eduardo Prens Molina </v>
          </cell>
          <cell r="AK930" t="str">
            <v>1130672743
1.065.833.253</v>
          </cell>
          <cell r="AL930" t="str">
            <v>1
9</v>
          </cell>
          <cell r="AM930" t="str">
            <v>12/09/2023
11/10/2023</v>
          </cell>
          <cell r="AN930">
            <v>-1331195</v>
          </cell>
          <cell r="AO930">
            <v>45245</v>
          </cell>
          <cell r="AP930">
            <v>5565661</v>
          </cell>
          <cell r="AQ930">
            <v>45245</v>
          </cell>
          <cell r="AR930">
            <v>14503611</v>
          </cell>
          <cell r="AS930">
            <v>45281</v>
          </cell>
          <cell r="AT930">
            <v>0</v>
          </cell>
          <cell r="AU930" t="str">
            <v>N/A</v>
          </cell>
          <cell r="AV930">
            <v>0</v>
          </cell>
          <cell r="AW930" t="str">
            <v>N/A</v>
          </cell>
          <cell r="AX930">
            <v>2</v>
          </cell>
          <cell r="AY930">
            <v>45281</v>
          </cell>
          <cell r="AZ930">
            <v>152</v>
          </cell>
          <cell r="BA930">
            <v>62197257</v>
          </cell>
          <cell r="BB930" t="str">
            <v>SI</v>
          </cell>
          <cell r="BC930">
            <v>39845110</v>
          </cell>
          <cell r="BD930">
            <v>14503611</v>
          </cell>
          <cell r="BE930" t="str">
            <v>N/A</v>
          </cell>
          <cell r="BF930" t="str">
            <v>N/A</v>
          </cell>
          <cell r="BG930">
            <v>45245</v>
          </cell>
          <cell r="BH930">
            <v>45397</v>
          </cell>
          <cell r="BI930">
            <v>54</v>
          </cell>
          <cell r="BJ930" t="str">
            <v>SI</v>
          </cell>
          <cell r="BK930" t="str">
            <v>N/A</v>
          </cell>
          <cell r="BL930" t="str">
            <v>Bogotá D.C.</v>
          </cell>
          <cell r="BM930" t="str">
            <v>Cumplimiento</v>
          </cell>
          <cell r="BN930" t="str">
            <v>21-45-101394508</v>
          </cell>
          <cell r="BO930">
            <v>0</v>
          </cell>
          <cell r="BP930" t="str">
            <v>Seguros del Estado S.A.</v>
          </cell>
          <cell r="BQ930">
            <v>44902</v>
          </cell>
          <cell r="BR930" t="str">
            <v>07/12/2022-16/05/2024</v>
          </cell>
          <cell r="BS930">
            <v>44907</v>
          </cell>
          <cell r="BT930" t="str">
            <v>PENDIENTE</v>
          </cell>
          <cell r="BU930" t="str">
            <v xml:space="preserve">El 12/09/2023 se publica la cesión del JEP- 834-2022  EL CEDENTE:  DUVÁN ARLEY GUACANEME MURCIA  CESIONARIA:  CLAUDIA FERNANDA CARDENAS CAICEDO
El 11/10/2023 se publica la cesión (2) del contrato JEP-834-2022 Cedente Claudia Fernanda Cárdenas Caicedo, CESIONARIO Daniel Eduardo Prens Molina 
Mediante otrosí N°1 el 15/11/2023 se publica la adición y prórroga del JEP-834-2022
Mediante otrosí N°2 del 21/12/2023 se publica adición y prórroga del contrato JEP-834-2022 </v>
          </cell>
          <cell r="BV930" t="str">
            <v>En ejecución</v>
          </cell>
          <cell r="BW930" t="str">
            <v>Adición, prórroga y cesión</v>
          </cell>
          <cell r="BX930" t="str">
            <v>N/A</v>
          </cell>
          <cell r="BY930" t="str">
            <v>DERECHO</v>
          </cell>
          <cell r="BZ930" t="str">
            <v>N/A</v>
          </cell>
          <cell r="CA930" t="str">
            <v>MASCULINO</v>
          </cell>
        </row>
        <row r="931">
          <cell r="C931" t="str">
            <v>JEP-704-2022</v>
          </cell>
          <cell r="D931" t="str">
            <v>JEP-CSPO-680-2022</v>
          </cell>
          <cell r="E931" t="str">
            <v>Jairo Cuellar</v>
          </cell>
          <cell r="F931">
            <v>44818</v>
          </cell>
          <cell r="G931" t="str">
            <v>Andry Falon Diaz García</v>
          </cell>
          <cell r="H931" t="str">
            <v>2. Contratos o convenios que no requieren pluralidad de ofertas</v>
          </cell>
          <cell r="I931" t="str">
            <v>1. Prestación de servicios</v>
          </cell>
          <cell r="J931">
            <v>63539301</v>
          </cell>
          <cell r="K931">
            <v>6</v>
          </cell>
          <cell r="L931" t="str">
            <v>Persona Natural</v>
          </cell>
          <cell r="M931" t="str">
            <v xml:space="preserve">Bogotá D.C. </v>
          </cell>
          <cell r="N931" t="str">
            <v>Prestación de servicios profesionales para brindar asistencia técnica a las actuaciones y decisiones judiciales propias de la justicia transicional y restaurativa JEP en los procesos de validación de información aplicando herramientas jurídicas y conceptuales que permitan fortalecer la calidad de la información y la oportunidad de respuesta en la consolidación del registro de comparecientes, del que trata el artículo 95 del asp 001 de 2020.</v>
          </cell>
          <cell r="O931" t="str">
            <v>Administrativo Transversal</v>
          </cell>
          <cell r="P931" t="str">
            <v>Harvey Danilo Suarez Morales</v>
          </cell>
          <cell r="Q931" t="str">
            <v>Secretaría Ejecutiva</v>
          </cell>
          <cell r="R931" t="str">
            <v>Dirección de Asuntos Jurídicos</v>
          </cell>
          <cell r="S931" t="str">
            <v>Departamento SAAD - Comparecientes</v>
          </cell>
          <cell r="T931" t="str">
            <v>Jorge Alirio Mancera Cortés</v>
          </cell>
          <cell r="U931" t="str">
            <v>BB-Departamento SAAD - Comparecientes</v>
          </cell>
          <cell r="V931" t="str">
            <v>N/A</v>
          </cell>
          <cell r="W931" t="str">
            <v>N/A</v>
          </cell>
          <cell r="X931" t="str">
            <v>N/A</v>
          </cell>
          <cell r="Y931" t="str">
            <v>Inversión</v>
          </cell>
          <cell r="Z931">
            <v>21655516</v>
          </cell>
          <cell r="AA931" t="str">
            <v>N/A</v>
          </cell>
          <cell r="AB931" t="str">
            <v>N/A</v>
          </cell>
          <cell r="AC931">
            <v>6071640</v>
          </cell>
          <cell r="AD931" t="str">
            <v>N/A</v>
          </cell>
          <cell r="AE931">
            <v>433422</v>
          </cell>
          <cell r="AF931">
            <v>107122</v>
          </cell>
          <cell r="AG931" t="str">
            <v xml:space="preserve">	2018011001091</v>
          </cell>
          <cell r="AH931">
            <v>44832</v>
          </cell>
          <cell r="AI931">
            <v>44834</v>
          </cell>
          <cell r="AJ931" t="str">
            <v>N/A</v>
          </cell>
          <cell r="AK931" t="str">
            <v>N/A</v>
          </cell>
          <cell r="AL931" t="str">
            <v>N/A</v>
          </cell>
          <cell r="AM931" t="str">
            <v>N/A</v>
          </cell>
          <cell r="AN931">
            <v>0</v>
          </cell>
          <cell r="AO931" t="str">
            <v>N/A</v>
          </cell>
          <cell r="AP931">
            <v>0</v>
          </cell>
          <cell r="AQ931" t="str">
            <v>N/A</v>
          </cell>
          <cell r="AR931">
            <v>0</v>
          </cell>
          <cell r="AS931" t="str">
            <v>N/A</v>
          </cell>
          <cell r="AT931">
            <v>0</v>
          </cell>
          <cell r="AU931" t="str">
            <v>N/A</v>
          </cell>
          <cell r="AV931">
            <v>0</v>
          </cell>
          <cell r="AW931" t="str">
            <v>N/A</v>
          </cell>
          <cell r="AX931">
            <v>0</v>
          </cell>
          <cell r="AY931" t="str">
            <v>N/A</v>
          </cell>
          <cell r="AZ931">
            <v>0</v>
          </cell>
          <cell r="BA931">
            <v>21655516</v>
          </cell>
          <cell r="BB931" t="str">
            <v>NO</v>
          </cell>
          <cell r="BC931" t="str">
            <v>N/A</v>
          </cell>
          <cell r="BD931" t="str">
            <v>N/A</v>
          </cell>
          <cell r="BE931" t="str">
            <v>N/A</v>
          </cell>
          <cell r="BF931" t="str">
            <v>N/A</v>
          </cell>
          <cell r="BG931">
            <v>44926</v>
          </cell>
          <cell r="BH931">
            <v>44926</v>
          </cell>
          <cell r="BI931">
            <v>-417</v>
          </cell>
          <cell r="BJ931" t="str">
            <v>SI</v>
          </cell>
          <cell r="BK931" t="str">
            <v>N/A</v>
          </cell>
          <cell r="BL931" t="str">
            <v>Bogotá D.C.</v>
          </cell>
          <cell r="BM931" t="str">
            <v>Cumplimiento</v>
          </cell>
          <cell r="BN931" t="str">
            <v>25-47-101003228</v>
          </cell>
          <cell r="BO931">
            <v>0</v>
          </cell>
          <cell r="BP931" t="str">
            <v>Seguros del Estado S.A.</v>
          </cell>
          <cell r="BQ931">
            <v>44833</v>
          </cell>
          <cell r="BR931" t="str">
            <v>29/09/2022 - 01/07/2023</v>
          </cell>
          <cell r="BS931">
            <v>2022</v>
          </cell>
          <cell r="BT931" t="str">
            <v>PENDIENTE</v>
          </cell>
          <cell r="BU931" t="str">
            <v>Ninguna</v>
          </cell>
          <cell r="BV931" t="str">
            <v>Terminado</v>
          </cell>
          <cell r="BW931" t="str">
            <v>Retiro</v>
          </cell>
          <cell r="BX931" t="str">
            <v>N/A</v>
          </cell>
          <cell r="BY931" t="str">
            <v>PND</v>
          </cell>
          <cell r="BZ931" t="str">
            <v>N/A</v>
          </cell>
          <cell r="CA931" t="str">
            <v>FEMENINO</v>
          </cell>
        </row>
        <row r="932">
          <cell r="C932" t="str">
            <v>JEP-980-2022</v>
          </cell>
          <cell r="D932" t="str">
            <v>JEP-IPI-007-2022</v>
          </cell>
          <cell r="E932" t="str">
            <v>Carlos Torres</v>
          </cell>
          <cell r="F932">
            <v>44914</v>
          </cell>
          <cell r="G932" t="str">
            <v>EVALUA SALUD IPS S.A.S</v>
          </cell>
          <cell r="H932" t="str">
            <v>4. Invitación Pública inferior a 450SMMLV</v>
          </cell>
          <cell r="I932" t="str">
            <v>1. Prestación de servicios</v>
          </cell>
          <cell r="J932">
            <v>900380150</v>
          </cell>
          <cell r="K932">
            <v>0</v>
          </cell>
          <cell r="L932" t="str">
            <v>Persona Jurídica</v>
          </cell>
          <cell r="M932" t="str">
            <v xml:space="preserve">Bogotá D.C. </v>
          </cell>
          <cell r="N932" t="str">
            <v>Prestar el servicio de evaluaciones médicas pre-ocupacionales o de pre-ingreso, periódicas (programadas o por cambio de ocupación), post-ocupacionales o de egreso, post-incapacidad o por reintegro, y las pruebas complementarias para las servidoras y servidores de la Jurisdicción Especial para la Paz -JEP.</v>
          </cell>
          <cell r="O932" t="str">
            <v>Funciones de la dependencia</v>
          </cell>
          <cell r="P932" t="str">
            <v>Ana Lucia Rosales Callejas</v>
          </cell>
          <cell r="Q932" t="str">
            <v>Dirección Administrativa y Financiera</v>
          </cell>
          <cell r="R932" t="str">
            <v>Dirección Administrativa y Financiera</v>
          </cell>
          <cell r="S932" t="str">
            <v>Subdirección de Talento Humano</v>
          </cell>
          <cell r="T932" t="str">
            <v>Francy Elena Palomino Millán</v>
          </cell>
          <cell r="U932" t="str">
            <v>DD-Subdirección de Talento Humano</v>
          </cell>
          <cell r="V932" t="str">
            <v>N/A</v>
          </cell>
          <cell r="W932" t="str">
            <v>N/A</v>
          </cell>
          <cell r="X932" t="str">
            <v>N/A</v>
          </cell>
          <cell r="Y932" t="str">
            <v>Funcionamiento</v>
          </cell>
          <cell r="Z932">
            <v>64000000</v>
          </cell>
          <cell r="AA932" t="str">
            <v>N/A</v>
          </cell>
          <cell r="AB932" t="str">
            <v>N/A</v>
          </cell>
          <cell r="AC932" t="str">
            <v>N/A</v>
          </cell>
          <cell r="AD932" t="str">
            <v>N/A</v>
          </cell>
          <cell r="AE932" t="str">
            <v>129322
1223</v>
          </cell>
          <cell r="AF932">
            <v>593022</v>
          </cell>
          <cell r="AG932" t="str">
            <v>N/A</v>
          </cell>
          <cell r="AH932">
            <v>44916</v>
          </cell>
          <cell r="AI932">
            <v>44921</v>
          </cell>
          <cell r="AJ932" t="str">
            <v>N/A</v>
          </cell>
          <cell r="AK932" t="str">
            <v>N/A</v>
          </cell>
          <cell r="AL932" t="str">
            <v>N/A</v>
          </cell>
          <cell r="AM932" t="str">
            <v>N/A</v>
          </cell>
          <cell r="AN932">
            <v>32000000</v>
          </cell>
          <cell r="AO932">
            <v>45114</v>
          </cell>
          <cell r="AP932">
            <v>0</v>
          </cell>
          <cell r="AQ932" t="str">
            <v>N/A</v>
          </cell>
          <cell r="AR932">
            <v>0</v>
          </cell>
          <cell r="AS932" t="str">
            <v>N/A</v>
          </cell>
          <cell r="AT932">
            <v>0</v>
          </cell>
          <cell r="AU932" t="str">
            <v>N/A</v>
          </cell>
          <cell r="AV932">
            <v>0</v>
          </cell>
          <cell r="AW932" t="str">
            <v>N/A</v>
          </cell>
          <cell r="AX932">
            <v>1</v>
          </cell>
          <cell r="AY932">
            <v>45198</v>
          </cell>
          <cell r="AZ932">
            <v>31</v>
          </cell>
          <cell r="BA932">
            <v>96000000</v>
          </cell>
          <cell r="BB932" t="str">
            <v>SI</v>
          </cell>
          <cell r="BC932">
            <v>54000000</v>
          </cell>
          <cell r="BD932" t="str">
            <v>N/A</v>
          </cell>
          <cell r="BE932" t="str">
            <v>N/A</v>
          </cell>
          <cell r="BF932" t="str">
            <v>N/A</v>
          </cell>
          <cell r="BG932">
            <v>45199</v>
          </cell>
          <cell r="BH932">
            <v>45230</v>
          </cell>
          <cell r="BI932">
            <v>-113</v>
          </cell>
          <cell r="BJ932" t="str">
            <v>SI</v>
          </cell>
          <cell r="BK932" t="str">
            <v>SIN FECHA</v>
          </cell>
          <cell r="BL932" t="str">
            <v xml:space="preserve"> Bogotá D.C., y las ciudades donde la JEP tenga presencia
territorial</v>
          </cell>
          <cell r="BM932" t="str">
            <v>Cumplimiento</v>
          </cell>
          <cell r="BN932" t="str">
            <v>21-47-101025180</v>
          </cell>
          <cell r="BO932">
            <v>0</v>
          </cell>
          <cell r="BP932" t="str">
            <v>Seguros del Estado S.A.</v>
          </cell>
          <cell r="BQ932">
            <v>44918</v>
          </cell>
          <cell r="BR932" t="str">
            <v>20/12/2022 - 30/09/2026</v>
          </cell>
          <cell r="BS932">
            <v>44918</v>
          </cell>
          <cell r="BT932" t="str">
            <v>PENDIENTE</v>
          </cell>
          <cell r="BU932" t="str">
            <v xml:space="preserve">Mediante otrosí N°1 del 07/07/2023 se solicitó Adicionar al valor del contrato la suma de ($32.000.000) para la vigencia 2023.
Mediante otrosí N°2 del 29/09/2023 se modifica el plazo de ejecución hasta el 31/10/2023 </v>
          </cell>
          <cell r="BV932" t="str">
            <v>Terminado</v>
          </cell>
          <cell r="BW932" t="str">
            <v>Adición y prorroga</v>
          </cell>
          <cell r="BX932" t="str">
            <v>N/A</v>
          </cell>
          <cell r="BY932" t="str">
            <v>N/A</v>
          </cell>
          <cell r="BZ932" t="str">
            <v>N/A</v>
          </cell>
          <cell r="CA932" t="str">
            <v>N/A</v>
          </cell>
        </row>
        <row r="933">
          <cell r="C933" t="str">
            <v>JEP-736-2022</v>
          </cell>
          <cell r="D933" t="str">
            <v>JEP-CSPO-711-2022</v>
          </cell>
          <cell r="E933" t="str">
            <v xml:space="preserve">Ángela Esquivel </v>
          </cell>
          <cell r="F933">
            <v>44841</v>
          </cell>
          <cell r="G933" t="str">
            <v>Katy Sofía Díaz Nieto</v>
          </cell>
          <cell r="H933" t="str">
            <v>2. Contratos o convenios que no requieren pluralidad de ofertas</v>
          </cell>
          <cell r="I933" t="str">
            <v>1. Prestación de servicios</v>
          </cell>
          <cell r="J933">
            <v>1032468932</v>
          </cell>
          <cell r="K933">
            <v>6</v>
          </cell>
          <cell r="L933" t="str">
            <v>Persona Natural</v>
          </cell>
          <cell r="M933" t="str">
            <v>Agustin Codazzi</v>
          </cell>
          <cell r="N933" t="str">
            <v>Prestar servicios profesionales para apoyar y acompañar las salas de justicia y sus respectivas presidencias en los procesos de mejoramiento de la gestión judicial.</v>
          </cell>
          <cell r="O933" t="str">
            <v>Administrativo Transversal</v>
          </cell>
          <cell r="P933" t="str">
            <v>Harvey Danilo Suarez Morales</v>
          </cell>
          <cell r="Q933" t="str">
            <v>Secretaría Ejecutiva</v>
          </cell>
          <cell r="R933" t="str">
            <v>Dirección de Asuntos Jurídicos</v>
          </cell>
          <cell r="S933" t="str">
            <v>Secretaría General Judicial</v>
          </cell>
          <cell r="T933" t="str">
            <v>Diana Maria Vega Laguna</v>
          </cell>
          <cell r="U933" t="str">
            <v>F -Magistratura</v>
          </cell>
          <cell r="V933" t="str">
            <v>N/A</v>
          </cell>
          <cell r="W933" t="str">
            <v>Magistratura
Presidencias de la sala</v>
          </cell>
          <cell r="X933" t="str">
            <v>Mgdo. Diana María Vega Laguna</v>
          </cell>
          <cell r="Y933" t="str">
            <v>Inversión</v>
          </cell>
          <cell r="Z933">
            <v>14745401</v>
          </cell>
          <cell r="AA933" t="str">
            <v>N/A</v>
          </cell>
          <cell r="AB933" t="str">
            <v>N/A</v>
          </cell>
          <cell r="AC933">
            <v>5204263</v>
          </cell>
          <cell r="AD933" t="str">
            <v>N/A</v>
          </cell>
          <cell r="AE933">
            <v>125922</v>
          </cell>
          <cell r="AF933">
            <v>454322</v>
          </cell>
          <cell r="AG933">
            <v>2018011001091</v>
          </cell>
          <cell r="AH933">
            <v>44848</v>
          </cell>
          <cell r="AI933">
            <v>44854</v>
          </cell>
          <cell r="AJ933" t="str">
            <v>N/A</v>
          </cell>
          <cell r="AK933" t="str">
            <v>N/A</v>
          </cell>
          <cell r="AL933" t="str">
            <v>N/A</v>
          </cell>
          <cell r="AM933" t="str">
            <v>N/A</v>
          </cell>
          <cell r="AN933">
            <v>0</v>
          </cell>
          <cell r="AO933" t="str">
            <v>N/A</v>
          </cell>
          <cell r="AP933">
            <v>0</v>
          </cell>
          <cell r="AQ933" t="str">
            <v>N/A</v>
          </cell>
          <cell r="AR933">
            <v>0</v>
          </cell>
          <cell r="AS933" t="str">
            <v>N/A</v>
          </cell>
          <cell r="AT933">
            <v>0</v>
          </cell>
          <cell r="AU933" t="str">
            <v>N/A</v>
          </cell>
          <cell r="AV933">
            <v>0</v>
          </cell>
          <cell r="AW933" t="str">
            <v>N/A</v>
          </cell>
          <cell r="AX933">
            <v>0</v>
          </cell>
          <cell r="AY933" t="str">
            <v>N/A</v>
          </cell>
          <cell r="AZ933">
            <v>0</v>
          </cell>
          <cell r="BA933">
            <v>14745401</v>
          </cell>
          <cell r="BB933" t="str">
            <v>NO</v>
          </cell>
          <cell r="BC933" t="str">
            <v>N/A</v>
          </cell>
          <cell r="BD933" t="str">
            <v>N/A</v>
          </cell>
          <cell r="BE933" t="str">
            <v>N/A</v>
          </cell>
          <cell r="BF933" t="str">
            <v>N/A</v>
          </cell>
          <cell r="BG933">
            <v>44926</v>
          </cell>
          <cell r="BH933">
            <v>44926</v>
          </cell>
          <cell r="BI933">
            <v>-417</v>
          </cell>
          <cell r="BJ933" t="str">
            <v>SI</v>
          </cell>
          <cell r="BK933" t="str">
            <v>N/A</v>
          </cell>
          <cell r="BL933" t="str">
            <v>Bogotá D.C.</v>
          </cell>
          <cell r="BM933" t="str">
            <v>Cumplimiento</v>
          </cell>
          <cell r="BN933" t="str">
            <v>33-47-101010122</v>
          </cell>
          <cell r="BO933">
            <v>0</v>
          </cell>
          <cell r="BP933" t="str">
            <v>Seguros del Estado S.A.</v>
          </cell>
          <cell r="BQ933">
            <v>44845</v>
          </cell>
          <cell r="BR933" t="str">
            <v>11/10/2022 - 11/07/2023</v>
          </cell>
          <cell r="BS933">
            <v>2022</v>
          </cell>
          <cell r="BT933" t="str">
            <v>PENDIENTE</v>
          </cell>
          <cell r="BU933" t="str">
            <v>Ninguna</v>
          </cell>
          <cell r="BV933" t="str">
            <v>Terminado</v>
          </cell>
          <cell r="BW933" t="str">
            <v>Retiro</v>
          </cell>
          <cell r="BX933" t="str">
            <v>N/A</v>
          </cell>
          <cell r="BY933" t="str">
            <v>DERECHO</v>
          </cell>
          <cell r="BZ933" t="str">
            <v>TECNICO PARA MEDIOS IMPRESOS</v>
          </cell>
          <cell r="CA933" t="str">
            <v>FEMENINO</v>
          </cell>
        </row>
        <row r="934">
          <cell r="C934" t="str">
            <v>JEP-787-2022</v>
          </cell>
          <cell r="D934" t="str">
            <v>JEP-CSPO-758-2022</v>
          </cell>
          <cell r="E934" t="str">
            <v xml:space="preserve">Ángela Esquivel </v>
          </cell>
          <cell r="F934" t="str">
            <v>11//11/2022</v>
          </cell>
          <cell r="G934" t="str">
            <v>Sandra Rocio Silva González</v>
          </cell>
          <cell r="H934" t="str">
            <v>2. Contratos o convenios que no requieren pluralidad de ofertas</v>
          </cell>
          <cell r="I934" t="str">
            <v>1. Prestación de servicios</v>
          </cell>
          <cell r="J934">
            <v>52586913</v>
          </cell>
          <cell r="K934">
            <v>3</v>
          </cell>
          <cell r="L934" t="str">
            <v>Persona Natural</v>
          </cell>
          <cell r="M934" t="str">
            <v xml:space="preserve">Bogotá D.C. </v>
          </cell>
          <cell r="N934" t="str">
            <v>Prestar servicios profesionales para apoyar y acompañar las salas de justicia y sus respectivas presidencias en los procesos de mejoramiento de la gestión judicial.</v>
          </cell>
          <cell r="O934" t="str">
            <v>Administrativo Transversal</v>
          </cell>
          <cell r="P934" t="str">
            <v>Harvey Danilo Suarez Morales</v>
          </cell>
          <cell r="Q934" t="str">
            <v>Secretaría Ejecutiva</v>
          </cell>
          <cell r="R934" t="str">
            <v>Dirección de Asuntos Jurídicos</v>
          </cell>
          <cell r="S934" t="str">
            <v>Secretaría General Judicial</v>
          </cell>
          <cell r="T934" t="str">
            <v>Diana Maria Vega Laguna</v>
          </cell>
          <cell r="U934" t="str">
            <v>F -Magistratura</v>
          </cell>
          <cell r="V934" t="str">
            <v>N/A</v>
          </cell>
          <cell r="W934" t="str">
            <v>Magistratura
Presidencias de la sala</v>
          </cell>
          <cell r="X934" t="str">
            <v>Mgdo. Pedro Julio Mahecha Ávila</v>
          </cell>
          <cell r="Y934" t="str">
            <v>Inversión</v>
          </cell>
          <cell r="Z934">
            <v>8673763</v>
          </cell>
          <cell r="AA934" t="str">
            <v>N/A</v>
          </cell>
          <cell r="AB934" t="str">
            <v>N/A</v>
          </cell>
          <cell r="AC934">
            <v>5204263</v>
          </cell>
          <cell r="AD934" t="str">
            <v>N/A</v>
          </cell>
          <cell r="AE934">
            <v>126022</v>
          </cell>
          <cell r="AF934">
            <v>506022</v>
          </cell>
          <cell r="AG934" t="str">
            <v xml:space="preserve">	2018011001091</v>
          </cell>
          <cell r="AH934">
            <v>44883</v>
          </cell>
          <cell r="AI934">
            <v>44887</v>
          </cell>
          <cell r="AJ934" t="str">
            <v>N/A</v>
          </cell>
          <cell r="AK934" t="str">
            <v>N/A</v>
          </cell>
          <cell r="AL934" t="str">
            <v>N/A</v>
          </cell>
          <cell r="AM934" t="str">
            <v>N/A</v>
          </cell>
          <cell r="AN934">
            <v>0</v>
          </cell>
          <cell r="AO934" t="str">
            <v>N/A</v>
          </cell>
          <cell r="AP934">
            <v>0</v>
          </cell>
          <cell r="AQ934" t="str">
            <v>N/A</v>
          </cell>
          <cell r="AR934">
            <v>0</v>
          </cell>
          <cell r="AS934" t="str">
            <v>N/A</v>
          </cell>
          <cell r="AT934">
            <v>0</v>
          </cell>
          <cell r="AU934" t="str">
            <v>N/A</v>
          </cell>
          <cell r="AV934">
            <v>0</v>
          </cell>
          <cell r="AW934" t="str">
            <v>N/A</v>
          </cell>
          <cell r="AX934">
            <v>0</v>
          </cell>
          <cell r="AY934" t="str">
            <v>N/A</v>
          </cell>
          <cell r="AZ934">
            <v>0</v>
          </cell>
          <cell r="BA934">
            <v>8673763</v>
          </cell>
          <cell r="BB934" t="str">
            <v>NO</v>
          </cell>
          <cell r="BC934">
            <v>0</v>
          </cell>
          <cell r="BD934" t="str">
            <v>N/A</v>
          </cell>
          <cell r="BE934" t="str">
            <v>N/A</v>
          </cell>
          <cell r="BF934" t="str">
            <v>N/A</v>
          </cell>
          <cell r="BG934">
            <v>44926</v>
          </cell>
          <cell r="BH934">
            <v>44926</v>
          </cell>
          <cell r="BI934">
            <v>-417</v>
          </cell>
          <cell r="BJ934" t="str">
            <v>SI</v>
          </cell>
          <cell r="BK934" t="str">
            <v>N/A</v>
          </cell>
          <cell r="BL934" t="str">
            <v>Bogotá D.C.</v>
          </cell>
          <cell r="BM934" t="str">
            <v>Cumplimiento</v>
          </cell>
          <cell r="BN934" t="str">
            <v>380-47-994000128636</v>
          </cell>
          <cell r="BO934">
            <v>0</v>
          </cell>
          <cell r="BP934" t="str">
            <v xml:space="preserve">Seguros del Estado S.A. </v>
          </cell>
          <cell r="BQ934">
            <v>44880</v>
          </cell>
          <cell r="BR934" t="str">
            <v>11/11/2022 - 03/07/2023</v>
          </cell>
          <cell r="BS934">
            <v>2022</v>
          </cell>
          <cell r="BT934" t="str">
            <v>PENDIENTE</v>
          </cell>
          <cell r="BU934" t="str">
            <v>Ninguna</v>
          </cell>
          <cell r="BV934" t="str">
            <v>Terminado</v>
          </cell>
          <cell r="BW934" t="str">
            <v>Retiro</v>
          </cell>
          <cell r="BX934" t="str">
            <v>N/A</v>
          </cell>
          <cell r="BY934" t="str">
            <v>DERECHO</v>
          </cell>
          <cell r="BZ934" t="str">
            <v>N/A</v>
          </cell>
          <cell r="CA934" t="str">
            <v>FEMENINO</v>
          </cell>
        </row>
        <row r="935">
          <cell r="C935" t="str">
            <v>JEP-732-2022</v>
          </cell>
          <cell r="D935" t="str">
            <v>JEP-CSPO-707-2022</v>
          </cell>
          <cell r="E935" t="str">
            <v xml:space="preserve">Vanessa Jiménez </v>
          </cell>
          <cell r="F935">
            <v>44839</v>
          </cell>
          <cell r="G935" t="str">
            <v>Maria Fernanda Pizarro Londoño</v>
          </cell>
          <cell r="H935" t="str">
            <v>2. Contratos o convenios que no requieren pluralidad de ofertas</v>
          </cell>
          <cell r="I935" t="str">
            <v>1. Prestación de servicios</v>
          </cell>
          <cell r="J935">
            <v>1115192566</v>
          </cell>
          <cell r="K935">
            <v>8</v>
          </cell>
          <cell r="L935" t="str">
            <v>Persona Natural</v>
          </cell>
          <cell r="M935" t="str">
            <v xml:space="preserve">Bogotá D.C. </v>
          </cell>
          <cell r="N935" t="str">
            <v>Apoyar a la Subdirección de Fortalecimiento institucional en la implementación del modelo de gestión del conocimiento mediante las acciones requeridas para la sistematización de los aprendizajes institucionales, la formación virtual y los procesos pedagógicos con grupos de interés de la entidad</v>
          </cell>
          <cell r="O935" t="str">
            <v>Funciones de la dependencia</v>
          </cell>
          <cell r="P935" t="str">
            <v>Harvey Danilo Suarez Morales</v>
          </cell>
          <cell r="Q935" t="str">
            <v>Secretaría Ejecutiva</v>
          </cell>
          <cell r="R935" t="str">
            <v>Secretaría Ejecutiva</v>
          </cell>
          <cell r="S935" t="str">
            <v>Subdirección de Fortalecimiento Institucional</v>
          </cell>
          <cell r="T935" t="str">
            <v>Luz Amanda Granados Urrea</v>
          </cell>
          <cell r="U935" t="str">
            <v>AA-Subdirección de Fortalecimiento Institucional</v>
          </cell>
          <cell r="V935" t="str">
            <v>N/A</v>
          </cell>
          <cell r="W935" t="str">
            <v>N/A</v>
          </cell>
          <cell r="X935" t="str">
            <v>N/A</v>
          </cell>
          <cell r="Y935" t="str">
            <v>Inversión</v>
          </cell>
          <cell r="Z935">
            <v>15612789</v>
          </cell>
          <cell r="AA935" t="str">
            <v>N/A</v>
          </cell>
          <cell r="AB935" t="str">
            <v>N/A</v>
          </cell>
          <cell r="AC935">
            <v>5204263</v>
          </cell>
          <cell r="AD935" t="str">
            <v>N/A</v>
          </cell>
          <cell r="AE935">
            <v>123222</v>
          </cell>
          <cell r="AF935" t="str">
            <v xml:space="preserve">	454422</v>
          </cell>
          <cell r="AG935" t="str">
            <v xml:space="preserve">	2018011001091</v>
          </cell>
          <cell r="AH935">
            <v>44844</v>
          </cell>
          <cell r="AI935">
            <v>44846</v>
          </cell>
          <cell r="AJ935" t="str">
            <v>N/A</v>
          </cell>
          <cell r="AK935" t="str">
            <v>N/A</v>
          </cell>
          <cell r="AL935" t="str">
            <v>N/A</v>
          </cell>
          <cell r="AM935" t="str">
            <v>N/A</v>
          </cell>
          <cell r="AN935">
            <v>0</v>
          </cell>
          <cell r="AO935" t="str">
            <v>N/A</v>
          </cell>
          <cell r="AP935">
            <v>0</v>
          </cell>
          <cell r="AQ935" t="str">
            <v>N/A</v>
          </cell>
          <cell r="AR935">
            <v>0</v>
          </cell>
          <cell r="AS935" t="str">
            <v>N/A</v>
          </cell>
          <cell r="AT935">
            <v>0</v>
          </cell>
          <cell r="AU935" t="str">
            <v>N/A</v>
          </cell>
          <cell r="AV935">
            <v>0</v>
          </cell>
          <cell r="AW935" t="str">
            <v>N/A</v>
          </cell>
          <cell r="AX935">
            <v>0</v>
          </cell>
          <cell r="AY935" t="str">
            <v>N/A</v>
          </cell>
          <cell r="AZ935">
            <v>0</v>
          </cell>
          <cell r="BA935">
            <v>15612789</v>
          </cell>
          <cell r="BB935" t="str">
            <v>NO</v>
          </cell>
          <cell r="BC935" t="str">
            <v>N/A</v>
          </cell>
          <cell r="BD935" t="str">
            <v>N/A</v>
          </cell>
          <cell r="BE935" t="str">
            <v>N/A</v>
          </cell>
          <cell r="BF935" t="str">
            <v>N/A</v>
          </cell>
          <cell r="BG935">
            <v>44926</v>
          </cell>
          <cell r="BH935">
            <v>44926</v>
          </cell>
          <cell r="BI935">
            <v>-417</v>
          </cell>
          <cell r="BJ935" t="str">
            <v>SI</v>
          </cell>
          <cell r="BK935" t="str">
            <v>N/A</v>
          </cell>
          <cell r="BL935" t="str">
            <v>Bogotá D.C.</v>
          </cell>
          <cell r="BM935" t="str">
            <v>Cumplimiento</v>
          </cell>
          <cell r="BN935" t="str">
            <v>21-47-101023585</v>
          </cell>
          <cell r="BO935">
            <v>0</v>
          </cell>
          <cell r="BP935" t="str">
            <v>Seguros del Estado S.A.</v>
          </cell>
          <cell r="BQ935">
            <v>44845</v>
          </cell>
          <cell r="BR935" t="str">
            <v>11/10/2022 - 05/07/2023</v>
          </cell>
          <cell r="BS935">
            <v>2022</v>
          </cell>
          <cell r="BT935" t="str">
            <v>PENDIENTE</v>
          </cell>
          <cell r="BU935" t="str">
            <v>Ninguna</v>
          </cell>
          <cell r="BV935" t="str">
            <v>Terminado</v>
          </cell>
          <cell r="BW935" t="str">
            <v>Retiro</v>
          </cell>
          <cell r="BX935" t="str">
            <v>N/A</v>
          </cell>
          <cell r="BY935" t="str">
            <v>DERECHO</v>
          </cell>
          <cell r="BZ935" t="str">
            <v>N/A</v>
          </cell>
          <cell r="CA935" t="str">
            <v>FEMENINO</v>
          </cell>
        </row>
        <row r="936">
          <cell r="C936" t="str">
            <v>JEP-737-2022</v>
          </cell>
          <cell r="D936" t="str">
            <v>JEP-CSPO-712-2022</v>
          </cell>
          <cell r="E936" t="str">
            <v xml:space="preserve">Vanessa Jiménez </v>
          </cell>
          <cell r="F936">
            <v>44841</v>
          </cell>
          <cell r="G936" t="str">
            <v>Teófilo Vásquez Delgado</v>
          </cell>
          <cell r="H936" t="str">
            <v>2. Contratos o convenios que no requieren pluralidad de ofertas</v>
          </cell>
          <cell r="I936" t="str">
            <v>1. Prestación de servicios</v>
          </cell>
          <cell r="J936">
            <v>79389335</v>
          </cell>
          <cell r="K936">
            <v>1</v>
          </cell>
          <cell r="L936" t="str">
            <v>Persona Natural</v>
          </cell>
          <cell r="M936" t="str">
            <v xml:space="preserve">Bogotá D.C. </v>
          </cell>
          <cell r="N936" t="str">
            <v>Prestar servicios profesionales para brindar apoyo al GRAI en la elaboración de documentos y análisis de información cualitativa o cuantitativa, en desarrollo de las distintas etapas del plan de investigación de la nueva ronda de macro casos y acorde a los lineamientos de la magistratura</v>
          </cell>
          <cell r="O936" t="str">
            <v>Misional</v>
          </cell>
          <cell r="P936" t="str">
            <v>Harvey Danilo Suarez Morales</v>
          </cell>
          <cell r="Q936" t="str">
            <v>Secretaría Ejecutiva</v>
          </cell>
          <cell r="R936" t="str">
            <v>Grupo de Análisis de la Información</v>
          </cell>
          <cell r="S936" t="str">
            <v>Grupo de Análisis de la Información</v>
          </cell>
          <cell r="T936" t="str">
            <v>Gloria Marcela Abadia Cubillos</v>
          </cell>
          <cell r="U936" t="str">
            <v>H-Grupo de Análisis de la Información</v>
          </cell>
          <cell r="V936" t="str">
            <v>N/A</v>
          </cell>
          <cell r="W936" t="str">
            <v>N/A</v>
          </cell>
          <cell r="X936" t="str">
            <v>N/A</v>
          </cell>
          <cell r="Y936" t="str">
            <v>Inversión</v>
          </cell>
          <cell r="Z936">
            <v>21684429</v>
          </cell>
          <cell r="AA936" t="str">
            <v>N/A</v>
          </cell>
          <cell r="AB936" t="str">
            <v>N/A</v>
          </cell>
          <cell r="AC936">
            <v>7228143</v>
          </cell>
          <cell r="AD936" t="str">
            <v>N/A</v>
          </cell>
          <cell r="AE936">
            <v>124422</v>
          </cell>
          <cell r="AF936">
            <v>463622</v>
          </cell>
          <cell r="AG936">
            <v>2018011001091</v>
          </cell>
          <cell r="AH936">
            <v>44848</v>
          </cell>
          <cell r="AI936">
            <v>44854</v>
          </cell>
          <cell r="AJ936" t="str">
            <v>N/A</v>
          </cell>
          <cell r="AK936" t="str">
            <v>N/A</v>
          </cell>
          <cell r="AL936" t="str">
            <v>N/A</v>
          </cell>
          <cell r="AM936" t="str">
            <v>N/A</v>
          </cell>
          <cell r="AN936">
            <v>0</v>
          </cell>
          <cell r="AO936" t="str">
            <v>N/A</v>
          </cell>
          <cell r="AP936">
            <v>0</v>
          </cell>
          <cell r="AQ936" t="str">
            <v>N/A</v>
          </cell>
          <cell r="AR936">
            <v>0</v>
          </cell>
          <cell r="AS936" t="str">
            <v>N/A</v>
          </cell>
          <cell r="AT936">
            <v>0</v>
          </cell>
          <cell r="AU936" t="str">
            <v>N/A</v>
          </cell>
          <cell r="AV936">
            <v>0</v>
          </cell>
          <cell r="AW936" t="str">
            <v>N/A</v>
          </cell>
          <cell r="AX936">
            <v>0</v>
          </cell>
          <cell r="AY936" t="str">
            <v>N/A</v>
          </cell>
          <cell r="AZ936">
            <v>0</v>
          </cell>
          <cell r="BA936">
            <v>21684429</v>
          </cell>
          <cell r="BB936" t="str">
            <v>NO</v>
          </cell>
          <cell r="BC936" t="str">
            <v>N/A</v>
          </cell>
          <cell r="BD936" t="str">
            <v>N/A</v>
          </cell>
          <cell r="BE936" t="str">
            <v>N/A</v>
          </cell>
          <cell r="BF936" t="str">
            <v>N/A</v>
          </cell>
          <cell r="BG936">
            <v>44926</v>
          </cell>
          <cell r="BH936">
            <v>44926</v>
          </cell>
          <cell r="BI936">
            <v>-417</v>
          </cell>
          <cell r="BJ936" t="str">
            <v>SI</v>
          </cell>
          <cell r="BK936" t="str">
            <v>N/A</v>
          </cell>
          <cell r="BL936" t="str">
            <v>Bogotá D.C.</v>
          </cell>
          <cell r="BM936" t="str">
            <v>Cumplimiento</v>
          </cell>
          <cell r="BN936" t="str">
            <v>14-45-101087049</v>
          </cell>
          <cell r="BO936">
            <v>0</v>
          </cell>
          <cell r="BP936" t="str">
            <v xml:space="preserve">Seguros del Estado S.A. </v>
          </cell>
          <cell r="BQ936">
            <v>44852</v>
          </cell>
          <cell r="BR936" t="str">
            <v>14/10/2022 - 30/06/2023</v>
          </cell>
          <cell r="BS936">
            <v>2022</v>
          </cell>
          <cell r="BT936" t="str">
            <v>PENDIENTE</v>
          </cell>
          <cell r="BU936" t="str">
            <v>El 24 de noviembre otro si No 1 cto JEP-737-2023 Exoneración del IVA del contratista</v>
          </cell>
          <cell r="BV936" t="str">
            <v>Terminado</v>
          </cell>
          <cell r="BW936" t="str">
            <v>Retiro</v>
          </cell>
          <cell r="BX936" t="str">
            <v>N/A</v>
          </cell>
          <cell r="BY936" t="str">
            <v>SOCIOLOGÍA</v>
          </cell>
          <cell r="BZ936" t="str">
            <v>N/A</v>
          </cell>
          <cell r="CA936" t="str">
            <v>MASCULINO</v>
          </cell>
        </row>
        <row r="937">
          <cell r="C937" t="str">
            <v>JEP-740-2022</v>
          </cell>
          <cell r="D937" t="str">
            <v>JEP-CSPO-715-2022</v>
          </cell>
          <cell r="E937" t="str">
            <v>Jairo Cuellar</v>
          </cell>
          <cell r="F937">
            <v>44844</v>
          </cell>
          <cell r="G937" t="str">
            <v>Omar Alirio Castelblanco Cristancho</v>
          </cell>
          <cell r="H937" t="str">
            <v>2. Contratos o convenios que no requieren pluralidad de ofertas</v>
          </cell>
          <cell r="I937" t="str">
            <v>1. Prestación de servicios</v>
          </cell>
          <cell r="J937">
            <v>7174615</v>
          </cell>
          <cell r="K937">
            <v>1</v>
          </cell>
          <cell r="L937" t="str">
            <v>Persona Natural</v>
          </cell>
          <cell r="M937" t="str">
            <v xml:space="preserve">Bogotá D.C. </v>
          </cell>
          <cell r="N937" t="str">
            <v>Prestación de servicios profesionales Especializados para acompañar a la Subsecretaría Ejecutiva de la JEP a través de la jefatura del departamento SAAD Comparecientes en el apoyo de la administración del Registro de Comparecientes y todos sus módulos alojados en el sistema VISTA provisto por la Secretaría Ejecutiva de la JEP, asimismo, apoyar el seguimiento a la ejecución de los convenios que suscriba la JEP con organizaciones de cooperación internacional u otras entidades del Estado en temas relacionados con este objeto contractual.</v>
          </cell>
          <cell r="O937" t="str">
            <v>Misional</v>
          </cell>
          <cell r="P937" t="str">
            <v>Harvey Danilo Suarez Morales</v>
          </cell>
          <cell r="Q937" t="str">
            <v>Secretaría Ejecutiva</v>
          </cell>
          <cell r="R937" t="str">
            <v>Subsecretaría Ejecutiva</v>
          </cell>
          <cell r="S937" t="str">
            <v>Departamento SAAD - Comparecientes</v>
          </cell>
          <cell r="T937" t="str">
            <v>Jorge Alirio Mancera Cortés</v>
          </cell>
          <cell r="U937" t="str">
            <v>BB-Departamento SAAD - Comparecientes</v>
          </cell>
          <cell r="V937" t="str">
            <v>N/A</v>
          </cell>
          <cell r="W937" t="str">
            <v>N/A</v>
          </cell>
          <cell r="X937" t="str">
            <v>N/A</v>
          </cell>
          <cell r="Y937" t="str">
            <v>Inversión</v>
          </cell>
          <cell r="Z937">
            <v>45000000</v>
          </cell>
          <cell r="AA937" t="str">
            <v>N/A</v>
          </cell>
          <cell r="AB937" t="str">
            <v>N/A</v>
          </cell>
          <cell r="AC937">
            <v>15000000</v>
          </cell>
          <cell r="AD937" t="str">
            <v>N/A</v>
          </cell>
          <cell r="AE937">
            <v>125122</v>
          </cell>
          <cell r="AF937">
            <v>469122</v>
          </cell>
          <cell r="AG937">
            <v>2018011001091</v>
          </cell>
          <cell r="AH937">
            <v>44847</v>
          </cell>
          <cell r="AI937">
            <v>44860</v>
          </cell>
          <cell r="AJ937" t="str">
            <v>N/A</v>
          </cell>
          <cell r="AK937" t="str">
            <v>N/A</v>
          </cell>
          <cell r="AL937" t="str">
            <v>N/A</v>
          </cell>
          <cell r="AM937" t="str">
            <v>N/A</v>
          </cell>
          <cell r="AN937">
            <v>0</v>
          </cell>
          <cell r="AO937" t="str">
            <v>N/A</v>
          </cell>
          <cell r="AP937">
            <v>0</v>
          </cell>
          <cell r="AQ937" t="str">
            <v>N/A</v>
          </cell>
          <cell r="AR937">
            <v>0</v>
          </cell>
          <cell r="AS937" t="str">
            <v>N/A</v>
          </cell>
          <cell r="AT937">
            <v>0</v>
          </cell>
          <cell r="AU937" t="str">
            <v>N/A</v>
          </cell>
          <cell r="AV937">
            <v>0</v>
          </cell>
          <cell r="AW937" t="str">
            <v>N/A</v>
          </cell>
          <cell r="AX937">
            <v>0</v>
          </cell>
          <cell r="AY937">
            <v>44880</v>
          </cell>
          <cell r="AZ937">
            <v>0</v>
          </cell>
          <cell r="BA937">
            <v>45000000</v>
          </cell>
          <cell r="BB937" t="str">
            <v>NO</v>
          </cell>
          <cell r="BC937" t="str">
            <v>N/A</v>
          </cell>
          <cell r="BD937" t="str">
            <v>N/A</v>
          </cell>
          <cell r="BE937" t="str">
            <v>N/A</v>
          </cell>
          <cell r="BF937" t="str">
            <v>N/A</v>
          </cell>
          <cell r="BG937">
            <v>44926</v>
          </cell>
          <cell r="BH937">
            <v>44926</v>
          </cell>
          <cell r="BI937">
            <v>-417</v>
          </cell>
          <cell r="BJ937" t="str">
            <v>SI</v>
          </cell>
          <cell r="BK937" t="str">
            <v>N/A</v>
          </cell>
          <cell r="BL937" t="str">
            <v>Bogotá D.C.</v>
          </cell>
          <cell r="BM937" t="str">
            <v>Cumplimiento</v>
          </cell>
          <cell r="BN937">
            <v>143939</v>
          </cell>
          <cell r="BO937">
            <v>0</v>
          </cell>
          <cell r="BP937" t="str">
            <v>Segurexpo de Colombia S.A.</v>
          </cell>
          <cell r="BQ937">
            <v>44855</v>
          </cell>
          <cell r="BR937" t="str">
            <v>21/10/2022 - 30/06/2023</v>
          </cell>
          <cell r="BS937">
            <v>2022</v>
          </cell>
          <cell r="BT937" t="str">
            <v>PENDIENTE</v>
          </cell>
          <cell r="BU937" t="str">
            <v>Ninguna</v>
          </cell>
          <cell r="BV937" t="str">
            <v>Terminado</v>
          </cell>
          <cell r="BW937" t="str">
            <v>Retiro</v>
          </cell>
          <cell r="BX937" t="str">
            <v>N/A</v>
          </cell>
          <cell r="BY937" t="str">
            <v>DERECHO</v>
          </cell>
          <cell r="BZ937" t="str">
            <v>N/A</v>
          </cell>
          <cell r="CA937" t="str">
            <v>MASCULINO</v>
          </cell>
        </row>
        <row r="938">
          <cell r="C938" t="str">
            <v>JEP-739-2022</v>
          </cell>
          <cell r="D938" t="str">
            <v>JEP-CSPO-714-2022</v>
          </cell>
          <cell r="E938" t="str">
            <v>Jairo Cuellar</v>
          </cell>
          <cell r="F938">
            <v>44844</v>
          </cell>
          <cell r="G938" t="str">
            <v>Juan Francisco Calderón Huertas</v>
          </cell>
          <cell r="H938" t="str">
            <v>2. Contratos o convenios que no requieren pluralidad de ofertas</v>
          </cell>
          <cell r="I938" t="str">
            <v>1. Prestación de servicios</v>
          </cell>
          <cell r="J938">
            <v>86052799</v>
          </cell>
          <cell r="K938">
            <v>1</v>
          </cell>
          <cell r="L938" t="str">
            <v>Persona Natural</v>
          </cell>
          <cell r="M938" t="str">
            <v xml:space="preserve">Bogotá D.C. </v>
          </cell>
          <cell r="N938" t="str">
            <v xml:space="preserve">Prestación de servicios profesionales para brindar asistencia técnica a las actuaciones y decisiones judiciales propias de la justicia transicional y restaurativa JEP en los procesos de validación, aplicando herramientas jurídicas y conceptuales, para la consolidación de información en los sistemas misionales dispuestos por la JEP. </v>
          </cell>
          <cell r="O938" t="str">
            <v>Misional</v>
          </cell>
          <cell r="P938" t="str">
            <v>Harvey Danilo Suarez Morales</v>
          </cell>
          <cell r="Q938" t="str">
            <v>Secretaría Ejecutiva</v>
          </cell>
          <cell r="R938" t="str">
            <v>Subsecretaría Ejecutiva</v>
          </cell>
          <cell r="S938" t="str">
            <v>Departamento SAAD - Comparecientes</v>
          </cell>
          <cell r="T938" t="str">
            <v>Jorge Alirio Mancera Cortés</v>
          </cell>
          <cell r="U938" t="str">
            <v>BB-Departamento SAAD - Comparecientes</v>
          </cell>
          <cell r="V938" t="str">
            <v>N/A</v>
          </cell>
          <cell r="W938" t="str">
            <v>N/A</v>
          </cell>
          <cell r="X938" t="str">
            <v>N/A</v>
          </cell>
          <cell r="Y938" t="str">
            <v>Inversión</v>
          </cell>
          <cell r="Z938">
            <v>18214920</v>
          </cell>
          <cell r="AA938" t="str">
            <v>N/A</v>
          </cell>
          <cell r="AB938" t="str">
            <v>N/A</v>
          </cell>
          <cell r="AC938">
            <v>6071640</v>
          </cell>
          <cell r="AD938" t="str">
            <v>N/A</v>
          </cell>
          <cell r="AE938">
            <v>126922</v>
          </cell>
          <cell r="AF938">
            <v>458322</v>
          </cell>
          <cell r="AG938">
            <v>2018011001091</v>
          </cell>
          <cell r="AH938">
            <v>44855</v>
          </cell>
          <cell r="AI938">
            <v>44855</v>
          </cell>
          <cell r="AJ938" t="str">
            <v>N/A</v>
          </cell>
          <cell r="AK938" t="str">
            <v>N/A</v>
          </cell>
          <cell r="AL938" t="str">
            <v>N/A</v>
          </cell>
          <cell r="AM938" t="str">
            <v>N/A</v>
          </cell>
          <cell r="AN938">
            <v>0</v>
          </cell>
          <cell r="AO938" t="str">
            <v>N/A</v>
          </cell>
          <cell r="AP938">
            <v>0</v>
          </cell>
          <cell r="AQ938" t="str">
            <v>N/A</v>
          </cell>
          <cell r="AR938">
            <v>0</v>
          </cell>
          <cell r="AS938" t="str">
            <v>N/A</v>
          </cell>
          <cell r="AT938">
            <v>0</v>
          </cell>
          <cell r="AU938" t="str">
            <v>N/A</v>
          </cell>
          <cell r="AV938">
            <v>0</v>
          </cell>
          <cell r="AW938" t="str">
            <v>N/A</v>
          </cell>
          <cell r="AX938">
            <v>0</v>
          </cell>
          <cell r="AY938" t="str">
            <v>N/A</v>
          </cell>
          <cell r="AZ938">
            <v>0</v>
          </cell>
          <cell r="BA938">
            <v>18214920</v>
          </cell>
          <cell r="BB938" t="str">
            <v>NO</v>
          </cell>
          <cell r="BC938" t="str">
            <v>N/A</v>
          </cell>
          <cell r="BD938" t="str">
            <v>N/A</v>
          </cell>
          <cell r="BE938" t="str">
            <v>N/A</v>
          </cell>
          <cell r="BF938" t="str">
            <v>N/A</v>
          </cell>
          <cell r="BG938">
            <v>44926</v>
          </cell>
          <cell r="BH938">
            <v>44926</v>
          </cell>
          <cell r="BI938">
            <v>-417</v>
          </cell>
          <cell r="BJ938" t="str">
            <v>SI</v>
          </cell>
          <cell r="BK938" t="str">
            <v>N/A</v>
          </cell>
          <cell r="BL938" t="str">
            <v>Bogotá D.C.</v>
          </cell>
          <cell r="BM938" t="str">
            <v>Cumplimiento</v>
          </cell>
          <cell r="BN938" t="str">
            <v>17-47-101003778</v>
          </cell>
          <cell r="BO938">
            <v>0</v>
          </cell>
          <cell r="BP938" t="str">
            <v>Seguros del Estado S.A.</v>
          </cell>
          <cell r="BQ938" t="str">
            <v>13/10/202</v>
          </cell>
          <cell r="BR938" t="str">
            <v>13/10/2022 - 05/07/2023</v>
          </cell>
          <cell r="BS938">
            <v>2022</v>
          </cell>
          <cell r="BT938" t="str">
            <v>PENDIENTE</v>
          </cell>
          <cell r="BU938" t="str">
            <v>Ninguna</v>
          </cell>
          <cell r="BV938" t="str">
            <v>Terminado</v>
          </cell>
          <cell r="BW938" t="str">
            <v>Retiro</v>
          </cell>
          <cell r="BX938" t="str">
            <v>N/A</v>
          </cell>
          <cell r="BY938" t="str">
            <v>DERECHO</v>
          </cell>
          <cell r="BZ938" t="str">
            <v>N/A</v>
          </cell>
          <cell r="CA938" t="str">
            <v>MASCULINO</v>
          </cell>
        </row>
        <row r="939">
          <cell r="C939" t="str">
            <v>JEP-751-2022</v>
          </cell>
          <cell r="D939" t="str">
            <v>JEP-CSPO-723-2022</v>
          </cell>
          <cell r="E939" t="str">
            <v>Jairo Cuellar</v>
          </cell>
          <cell r="F939">
            <v>44858</v>
          </cell>
          <cell r="G939" t="str">
            <v>Angie Catalina Velasco Robelto</v>
          </cell>
          <cell r="H939" t="str">
            <v>2. Contratos o convenios que no requieren pluralidad de ofertas</v>
          </cell>
          <cell r="I939" t="str">
            <v>1. Prestación de servicios</v>
          </cell>
          <cell r="J939">
            <v>1057489435</v>
          </cell>
          <cell r="K939">
            <v>8</v>
          </cell>
          <cell r="L939" t="str">
            <v>Persona Natural</v>
          </cell>
          <cell r="M939" t="str">
            <v xml:space="preserve">Bogotá D.C. </v>
          </cell>
          <cell r="N939" t="str">
            <v>Prestación de servicios profesionales para apoyar y acompañar al departamento SAAD Comparecientes en las gestiones administrativas relacionadas con los procesos contractuales que se encuentren a su cargo en las distintas etapas</v>
          </cell>
          <cell r="O939" t="str">
            <v>Administrativo Transversal</v>
          </cell>
          <cell r="P939" t="str">
            <v>Harvey Danilo Suarez Morales</v>
          </cell>
          <cell r="Q939" t="str">
            <v>Secretaría Ejecutiva</v>
          </cell>
          <cell r="R939" t="str">
            <v>Subsecretaría Ejecutiva</v>
          </cell>
          <cell r="S939" t="str">
            <v>Departamento SAAD - Comparecientes</v>
          </cell>
          <cell r="T939" t="str">
            <v>Jorge Alirio Mancera Cortés</v>
          </cell>
          <cell r="U939" t="str">
            <v>BB-Departamento SAAD - Comparecientes</v>
          </cell>
          <cell r="V939" t="str">
            <v>N/A</v>
          </cell>
          <cell r="W939" t="str">
            <v>N/A</v>
          </cell>
          <cell r="X939" t="str">
            <v>N/A</v>
          </cell>
          <cell r="Y939" t="str">
            <v>Inversión</v>
          </cell>
          <cell r="Z939">
            <v>6418588</v>
          </cell>
          <cell r="AA939" t="str">
            <v>N/A</v>
          </cell>
          <cell r="AB939" t="str">
            <v>N/A</v>
          </cell>
          <cell r="AC939">
            <v>5204263</v>
          </cell>
          <cell r="AD939" t="str">
            <v>N/A</v>
          </cell>
          <cell r="AE939">
            <v>124722</v>
          </cell>
          <cell r="AF939" t="str">
            <v xml:space="preserve">	482322</v>
          </cell>
          <cell r="AG939">
            <v>2018011001091</v>
          </cell>
          <cell r="AH939">
            <v>44861</v>
          </cell>
          <cell r="AI939">
            <v>44862</v>
          </cell>
          <cell r="AJ939" t="str">
            <v>N/A</v>
          </cell>
          <cell r="AK939" t="str">
            <v>N/A</v>
          </cell>
          <cell r="AL939" t="str">
            <v>N/A</v>
          </cell>
          <cell r="AM939" t="str">
            <v>N/A</v>
          </cell>
          <cell r="AN939">
            <v>0</v>
          </cell>
          <cell r="AO939" t="str">
            <v>N/A</v>
          </cell>
          <cell r="AP939">
            <v>0</v>
          </cell>
          <cell r="AQ939" t="str">
            <v>N/A</v>
          </cell>
          <cell r="AR939">
            <v>0</v>
          </cell>
          <cell r="AS939" t="str">
            <v>N/A</v>
          </cell>
          <cell r="AT939">
            <v>0</v>
          </cell>
          <cell r="AU939" t="str">
            <v>N/A</v>
          </cell>
          <cell r="AV939">
            <v>0</v>
          </cell>
          <cell r="AW939" t="str">
            <v>N/A</v>
          </cell>
          <cell r="AX939">
            <v>0</v>
          </cell>
          <cell r="AY939" t="str">
            <v>N/A</v>
          </cell>
          <cell r="AZ939">
            <v>0</v>
          </cell>
          <cell r="BA939">
            <v>6418588</v>
          </cell>
          <cell r="BB939" t="str">
            <v>NO</v>
          </cell>
          <cell r="BC939" t="str">
            <v>N/A</v>
          </cell>
          <cell r="BD939" t="str">
            <v>N/A</v>
          </cell>
          <cell r="BE939" t="str">
            <v>N/A</v>
          </cell>
          <cell r="BF939" t="str">
            <v>N/A</v>
          </cell>
          <cell r="BG939">
            <v>44895</v>
          </cell>
          <cell r="BH939">
            <v>44895</v>
          </cell>
          <cell r="BI939">
            <v>-448</v>
          </cell>
          <cell r="BJ939" t="str">
            <v>SI</v>
          </cell>
          <cell r="BK939" t="str">
            <v>N/A</v>
          </cell>
          <cell r="BL939" t="str">
            <v>Bogotá D.C.</v>
          </cell>
          <cell r="BM939" t="str">
            <v>Cumplimiento</v>
          </cell>
          <cell r="BN939" t="str">
            <v>390-47- 994000074994</v>
          </cell>
          <cell r="BO939">
            <v>0</v>
          </cell>
          <cell r="BP939" t="str">
            <v>Aseguradora Solidaria de Colombia</v>
          </cell>
          <cell r="BQ939">
            <v>44862</v>
          </cell>
          <cell r="BR939" t="str">
            <v>28/10/2022 - 10/06/2023</v>
          </cell>
          <cell r="BS939">
            <v>2022</v>
          </cell>
          <cell r="BT939" t="str">
            <v>PENDIENTE</v>
          </cell>
          <cell r="BU939" t="str">
            <v>Ninguna</v>
          </cell>
          <cell r="BV939" t="str">
            <v>Terminado</v>
          </cell>
          <cell r="BW939" t="str">
            <v>Retiro</v>
          </cell>
          <cell r="BX939" t="str">
            <v>N/A</v>
          </cell>
          <cell r="BY939" t="str">
            <v>ADMINISTRACIÓN DE EMPRESAS</v>
          </cell>
          <cell r="BZ939" t="str">
            <v>TECNOLOGO EN GESTIÓN EMPRESARIAL</v>
          </cell>
          <cell r="CA939" t="str">
            <v>FEMENINO</v>
          </cell>
        </row>
        <row r="940">
          <cell r="C940" t="str">
            <v>JEP-715-2022</v>
          </cell>
          <cell r="D940" t="str">
            <v>JEP-CSPO-691-2022</v>
          </cell>
          <cell r="E940" t="str">
            <v>Paola Casas</v>
          </cell>
          <cell r="F940">
            <v>44831</v>
          </cell>
          <cell r="G940" t="str">
            <v>Adriana Cristina Romero Beltrán</v>
          </cell>
          <cell r="H940" t="str">
            <v>2. Contratos o convenios que no requieren pluralidad de ofertas</v>
          </cell>
          <cell r="I940" t="str">
            <v>1. Prestación de servicios</v>
          </cell>
          <cell r="J940">
            <v>52713756</v>
          </cell>
          <cell r="K940">
            <v>9</v>
          </cell>
          <cell r="L940" t="str">
            <v>Persona Natural</v>
          </cell>
          <cell r="M940" t="str">
            <v xml:space="preserve">Bogotá D.C. </v>
          </cell>
          <cell r="N940" t="str">
            <v xml:space="preserve">Prestar servicios profesionales especializados para brindar apoyo a la Subdirección de Contratación en la asesoría y acompañamiento de los temas  jurídicos y contractuales que le sean asignados. </v>
          </cell>
          <cell r="O940" t="str">
            <v>Funciones de la dependencia</v>
          </cell>
          <cell r="P940" t="str">
            <v>Harvey Danilo Suarez Morales</v>
          </cell>
          <cell r="Q940" t="str">
            <v>Secretaría Ejecutiva</v>
          </cell>
          <cell r="R940" t="str">
            <v>Dirección de Asuntos Jurídicos</v>
          </cell>
          <cell r="S940" t="str">
            <v>Subdirección de Contratación</v>
          </cell>
          <cell r="T940" t="str">
            <v>Fabio Leonardo Muñoz Sarmiento</v>
          </cell>
          <cell r="U940" t="str">
            <v>EE-Subdirección de Contratación</v>
          </cell>
          <cell r="V940" t="str">
            <v>N/A</v>
          </cell>
          <cell r="W940" t="str">
            <v>N/A</v>
          </cell>
          <cell r="X940" t="str">
            <v>N/A</v>
          </cell>
          <cell r="Y940" t="str">
            <v>Inversión</v>
          </cell>
          <cell r="Z940">
            <v>22161489</v>
          </cell>
          <cell r="AA940" t="str">
            <v>N/A</v>
          </cell>
          <cell r="AB940" t="str">
            <v>N/A</v>
          </cell>
          <cell r="AC940">
            <v>10553091</v>
          </cell>
          <cell r="AD940" t="str">
            <v>N/A</v>
          </cell>
          <cell r="AE940">
            <v>122122</v>
          </cell>
          <cell r="AF940">
            <v>437022</v>
          </cell>
          <cell r="AG940">
            <v>2018011001175</v>
          </cell>
          <cell r="AH940">
            <v>44833</v>
          </cell>
          <cell r="AI940">
            <v>44837</v>
          </cell>
          <cell r="AJ940" t="str">
            <v>N/A</v>
          </cell>
          <cell r="AK940" t="str">
            <v>N/A</v>
          </cell>
          <cell r="AL940" t="str">
            <v>N/A</v>
          </cell>
          <cell r="AM940" t="str">
            <v>N/A</v>
          </cell>
          <cell r="AN940">
            <v>0</v>
          </cell>
          <cell r="AO940" t="str">
            <v>N/A</v>
          </cell>
          <cell r="AP940">
            <v>0</v>
          </cell>
          <cell r="AQ940" t="str">
            <v>N/A</v>
          </cell>
          <cell r="AR940">
            <v>0</v>
          </cell>
          <cell r="AS940" t="str">
            <v>N/A</v>
          </cell>
          <cell r="AT940">
            <v>0</v>
          </cell>
          <cell r="AU940" t="str">
            <v>N/A</v>
          </cell>
          <cell r="AV940">
            <v>0</v>
          </cell>
          <cell r="AW940" t="str">
            <v>N/A</v>
          </cell>
          <cell r="AX940">
            <v>0</v>
          </cell>
          <cell r="AY940" t="str">
            <v>N/A</v>
          </cell>
          <cell r="AZ940">
            <v>0</v>
          </cell>
          <cell r="BA940">
            <v>22161489</v>
          </cell>
          <cell r="BB940" t="str">
            <v>NO</v>
          </cell>
          <cell r="BC940" t="str">
            <v>N/A</v>
          </cell>
          <cell r="BD940" t="str">
            <v>N/A</v>
          </cell>
          <cell r="BE940" t="str">
            <v>N/A</v>
          </cell>
          <cell r="BF940" t="str">
            <v>N/A</v>
          </cell>
          <cell r="BG940">
            <v>44895</v>
          </cell>
          <cell r="BH940">
            <v>44895</v>
          </cell>
          <cell r="BI940">
            <v>-448</v>
          </cell>
          <cell r="BJ940" t="str">
            <v>SI</v>
          </cell>
          <cell r="BK940" t="str">
            <v>N/A</v>
          </cell>
          <cell r="BL940" t="str">
            <v>Bogotá D.C.</v>
          </cell>
          <cell r="BM940" t="str">
            <v>Cumplimiento</v>
          </cell>
          <cell r="BN940" t="str">
            <v>15-45-101149150</v>
          </cell>
          <cell r="BO940">
            <v>0</v>
          </cell>
          <cell r="BP940" t="str">
            <v>Seguros del Estado S.A.</v>
          </cell>
          <cell r="BQ940">
            <v>44834</v>
          </cell>
          <cell r="BR940" t="str">
            <v>29/09/2022 -  31/05/2023</v>
          </cell>
          <cell r="BS940">
            <v>2022</v>
          </cell>
          <cell r="BT940" t="str">
            <v>PENDIENTE</v>
          </cell>
          <cell r="BU940" t="str">
            <v>Ninguna</v>
          </cell>
          <cell r="BV940" t="str">
            <v>Terminado</v>
          </cell>
          <cell r="BW940" t="str">
            <v>Retiro</v>
          </cell>
          <cell r="BX940" t="str">
            <v>N/A</v>
          </cell>
          <cell r="BY940" t="str">
            <v>DERECHO</v>
          </cell>
          <cell r="BZ940" t="str">
            <v>N/A</v>
          </cell>
          <cell r="CA940" t="str">
            <v>FEMENINO</v>
          </cell>
        </row>
        <row r="941">
          <cell r="C941" t="str">
            <v>JEP-769-2022</v>
          </cell>
          <cell r="D941" t="str">
            <v>JEP-CSPO-741-2022</v>
          </cell>
          <cell r="E941" t="str">
            <v>Jairo Cuellar</v>
          </cell>
          <cell r="F941">
            <v>44869</v>
          </cell>
          <cell r="G941" t="str">
            <v>Erika Andrea Mosquera Oviedo</v>
          </cell>
          <cell r="H941" t="str">
            <v>2. Contratos o convenios que no requieren pluralidad de ofertas</v>
          </cell>
          <cell r="I941" t="str">
            <v>1. Prestación de servicios</v>
          </cell>
          <cell r="J941">
            <v>52851504</v>
          </cell>
          <cell r="K941">
            <v>0</v>
          </cell>
          <cell r="L941" t="str">
            <v>Persona Natural</v>
          </cell>
          <cell r="M941" t="str">
            <v xml:space="preserve">Bogotá D.C. </v>
          </cell>
          <cell r="N941" t="str">
            <v>Prestar servicios profesionales para apoyar al Departamento de Atención a Víctimas en la región de Bogotá, Cundinamarca y Boyacá, para adelantar acciones de difusión, asesoría y orientación a las víctimas en instancias judiciales y no judiciales, atendiendo los enfoques diferenciales y psicosocial</v>
          </cell>
          <cell r="O941" t="str">
            <v>Misional</v>
          </cell>
          <cell r="P941" t="str">
            <v>Harvey Danilo Suarez Morales</v>
          </cell>
          <cell r="Q941" t="str">
            <v>Secretaría Ejecutiva</v>
          </cell>
          <cell r="R941" t="str">
            <v>Subsecretaría Ejecutiva</v>
          </cell>
          <cell r="S941" t="str">
            <v>Departamento de Atención a Víctimas</v>
          </cell>
          <cell r="T941" t="str">
            <v>Claudia Viviana Ferro Buitrago</v>
          </cell>
          <cell r="U941" t="str">
            <v>BB-Departamento de Atención a Víctimas</v>
          </cell>
          <cell r="V941" t="str">
            <v>N/A</v>
          </cell>
          <cell r="W941" t="str">
            <v>N/A</v>
          </cell>
          <cell r="X941" t="str">
            <v>N/A</v>
          </cell>
          <cell r="Y941" t="str">
            <v>Inversión</v>
          </cell>
          <cell r="Z941">
            <v>14456286</v>
          </cell>
          <cell r="AA941" t="str">
            <v>N/A</v>
          </cell>
          <cell r="AB941" t="str">
            <v>N/A</v>
          </cell>
          <cell r="AC941">
            <v>7228143</v>
          </cell>
          <cell r="AD941" t="str">
            <v>N/A</v>
          </cell>
          <cell r="AE941">
            <v>125622</v>
          </cell>
          <cell r="AF941">
            <v>506122</v>
          </cell>
          <cell r="AG941">
            <v>2018011001091</v>
          </cell>
          <cell r="AH941">
            <v>44875</v>
          </cell>
          <cell r="AI941">
            <v>44876</v>
          </cell>
          <cell r="AJ941" t="str">
            <v>N/A</v>
          </cell>
          <cell r="AK941" t="str">
            <v>N/A</v>
          </cell>
          <cell r="AL941" t="str">
            <v>N/A</v>
          </cell>
          <cell r="AM941" t="str">
            <v>N/A</v>
          </cell>
          <cell r="AN941">
            <v>0</v>
          </cell>
          <cell r="AO941" t="str">
            <v>N/A</v>
          </cell>
          <cell r="AP941">
            <v>0</v>
          </cell>
          <cell r="AQ941" t="str">
            <v>N/A</v>
          </cell>
          <cell r="AR941">
            <v>0</v>
          </cell>
          <cell r="AS941" t="str">
            <v>N/A</v>
          </cell>
          <cell r="AT941">
            <v>0</v>
          </cell>
          <cell r="AU941" t="str">
            <v>N/A</v>
          </cell>
          <cell r="AV941">
            <v>0</v>
          </cell>
          <cell r="AW941" t="str">
            <v>N/A</v>
          </cell>
          <cell r="AX941">
            <v>0</v>
          </cell>
          <cell r="AY941" t="str">
            <v>N/A</v>
          </cell>
          <cell r="AZ941">
            <v>0</v>
          </cell>
          <cell r="BA941">
            <v>14456286</v>
          </cell>
          <cell r="BB941" t="str">
            <v>NO</v>
          </cell>
          <cell r="BC941">
            <v>0</v>
          </cell>
          <cell r="BD941" t="str">
            <v>N/A</v>
          </cell>
          <cell r="BE941" t="str">
            <v>N/A</v>
          </cell>
          <cell r="BF941" t="str">
            <v>N/A</v>
          </cell>
          <cell r="BG941">
            <v>44926</v>
          </cell>
          <cell r="BH941">
            <v>44926</v>
          </cell>
          <cell r="BI941">
            <v>-417</v>
          </cell>
          <cell r="BJ941" t="str">
            <v>SI</v>
          </cell>
          <cell r="BK941" t="str">
            <v>N/A</v>
          </cell>
          <cell r="BL941" t="str">
            <v>Bogotá D.C.</v>
          </cell>
          <cell r="BM941" t="str">
            <v>Cumplimiento</v>
          </cell>
          <cell r="BN941" t="str">
            <v>11-47-101013255</v>
          </cell>
          <cell r="BO941">
            <v>0</v>
          </cell>
          <cell r="BP941" t="str">
            <v xml:space="preserve">Seguros del Estado S.A. </v>
          </cell>
          <cell r="BQ941">
            <v>44880</v>
          </cell>
          <cell r="BR941" t="str">
            <v>11/11/2022 - 10/07/2023</v>
          </cell>
          <cell r="BS941">
            <v>2022</v>
          </cell>
          <cell r="BT941" t="str">
            <v>PENDIENTE</v>
          </cell>
          <cell r="BU941" t="str">
            <v>Ninguna</v>
          </cell>
          <cell r="BV941" t="str">
            <v>Terminado</v>
          </cell>
          <cell r="BW941" t="str">
            <v>Retiro</v>
          </cell>
          <cell r="BX941" t="str">
            <v>N/A</v>
          </cell>
          <cell r="BY941" t="str">
            <v>CIENCIAS POLÍTICAS</v>
          </cell>
          <cell r="BZ941" t="str">
            <v>N/A</v>
          </cell>
          <cell r="CA941" t="str">
            <v>FEMENINO</v>
          </cell>
        </row>
        <row r="942">
          <cell r="C942" t="str">
            <v>JEP-753-2022</v>
          </cell>
          <cell r="D942" t="str">
            <v>JEP-CSPO-725-2022</v>
          </cell>
          <cell r="E942" t="str">
            <v>Laura Paredes</v>
          </cell>
          <cell r="F942">
            <v>44859</v>
          </cell>
          <cell r="G942" t="str">
            <v>Raúl Andrés González Rojas</v>
          </cell>
          <cell r="H942" t="str">
            <v>2. Contratos o convenios que no requieren pluralidad de ofertas</v>
          </cell>
          <cell r="I942" t="str">
            <v>1. Prestación de servicios</v>
          </cell>
          <cell r="J942">
            <v>1019059573</v>
          </cell>
          <cell r="K942">
            <v>3</v>
          </cell>
          <cell r="L942" t="str">
            <v>Persona Natural</v>
          </cell>
          <cell r="M942" t="str">
            <v xml:space="preserve">Bogotá D.C. </v>
          </cell>
          <cell r="N942" t="str">
            <v>Prestar servicios profesionales para apoyar y acompañar al Departamento de Atención a Víctimas en las gestiones administrativas requeridas para su adecuado funcionamiento y el cumplimiento sus funciones misionales</v>
          </cell>
          <cell r="O942" t="str">
            <v>Funciones de la dependencia</v>
          </cell>
          <cell r="P942" t="str">
            <v>Harvey Danilo Suarez Morales</v>
          </cell>
          <cell r="Q942" t="str">
            <v>Secretaría Ejecutiva</v>
          </cell>
          <cell r="R942" t="str">
            <v>Subsecretaría Ejecutiva</v>
          </cell>
          <cell r="S942" t="str">
            <v>Departamento de Atención a Víctimas</v>
          </cell>
          <cell r="T942" t="str">
            <v>Claudia Viviana Ferro Buitrago</v>
          </cell>
          <cell r="U942" t="str">
            <v>BB-Departamento de Atención a Víctimas</v>
          </cell>
          <cell r="V942" t="str">
            <v>N/A</v>
          </cell>
          <cell r="W942" t="str">
            <v>N/A</v>
          </cell>
          <cell r="X942" t="str">
            <v>N/A</v>
          </cell>
          <cell r="Y942" t="str">
            <v>Inversión</v>
          </cell>
          <cell r="Z942">
            <v>10842210</v>
          </cell>
          <cell r="AA942" t="str">
            <v>N/A</v>
          </cell>
          <cell r="AB942" t="str">
            <v>N/A</v>
          </cell>
          <cell r="AC942">
            <v>3614070</v>
          </cell>
          <cell r="AD942" t="str">
            <v>N/A</v>
          </cell>
          <cell r="AE942">
            <v>125722</v>
          </cell>
          <cell r="AF942">
            <v>477522</v>
          </cell>
          <cell r="AG942">
            <v>2018011001091</v>
          </cell>
          <cell r="AH942">
            <v>44869</v>
          </cell>
          <cell r="AI942">
            <v>44870</v>
          </cell>
          <cell r="AJ942" t="str">
            <v>N/A</v>
          </cell>
          <cell r="AK942" t="str">
            <v>N/A</v>
          </cell>
          <cell r="AL942" t="str">
            <v>N/A</v>
          </cell>
          <cell r="AM942" t="str">
            <v>N/A</v>
          </cell>
          <cell r="AN942">
            <v>0</v>
          </cell>
          <cell r="AO942" t="str">
            <v>N/A</v>
          </cell>
          <cell r="AP942">
            <v>0</v>
          </cell>
          <cell r="AQ942" t="str">
            <v>N/A</v>
          </cell>
          <cell r="AR942">
            <v>0</v>
          </cell>
          <cell r="AS942" t="str">
            <v>N/A</v>
          </cell>
          <cell r="AT942">
            <v>0</v>
          </cell>
          <cell r="AU942" t="str">
            <v>N/A</v>
          </cell>
          <cell r="AV942">
            <v>0</v>
          </cell>
          <cell r="AW942" t="str">
            <v>N/A</v>
          </cell>
          <cell r="AX942">
            <v>0</v>
          </cell>
          <cell r="AY942" t="str">
            <v>N/A</v>
          </cell>
          <cell r="AZ942">
            <v>0</v>
          </cell>
          <cell r="BA942">
            <v>10842210</v>
          </cell>
          <cell r="BB942" t="str">
            <v>NO</v>
          </cell>
          <cell r="BC942" t="str">
            <v>N/A</v>
          </cell>
          <cell r="BD942" t="str">
            <v>N/A</v>
          </cell>
          <cell r="BE942" t="str">
            <v>N/A</v>
          </cell>
          <cell r="BF942" t="str">
            <v>N/A</v>
          </cell>
          <cell r="BG942">
            <v>44926</v>
          </cell>
          <cell r="BH942">
            <v>44926</v>
          </cell>
          <cell r="BI942">
            <v>-417</v>
          </cell>
          <cell r="BJ942" t="str">
            <v>SI</v>
          </cell>
          <cell r="BK942" t="str">
            <v>N/A</v>
          </cell>
          <cell r="BL942" t="str">
            <v>Bogotá D.C.</v>
          </cell>
          <cell r="BM942" t="str">
            <v>Cumplimiento</v>
          </cell>
          <cell r="BN942" t="str">
            <v>15-45-101150370</v>
          </cell>
          <cell r="BO942">
            <v>0</v>
          </cell>
          <cell r="BP942" t="str">
            <v xml:space="preserve">Seguros del Estado S.A. </v>
          </cell>
          <cell r="BQ942">
            <v>44862</v>
          </cell>
          <cell r="BR942" t="str">
            <v>27/10/2022 - 30/06/2023</v>
          </cell>
          <cell r="BS942">
            <v>2022</v>
          </cell>
          <cell r="BT942" t="str">
            <v>PENDIENTE</v>
          </cell>
          <cell r="BU942" t="str">
            <v>Otrosí N°1, Modificaicón clausual octava forma de pago</v>
          </cell>
          <cell r="BV942" t="str">
            <v>Terminado</v>
          </cell>
          <cell r="BW942" t="str">
            <v>Retiro</v>
          </cell>
          <cell r="BX942" t="str">
            <v>N/A</v>
          </cell>
          <cell r="BY942" t="str">
            <v>DERECHO</v>
          </cell>
          <cell r="BZ942" t="str">
            <v>N/A</v>
          </cell>
          <cell r="CA942" t="str">
            <v>MASCULINO</v>
          </cell>
        </row>
        <row r="943">
          <cell r="C943" t="str">
            <v>OC-100991-2022</v>
          </cell>
          <cell r="D943" t="str">
            <v>JEP-TVEC-007-2022</v>
          </cell>
          <cell r="E943" t="str">
            <v>Anegla Esquivel</v>
          </cell>
          <cell r="F943">
            <v>44897</v>
          </cell>
          <cell r="G943" t="str">
            <v>PANAMERICANA LIBRERÍA Y PAPELERÍA S.A.</v>
          </cell>
          <cell r="H943" t="str">
            <v>6. Orden de compra</v>
          </cell>
          <cell r="I943" t="str">
            <v xml:space="preserve">2. Compraventa </v>
          </cell>
          <cell r="J943">
            <v>830037946</v>
          </cell>
          <cell r="K943">
            <v>3</v>
          </cell>
          <cell r="L943" t="str">
            <v>Persona Jurídica</v>
          </cell>
          <cell r="M943" t="str">
            <v xml:space="preserve">Bogotá D.C. </v>
          </cell>
          <cell r="N943" t="str">
            <v>Adquisición equipos audiovisuales y accesorios para la Subdirección de Comunicaciones de la jurisdicción especial para la paz, para el normal desarrollo de sus actividades misionales.</v>
          </cell>
          <cell r="O943" t="str">
            <v>Funciones de la dependencia</v>
          </cell>
          <cell r="P943" t="str">
            <v>Luis Felipe Rivera García</v>
          </cell>
          <cell r="Q943" t="str">
            <v>Dirección de Tecnologías de la Información</v>
          </cell>
          <cell r="R943" t="str">
            <v>Dirección de Tecnologías de la Información</v>
          </cell>
          <cell r="S943" t="str">
            <v>Dirección de Tecnologías de la Información</v>
          </cell>
          <cell r="T943" t="str">
            <v>Luis Felipe Rivera García</v>
          </cell>
          <cell r="U943" t="str">
            <v>C -Dirección de Tecnologías de la Información</v>
          </cell>
          <cell r="V943" t="str">
            <v>N/A</v>
          </cell>
          <cell r="W943" t="str">
            <v>N/A</v>
          </cell>
          <cell r="X943" t="str">
            <v>N/A</v>
          </cell>
          <cell r="Y943" t="str">
            <v>Inversión</v>
          </cell>
          <cell r="Z943">
            <v>34802026</v>
          </cell>
          <cell r="AA943" t="str">
            <v>N/A</v>
          </cell>
          <cell r="AB943" t="str">
            <v>N/A</v>
          </cell>
          <cell r="AC943" t="str">
            <v>N/A</v>
          </cell>
          <cell r="AD943" t="str">
            <v>N/A</v>
          </cell>
          <cell r="AE943">
            <v>128622</v>
          </cell>
          <cell r="AG943">
            <v>2018011000954</v>
          </cell>
          <cell r="AH943">
            <v>44896</v>
          </cell>
          <cell r="AI943">
            <v>44896</v>
          </cell>
          <cell r="AJ943" t="str">
            <v>N/A</v>
          </cell>
          <cell r="AK943" t="str">
            <v>N/A</v>
          </cell>
          <cell r="AL943" t="str">
            <v>N/A</v>
          </cell>
          <cell r="AM943" t="str">
            <v>N/A</v>
          </cell>
          <cell r="AN943">
            <v>0</v>
          </cell>
          <cell r="AO943" t="str">
            <v>N/A</v>
          </cell>
          <cell r="AP943">
            <v>0</v>
          </cell>
          <cell r="AQ943" t="str">
            <v>N/A</v>
          </cell>
          <cell r="AR943">
            <v>0</v>
          </cell>
          <cell r="AS943" t="str">
            <v>N/A</v>
          </cell>
          <cell r="AT943">
            <v>0</v>
          </cell>
          <cell r="AU943" t="str">
            <v>N/A</v>
          </cell>
          <cell r="AV943">
            <v>0</v>
          </cell>
          <cell r="AW943" t="str">
            <v>N/A</v>
          </cell>
          <cell r="AX943">
            <v>0</v>
          </cell>
          <cell r="AY943" t="str">
            <v>N/A</v>
          </cell>
          <cell r="AZ943">
            <v>0</v>
          </cell>
          <cell r="BA943">
            <v>34802026</v>
          </cell>
          <cell r="BB943" t="str">
            <v>NO</v>
          </cell>
          <cell r="BC943" t="str">
            <v>N/A</v>
          </cell>
          <cell r="BD943" t="str">
            <v>N/A</v>
          </cell>
          <cell r="BE943" t="str">
            <v>N/A</v>
          </cell>
          <cell r="BF943" t="str">
            <v>N/A</v>
          </cell>
          <cell r="BG943">
            <v>44910</v>
          </cell>
          <cell r="BH943">
            <v>44910</v>
          </cell>
          <cell r="BI943">
            <v>-433</v>
          </cell>
          <cell r="BJ943" t="str">
            <v>SI</v>
          </cell>
          <cell r="BK943" t="str">
            <v>SIN FECHA</v>
          </cell>
          <cell r="BL943" t="str">
            <v>Bogotá D.C.</v>
          </cell>
          <cell r="BM943" t="str">
            <v>N/A</v>
          </cell>
          <cell r="BN943" t="str">
            <v>N/A</v>
          </cell>
          <cell r="BO943" t="str">
            <v>N/A</v>
          </cell>
          <cell r="BP943" t="str">
            <v>N/A</v>
          </cell>
          <cell r="BQ943" t="str">
            <v>N/A</v>
          </cell>
          <cell r="BR943" t="str">
            <v>N/A</v>
          </cell>
          <cell r="BS943" t="str">
            <v>N/A</v>
          </cell>
          <cell r="BT943" t="str">
            <v>N/A</v>
          </cell>
          <cell r="BU943" t="str">
            <v>Ninguna</v>
          </cell>
          <cell r="BV943" t="str">
            <v>Terminado</v>
          </cell>
          <cell r="BW943" t="str">
            <v>Retiro</v>
          </cell>
          <cell r="BX943" t="str">
            <v>N/A</v>
          </cell>
          <cell r="BY943" t="str">
            <v>N/A</v>
          </cell>
          <cell r="BZ943" t="str">
            <v>N/A</v>
          </cell>
          <cell r="CA943" t="str">
            <v>FEMENINO</v>
          </cell>
        </row>
        <row r="944">
          <cell r="C944" t="str">
            <v>JEP-744-2022</v>
          </cell>
          <cell r="D944" t="str">
            <v>JEP-CSPO-718-2022</v>
          </cell>
          <cell r="E944" t="str">
            <v>Clara Torres</v>
          </cell>
          <cell r="F944">
            <v>44847</v>
          </cell>
          <cell r="G944" t="str">
            <v>Jesus Eduardo Martinez Lopez</v>
          </cell>
          <cell r="H944" t="str">
            <v>2. Contratos o convenios que no requieren pluralidad de ofertas</v>
          </cell>
          <cell r="I944" t="str">
            <v>1. Prestación de servicios</v>
          </cell>
          <cell r="J944">
            <v>79649846</v>
          </cell>
          <cell r="K944">
            <v>8</v>
          </cell>
          <cell r="L944" t="str">
            <v>Persona Natural</v>
          </cell>
          <cell r="M944" t="str">
            <v xml:space="preserve">Bogotá D.C. </v>
          </cell>
          <cell r="N944" t="str">
            <v xml:space="preserve">Prestar servicios profesionales para apoyar y acompañar a la Secretaría Ejecutiva en la asistencia técnica a las actuaciones, encuentros y acercamientos necesarios para los procesos de justicia restaurativa con énfasis en mediación y diálogo social, dinámicas del conflicto armado y procesos restaurativos. </v>
          </cell>
          <cell r="O944" t="str">
            <v>Administrativo Transversal</v>
          </cell>
          <cell r="P944" t="str">
            <v>Harvey Danilo Suarez Morales</v>
          </cell>
          <cell r="Q944" t="str">
            <v>Secretaría Ejecutiva</v>
          </cell>
          <cell r="R944" t="str">
            <v>Secretaría Ejecutiva</v>
          </cell>
          <cell r="S944" t="str">
            <v>Secretaría Ejecutiva</v>
          </cell>
          <cell r="T944" t="str">
            <v>Ariel Sánchez Meertens</v>
          </cell>
          <cell r="U944" t="str">
            <v>A -Secretaría Ejecutiva</v>
          </cell>
          <cell r="V944" t="str">
            <v>N/A</v>
          </cell>
          <cell r="W944" t="str">
            <v>N/A</v>
          </cell>
          <cell r="X944" t="str">
            <v>N/A</v>
          </cell>
          <cell r="Y944" t="str">
            <v>Inversión</v>
          </cell>
          <cell r="Z944">
            <v>43200428</v>
          </cell>
          <cell r="AA944" t="str">
            <v>N/A</v>
          </cell>
          <cell r="AB944" t="str">
            <v>N/A</v>
          </cell>
          <cell r="AC944" t="str">
            <v>16’000.165</v>
          </cell>
          <cell r="AD944" t="str">
            <v>N/A</v>
          </cell>
          <cell r="AE944">
            <v>126522</v>
          </cell>
          <cell r="AF944">
            <v>464222</v>
          </cell>
          <cell r="AG944" t="str">
            <v xml:space="preserve">	2018011001091</v>
          </cell>
          <cell r="AH944">
            <v>44852</v>
          </cell>
          <cell r="AI944">
            <v>44855</v>
          </cell>
          <cell r="AJ944" t="str">
            <v>N/A</v>
          </cell>
          <cell r="AK944" t="str">
            <v>N/A</v>
          </cell>
          <cell r="AL944" t="str">
            <v>N/A</v>
          </cell>
          <cell r="AM944" t="str">
            <v>N/A</v>
          </cell>
          <cell r="AN944">
            <v>0</v>
          </cell>
          <cell r="AO944" t="str">
            <v>N/A</v>
          </cell>
          <cell r="AP944">
            <v>0</v>
          </cell>
          <cell r="AQ944" t="str">
            <v>N/A</v>
          </cell>
          <cell r="AR944">
            <v>0</v>
          </cell>
          <cell r="AS944" t="str">
            <v>N/A</v>
          </cell>
          <cell r="AT944">
            <v>0</v>
          </cell>
          <cell r="AU944" t="str">
            <v>N/A</v>
          </cell>
          <cell r="AV944">
            <v>0</v>
          </cell>
          <cell r="AW944" t="str">
            <v>N/A</v>
          </cell>
          <cell r="AX944">
            <v>0</v>
          </cell>
          <cell r="AY944" t="str">
            <v>N/A</v>
          </cell>
          <cell r="AZ944">
            <v>0</v>
          </cell>
          <cell r="BA944">
            <v>43200428</v>
          </cell>
          <cell r="BB944" t="str">
            <v>NO</v>
          </cell>
          <cell r="BC944" t="str">
            <v>N/A</v>
          </cell>
          <cell r="BD944" t="str">
            <v>N/A</v>
          </cell>
          <cell r="BE944" t="str">
            <v>N/A</v>
          </cell>
          <cell r="BF944" t="str">
            <v>N/A</v>
          </cell>
          <cell r="BG944">
            <v>44926</v>
          </cell>
          <cell r="BH944">
            <v>44926</v>
          </cell>
          <cell r="BI944">
            <v>-417</v>
          </cell>
          <cell r="BJ944" t="str">
            <v>SI</v>
          </cell>
          <cell r="BK944" t="str">
            <v>N/A</v>
          </cell>
          <cell r="BL944" t="str">
            <v>Bogotá D.C.</v>
          </cell>
          <cell r="BM944" t="str">
            <v>Cumplimiento</v>
          </cell>
          <cell r="BN944" t="str">
            <v>21-47-101023714</v>
          </cell>
          <cell r="BO944">
            <v>0</v>
          </cell>
          <cell r="BP944" t="str">
            <v>Seguros del Estado S.A.</v>
          </cell>
          <cell r="BQ944">
            <v>44853</v>
          </cell>
          <cell r="BR944" t="str">
            <v>18/10/2022 - 30/06/2023</v>
          </cell>
          <cell r="BS944">
            <v>2022</v>
          </cell>
          <cell r="BT944" t="str">
            <v>PENDIENTE</v>
          </cell>
          <cell r="BU944" t="str">
            <v>Ninguna</v>
          </cell>
          <cell r="BV944" t="str">
            <v>Terminado</v>
          </cell>
          <cell r="BW944" t="str">
            <v>Retiro</v>
          </cell>
          <cell r="BX944" t="str">
            <v>N/A</v>
          </cell>
          <cell r="BY944" t="str">
            <v>PSICOLOGO</v>
          </cell>
          <cell r="BZ944" t="str">
            <v>N/A</v>
          </cell>
          <cell r="CA944" t="str">
            <v>MASCULINO</v>
          </cell>
        </row>
        <row r="945">
          <cell r="C945" t="str">
            <v>JEP-750-2022</v>
          </cell>
          <cell r="D945" t="str">
            <v>JEP-CSPO-722-2022</v>
          </cell>
          <cell r="E945" t="str">
            <v xml:space="preserve">Vanessa Jiménez </v>
          </cell>
          <cell r="F945">
            <v>44854</v>
          </cell>
          <cell r="G945" t="str">
            <v>Jaime Andrés Ortega Mazorra</v>
          </cell>
          <cell r="H945" t="str">
            <v>2. Contratos o convenios que no requieren pluralidad de ofertas</v>
          </cell>
          <cell r="I945" t="str">
            <v>1. Prestación de servicios</v>
          </cell>
          <cell r="J945">
            <v>10547235</v>
          </cell>
          <cell r="K945">
            <v>9</v>
          </cell>
          <cell r="L945" t="str">
            <v>Persona Natural</v>
          </cell>
          <cell r="M945" t="str">
            <v>Chía</v>
          </cell>
          <cell r="N945" t="str">
            <v xml:space="preserve">Prestar servicios profesionales para acompañar a la Subdirección de control interno en el análisis de la regulación legal vigente aplicable a la JEP en el marco del sistema de control interno en articulación con el modelo de gestión. </v>
          </cell>
          <cell r="O945" t="str">
            <v>Funciones de la dependencia</v>
          </cell>
          <cell r="P945" t="str">
            <v>Harvey Danilo Suarez Morales</v>
          </cell>
          <cell r="Q945" t="str">
            <v>Secretaría Ejecutiva</v>
          </cell>
          <cell r="R945" t="str">
            <v>Departamento de Asuntos Jurídicos</v>
          </cell>
          <cell r="S945" t="str">
            <v>Subdirección de Contratación</v>
          </cell>
          <cell r="T945" t="str">
            <v>María Omaira Álvarez Iriarte</v>
          </cell>
          <cell r="U945" t="str">
            <v>AA-Subdirección de Control Interno</v>
          </cell>
          <cell r="V945" t="str">
            <v>N/A</v>
          </cell>
          <cell r="W945" t="str">
            <v>N/A</v>
          </cell>
          <cell r="X945" t="str">
            <v>N/A</v>
          </cell>
          <cell r="Y945" t="str">
            <v>Funcionamiento</v>
          </cell>
          <cell r="Z945">
            <v>34059018</v>
          </cell>
          <cell r="AA945" t="str">
            <v>N/A</v>
          </cell>
          <cell r="AB945" t="str">
            <v>N/A</v>
          </cell>
          <cell r="AC945">
            <v>16480169</v>
          </cell>
          <cell r="AD945" t="str">
            <v>N/A</v>
          </cell>
          <cell r="AE945">
            <v>125522</v>
          </cell>
          <cell r="AF945" t="str">
            <v>PND</v>
          </cell>
          <cell r="AG945" t="str">
            <v>N/A</v>
          </cell>
          <cell r="AH945">
            <v>44862</v>
          </cell>
          <cell r="AI945">
            <v>44862</v>
          </cell>
          <cell r="AJ945" t="str">
            <v>N/A</v>
          </cell>
          <cell r="AK945" t="str">
            <v>N/A</v>
          </cell>
          <cell r="AL945" t="str">
            <v>N/A</v>
          </cell>
          <cell r="AM945" t="str">
            <v>N/A</v>
          </cell>
          <cell r="AN945">
            <v>0</v>
          </cell>
          <cell r="AO945" t="str">
            <v>N/A</v>
          </cell>
          <cell r="AP945">
            <v>0</v>
          </cell>
          <cell r="AQ945" t="str">
            <v>N/A</v>
          </cell>
          <cell r="AR945">
            <v>0</v>
          </cell>
          <cell r="AS945" t="str">
            <v>N/A</v>
          </cell>
          <cell r="AT945">
            <v>0</v>
          </cell>
          <cell r="AU945" t="str">
            <v>N/A</v>
          </cell>
          <cell r="AV945">
            <v>0</v>
          </cell>
          <cell r="AW945" t="str">
            <v>N/A</v>
          </cell>
          <cell r="AX945">
            <v>0</v>
          </cell>
          <cell r="AY945" t="str">
            <v>N/A</v>
          </cell>
          <cell r="AZ945">
            <v>0</v>
          </cell>
          <cell r="BA945">
            <v>34059018</v>
          </cell>
          <cell r="BB945" t="str">
            <v>NO</v>
          </cell>
          <cell r="BC945" t="str">
            <v>N/A</v>
          </cell>
          <cell r="BD945" t="str">
            <v>N/A</v>
          </cell>
          <cell r="BE945" t="str">
            <v>N/A</v>
          </cell>
          <cell r="BF945" t="str">
            <v>N/A</v>
          </cell>
          <cell r="BG945">
            <v>44915</v>
          </cell>
          <cell r="BH945">
            <v>44915</v>
          </cell>
          <cell r="BI945">
            <v>-428</v>
          </cell>
          <cell r="BJ945" t="str">
            <v>SI</v>
          </cell>
          <cell r="BK945" t="str">
            <v>N/A</v>
          </cell>
          <cell r="BL945" t="str">
            <v>Bogotá D.C.</v>
          </cell>
          <cell r="BM945" t="str">
            <v>Cumplimiento</v>
          </cell>
          <cell r="BN945" t="str">
            <v>47-47-101001719</v>
          </cell>
          <cell r="BO945">
            <v>0</v>
          </cell>
          <cell r="BP945" t="str">
            <v>Seguros del Estado S.A.</v>
          </cell>
          <cell r="BQ945">
            <v>45231</v>
          </cell>
          <cell r="BR945" t="str">
            <v>31/10/2022 - 30/06/2023</v>
          </cell>
          <cell r="BS945">
            <v>44876</v>
          </cell>
          <cell r="BT945" t="str">
            <v>PENDIENTE</v>
          </cell>
          <cell r="BU945" t="str">
            <v>Mediante Otrosí número 1 se aclaran que el pago b) es por $16.480.170 y no por $16.480.169 como
quedó expresado en el contrato.”el primer pago</v>
          </cell>
          <cell r="BV945" t="str">
            <v>Terminado</v>
          </cell>
          <cell r="BW945" t="str">
            <v>Retiro</v>
          </cell>
          <cell r="BX945" t="str">
            <v>N/A</v>
          </cell>
          <cell r="BY945" t="str">
            <v>CONTADURÍA PÚBLICA</v>
          </cell>
          <cell r="BZ945" t="str">
            <v>N/A</v>
          </cell>
          <cell r="CA945" t="str">
            <v>MASCULINO</v>
          </cell>
        </row>
        <row r="946">
          <cell r="C946" t="str">
            <v>JEP-765-2022</v>
          </cell>
          <cell r="D946" t="str">
            <v>JEP-CSPO-737-2022</v>
          </cell>
          <cell r="E946" t="str">
            <v>Jairo Cuellar</v>
          </cell>
          <cell r="F946">
            <v>44867</v>
          </cell>
          <cell r="G946" t="str">
            <v>Julián David Vásquez Daraviña</v>
          </cell>
          <cell r="H946" t="str">
            <v>2. Contratos o convenios que no requieren pluralidad de ofertas</v>
          </cell>
          <cell r="I946" t="str">
            <v>1. Prestación de servicios</v>
          </cell>
          <cell r="J946">
            <v>94540175</v>
          </cell>
          <cell r="K946">
            <v>9</v>
          </cell>
          <cell r="L946" t="str">
            <v>Persona Natural</v>
          </cell>
          <cell r="M946" t="str">
            <v>Cali</v>
          </cell>
          <cell r="N946" t="str">
            <v xml:space="preserve">Prestar servicios profesionales a la Subdirección de Talento Humano en la implementación de los enfoques diferenciales en los diferentes planes, programas y políticas a partir de la estrategia de talento humano. </v>
          </cell>
          <cell r="O946" t="str">
            <v>Administrativo Transversal</v>
          </cell>
          <cell r="P946" t="str">
            <v>Harvey Danilo Suarez Morales</v>
          </cell>
          <cell r="Q946" t="str">
            <v>Secretaría Ejecutiva</v>
          </cell>
          <cell r="R946" t="str">
            <v>Dirección Administrativa y Financiera</v>
          </cell>
          <cell r="S946" t="str">
            <v>Subdirección de Talento Humano</v>
          </cell>
          <cell r="T946" t="str">
            <v>Francy Elena Palomino Millán</v>
          </cell>
          <cell r="U946" t="str">
            <v>DD-Subdirección de Talento Humano</v>
          </cell>
          <cell r="V946" t="str">
            <v>N/A</v>
          </cell>
          <cell r="W946" t="str">
            <v>N/A</v>
          </cell>
          <cell r="X946" t="str">
            <v>N/A</v>
          </cell>
          <cell r="Y946" t="str">
            <v>Funcionamiento</v>
          </cell>
          <cell r="Z946">
            <v>13974407</v>
          </cell>
          <cell r="AA946" t="str">
            <v>N/A</v>
          </cell>
          <cell r="AB946" t="str">
            <v>N/A</v>
          </cell>
          <cell r="AC946">
            <v>7228143</v>
          </cell>
          <cell r="AD946" t="str">
            <v>N/A</v>
          </cell>
          <cell r="AE946">
            <v>493722</v>
          </cell>
          <cell r="AF946">
            <v>128122</v>
          </cell>
          <cell r="AG946" t="str">
            <v>N/A</v>
          </cell>
          <cell r="AH946">
            <v>44881</v>
          </cell>
          <cell r="AI946">
            <v>44882</v>
          </cell>
          <cell r="AJ946" t="str">
            <v>N/A</v>
          </cell>
          <cell r="AK946" t="str">
            <v>N/A</v>
          </cell>
          <cell r="AL946" t="str">
            <v>N/A</v>
          </cell>
          <cell r="AM946" t="str">
            <v>N/A</v>
          </cell>
          <cell r="AN946">
            <v>0</v>
          </cell>
          <cell r="AO946" t="str">
            <v>N/A</v>
          </cell>
          <cell r="AP946">
            <v>0</v>
          </cell>
          <cell r="AQ946" t="str">
            <v>N/A</v>
          </cell>
          <cell r="AR946">
            <v>0</v>
          </cell>
          <cell r="AS946" t="str">
            <v>N/A</v>
          </cell>
          <cell r="AT946">
            <v>0</v>
          </cell>
          <cell r="AU946" t="str">
            <v>N/A</v>
          </cell>
          <cell r="AV946">
            <v>0</v>
          </cell>
          <cell r="AW946" t="str">
            <v>N/A</v>
          </cell>
          <cell r="AX946">
            <v>0</v>
          </cell>
          <cell r="AY946" t="str">
            <v>N/A</v>
          </cell>
          <cell r="AZ946">
            <v>0</v>
          </cell>
          <cell r="BA946">
            <v>13974407</v>
          </cell>
          <cell r="BB946" t="str">
            <v>NO</v>
          </cell>
          <cell r="BC946">
            <v>0</v>
          </cell>
          <cell r="BD946" t="str">
            <v>N/A</v>
          </cell>
          <cell r="BE946" t="str">
            <v>N/A</v>
          </cell>
          <cell r="BF946" t="str">
            <v>N/A</v>
          </cell>
          <cell r="BG946">
            <v>44926</v>
          </cell>
          <cell r="BH946">
            <v>44926</v>
          </cell>
          <cell r="BI946">
            <v>-417</v>
          </cell>
          <cell r="BJ946" t="str">
            <v>SI</v>
          </cell>
          <cell r="BK946" t="str">
            <v>N/A</v>
          </cell>
          <cell r="BL946" t="str">
            <v>Bogotá D.C.</v>
          </cell>
          <cell r="BM946" t="str">
            <v>Cumplimiento</v>
          </cell>
          <cell r="BN946" t="str">
            <v>21-47-101024189</v>
          </cell>
          <cell r="BO946">
            <v>0</v>
          </cell>
          <cell r="BP946" t="str">
            <v xml:space="preserve">Seguros del Estado S.A. </v>
          </cell>
          <cell r="BQ946">
            <v>44869</v>
          </cell>
          <cell r="BR946" t="str">
            <v>4/11/2022 - 30/06/2023</v>
          </cell>
          <cell r="BS946">
            <v>2022</v>
          </cell>
          <cell r="BT946" t="str">
            <v>PENDIENTE</v>
          </cell>
          <cell r="BU946" t="str">
            <v>Ninguna</v>
          </cell>
          <cell r="BV946" t="str">
            <v>Terminado</v>
          </cell>
          <cell r="BW946" t="str">
            <v>Retiro</v>
          </cell>
          <cell r="BX946" t="str">
            <v>N/A</v>
          </cell>
          <cell r="BY946" t="str">
            <v>ECONOMISTA</v>
          </cell>
          <cell r="BZ946" t="str">
            <v>N/A</v>
          </cell>
          <cell r="CA946" t="str">
            <v>MASCULINO</v>
          </cell>
        </row>
        <row r="947">
          <cell r="C947" t="str">
            <v>JEP-927-2022</v>
          </cell>
          <cell r="D947" t="str">
            <v>JEP-IPINF-013-2022</v>
          </cell>
          <cell r="E947" t="str">
            <v>Jairo Cuellar</v>
          </cell>
          <cell r="F947">
            <v>44902</v>
          </cell>
          <cell r="G947" t="str">
            <v>EMERMEDICA S.A. SERVICIOS DE AMBULANCIA PREPAGADOS</v>
          </cell>
          <cell r="H947" t="str">
            <v>1. Invitación Pública inferior a 45 SMMLV</v>
          </cell>
          <cell r="I947" t="str">
            <v>1. Prestación de servicios</v>
          </cell>
          <cell r="J947">
            <v>800126785</v>
          </cell>
          <cell r="K947">
            <v>7</v>
          </cell>
          <cell r="L947" t="str">
            <v>Persona Jurídica</v>
          </cell>
          <cell r="M947" t="str">
            <v xml:space="preserve">Bogotá D.C. </v>
          </cell>
          <cell r="N947" t="str">
            <v xml:space="preserve">Contratar los servicios de área protegida (asistencia médica, unidad móvil, etc.,) para atender los casos de urgencias y/o emergencias médicas que ocurran a los servidores, servidoras, contratistas y/o visitantes en la sede central en Bogotá D.C. y en los grupos territoriales de la Jurisdicción Especial para la Paz -JEP. </v>
          </cell>
          <cell r="O947" t="str">
            <v>Funciones de la dependencia</v>
          </cell>
          <cell r="P947" t="str">
            <v xml:space="preserve">Gabriel Amado Pardo </v>
          </cell>
          <cell r="Q947" t="str">
            <v>Subdirección de Recursos Físicos e Infraestructura</v>
          </cell>
          <cell r="R947" t="str">
            <v>Dirección Administrativa y Financiera</v>
          </cell>
          <cell r="S947" t="str">
            <v>Subdirección de Talento Humano</v>
          </cell>
          <cell r="T947" t="str">
            <v>Francy Elena Palomino Millán</v>
          </cell>
          <cell r="U947" t="str">
            <v>DD-Subdirección de Talento Humano</v>
          </cell>
          <cell r="V947" t="str">
            <v>N/A</v>
          </cell>
          <cell r="W947" t="str">
            <v>N/A</v>
          </cell>
          <cell r="X947" t="str">
            <v>N/A</v>
          </cell>
          <cell r="Y947" t="str">
            <v>Funcionamiento</v>
          </cell>
          <cell r="Z947">
            <v>29852570</v>
          </cell>
          <cell r="AA947" t="str">
            <v>N/A</v>
          </cell>
          <cell r="AB947" t="str">
            <v>N/A</v>
          </cell>
          <cell r="AC947" t="str">
            <v>N/A</v>
          </cell>
          <cell r="AD947" t="str">
            <v>N/A</v>
          </cell>
          <cell r="AE947">
            <v>129122</v>
          </cell>
          <cell r="AF947">
            <v>578622</v>
          </cell>
          <cell r="AG947" t="str">
            <v>N/A</v>
          </cell>
          <cell r="AH947">
            <v>44907</v>
          </cell>
          <cell r="AI947">
            <v>44910</v>
          </cell>
          <cell r="AJ947" t="str">
            <v>N/A</v>
          </cell>
          <cell r="AK947" t="str">
            <v>N/A</v>
          </cell>
          <cell r="AL947" t="str">
            <v>N/A</v>
          </cell>
          <cell r="AM947" t="str">
            <v>N/A</v>
          </cell>
          <cell r="AN947">
            <v>-9335020</v>
          </cell>
          <cell r="AO947">
            <v>45230</v>
          </cell>
          <cell r="AP947">
            <v>7000000</v>
          </cell>
          <cell r="AQ947">
            <v>45230</v>
          </cell>
          <cell r="AR947">
            <v>0</v>
          </cell>
          <cell r="AS947" t="str">
            <v>N/A</v>
          </cell>
          <cell r="AT947">
            <v>0</v>
          </cell>
          <cell r="AU947" t="str">
            <v>N/A</v>
          </cell>
          <cell r="AV947">
            <v>0</v>
          </cell>
          <cell r="AW947" t="str">
            <v>N/A</v>
          </cell>
          <cell r="AX947">
            <v>5</v>
          </cell>
          <cell r="AY947">
            <v>45230</v>
          </cell>
          <cell r="AZ947">
            <v>203</v>
          </cell>
          <cell r="BA947">
            <v>27517550</v>
          </cell>
          <cell r="BB947" t="str">
            <v>SI</v>
          </cell>
          <cell r="BC947">
            <v>20037550</v>
          </cell>
          <cell r="BD947" t="str">
            <v>N/A</v>
          </cell>
          <cell r="BE947" t="str">
            <v>N/A</v>
          </cell>
          <cell r="BF947" t="str">
            <v>N/A</v>
          </cell>
          <cell r="BG947">
            <v>45077</v>
          </cell>
          <cell r="BH947">
            <v>45280</v>
          </cell>
          <cell r="BI947">
            <v>-63</v>
          </cell>
          <cell r="BJ947" t="str">
            <v>SI</v>
          </cell>
          <cell r="BK947" t="str">
            <v>SIN FECHA</v>
          </cell>
          <cell r="BL947" t="str">
            <v>Bogotá D.C. - Bosa
Medellín y Bucaramanga</v>
          </cell>
          <cell r="BM947" t="str">
            <v>Cumplimiento
Responsabilidad Civil Extracontractual</v>
          </cell>
          <cell r="BN947" t="str">
            <v>15-45-101152098</v>
          </cell>
          <cell r="BO947">
            <v>0</v>
          </cell>
          <cell r="BP947" t="str">
            <v xml:space="preserve">Seguros del Estado S.A. </v>
          </cell>
          <cell r="BQ947">
            <v>44907</v>
          </cell>
          <cell r="BR947" t="str">
            <v>12/12/2022 - 12/06/2024</v>
          </cell>
          <cell r="BS947">
            <v>44910</v>
          </cell>
          <cell r="BT947" t="str">
            <v>PENDIENTE</v>
          </cell>
          <cell r="BU947" t="str">
            <v xml:space="preserve">Otrsí N°1 aclaración del valor del contrato
Mediante otrosí N°2 Prorrogar el plazo de ejecución pactado en la
Cláusula Quinta del contrato hasta el 31 de agosto de 2023
Mediate otrosí número 3 publicado el 31/08/2023 se prorroga el plazo del contrato hasta el 31/10/2023
Median 0trosí número 4 publicado el 31/10/2023 se prorroga el plazo del contrato hasta el 20/11/2023
Mediate otrosí número 5 publicado el 31/10/2023 se prorroga el plazo hasta el 20/12/2023 </v>
          </cell>
          <cell r="BV947" t="str">
            <v>Terminado</v>
          </cell>
          <cell r="BW947" t="str">
            <v>Adición y Prorróga</v>
          </cell>
          <cell r="BX947" t="str">
            <v>N/A</v>
          </cell>
          <cell r="BY947" t="str">
            <v>N/A</v>
          </cell>
          <cell r="BZ947" t="str">
            <v>N/A</v>
          </cell>
          <cell r="CA947" t="str">
            <v>N/A</v>
          </cell>
        </row>
        <row r="948">
          <cell r="C948" t="str">
            <v>JEP-778-2022</v>
          </cell>
          <cell r="D948" t="str">
            <v>JEP-CSPO-750-2022</v>
          </cell>
          <cell r="E948" t="str">
            <v xml:space="preserve">Vanessa Jiménez </v>
          </cell>
          <cell r="F948">
            <v>44873</v>
          </cell>
          <cell r="G948" t="str">
            <v>Nelly Quintana Jérez</v>
          </cell>
          <cell r="H948" t="str">
            <v>2. Contratos o convenios que no requieren pluralidad de ofertas</v>
          </cell>
          <cell r="I948" t="str">
            <v>1. Prestación de servicios</v>
          </cell>
          <cell r="J948">
            <v>53045693</v>
          </cell>
          <cell r="K948">
            <v>0</v>
          </cell>
          <cell r="L948" t="str">
            <v>Persona Natural</v>
          </cell>
          <cell r="M948" t="str">
            <v>Chía</v>
          </cell>
          <cell r="N948" t="str">
            <v>Prestar servicios profesionales para apoyar a la subdirección de fortalecimiento institucional en el análisis y actualización de la documentación de los procesos y procedimientos y dimensionamiento de necesidades, relacionadas con los nuevos macrocasos de la JEP.</v>
          </cell>
          <cell r="O948" t="str">
            <v>Administrativo Transversal</v>
          </cell>
          <cell r="P948" t="str">
            <v>Harvey Danilo Suarez Morales</v>
          </cell>
          <cell r="Q948" t="str">
            <v>Secretaría Ejecutiva</v>
          </cell>
          <cell r="R948" t="str">
            <v>Secretaría Ejecutiva</v>
          </cell>
          <cell r="S948" t="str">
            <v>Subdirección de Fortalecimiento Institucional</v>
          </cell>
          <cell r="T948" t="str">
            <v>Luz Amanda Granados Urrea</v>
          </cell>
          <cell r="U948" t="str">
            <v>AA-Subdirección de Fortalecimiento Institucional</v>
          </cell>
          <cell r="V948" t="str">
            <v>N/A</v>
          </cell>
          <cell r="W948" t="str">
            <v>N/A</v>
          </cell>
          <cell r="X948" t="str">
            <v>N/A</v>
          </cell>
          <cell r="Y948" t="str">
            <v>Inversión</v>
          </cell>
          <cell r="Z948">
            <v>15656147</v>
          </cell>
          <cell r="AA948" t="str">
            <v>N/A</v>
          </cell>
          <cell r="AB948" t="str">
            <v>N/A</v>
          </cell>
          <cell r="AC948">
            <v>8240084</v>
          </cell>
          <cell r="AD948" t="str">
            <v>N/A</v>
          </cell>
          <cell r="AE948">
            <v>128722</v>
          </cell>
          <cell r="AF948">
            <v>505922</v>
          </cell>
          <cell r="AG948">
            <v>2018011001175</v>
          </cell>
          <cell r="AH948">
            <v>44874</v>
          </cell>
          <cell r="AI948">
            <v>44881</v>
          </cell>
          <cell r="AJ948" t="str">
            <v>N/A</v>
          </cell>
          <cell r="AK948" t="str">
            <v>N/A</v>
          </cell>
          <cell r="AL948" t="str">
            <v>N/A</v>
          </cell>
          <cell r="AM948" t="str">
            <v>N/A</v>
          </cell>
          <cell r="AN948">
            <v>0</v>
          </cell>
          <cell r="AO948" t="str">
            <v>N/A</v>
          </cell>
          <cell r="AP948">
            <v>0</v>
          </cell>
          <cell r="AQ948" t="str">
            <v>N/A</v>
          </cell>
          <cell r="AR948">
            <v>0</v>
          </cell>
          <cell r="AS948" t="str">
            <v>N/A</v>
          </cell>
          <cell r="AT948">
            <v>0</v>
          </cell>
          <cell r="AU948" t="str">
            <v>N/A</v>
          </cell>
          <cell r="AV948">
            <v>0</v>
          </cell>
          <cell r="AW948" t="str">
            <v>N/A</v>
          </cell>
          <cell r="AX948">
            <v>0</v>
          </cell>
          <cell r="AY948" t="str">
            <v>N/A</v>
          </cell>
          <cell r="AZ948">
            <v>0</v>
          </cell>
          <cell r="BA948">
            <v>15656147</v>
          </cell>
          <cell r="BB948" t="str">
            <v>NO</v>
          </cell>
          <cell r="BC948" t="str">
            <v>N/A</v>
          </cell>
          <cell r="BD948" t="str">
            <v>N/A</v>
          </cell>
          <cell r="BE948" t="str">
            <v>N/A</v>
          </cell>
          <cell r="BF948" t="str">
            <v>N/A</v>
          </cell>
          <cell r="BG948">
            <v>44926</v>
          </cell>
          <cell r="BH948">
            <v>44926</v>
          </cell>
          <cell r="BI948">
            <v>-417</v>
          </cell>
          <cell r="BJ948" t="str">
            <v>SI</v>
          </cell>
          <cell r="BK948" t="str">
            <v>N/A</v>
          </cell>
          <cell r="BL948" t="str">
            <v>Bogotá D.C.</v>
          </cell>
          <cell r="BM948" t="str">
            <v>Cumplimiento</v>
          </cell>
          <cell r="BN948" t="str">
            <v>390-47-994000075370</v>
          </cell>
          <cell r="BO948">
            <v>0</v>
          </cell>
          <cell r="BP948" t="str">
            <v>Aseguradora Solidaria de Colombia</v>
          </cell>
          <cell r="BQ948">
            <v>44876</v>
          </cell>
          <cell r="BR948" t="str">
            <v>11/11/2022 - 10/07/2023</v>
          </cell>
          <cell r="BS948">
            <v>2022</v>
          </cell>
          <cell r="BT948" t="str">
            <v>PENDIENTE</v>
          </cell>
          <cell r="BU948" t="str">
            <v>Ninguna</v>
          </cell>
          <cell r="BV948" t="str">
            <v>Terminado</v>
          </cell>
          <cell r="BW948" t="str">
            <v>Retiro</v>
          </cell>
          <cell r="BX948" t="str">
            <v>N/A</v>
          </cell>
          <cell r="BY948" t="str">
            <v>INGENIERIA INDUSTRIAL</v>
          </cell>
          <cell r="BZ948" t="str">
            <v>N/A</v>
          </cell>
          <cell r="CA948" t="str">
            <v>FEMENINO</v>
          </cell>
        </row>
        <row r="949">
          <cell r="C949" t="str">
            <v>JEP-804-2022</v>
          </cell>
          <cell r="D949" t="str">
            <v>JEP-CSPO-775-2022</v>
          </cell>
          <cell r="E949" t="str">
            <v>Clara Torres</v>
          </cell>
          <cell r="F949">
            <v>44890</v>
          </cell>
          <cell r="G949" t="str">
            <v>Unidad Nacional de Protección -UNP-</v>
          </cell>
          <cell r="H949" t="str">
            <v>2. Contratos o convenios que no requieren pluralidad de ofertas</v>
          </cell>
          <cell r="I949" t="str">
            <v xml:space="preserve">5. Convenio interadministrativo </v>
          </cell>
          <cell r="J949">
            <v>900475780</v>
          </cell>
          <cell r="K949">
            <v>1</v>
          </cell>
          <cell r="L949" t="str">
            <v>Persona Jurídica</v>
          </cell>
          <cell r="M949" t="str">
            <v xml:space="preserve">Bogotá D.C. </v>
          </cell>
          <cell r="N949" t="str">
            <v>Aunar esfuerzos institucionales, recursos, capacidades y métodos entre la Unidad Nacional de Protección -UNP- y la Jurisdicción Especial Para la Paz -JEP-, que permitan implementar con enfoque preventivo, la adecuada protección individual de la vida e integridad de los servidores públicos de la JEP objeto de medidas de protección, a quienes en razón del cargo o su nivel de riesgo extraordinario y/o extremo, se les asigne un esquema de seguridad</v>
          </cell>
          <cell r="O949" t="str">
            <v>Misional</v>
          </cell>
          <cell r="P949" t="str">
            <v>Ana Lucia Rosales Callejas</v>
          </cell>
          <cell r="Q949" t="str">
            <v>Dirección Administrativa y Financiera</v>
          </cell>
          <cell r="R949" t="str">
            <v>Dirección Administrativa y Financiera</v>
          </cell>
          <cell r="S949" t="str">
            <v>Oficina de Seguridad y Protección</v>
          </cell>
          <cell r="T949" t="str">
            <v>Maria Emma Caro</v>
          </cell>
          <cell r="U949" t="str">
            <v>DD-Oficina Asesora de Seguridad y Protección</v>
          </cell>
          <cell r="V949" t="str">
            <v>N/A</v>
          </cell>
          <cell r="W949" t="str">
            <v>N/A</v>
          </cell>
          <cell r="X949" t="str">
            <v>N/A</v>
          </cell>
          <cell r="Y949" t="str">
            <v xml:space="preserve">Inversión y Funcionamiento </v>
          </cell>
          <cell r="Z949">
            <v>13218110337</v>
          </cell>
          <cell r="AA949">
            <v>13176916276</v>
          </cell>
          <cell r="AB949">
            <v>41194061</v>
          </cell>
          <cell r="AC949" t="str">
            <v>N/A</v>
          </cell>
          <cell r="AD949" t="str">
            <v>N/A</v>
          </cell>
          <cell r="AE949">
            <v>128222</v>
          </cell>
          <cell r="AF949">
            <v>543922</v>
          </cell>
          <cell r="AG949" t="str">
            <v xml:space="preserve">	2018011001068</v>
          </cell>
          <cell r="AH949">
            <v>44895</v>
          </cell>
          <cell r="AI949">
            <v>44896</v>
          </cell>
          <cell r="AJ949" t="str">
            <v>N/A</v>
          </cell>
          <cell r="AK949" t="str">
            <v>N/A</v>
          </cell>
          <cell r="AL949" t="str">
            <v>N/A</v>
          </cell>
          <cell r="AM949" t="str">
            <v>N/A</v>
          </cell>
          <cell r="AN949">
            <v>-62611407</v>
          </cell>
          <cell r="AO949">
            <v>45107</v>
          </cell>
          <cell r="AP949">
            <v>3784697795</v>
          </cell>
          <cell r="AQ949">
            <v>45107</v>
          </cell>
          <cell r="AR949">
            <v>0</v>
          </cell>
          <cell r="AS949" t="str">
            <v>N/A</v>
          </cell>
          <cell r="AT949">
            <v>0</v>
          </cell>
          <cell r="AU949" t="str">
            <v>N/A</v>
          </cell>
          <cell r="AV949">
            <v>0</v>
          </cell>
          <cell r="AW949" t="str">
            <v>N/A</v>
          </cell>
          <cell r="AX949">
            <v>0</v>
          </cell>
          <cell r="AY949" t="str">
            <v>N/A</v>
          </cell>
          <cell r="AZ949">
            <v>61</v>
          </cell>
          <cell r="BA949">
            <v>16940196725</v>
          </cell>
          <cell r="BB949" t="str">
            <v>SI</v>
          </cell>
          <cell r="BC949">
            <v>1343290369</v>
          </cell>
          <cell r="BD949" t="str">
            <v>N/A</v>
          </cell>
          <cell r="BE949" t="str">
            <v>N/A</v>
          </cell>
          <cell r="BF949" t="str">
            <v>N/A</v>
          </cell>
          <cell r="BG949">
            <v>45199</v>
          </cell>
          <cell r="BH949">
            <v>45260</v>
          </cell>
          <cell r="BI949">
            <v>-83</v>
          </cell>
          <cell r="BJ949" t="str">
            <v>SI</v>
          </cell>
          <cell r="BK949" t="str">
            <v>SIN FECHA</v>
          </cell>
          <cell r="BL949" t="str">
            <v xml:space="preserve"> Bogotá D.C., y las ciudades donde la JEP tenga presencia
territorial</v>
          </cell>
          <cell r="BM949" t="str">
            <v>N/A</v>
          </cell>
          <cell r="BN949" t="str">
            <v>N/A</v>
          </cell>
          <cell r="BO949" t="str">
            <v>N/A</v>
          </cell>
          <cell r="BP949" t="str">
            <v>N/A</v>
          </cell>
          <cell r="BQ949" t="str">
            <v>N/A</v>
          </cell>
          <cell r="BR949" t="str">
            <v>N/A</v>
          </cell>
          <cell r="BS949">
            <v>2022</v>
          </cell>
          <cell r="BT949" t="str">
            <v>N/A</v>
          </cell>
          <cell r="BU949" t="str">
            <v>$40.705.769 corresponden a recursos de la vigencia 2022 por funcionamientO Y ($1.343.290.369) corresponden a
recursos de la vigencia 2022 por inversión 
Las partes consideran que en atención a la naturaleza del convenio interadministrativo no se exigirán garantías.
Mediante otro sí N°1 : Reducir el valor de los aportes de LA JEP al
convenio para la vigencia 2022 en la suma de $62.611.407 y prorrogar 30/11/2023
El aporte de la JEP ascendería TRECE MIL CIENTO CATORCE MILLONES
TRESCIENTOS CUATRO MIL OCHOCIENTOS SESENTA Y NUEVE PESOS
M/CTE ($13.114.304.869) de los cuales: Para la vigencia 2022 ascienden a la suma de
MIL TRESCIENTOS VEINITUN MILLONES TRESCIENTOS OCHENTA Y
CUATRO MIL SETECIENTOS TREINTA Y UN PESOS M/CTE ($1.321.384.731) y
para la vigencia 2023 a la suma de ONCE MIL SETECIENTOS NOVENTA Y DOS
MILLONES NOVECIENTOS VEINTE MIL CIENTO TREINTA Y OCHO PESOS
M/CTE ($11.792.920.138).</v>
          </cell>
          <cell r="BV949" t="str">
            <v>Terminado</v>
          </cell>
          <cell r="BW949" t="str">
            <v>Reducción y prorroga</v>
          </cell>
          <cell r="BX949" t="str">
            <v>N/A</v>
          </cell>
          <cell r="BY949" t="str">
            <v>N/A</v>
          </cell>
          <cell r="BZ949" t="str">
            <v>N/A</v>
          </cell>
          <cell r="CA949" t="str">
            <v>N/A</v>
          </cell>
        </row>
        <row r="950">
          <cell r="C950" t="str">
            <v>JEP-899-2022</v>
          </cell>
          <cell r="D950" t="str">
            <v>JEP-CSPO-867-2022</v>
          </cell>
          <cell r="E950" t="str">
            <v xml:space="preserve">Ángela Esquivel </v>
          </cell>
          <cell r="F950">
            <v>44900</v>
          </cell>
          <cell r="G950" t="str">
            <v>Catalina María Cruz Betancur</v>
          </cell>
          <cell r="H950" t="str">
            <v>2. Contratos o convenios que no requieren pluralidad de ofertas</v>
          </cell>
          <cell r="I950" t="str">
            <v>1. Prestación de servicios</v>
          </cell>
          <cell r="J950">
            <v>43614348</v>
          </cell>
          <cell r="K950">
            <v>1</v>
          </cell>
          <cell r="L950" t="str">
            <v>Persona Natural</v>
          </cell>
          <cell r="M950" t="str">
            <v>Envigado</v>
          </cell>
          <cell r="N950" t="str">
            <v>Prestar servicios profesionales especializados para apoyar y acompañar el despliegue territorial de la Secretaría Ejecutiva en las subregiones Oriente, Occidente, Suroeste y Valle de Aburrá del departamento de Antioquia, en el marco de los lineamientos para la aplicación del enfoque territorial, la justicia restaurativa y teniendo en cuenta los enfoques diferenciales</v>
          </cell>
          <cell r="O950" t="str">
            <v>Funciones de la dependencia</v>
          </cell>
          <cell r="P950" t="str">
            <v>Harvey Danilo Suarez Morales</v>
          </cell>
          <cell r="Q950" t="str">
            <v>Secretaría Ejecutiva</v>
          </cell>
          <cell r="R950" t="str">
            <v>Subsecretaría Ejecutiva</v>
          </cell>
          <cell r="S950" t="str">
            <v>Departamento de Gestión Territorial</v>
          </cell>
          <cell r="T950" t="str">
            <v>Gloria Cala Navarro</v>
          </cell>
          <cell r="U950" t="str">
            <v>BB-Departamento de Gestión Territorial</v>
          </cell>
          <cell r="V950" t="str">
            <v>N/A</v>
          </cell>
          <cell r="W950" t="str">
            <v>N/A</v>
          </cell>
          <cell r="X950" t="str">
            <v>N/A</v>
          </cell>
          <cell r="Y950" t="str">
            <v>Inversión</v>
          </cell>
          <cell r="Z950">
            <v>10245720</v>
          </cell>
          <cell r="AA950" t="str">
            <v>N/A</v>
          </cell>
          <cell r="AB950" t="str">
            <v>N/A</v>
          </cell>
          <cell r="AC950" t="str">
            <v>N/A</v>
          </cell>
          <cell r="AD950" t="str">
            <v>N/A</v>
          </cell>
          <cell r="AE950">
            <v>130622</v>
          </cell>
          <cell r="AF950">
            <v>576922</v>
          </cell>
          <cell r="AG950">
            <v>2018011001091</v>
          </cell>
          <cell r="AH950">
            <v>44904</v>
          </cell>
          <cell r="AI950">
            <v>44910</v>
          </cell>
          <cell r="AJ950" t="str">
            <v>N/A</v>
          </cell>
          <cell r="AK950" t="str">
            <v>N/A</v>
          </cell>
          <cell r="AL950" t="str">
            <v>N/A</v>
          </cell>
          <cell r="AM950" t="str">
            <v>N/A</v>
          </cell>
          <cell r="AN950">
            <v>0</v>
          </cell>
          <cell r="AO950" t="str">
            <v>N/A</v>
          </cell>
          <cell r="AP950">
            <v>0</v>
          </cell>
          <cell r="AQ950" t="str">
            <v>N/A</v>
          </cell>
          <cell r="AR950">
            <v>0</v>
          </cell>
          <cell r="AS950" t="str">
            <v>N/A</v>
          </cell>
          <cell r="AT950">
            <v>0</v>
          </cell>
          <cell r="AU950" t="str">
            <v>N/A</v>
          </cell>
          <cell r="AV950">
            <v>0</v>
          </cell>
          <cell r="AW950" t="str">
            <v>N/A</v>
          </cell>
          <cell r="AX950">
            <v>0</v>
          </cell>
          <cell r="AY950" t="str">
            <v>N/A</v>
          </cell>
          <cell r="AZ950">
            <v>0</v>
          </cell>
          <cell r="BA950">
            <v>10245720</v>
          </cell>
          <cell r="BB950" t="str">
            <v>NO</v>
          </cell>
          <cell r="BC950">
            <v>0</v>
          </cell>
          <cell r="BD950" t="str">
            <v>N/A</v>
          </cell>
          <cell r="BE950" t="str">
            <v>N/A</v>
          </cell>
          <cell r="BF950" t="str">
            <v>N/A</v>
          </cell>
          <cell r="BG950">
            <v>44926</v>
          </cell>
          <cell r="BH950">
            <v>44926</v>
          </cell>
          <cell r="BI950">
            <v>-417</v>
          </cell>
          <cell r="BJ950" t="str">
            <v>SI</v>
          </cell>
          <cell r="BK950" t="str">
            <v>N/A</v>
          </cell>
          <cell r="BL950" t="str">
            <v>subregiones Oriente, Occidente,
Suroeste y Valle de Aburrá del departamento de Antioquia.</v>
          </cell>
          <cell r="BM950" t="str">
            <v>Cumplimiento</v>
          </cell>
          <cell r="BN950" t="str">
            <v>3510650-7</v>
          </cell>
          <cell r="BO950" t="str">
            <v>NR</v>
          </cell>
          <cell r="BP950" t="str">
            <v>SURAMERICANA</v>
          </cell>
          <cell r="BQ950">
            <v>44908</v>
          </cell>
          <cell r="BR950" t="str">
            <v>09/12/2022 - 30/06/2023</v>
          </cell>
          <cell r="BS950">
            <v>44909</v>
          </cell>
          <cell r="BT950" t="str">
            <v>PENDIENTE</v>
          </cell>
          <cell r="BU950" t="str">
            <v>Ninguna</v>
          </cell>
          <cell r="BV950" t="str">
            <v>Terminado</v>
          </cell>
          <cell r="BW950" t="str">
            <v>Retiro</v>
          </cell>
          <cell r="BX950" t="str">
            <v>N/A</v>
          </cell>
          <cell r="BY950" t="str">
            <v>ANTROPOLOGÍA</v>
          </cell>
          <cell r="BZ950" t="str">
            <v>N/A</v>
          </cell>
          <cell r="CA950" t="str">
            <v>FEMENINO</v>
          </cell>
        </row>
        <row r="951">
          <cell r="C951" t="str">
            <v>JEP-764-2022</v>
          </cell>
          <cell r="D951" t="str">
            <v>JEP-CSPO-736-2022</v>
          </cell>
          <cell r="E951" t="str">
            <v>Carlos Torres</v>
          </cell>
          <cell r="F951">
            <v>44865</v>
          </cell>
          <cell r="G951" t="str">
            <v>José Luis Cubillos Pimentel</v>
          </cell>
          <cell r="H951" t="str">
            <v>2. Contratos o convenios que no requieren pluralidad de ofertas</v>
          </cell>
          <cell r="I951" t="str">
            <v>1. Prestación de servicios</v>
          </cell>
          <cell r="J951">
            <v>1018464073</v>
          </cell>
          <cell r="K951">
            <v>5</v>
          </cell>
          <cell r="L951" t="str">
            <v>Persona Natural</v>
          </cell>
          <cell r="M951" t="str">
            <v xml:space="preserve">Bogotá D.C. </v>
          </cell>
          <cell r="N951" t="str">
            <v>Prestar servicios profesionales para apoyar jurídicamente en los asuntos relacionados con el procesamiento de la nómina, contratación y situaciones administrativas de la jurisdicción especial para la paz, como parte del desarrollo e implementación de la estrategia de talento humano de la entidad.</v>
          </cell>
          <cell r="O951" t="str">
            <v>Funciones de la dependencia</v>
          </cell>
          <cell r="P951" t="str">
            <v>Harvey Danilo Suarez Morales</v>
          </cell>
          <cell r="Q951" t="str">
            <v>Secretaría Ejecutiva</v>
          </cell>
          <cell r="R951" t="str">
            <v>Dirección Administrativa y Financiera</v>
          </cell>
          <cell r="S951" t="str">
            <v>Subdirección de Talento Humano</v>
          </cell>
          <cell r="T951" t="str">
            <v>Francy Elena Palomino Millán</v>
          </cell>
          <cell r="U951" t="str">
            <v>DD-Subdirección de Talento Humano</v>
          </cell>
          <cell r="V951" t="str">
            <v>N/A</v>
          </cell>
          <cell r="W951" t="str">
            <v>N/A</v>
          </cell>
          <cell r="X951" t="str">
            <v>N/A</v>
          </cell>
          <cell r="Y951" t="str">
            <v>Funcionamiento</v>
          </cell>
          <cell r="Z951">
            <v>14035230</v>
          </cell>
          <cell r="AA951" t="str">
            <v>N/A</v>
          </cell>
          <cell r="AB951" t="str">
            <v>N/A</v>
          </cell>
          <cell r="AC951">
            <v>7017615</v>
          </cell>
          <cell r="AD951" t="str">
            <v>N/A</v>
          </cell>
          <cell r="AE951">
            <v>488922</v>
          </cell>
          <cell r="AF951">
            <v>129222</v>
          </cell>
          <cell r="AG951" t="str">
            <v>N/A</v>
          </cell>
          <cell r="AH951">
            <v>44869</v>
          </cell>
          <cell r="AI951">
            <v>44873</v>
          </cell>
          <cell r="AJ951" t="str">
            <v>N/A</v>
          </cell>
          <cell r="AK951" t="str">
            <v>N/A</v>
          </cell>
          <cell r="AL951" t="str">
            <v>N/A</v>
          </cell>
          <cell r="AM951" t="str">
            <v>N/A</v>
          </cell>
          <cell r="AN951">
            <v>0</v>
          </cell>
          <cell r="AO951" t="str">
            <v>N/A</v>
          </cell>
          <cell r="AP951">
            <v>0</v>
          </cell>
          <cell r="AQ951" t="str">
            <v>N/A</v>
          </cell>
          <cell r="AR951">
            <v>0</v>
          </cell>
          <cell r="AS951" t="str">
            <v>N/A</v>
          </cell>
          <cell r="AT951">
            <v>0</v>
          </cell>
          <cell r="AU951" t="str">
            <v>N/A</v>
          </cell>
          <cell r="AV951">
            <v>0</v>
          </cell>
          <cell r="AW951" t="str">
            <v>N/A</v>
          </cell>
          <cell r="AX951">
            <v>0</v>
          </cell>
          <cell r="AY951" t="str">
            <v>N/A</v>
          </cell>
          <cell r="AZ951">
            <v>0</v>
          </cell>
          <cell r="BA951">
            <v>14035230</v>
          </cell>
          <cell r="BB951" t="str">
            <v>NO</v>
          </cell>
          <cell r="BC951">
            <v>0</v>
          </cell>
          <cell r="BD951" t="str">
            <v>N/A</v>
          </cell>
          <cell r="BE951" t="str">
            <v>N/A</v>
          </cell>
          <cell r="BF951" t="str">
            <v>N/A</v>
          </cell>
          <cell r="BG951">
            <v>44926</v>
          </cell>
          <cell r="BH951">
            <v>44926</v>
          </cell>
          <cell r="BI951">
            <v>-417</v>
          </cell>
          <cell r="BJ951" t="str">
            <v>SI</v>
          </cell>
          <cell r="BK951" t="str">
            <v>N/A</v>
          </cell>
          <cell r="BL951" t="str">
            <v>Bogotá D.C.</v>
          </cell>
          <cell r="BM951" t="str">
            <v>Cumplimiento</v>
          </cell>
          <cell r="BN951" t="str">
            <v>63-47-101001290</v>
          </cell>
          <cell r="BO951">
            <v>0</v>
          </cell>
          <cell r="BP951" t="str">
            <v xml:space="preserve">Seguros del Estado S.A. </v>
          </cell>
          <cell r="BQ951">
            <v>44867</v>
          </cell>
          <cell r="BR951" t="str">
            <v>02/11/2022 - 30/06/2023</v>
          </cell>
          <cell r="BS951">
            <v>2022</v>
          </cell>
          <cell r="BT951" t="str">
            <v>PENDIENTE</v>
          </cell>
          <cell r="BU951" t="str">
            <v>Ninguna</v>
          </cell>
          <cell r="BV951" t="str">
            <v>Terminado</v>
          </cell>
          <cell r="BW951" t="str">
            <v>Retiro</v>
          </cell>
          <cell r="BX951" t="str">
            <v>N/A</v>
          </cell>
          <cell r="BY951" t="str">
            <v>DERECHO</v>
          </cell>
          <cell r="BZ951" t="str">
            <v>N/A</v>
          </cell>
          <cell r="CA951" t="str">
            <v>MASCULINO</v>
          </cell>
        </row>
        <row r="952">
          <cell r="C952" t="str">
            <v>JEP-881-2022</v>
          </cell>
          <cell r="D952" t="str">
            <v>JEP-CSPO-849-2022</v>
          </cell>
          <cell r="E952" t="str">
            <v>Jairo Cuellar</v>
          </cell>
          <cell r="F952">
            <v>44897</v>
          </cell>
          <cell r="G952" t="str">
            <v>Adriana Areiza Guzmán</v>
          </cell>
          <cell r="H952" t="str">
            <v>2. Contratos o convenios que no requieren pluralidad de ofertas</v>
          </cell>
          <cell r="I952" t="str">
            <v>1. Prestación de servicios</v>
          </cell>
          <cell r="J952">
            <v>1015462981</v>
          </cell>
          <cell r="K952">
            <v>8</v>
          </cell>
          <cell r="L952" t="str">
            <v>Persona Natural</v>
          </cell>
          <cell r="M952" t="str">
            <v xml:space="preserve">Bogotá D.C. </v>
          </cell>
          <cell r="N952" t="str">
            <v>Prestar servicios profesionales para acompañar al Departamento de SAAD Víctimas a fin de facilitar la actualización y desarrollo de actividades de capacitación de los abogados registrados en el SAAD conforme a las necesidades de la dependencia</v>
          </cell>
          <cell r="O952" t="str">
            <v>Funciones de la dependencia</v>
          </cell>
          <cell r="P952" t="str">
            <v>Harvey Danilo Suarez Morales</v>
          </cell>
          <cell r="Q952" t="str">
            <v>Secretaría Ejecutiva</v>
          </cell>
          <cell r="R952" t="str">
            <v>Subsecretaría Ejecutiva</v>
          </cell>
          <cell r="S952" t="str">
            <v>Departamento SAAD - Víctimas</v>
          </cell>
          <cell r="T952" t="str">
            <v>Claudia Liliana Erazo Maldonado</v>
          </cell>
          <cell r="U952" t="str">
            <v>BB-Departamento SAAD - Víctimas</v>
          </cell>
          <cell r="V952" t="str">
            <v>N/A</v>
          </cell>
          <cell r="W952" t="str">
            <v>N/A</v>
          </cell>
          <cell r="X952" t="str">
            <v>N/A</v>
          </cell>
          <cell r="Y952" t="str">
            <v>Inversión</v>
          </cell>
          <cell r="Z952">
            <v>6649892</v>
          </cell>
          <cell r="AA952" t="str">
            <v>N/A</v>
          </cell>
          <cell r="AB952" t="str">
            <v>N/A</v>
          </cell>
          <cell r="AC952">
            <v>6649892</v>
          </cell>
          <cell r="AD952" t="str">
            <v>N/A</v>
          </cell>
          <cell r="AE952">
            <v>130422</v>
          </cell>
          <cell r="AF952">
            <v>574822</v>
          </cell>
          <cell r="AG952">
            <v>2018011001091</v>
          </cell>
          <cell r="AH952">
            <v>44904</v>
          </cell>
          <cell r="AI952">
            <v>44907</v>
          </cell>
          <cell r="AJ952" t="str">
            <v>N/A</v>
          </cell>
          <cell r="AK952" t="str">
            <v>N/A</v>
          </cell>
          <cell r="AL952" t="str">
            <v>N/A</v>
          </cell>
          <cell r="AM952" t="str">
            <v>N/A</v>
          </cell>
          <cell r="AN952">
            <v>0</v>
          </cell>
          <cell r="AO952" t="str">
            <v>N/A</v>
          </cell>
          <cell r="AP952">
            <v>0</v>
          </cell>
          <cell r="AQ952" t="str">
            <v>N/A</v>
          </cell>
          <cell r="AR952">
            <v>0</v>
          </cell>
          <cell r="AS952" t="str">
            <v>N/A</v>
          </cell>
          <cell r="AT952">
            <v>0</v>
          </cell>
          <cell r="AU952" t="str">
            <v>N/A</v>
          </cell>
          <cell r="AV952">
            <v>0</v>
          </cell>
          <cell r="AW952" t="str">
            <v>N/A</v>
          </cell>
          <cell r="AX952">
            <v>0</v>
          </cell>
          <cell r="AY952" t="str">
            <v>N/A</v>
          </cell>
          <cell r="AZ952">
            <v>0</v>
          </cell>
          <cell r="BA952">
            <v>6649892</v>
          </cell>
          <cell r="BB952" t="str">
            <v>NO</v>
          </cell>
          <cell r="BC952" t="str">
            <v>N/A</v>
          </cell>
          <cell r="BD952" t="str">
            <v>N/A</v>
          </cell>
          <cell r="BE952" t="str">
            <v>N/A</v>
          </cell>
          <cell r="BF952" t="str">
            <v>N/A</v>
          </cell>
          <cell r="BG952">
            <v>44926</v>
          </cell>
          <cell r="BH952">
            <v>44926</v>
          </cell>
          <cell r="BI952">
            <v>-417</v>
          </cell>
          <cell r="BJ952" t="str">
            <v>SI</v>
          </cell>
          <cell r="BK952" t="str">
            <v>N/A</v>
          </cell>
          <cell r="BL952" t="str">
            <v>Bogotá D.C.</v>
          </cell>
          <cell r="BM952" t="str">
            <v>Cumplimiento</v>
          </cell>
          <cell r="BN952" t="str">
            <v>390 47 994000076006</v>
          </cell>
          <cell r="BO952">
            <v>0</v>
          </cell>
          <cell r="BP952" t="str">
            <v>Aseguradora Solidaria de Colombia</v>
          </cell>
          <cell r="BQ952">
            <v>44904</v>
          </cell>
          <cell r="BR952" t="str">
            <v>9/12/2022 - 10/07/2023</v>
          </cell>
          <cell r="BS952">
            <v>44907</v>
          </cell>
          <cell r="BT952" t="str">
            <v>PENDIENTE</v>
          </cell>
          <cell r="BU952" t="str">
            <v>Ninguna</v>
          </cell>
          <cell r="BV952" t="str">
            <v>Terminado</v>
          </cell>
          <cell r="BW952" t="str">
            <v>Retiro</v>
          </cell>
          <cell r="BX952" t="str">
            <v>N/A</v>
          </cell>
          <cell r="BY952" t="str">
            <v>DERECHO</v>
          </cell>
          <cell r="BZ952" t="str">
            <v>N/A</v>
          </cell>
          <cell r="CA952" t="str">
            <v>FEMENINO</v>
          </cell>
        </row>
        <row r="953">
          <cell r="C953" t="str">
            <v>JEP-985-2022</v>
          </cell>
          <cell r="D953" t="str">
            <v>JEP-SB-009-2022</v>
          </cell>
          <cell r="E953" t="str">
            <v>Angela Maria Esquivel</v>
          </cell>
          <cell r="F953">
            <v>44916</v>
          </cell>
          <cell r="G953" t="str">
            <v>SOFTEC S&amp;T SAS</v>
          </cell>
          <cell r="H953" t="str">
            <v>5. Subasta a la baja</v>
          </cell>
          <cell r="I953" t="str">
            <v>25. Licenciamiento</v>
          </cell>
          <cell r="J953">
            <v>900718278</v>
          </cell>
          <cell r="K953">
            <v>8</v>
          </cell>
          <cell r="L953" t="str">
            <v>Persona Jurídica</v>
          </cell>
          <cell r="M953" t="str">
            <v xml:space="preserve">Bogotá D.C. </v>
          </cell>
          <cell r="N953" t="str">
            <v>Adquisición de licencias concurrentes y el soporte y mantenimiento para la solución tecnológica de gestión IVANTI NEURONS ITSM - CHERWEL</v>
          </cell>
          <cell r="O953" t="str">
            <v>Funciones de la dependencia</v>
          </cell>
          <cell r="P953" t="str">
            <v>Luis Felipe Rivera García</v>
          </cell>
          <cell r="Q953" t="str">
            <v>Dirección de Tecnologías de la Información</v>
          </cell>
          <cell r="R953" t="str">
            <v>Dirección de Tecnologías de la Información</v>
          </cell>
          <cell r="S953" t="str">
            <v>Dirección de Tecnologías de la Información</v>
          </cell>
          <cell r="T953" t="str">
            <v>Alicia Mercedes Arenas Valderrama</v>
          </cell>
          <cell r="U953" t="str">
            <v>C -Dirección de Tecnologías de la Información</v>
          </cell>
          <cell r="V953" t="str">
            <v>N/A</v>
          </cell>
          <cell r="W953" t="str">
            <v>N/A</v>
          </cell>
          <cell r="X953" t="str">
            <v>N/A</v>
          </cell>
          <cell r="Y953" t="str">
            <v xml:space="preserve">Inversión </v>
          </cell>
          <cell r="Z953">
            <v>326060000</v>
          </cell>
          <cell r="AA953" t="str">
            <v>N/A</v>
          </cell>
          <cell r="AB953" t="str">
            <v>N/A</v>
          </cell>
          <cell r="AC953" t="str">
            <v>N/A</v>
          </cell>
          <cell r="AD953" t="str">
            <v>N/A</v>
          </cell>
          <cell r="AE953">
            <v>130722</v>
          </cell>
          <cell r="AF953">
            <v>593622</v>
          </cell>
          <cell r="AG953" t="str">
            <v xml:space="preserve">	2018011000870</v>
          </cell>
          <cell r="AH953">
            <v>44917</v>
          </cell>
          <cell r="AI953">
            <v>44922</v>
          </cell>
          <cell r="AJ953" t="str">
            <v>N/A</v>
          </cell>
          <cell r="AK953" t="str">
            <v>N/A</v>
          </cell>
          <cell r="AL953" t="str">
            <v>N/A</v>
          </cell>
          <cell r="AM953" t="str">
            <v>N/A</v>
          </cell>
          <cell r="AN953">
            <v>0</v>
          </cell>
          <cell r="AO953" t="str">
            <v>N/A</v>
          </cell>
          <cell r="AP953">
            <v>0</v>
          </cell>
          <cell r="AQ953" t="str">
            <v>N/A</v>
          </cell>
          <cell r="AR953">
            <v>0</v>
          </cell>
          <cell r="AS953" t="str">
            <v>N/A</v>
          </cell>
          <cell r="AT953">
            <v>0</v>
          </cell>
          <cell r="AU953" t="str">
            <v>N/A</v>
          </cell>
          <cell r="AV953">
            <v>0</v>
          </cell>
          <cell r="AW953" t="str">
            <v>N/A</v>
          </cell>
          <cell r="AX953">
            <v>0</v>
          </cell>
          <cell r="AY953" t="str">
            <v>N/A</v>
          </cell>
          <cell r="AZ953">
            <v>0</v>
          </cell>
          <cell r="BA953">
            <v>326060000</v>
          </cell>
          <cell r="BB953" t="str">
            <v>NO</v>
          </cell>
          <cell r="BC953" t="str">
            <v>N/A</v>
          </cell>
          <cell r="BD953" t="str">
            <v>N/A</v>
          </cell>
          <cell r="BE953" t="str">
            <v>N/A</v>
          </cell>
          <cell r="BF953" t="str">
            <v>N/A</v>
          </cell>
          <cell r="BG953">
            <v>45286</v>
          </cell>
          <cell r="BH953">
            <v>45286</v>
          </cell>
          <cell r="BI953">
            <v>-57</v>
          </cell>
          <cell r="BJ953" t="str">
            <v>SI</v>
          </cell>
          <cell r="BK953" t="str">
            <v>SIN FECHA</v>
          </cell>
          <cell r="BL953" t="str">
            <v>Bogotá D.C. - Edificio Squadra</v>
          </cell>
          <cell r="BM953" t="str">
            <v>Cumplimiento</v>
          </cell>
          <cell r="BN953" t="str">
            <v>37-45-101043556</v>
          </cell>
          <cell r="BO953">
            <v>0</v>
          </cell>
          <cell r="BP953" t="str">
            <v>Seguros del Estado S.A.</v>
          </cell>
          <cell r="BQ953">
            <v>44918</v>
          </cell>
          <cell r="BR953" t="str">
            <v>23/12/2022 - 28/12/2026</v>
          </cell>
          <cell r="BS953">
            <v>44921</v>
          </cell>
          <cell r="BT953" t="str">
            <v>PENDIENTE</v>
          </cell>
          <cell r="BU953" t="str">
            <v>En secop termina el 29 de diciembre de 2023, pero en el acta el 26/12/2023</v>
          </cell>
          <cell r="BV953" t="str">
            <v>Terminado</v>
          </cell>
          <cell r="BW953" t="str">
            <v>Ingreso</v>
          </cell>
          <cell r="BX953" t="str">
            <v>N/A</v>
          </cell>
          <cell r="BY953" t="str">
            <v>N/A</v>
          </cell>
          <cell r="BZ953" t="str">
            <v>N/A</v>
          </cell>
          <cell r="CA953" t="str">
            <v>N/A</v>
          </cell>
        </row>
        <row r="954">
          <cell r="C954" t="str">
            <v>JEP-799-2022</v>
          </cell>
          <cell r="D954" t="str">
            <v>JEP-CSPO-770-2022</v>
          </cell>
          <cell r="E954" t="str">
            <v xml:space="preserve">Ángela Esquivel </v>
          </cell>
          <cell r="F954">
            <v>44882</v>
          </cell>
          <cell r="G954" t="str">
            <v>Mario Felipe Ospina Buitrago</v>
          </cell>
          <cell r="H954" t="str">
            <v>2. Contratos o convenios que no requieren pluralidad de ofertas</v>
          </cell>
          <cell r="I954" t="str">
            <v>1. Prestación de servicios</v>
          </cell>
          <cell r="J954">
            <v>1014224572</v>
          </cell>
          <cell r="K954">
            <v>5</v>
          </cell>
          <cell r="L954" t="str">
            <v>Persona Natural</v>
          </cell>
          <cell r="M954" t="str">
            <v xml:space="preserve">Bogotá D.C. </v>
          </cell>
          <cell r="N954" t="str">
            <v>Prestar servicios profesionales para apoyar y acompañar  la codificación, análisis y sistematización de información, así como la elaboración de documentos con relación al Caso 06: "Victimización de Miembros de la Unión Patriótica por parte de Agentes Estatales"- de la SRVR</v>
          </cell>
          <cell r="O954" t="str">
            <v>Misional</v>
          </cell>
          <cell r="P954" t="str">
            <v>Harvey Danilo Suarez Morales</v>
          </cell>
          <cell r="Q954" t="str">
            <v>Secretaría Ejecutiva</v>
          </cell>
          <cell r="R954" t="str">
            <v>Subsecretaría Ejecutiva</v>
          </cell>
          <cell r="S954" t="str">
            <v>Subsecretaría Ejecutiva</v>
          </cell>
          <cell r="T954" t="str">
            <v>Ana Cristina Portilla Benavides</v>
          </cell>
          <cell r="U954" t="str">
            <v>F -Magistratura</v>
          </cell>
          <cell r="V954" t="str">
            <v>N/A</v>
          </cell>
          <cell r="W954" t="str">
            <v>Sistematización - documentación caso 6</v>
          </cell>
          <cell r="X954" t="str">
            <v>N/A</v>
          </cell>
          <cell r="Y954" t="str">
            <v>Inversión</v>
          </cell>
          <cell r="Z954">
            <v>5969639</v>
          </cell>
          <cell r="AA954" t="str">
            <v>N/A</v>
          </cell>
          <cell r="AB954" t="str">
            <v>N/A</v>
          </cell>
          <cell r="AC954" t="str">
            <v>N/A</v>
          </cell>
          <cell r="AD954" t="str">
            <v>N/A</v>
          </cell>
          <cell r="AE954">
            <v>129422</v>
          </cell>
          <cell r="AF954">
            <v>538322</v>
          </cell>
          <cell r="AG954">
            <v>2018011001091</v>
          </cell>
          <cell r="AH954">
            <v>44887</v>
          </cell>
          <cell r="AI954">
            <v>44888</v>
          </cell>
          <cell r="AJ954" t="str">
            <v>N/A</v>
          </cell>
          <cell r="AK954" t="str">
            <v>N/A</v>
          </cell>
          <cell r="AL954" t="str">
            <v>N/A</v>
          </cell>
          <cell r="AM954" t="str">
            <v>N/A</v>
          </cell>
          <cell r="AN954">
            <v>0</v>
          </cell>
          <cell r="AO954" t="str">
            <v>N/A</v>
          </cell>
          <cell r="AP954">
            <v>0</v>
          </cell>
          <cell r="AQ954" t="str">
            <v>N/A</v>
          </cell>
          <cell r="AR954">
            <v>0</v>
          </cell>
          <cell r="AS954" t="str">
            <v>N/A</v>
          </cell>
          <cell r="AT954">
            <v>0</v>
          </cell>
          <cell r="AU954" t="str">
            <v>N/A</v>
          </cell>
          <cell r="AV954">
            <v>0</v>
          </cell>
          <cell r="AW954" t="str">
            <v>N/A</v>
          </cell>
          <cell r="AX954">
            <v>0</v>
          </cell>
          <cell r="AY954" t="str">
            <v>N/A</v>
          </cell>
          <cell r="AZ954">
            <v>0</v>
          </cell>
          <cell r="BA954">
            <v>5969639</v>
          </cell>
          <cell r="BB954" t="str">
            <v>NO</v>
          </cell>
          <cell r="BC954">
            <v>0</v>
          </cell>
          <cell r="BD954" t="str">
            <v>N/A</v>
          </cell>
          <cell r="BE954" t="str">
            <v>N/A</v>
          </cell>
          <cell r="BF954" t="str">
            <v>N/A</v>
          </cell>
          <cell r="BG954">
            <v>44926</v>
          </cell>
          <cell r="BH954">
            <v>44926</v>
          </cell>
          <cell r="BI954">
            <v>-417</v>
          </cell>
          <cell r="BJ954" t="str">
            <v>SI</v>
          </cell>
          <cell r="BK954" t="str">
            <v>N/A</v>
          </cell>
          <cell r="BL954" t="str">
            <v>Bogotá D.C.</v>
          </cell>
          <cell r="BM954" t="str">
            <v>Cumplimiento</v>
          </cell>
          <cell r="BN954" t="str">
            <v>390-47-994000075658</v>
          </cell>
          <cell r="BO954">
            <v>0</v>
          </cell>
          <cell r="BP954" t="str">
            <v>Aseguradora Solidaria de Colombia</v>
          </cell>
          <cell r="BQ954">
            <v>44890</v>
          </cell>
          <cell r="BR954" t="str">
            <v>24/11/2022 - 01/07/2023</v>
          </cell>
          <cell r="BS954">
            <v>2022</v>
          </cell>
          <cell r="BT954" t="str">
            <v>PENDIENTE</v>
          </cell>
          <cell r="BU954" t="str">
            <v>Ninguna</v>
          </cell>
          <cell r="BV954" t="str">
            <v>Terminado</v>
          </cell>
          <cell r="BW954" t="str">
            <v>Retiro</v>
          </cell>
          <cell r="BX954" t="str">
            <v>N/A</v>
          </cell>
          <cell r="BY954" t="str">
            <v>CIENCIAS POLÍTICAS</v>
          </cell>
          <cell r="BZ954" t="str">
            <v>N/A</v>
          </cell>
          <cell r="CA954" t="str">
            <v>MASCULINO</v>
          </cell>
        </row>
        <row r="955">
          <cell r="C955" t="str">
            <v>JEP-882-2022</v>
          </cell>
          <cell r="D955" t="str">
            <v>JEP-CSPO-850-2022</v>
          </cell>
          <cell r="E955" t="str">
            <v>Jairo Cuellar</v>
          </cell>
          <cell r="F955">
            <v>44897</v>
          </cell>
          <cell r="G955" t="str">
            <v>Karen Milena Díaz Barriga</v>
          </cell>
          <cell r="H955" t="str">
            <v>2. Contratos o convenios que no requieren pluralidad de ofertas</v>
          </cell>
          <cell r="I955" t="str">
            <v>1. Prestación de servicios</v>
          </cell>
          <cell r="J955">
            <v>1019039354</v>
          </cell>
          <cell r="K955">
            <v>1</v>
          </cell>
          <cell r="L955" t="str">
            <v>Persona Natural</v>
          </cell>
          <cell r="M955" t="str">
            <v xml:space="preserve">Bogotá D.C. </v>
          </cell>
          <cell r="N955" t="str">
            <v>Prestar servicios profesionales para brindar apoyo a la gestión del proceso de representación judicial a víctimas, a cargo del Departamento del Sistema Autónomo de Asesoría y Defensa SAAD Representación de Víctimas</v>
          </cell>
          <cell r="O955" t="str">
            <v>Funciones de la dependencia</v>
          </cell>
          <cell r="P955" t="str">
            <v>Harvey Danilo Suarez Morales</v>
          </cell>
          <cell r="Q955" t="str">
            <v>Secretaría Ejecutiva</v>
          </cell>
          <cell r="R955" t="str">
            <v>Subsecretaría Ejecutiva</v>
          </cell>
          <cell r="S955" t="str">
            <v>Departamento SAAD - Víctimas</v>
          </cell>
          <cell r="T955" t="str">
            <v>Claudia Liliana Erazo Maldonado</v>
          </cell>
          <cell r="U955" t="str">
            <v>BB-Departamento SAAD - Víctimas</v>
          </cell>
          <cell r="V955" t="str">
            <v>N/A</v>
          </cell>
          <cell r="W955" t="str">
            <v>N/A</v>
          </cell>
          <cell r="X955" t="str">
            <v>N/A</v>
          </cell>
          <cell r="Y955" t="str">
            <v>Inversión</v>
          </cell>
          <cell r="Z955">
            <v>5204263</v>
          </cell>
          <cell r="AA955" t="str">
            <v>N/A</v>
          </cell>
          <cell r="AB955" t="str">
            <v>N/A</v>
          </cell>
          <cell r="AC955" t="str">
            <v>N/A</v>
          </cell>
          <cell r="AD955" t="str">
            <v>N/A</v>
          </cell>
          <cell r="AE955">
            <v>130322</v>
          </cell>
          <cell r="AF955">
            <v>573122</v>
          </cell>
          <cell r="AG955">
            <v>2018011001091</v>
          </cell>
          <cell r="AH955">
            <v>44903</v>
          </cell>
          <cell r="AI955">
            <v>44904</v>
          </cell>
          <cell r="AJ955" t="str">
            <v>N/A</v>
          </cell>
          <cell r="AK955" t="str">
            <v>N/A</v>
          </cell>
          <cell r="AL955" t="str">
            <v>N/A</v>
          </cell>
          <cell r="AM955" t="str">
            <v>N/A</v>
          </cell>
          <cell r="AN955">
            <v>0</v>
          </cell>
          <cell r="AO955" t="str">
            <v>N/A</v>
          </cell>
          <cell r="AP955">
            <v>0</v>
          </cell>
          <cell r="AQ955" t="str">
            <v>N/A</v>
          </cell>
          <cell r="AR955">
            <v>0</v>
          </cell>
          <cell r="AS955" t="str">
            <v>N/A</v>
          </cell>
          <cell r="AT955">
            <v>0</v>
          </cell>
          <cell r="AU955" t="str">
            <v>N/A</v>
          </cell>
          <cell r="AV955">
            <v>0</v>
          </cell>
          <cell r="AW955" t="str">
            <v>N/A</v>
          </cell>
          <cell r="AX955">
            <v>0</v>
          </cell>
          <cell r="AY955" t="str">
            <v>N/A</v>
          </cell>
          <cell r="AZ955">
            <v>0</v>
          </cell>
          <cell r="BA955">
            <v>5204263</v>
          </cell>
          <cell r="BB955" t="str">
            <v>NO</v>
          </cell>
          <cell r="BC955" t="str">
            <v>N/A</v>
          </cell>
          <cell r="BD955" t="str">
            <v>N/A</v>
          </cell>
          <cell r="BE955" t="str">
            <v>N/A</v>
          </cell>
          <cell r="BF955" t="str">
            <v>N/A</v>
          </cell>
          <cell r="BG955">
            <v>44926</v>
          </cell>
          <cell r="BH955">
            <v>44926</v>
          </cell>
          <cell r="BI955">
            <v>-417</v>
          </cell>
          <cell r="BJ955" t="str">
            <v>SI</v>
          </cell>
          <cell r="BK955" t="str">
            <v>N/A</v>
          </cell>
          <cell r="BL955" t="str">
            <v>Bogotá D.C.</v>
          </cell>
          <cell r="BM955" t="str">
            <v>Cumplimiento</v>
          </cell>
          <cell r="BN955" t="str">
            <v>21-45-101394575</v>
          </cell>
          <cell r="BO955">
            <v>0</v>
          </cell>
          <cell r="BP955" t="str">
            <v>Seguros del Estado S.A.</v>
          </cell>
          <cell r="BQ955">
            <v>44904</v>
          </cell>
          <cell r="BR955" t="str">
            <v>08/12/2022 - 10/07/2023</v>
          </cell>
          <cell r="BS955">
            <v>44904</v>
          </cell>
          <cell r="BT955" t="str">
            <v>PENDIENTE</v>
          </cell>
          <cell r="BU955" t="str">
            <v>Mediante otrosí N°1 se aprueba Modificar la Cláusula Octava FORMA DE PAGO aclarando que el pago se realizará por los servicios efectivamente prestados en el mes de
diciembre de 2022.</v>
          </cell>
          <cell r="BV955" t="str">
            <v>Terminado</v>
          </cell>
          <cell r="BW955" t="str">
            <v>Retiro</v>
          </cell>
          <cell r="BX955" t="str">
            <v>N/A</v>
          </cell>
          <cell r="BY955" t="str">
            <v>DERECHO</v>
          </cell>
          <cell r="BZ955" t="str">
            <v>N/A</v>
          </cell>
          <cell r="CA955" t="str">
            <v>FEMENINO</v>
          </cell>
        </row>
        <row r="956">
          <cell r="C956" t="str">
            <v>JEP-862-2022</v>
          </cell>
          <cell r="D956" t="str">
            <v>JEP-CSPO-832-2022</v>
          </cell>
          <cell r="E956" t="str">
            <v xml:space="preserve">Ángela Esquivel </v>
          </cell>
          <cell r="F956">
            <v>44896</v>
          </cell>
          <cell r="G956" t="str">
            <v>Marly Vanesa Castañeda Alza</v>
          </cell>
          <cell r="H956" t="str">
            <v>2. Contratos o convenios que no requieren pluralidad de ofertas</v>
          </cell>
          <cell r="I956" t="str">
            <v>1. Prestación de servicios</v>
          </cell>
          <cell r="J956">
            <v>1005333569</v>
          </cell>
          <cell r="K956">
            <v>7</v>
          </cell>
          <cell r="L956" t="str">
            <v>Persona Natural</v>
          </cell>
          <cell r="M956" t="str">
            <v xml:space="preserve">Bogotá D.C. </v>
          </cell>
          <cell r="N956" t="str">
            <v>Prestar de servicios para apoyar y acompañar los procesos administrativos y técnicos que se deriven de la sustanciación de los macro casos priorizados por la sala de reconocimiento de verdad y responsabilidad.</v>
          </cell>
          <cell r="O956" t="str">
            <v>Funciones de la dependencia</v>
          </cell>
          <cell r="P956" t="str">
            <v>Harvey Danilo Suarez Morales</v>
          </cell>
          <cell r="Q956" t="str">
            <v>Secretaría Ejecutiva</v>
          </cell>
          <cell r="R956" t="str">
            <v>Subsecretaría Ejecuiva</v>
          </cell>
          <cell r="S956" t="str">
            <v>Subsecretaría Ejecuiva</v>
          </cell>
          <cell r="T956" t="str">
            <v>Paola Andrea Acosta Alvarado</v>
          </cell>
          <cell r="U956" t="str">
            <v>F -Magistratura</v>
          </cell>
          <cell r="V956" t="str">
            <v>N/A</v>
          </cell>
          <cell r="W956" t="str">
            <v>Magistratura
SEJUD - Salas y Secciones SRVR</v>
          </cell>
          <cell r="X956" t="str">
            <v>Mgdo. Alejandro Ramelli Ortega</v>
          </cell>
          <cell r="Y956" t="str">
            <v>Inversión</v>
          </cell>
          <cell r="Z956">
            <v>3614070</v>
          </cell>
          <cell r="AA956" t="str">
            <v>N/A</v>
          </cell>
          <cell r="AB956" t="str">
            <v>N/A</v>
          </cell>
          <cell r="AC956" t="str">
            <v>N/A</v>
          </cell>
          <cell r="AD956" t="str">
            <v>N/A</v>
          </cell>
          <cell r="AE956">
            <v>130122</v>
          </cell>
          <cell r="AF956">
            <v>564422</v>
          </cell>
          <cell r="AG956">
            <v>2018011001091</v>
          </cell>
          <cell r="AH956">
            <v>44900</v>
          </cell>
          <cell r="AI956">
            <v>44902</v>
          </cell>
          <cell r="AJ956" t="str">
            <v>N/A</v>
          </cell>
          <cell r="AK956" t="str">
            <v>N/A</v>
          </cell>
          <cell r="AL956" t="str">
            <v>N/A</v>
          </cell>
          <cell r="AM956" t="str">
            <v>N/A</v>
          </cell>
          <cell r="AN956">
            <v>0</v>
          </cell>
          <cell r="AO956" t="str">
            <v>N/A</v>
          </cell>
          <cell r="AP956">
            <v>0</v>
          </cell>
          <cell r="AQ956" t="str">
            <v>N/A</v>
          </cell>
          <cell r="AR956">
            <v>0</v>
          </cell>
          <cell r="AS956" t="str">
            <v>N/A</v>
          </cell>
          <cell r="AT956">
            <v>0</v>
          </cell>
          <cell r="AU956" t="str">
            <v>N/A</v>
          </cell>
          <cell r="AV956">
            <v>0</v>
          </cell>
          <cell r="AW956" t="str">
            <v>N/A</v>
          </cell>
          <cell r="AX956">
            <v>0</v>
          </cell>
          <cell r="AY956" t="str">
            <v>N/A</v>
          </cell>
          <cell r="AZ956">
            <v>0</v>
          </cell>
          <cell r="BA956">
            <v>3614070</v>
          </cell>
          <cell r="BB956" t="str">
            <v>NO</v>
          </cell>
          <cell r="BC956" t="str">
            <v>N/A</v>
          </cell>
          <cell r="BD956" t="str">
            <v>N/A</v>
          </cell>
          <cell r="BE956" t="str">
            <v>N/A</v>
          </cell>
          <cell r="BF956" t="str">
            <v>N/A</v>
          </cell>
          <cell r="BG956">
            <v>44926</v>
          </cell>
          <cell r="BH956">
            <v>44926</v>
          </cell>
          <cell r="BI956">
            <v>-417</v>
          </cell>
          <cell r="BJ956" t="str">
            <v>SI</v>
          </cell>
          <cell r="BK956" t="str">
            <v>N/A</v>
          </cell>
          <cell r="BL956" t="str">
            <v>Bogotá D.C.</v>
          </cell>
          <cell r="BM956" t="str">
            <v>Cumplimiento</v>
          </cell>
          <cell r="BN956" t="str">
            <v>11-45-101120111</v>
          </cell>
          <cell r="BO956">
            <v>0</v>
          </cell>
          <cell r="BP956" t="str">
            <v>Seguros del Estado S.A.</v>
          </cell>
          <cell r="BQ956">
            <v>44901</v>
          </cell>
          <cell r="BR956" t="str">
            <v>06/12/2022 - 30/06/2023</v>
          </cell>
          <cell r="BS956">
            <v>44902</v>
          </cell>
          <cell r="BT956" t="str">
            <v>PENDIENTE</v>
          </cell>
          <cell r="BU956" t="str">
            <v>Ninguna</v>
          </cell>
          <cell r="BV956" t="str">
            <v>Terminado</v>
          </cell>
          <cell r="BW956" t="str">
            <v>Retiro</v>
          </cell>
          <cell r="BX956" t="str">
            <v>N/A</v>
          </cell>
          <cell r="BY956" t="str">
            <v>DERECHO</v>
          </cell>
          <cell r="BZ956" t="str">
            <v>N/A</v>
          </cell>
          <cell r="CA956" t="str">
            <v>FEMENINO</v>
          </cell>
        </row>
        <row r="957">
          <cell r="C957" t="str">
            <v>JEP-957-2022</v>
          </cell>
          <cell r="D957" t="str">
            <v>JEP-CSPO-922-2022</v>
          </cell>
          <cell r="E957" t="str">
            <v>Norma Bonilla</v>
          </cell>
          <cell r="F957">
            <v>44907</v>
          </cell>
          <cell r="G957" t="str">
            <v>PNUD</v>
          </cell>
          <cell r="H957" t="str">
            <v>2. Contratos o convenios que no requieren pluralidad de ofertas</v>
          </cell>
          <cell r="I957" t="str">
            <v>6. Convenio de Cooperación Internacional</v>
          </cell>
          <cell r="J957">
            <v>800091076</v>
          </cell>
          <cell r="K957">
            <v>0</v>
          </cell>
          <cell r="L957" t="str">
            <v>Persona Jurídica</v>
          </cell>
          <cell r="M957" t="str">
            <v xml:space="preserve">Bogotá D.C. </v>
          </cell>
          <cell r="N957" t="str">
            <v>Aunar esfuerzos y recursos para continuar facilitando la implementación de medidas de prevención y protección complementarias con el fin de garantizar, la vida, libertad, seguridad e integridad de las personas, grupos y comunidades, que, por su participación en cualquiera de los procesos de interés de la jurisdicción especial para la paz, se encuentren en situación de riesgo; teniendo en cuenta los enfoques diferenciales, de género y territoriales</v>
          </cell>
          <cell r="O957" t="str">
            <v>Administrativo Transversal</v>
          </cell>
          <cell r="P957" t="str">
            <v>Harvey Danilo Suarez Morales</v>
          </cell>
          <cell r="Q957" t="str">
            <v>Secretaría Ejecutiva</v>
          </cell>
          <cell r="R957" t="str">
            <v>Unidad de Investigación y Acusación</v>
          </cell>
          <cell r="S957" t="str">
            <v>Unidad de Investigación y Acusación</v>
          </cell>
          <cell r="T957" t="str">
            <v xml:space="preserve">Oscar Alfonso Tellez Valenzuela </v>
          </cell>
          <cell r="U957" t="str">
            <v>I-Unidad de Investigación y Acusación</v>
          </cell>
          <cell r="V957" t="str">
            <v>N/A</v>
          </cell>
          <cell r="W957" t="str">
            <v>N/A</v>
          </cell>
          <cell r="X957" t="str">
            <v>N/A</v>
          </cell>
          <cell r="Y957" t="str">
            <v>Inversión</v>
          </cell>
          <cell r="Z957">
            <v>978168000</v>
          </cell>
          <cell r="AA957">
            <v>810000000</v>
          </cell>
          <cell r="AB957">
            <v>168168000</v>
          </cell>
          <cell r="AC957" t="str">
            <v>N/A</v>
          </cell>
          <cell r="AD957" t="str">
            <v>N/A</v>
          </cell>
          <cell r="AE957">
            <v>130922</v>
          </cell>
          <cell r="AF957">
            <v>583922</v>
          </cell>
          <cell r="AG957" t="str">
            <v xml:space="preserve">	2018011001068</v>
          </cell>
          <cell r="AH957">
            <v>44908</v>
          </cell>
          <cell r="AI957">
            <v>44908</v>
          </cell>
          <cell r="AJ957" t="str">
            <v>N/A</v>
          </cell>
          <cell r="AK957" t="str">
            <v>N/A</v>
          </cell>
          <cell r="AL957" t="str">
            <v>N/A</v>
          </cell>
          <cell r="AM957" t="str">
            <v>N/A</v>
          </cell>
          <cell r="AN957">
            <v>0</v>
          </cell>
          <cell r="AO957" t="str">
            <v>N/A</v>
          </cell>
          <cell r="AP957">
            <v>0</v>
          </cell>
          <cell r="AQ957" t="str">
            <v>N/A</v>
          </cell>
          <cell r="AR957">
            <v>0</v>
          </cell>
          <cell r="AS957" t="str">
            <v>N/A</v>
          </cell>
          <cell r="AT957">
            <v>0</v>
          </cell>
          <cell r="AU957" t="str">
            <v>N/A</v>
          </cell>
          <cell r="AV957">
            <v>0</v>
          </cell>
          <cell r="AW957" t="str">
            <v>N/A</v>
          </cell>
          <cell r="AX957">
            <v>0</v>
          </cell>
          <cell r="AY957" t="str">
            <v>N/A</v>
          </cell>
          <cell r="AZ957">
            <v>0</v>
          </cell>
          <cell r="BA957">
            <v>978168000</v>
          </cell>
          <cell r="BB957" t="str">
            <v>NO</v>
          </cell>
          <cell r="BC957" t="str">
            <v>N/A</v>
          </cell>
          <cell r="BD957" t="str">
            <v>N/A</v>
          </cell>
          <cell r="BE957" t="str">
            <v>N/A</v>
          </cell>
          <cell r="BF957" t="str">
            <v>N/A</v>
          </cell>
          <cell r="BG957">
            <v>45107</v>
          </cell>
          <cell r="BH957">
            <v>45107</v>
          </cell>
          <cell r="BI957">
            <v>-236</v>
          </cell>
          <cell r="BJ957" t="str">
            <v>SI</v>
          </cell>
          <cell r="BK957" t="str">
            <v>SIN FECHA</v>
          </cell>
          <cell r="BL957" t="str">
            <v>Bogotá D.C.</v>
          </cell>
          <cell r="BM957" t="str">
            <v>Cumplimiento</v>
          </cell>
          <cell r="BN957" t="str">
            <v>N/A</v>
          </cell>
          <cell r="BO957" t="str">
            <v>N/A</v>
          </cell>
          <cell r="BP957" t="str">
            <v>N/A</v>
          </cell>
          <cell r="BQ957" t="str">
            <v>N/A</v>
          </cell>
          <cell r="BR957" t="str">
            <v>N/A</v>
          </cell>
          <cell r="BS957" t="str">
            <v>N/A</v>
          </cell>
          <cell r="BT957" t="str">
            <v>N/A</v>
          </cell>
          <cell r="BU957" t="str">
            <v>Ninguna</v>
          </cell>
          <cell r="BV957" t="str">
            <v>Terminado</v>
          </cell>
          <cell r="BW957" t="str">
            <v>Retiro</v>
          </cell>
          <cell r="BX957" t="str">
            <v>N/A</v>
          </cell>
          <cell r="BY957" t="str">
            <v>N/A</v>
          </cell>
          <cell r="BZ957" t="str">
            <v>N/A</v>
          </cell>
          <cell r="CA957" t="str">
            <v>N/A</v>
          </cell>
        </row>
        <row r="958">
          <cell r="C958" t="str">
            <v>JEP-846-2022</v>
          </cell>
          <cell r="D958" t="str">
            <v>JEP-CSPO-816-2022</v>
          </cell>
          <cell r="E958" t="str">
            <v>Clara Torres</v>
          </cell>
          <cell r="F958">
            <v>44895</v>
          </cell>
          <cell r="G958" t="str">
            <v>Unidad Nacional de Protección -UNP-</v>
          </cell>
          <cell r="H958" t="str">
            <v>2. Contratos o convenios que no requieren pluralidad de ofertas</v>
          </cell>
          <cell r="I958" t="str">
            <v xml:space="preserve">5. Convenio interadministrativo </v>
          </cell>
          <cell r="J958">
            <v>900475780</v>
          </cell>
          <cell r="K958">
            <v>1</v>
          </cell>
          <cell r="L958" t="str">
            <v>Persona Jurídica</v>
          </cell>
          <cell r="M958" t="str">
            <v xml:space="preserve">Bogotá D.C. </v>
          </cell>
          <cell r="N958" t="str">
            <v xml:space="preserve">Aunar esfuerzos institucionales, recursos, capacidades y métodos, entre la unidad nacional de protección - UNP y la Jurisdicción Especial para la Paz – JEP, para continuar con el apoyo en la implementación de las medidas de protección a Víctimas, Testigos y demás Intervinientes en los procesos que adelanta la JEP, teniendo en cuenta el enfoque diferencial, territorial y de género.  </v>
          </cell>
          <cell r="O958" t="str">
            <v>Administrativo Transversal</v>
          </cell>
          <cell r="P958" t="str">
            <v>Ana Lucia Rosales Callejas</v>
          </cell>
          <cell r="Q958" t="str">
            <v>Dirección Administrativa y Financiera</v>
          </cell>
          <cell r="R958" t="str">
            <v>Unidad de Investigación y Acusación</v>
          </cell>
          <cell r="S958" t="str">
            <v>Unidad de Investigación y Acusación</v>
          </cell>
          <cell r="T958" t="str">
            <v xml:space="preserve">Oscar Alfonso Tellez Valenzuela </v>
          </cell>
          <cell r="U958" t="str">
            <v>I-Unidad de Investigación y Acusación</v>
          </cell>
          <cell r="V958" t="str">
            <v>N/A</v>
          </cell>
          <cell r="W958" t="str">
            <v>N/A</v>
          </cell>
          <cell r="X958" t="str">
            <v>N/A</v>
          </cell>
          <cell r="Y958" t="str">
            <v>Funcionamiento</v>
          </cell>
          <cell r="Z958">
            <v>31742325910</v>
          </cell>
          <cell r="AA958">
            <v>31693237931</v>
          </cell>
          <cell r="AB958">
            <v>49087979</v>
          </cell>
          <cell r="AC958" t="str">
            <v>N/A</v>
          </cell>
          <cell r="AD958" t="str">
            <v>N/A</v>
          </cell>
          <cell r="AE958">
            <v>127922</v>
          </cell>
          <cell r="AF958">
            <v>3922</v>
          </cell>
          <cell r="AG958" t="str">
            <v>N/A</v>
          </cell>
          <cell r="AH958">
            <v>44895</v>
          </cell>
          <cell r="AI958">
            <v>44896</v>
          </cell>
          <cell r="AJ958" t="str">
            <v>N/A</v>
          </cell>
          <cell r="AK958" t="str">
            <v>N/A</v>
          </cell>
          <cell r="AL958" t="str">
            <v>N/A</v>
          </cell>
          <cell r="AM958" t="str">
            <v>N/A</v>
          </cell>
          <cell r="AN958">
            <v>0</v>
          </cell>
          <cell r="AO958" t="str">
            <v>N/A</v>
          </cell>
          <cell r="AP958">
            <v>0</v>
          </cell>
          <cell r="AQ958" t="str">
            <v>N/A</v>
          </cell>
          <cell r="AR958">
            <v>0</v>
          </cell>
          <cell r="AS958" t="str">
            <v>N/A</v>
          </cell>
          <cell r="AT958">
            <v>0</v>
          </cell>
          <cell r="AU958" t="str">
            <v>N/A</v>
          </cell>
          <cell r="AV958">
            <v>0</v>
          </cell>
          <cell r="AW958" t="str">
            <v>N/A</v>
          </cell>
          <cell r="AX958">
            <v>0</v>
          </cell>
          <cell r="AY958" t="str">
            <v>N/A</v>
          </cell>
          <cell r="AZ958">
            <v>0</v>
          </cell>
          <cell r="BA958">
            <v>31742325910</v>
          </cell>
          <cell r="BB958" t="str">
            <v>SI</v>
          </cell>
          <cell r="BC958">
            <v>2319368805</v>
          </cell>
          <cell r="BD958" t="str">
            <v>N/A</v>
          </cell>
          <cell r="BE958" t="str">
            <v>N/A</v>
          </cell>
          <cell r="BF958" t="str">
            <v>N/A</v>
          </cell>
          <cell r="BG958">
            <v>45260</v>
          </cell>
          <cell r="BH958">
            <v>45260</v>
          </cell>
          <cell r="BI958">
            <v>-83</v>
          </cell>
          <cell r="BJ958" t="str">
            <v>SI</v>
          </cell>
          <cell r="BK958" t="str">
            <v>SIN FECHA</v>
          </cell>
          <cell r="BL958" t="str">
            <v xml:space="preserve"> Bogotá D.C., y las ciudades donde la JEP tenga presencia
territorial</v>
          </cell>
          <cell r="BM958" t="str">
            <v>N/A</v>
          </cell>
          <cell r="BN958" t="str">
            <v>N/A</v>
          </cell>
          <cell r="BO958" t="str">
            <v>N/A</v>
          </cell>
          <cell r="BP958" t="str">
            <v>N/A</v>
          </cell>
          <cell r="BQ958" t="str">
            <v>N/A</v>
          </cell>
          <cell r="BR958" t="str">
            <v>N/A</v>
          </cell>
          <cell r="BS958" t="str">
            <v>N/A</v>
          </cell>
          <cell r="BT958" t="str">
            <v>N/A</v>
          </cell>
          <cell r="BU958" t="str">
            <v>Las partes consideran que en
atención a la naturaleza del convenio interadministrativo no se exigirán garantías
El 15/11/2023 Se publica modificacion al contrato JEP-846-2022 UNP-UIA, obligaciones y forma de pago</v>
          </cell>
          <cell r="BV958" t="str">
            <v>Terminado</v>
          </cell>
          <cell r="BW958" t="str">
            <v>Otra</v>
          </cell>
          <cell r="BX958" t="str">
            <v>N/A</v>
          </cell>
          <cell r="BY958" t="str">
            <v>N/A</v>
          </cell>
          <cell r="BZ958" t="str">
            <v>N/A</v>
          </cell>
          <cell r="CA958" t="str">
            <v>N/A</v>
          </cell>
        </row>
        <row r="959">
          <cell r="C959" t="str">
            <v>JEP-977-2022</v>
          </cell>
          <cell r="D959" t="str">
            <v>JEP-IPINF-015-2022</v>
          </cell>
          <cell r="E959" t="str">
            <v>Clara Torres</v>
          </cell>
          <cell r="F959">
            <v>44910</v>
          </cell>
          <cell r="G959" t="str">
            <v xml:space="preserve">Zurich de Colombia </v>
          </cell>
          <cell r="H959" t="str">
            <v>1. Invitación Pública inferior a 45 SMMLV</v>
          </cell>
          <cell r="I959" t="str">
            <v>8. Seguros</v>
          </cell>
          <cell r="J959">
            <v>860002534</v>
          </cell>
          <cell r="K959">
            <v>0</v>
          </cell>
          <cell r="L959" t="str">
            <v>Persona Jurídica</v>
          </cell>
          <cell r="M959" t="str">
            <v xml:space="preserve">Bogotá D.C. </v>
          </cell>
          <cell r="N959" t="str">
            <v>Adquisición de pólizas para Aeronaves No Tripuladas - Drones de propiedad de la Jurisdicción Especial para la Paz.</v>
          </cell>
          <cell r="O959" t="str">
            <v>Funciones de la dependencia</v>
          </cell>
          <cell r="P959" t="str">
            <v>Harvey Danilo Suarez Morales</v>
          </cell>
          <cell r="Q959" t="str">
            <v>Secretaría Ejecutiva</v>
          </cell>
          <cell r="R959" t="str">
            <v>Dirección Administrativa y Financiera</v>
          </cell>
          <cell r="S959" t="str">
            <v>Subdirección de Recursos Físicos e Infraestructura</v>
          </cell>
          <cell r="T959" t="str">
            <v>Gabriel Amado Pardo</v>
          </cell>
          <cell r="U959" t="str">
            <v>DD-Subdirección de Recursos Físicos e Infraestructura</v>
          </cell>
          <cell r="V959" t="str">
            <v>N/A</v>
          </cell>
          <cell r="W959" t="str">
            <v>N/A</v>
          </cell>
          <cell r="X959" t="str">
            <v>N/A</v>
          </cell>
          <cell r="Y959" t="str">
            <v>Funcionamiento</v>
          </cell>
          <cell r="Z959">
            <v>3130612</v>
          </cell>
          <cell r="AA959" t="str">
            <v>N/A</v>
          </cell>
          <cell r="AB959" t="str">
            <v>N/A</v>
          </cell>
          <cell r="AC959" t="str">
            <v>N/A</v>
          </cell>
          <cell r="AD959" t="str">
            <v>N/A</v>
          </cell>
          <cell r="AE959">
            <v>130822</v>
          </cell>
          <cell r="AF959">
            <v>587122</v>
          </cell>
          <cell r="AG959" t="str">
            <v>N/A</v>
          </cell>
          <cell r="AH959">
            <v>44910</v>
          </cell>
          <cell r="AI959">
            <v>44911</v>
          </cell>
          <cell r="AJ959" t="str">
            <v>N/A</v>
          </cell>
          <cell r="AK959" t="str">
            <v>N/A</v>
          </cell>
          <cell r="AL959" t="str">
            <v>N/A</v>
          </cell>
          <cell r="AM959" t="str">
            <v>N/A</v>
          </cell>
          <cell r="AN959">
            <v>1565294</v>
          </cell>
          <cell r="AO959">
            <v>45008</v>
          </cell>
          <cell r="AP959">
            <v>0</v>
          </cell>
          <cell r="AQ959" t="str">
            <v>N/A</v>
          </cell>
          <cell r="AR959">
            <v>0</v>
          </cell>
          <cell r="AS959" t="str">
            <v>N/A</v>
          </cell>
          <cell r="AT959">
            <v>0</v>
          </cell>
          <cell r="AU959" t="str">
            <v>N/A</v>
          </cell>
          <cell r="AV959">
            <v>0</v>
          </cell>
          <cell r="AW959" t="str">
            <v>N/A</v>
          </cell>
          <cell r="AX959">
            <v>1</v>
          </cell>
          <cell r="AY959" t="str">
            <v>N/A</v>
          </cell>
          <cell r="AZ959">
            <v>60</v>
          </cell>
          <cell r="BA959">
            <v>4695906</v>
          </cell>
          <cell r="BB959" t="str">
            <v>NO</v>
          </cell>
          <cell r="BC959" t="str">
            <v>N/A</v>
          </cell>
          <cell r="BD959" t="str">
            <v>N/A</v>
          </cell>
          <cell r="BE959" t="str">
            <v>N/A</v>
          </cell>
          <cell r="BF959" t="str">
            <v>N/A</v>
          </cell>
          <cell r="BG959">
            <v>45010</v>
          </cell>
          <cell r="BH959">
            <v>45070</v>
          </cell>
          <cell r="BI959">
            <v>-273</v>
          </cell>
          <cell r="BJ959" t="str">
            <v>SI</v>
          </cell>
          <cell r="BK959">
            <v>45197</v>
          </cell>
          <cell r="BL959" t="str">
            <v>Territorio Nacional</v>
          </cell>
          <cell r="BM959" t="str">
            <v>Cumplimiento</v>
          </cell>
          <cell r="BN959" t="str">
            <v>AVPL-70291002-1</v>
          </cell>
          <cell r="BO959">
            <v>0</v>
          </cell>
          <cell r="BP959" t="str">
            <v>Zurich Colombia Seguros S.A.</v>
          </cell>
          <cell r="BQ959">
            <v>44911</v>
          </cell>
          <cell r="BR959" t="str">
            <v>16/12/2022 - 25/03/2023</v>
          </cell>
          <cell r="BS959" t="str">
            <v>N/A</v>
          </cell>
          <cell r="BT959" t="str">
            <v>PENDIENTE</v>
          </cell>
          <cell r="BU959" t="str">
            <v xml:space="preserve">Mediante otrosí N°1 del 23/03/2023 se prorroga y adiciona el contrato, Prorrogar el plazo de ejecución pactado en la Cláusula Quinta, del contrato, a partir de las 00:00 horas del 26 de marzo de 2023 hasta las 24:00 horas del 24 de mayo de 2023 y Adicionar el valor del contrato en la suma de  ($1.565.294)
EL 28/09/2023 se publica el Acta de Balance Final y Cierre del Contrato JEP-977-2022, suscrito con ZURICH COLOMBIA SEGUROS SA </v>
          </cell>
          <cell r="BV959" t="str">
            <v>Terminado</v>
          </cell>
          <cell r="BW959" t="str">
            <v>Adición y prorroga</v>
          </cell>
          <cell r="BX959" t="str">
            <v>N/A</v>
          </cell>
          <cell r="BY959" t="str">
            <v>N/A</v>
          </cell>
          <cell r="BZ959" t="str">
            <v>N/A</v>
          </cell>
          <cell r="CA959" t="str">
            <v>N/A</v>
          </cell>
        </row>
        <row r="960">
          <cell r="C960" t="str">
            <v>OC-102718-2022</v>
          </cell>
          <cell r="D960" t="str">
            <v>JEP-TVEC-010-2022</v>
          </cell>
          <cell r="E960" t="str">
            <v>Laura Paredes</v>
          </cell>
          <cell r="F960">
            <v>44916</v>
          </cell>
          <cell r="G960" t="str">
            <v>ESRI COLOMBIA SAS</v>
          </cell>
          <cell r="H960" t="str">
            <v>6. Orden de compra</v>
          </cell>
          <cell r="I960" t="str">
            <v>25. Licenciamiento</v>
          </cell>
          <cell r="J960">
            <v>901140004</v>
          </cell>
          <cell r="K960">
            <v>1</v>
          </cell>
          <cell r="L960" t="str">
            <v>Persona Jurídica</v>
          </cell>
          <cell r="M960" t="str">
            <v xml:space="preserve">Bogotá D.C. </v>
          </cell>
          <cell r="N960" t="str">
            <v>Adquisición de Licencias Arcgis Online</v>
          </cell>
          <cell r="O960" t="str">
            <v>Funciones de la dependencia</v>
          </cell>
          <cell r="P960" t="str">
            <v>Harvey Danilo Suarez Morales</v>
          </cell>
          <cell r="Q960" t="str">
            <v>Secretaría Ejecutiva</v>
          </cell>
          <cell r="R960" t="str">
            <v>Dirección de Tecnologías de la Información</v>
          </cell>
          <cell r="S960" t="str">
            <v>Dirección de Tecnologías de la Información</v>
          </cell>
          <cell r="T960" t="str">
            <v xml:space="preserve">Luis Felipe Rivera García </v>
          </cell>
          <cell r="U960" t="str">
            <v>C -Dirección de Tecnologías de la Información</v>
          </cell>
          <cell r="V960" t="str">
            <v>N/A</v>
          </cell>
          <cell r="W960" t="str">
            <v>N/A</v>
          </cell>
          <cell r="X960" t="str">
            <v>N/A</v>
          </cell>
          <cell r="Y960" t="str">
            <v>Inversión</v>
          </cell>
          <cell r="Z960">
            <v>11949071</v>
          </cell>
          <cell r="AA960" t="str">
            <v>N/A</v>
          </cell>
          <cell r="AB960" t="str">
            <v>N/A</v>
          </cell>
          <cell r="AC960" t="str">
            <v>N/A</v>
          </cell>
          <cell r="AD960" t="str">
            <v>N/A</v>
          </cell>
          <cell r="AE960" t="str">
            <v>PND</v>
          </cell>
          <cell r="AF960">
            <v>592622</v>
          </cell>
          <cell r="AG960">
            <v>2018011001091</v>
          </cell>
          <cell r="AH960">
            <v>44915</v>
          </cell>
          <cell r="AI960">
            <v>44915</v>
          </cell>
          <cell r="AJ960" t="str">
            <v>N/A</v>
          </cell>
          <cell r="AK960" t="str">
            <v>N/A</v>
          </cell>
          <cell r="AL960" t="str">
            <v>N/A</v>
          </cell>
          <cell r="AM960" t="str">
            <v>N/A</v>
          </cell>
          <cell r="AN960">
            <v>0</v>
          </cell>
          <cell r="AO960" t="str">
            <v>N/A</v>
          </cell>
          <cell r="AP960">
            <v>0</v>
          </cell>
          <cell r="AQ960" t="str">
            <v>N/A</v>
          </cell>
          <cell r="AR960">
            <v>0</v>
          </cell>
          <cell r="AS960" t="str">
            <v>N/A</v>
          </cell>
          <cell r="AT960">
            <v>0</v>
          </cell>
          <cell r="AU960" t="str">
            <v>N/A</v>
          </cell>
          <cell r="AV960">
            <v>0</v>
          </cell>
          <cell r="AW960" t="str">
            <v>N/A</v>
          </cell>
          <cell r="AX960">
            <v>0</v>
          </cell>
          <cell r="AY960" t="str">
            <v>N/A</v>
          </cell>
          <cell r="AZ960">
            <v>365</v>
          </cell>
          <cell r="BA960">
            <v>11949071</v>
          </cell>
          <cell r="BB960" t="str">
            <v>NO</v>
          </cell>
          <cell r="BC960" t="str">
            <v>N/A</v>
          </cell>
          <cell r="BD960" t="str">
            <v>N/A</v>
          </cell>
          <cell r="BE960" t="str">
            <v>N/A</v>
          </cell>
          <cell r="BF960" t="str">
            <v>N/A</v>
          </cell>
          <cell r="BG960">
            <v>44923</v>
          </cell>
          <cell r="BH960">
            <v>45288</v>
          </cell>
          <cell r="BI960">
            <v>-55</v>
          </cell>
          <cell r="BJ960" t="str">
            <v>SI</v>
          </cell>
          <cell r="BK960" t="str">
            <v>SIN FECHA</v>
          </cell>
          <cell r="BL960" t="str">
            <v>Bogotá D.C. - Edificio Squadra</v>
          </cell>
          <cell r="BM960" t="str">
            <v>Cumplimiento</v>
          </cell>
          <cell r="BN960" t="str">
            <v>NB-100239775</v>
          </cell>
          <cell r="BO960">
            <v>0</v>
          </cell>
          <cell r="BP960" t="str">
            <v>Seguros Mundial</v>
          </cell>
          <cell r="BQ960">
            <v>44922</v>
          </cell>
          <cell r="BR960" t="str">
            <v>20/12/2022 - 20/12/2026</v>
          </cell>
          <cell r="BS960">
            <v>44922</v>
          </cell>
          <cell r="BT960" t="str">
            <v>PENDIENTE</v>
          </cell>
          <cell r="BU960" t="str">
            <v>Ninguna</v>
          </cell>
          <cell r="BV960" t="str">
            <v>Terminado</v>
          </cell>
          <cell r="BW960" t="str">
            <v>Retiro</v>
          </cell>
          <cell r="BX960" t="str">
            <v>N/A</v>
          </cell>
          <cell r="BY960" t="str">
            <v>N/A</v>
          </cell>
          <cell r="BZ960" t="str">
            <v>N/A</v>
          </cell>
          <cell r="CA960" t="str">
            <v>N/A</v>
          </cell>
        </row>
        <row r="961">
          <cell r="C961" t="str">
            <v>JEP-546-2022</v>
          </cell>
          <cell r="D961" t="str">
            <v>JEP-CSPO-527-2022</v>
          </cell>
          <cell r="E961" t="str">
            <v>Johanna Duarte</v>
          </cell>
          <cell r="F961" t="str">
            <v>Revisado el 12/07/2022 Firmado</v>
          </cell>
          <cell r="G961" t="str">
            <v>Daren Marcelo Salazar Alonso</v>
          </cell>
          <cell r="H961" t="str">
            <v>2. Contratos o convenios que no requieren pluralidad de ofertas</v>
          </cell>
          <cell r="I961" t="str">
            <v>1. Prestación de servicios</v>
          </cell>
          <cell r="J961">
            <v>1032481812</v>
          </cell>
          <cell r="K961">
            <v>4</v>
          </cell>
          <cell r="L961" t="str">
            <v>Persona Natural</v>
          </cell>
          <cell r="M961" t="str">
            <v xml:space="preserve">Bogotá D.C. </v>
          </cell>
          <cell r="N961" t="str">
            <v xml:space="preserve">Prestar servicios para apoyar y acompañar al Departamento de Atención al Ciudadano en el desarrollo de las actividades relacionadas con recepción, tipificación, asignación y reportes estadísticos de las PQRSDF dentro de los sistemas de la entidad, para la implementación del punto 5 del Acuerdo Final con enfoque sistémico. 
 </v>
          </cell>
          <cell r="O961" t="str">
            <v>Administrativo Transversal</v>
          </cell>
          <cell r="P961" t="str">
            <v>Harvey Danilo Suarez Morales</v>
          </cell>
          <cell r="Q961" t="str">
            <v>Secretaría Ejecutiva</v>
          </cell>
          <cell r="R961" t="str">
            <v xml:space="preserve">Subsecretaría Ejecutiva </v>
          </cell>
          <cell r="S961" t="str">
            <v>Departamento de Atención al Ciudadano</v>
          </cell>
          <cell r="T961" t="str">
            <v xml:space="preserve">Constanza Eugenia Cañon Charry	</v>
          </cell>
          <cell r="U961" t="str">
            <v>BB-Departamento de Atención al Ciudadano</v>
          </cell>
          <cell r="V961" t="str">
            <v>N/A</v>
          </cell>
          <cell r="W961" t="str">
            <v>N/A</v>
          </cell>
          <cell r="X961" t="str">
            <v>N/A</v>
          </cell>
          <cell r="Y961" t="str">
            <v>Inversión</v>
          </cell>
          <cell r="Z961">
            <v>18070350</v>
          </cell>
          <cell r="AA961" t="str">
            <v>N/A</v>
          </cell>
          <cell r="AB961" t="str">
            <v>N/A</v>
          </cell>
          <cell r="AC961">
            <v>3614070</v>
          </cell>
          <cell r="AD961" t="str">
            <v>N/A</v>
          </cell>
          <cell r="AE961">
            <v>82122</v>
          </cell>
          <cell r="AF961">
            <v>302722</v>
          </cell>
          <cell r="AG961">
            <v>2018011001091</v>
          </cell>
          <cell r="AH961">
            <v>44748</v>
          </cell>
          <cell r="AI961">
            <v>44749</v>
          </cell>
          <cell r="AJ961" t="str">
            <v>N/A</v>
          </cell>
          <cell r="AK961" t="str">
            <v>N/A</v>
          </cell>
          <cell r="AL961" t="str">
            <v>N/A</v>
          </cell>
          <cell r="AM961" t="str">
            <v>N/A</v>
          </cell>
          <cell r="AN961">
            <v>0</v>
          </cell>
          <cell r="AO961" t="str">
            <v>N/A</v>
          </cell>
          <cell r="AP961">
            <v>0</v>
          </cell>
          <cell r="AQ961" t="str">
            <v>N/A</v>
          </cell>
          <cell r="AR961">
            <v>0</v>
          </cell>
          <cell r="AS961" t="str">
            <v>N/A</v>
          </cell>
          <cell r="AT961">
            <v>0</v>
          </cell>
          <cell r="AU961" t="str">
            <v>N/A</v>
          </cell>
          <cell r="AV961">
            <v>0</v>
          </cell>
          <cell r="AW961" t="str">
            <v>N/A</v>
          </cell>
          <cell r="AX961">
            <v>0</v>
          </cell>
          <cell r="AY961" t="str">
            <v>N/A</v>
          </cell>
          <cell r="AZ961">
            <v>0</v>
          </cell>
          <cell r="BA961">
            <v>18070350</v>
          </cell>
          <cell r="BB961" t="str">
            <v>NO</v>
          </cell>
          <cell r="BC961" t="str">
            <v>N/A</v>
          </cell>
          <cell r="BD961" t="str">
            <v>N/A</v>
          </cell>
          <cell r="BE961" t="str">
            <v>N/A</v>
          </cell>
          <cell r="BF961" t="str">
            <v>N/A</v>
          </cell>
          <cell r="BG961">
            <v>44895</v>
          </cell>
          <cell r="BH961">
            <v>44895</v>
          </cell>
          <cell r="BI961">
            <v>-448</v>
          </cell>
          <cell r="BJ961" t="str">
            <v>SI</v>
          </cell>
          <cell r="BK961" t="str">
            <v>N/A</v>
          </cell>
          <cell r="BL961" t="str">
            <v>Bogotá D.C.</v>
          </cell>
          <cell r="BM961" t="str">
            <v>Cumplimiento</v>
          </cell>
          <cell r="BN961" t="str">
            <v>21-47-101021275</v>
          </cell>
          <cell r="BO961">
            <v>0</v>
          </cell>
          <cell r="BP961" t="str">
            <v>Seguros del Estado S.A.</v>
          </cell>
          <cell r="BQ961">
            <v>44748</v>
          </cell>
          <cell r="BR961" t="str">
            <v>06/07/2022 - 31/05/2023</v>
          </cell>
          <cell r="BS961">
            <v>2022</v>
          </cell>
          <cell r="BT961" t="str">
            <v>PENDIENTE</v>
          </cell>
          <cell r="BU961" t="str">
            <v>Ninguna</v>
          </cell>
          <cell r="BV961" t="str">
            <v>Terminado</v>
          </cell>
          <cell r="BW961" t="str">
            <v>Retiro</v>
          </cell>
          <cell r="BX961" t="str">
            <v>N/A</v>
          </cell>
          <cell r="BY961" t="str">
            <v>PENDIENTE</v>
          </cell>
          <cell r="BZ961" t="str">
            <v>N/A</v>
          </cell>
          <cell r="CA961" t="str">
            <v>MASCULINO</v>
          </cell>
        </row>
        <row r="962">
          <cell r="C962" t="str">
            <v>JEP-547-2022</v>
          </cell>
          <cell r="D962" t="str">
            <v>JEP-CSPO-528-2022</v>
          </cell>
          <cell r="E962" t="str">
            <v>Johanna Duarte</v>
          </cell>
          <cell r="F962" t="str">
            <v>Revisado el 12/07/2022 Firmado</v>
          </cell>
          <cell r="G962" t="str">
            <v>José Fernando Bermeo Noguera</v>
          </cell>
          <cell r="H962" t="str">
            <v>2. Contratos o convenios que no requieren pluralidad de ofertas</v>
          </cell>
          <cell r="I962" t="str">
            <v>1. Prestación de servicios</v>
          </cell>
          <cell r="J962">
            <v>98399475</v>
          </cell>
          <cell r="K962">
            <v>4</v>
          </cell>
          <cell r="L962" t="str">
            <v>Persona Natural</v>
          </cell>
          <cell r="M962" t="str">
            <v xml:space="preserve">Bogotá D.C. </v>
          </cell>
          <cell r="N962" t="str">
            <v>Prestar servicios profesionales para apoyar y acompañar al Departamento de Atención al Ciudadano en el análisis de los datos y uso de herramientas tecnológicas para mejorar el seguimiento y control de las PQRSDF, para la implementación del punto 5 del Acuerdo Final con enfoque sistémico.</v>
          </cell>
          <cell r="O962" t="str">
            <v>Administrativo Transversal</v>
          </cell>
          <cell r="P962" t="str">
            <v>Harvey Danilo Suarez Morales</v>
          </cell>
          <cell r="Q962" t="str">
            <v>Secretaría Ejecutiva</v>
          </cell>
          <cell r="R962" t="str">
            <v xml:space="preserve">Subsecretaría Ejecutiva </v>
          </cell>
          <cell r="S962" t="str">
            <v>Departamento de Atención al Ciudadano</v>
          </cell>
          <cell r="T962" t="str">
            <v xml:space="preserve">Constanza Eugenia Cañon Charry	</v>
          </cell>
          <cell r="U962" t="str">
            <v>BB-Departamento de Atención al Ciudadano</v>
          </cell>
          <cell r="V962" t="str">
            <v>N/A</v>
          </cell>
          <cell r="W962" t="str">
            <v>N/A</v>
          </cell>
          <cell r="X962" t="str">
            <v>N/A</v>
          </cell>
          <cell r="Y962" t="str">
            <v>Inversión</v>
          </cell>
          <cell r="Z962">
            <v>26021315</v>
          </cell>
          <cell r="AA962" t="str">
            <v>N/A</v>
          </cell>
          <cell r="AB962" t="str">
            <v>N/A</v>
          </cell>
          <cell r="AC962">
            <v>5204263</v>
          </cell>
          <cell r="AD962" t="str">
            <v>N/A</v>
          </cell>
          <cell r="AE962">
            <v>82322</v>
          </cell>
          <cell r="AF962">
            <v>307422</v>
          </cell>
          <cell r="AG962">
            <v>2018011001091</v>
          </cell>
          <cell r="AH962">
            <v>44749</v>
          </cell>
          <cell r="AI962">
            <v>44753</v>
          </cell>
          <cell r="AJ962" t="str">
            <v>N/A</v>
          </cell>
          <cell r="AK962" t="str">
            <v>N/A</v>
          </cell>
          <cell r="AL962" t="str">
            <v>N/A</v>
          </cell>
          <cell r="AM962" t="str">
            <v>N/A</v>
          </cell>
          <cell r="AN962">
            <v>0</v>
          </cell>
          <cell r="AO962" t="str">
            <v>N/A</v>
          </cell>
          <cell r="AP962">
            <v>0</v>
          </cell>
          <cell r="AQ962" t="str">
            <v>N/A</v>
          </cell>
          <cell r="AR962">
            <v>0</v>
          </cell>
          <cell r="AS962" t="str">
            <v>N/A</v>
          </cell>
          <cell r="AT962">
            <v>0</v>
          </cell>
          <cell r="AU962" t="str">
            <v>N/A</v>
          </cell>
          <cell r="AV962">
            <v>0</v>
          </cell>
          <cell r="AW962" t="str">
            <v>N/A</v>
          </cell>
          <cell r="AX962">
            <v>0</v>
          </cell>
          <cell r="AY962" t="str">
            <v>N/A</v>
          </cell>
          <cell r="AZ962">
            <v>0</v>
          </cell>
          <cell r="BA962">
            <v>26021315</v>
          </cell>
          <cell r="BB962" t="str">
            <v>NO</v>
          </cell>
          <cell r="BC962" t="str">
            <v>N/A</v>
          </cell>
          <cell r="BD962" t="str">
            <v>N/A</v>
          </cell>
          <cell r="BE962" t="str">
            <v>N/A</v>
          </cell>
          <cell r="BF962" t="str">
            <v>N/A</v>
          </cell>
          <cell r="BG962">
            <v>44895</v>
          </cell>
          <cell r="BH962">
            <v>44895</v>
          </cell>
          <cell r="BI962">
            <v>-448</v>
          </cell>
          <cell r="BJ962" t="str">
            <v>SI</v>
          </cell>
          <cell r="BK962" t="str">
            <v>N/A</v>
          </cell>
          <cell r="BL962" t="str">
            <v>Bogotá D.C.</v>
          </cell>
          <cell r="BM962" t="str">
            <v>Cumplimiento</v>
          </cell>
          <cell r="BN962" t="str">
            <v>18-45-101149586</v>
          </cell>
          <cell r="BO962">
            <v>0</v>
          </cell>
          <cell r="BP962" t="str">
            <v>Seguros del Estado S.A.</v>
          </cell>
          <cell r="BQ962">
            <v>44750</v>
          </cell>
          <cell r="BR962" t="str">
            <v>08/07/2022 - 05/06/2023</v>
          </cell>
          <cell r="BS962">
            <v>2022</v>
          </cell>
          <cell r="BT962" t="str">
            <v>PENDIENTE</v>
          </cell>
          <cell r="BU962" t="str">
            <v>Ninguna</v>
          </cell>
          <cell r="BV962" t="str">
            <v>Terminado</v>
          </cell>
          <cell r="BW962" t="str">
            <v>Retiro</v>
          </cell>
          <cell r="BX962" t="str">
            <v>N/A</v>
          </cell>
          <cell r="BY962" t="str">
            <v>PENDIENTE</v>
          </cell>
          <cell r="BZ962" t="str">
            <v>N/A</v>
          </cell>
          <cell r="CA962" t="str">
            <v>MASCULINO</v>
          </cell>
        </row>
        <row r="963">
          <cell r="C963" t="str">
            <v>JEP-545-2022</v>
          </cell>
          <cell r="D963" t="str">
            <v>JEP-CSPO-526-2022</v>
          </cell>
          <cell r="E963" t="str">
            <v>Johanna Duarte</v>
          </cell>
          <cell r="F963" t="str">
            <v>Revisado el 12/07/2022 Firmado</v>
          </cell>
          <cell r="G963" t="str">
            <v>Jenny Patricia Reyes Gonzalez</v>
          </cell>
          <cell r="H963" t="str">
            <v>2. Contratos o convenios que no requieren pluralidad de ofertas</v>
          </cell>
          <cell r="I963" t="str">
            <v>1. Prestación de servicios</v>
          </cell>
          <cell r="J963">
            <v>52264565</v>
          </cell>
          <cell r="K963">
            <v>1</v>
          </cell>
          <cell r="L963" t="str">
            <v>Persona Natural</v>
          </cell>
          <cell r="M963" t="str">
            <v xml:space="preserve">Bogotá D.C. </v>
          </cell>
          <cell r="N963" t="str">
            <v xml:space="preserve">Prestar servicios profesionales para apoyar y acompañar al Departamento de Atención al Ciudadano en los procesos administrativos y financieros para el cumplimiento de las obligaciones misionales de la JEP y la implementación del punto 5 del Acuerdo Final con enfoque sistémico. </v>
          </cell>
          <cell r="O963" t="str">
            <v>Administrativo Transversal</v>
          </cell>
          <cell r="P963" t="str">
            <v>Harvey Danilo Suarez Morales</v>
          </cell>
          <cell r="Q963" t="str">
            <v>Secretaría Ejecutiva</v>
          </cell>
          <cell r="R963" t="str">
            <v xml:space="preserve">Subsecretaría Ejecutiva </v>
          </cell>
          <cell r="S963" t="str">
            <v>Departamento de Atención al Ciudadano</v>
          </cell>
          <cell r="T963" t="str">
            <v xml:space="preserve">Constanza Eugenia Cañon Charry	</v>
          </cell>
          <cell r="U963" t="str">
            <v>BB-Departamento de Atención al Ciudadano</v>
          </cell>
          <cell r="V963" t="str">
            <v>N/A</v>
          </cell>
          <cell r="W963" t="str">
            <v>N/A</v>
          </cell>
          <cell r="X963" t="str">
            <v>N/A</v>
          </cell>
          <cell r="Y963" t="str">
            <v>Inversión</v>
          </cell>
          <cell r="Z963">
            <v>36140715</v>
          </cell>
          <cell r="AA963" t="str">
            <v>N/A</v>
          </cell>
          <cell r="AB963" t="str">
            <v>N/A</v>
          </cell>
          <cell r="AC963">
            <v>7228143</v>
          </cell>
          <cell r="AD963" t="str">
            <v>N/A</v>
          </cell>
          <cell r="AE963">
            <v>82422</v>
          </cell>
          <cell r="AF963">
            <v>305122</v>
          </cell>
          <cell r="AG963">
            <v>2018011001091</v>
          </cell>
          <cell r="AH963">
            <v>44748</v>
          </cell>
          <cell r="AI963">
            <v>44749</v>
          </cell>
          <cell r="AJ963" t="str">
            <v>N/A</v>
          </cell>
          <cell r="AK963" t="str">
            <v>N/A</v>
          </cell>
          <cell r="AL963" t="str">
            <v>N/A</v>
          </cell>
          <cell r="AM963" t="str">
            <v>N/A</v>
          </cell>
          <cell r="AN963">
            <v>0</v>
          </cell>
          <cell r="AO963" t="str">
            <v>N/A</v>
          </cell>
          <cell r="AP963">
            <v>0</v>
          </cell>
          <cell r="AQ963" t="str">
            <v>N/A</v>
          </cell>
          <cell r="AR963">
            <v>0</v>
          </cell>
          <cell r="AS963" t="str">
            <v>N/A</v>
          </cell>
          <cell r="AT963">
            <v>0</v>
          </cell>
          <cell r="AU963" t="str">
            <v>N/A</v>
          </cell>
          <cell r="AV963">
            <v>0</v>
          </cell>
          <cell r="AW963" t="str">
            <v>N/A</v>
          </cell>
          <cell r="AX963">
            <v>0</v>
          </cell>
          <cell r="AY963" t="str">
            <v>N/A</v>
          </cell>
          <cell r="AZ963">
            <v>0</v>
          </cell>
          <cell r="BA963">
            <v>36140715</v>
          </cell>
          <cell r="BB963" t="str">
            <v>NO</v>
          </cell>
          <cell r="BC963" t="str">
            <v>N/A</v>
          </cell>
          <cell r="BD963" t="str">
            <v>N/A</v>
          </cell>
          <cell r="BE963" t="str">
            <v>N/A</v>
          </cell>
          <cell r="BF963" t="str">
            <v>N/A</v>
          </cell>
          <cell r="BG963">
            <v>44895</v>
          </cell>
          <cell r="BH963">
            <v>44895</v>
          </cell>
          <cell r="BI963">
            <v>-448</v>
          </cell>
          <cell r="BJ963" t="str">
            <v>SI</v>
          </cell>
          <cell r="BK963" t="str">
            <v>N/A</v>
          </cell>
          <cell r="BL963" t="str">
            <v>Bogotá D.C.</v>
          </cell>
          <cell r="BM963" t="str">
            <v>Cumplimiento</v>
          </cell>
          <cell r="BN963" t="str">
            <v>21-47-101021290</v>
          </cell>
          <cell r="BO963">
            <v>0</v>
          </cell>
          <cell r="BP963" t="str">
            <v>Seguros del Estado S.A.</v>
          </cell>
          <cell r="BQ963">
            <v>44748</v>
          </cell>
          <cell r="BR963" t="str">
            <v>06/07/2022 - 31/05/2023</v>
          </cell>
          <cell r="BS963">
            <v>2022</v>
          </cell>
          <cell r="BT963" t="str">
            <v>PENDIENTE</v>
          </cell>
          <cell r="BU963" t="str">
            <v>Ninguna</v>
          </cell>
          <cell r="BV963" t="str">
            <v>Terminado</v>
          </cell>
          <cell r="BW963" t="str">
            <v>Retiro</v>
          </cell>
          <cell r="BX963" t="str">
            <v>N/A</v>
          </cell>
          <cell r="BY963" t="str">
            <v>PENDIENTE</v>
          </cell>
          <cell r="BZ963" t="str">
            <v>N/A</v>
          </cell>
          <cell r="CA963" t="str">
            <v>FEMENINO</v>
          </cell>
        </row>
        <row r="964">
          <cell r="C964" t="str">
            <v>JEP-544-2022</v>
          </cell>
          <cell r="D964" t="str">
            <v>JEP-CSPO-525-2022</v>
          </cell>
          <cell r="E964" t="str">
            <v>Johanna Duarte</v>
          </cell>
          <cell r="F964" t="str">
            <v>Revisado el 12/07/2022 Firmado</v>
          </cell>
          <cell r="G964" t="str">
            <v>María Alejandra Cerpa Gómez</v>
          </cell>
          <cell r="H964" t="str">
            <v>2. Contratos o convenios que no requieren pluralidad de ofertas</v>
          </cell>
          <cell r="I964" t="str">
            <v>25. Licenciamiento</v>
          </cell>
          <cell r="J964">
            <v>1023929021</v>
          </cell>
          <cell r="K964">
            <v>8</v>
          </cell>
          <cell r="L964" t="str">
            <v>Persona Natural</v>
          </cell>
          <cell r="M964" t="str">
            <v xml:space="preserve">Bogotá D.C. </v>
          </cell>
          <cell r="N964" t="str">
            <v xml:space="preserve">Prestar servicios profesionales para apoyar y acompañar al Departamento de Atención al Ciudadano en la elaboración de actos administrativos y respuestas a las PQRSDF, con base en las normas legales vigentes y los lineamientos jurídicos implementados y la implementación del punto 5 del Acuerdo Final con enfoque sistémico. </v>
          </cell>
          <cell r="O964" t="str">
            <v>Administrativo Transversal</v>
          </cell>
          <cell r="P964" t="str">
            <v>Harvey Danilo Suarez Morales</v>
          </cell>
          <cell r="Q964" t="str">
            <v>Secretaría Ejecutiva</v>
          </cell>
          <cell r="R964" t="str">
            <v xml:space="preserve">Subsecretaría Ejecutiva </v>
          </cell>
          <cell r="S964" t="str">
            <v>Departamento de Atención al Ciudadano</v>
          </cell>
          <cell r="T964" t="str">
            <v xml:space="preserve">Constanza Eugenia Cañon Charry	</v>
          </cell>
          <cell r="U964" t="str">
            <v>BB-Departamento de Atención al Ciudadano</v>
          </cell>
          <cell r="V964" t="str">
            <v>N/A</v>
          </cell>
          <cell r="W964" t="str">
            <v>N/A</v>
          </cell>
          <cell r="X964" t="str">
            <v>N/A</v>
          </cell>
          <cell r="Y964" t="str">
            <v>Inversión</v>
          </cell>
          <cell r="Z964">
            <v>26021315</v>
          </cell>
          <cell r="AA964" t="str">
            <v>N/A</v>
          </cell>
          <cell r="AB964" t="str">
            <v>N/A</v>
          </cell>
          <cell r="AC964">
            <v>5204263</v>
          </cell>
          <cell r="AD964" t="str">
            <v>N/A</v>
          </cell>
          <cell r="AE964">
            <v>82522</v>
          </cell>
          <cell r="AF964">
            <v>307322</v>
          </cell>
          <cell r="AG964">
            <v>2018011001091</v>
          </cell>
          <cell r="AH964">
            <v>44749</v>
          </cell>
          <cell r="AI964">
            <v>44750</v>
          </cell>
          <cell r="AJ964" t="str">
            <v>N/A</v>
          </cell>
          <cell r="AK964" t="str">
            <v>N/A</v>
          </cell>
          <cell r="AL964" t="str">
            <v>N/A</v>
          </cell>
          <cell r="AM964" t="str">
            <v>N/A</v>
          </cell>
          <cell r="AN964">
            <v>0</v>
          </cell>
          <cell r="AO964" t="str">
            <v>N/A</v>
          </cell>
          <cell r="AP964">
            <v>0</v>
          </cell>
          <cell r="AQ964" t="str">
            <v>N/A</v>
          </cell>
          <cell r="AR964">
            <v>0</v>
          </cell>
          <cell r="AS964" t="str">
            <v>N/A</v>
          </cell>
          <cell r="AT964">
            <v>0</v>
          </cell>
          <cell r="AU964" t="str">
            <v>N/A</v>
          </cell>
          <cell r="AV964">
            <v>0</v>
          </cell>
          <cell r="AW964" t="str">
            <v>N/A</v>
          </cell>
          <cell r="AX964">
            <v>0</v>
          </cell>
          <cell r="AY964" t="str">
            <v>N/A</v>
          </cell>
          <cell r="AZ964">
            <v>0</v>
          </cell>
          <cell r="BA964">
            <v>26021315</v>
          </cell>
          <cell r="BB964" t="str">
            <v>NO</v>
          </cell>
          <cell r="BC964" t="str">
            <v>N/A</v>
          </cell>
          <cell r="BD964" t="str">
            <v>N/A</v>
          </cell>
          <cell r="BE964" t="str">
            <v>N/A</v>
          </cell>
          <cell r="BF964" t="str">
            <v>N/A</v>
          </cell>
          <cell r="BG964">
            <v>44895</v>
          </cell>
          <cell r="BH964">
            <v>44895</v>
          </cell>
          <cell r="BI964">
            <v>-448</v>
          </cell>
          <cell r="BJ964" t="str">
            <v>SI</v>
          </cell>
          <cell r="BK964" t="str">
            <v>N/A</v>
          </cell>
          <cell r="BL964" t="str">
            <v>Bogotá D.C.</v>
          </cell>
          <cell r="BM964" t="str">
            <v>Cumplimiento</v>
          </cell>
          <cell r="BN964" t="str">
            <v>21-45-101376849</v>
          </cell>
          <cell r="BO964">
            <v>0</v>
          </cell>
          <cell r="BP964" t="str">
            <v>Seguros del Estado S.A.</v>
          </cell>
          <cell r="BQ964">
            <v>44750</v>
          </cell>
          <cell r="BR964" t="str">
            <v>07/07/2022 - 31/05/2023</v>
          </cell>
          <cell r="BS964">
            <v>2022</v>
          </cell>
          <cell r="BT964" t="str">
            <v>PENDIENTE</v>
          </cell>
          <cell r="BU964" t="str">
            <v>Ninguna</v>
          </cell>
          <cell r="BV964" t="str">
            <v>Terminado</v>
          </cell>
          <cell r="BW964" t="str">
            <v>Retiro</v>
          </cell>
          <cell r="BX964" t="str">
            <v>N/A</v>
          </cell>
          <cell r="BY964" t="str">
            <v>PENDIENTE</v>
          </cell>
          <cell r="BZ964" t="str">
            <v>N/A</v>
          </cell>
          <cell r="CA964" t="str">
            <v>FEMENINO</v>
          </cell>
        </row>
        <row r="965">
          <cell r="C965" t="str">
            <v>JEP-590-2022</v>
          </cell>
          <cell r="D965" t="str">
            <v>JEP-CSPO-571-2022</v>
          </cell>
          <cell r="E965" t="str">
            <v>Johanna Duarte</v>
          </cell>
          <cell r="F965">
            <v>44749</v>
          </cell>
          <cell r="G965" t="str">
            <v>Yulieth Liliana Mesa Albarracín</v>
          </cell>
          <cell r="H965" t="str">
            <v>2. Contratos o convenios que no requieren pluralidad de ofertas</v>
          </cell>
          <cell r="I965" t="str">
            <v>1. Prestación de servicios</v>
          </cell>
          <cell r="J965">
            <v>63532415</v>
          </cell>
          <cell r="K965">
            <v>5</v>
          </cell>
          <cell r="L965" t="str">
            <v>Persona Natural</v>
          </cell>
          <cell r="M965" t="str">
            <v xml:space="preserve">Bogotá D.C. </v>
          </cell>
          <cell r="N965" t="str">
            <v xml:space="preserve">Prestación de servicios profesionales en la asesoría jurídica, atención integral y defensa técnica judicial a las personas que comparezcan ante las salas y secciones de la JEP, teniendo en cuenta los enfoques diferenciales. </v>
          </cell>
          <cell r="O965" t="str">
            <v>Misional</v>
          </cell>
          <cell r="P965" t="str">
            <v>Harvey Danilo Suarez Morales</v>
          </cell>
          <cell r="Q965" t="str">
            <v>Secretaría Ejecutiva</v>
          </cell>
          <cell r="R965" t="str">
            <v xml:space="preserve">Subsecretaría Ejecutiva </v>
          </cell>
          <cell r="S965" t="str">
            <v>Departamento SAAD - Comparecientes</v>
          </cell>
          <cell r="T965" t="str">
            <v>Jorge Alirio Mancera Cortés</v>
          </cell>
          <cell r="U965" t="str">
            <v>BB-Departamento SAAD - Comparecientes</v>
          </cell>
          <cell r="V965" t="str">
            <v>N/A</v>
          </cell>
          <cell r="W965" t="str">
            <v>N/A</v>
          </cell>
          <cell r="X965" t="str">
            <v>N/A</v>
          </cell>
          <cell r="Y965" t="str">
            <v>Inversión</v>
          </cell>
          <cell r="Z965">
            <v>36140715</v>
          </cell>
          <cell r="AA965" t="str">
            <v>N/A</v>
          </cell>
          <cell r="AB965" t="str">
            <v>N/A</v>
          </cell>
          <cell r="AC965">
            <v>7228143</v>
          </cell>
          <cell r="AD965" t="str">
            <v>N/A</v>
          </cell>
          <cell r="AE965">
            <v>77422</v>
          </cell>
          <cell r="AF965">
            <v>320622</v>
          </cell>
          <cell r="AG965">
            <v>2018011001091</v>
          </cell>
          <cell r="AH965">
            <v>44755</v>
          </cell>
          <cell r="AI965">
            <v>44756</v>
          </cell>
          <cell r="AJ965" t="str">
            <v>N/A</v>
          </cell>
          <cell r="AK965" t="str">
            <v>N/A</v>
          </cell>
          <cell r="AL965" t="str">
            <v>N/A</v>
          </cell>
          <cell r="AM965" t="str">
            <v>N/A</v>
          </cell>
          <cell r="AN965">
            <v>0</v>
          </cell>
          <cell r="AO965" t="str">
            <v>N/A</v>
          </cell>
          <cell r="AP965">
            <v>0</v>
          </cell>
          <cell r="AQ965" t="str">
            <v>N/A</v>
          </cell>
          <cell r="AR965">
            <v>0</v>
          </cell>
          <cell r="AS965" t="str">
            <v>N/A</v>
          </cell>
          <cell r="AT965">
            <v>0</v>
          </cell>
          <cell r="AU965" t="str">
            <v>N/A</v>
          </cell>
          <cell r="AV965">
            <v>0</v>
          </cell>
          <cell r="AW965" t="str">
            <v>N/A</v>
          </cell>
          <cell r="AX965">
            <v>0</v>
          </cell>
          <cell r="AY965" t="str">
            <v>N/A</v>
          </cell>
          <cell r="AZ965">
            <v>0</v>
          </cell>
          <cell r="BA965">
            <v>36140715</v>
          </cell>
          <cell r="BB965" t="str">
            <v>NO</v>
          </cell>
          <cell r="BC965" t="str">
            <v>N/A</v>
          </cell>
          <cell r="BD965" t="str">
            <v>N/A</v>
          </cell>
          <cell r="BE965" t="str">
            <v>N/A</v>
          </cell>
          <cell r="BF965" t="str">
            <v>N/A</v>
          </cell>
          <cell r="BG965">
            <v>44895</v>
          </cell>
          <cell r="BH965">
            <v>44895</v>
          </cell>
          <cell r="BI965">
            <v>-448</v>
          </cell>
          <cell r="BJ965" t="str">
            <v>SI</v>
          </cell>
          <cell r="BK965" t="str">
            <v>N/A</v>
          </cell>
          <cell r="BL965" t="str">
            <v>Bogotá D.C.</v>
          </cell>
          <cell r="BM965" t="str">
            <v>Cumplimiento</v>
          </cell>
          <cell r="BN965" t="str">
            <v>21-47-101021465</v>
          </cell>
          <cell r="BO965">
            <v>0</v>
          </cell>
          <cell r="BP965" t="str">
            <v>Seguros del Estado S.A.</v>
          </cell>
          <cell r="BQ965">
            <v>44755</v>
          </cell>
          <cell r="BR965" t="str">
            <v>13/07/2022 - 13/07/2023</v>
          </cell>
          <cell r="BS965">
            <v>2022</v>
          </cell>
          <cell r="BT965" t="str">
            <v>PENDIENTE</v>
          </cell>
          <cell r="BU965" t="str">
            <v>Ninguna</v>
          </cell>
          <cell r="BV965" t="str">
            <v>Terminado</v>
          </cell>
          <cell r="BW965" t="str">
            <v>Retiro</v>
          </cell>
          <cell r="BX965" t="str">
            <v>N/A</v>
          </cell>
          <cell r="BY965" t="str">
            <v>PENDIENTE</v>
          </cell>
          <cell r="BZ965" t="str">
            <v>N/A</v>
          </cell>
          <cell r="CA965" t="str">
            <v>FEMENINO</v>
          </cell>
        </row>
        <row r="966">
          <cell r="C966" t="str">
            <v>JEP-470-2022</v>
          </cell>
          <cell r="D966" t="str">
            <v>JEP-CSPO-452-2022</v>
          </cell>
          <cell r="E966" t="str">
            <v>Johanna Duarte</v>
          </cell>
          <cell r="F966" t="str">
            <v>Revisado el 13/07/2022</v>
          </cell>
          <cell r="G966" t="str">
            <v>Rober Asprilla Gómez </v>
          </cell>
          <cell r="H966" t="str">
            <v>2. Contratos o convenios que no requieren pluralidad de ofertas</v>
          </cell>
          <cell r="I966" t="str">
            <v>1. Prestación de servicios</v>
          </cell>
          <cell r="J966">
            <v>11809455</v>
          </cell>
          <cell r="K966">
            <v>1</v>
          </cell>
          <cell r="L966" t="str">
            <v>Persona Natural</v>
          </cell>
          <cell r="M966" t="str">
            <v>Quibdó</v>
          </cell>
          <cell r="N966" t="str">
            <v xml:space="preserve">Prestación de servicios profesionales en la asesoría jurídica, atención integral y defensa técnica judicial a las personas que comparezcan ante las salas y secciones de la jep, teniendo en cuenta los enfoques diferenciales </v>
          </cell>
          <cell r="O966" t="str">
            <v>Misional</v>
          </cell>
          <cell r="P966" t="str">
            <v>Harvey Danilo Suarez Morales</v>
          </cell>
          <cell r="Q966" t="str">
            <v>Secretaría Ejecutiva</v>
          </cell>
          <cell r="R966" t="str">
            <v xml:space="preserve">Subsecretaría Ejecutiva </v>
          </cell>
          <cell r="S966" t="str">
            <v>Departamento SAAD - Comparecientes</v>
          </cell>
          <cell r="T966" t="str">
            <v>Jorge Alirio Mancera Cortés</v>
          </cell>
          <cell r="U966" t="str">
            <v>BB-Departamento SAAD - Comparecientes</v>
          </cell>
          <cell r="V966" t="str">
            <v>N/A</v>
          </cell>
          <cell r="W966" t="str">
            <v>N/A</v>
          </cell>
          <cell r="X966" t="str">
            <v>N/A</v>
          </cell>
          <cell r="Y966" t="str">
            <v>Inversión</v>
          </cell>
          <cell r="Z966">
            <v>36140715</v>
          </cell>
          <cell r="AA966" t="str">
            <v>N/A</v>
          </cell>
          <cell r="AB966" t="str">
            <v>N/A</v>
          </cell>
          <cell r="AC966">
            <v>7228143</v>
          </cell>
          <cell r="AD966" t="str">
            <v>N/A</v>
          </cell>
          <cell r="AE966">
            <v>74222</v>
          </cell>
          <cell r="AF966">
            <v>297522</v>
          </cell>
          <cell r="AG966">
            <v>2018011001091</v>
          </cell>
          <cell r="AH966">
            <v>44743</v>
          </cell>
          <cell r="AI966">
            <v>44748</v>
          </cell>
          <cell r="AJ966" t="str">
            <v>N/A</v>
          </cell>
          <cell r="AK966" t="str">
            <v>N/A</v>
          </cell>
          <cell r="AL966" t="str">
            <v>N/A</v>
          </cell>
          <cell r="AM966" t="str">
            <v>N/A</v>
          </cell>
          <cell r="AN966">
            <v>0</v>
          </cell>
          <cell r="AO966" t="str">
            <v>N/A</v>
          </cell>
          <cell r="AP966">
            <v>0</v>
          </cell>
          <cell r="AQ966" t="str">
            <v>N/A</v>
          </cell>
          <cell r="AR966">
            <v>0</v>
          </cell>
          <cell r="AS966" t="str">
            <v>N/A</v>
          </cell>
          <cell r="AT966">
            <v>0</v>
          </cell>
          <cell r="AU966" t="str">
            <v>N/A</v>
          </cell>
          <cell r="AV966">
            <v>0</v>
          </cell>
          <cell r="AW966" t="str">
            <v>N/A</v>
          </cell>
          <cell r="AX966">
            <v>0</v>
          </cell>
          <cell r="AY966" t="str">
            <v>N/A</v>
          </cell>
          <cell r="AZ966">
            <v>0</v>
          </cell>
          <cell r="BA966">
            <v>36140715</v>
          </cell>
          <cell r="BB966" t="str">
            <v>NO</v>
          </cell>
          <cell r="BC966" t="str">
            <v>N/A</v>
          </cell>
          <cell r="BD966" t="str">
            <v>N/A</v>
          </cell>
          <cell r="BE966" t="str">
            <v>N/A</v>
          </cell>
          <cell r="BF966" t="str">
            <v>N/A</v>
          </cell>
          <cell r="BG966">
            <v>44895</v>
          </cell>
          <cell r="BH966">
            <v>44895</v>
          </cell>
          <cell r="BI966">
            <v>-448</v>
          </cell>
          <cell r="BJ966" t="str">
            <v>SI</v>
          </cell>
          <cell r="BK966" t="str">
            <v>N/A</v>
          </cell>
          <cell r="BL966" t="str">
            <v>Chocó</v>
          </cell>
          <cell r="BM966" t="str">
            <v>Cumplimiento</v>
          </cell>
          <cell r="BN966" t="str">
            <v>510-47-994000018229</v>
          </cell>
          <cell r="BO966">
            <v>0</v>
          </cell>
          <cell r="BP966" t="str">
            <v>Solidaria de Colombia</v>
          </cell>
          <cell r="BQ966">
            <v>44747</v>
          </cell>
          <cell r="BR966" t="str">
            <v>01/07/2022 - 31/05/2022</v>
          </cell>
          <cell r="BS966">
            <v>2022</v>
          </cell>
          <cell r="BT966" t="str">
            <v>PENDIENTE</v>
          </cell>
          <cell r="BU966" t="str">
            <v>Ninguna</v>
          </cell>
          <cell r="BV966" t="str">
            <v>Terminado</v>
          </cell>
          <cell r="BW966" t="str">
            <v>Retiro</v>
          </cell>
          <cell r="BX966" t="str">
            <v>N/A</v>
          </cell>
          <cell r="BY966" t="str">
            <v>DERECHO</v>
          </cell>
          <cell r="BZ966" t="str">
            <v>N/A</v>
          </cell>
          <cell r="CA966" t="str">
            <v>MASCULINO</v>
          </cell>
        </row>
        <row r="967">
          <cell r="C967" t="str">
            <v>JEP-514-2022</v>
          </cell>
          <cell r="D967" t="str">
            <v>JEP-CSPO-496-2022</v>
          </cell>
          <cell r="E967" t="str">
            <v>Johanna Duarte</v>
          </cell>
          <cell r="F967" t="str">
            <v>Revisado el 10/07/2022 con acta de inicio
Actualizado el 25/07/2022</v>
          </cell>
          <cell r="G967" t="str">
            <v>Jeison Orlando Pava Reyes</v>
          </cell>
          <cell r="H967" t="str">
            <v>2. Contratos o convenios que no requieren pluralidad de ofertas</v>
          </cell>
          <cell r="I967" t="str">
            <v>1. Prestación de servicios</v>
          </cell>
          <cell r="J967">
            <v>72053352</v>
          </cell>
          <cell r="K967">
            <v>7</v>
          </cell>
          <cell r="L967" t="str">
            <v>Persona Natural</v>
          </cell>
          <cell r="M967" t="str">
            <v xml:space="preserve">Bogotá D.C. </v>
          </cell>
          <cell r="N967" t="str">
            <v xml:space="preserve">Prestación de servicios profesionales en la asesoría jurídica, atención integral y defensa técnica judicial a las personas que comparezcan ante las salas y secciones de la JEP, teniendo en cuenta los enfoques diferenciales </v>
          </cell>
          <cell r="O967" t="str">
            <v>Misional</v>
          </cell>
          <cell r="P967" t="str">
            <v>Harvey Danilo Suarez Morales</v>
          </cell>
          <cell r="Q967" t="str">
            <v>Secretaría Ejecutiva</v>
          </cell>
          <cell r="R967" t="str">
            <v xml:space="preserve">Subsecretaría Ejecutiva </v>
          </cell>
          <cell r="S967" t="str">
            <v>Departamento SAAD - Comparecientes</v>
          </cell>
          <cell r="T967" t="str">
            <v>Jorge Alirio Mancera Cortés</v>
          </cell>
          <cell r="U967" t="str">
            <v>BB-Departamento SAAD - Comparecientes</v>
          </cell>
          <cell r="V967" t="str">
            <v>N/A</v>
          </cell>
          <cell r="W967" t="str">
            <v>N/A</v>
          </cell>
          <cell r="X967" t="str">
            <v>N/A</v>
          </cell>
          <cell r="Y967" t="str">
            <v>Inversión</v>
          </cell>
          <cell r="Z967">
            <v>36140715</v>
          </cell>
          <cell r="AA967" t="str">
            <v>N/A</v>
          </cell>
          <cell r="AB967" t="str">
            <v>N/A</v>
          </cell>
          <cell r="AC967">
            <v>7228143</v>
          </cell>
          <cell r="AD967" t="str">
            <v>N/A</v>
          </cell>
          <cell r="AE967">
            <v>77122</v>
          </cell>
          <cell r="AF967">
            <v>299422</v>
          </cell>
          <cell r="AG967">
            <v>2018011001091</v>
          </cell>
          <cell r="AH967">
            <v>44747</v>
          </cell>
          <cell r="AI967">
            <v>44749</v>
          </cell>
          <cell r="AJ967" t="str">
            <v>N/A</v>
          </cell>
          <cell r="AK967" t="str">
            <v>N/A</v>
          </cell>
          <cell r="AL967" t="str">
            <v>N/A</v>
          </cell>
          <cell r="AM967" t="str">
            <v>N/A</v>
          </cell>
          <cell r="AN967">
            <v>0</v>
          </cell>
          <cell r="AO967" t="str">
            <v>N/A</v>
          </cell>
          <cell r="AP967">
            <v>0</v>
          </cell>
          <cell r="AQ967" t="str">
            <v>N/A</v>
          </cell>
          <cell r="AR967">
            <v>0</v>
          </cell>
          <cell r="AS967" t="str">
            <v>N/A</v>
          </cell>
          <cell r="AT967">
            <v>0</v>
          </cell>
          <cell r="AU967" t="str">
            <v>N/A</v>
          </cell>
          <cell r="AV967">
            <v>0</v>
          </cell>
          <cell r="AW967" t="str">
            <v>N/A</v>
          </cell>
          <cell r="AX967">
            <v>0</v>
          </cell>
          <cell r="AY967" t="str">
            <v>N/A</v>
          </cell>
          <cell r="AZ967">
            <v>0</v>
          </cell>
          <cell r="BA967">
            <v>36140715</v>
          </cell>
          <cell r="BB967" t="str">
            <v>NO</v>
          </cell>
          <cell r="BC967" t="str">
            <v>N/A</v>
          </cell>
          <cell r="BD967" t="str">
            <v>N/A</v>
          </cell>
          <cell r="BE967" t="str">
            <v>N/A</v>
          </cell>
          <cell r="BF967" t="str">
            <v>N/A</v>
          </cell>
          <cell r="BG967">
            <v>44895</v>
          </cell>
          <cell r="BH967">
            <v>44895</v>
          </cell>
          <cell r="BI967">
            <v>-448</v>
          </cell>
          <cell r="BJ967" t="str">
            <v>SI</v>
          </cell>
          <cell r="BK967" t="str">
            <v>N/A</v>
          </cell>
          <cell r="BL967" t="str">
            <v>Bogotá D.C.</v>
          </cell>
          <cell r="BM967" t="str">
            <v xml:space="preserve">Cumplimiento </v>
          </cell>
          <cell r="BN967" t="str">
            <v>14-47-101017989</v>
          </cell>
          <cell r="BO967">
            <v>0</v>
          </cell>
          <cell r="BP967" t="str">
            <v>Seguros del Estado S.A.</v>
          </cell>
          <cell r="BQ967">
            <v>44747</v>
          </cell>
          <cell r="BR967" t="str">
            <v>05/07/2022 - 31/05/2023</v>
          </cell>
          <cell r="BS967">
            <v>2022</v>
          </cell>
          <cell r="BT967" t="str">
            <v>PENDIENTE</v>
          </cell>
          <cell r="BU967" t="str">
            <v>Ninguna</v>
          </cell>
          <cell r="BV967" t="str">
            <v>Terminado</v>
          </cell>
          <cell r="BW967" t="str">
            <v>Retiro</v>
          </cell>
          <cell r="BX967" t="str">
            <v>N/A</v>
          </cell>
          <cell r="BY967" t="str">
            <v>PENDIENTE</v>
          </cell>
          <cell r="BZ967" t="str">
            <v>N/A</v>
          </cell>
          <cell r="CA967" t="str">
            <v>MASCULINO</v>
          </cell>
        </row>
        <row r="968">
          <cell r="C968" t="str">
            <v>JEP-591-2022</v>
          </cell>
          <cell r="D968" t="str">
            <v>JEP-CSPO-572-2022</v>
          </cell>
          <cell r="E968" t="str">
            <v>Johanna Duarte</v>
          </cell>
          <cell r="F968">
            <v>44749</v>
          </cell>
          <cell r="G968" t="str">
            <v>Irene Elizabeth Nariño Hernández</v>
          </cell>
          <cell r="H968" t="str">
            <v>2. Contratos o convenios que no requieren pluralidad de ofertas</v>
          </cell>
          <cell r="I968" t="str">
            <v>1. Prestación de servicios</v>
          </cell>
          <cell r="J968">
            <v>63528622</v>
          </cell>
          <cell r="K968">
            <v>8</v>
          </cell>
          <cell r="L968" t="str">
            <v>Persona Natural</v>
          </cell>
          <cell r="M968" t="str">
            <v>Barrancabermeja</v>
          </cell>
          <cell r="N968" t="str">
            <v xml:space="preserve">Prestación de servicios profesionales en la asesoría jurídica, atención integral y defensa técnica judicial a las personas que comparezcan ante las salas y secciones de la JEP, teniendo en cuenta los enfoques diferenciales. </v>
          </cell>
          <cell r="O968" t="str">
            <v>Misional</v>
          </cell>
          <cell r="P968" t="str">
            <v>Harvey Danilo Suarez Morales</v>
          </cell>
          <cell r="Q968" t="str">
            <v>Secretaría Ejecutiva</v>
          </cell>
          <cell r="R968" t="str">
            <v xml:space="preserve">Subsecretaría Ejecutiva </v>
          </cell>
          <cell r="S968" t="str">
            <v>Departamento SAAD - Comparecientes</v>
          </cell>
          <cell r="T968" t="str">
            <v>Jorge Alirio Mancera Cortés</v>
          </cell>
          <cell r="U968" t="str">
            <v>BB-Departamento SAAD - Comparecientes</v>
          </cell>
          <cell r="V968" t="str">
            <v>N/A</v>
          </cell>
          <cell r="W968" t="str">
            <v>N/A</v>
          </cell>
          <cell r="X968" t="str">
            <v>N/A</v>
          </cell>
          <cell r="Y968" t="str">
            <v>Inversión</v>
          </cell>
          <cell r="Z968">
            <v>36140715</v>
          </cell>
          <cell r="AA968" t="str">
            <v>N/A</v>
          </cell>
          <cell r="AB968" t="str">
            <v>N/A</v>
          </cell>
          <cell r="AC968">
            <v>7228143</v>
          </cell>
          <cell r="AD968" t="str">
            <v>N/A</v>
          </cell>
          <cell r="AE968">
            <v>77222</v>
          </cell>
          <cell r="AF968">
            <v>313622</v>
          </cell>
          <cell r="AG968" t="str">
            <v xml:space="preserve">	2018011001091</v>
          </cell>
          <cell r="AH968">
            <v>44753</v>
          </cell>
          <cell r="AI968">
            <v>44755</v>
          </cell>
          <cell r="AJ968" t="str">
            <v>N/A</v>
          </cell>
          <cell r="AK968" t="str">
            <v>N/A</v>
          </cell>
          <cell r="AL968" t="str">
            <v>N/A</v>
          </cell>
          <cell r="AM968" t="str">
            <v>N/A</v>
          </cell>
          <cell r="AN968">
            <v>0</v>
          </cell>
          <cell r="AO968" t="str">
            <v>N/A</v>
          </cell>
          <cell r="AP968">
            <v>0</v>
          </cell>
          <cell r="AQ968" t="str">
            <v>N/A</v>
          </cell>
          <cell r="AR968">
            <v>0</v>
          </cell>
          <cell r="AS968" t="str">
            <v>N/A</v>
          </cell>
          <cell r="AT968">
            <v>0</v>
          </cell>
          <cell r="AU968" t="str">
            <v>N/A</v>
          </cell>
          <cell r="AV968">
            <v>0</v>
          </cell>
          <cell r="AW968" t="str">
            <v>N/A</v>
          </cell>
          <cell r="AX968">
            <v>0</v>
          </cell>
          <cell r="AY968" t="str">
            <v>N/A</v>
          </cell>
          <cell r="AZ968">
            <v>0</v>
          </cell>
          <cell r="BA968">
            <v>36140715</v>
          </cell>
          <cell r="BB968" t="str">
            <v>NO</v>
          </cell>
          <cell r="BC968" t="str">
            <v>N/A</v>
          </cell>
          <cell r="BD968" t="str">
            <v>N/A</v>
          </cell>
          <cell r="BE968" t="str">
            <v>N/A</v>
          </cell>
          <cell r="BF968" t="str">
            <v>N/A</v>
          </cell>
          <cell r="BG968">
            <v>44895</v>
          </cell>
          <cell r="BH968">
            <v>44895</v>
          </cell>
          <cell r="BI968">
            <v>-448</v>
          </cell>
          <cell r="BJ968" t="str">
            <v>SI</v>
          </cell>
          <cell r="BK968" t="str">
            <v>N/A</v>
          </cell>
          <cell r="BL968" t="str">
            <v>región de Magdalena Medio</v>
          </cell>
          <cell r="BM968" t="str">
            <v>Cumplimiento</v>
          </cell>
          <cell r="BN968" t="str">
            <v>400-47-994000085525</v>
          </cell>
          <cell r="BO968">
            <v>0</v>
          </cell>
          <cell r="BP968" t="str">
            <v>Aseguradora Solidaria de Colombia</v>
          </cell>
          <cell r="BQ968">
            <v>44754</v>
          </cell>
          <cell r="BR968" t="str">
            <v>11/07/2022 - 31/05/2023</v>
          </cell>
          <cell r="BS968">
            <v>2022</v>
          </cell>
          <cell r="BT968" t="str">
            <v>PENDIENTE</v>
          </cell>
          <cell r="BU968" t="str">
            <v>Ninguna</v>
          </cell>
          <cell r="BV968" t="str">
            <v>Terminado</v>
          </cell>
          <cell r="BW968" t="str">
            <v>Retiro</v>
          </cell>
          <cell r="BX968" t="str">
            <v>N/A</v>
          </cell>
          <cell r="BY968" t="str">
            <v>PENDIENTE</v>
          </cell>
          <cell r="BZ968" t="str">
            <v>N/A</v>
          </cell>
          <cell r="CA968" t="str">
            <v>FEMENINO</v>
          </cell>
        </row>
        <row r="969">
          <cell r="C969" t="str">
            <v>JEP-593-2022</v>
          </cell>
          <cell r="D969" t="str">
            <v>JEP-CSPO-574-2022</v>
          </cell>
          <cell r="E969" t="str">
            <v>Johanna Duarte</v>
          </cell>
          <cell r="F969">
            <v>44749</v>
          </cell>
          <cell r="G969" t="str">
            <v xml:space="preserve">Ignacio Mosquera Astorquiza
</v>
          </cell>
          <cell r="H969" t="str">
            <v>2. Contratos o convenios que no requieren pluralidad de ofertas</v>
          </cell>
          <cell r="I969" t="str">
            <v>1. Prestación de servicios</v>
          </cell>
          <cell r="J969">
            <v>19340108</v>
          </cell>
          <cell r="K969">
            <v>4</v>
          </cell>
          <cell r="L969" t="str">
            <v>Persona Natural</v>
          </cell>
          <cell r="M969" t="str">
            <v xml:space="preserve">Bogotá D.C. </v>
          </cell>
          <cell r="N969" t="str">
            <v xml:space="preserve">Prestación de servicios profesionales en la asesoría jurídica, atención integral y defensa técnica judicial a las personas que comparezcan ante las salas y secciones de la JEP, teniendo en cuenta los enfoques diferenciales. </v>
          </cell>
          <cell r="O969" t="str">
            <v>Misional</v>
          </cell>
          <cell r="P969" t="str">
            <v>Harvey Danilo Suarez Morales</v>
          </cell>
          <cell r="Q969" t="str">
            <v>Secretaría Ejecutiva</v>
          </cell>
          <cell r="R969" t="str">
            <v xml:space="preserve">Subsecretaría Ejecutiva </v>
          </cell>
          <cell r="S969" t="str">
            <v>Departamento SAAD - Comparecientes</v>
          </cell>
          <cell r="T969" t="str">
            <v>Jorge Alirio Mancera Cortés</v>
          </cell>
          <cell r="U969" t="str">
            <v>BB-Departamento SAAD - Comparecientes</v>
          </cell>
          <cell r="V969" t="str">
            <v>N/A</v>
          </cell>
          <cell r="W969" t="str">
            <v>N/A</v>
          </cell>
          <cell r="X969" t="str">
            <v>N/A</v>
          </cell>
          <cell r="Y969" t="str">
            <v>Inversión</v>
          </cell>
          <cell r="Z969">
            <v>36140715</v>
          </cell>
          <cell r="AA969" t="str">
            <v>N/A</v>
          </cell>
          <cell r="AB969" t="str">
            <v>N/A</v>
          </cell>
          <cell r="AC969">
            <v>7228143</v>
          </cell>
          <cell r="AD969" t="str">
            <v>N/A</v>
          </cell>
          <cell r="AE969">
            <v>73522</v>
          </cell>
          <cell r="AF969">
            <v>307522</v>
          </cell>
          <cell r="AG969" t="str">
            <v xml:space="preserve">	2018011001091</v>
          </cell>
          <cell r="AH969">
            <v>44749</v>
          </cell>
          <cell r="AI969">
            <v>44750</v>
          </cell>
          <cell r="AJ969" t="str">
            <v>N/A</v>
          </cell>
          <cell r="AK969" t="str">
            <v>N/A</v>
          </cell>
          <cell r="AL969" t="str">
            <v>N/A</v>
          </cell>
          <cell r="AM969" t="str">
            <v>N/A</v>
          </cell>
          <cell r="AN969">
            <v>0</v>
          </cell>
          <cell r="AO969" t="str">
            <v>N/A</v>
          </cell>
          <cell r="AP969">
            <v>0</v>
          </cell>
          <cell r="AQ969" t="str">
            <v>N/A</v>
          </cell>
          <cell r="AR969">
            <v>0</v>
          </cell>
          <cell r="AS969" t="str">
            <v>N/A</v>
          </cell>
          <cell r="AT969">
            <v>0</v>
          </cell>
          <cell r="AU969" t="str">
            <v>N/A</v>
          </cell>
          <cell r="AV969">
            <v>0</v>
          </cell>
          <cell r="AW969" t="str">
            <v>N/A</v>
          </cell>
          <cell r="AX969">
            <v>0</v>
          </cell>
          <cell r="AY969" t="str">
            <v>N/A</v>
          </cell>
          <cell r="AZ969">
            <v>0</v>
          </cell>
          <cell r="BA969">
            <v>36140715</v>
          </cell>
          <cell r="BB969" t="str">
            <v>NO</v>
          </cell>
          <cell r="BC969" t="str">
            <v>N/A</v>
          </cell>
          <cell r="BD969" t="str">
            <v>N/A</v>
          </cell>
          <cell r="BE969" t="str">
            <v>N/A</v>
          </cell>
          <cell r="BF969" t="str">
            <v>N/A</v>
          </cell>
          <cell r="BG969">
            <v>44895</v>
          </cell>
          <cell r="BH969">
            <v>44895</v>
          </cell>
          <cell r="BI969">
            <v>-448</v>
          </cell>
          <cell r="BJ969" t="str">
            <v>SI</v>
          </cell>
          <cell r="BK969" t="str">
            <v>N/A</v>
          </cell>
          <cell r="BL969" t="str">
            <v>Bogotá D.C.</v>
          </cell>
          <cell r="BM969" t="str">
            <v>Cumplimiento</v>
          </cell>
          <cell r="BN969" t="str">
            <v>17-47-101003621</v>
          </cell>
          <cell r="BO969">
            <v>1</v>
          </cell>
          <cell r="BP969" t="str">
            <v>Seguros del Estado S.A.</v>
          </cell>
          <cell r="BQ969">
            <v>44750</v>
          </cell>
          <cell r="BR969" t="str">
            <v>08/07/2022 - 05/06/2023</v>
          </cell>
          <cell r="BS969">
            <v>2022</v>
          </cell>
          <cell r="BT969" t="str">
            <v>PENDIENTE</v>
          </cell>
          <cell r="BU969" t="str">
            <v>Ninguna</v>
          </cell>
          <cell r="BV969" t="str">
            <v>Terminado</v>
          </cell>
          <cell r="BW969" t="str">
            <v>Retiro</v>
          </cell>
          <cell r="BX969" t="str">
            <v>N/A</v>
          </cell>
          <cell r="BY969" t="str">
            <v>PENDIENTE</v>
          </cell>
          <cell r="BZ969" t="str">
            <v>N/A</v>
          </cell>
          <cell r="CA969" t="str">
            <v>MASCULINO</v>
          </cell>
        </row>
        <row r="970">
          <cell r="C970" t="str">
            <v>JEP-513-2022</v>
          </cell>
          <cell r="D970" t="str">
            <v>JEP-CSPO-495-2022</v>
          </cell>
          <cell r="E970" t="str">
            <v>Johanna Duarte</v>
          </cell>
          <cell r="F970" t="str">
            <v>Revisado el 10/07/2022 pendiente de aprobación por la entidad
Revisado el 21/07/2022 aprobado con acta</v>
          </cell>
          <cell r="G970" t="str">
            <v xml:space="preserve">Emirson Rodriguez Paredes </v>
          </cell>
          <cell r="H970" t="str">
            <v>2. Contratos o convenios que no requieren pluralidad de ofertas</v>
          </cell>
          <cell r="I970" t="str">
            <v>1. Prestación de servicios</v>
          </cell>
          <cell r="J970">
            <v>1144030038</v>
          </cell>
          <cell r="K970">
            <v>1</v>
          </cell>
          <cell r="L970" t="str">
            <v>Persona Natural</v>
          </cell>
          <cell r="M970" t="str">
            <v>Buenaventura</v>
          </cell>
          <cell r="N970" t="str">
            <v xml:space="preserve">Prestación de servicios profesionales en la asesoría jurídica, atención integral y defensa técnica judicial a las personas que comparezcan ante las salas y secciones de la JEP, teniendo en cuenta los enfoques diferenciales </v>
          </cell>
          <cell r="O970" t="str">
            <v>Misional</v>
          </cell>
          <cell r="P970" t="str">
            <v>Harvey Danilo Suarez Morales</v>
          </cell>
          <cell r="Q970" t="str">
            <v>Secretaría Ejecutiva</v>
          </cell>
          <cell r="R970" t="str">
            <v xml:space="preserve">Subsecretaría Ejecutiva </v>
          </cell>
          <cell r="S970" t="str">
            <v>Departamento SAAD - Comparecientes</v>
          </cell>
          <cell r="T970" t="str">
            <v>Jorge Alirio Mancera Cortés</v>
          </cell>
          <cell r="U970" t="str">
            <v>BB-Departamento SAAD - Comparecientes</v>
          </cell>
          <cell r="V970" t="str">
            <v>N/A</v>
          </cell>
          <cell r="W970" t="str">
            <v>N/A</v>
          </cell>
          <cell r="X970" t="str">
            <v>N/A</v>
          </cell>
          <cell r="Y970" t="str">
            <v>Inversión</v>
          </cell>
          <cell r="Z970">
            <v>36140715</v>
          </cell>
          <cell r="AA970" t="str">
            <v>N/A</v>
          </cell>
          <cell r="AB970" t="str">
            <v>N/A</v>
          </cell>
          <cell r="AC970">
            <v>7228143</v>
          </cell>
          <cell r="AD970" t="str">
            <v>N/A</v>
          </cell>
          <cell r="AE970">
            <v>73822</v>
          </cell>
          <cell r="AF970">
            <v>313522</v>
          </cell>
          <cell r="AG970">
            <v>2018011001091</v>
          </cell>
          <cell r="AH970">
            <v>44753</v>
          </cell>
          <cell r="AI970">
            <v>44754</v>
          </cell>
          <cell r="AJ970" t="str">
            <v>N/A</v>
          </cell>
          <cell r="AK970" t="str">
            <v>N/A</v>
          </cell>
          <cell r="AL970" t="str">
            <v>N/A</v>
          </cell>
          <cell r="AM970" t="str">
            <v>N/A</v>
          </cell>
          <cell r="AN970">
            <v>0</v>
          </cell>
          <cell r="AO970" t="str">
            <v>N/A</v>
          </cell>
          <cell r="AP970">
            <v>0</v>
          </cell>
          <cell r="AQ970" t="str">
            <v>N/A</v>
          </cell>
          <cell r="AR970">
            <v>0</v>
          </cell>
          <cell r="AS970" t="str">
            <v>N/A</v>
          </cell>
          <cell r="AT970">
            <v>0</v>
          </cell>
          <cell r="AU970" t="str">
            <v>N/A</v>
          </cell>
          <cell r="AV970">
            <v>0</v>
          </cell>
          <cell r="AW970" t="str">
            <v>N/A</v>
          </cell>
          <cell r="AX970">
            <v>0</v>
          </cell>
          <cell r="AY970" t="str">
            <v>N/A</v>
          </cell>
          <cell r="AZ970">
            <v>0</v>
          </cell>
          <cell r="BA970">
            <v>36140715</v>
          </cell>
          <cell r="BB970" t="str">
            <v>NO</v>
          </cell>
          <cell r="BC970" t="str">
            <v>N/A</v>
          </cell>
          <cell r="BD970" t="str">
            <v>N/A</v>
          </cell>
          <cell r="BE970" t="str">
            <v>N/A</v>
          </cell>
          <cell r="BF970" t="str">
            <v>N/A</v>
          </cell>
          <cell r="BG970">
            <v>44895</v>
          </cell>
          <cell r="BH970">
            <v>44895</v>
          </cell>
          <cell r="BI970">
            <v>-448</v>
          </cell>
          <cell r="BJ970" t="str">
            <v>SI</v>
          </cell>
          <cell r="BK970" t="str">
            <v>N/A</v>
          </cell>
          <cell r="BL970" t="str">
            <v xml:space="preserve"> Departamento del Valle del Cauca</v>
          </cell>
          <cell r="BM970" t="str">
            <v xml:space="preserve">Cumplimiento </v>
          </cell>
          <cell r="BN970" t="str">
            <v>21-45-101377257</v>
          </cell>
          <cell r="BO970">
            <v>0</v>
          </cell>
          <cell r="BP970" t="str">
            <v>Aseguradora Solidaria de Colombia</v>
          </cell>
          <cell r="BQ970">
            <v>44754</v>
          </cell>
          <cell r="BR970" t="str">
            <v>11/07/2022 - 1/06/2023</v>
          </cell>
          <cell r="BS970">
            <v>2022</v>
          </cell>
          <cell r="BT970" t="str">
            <v>PENDIENTE</v>
          </cell>
          <cell r="BU970" t="str">
            <v>Ninguna</v>
          </cell>
          <cell r="BV970" t="str">
            <v>Terminado</v>
          </cell>
          <cell r="BW970" t="str">
            <v>Retiro</v>
          </cell>
          <cell r="BX970" t="str">
            <v>N/A</v>
          </cell>
          <cell r="BY970" t="str">
            <v>PENDIENTE</v>
          </cell>
          <cell r="BZ970" t="str">
            <v>N/A</v>
          </cell>
          <cell r="CA970" t="str">
            <v>MASCULINO</v>
          </cell>
        </row>
        <row r="971">
          <cell r="C971" t="str">
            <v>JEP-594-2022</v>
          </cell>
          <cell r="D971" t="str">
            <v>JEP-CSPO-575-2022</v>
          </cell>
          <cell r="E971" t="str">
            <v>Johanna Duarte</v>
          </cell>
          <cell r="F971">
            <v>44749</v>
          </cell>
          <cell r="G971" t="str">
            <v>Gustavo Hernández Guzman</v>
          </cell>
          <cell r="H971" t="str">
            <v>2. Contratos o convenios que no requieren pluralidad de ofertas</v>
          </cell>
          <cell r="I971" t="str">
            <v>1. Prestación de servicios</v>
          </cell>
          <cell r="J971">
            <v>19431655</v>
          </cell>
          <cell r="K971">
            <v>2</v>
          </cell>
          <cell r="L971" t="str">
            <v>Persona Natural</v>
          </cell>
          <cell r="M971" t="str">
            <v>Ibagué</v>
          </cell>
          <cell r="N971" t="str">
            <v xml:space="preserve">Prestación de servicios profesionales en la asesoría jurídica, atención integral y defensa técnica judicial a las personas que comparezcan ante las salas y secciones de la JEP, teniendo en cuenta los enfoques diferenciales. </v>
          </cell>
          <cell r="O971" t="str">
            <v>Misional</v>
          </cell>
          <cell r="P971" t="str">
            <v>Harvey Danilo Suarez Morales</v>
          </cell>
          <cell r="Q971" t="str">
            <v>Secretaría Ejecutiva</v>
          </cell>
          <cell r="R971" t="str">
            <v xml:space="preserve">Subsecretaría Ejecutiva </v>
          </cell>
          <cell r="S971" t="str">
            <v>Departamento SAAD - Comparecientes</v>
          </cell>
          <cell r="T971" t="str">
            <v>Jorge Alirio Mancera Cortés</v>
          </cell>
          <cell r="U971" t="str">
            <v>BB-Departamento SAAD - Comparecientes</v>
          </cell>
          <cell r="V971" t="str">
            <v>N/A</v>
          </cell>
          <cell r="W971" t="str">
            <v>N/A</v>
          </cell>
          <cell r="X971" t="str">
            <v>N/A</v>
          </cell>
          <cell r="Y971" t="str">
            <v>Inversión</v>
          </cell>
          <cell r="Z971">
            <v>36140715</v>
          </cell>
          <cell r="AA971" t="str">
            <v>N/A</v>
          </cell>
          <cell r="AB971" t="str">
            <v>N/A</v>
          </cell>
          <cell r="AC971">
            <v>7228143</v>
          </cell>
          <cell r="AD971" t="str">
            <v>N/A</v>
          </cell>
          <cell r="AE971">
            <v>74122</v>
          </cell>
          <cell r="AF971">
            <v>320722</v>
          </cell>
          <cell r="AG971" t="str">
            <v xml:space="preserve">	2018011001091</v>
          </cell>
          <cell r="AH971">
            <v>44755</v>
          </cell>
          <cell r="AI971">
            <v>44757</v>
          </cell>
          <cell r="AJ971" t="str">
            <v>N/A</v>
          </cell>
          <cell r="AK971" t="str">
            <v>N/A</v>
          </cell>
          <cell r="AL971" t="str">
            <v>N/A</v>
          </cell>
          <cell r="AM971" t="str">
            <v>N/A</v>
          </cell>
          <cell r="AN971">
            <v>0</v>
          </cell>
          <cell r="AO971" t="str">
            <v>N/A</v>
          </cell>
          <cell r="AP971">
            <v>0</v>
          </cell>
          <cell r="AQ971" t="str">
            <v>N/A</v>
          </cell>
          <cell r="AR971">
            <v>0</v>
          </cell>
          <cell r="AS971" t="str">
            <v>N/A</v>
          </cell>
          <cell r="AT971">
            <v>0</v>
          </cell>
          <cell r="AU971" t="str">
            <v>N/A</v>
          </cell>
          <cell r="AV971">
            <v>0</v>
          </cell>
          <cell r="AW971" t="str">
            <v>N/A</v>
          </cell>
          <cell r="AX971">
            <v>0</v>
          </cell>
          <cell r="AY971" t="str">
            <v>N/A</v>
          </cell>
          <cell r="AZ971">
            <v>0</v>
          </cell>
          <cell r="BA971">
            <v>36140715</v>
          </cell>
          <cell r="BB971" t="str">
            <v>NO</v>
          </cell>
          <cell r="BC971" t="str">
            <v>N/A</v>
          </cell>
          <cell r="BD971" t="str">
            <v>N/A</v>
          </cell>
          <cell r="BE971" t="str">
            <v>N/A</v>
          </cell>
          <cell r="BF971" t="str">
            <v>N/A</v>
          </cell>
          <cell r="BG971">
            <v>44895</v>
          </cell>
          <cell r="BH971">
            <v>44895</v>
          </cell>
          <cell r="BI971">
            <v>-448</v>
          </cell>
          <cell r="BJ971" t="str">
            <v>SI</v>
          </cell>
          <cell r="BK971" t="str">
            <v>N/A</v>
          </cell>
          <cell r="BL971" t="str">
            <v>Departamento del Tolima</v>
          </cell>
          <cell r="BM971" t="str">
            <v>Cumplimiento</v>
          </cell>
          <cell r="BN971" t="str">
            <v>25-45-101042453</v>
          </cell>
          <cell r="BO971">
            <v>0</v>
          </cell>
          <cell r="BP971" t="str">
            <v>Seguros del Estado S.A.</v>
          </cell>
          <cell r="BQ971">
            <v>44756</v>
          </cell>
          <cell r="BR971" t="str">
            <v>13/07/2022 - 31/05/2023</v>
          </cell>
          <cell r="BS971">
            <v>2022</v>
          </cell>
          <cell r="BT971" t="str">
            <v>PENDIENTE</v>
          </cell>
          <cell r="BU971" t="str">
            <v>El día 22 de julio se suspende el contrato por incapacidad</v>
          </cell>
          <cell r="BV971" t="str">
            <v>Terminado</v>
          </cell>
          <cell r="BW971" t="str">
            <v>Suspensión</v>
          </cell>
          <cell r="BX971" t="str">
            <v>22/07/2022 - 07/08/2022</v>
          </cell>
          <cell r="BY971" t="str">
            <v>PENDIENTE</v>
          </cell>
          <cell r="BZ971" t="str">
            <v>N/A</v>
          </cell>
          <cell r="CA971" t="str">
            <v>MASCULINO</v>
          </cell>
        </row>
        <row r="972">
          <cell r="C972" t="str">
            <v>JEP-468-2022</v>
          </cell>
          <cell r="D972" t="str">
            <v>JEP-CSPO-450-2022</v>
          </cell>
          <cell r="E972" t="str">
            <v>Johanna Duarte</v>
          </cell>
          <cell r="F972" t="str">
            <v>Revisado el 13/07/2022</v>
          </cell>
          <cell r="G972" t="str">
            <v>Eyver Samuel Escobar Mosquera </v>
          </cell>
          <cell r="H972" t="str">
            <v>2. Contratos o convenios que no requieren pluralidad de ofertas</v>
          </cell>
          <cell r="I972" t="str">
            <v>1. Prestación de servicios</v>
          </cell>
          <cell r="J972">
            <v>76321926</v>
          </cell>
          <cell r="K972">
            <v>9</v>
          </cell>
          <cell r="L972" t="str">
            <v>Persona Natural</v>
          </cell>
          <cell r="M972" t="str">
            <v>N/A</v>
          </cell>
          <cell r="N972" t="str">
            <v xml:space="preserve">Prestación de servicios profesionales en la asesoría jurídica, atención integral y defensa técnica judicial a las personas que comparezcan ante las salas y secciones de la jep, teniendo en cuenta los enfoques diferenciales </v>
          </cell>
          <cell r="O972" t="str">
            <v>Misional</v>
          </cell>
          <cell r="P972" t="str">
            <v>Harvey Danilo Suarez Morales</v>
          </cell>
          <cell r="Q972" t="str">
            <v>Secretaría Ejecutiva</v>
          </cell>
          <cell r="R972" t="str">
            <v xml:space="preserve">Subsecretaría Ejecutiva </v>
          </cell>
          <cell r="S972" t="str">
            <v>Departamento SAAD - Comparecientes</v>
          </cell>
          <cell r="T972" t="str">
            <v>Jorge Alirio Mancera Cortés</v>
          </cell>
          <cell r="U972" t="str">
            <v>BB-Departamento SAAD - Comparecientes</v>
          </cell>
          <cell r="V972" t="str">
            <v>N/A</v>
          </cell>
          <cell r="W972" t="str">
            <v>N/A</v>
          </cell>
          <cell r="X972" t="str">
            <v>N/A</v>
          </cell>
          <cell r="Y972" t="str">
            <v>Inversión</v>
          </cell>
          <cell r="Z972">
            <v>36140715</v>
          </cell>
          <cell r="AA972" t="str">
            <v>N/A</v>
          </cell>
          <cell r="AB972" t="str">
            <v>N/A</v>
          </cell>
          <cell r="AC972">
            <v>7228143</v>
          </cell>
          <cell r="AD972" t="str">
            <v>N/A</v>
          </cell>
          <cell r="AE972">
            <v>74522</v>
          </cell>
          <cell r="AF972">
            <v>297322</v>
          </cell>
          <cell r="AG972">
            <v>2018011001091</v>
          </cell>
          <cell r="AH972">
            <v>44743</v>
          </cell>
          <cell r="AI972">
            <v>44747</v>
          </cell>
          <cell r="AJ972" t="str">
            <v>N/A</v>
          </cell>
          <cell r="AK972" t="str">
            <v>N/A</v>
          </cell>
          <cell r="AL972" t="str">
            <v>N/A</v>
          </cell>
          <cell r="AM972" t="str">
            <v>N/A</v>
          </cell>
          <cell r="AN972">
            <v>0</v>
          </cell>
          <cell r="AO972" t="str">
            <v>N/A</v>
          </cell>
          <cell r="AP972">
            <v>0</v>
          </cell>
          <cell r="AQ972" t="str">
            <v>N/A</v>
          </cell>
          <cell r="AR972">
            <v>0</v>
          </cell>
          <cell r="AS972" t="str">
            <v>N/A</v>
          </cell>
          <cell r="AT972">
            <v>0</v>
          </cell>
          <cell r="AU972" t="str">
            <v>N/A</v>
          </cell>
          <cell r="AV972">
            <v>0</v>
          </cell>
          <cell r="AW972" t="str">
            <v>N/A</v>
          </cell>
          <cell r="AX972">
            <v>0</v>
          </cell>
          <cell r="AY972" t="str">
            <v>N/A</v>
          </cell>
          <cell r="AZ972">
            <v>0</v>
          </cell>
          <cell r="BA972">
            <v>36140715</v>
          </cell>
          <cell r="BB972" t="str">
            <v>NO</v>
          </cell>
          <cell r="BC972" t="str">
            <v>N/A</v>
          </cell>
          <cell r="BD972" t="str">
            <v>N/A</v>
          </cell>
          <cell r="BE972" t="str">
            <v>N/A</v>
          </cell>
          <cell r="BF972" t="str">
            <v>N/A</v>
          </cell>
          <cell r="BG972">
            <v>44895</v>
          </cell>
          <cell r="BH972">
            <v>44895</v>
          </cell>
          <cell r="BI972">
            <v>-448</v>
          </cell>
          <cell r="BJ972" t="str">
            <v>SI</v>
          </cell>
          <cell r="BK972" t="str">
            <v>N/A</v>
          </cell>
          <cell r="BL972" t="str">
            <v>Cauca</v>
          </cell>
          <cell r="BM972" t="str">
            <v>Cumplimiento</v>
          </cell>
          <cell r="BN972" t="str">
            <v>435-47994000049866</v>
          </cell>
          <cell r="BO972">
            <v>0</v>
          </cell>
          <cell r="BP972" t="str">
            <v>Solidaria de Colombia</v>
          </cell>
          <cell r="BQ972">
            <v>44749</v>
          </cell>
          <cell r="BR972" t="str">
            <v>01/07/2022 - 31/05/2023</v>
          </cell>
          <cell r="BS972">
            <v>2022</v>
          </cell>
          <cell r="BT972" t="str">
            <v>PENDIENTE</v>
          </cell>
          <cell r="BU972" t="str">
            <v>Ninguna</v>
          </cell>
          <cell r="BV972" t="str">
            <v>Terminado</v>
          </cell>
          <cell r="BW972" t="str">
            <v>Retiro</v>
          </cell>
          <cell r="BX972" t="str">
            <v>N/A</v>
          </cell>
          <cell r="BY972" t="str">
            <v>DERECHO</v>
          </cell>
          <cell r="BZ972" t="str">
            <v>N/A</v>
          </cell>
          <cell r="CA972" t="str">
            <v>MASCULINO</v>
          </cell>
        </row>
        <row r="973">
          <cell r="C973" t="str">
            <v>JEP-469-2022</v>
          </cell>
          <cell r="D973" t="str">
            <v>JEP-CSPO-451-2022</v>
          </cell>
          <cell r="E973" t="str">
            <v>Johanna Duarte</v>
          </cell>
          <cell r="F973" t="str">
            <v>Revisado el 8/07/2022</v>
          </cell>
          <cell r="G973" t="str">
            <v>Diana Consuelo Tovar Romero</v>
          </cell>
          <cell r="H973" t="str">
            <v>2. Contratos o convenios que no requieren pluralidad de ofertas</v>
          </cell>
          <cell r="I973" t="str">
            <v>1. Prestación de servicios</v>
          </cell>
          <cell r="J973">
            <v>52491837</v>
          </cell>
          <cell r="K973">
            <v>2</v>
          </cell>
          <cell r="L973" t="str">
            <v>Persona Natural</v>
          </cell>
          <cell r="M973" t="str">
            <v xml:space="preserve">Bogotá D.C. </v>
          </cell>
          <cell r="N973" t="str">
            <v xml:space="preserve">Prestación de servicios profesionales en la asesoría jurídica, atención integral y defensa técnica judicial a las personas que comparezcan ante las salas y secciones de la jep, teniendo en cuenta los enfoques diferenciales </v>
          </cell>
          <cell r="O973" t="str">
            <v>Misional</v>
          </cell>
          <cell r="P973" t="str">
            <v>Harvey Danilo Suarez Morales</v>
          </cell>
          <cell r="Q973" t="str">
            <v>Secretaría Ejecutiva</v>
          </cell>
          <cell r="R973" t="str">
            <v xml:space="preserve">Subsecretaría Ejecutiva </v>
          </cell>
          <cell r="S973" t="str">
            <v>Departamento SAAD - Comparecientes</v>
          </cell>
          <cell r="T973" t="str">
            <v>Jorge Alirio Mancera Cortés</v>
          </cell>
          <cell r="U973" t="str">
            <v>BB-Departamento SAAD - Comparecientes</v>
          </cell>
          <cell r="V973" t="str">
            <v>N/A</v>
          </cell>
          <cell r="W973" t="str">
            <v>N/A</v>
          </cell>
          <cell r="X973" t="str">
            <v>N/A</v>
          </cell>
          <cell r="Y973" t="str">
            <v>Inversión</v>
          </cell>
          <cell r="Z973">
            <v>36140715</v>
          </cell>
          <cell r="AA973" t="str">
            <v>N/A</v>
          </cell>
          <cell r="AB973" t="str">
            <v>N/A</v>
          </cell>
          <cell r="AC973">
            <v>7228143</v>
          </cell>
          <cell r="AD973" t="str">
            <v>N/A</v>
          </cell>
          <cell r="AE973">
            <v>75022</v>
          </cell>
          <cell r="AF973">
            <v>297422</v>
          </cell>
          <cell r="AG973">
            <v>2018011001091</v>
          </cell>
          <cell r="AH973">
            <v>44743</v>
          </cell>
          <cell r="AI973">
            <v>44747</v>
          </cell>
          <cell r="AJ973" t="str">
            <v>N/A</v>
          </cell>
          <cell r="AK973" t="str">
            <v>N/A</v>
          </cell>
          <cell r="AL973" t="str">
            <v>N/A</v>
          </cell>
          <cell r="AM973" t="str">
            <v>N/A</v>
          </cell>
          <cell r="AN973">
            <v>0</v>
          </cell>
          <cell r="AO973" t="str">
            <v>N/A</v>
          </cell>
          <cell r="AP973">
            <v>0</v>
          </cell>
          <cell r="AQ973" t="str">
            <v>N/A</v>
          </cell>
          <cell r="AR973">
            <v>0</v>
          </cell>
          <cell r="AS973" t="str">
            <v>N/A</v>
          </cell>
          <cell r="AT973">
            <v>0</v>
          </cell>
          <cell r="AU973" t="str">
            <v>N/A</v>
          </cell>
          <cell r="AV973">
            <v>0</v>
          </cell>
          <cell r="AW973" t="str">
            <v>N/A</v>
          </cell>
          <cell r="AX973">
            <v>0</v>
          </cell>
          <cell r="AY973" t="str">
            <v>N/A</v>
          </cell>
          <cell r="AZ973">
            <v>0</v>
          </cell>
          <cell r="BA973">
            <v>36140715</v>
          </cell>
          <cell r="BB973" t="str">
            <v>NO</v>
          </cell>
          <cell r="BC973" t="str">
            <v>N/A</v>
          </cell>
          <cell r="BD973" t="str">
            <v>N/A</v>
          </cell>
          <cell r="BE973" t="str">
            <v>N/A</v>
          </cell>
          <cell r="BF973" t="str">
            <v>N/A</v>
          </cell>
          <cell r="BG973">
            <v>44895</v>
          </cell>
          <cell r="BH973">
            <v>44895</v>
          </cell>
          <cell r="BI973">
            <v>-448</v>
          </cell>
          <cell r="BJ973" t="str">
            <v>SI</v>
          </cell>
          <cell r="BK973" t="str">
            <v>N/A</v>
          </cell>
          <cell r="BL973" t="str">
            <v>Bogotá D.C.</v>
          </cell>
          <cell r="BM973" t="str">
            <v>Cumplimiento</v>
          </cell>
          <cell r="BN973" t="str">
            <v>14-47-101017970</v>
          </cell>
          <cell r="BO973">
            <v>0</v>
          </cell>
          <cell r="BP973" t="str">
            <v xml:space="preserve">Seguros del Estado S.A. </v>
          </cell>
          <cell r="BQ973">
            <v>44747</v>
          </cell>
          <cell r="BR973" t="str">
            <v>01/07/2022 - 01/06/2023</v>
          </cell>
          <cell r="BS973">
            <v>2022</v>
          </cell>
          <cell r="BT973" t="str">
            <v>PENDIENTE</v>
          </cell>
          <cell r="BU973" t="str">
            <v>Ninguna</v>
          </cell>
          <cell r="BV973" t="str">
            <v>Terminado</v>
          </cell>
          <cell r="BW973" t="str">
            <v>Retiro</v>
          </cell>
          <cell r="BX973" t="str">
            <v>N/A</v>
          </cell>
          <cell r="BY973" t="str">
            <v>DERECHO</v>
          </cell>
          <cell r="BZ973" t="str">
            <v>N/A</v>
          </cell>
          <cell r="CA973" t="str">
            <v>FEMENINO</v>
          </cell>
        </row>
        <row r="974">
          <cell r="C974" t="str">
            <v>JEP-592-2022</v>
          </cell>
          <cell r="D974" t="str">
            <v>JEP-CSPO-573-2022</v>
          </cell>
          <cell r="E974" t="str">
            <v>Johanna Duarte</v>
          </cell>
          <cell r="F974">
            <v>44749</v>
          </cell>
          <cell r="G974" t="str">
            <v>Darwin Esneyder Arias García</v>
          </cell>
          <cell r="H974" t="str">
            <v>2. Contratos o convenios que no requieren pluralidad de ofertas</v>
          </cell>
          <cell r="I974" t="str">
            <v>1. Prestación de servicios</v>
          </cell>
          <cell r="J974">
            <v>1065567271</v>
          </cell>
          <cell r="K974">
            <v>0</v>
          </cell>
          <cell r="L974" t="str">
            <v>Persona Natural</v>
          </cell>
          <cell r="M974" t="str">
            <v>Valledupar</v>
          </cell>
          <cell r="N974" t="str">
            <v xml:space="preserve">Prestación de servicios profesionales en la asesoría jurídica, atención integral y defensa técnica judicial a las personas que comparezcan ante las salas y secciones de la JEP, teniendo en cuenta los enfoques diferenciales. </v>
          </cell>
          <cell r="O974" t="str">
            <v>Misional</v>
          </cell>
          <cell r="P974" t="str">
            <v>Harvey Danilo Suarez Morales</v>
          </cell>
          <cell r="Q974" t="str">
            <v>Secretaría Ejecutiva</v>
          </cell>
          <cell r="R974" t="str">
            <v xml:space="preserve">Subsecretaría Ejecutiva </v>
          </cell>
          <cell r="S974" t="str">
            <v>Departamento SAAD - Comparecientes</v>
          </cell>
          <cell r="T974" t="str">
            <v>Jorge Alirio Mancera Cortés</v>
          </cell>
          <cell r="U974" t="str">
            <v>BB-Departamento SAAD - Comparecientes</v>
          </cell>
          <cell r="V974" t="str">
            <v>N/A</v>
          </cell>
          <cell r="W974" t="str">
            <v>N/A</v>
          </cell>
          <cell r="X974" t="str">
            <v>N/A</v>
          </cell>
          <cell r="Y974" t="str">
            <v>Inversión</v>
          </cell>
          <cell r="Z974">
            <v>36140715</v>
          </cell>
          <cell r="AA974" t="str">
            <v>N/A</v>
          </cell>
          <cell r="AB974" t="str">
            <v>N/A</v>
          </cell>
          <cell r="AC974">
            <v>7228143</v>
          </cell>
          <cell r="AD974" t="str">
            <v>N/A</v>
          </cell>
          <cell r="AE974">
            <v>75422</v>
          </cell>
          <cell r="AF974">
            <v>19422</v>
          </cell>
          <cell r="AG974" t="str">
            <v xml:space="preserve">	2018011001091</v>
          </cell>
          <cell r="AH974">
            <v>44755</v>
          </cell>
          <cell r="AI974">
            <v>44756</v>
          </cell>
          <cell r="AJ974" t="str">
            <v>N/A</v>
          </cell>
          <cell r="AK974" t="str">
            <v>N/A</v>
          </cell>
          <cell r="AL974" t="str">
            <v>N/A</v>
          </cell>
          <cell r="AM974" t="str">
            <v>N/A</v>
          </cell>
          <cell r="AN974">
            <v>0</v>
          </cell>
          <cell r="AO974" t="str">
            <v>N/A</v>
          </cell>
          <cell r="AP974">
            <v>0</v>
          </cell>
          <cell r="AQ974" t="str">
            <v>N/A</v>
          </cell>
          <cell r="AR974">
            <v>0</v>
          </cell>
          <cell r="AS974" t="str">
            <v>N/A</v>
          </cell>
          <cell r="AT974">
            <v>0</v>
          </cell>
          <cell r="AU974" t="str">
            <v>N/A</v>
          </cell>
          <cell r="AV974">
            <v>0</v>
          </cell>
          <cell r="AW974" t="str">
            <v>N/A</v>
          </cell>
          <cell r="AX974">
            <v>0</v>
          </cell>
          <cell r="AY974" t="str">
            <v>N/A</v>
          </cell>
          <cell r="AZ974">
            <v>0</v>
          </cell>
          <cell r="BA974">
            <v>36140715</v>
          </cell>
          <cell r="BB974" t="str">
            <v>NO</v>
          </cell>
          <cell r="BC974" t="str">
            <v>N/A</v>
          </cell>
          <cell r="BD974" t="str">
            <v>N/A</v>
          </cell>
          <cell r="BE974" t="str">
            <v>N/A</v>
          </cell>
          <cell r="BF974" t="str">
            <v>N/A</v>
          </cell>
          <cell r="BG974">
            <v>44895</v>
          </cell>
          <cell r="BH974">
            <v>44895</v>
          </cell>
          <cell r="BI974">
            <v>-448</v>
          </cell>
          <cell r="BJ974" t="str">
            <v>SI</v>
          </cell>
          <cell r="BK974" t="str">
            <v>N/A</v>
          </cell>
          <cell r="BL974" t="str">
            <v>departamento de la Guajira</v>
          </cell>
          <cell r="BM974" t="str">
            <v>Cumplimiento</v>
          </cell>
          <cell r="BN974" t="str">
            <v>36-47-1010001492</v>
          </cell>
          <cell r="BO974">
            <v>0</v>
          </cell>
          <cell r="BP974" t="str">
            <v>Seguros del Estado S.A.</v>
          </cell>
          <cell r="BQ974">
            <v>44755</v>
          </cell>
          <cell r="BR974" t="str">
            <v>13/07/2022 - 31/05/2023</v>
          </cell>
          <cell r="BS974">
            <v>2022</v>
          </cell>
          <cell r="BT974" t="str">
            <v>PENDIENTE</v>
          </cell>
          <cell r="BU974" t="str">
            <v>Ninguna</v>
          </cell>
          <cell r="BV974" t="str">
            <v>Terminado</v>
          </cell>
          <cell r="BW974" t="str">
            <v>Retiro</v>
          </cell>
          <cell r="BX974" t="str">
            <v>N/A</v>
          </cell>
          <cell r="BY974" t="str">
            <v>PENDIENTE</v>
          </cell>
          <cell r="BZ974" t="str">
            <v>N/A</v>
          </cell>
          <cell r="CA974" t="str">
            <v>MASCULINO</v>
          </cell>
        </row>
        <row r="975">
          <cell r="C975" t="str">
            <v>JEP-595-2022</v>
          </cell>
          <cell r="D975" t="str">
            <v>JEP-CSPO-576-2022</v>
          </cell>
          <cell r="E975" t="str">
            <v>Johanna Duarte</v>
          </cell>
          <cell r="F975">
            <v>44749</v>
          </cell>
          <cell r="G975" t="str">
            <v>Cesar Arnulfo Pinilla Orejarena</v>
          </cell>
          <cell r="H975" t="str">
            <v>2. Contratos o convenios que no requieren pluralidad de ofertas</v>
          </cell>
          <cell r="I975" t="str">
            <v>1. Prestación de servicios</v>
          </cell>
          <cell r="J975">
            <v>91516651</v>
          </cell>
          <cell r="K975">
            <v>1</v>
          </cell>
          <cell r="L975" t="str">
            <v>Persona Natural</v>
          </cell>
          <cell r="M975" t="str">
            <v xml:space="preserve">Bucaramanga </v>
          </cell>
          <cell r="N975" t="str">
            <v xml:space="preserve">Prestación de servicios profesionales en la asesoría jurídica, atención integral y defensa técnica judicial a las personas que comparezcan ante las salas y secciones de la JEP, teniendo en cuenta los enfoques diferenciales. </v>
          </cell>
          <cell r="O975" t="str">
            <v>Misional</v>
          </cell>
          <cell r="P975" t="str">
            <v>Harvey Danilo Suarez Morales</v>
          </cell>
          <cell r="Q975" t="str">
            <v>Secretaría Ejecutiva</v>
          </cell>
          <cell r="R975" t="str">
            <v xml:space="preserve">Subsecretaría Ejecutiva </v>
          </cell>
          <cell r="S975" t="str">
            <v>Departamento SAAD - Comparecientes</v>
          </cell>
          <cell r="T975" t="str">
            <v>Jorge Alirio Mancera Cortés</v>
          </cell>
          <cell r="U975" t="str">
            <v>BB-Departamento SAAD - Comparecientes</v>
          </cell>
          <cell r="V975" t="str">
            <v>N/A</v>
          </cell>
          <cell r="W975" t="str">
            <v>N/A</v>
          </cell>
          <cell r="X975" t="str">
            <v>N/A</v>
          </cell>
          <cell r="Y975" t="str">
            <v>Inversión</v>
          </cell>
          <cell r="Z975">
            <v>36140715</v>
          </cell>
          <cell r="AA975" t="str">
            <v>N/A</v>
          </cell>
          <cell r="AB975" t="str">
            <v>N/A</v>
          </cell>
          <cell r="AC975">
            <v>7228143</v>
          </cell>
          <cell r="AD975" t="str">
            <v>N/A</v>
          </cell>
          <cell r="AE975">
            <v>75922</v>
          </cell>
          <cell r="AF975">
            <v>315722</v>
          </cell>
          <cell r="AG975" t="str">
            <v xml:space="preserve">	2018011001091</v>
          </cell>
          <cell r="AH975">
            <v>44754</v>
          </cell>
          <cell r="AI975">
            <v>44761</v>
          </cell>
          <cell r="AJ975" t="str">
            <v>N/A</v>
          </cell>
          <cell r="AK975" t="str">
            <v>N/A</v>
          </cell>
          <cell r="AL975" t="str">
            <v>N/A</v>
          </cell>
          <cell r="AM975" t="str">
            <v>N/A</v>
          </cell>
          <cell r="AN975">
            <v>0</v>
          </cell>
          <cell r="AO975" t="str">
            <v>N/A</v>
          </cell>
          <cell r="AP975">
            <v>0</v>
          </cell>
          <cell r="AQ975" t="str">
            <v>N/A</v>
          </cell>
          <cell r="AR975">
            <v>0</v>
          </cell>
          <cell r="AS975" t="str">
            <v>N/A</v>
          </cell>
          <cell r="AT975">
            <v>0</v>
          </cell>
          <cell r="AU975" t="str">
            <v>N/A</v>
          </cell>
          <cell r="AV975">
            <v>0</v>
          </cell>
          <cell r="AW975" t="str">
            <v>N/A</v>
          </cell>
          <cell r="AX975">
            <v>0</v>
          </cell>
          <cell r="AY975" t="str">
            <v>N/A</v>
          </cell>
          <cell r="AZ975">
            <v>0</v>
          </cell>
          <cell r="BA975">
            <v>36140715</v>
          </cell>
          <cell r="BB975" t="str">
            <v>NO</v>
          </cell>
          <cell r="BC975" t="str">
            <v>N/A</v>
          </cell>
          <cell r="BD975" t="str">
            <v>N/A</v>
          </cell>
          <cell r="BE975" t="str">
            <v>N/A</v>
          </cell>
          <cell r="BF975" t="str">
            <v>N/A</v>
          </cell>
          <cell r="BG975">
            <v>44895</v>
          </cell>
          <cell r="BH975">
            <v>44895</v>
          </cell>
          <cell r="BI975">
            <v>-448</v>
          </cell>
          <cell r="BJ975" t="str">
            <v>SI</v>
          </cell>
          <cell r="BK975" t="str">
            <v>N/A</v>
          </cell>
          <cell r="BL975" t="str">
            <v>Departamento de Santander</v>
          </cell>
          <cell r="BM975" t="str">
            <v>Cumplimiento</v>
          </cell>
          <cell r="BN975" t="str">
            <v>400-47-994000085540</v>
          </cell>
          <cell r="BO975">
            <v>0</v>
          </cell>
          <cell r="BP975" t="str">
            <v>Aseguradora Solidaria de Colombia</v>
          </cell>
          <cell r="BQ975" t="str">
            <v>13/072022</v>
          </cell>
          <cell r="BR975" t="str">
            <v>12/07/2022 - 31/05/2023</v>
          </cell>
          <cell r="BS975">
            <v>2022</v>
          </cell>
          <cell r="BT975" t="str">
            <v>PENDIENTE</v>
          </cell>
          <cell r="BU975" t="str">
            <v>Ninguna</v>
          </cell>
          <cell r="BV975" t="str">
            <v>Terminado</v>
          </cell>
          <cell r="BW975" t="str">
            <v>Retiro</v>
          </cell>
          <cell r="BX975" t="str">
            <v>N/A</v>
          </cell>
          <cell r="BY975" t="str">
            <v>PENDIENTE</v>
          </cell>
          <cell r="BZ975" t="str">
            <v>N/A</v>
          </cell>
          <cell r="CA975" t="str">
            <v>MASCULINO</v>
          </cell>
        </row>
        <row r="976">
          <cell r="C976" t="str">
            <v>JEP-075-2022</v>
          </cell>
          <cell r="D976" t="str">
            <v>JEP-CSPO-075-2022</v>
          </cell>
          <cell r="E976" t="str">
            <v>Jairo Cuellar</v>
          </cell>
          <cell r="F976" t="str">
            <v>N/R</v>
          </cell>
          <cell r="G976" t="str">
            <v>CANCELADO</v>
          </cell>
          <cell r="H976" t="str">
            <v>2. Contratos o convenios que no requieren pluralidad de ofertas</v>
          </cell>
          <cell r="I976" t="str">
            <v>1. Prestación de servicios</v>
          </cell>
          <cell r="J976" t="str">
            <v>CANCELADO</v>
          </cell>
          <cell r="K976">
            <v>3</v>
          </cell>
          <cell r="L976" t="str">
            <v>Persona Natural</v>
          </cell>
          <cell r="M976" t="str">
            <v>N/A</v>
          </cell>
          <cell r="N976" t="str">
            <v>CANCELADO</v>
          </cell>
          <cell r="O976" t="str">
            <v>Administrativo Transversal</v>
          </cell>
          <cell r="P976" t="str">
            <v>Cancelado</v>
          </cell>
          <cell r="Q976" t="str">
            <v>Cancelado</v>
          </cell>
          <cell r="R976" t="str">
            <v>Cancelado</v>
          </cell>
          <cell r="S976" t="str">
            <v>Cancelado</v>
          </cell>
          <cell r="T976" t="str">
            <v>N/A</v>
          </cell>
          <cell r="U976" t="str">
            <v>Cancelado</v>
          </cell>
          <cell r="V976" t="str">
            <v>N/A</v>
          </cell>
          <cell r="W976" t="str">
            <v>N/A</v>
          </cell>
          <cell r="X976" t="str">
            <v>N/A</v>
          </cell>
          <cell r="Y976" t="str">
            <v>Cancelado</v>
          </cell>
          <cell r="Z976">
            <v>0</v>
          </cell>
          <cell r="AA976" t="str">
            <v>N/A</v>
          </cell>
          <cell r="AB976" t="str">
            <v>N/A</v>
          </cell>
          <cell r="AC976" t="str">
            <v>N/A</v>
          </cell>
          <cell r="AD976" t="str">
            <v>N/A</v>
          </cell>
          <cell r="AE976" t="str">
            <v>N/A</v>
          </cell>
          <cell r="AF976" t="str">
            <v>N/A</v>
          </cell>
          <cell r="AG976" t="str">
            <v>N/A</v>
          </cell>
          <cell r="AH976" t="str">
            <v>N/A</v>
          </cell>
          <cell r="AI976" t="str">
            <v>N/A</v>
          </cell>
          <cell r="AJ976" t="str">
            <v>N/A</v>
          </cell>
          <cell r="AK976" t="str">
            <v>N/A</v>
          </cell>
          <cell r="AL976" t="str">
            <v>N/A</v>
          </cell>
          <cell r="AM976" t="str">
            <v>N/A</v>
          </cell>
          <cell r="AN976">
            <v>0</v>
          </cell>
          <cell r="AO976" t="str">
            <v>N/A</v>
          </cell>
          <cell r="AP976">
            <v>0</v>
          </cell>
          <cell r="AQ976" t="str">
            <v>N/A</v>
          </cell>
          <cell r="AR976">
            <v>0</v>
          </cell>
          <cell r="AS976" t="str">
            <v>N/A</v>
          </cell>
          <cell r="AT976">
            <v>0</v>
          </cell>
          <cell r="AU976" t="str">
            <v>N/A</v>
          </cell>
          <cell r="AV976">
            <v>0</v>
          </cell>
          <cell r="AW976" t="str">
            <v>N/A</v>
          </cell>
          <cell r="AX976">
            <v>0</v>
          </cell>
          <cell r="AY976" t="str">
            <v>N/A</v>
          </cell>
          <cell r="AZ976" t="e">
            <v>#VALUE!</v>
          </cell>
          <cell r="BA976">
            <v>0</v>
          </cell>
          <cell r="BB976" t="str">
            <v>NO</v>
          </cell>
          <cell r="BC976" t="str">
            <v>N/A</v>
          </cell>
          <cell r="BD976" t="str">
            <v>N/A</v>
          </cell>
          <cell r="BE976" t="str">
            <v>N/A</v>
          </cell>
          <cell r="BF976" t="str">
            <v>N/A</v>
          </cell>
          <cell r="BG976" t="str">
            <v>N/A</v>
          </cell>
          <cell r="BH976" t="str">
            <v>N/A</v>
          </cell>
          <cell r="BI976" t="e">
            <v>#VALUE!</v>
          </cell>
          <cell r="BJ976" t="str">
            <v>NO</v>
          </cell>
          <cell r="BK976" t="str">
            <v>N/A</v>
          </cell>
          <cell r="BL976" t="str">
            <v>N/A</v>
          </cell>
          <cell r="BM976" t="str">
            <v>N/A</v>
          </cell>
          <cell r="BN976" t="str">
            <v>N/A</v>
          </cell>
          <cell r="BO976" t="str">
            <v>N/A</v>
          </cell>
          <cell r="BP976" t="str">
            <v>N/A</v>
          </cell>
          <cell r="BQ976" t="str">
            <v>N/A</v>
          </cell>
          <cell r="BR976" t="str">
            <v>N/A</v>
          </cell>
          <cell r="BS976">
            <v>2022</v>
          </cell>
          <cell r="BT976" t="str">
            <v>N/A</v>
          </cell>
          <cell r="BU976" t="str">
            <v>CANCELADO</v>
          </cell>
          <cell r="BV976" t="str">
            <v>Cancelado</v>
          </cell>
          <cell r="BW976" t="str">
            <v>Ninguna</v>
          </cell>
          <cell r="BY976" t="str">
            <v>N/A</v>
          </cell>
          <cell r="BZ976" t="str">
            <v>N/A</v>
          </cell>
          <cell r="CA976" t="str">
            <v>N/A</v>
          </cell>
        </row>
        <row r="977">
          <cell r="C977" t="str">
            <v>JEP-078-2022</v>
          </cell>
          <cell r="D977" t="str">
            <v>JEP-CSPO-078-2022</v>
          </cell>
          <cell r="E977" t="str">
            <v>Jairo Cuellar</v>
          </cell>
          <cell r="F977" t="str">
            <v>N/R</v>
          </cell>
          <cell r="G977" t="str">
            <v>CANCELADO</v>
          </cell>
          <cell r="H977" t="str">
            <v>2. Contratos o convenios que no requieren pluralidad de ofertas</v>
          </cell>
          <cell r="I977" t="str">
            <v>1. Prestación de servicios</v>
          </cell>
          <cell r="J977" t="str">
            <v>CANCELADO</v>
          </cell>
          <cell r="K977" t="str">
            <v>N/A</v>
          </cell>
          <cell r="L977" t="str">
            <v>Persona Natural</v>
          </cell>
          <cell r="M977" t="str">
            <v>N/A</v>
          </cell>
          <cell r="N977" t="str">
            <v>CANCELADO</v>
          </cell>
          <cell r="O977" t="str">
            <v>Administrativo Transversal</v>
          </cell>
          <cell r="P977" t="str">
            <v>Cancelado</v>
          </cell>
          <cell r="Q977" t="str">
            <v>Cancelado</v>
          </cell>
          <cell r="R977" t="str">
            <v>Cancelado</v>
          </cell>
          <cell r="S977" t="str">
            <v>Cancelado</v>
          </cell>
          <cell r="T977" t="str">
            <v>N/A</v>
          </cell>
          <cell r="U977" t="str">
            <v>Cancelado</v>
          </cell>
          <cell r="V977" t="str">
            <v>N/A</v>
          </cell>
          <cell r="W977" t="str">
            <v>N/A</v>
          </cell>
          <cell r="X977" t="str">
            <v>N/A</v>
          </cell>
          <cell r="Y977" t="str">
            <v>Cancelado</v>
          </cell>
          <cell r="Z977">
            <v>0</v>
          </cell>
          <cell r="AA977" t="str">
            <v>N/A</v>
          </cell>
          <cell r="AB977" t="str">
            <v>N/A</v>
          </cell>
          <cell r="AC977" t="str">
            <v>N/A</v>
          </cell>
          <cell r="AD977" t="str">
            <v>N/A</v>
          </cell>
          <cell r="AE977" t="str">
            <v>N/A</v>
          </cell>
          <cell r="AF977" t="str">
            <v>N/A</v>
          </cell>
          <cell r="AG977" t="str">
            <v>N/A</v>
          </cell>
          <cell r="AH977" t="str">
            <v>N/A</v>
          </cell>
          <cell r="AI977" t="str">
            <v>N/A</v>
          </cell>
          <cell r="AJ977" t="str">
            <v>N/A</v>
          </cell>
          <cell r="AK977" t="str">
            <v>N/A</v>
          </cell>
          <cell r="AL977" t="str">
            <v>N/A</v>
          </cell>
          <cell r="AM977" t="str">
            <v>N/A</v>
          </cell>
          <cell r="AN977">
            <v>0</v>
          </cell>
          <cell r="AO977" t="str">
            <v>N/A</v>
          </cell>
          <cell r="AP977">
            <v>0</v>
          </cell>
          <cell r="AQ977" t="str">
            <v>N/A</v>
          </cell>
          <cell r="AR977">
            <v>0</v>
          </cell>
          <cell r="AS977" t="str">
            <v>N/A</v>
          </cell>
          <cell r="AT977">
            <v>0</v>
          </cell>
          <cell r="AU977" t="str">
            <v>N/A</v>
          </cell>
          <cell r="AV977">
            <v>0</v>
          </cell>
          <cell r="AW977" t="str">
            <v>N/A</v>
          </cell>
          <cell r="AX977">
            <v>0</v>
          </cell>
          <cell r="AY977" t="str">
            <v>N/A</v>
          </cell>
          <cell r="AZ977" t="e">
            <v>#VALUE!</v>
          </cell>
          <cell r="BA977">
            <v>0</v>
          </cell>
          <cell r="BB977" t="str">
            <v>NO</v>
          </cell>
          <cell r="BC977" t="str">
            <v>N/A</v>
          </cell>
          <cell r="BD977" t="str">
            <v>N/A</v>
          </cell>
          <cell r="BE977" t="str">
            <v>N/A</v>
          </cell>
          <cell r="BF977" t="str">
            <v>N/A</v>
          </cell>
          <cell r="BG977" t="str">
            <v>N/A</v>
          </cell>
          <cell r="BH977" t="str">
            <v>N/A</v>
          </cell>
          <cell r="BI977" t="e">
            <v>#VALUE!</v>
          </cell>
          <cell r="BJ977" t="str">
            <v>NO</v>
          </cell>
          <cell r="BK977" t="str">
            <v>N/A</v>
          </cell>
          <cell r="BL977" t="str">
            <v>N/A</v>
          </cell>
          <cell r="BM977" t="str">
            <v>N/A</v>
          </cell>
          <cell r="BN977" t="str">
            <v>N/A</v>
          </cell>
          <cell r="BO977" t="str">
            <v>N/A</v>
          </cell>
          <cell r="BP977" t="str">
            <v>N/A</v>
          </cell>
          <cell r="BQ977" t="str">
            <v>N/A</v>
          </cell>
          <cell r="BR977" t="str">
            <v>N/A</v>
          </cell>
          <cell r="BS977">
            <v>2022</v>
          </cell>
          <cell r="BT977" t="str">
            <v>N/A</v>
          </cell>
          <cell r="BU977" t="str">
            <v>CANCELADO</v>
          </cell>
          <cell r="BV977" t="str">
            <v>Cancelado</v>
          </cell>
          <cell r="BW977" t="str">
            <v>Ninguna</v>
          </cell>
          <cell r="BY977" t="str">
            <v>N/A</v>
          </cell>
          <cell r="BZ977" t="str">
            <v>N/A</v>
          </cell>
          <cell r="CA977" t="str">
            <v>N/A</v>
          </cell>
        </row>
        <row r="978">
          <cell r="C978" t="str">
            <v>JEP-099-2022</v>
          </cell>
          <cell r="D978" t="str">
            <v>JEP-CSPO-099-2022</v>
          </cell>
          <cell r="E978" t="str">
            <v>Mateo Ávila</v>
          </cell>
          <cell r="F978" t="str">
            <v>N/R</v>
          </cell>
          <cell r="G978" t="str">
            <v>Sandra Del Pilar Ramirez Barrios</v>
          </cell>
          <cell r="H978" t="str">
            <v>2. Contratos o convenios que no requieren pluralidad de ofertas</v>
          </cell>
          <cell r="I978" t="str">
            <v>1. Prestación de servicios</v>
          </cell>
          <cell r="J978" t="str">
            <v>CANCELADO</v>
          </cell>
          <cell r="K978" t="str">
            <v>CANCELADO</v>
          </cell>
          <cell r="L978" t="str">
            <v>Persona Natural</v>
          </cell>
          <cell r="M978" t="str">
            <v>N/A</v>
          </cell>
          <cell r="N978" t="str">
            <v>CANCELADO</v>
          </cell>
          <cell r="O978" t="str">
            <v>Administrativo Transversal</v>
          </cell>
          <cell r="P978" t="str">
            <v>Cancelado</v>
          </cell>
          <cell r="Q978" t="str">
            <v>Cancelado</v>
          </cell>
          <cell r="R978" t="str">
            <v>Cancelado</v>
          </cell>
          <cell r="S978" t="str">
            <v>Cancelado</v>
          </cell>
          <cell r="T978" t="str">
            <v>N/A</v>
          </cell>
          <cell r="U978" t="str">
            <v>Cancelado</v>
          </cell>
          <cell r="V978" t="str">
            <v>N/A</v>
          </cell>
          <cell r="W978" t="str">
            <v>N/A</v>
          </cell>
          <cell r="X978" t="str">
            <v>N/A</v>
          </cell>
          <cell r="Y978" t="str">
            <v>Cancelado</v>
          </cell>
          <cell r="Z978">
            <v>0</v>
          </cell>
          <cell r="AA978" t="str">
            <v>N/A</v>
          </cell>
          <cell r="AB978" t="str">
            <v>N/A</v>
          </cell>
          <cell r="AC978" t="str">
            <v>N/A</v>
          </cell>
          <cell r="AD978" t="str">
            <v>N/A</v>
          </cell>
          <cell r="AE978" t="str">
            <v>N/A</v>
          </cell>
          <cell r="AF978" t="str">
            <v>N/A</v>
          </cell>
          <cell r="AG978" t="str">
            <v>N/A</v>
          </cell>
          <cell r="AH978" t="str">
            <v>N/A</v>
          </cell>
          <cell r="AI978" t="str">
            <v>N/A</v>
          </cell>
          <cell r="AJ978" t="str">
            <v>N/A</v>
          </cell>
          <cell r="AK978" t="str">
            <v>N/A</v>
          </cell>
          <cell r="AL978" t="str">
            <v>N/A</v>
          </cell>
          <cell r="AM978" t="str">
            <v>N/A</v>
          </cell>
          <cell r="AN978">
            <v>0</v>
          </cell>
          <cell r="AO978" t="str">
            <v>N/A</v>
          </cell>
          <cell r="AP978">
            <v>0</v>
          </cell>
          <cell r="AQ978" t="str">
            <v>N/A</v>
          </cell>
          <cell r="AR978">
            <v>0</v>
          </cell>
          <cell r="AS978" t="str">
            <v>N/A</v>
          </cell>
          <cell r="AT978">
            <v>0</v>
          </cell>
          <cell r="AU978" t="str">
            <v>N/A</v>
          </cell>
          <cell r="AV978">
            <v>0</v>
          </cell>
          <cell r="AW978" t="str">
            <v>N/A</v>
          </cell>
          <cell r="AX978">
            <v>0</v>
          </cell>
          <cell r="AY978" t="str">
            <v>N/A</v>
          </cell>
          <cell r="AZ978" t="e">
            <v>#VALUE!</v>
          </cell>
          <cell r="BA978">
            <v>0</v>
          </cell>
          <cell r="BB978" t="str">
            <v>NO</v>
          </cell>
          <cell r="BC978" t="str">
            <v>N/A</v>
          </cell>
          <cell r="BD978" t="str">
            <v>N/A</v>
          </cell>
          <cell r="BE978" t="str">
            <v>N/A</v>
          </cell>
          <cell r="BF978" t="str">
            <v>N/A</v>
          </cell>
          <cell r="BG978" t="str">
            <v>N/A</v>
          </cell>
          <cell r="BH978" t="str">
            <v>N/A</v>
          </cell>
          <cell r="BI978" t="e">
            <v>#VALUE!</v>
          </cell>
          <cell r="BJ978" t="str">
            <v>NO</v>
          </cell>
          <cell r="BL978" t="str">
            <v>N/A</v>
          </cell>
          <cell r="BM978" t="str">
            <v>N/A</v>
          </cell>
          <cell r="BN978" t="str">
            <v>N/A</v>
          </cell>
          <cell r="BO978" t="str">
            <v>N/A</v>
          </cell>
          <cell r="BP978" t="str">
            <v>N/A</v>
          </cell>
          <cell r="BQ978" t="str">
            <v>N/A</v>
          </cell>
          <cell r="BR978" t="str">
            <v>N/A</v>
          </cell>
          <cell r="BS978" t="str">
            <v>N/A</v>
          </cell>
          <cell r="BT978" t="str">
            <v>N/A</v>
          </cell>
          <cell r="BU978" t="str">
            <v>CANCELADO</v>
          </cell>
          <cell r="BV978" t="str">
            <v>Cancelado</v>
          </cell>
          <cell r="BW978" t="str">
            <v>Ninguna</v>
          </cell>
          <cell r="BX978" t="str">
            <v>N/A</v>
          </cell>
          <cell r="BY978" t="str">
            <v>N/A</v>
          </cell>
          <cell r="BZ978" t="str">
            <v>N/A</v>
          </cell>
          <cell r="CA978" t="str">
            <v>N/A</v>
          </cell>
        </row>
        <row r="979">
          <cell r="C979" t="str">
            <v>JEP-125-2022</v>
          </cell>
          <cell r="D979" t="str">
            <v>JEP-CSPO-125-2022</v>
          </cell>
          <cell r="E979" t="str">
            <v>Mateo Ávila</v>
          </cell>
          <cell r="F979" t="str">
            <v>N/R</v>
          </cell>
          <cell r="G979" t="str">
            <v>CANCELADO</v>
          </cell>
          <cell r="H979" t="str">
            <v>2. Contratos o convenios que no requieren pluralidad de ofertas</v>
          </cell>
          <cell r="I979" t="str">
            <v>1. Prestación de servicios</v>
          </cell>
          <cell r="J979" t="str">
            <v>CANCELADO</v>
          </cell>
          <cell r="K979" t="str">
            <v>CANCELADO</v>
          </cell>
          <cell r="L979" t="str">
            <v>Persona Natural</v>
          </cell>
          <cell r="M979" t="str">
            <v>N/A</v>
          </cell>
          <cell r="N979" t="str">
            <v>Prestar servicios profesionales para apoyar y acompañar a la Subsecretaría Ejecutiva en la certificación de trabajos, obras y actividades (TOAR), con contenido reparador, seguimiento al régimen de condicionalidad y sanciones propias con énfasis en la consolidación y análisis de indicadores, en la elaboración de informes técnicos y en la aplicación de sistemas de calidad para apoyar las actividades de certificación de TOAR.</v>
          </cell>
          <cell r="O979" t="str">
            <v>Administrativo Transversal</v>
          </cell>
          <cell r="P979" t="str">
            <v>Cancelado</v>
          </cell>
          <cell r="Q979" t="str">
            <v>Cancelado</v>
          </cell>
          <cell r="R979" t="str">
            <v>Cancelado</v>
          </cell>
          <cell r="S979" t="str">
            <v>Cancelado</v>
          </cell>
          <cell r="T979" t="str">
            <v>N/A</v>
          </cell>
          <cell r="U979" t="str">
            <v>Cancelado</v>
          </cell>
          <cell r="V979" t="str">
            <v>N/A</v>
          </cell>
          <cell r="W979" t="str">
            <v>N/A</v>
          </cell>
          <cell r="X979" t="str">
            <v>N/A</v>
          </cell>
          <cell r="Y979" t="str">
            <v>Cancelado</v>
          </cell>
          <cell r="Z979">
            <v>0</v>
          </cell>
          <cell r="AA979" t="str">
            <v>N/A</v>
          </cell>
          <cell r="AB979" t="str">
            <v>N/A</v>
          </cell>
          <cell r="AC979" t="str">
            <v>N/A</v>
          </cell>
          <cell r="AD979" t="str">
            <v>N/A</v>
          </cell>
          <cell r="AE979" t="str">
            <v>N/A</v>
          </cell>
          <cell r="AF979" t="str">
            <v>N/A</v>
          </cell>
          <cell r="AG979" t="str">
            <v>N/A</v>
          </cell>
          <cell r="AH979" t="str">
            <v>N/A</v>
          </cell>
          <cell r="AI979" t="str">
            <v>N/A</v>
          </cell>
          <cell r="AJ979" t="str">
            <v>N/A</v>
          </cell>
          <cell r="AK979" t="str">
            <v>N/A</v>
          </cell>
          <cell r="AL979" t="str">
            <v>N/A</v>
          </cell>
          <cell r="AM979" t="str">
            <v>N/A</v>
          </cell>
          <cell r="AN979">
            <v>0</v>
          </cell>
          <cell r="AO979" t="str">
            <v>N/A</v>
          </cell>
          <cell r="AP979">
            <v>0</v>
          </cell>
          <cell r="AQ979" t="str">
            <v>N/A</v>
          </cell>
          <cell r="AR979">
            <v>0</v>
          </cell>
          <cell r="AS979" t="str">
            <v>N/A</v>
          </cell>
          <cell r="AT979">
            <v>0</v>
          </cell>
          <cell r="AU979" t="str">
            <v>N/A</v>
          </cell>
          <cell r="AV979">
            <v>0</v>
          </cell>
          <cell r="AW979" t="str">
            <v>N/A</v>
          </cell>
          <cell r="AX979">
            <v>0</v>
          </cell>
          <cell r="AY979" t="str">
            <v>N/A</v>
          </cell>
          <cell r="AZ979" t="e">
            <v>#VALUE!</v>
          </cell>
          <cell r="BA979">
            <v>0</v>
          </cell>
          <cell r="BB979" t="str">
            <v>NO</v>
          </cell>
          <cell r="BC979" t="str">
            <v>N/A</v>
          </cell>
          <cell r="BD979" t="str">
            <v>N/A</v>
          </cell>
          <cell r="BE979" t="str">
            <v>N/A</v>
          </cell>
          <cell r="BF979" t="str">
            <v>N/A</v>
          </cell>
          <cell r="BG979" t="str">
            <v>N/A</v>
          </cell>
          <cell r="BH979" t="str">
            <v>N/A</v>
          </cell>
          <cell r="BI979" t="e">
            <v>#VALUE!</v>
          </cell>
          <cell r="BJ979" t="str">
            <v>NO</v>
          </cell>
          <cell r="BL979" t="str">
            <v>N/A</v>
          </cell>
          <cell r="BM979" t="str">
            <v>N/A</v>
          </cell>
          <cell r="BN979" t="str">
            <v>N/A</v>
          </cell>
          <cell r="BO979" t="str">
            <v>N/A</v>
          </cell>
          <cell r="BP979" t="str">
            <v>N/A</v>
          </cell>
          <cell r="BQ979" t="str">
            <v>N/A</v>
          </cell>
          <cell r="BR979" t="str">
            <v>N/A</v>
          </cell>
          <cell r="BS979" t="str">
            <v>N/A</v>
          </cell>
          <cell r="BT979" t="str">
            <v>N/A</v>
          </cell>
          <cell r="BU979" t="str">
            <v>CANCELADO</v>
          </cell>
          <cell r="BV979" t="str">
            <v>Cancelado</v>
          </cell>
          <cell r="BW979" t="str">
            <v>Ninguna</v>
          </cell>
          <cell r="BX979" t="str">
            <v>N/A</v>
          </cell>
          <cell r="BY979" t="str">
            <v>PND</v>
          </cell>
          <cell r="BZ979" t="str">
            <v>N/A</v>
          </cell>
          <cell r="CA979" t="str">
            <v>N/A</v>
          </cell>
        </row>
        <row r="980">
          <cell r="C980" t="str">
            <v>JEP-160-2022</v>
          </cell>
          <cell r="D980" t="str">
            <v>JEP-CSPO-160-2022</v>
          </cell>
          <cell r="E980" t="str">
            <v>Jairo Cuellar</v>
          </cell>
          <cell r="F980">
            <v>44574</v>
          </cell>
          <cell r="G980" t="str">
            <v>CANCELADO</v>
          </cell>
          <cell r="H980" t="str">
            <v>2. Contratos o convenios que no requieren pluralidad de ofertas</v>
          </cell>
          <cell r="I980" t="str">
            <v>1. Prestación de servicios</v>
          </cell>
          <cell r="J980" t="str">
            <v>CANCELADO</v>
          </cell>
          <cell r="K980" t="str">
            <v>N/A</v>
          </cell>
          <cell r="L980" t="str">
            <v>Persona Natural</v>
          </cell>
          <cell r="M980" t="str">
            <v>N/A</v>
          </cell>
          <cell r="N980" t="str">
            <v>CANCELADO</v>
          </cell>
          <cell r="O980" t="str">
            <v>Administrativo Transversal</v>
          </cell>
          <cell r="P980" t="str">
            <v>Cancelado</v>
          </cell>
          <cell r="Q980" t="str">
            <v>Cancelado</v>
          </cell>
          <cell r="R980" t="str">
            <v>Cancelado</v>
          </cell>
          <cell r="S980" t="str">
            <v>Cancelado</v>
          </cell>
          <cell r="T980" t="str">
            <v>N/A</v>
          </cell>
          <cell r="U980" t="str">
            <v>Cancelado</v>
          </cell>
          <cell r="V980" t="str">
            <v>N/A</v>
          </cell>
          <cell r="W980" t="str">
            <v>N/A</v>
          </cell>
          <cell r="X980" t="str">
            <v>N/A</v>
          </cell>
          <cell r="Y980" t="str">
            <v>Cancelado</v>
          </cell>
          <cell r="Z980">
            <v>0</v>
          </cell>
          <cell r="AA980" t="str">
            <v>N/A</v>
          </cell>
          <cell r="AB980" t="str">
            <v>N/A</v>
          </cell>
          <cell r="AC980" t="str">
            <v>N/A</v>
          </cell>
          <cell r="AD980" t="str">
            <v>N/A</v>
          </cell>
          <cell r="AE980" t="str">
            <v>N/A</v>
          </cell>
          <cell r="AF980" t="str">
            <v>N/A</v>
          </cell>
          <cell r="AG980" t="str">
            <v>N/A</v>
          </cell>
          <cell r="AH980" t="str">
            <v>N/A</v>
          </cell>
          <cell r="AI980" t="str">
            <v>N/A</v>
          </cell>
          <cell r="AJ980" t="str">
            <v>N/A</v>
          </cell>
          <cell r="AK980" t="str">
            <v>N/A</v>
          </cell>
          <cell r="AL980" t="str">
            <v>N/A</v>
          </cell>
          <cell r="AM980" t="str">
            <v>N/A</v>
          </cell>
          <cell r="AN980">
            <v>0</v>
          </cell>
          <cell r="AO980" t="str">
            <v>N/A</v>
          </cell>
          <cell r="AP980">
            <v>0</v>
          </cell>
          <cell r="AQ980" t="str">
            <v>N/A</v>
          </cell>
          <cell r="AR980">
            <v>0</v>
          </cell>
          <cell r="AS980" t="str">
            <v>N/A</v>
          </cell>
          <cell r="AT980">
            <v>0</v>
          </cell>
          <cell r="AU980" t="str">
            <v>N/A</v>
          </cell>
          <cell r="AV980">
            <v>0</v>
          </cell>
          <cell r="AW980" t="str">
            <v>N/A</v>
          </cell>
          <cell r="AX980">
            <v>0</v>
          </cell>
          <cell r="AY980" t="str">
            <v>N/A</v>
          </cell>
          <cell r="AZ980" t="e">
            <v>#VALUE!</v>
          </cell>
          <cell r="BA980">
            <v>0</v>
          </cell>
          <cell r="BB980" t="str">
            <v>NO</v>
          </cell>
          <cell r="BC980" t="str">
            <v>N/A</v>
          </cell>
          <cell r="BD980" t="str">
            <v>N/A</v>
          </cell>
          <cell r="BE980" t="str">
            <v>N/A</v>
          </cell>
          <cell r="BF980" t="str">
            <v>N/A</v>
          </cell>
          <cell r="BG980" t="str">
            <v>N/A</v>
          </cell>
          <cell r="BH980" t="str">
            <v>N/A</v>
          </cell>
          <cell r="BI980" t="e">
            <v>#VALUE!</v>
          </cell>
          <cell r="BJ980" t="str">
            <v>NO</v>
          </cell>
          <cell r="BK980" t="str">
            <v>N/A</v>
          </cell>
          <cell r="BL980" t="str">
            <v>N/A</v>
          </cell>
          <cell r="BM980" t="str">
            <v>N/A</v>
          </cell>
          <cell r="BN980" t="str">
            <v>N/A</v>
          </cell>
          <cell r="BO980" t="str">
            <v>N/A</v>
          </cell>
          <cell r="BP980" t="str">
            <v>N/A</v>
          </cell>
          <cell r="BQ980" t="str">
            <v>N/A</v>
          </cell>
          <cell r="BR980" t="str">
            <v>N/A</v>
          </cell>
          <cell r="BS980">
            <v>2022</v>
          </cell>
          <cell r="BT980" t="str">
            <v>N/A</v>
          </cell>
          <cell r="BU980" t="str">
            <v>CANCELADO</v>
          </cell>
          <cell r="BV980" t="str">
            <v>Cancelado</v>
          </cell>
          <cell r="BW980" t="str">
            <v>Ninguna</v>
          </cell>
          <cell r="BX980" t="str">
            <v>N/A</v>
          </cell>
          <cell r="BY980" t="str">
            <v>PND</v>
          </cell>
          <cell r="BZ980" t="str">
            <v>N/A</v>
          </cell>
        </row>
        <row r="981">
          <cell r="C981" t="str">
            <v>JEP-202-2022</v>
          </cell>
          <cell r="D981" t="str">
            <v>JEP-CSPO-202-2022</v>
          </cell>
          <cell r="E981" t="str">
            <v xml:space="preserve">Ángela Esquivel </v>
          </cell>
          <cell r="F981">
            <v>44575</v>
          </cell>
          <cell r="G981" t="str">
            <v>CANCELADO</v>
          </cell>
          <cell r="H981" t="str">
            <v>2. Contratos o convenios que no requieren pluralidad de ofertas</v>
          </cell>
          <cell r="I981" t="str">
            <v>1. Prestación de servicios</v>
          </cell>
          <cell r="J981" t="str">
            <v>CANCELADO</v>
          </cell>
          <cell r="K981" t="str">
            <v>N/A</v>
          </cell>
          <cell r="L981" t="str">
            <v>Persona Natural</v>
          </cell>
          <cell r="M981" t="str">
            <v>N/A</v>
          </cell>
          <cell r="N981" t="str">
            <v>CANCELADO</v>
          </cell>
          <cell r="O981" t="str">
            <v>Administrativo Transversal</v>
          </cell>
          <cell r="P981" t="str">
            <v>Cancelado</v>
          </cell>
          <cell r="Q981" t="str">
            <v>Cancelado</v>
          </cell>
          <cell r="R981" t="str">
            <v>Cancelado</v>
          </cell>
          <cell r="S981" t="str">
            <v>Cancelado</v>
          </cell>
          <cell r="T981" t="str">
            <v>N/A</v>
          </cell>
          <cell r="U981" t="str">
            <v>Cancelado</v>
          </cell>
          <cell r="V981" t="str">
            <v>N/A</v>
          </cell>
          <cell r="W981" t="str">
            <v>N/A</v>
          </cell>
          <cell r="X981" t="str">
            <v>N/A</v>
          </cell>
          <cell r="Y981" t="str">
            <v>Cancelado</v>
          </cell>
          <cell r="Z981">
            <v>0</v>
          </cell>
          <cell r="AA981" t="str">
            <v>N/A</v>
          </cell>
          <cell r="AB981" t="str">
            <v>N/A</v>
          </cell>
          <cell r="AC981" t="str">
            <v>N/A</v>
          </cell>
          <cell r="AD981" t="str">
            <v>N/A</v>
          </cell>
          <cell r="AE981" t="str">
            <v>N/A</v>
          </cell>
          <cell r="AF981" t="str">
            <v>N/A</v>
          </cell>
          <cell r="AG981" t="str">
            <v>N/A</v>
          </cell>
          <cell r="AH981" t="str">
            <v>N/A</v>
          </cell>
          <cell r="AI981" t="str">
            <v>N/A</v>
          </cell>
          <cell r="AJ981" t="str">
            <v>N/A</v>
          </cell>
          <cell r="AK981" t="str">
            <v>N/A</v>
          </cell>
          <cell r="AL981" t="str">
            <v>N/A</v>
          </cell>
          <cell r="AM981" t="str">
            <v>N/A</v>
          </cell>
          <cell r="AN981">
            <v>0</v>
          </cell>
          <cell r="AO981" t="str">
            <v>N/A</v>
          </cell>
          <cell r="AP981">
            <v>0</v>
          </cell>
          <cell r="AQ981" t="str">
            <v>N/A</v>
          </cell>
          <cell r="AR981">
            <v>0</v>
          </cell>
          <cell r="AS981" t="str">
            <v>N/A</v>
          </cell>
          <cell r="AT981">
            <v>0</v>
          </cell>
          <cell r="AU981" t="str">
            <v>N/A</v>
          </cell>
          <cell r="AV981">
            <v>0</v>
          </cell>
          <cell r="AW981" t="str">
            <v>N/A</v>
          </cell>
          <cell r="AX981">
            <v>0</v>
          </cell>
          <cell r="AY981" t="str">
            <v>N/A</v>
          </cell>
          <cell r="AZ981" t="e">
            <v>#VALUE!</v>
          </cell>
          <cell r="BA981">
            <v>0</v>
          </cell>
          <cell r="BB981" t="str">
            <v>NO</v>
          </cell>
          <cell r="BC981" t="str">
            <v>N/A</v>
          </cell>
          <cell r="BD981" t="str">
            <v>N/A</v>
          </cell>
          <cell r="BE981" t="str">
            <v>N/A</v>
          </cell>
          <cell r="BF981" t="str">
            <v>N/A</v>
          </cell>
          <cell r="BG981" t="str">
            <v>N/A</v>
          </cell>
          <cell r="BH981" t="str">
            <v>N/A</v>
          </cell>
          <cell r="BI981" t="e">
            <v>#VALUE!</v>
          </cell>
          <cell r="BJ981" t="str">
            <v>NO</v>
          </cell>
          <cell r="BK981" t="str">
            <v>N/A</v>
          </cell>
          <cell r="BL981" t="str">
            <v>N/A</v>
          </cell>
          <cell r="BM981" t="str">
            <v>N/A</v>
          </cell>
          <cell r="BN981" t="str">
            <v>N/A</v>
          </cell>
          <cell r="BO981" t="str">
            <v>N/A</v>
          </cell>
          <cell r="BP981" t="str">
            <v>N/A</v>
          </cell>
          <cell r="BQ981" t="str">
            <v>N/A</v>
          </cell>
          <cell r="BR981" t="str">
            <v>N/A</v>
          </cell>
          <cell r="BS981">
            <v>2022</v>
          </cell>
          <cell r="BT981" t="str">
            <v>N/A</v>
          </cell>
          <cell r="BU981" t="str">
            <v>CANCEADO</v>
          </cell>
          <cell r="BV981" t="str">
            <v>Cancelado</v>
          </cell>
          <cell r="BW981" t="str">
            <v>Ninguna</v>
          </cell>
          <cell r="BY981" t="str">
            <v>N/A</v>
          </cell>
          <cell r="BZ981" t="str">
            <v>N/A</v>
          </cell>
          <cell r="CA981" t="str">
            <v>N/A</v>
          </cell>
        </row>
        <row r="982">
          <cell r="C982" t="str">
            <v>JEP-232-2022</v>
          </cell>
          <cell r="D982" t="str">
            <v>JEP-CSPO-232-2022</v>
          </cell>
          <cell r="E982" t="str">
            <v xml:space="preserve">Ángela Esquivel </v>
          </cell>
          <cell r="F982" t="str">
            <v>17 de enero de 2022</v>
          </cell>
          <cell r="G982" t="str">
            <v>CANCELADO</v>
          </cell>
          <cell r="H982" t="str">
            <v>2. Contratos o convenios que no requieren pluralidad de ofertas</v>
          </cell>
          <cell r="I982" t="str">
            <v>1. Prestación de servicios</v>
          </cell>
          <cell r="J982" t="str">
            <v>CANCELADO</v>
          </cell>
          <cell r="K982" t="str">
            <v>N/A</v>
          </cell>
          <cell r="L982" t="str">
            <v>Persona Natural</v>
          </cell>
          <cell r="M982" t="str">
            <v>N/A</v>
          </cell>
          <cell r="N982" t="str">
            <v>CANCELADO</v>
          </cell>
          <cell r="O982" t="str">
            <v>Administrativo Transversal</v>
          </cell>
          <cell r="P982" t="str">
            <v>Cancelado</v>
          </cell>
          <cell r="Q982" t="str">
            <v>Cancelado</v>
          </cell>
          <cell r="R982" t="str">
            <v>Cancelado</v>
          </cell>
          <cell r="S982" t="str">
            <v>Cancelado</v>
          </cell>
          <cell r="T982" t="str">
            <v>N/A</v>
          </cell>
          <cell r="U982" t="str">
            <v>Cancelado</v>
          </cell>
          <cell r="V982" t="str">
            <v>N/A</v>
          </cell>
          <cell r="W982" t="str">
            <v>N/A</v>
          </cell>
          <cell r="X982" t="str">
            <v>N/A</v>
          </cell>
          <cell r="Y982" t="str">
            <v>Cancelado</v>
          </cell>
          <cell r="Z982">
            <v>0</v>
          </cell>
          <cell r="AA982" t="str">
            <v>N/A</v>
          </cell>
          <cell r="AB982" t="str">
            <v>N/A</v>
          </cell>
          <cell r="AC982" t="str">
            <v>N/A</v>
          </cell>
          <cell r="AD982" t="str">
            <v>N/A</v>
          </cell>
          <cell r="AE982" t="str">
            <v>N/A</v>
          </cell>
          <cell r="AF982" t="str">
            <v>N/A</v>
          </cell>
          <cell r="AG982" t="str">
            <v>N/A</v>
          </cell>
          <cell r="AH982" t="str">
            <v>N/A</v>
          </cell>
          <cell r="AI982" t="str">
            <v>N/A</v>
          </cell>
          <cell r="AJ982" t="str">
            <v>N/A</v>
          </cell>
          <cell r="AK982" t="str">
            <v>N/A</v>
          </cell>
          <cell r="AL982" t="str">
            <v>N/A</v>
          </cell>
          <cell r="AM982" t="str">
            <v>N/A</v>
          </cell>
          <cell r="AN982">
            <v>0</v>
          </cell>
          <cell r="AO982" t="str">
            <v>N/A</v>
          </cell>
          <cell r="AP982">
            <v>0</v>
          </cell>
          <cell r="AQ982" t="str">
            <v>N/A</v>
          </cell>
          <cell r="AR982">
            <v>0</v>
          </cell>
          <cell r="AS982" t="str">
            <v>N/A</v>
          </cell>
          <cell r="AT982">
            <v>0</v>
          </cell>
          <cell r="AU982" t="str">
            <v>N/A</v>
          </cell>
          <cell r="AV982">
            <v>0</v>
          </cell>
          <cell r="AW982" t="str">
            <v>N/A</v>
          </cell>
          <cell r="AX982">
            <v>0</v>
          </cell>
          <cell r="AY982" t="str">
            <v>N/A</v>
          </cell>
          <cell r="AZ982" t="e">
            <v>#VALUE!</v>
          </cell>
          <cell r="BA982">
            <v>0</v>
          </cell>
          <cell r="BB982" t="str">
            <v>NO</v>
          </cell>
          <cell r="BC982" t="str">
            <v>N/A</v>
          </cell>
          <cell r="BD982" t="str">
            <v>N/A</v>
          </cell>
          <cell r="BE982" t="str">
            <v>N/A</v>
          </cell>
          <cell r="BF982" t="str">
            <v>N/A</v>
          </cell>
          <cell r="BG982" t="str">
            <v>N/A</v>
          </cell>
          <cell r="BH982" t="str">
            <v>N/A</v>
          </cell>
          <cell r="BI982" t="e">
            <v>#VALUE!</v>
          </cell>
          <cell r="BJ982" t="str">
            <v>NO</v>
          </cell>
          <cell r="BK982" t="str">
            <v>N/A</v>
          </cell>
          <cell r="BL982" t="str">
            <v>N/A</v>
          </cell>
          <cell r="BM982" t="str">
            <v>N/A</v>
          </cell>
          <cell r="BN982" t="str">
            <v>N/A</v>
          </cell>
          <cell r="BO982" t="str">
            <v>N/A</v>
          </cell>
          <cell r="BP982" t="str">
            <v>N/A</v>
          </cell>
          <cell r="BQ982" t="str">
            <v>N/A</v>
          </cell>
          <cell r="BR982" t="str">
            <v>N/A</v>
          </cell>
          <cell r="BS982">
            <v>2022</v>
          </cell>
          <cell r="BT982" t="str">
            <v>N/A</v>
          </cell>
          <cell r="BU982" t="str">
            <v>CANCELADO</v>
          </cell>
          <cell r="BV982" t="str">
            <v>Cancelado</v>
          </cell>
          <cell r="BW982" t="str">
            <v>Ninguna</v>
          </cell>
          <cell r="BY982" t="str">
            <v>N/A</v>
          </cell>
          <cell r="BZ982" t="str">
            <v>N/A</v>
          </cell>
          <cell r="CA982" t="str">
            <v>N/A</v>
          </cell>
        </row>
        <row r="983">
          <cell r="C983" t="str">
            <v>JEP-252-2022</v>
          </cell>
          <cell r="D983" t="str">
            <v>JEP-CSPO-252-2022</v>
          </cell>
          <cell r="E983" t="str">
            <v>Jairo Cuellar</v>
          </cell>
          <cell r="F983" t="str">
            <v>18 de enero de 2022</v>
          </cell>
          <cell r="G983" t="str">
            <v>CANCELADO</v>
          </cell>
          <cell r="H983" t="str">
            <v>2. Contratos o convenios que no requieren pluralidad de ofertas</v>
          </cell>
          <cell r="I983" t="str">
            <v>1. Prestación de servicios</v>
          </cell>
          <cell r="J983" t="str">
            <v>CANCELADO</v>
          </cell>
          <cell r="K983" t="str">
            <v>N/A</v>
          </cell>
          <cell r="L983" t="str">
            <v>Persona Natural</v>
          </cell>
          <cell r="M983" t="str">
            <v>N/A</v>
          </cell>
          <cell r="N983" t="str">
            <v>CANCELADO</v>
          </cell>
          <cell r="O983" t="str">
            <v>Administrativo Transversal</v>
          </cell>
          <cell r="P983" t="str">
            <v>Cancelado</v>
          </cell>
          <cell r="Q983" t="str">
            <v>Cancelado</v>
          </cell>
          <cell r="R983" t="str">
            <v>Cancelado</v>
          </cell>
          <cell r="S983" t="str">
            <v>Cancelado</v>
          </cell>
          <cell r="T983" t="str">
            <v>N/A</v>
          </cell>
          <cell r="U983" t="str">
            <v>Cancelado</v>
          </cell>
          <cell r="V983" t="str">
            <v>N/A</v>
          </cell>
          <cell r="W983" t="str">
            <v>N/A</v>
          </cell>
          <cell r="X983" t="str">
            <v>N/A</v>
          </cell>
          <cell r="Y983" t="str">
            <v>Cancelado</v>
          </cell>
          <cell r="Z983">
            <v>0</v>
          </cell>
          <cell r="AA983" t="str">
            <v>N/A</v>
          </cell>
          <cell r="AB983" t="str">
            <v>N/A</v>
          </cell>
          <cell r="AC983" t="str">
            <v>N/A</v>
          </cell>
          <cell r="AD983" t="str">
            <v>N/A</v>
          </cell>
          <cell r="AE983" t="str">
            <v>N/A</v>
          </cell>
          <cell r="AF983" t="str">
            <v>N/A</v>
          </cell>
          <cell r="AG983" t="str">
            <v>N/A</v>
          </cell>
          <cell r="AH983" t="str">
            <v>N/A</v>
          </cell>
          <cell r="AI983" t="str">
            <v>N/A</v>
          </cell>
          <cell r="AJ983" t="str">
            <v>N/A</v>
          </cell>
          <cell r="AK983" t="str">
            <v>N/A</v>
          </cell>
          <cell r="AL983" t="str">
            <v>N/A</v>
          </cell>
          <cell r="AM983" t="str">
            <v>N/A</v>
          </cell>
          <cell r="AN983">
            <v>0</v>
          </cell>
          <cell r="AO983" t="str">
            <v>N/A</v>
          </cell>
          <cell r="AP983">
            <v>0</v>
          </cell>
          <cell r="AQ983" t="str">
            <v>N/A</v>
          </cell>
          <cell r="AR983">
            <v>0</v>
          </cell>
          <cell r="AS983" t="str">
            <v>N/A</v>
          </cell>
          <cell r="AT983">
            <v>0</v>
          </cell>
          <cell r="AU983" t="str">
            <v>N/A</v>
          </cell>
          <cell r="AV983">
            <v>0</v>
          </cell>
          <cell r="AW983" t="str">
            <v>N/A</v>
          </cell>
          <cell r="AX983">
            <v>0</v>
          </cell>
          <cell r="AY983" t="str">
            <v>N/A</v>
          </cell>
          <cell r="AZ983" t="e">
            <v>#VALUE!</v>
          </cell>
          <cell r="BA983">
            <v>0</v>
          </cell>
          <cell r="BB983" t="str">
            <v>NO</v>
          </cell>
          <cell r="BC983" t="str">
            <v>N/A</v>
          </cell>
          <cell r="BD983" t="str">
            <v>N/A</v>
          </cell>
          <cell r="BE983" t="str">
            <v>N/A</v>
          </cell>
          <cell r="BF983" t="str">
            <v>N/A</v>
          </cell>
          <cell r="BG983" t="str">
            <v>N/A</v>
          </cell>
          <cell r="BH983" t="str">
            <v>N/A</v>
          </cell>
          <cell r="BI983" t="e">
            <v>#VALUE!</v>
          </cell>
          <cell r="BJ983" t="str">
            <v>NO</v>
          </cell>
          <cell r="BK983" t="str">
            <v>N/A</v>
          </cell>
          <cell r="BL983" t="str">
            <v>N/A</v>
          </cell>
          <cell r="BM983" t="str">
            <v>N/A</v>
          </cell>
          <cell r="BN983" t="str">
            <v>N/A</v>
          </cell>
          <cell r="BO983" t="str">
            <v>N/A</v>
          </cell>
          <cell r="BP983" t="str">
            <v>N/A</v>
          </cell>
          <cell r="BQ983" t="str">
            <v>N/A</v>
          </cell>
          <cell r="BR983" t="str">
            <v>N/A</v>
          </cell>
          <cell r="BS983">
            <v>2022</v>
          </cell>
          <cell r="BT983" t="str">
            <v>N/A</v>
          </cell>
          <cell r="BU983" t="str">
            <v>CANCELADO</v>
          </cell>
          <cell r="BV983" t="str">
            <v>Cancelado</v>
          </cell>
          <cell r="BW983" t="str">
            <v>Ninguna</v>
          </cell>
          <cell r="BX983" t="str">
            <v>N/A</v>
          </cell>
          <cell r="BY983" t="str">
            <v>PND</v>
          </cell>
          <cell r="BZ983" t="str">
            <v>N/A</v>
          </cell>
        </row>
        <row r="984">
          <cell r="C984" t="str">
            <v>JEP-312-2022</v>
          </cell>
          <cell r="D984" t="str">
            <v>JEP-CSPO-312-2022</v>
          </cell>
          <cell r="E984" t="str">
            <v>Clara Torres</v>
          </cell>
          <cell r="F984" t="str">
            <v>21 de enero de 2022</v>
          </cell>
          <cell r="G984" t="str">
            <v>CANCELADO</v>
          </cell>
          <cell r="H984" t="str">
            <v>2. Contratos o convenios que no requieren pluralidad de ofertas</v>
          </cell>
          <cell r="I984" t="str">
            <v>1. Prestación de servicios</v>
          </cell>
          <cell r="J984" t="str">
            <v>CANCELADO</v>
          </cell>
          <cell r="K984" t="str">
            <v>N/A</v>
          </cell>
          <cell r="L984" t="str">
            <v>Persona Natural</v>
          </cell>
          <cell r="M984" t="str">
            <v>N/A</v>
          </cell>
          <cell r="N984" t="str">
            <v>CANCELADO</v>
          </cell>
          <cell r="O984" t="str">
            <v>Administrativo Transversal</v>
          </cell>
          <cell r="P984" t="str">
            <v>Cancelado</v>
          </cell>
          <cell r="Q984" t="str">
            <v>Cancelado</v>
          </cell>
          <cell r="R984" t="str">
            <v>Cancelado</v>
          </cell>
          <cell r="S984" t="str">
            <v>Cancelado</v>
          </cell>
          <cell r="T984" t="str">
            <v>N/A</v>
          </cell>
          <cell r="U984" t="str">
            <v>Cancelado</v>
          </cell>
          <cell r="V984" t="str">
            <v>N/A</v>
          </cell>
          <cell r="W984" t="str">
            <v>N/A</v>
          </cell>
          <cell r="X984" t="str">
            <v>N/A</v>
          </cell>
          <cell r="Y984" t="str">
            <v>Cancelado</v>
          </cell>
          <cell r="Z984">
            <v>0</v>
          </cell>
          <cell r="AA984" t="str">
            <v>N/A</v>
          </cell>
          <cell r="AB984" t="str">
            <v>N/A</v>
          </cell>
          <cell r="AC984" t="str">
            <v>N/A</v>
          </cell>
          <cell r="AD984" t="str">
            <v>N/A</v>
          </cell>
          <cell r="AE984" t="str">
            <v>N/A</v>
          </cell>
          <cell r="AF984" t="str">
            <v>N/A</v>
          </cell>
          <cell r="AG984" t="str">
            <v>N/A</v>
          </cell>
          <cell r="AH984" t="str">
            <v>N/A</v>
          </cell>
          <cell r="AI984" t="str">
            <v>N/A</v>
          </cell>
          <cell r="AJ984" t="str">
            <v>N/A</v>
          </cell>
          <cell r="AK984" t="str">
            <v>N/A</v>
          </cell>
          <cell r="AL984" t="str">
            <v>N/A</v>
          </cell>
          <cell r="AM984" t="str">
            <v>N/A</v>
          </cell>
          <cell r="AN984">
            <v>0</v>
          </cell>
          <cell r="AO984" t="str">
            <v>N/A</v>
          </cell>
          <cell r="AP984">
            <v>0</v>
          </cell>
          <cell r="AQ984" t="str">
            <v>N/A</v>
          </cell>
          <cell r="AR984">
            <v>0</v>
          </cell>
          <cell r="AS984" t="str">
            <v>N/A</v>
          </cell>
          <cell r="AT984">
            <v>0</v>
          </cell>
          <cell r="AU984" t="str">
            <v>N/A</v>
          </cell>
          <cell r="AV984">
            <v>0</v>
          </cell>
          <cell r="AW984" t="str">
            <v>N/A</v>
          </cell>
          <cell r="AX984">
            <v>0</v>
          </cell>
          <cell r="AY984" t="str">
            <v>N/A</v>
          </cell>
          <cell r="AZ984" t="e">
            <v>#VALUE!</v>
          </cell>
          <cell r="BA984">
            <v>0</v>
          </cell>
          <cell r="BB984" t="str">
            <v>NO</v>
          </cell>
          <cell r="BC984" t="str">
            <v>N/A</v>
          </cell>
          <cell r="BD984" t="str">
            <v>N/A</v>
          </cell>
          <cell r="BE984" t="str">
            <v>N/A</v>
          </cell>
          <cell r="BF984" t="str">
            <v>N/A</v>
          </cell>
          <cell r="BG984" t="str">
            <v>N/A</v>
          </cell>
          <cell r="BH984" t="str">
            <v>N/A</v>
          </cell>
          <cell r="BI984" t="e">
            <v>#VALUE!</v>
          </cell>
          <cell r="BJ984" t="str">
            <v>NO</v>
          </cell>
          <cell r="BK984" t="str">
            <v>N/A</v>
          </cell>
          <cell r="BL984" t="str">
            <v>N/A</v>
          </cell>
          <cell r="BM984" t="str">
            <v>N/A</v>
          </cell>
          <cell r="BN984" t="str">
            <v>N/A</v>
          </cell>
          <cell r="BO984" t="str">
            <v>N/A</v>
          </cell>
          <cell r="BP984" t="str">
            <v>N/A</v>
          </cell>
          <cell r="BQ984" t="str">
            <v>N/A</v>
          </cell>
          <cell r="BR984" t="str">
            <v>N/A</v>
          </cell>
          <cell r="BS984">
            <v>2022</v>
          </cell>
          <cell r="BT984" t="str">
            <v>N/A</v>
          </cell>
          <cell r="BU984" t="str">
            <v>CANCELADO</v>
          </cell>
          <cell r="BV984" t="str">
            <v>Cancelado</v>
          </cell>
          <cell r="BW984" t="str">
            <v>Ninguna</v>
          </cell>
          <cell r="BX984" t="str">
            <v>N/A</v>
          </cell>
          <cell r="BY984" t="str">
            <v>N/A</v>
          </cell>
          <cell r="BZ984" t="str">
            <v>N/A</v>
          </cell>
          <cell r="CA984" t="str">
            <v>N/A</v>
          </cell>
        </row>
        <row r="985">
          <cell r="C985" t="str">
            <v>JEP-404-2022</v>
          </cell>
          <cell r="D985" t="str">
            <v>JEP-CSPO-404-2022</v>
          </cell>
          <cell r="E985" t="str">
            <v>Laura Paredes</v>
          </cell>
          <cell r="F985" t="str">
            <v>25 de enero de 2022</v>
          </cell>
          <cell r="G985" t="str">
            <v>CANCELADO</v>
          </cell>
          <cell r="H985" t="str">
            <v>2. Contratos o convenios que no requieren pluralidad de ofertas</v>
          </cell>
          <cell r="I985" t="str">
            <v>1. Prestación de servicios</v>
          </cell>
          <cell r="J985" t="str">
            <v>CANCELADO</v>
          </cell>
          <cell r="K985" t="str">
            <v>N/A</v>
          </cell>
          <cell r="L985" t="str">
            <v>Persona Natural</v>
          </cell>
          <cell r="M985" t="str">
            <v>N/A</v>
          </cell>
          <cell r="N985" t="str">
            <v>Prestar servicios profesionales para apoyar a la subsecretaria ejecutiva en la certificación de trabajos, obras y actividades (toar), con contenido reparador, seguimiento al régimen de condicionalidad y sanciones propias, con énfasis en el seguimiento del régimen de reparación estricta y del cumplimiento efectivo de las sanciones propias por parte de los comparecientes ante la JEP.</v>
          </cell>
          <cell r="O985" t="str">
            <v>Administrativo Transversal</v>
          </cell>
          <cell r="P985" t="str">
            <v>Harvey Danilo Suarez Morales</v>
          </cell>
          <cell r="Q985" t="str">
            <v>Secretaría Ejecutiva</v>
          </cell>
          <cell r="R985" t="str">
            <v>Cancelado</v>
          </cell>
          <cell r="S985" t="str">
            <v>Cancelado</v>
          </cell>
          <cell r="T985" t="str">
            <v>N/A</v>
          </cell>
          <cell r="U985" t="str">
            <v>Cancelado</v>
          </cell>
          <cell r="V985" t="str">
            <v>N/A</v>
          </cell>
          <cell r="W985" t="str">
            <v>N/A</v>
          </cell>
          <cell r="X985" t="str">
            <v>N/A</v>
          </cell>
          <cell r="Y985" t="str">
            <v>Cancelado</v>
          </cell>
          <cell r="Z985">
            <v>0</v>
          </cell>
          <cell r="AA985" t="str">
            <v>N/A</v>
          </cell>
          <cell r="AB985" t="str">
            <v>N/A</v>
          </cell>
          <cell r="AC985" t="str">
            <v>N/A</v>
          </cell>
          <cell r="AD985" t="str">
            <v>N/A</v>
          </cell>
          <cell r="AE985" t="str">
            <v>N/A</v>
          </cell>
          <cell r="AF985" t="str">
            <v>N/A</v>
          </cell>
          <cell r="AG985" t="str">
            <v>N/A</v>
          </cell>
          <cell r="AH985" t="str">
            <v>N/A</v>
          </cell>
          <cell r="AI985" t="str">
            <v>N/A</v>
          </cell>
          <cell r="AJ985" t="str">
            <v>N/A</v>
          </cell>
          <cell r="AK985" t="str">
            <v>N/A</v>
          </cell>
          <cell r="AL985" t="str">
            <v>N/A</v>
          </cell>
          <cell r="AM985" t="str">
            <v>N/A</v>
          </cell>
          <cell r="AN985">
            <v>0</v>
          </cell>
          <cell r="AO985" t="str">
            <v>N/A</v>
          </cell>
          <cell r="AP985">
            <v>0</v>
          </cell>
          <cell r="AQ985" t="str">
            <v>N/A</v>
          </cell>
          <cell r="AR985">
            <v>0</v>
          </cell>
          <cell r="AS985" t="str">
            <v>N/A</v>
          </cell>
          <cell r="AT985">
            <v>0</v>
          </cell>
          <cell r="AU985" t="str">
            <v>N/A</v>
          </cell>
          <cell r="AV985">
            <v>0</v>
          </cell>
          <cell r="AW985" t="str">
            <v>N/A</v>
          </cell>
          <cell r="AX985">
            <v>0</v>
          </cell>
          <cell r="AY985" t="str">
            <v>N/A</v>
          </cell>
          <cell r="AZ985" t="e">
            <v>#VALUE!</v>
          </cell>
          <cell r="BA985">
            <v>0</v>
          </cell>
          <cell r="BB985" t="str">
            <v>NO</v>
          </cell>
          <cell r="BC985" t="str">
            <v>N/A</v>
          </cell>
          <cell r="BD985" t="str">
            <v>N/A</v>
          </cell>
          <cell r="BE985" t="str">
            <v>N/A</v>
          </cell>
          <cell r="BF985" t="str">
            <v>N/A</v>
          </cell>
          <cell r="BG985" t="str">
            <v>N/A</v>
          </cell>
          <cell r="BH985" t="str">
            <v>N/A</v>
          </cell>
          <cell r="BI985" t="e">
            <v>#VALUE!</v>
          </cell>
          <cell r="BJ985" t="str">
            <v>NO</v>
          </cell>
          <cell r="BK985" t="str">
            <v>N/A</v>
          </cell>
          <cell r="BL985" t="str">
            <v>N/A</v>
          </cell>
          <cell r="BM985" t="str">
            <v>N/A</v>
          </cell>
          <cell r="BN985" t="str">
            <v>N/A</v>
          </cell>
          <cell r="BO985" t="str">
            <v>N/A</v>
          </cell>
          <cell r="BP985" t="str">
            <v>N/A</v>
          </cell>
          <cell r="BQ985" t="str">
            <v>N/A</v>
          </cell>
          <cell r="BR985" t="str">
            <v>N/A</v>
          </cell>
          <cell r="BS985">
            <v>2022</v>
          </cell>
          <cell r="BT985" t="str">
            <v>N/A</v>
          </cell>
          <cell r="BU985" t="str">
            <v>CANCELADO</v>
          </cell>
          <cell r="BV985" t="str">
            <v>Cancelado</v>
          </cell>
          <cell r="BW985" t="str">
            <v>Ninguna</v>
          </cell>
          <cell r="BX985" t="str">
            <v>N/A</v>
          </cell>
          <cell r="BY985" t="str">
            <v>N/A</v>
          </cell>
          <cell r="BZ985" t="str">
            <v>N/A</v>
          </cell>
          <cell r="CA985" t="str">
            <v>N/A</v>
          </cell>
        </row>
        <row r="986">
          <cell r="C986" t="str">
            <v>JEP-645-2022</v>
          </cell>
          <cell r="D986" t="str">
            <v>JEP-CSPO-624-2022</v>
          </cell>
          <cell r="E986" t="str">
            <v>Clara Torres</v>
          </cell>
          <cell r="F986">
            <v>44769</v>
          </cell>
          <cell r="G986" t="str">
            <v>UNIVERSIDAD ICESI</v>
          </cell>
          <cell r="H986" t="str">
            <v>2. Contratos o convenios que no requieren pluralidad de ofertas</v>
          </cell>
          <cell r="I986" t="str">
            <v>7. Convenios con otras organizaciones</v>
          </cell>
          <cell r="J986">
            <v>890316745</v>
          </cell>
          <cell r="K986">
            <v>5</v>
          </cell>
          <cell r="L986" t="str">
            <v>Persona Jurídica</v>
          </cell>
          <cell r="M986" t="str">
            <v>Cali</v>
          </cell>
          <cell r="N986" t="str">
            <v>Aunar esfuerzos pedagógicos, académicos, técnicos, tecnológicos, logísticos, humanos y administrativos, para adelantar acciones conjuntas en temas de interés recíproco a cada una de las partes, en áreas de formación, investigación y extensión, asistencia técnica, administrativa y académica, y en todas las demás formas de acción universitaria, que contribuyan al propósito común de mejorar la comprensión de la justicia transicional y aportar a la reconciliación y construcción de paz en Colombia</v>
          </cell>
          <cell r="O986" t="str">
            <v>Funciones de la dependencia</v>
          </cell>
          <cell r="P986" t="str">
            <v>Ana Lucia Rosales Callejas</v>
          </cell>
          <cell r="Q986" t="str">
            <v>Dirección Administrativa y Financiera</v>
          </cell>
          <cell r="R986" t="str">
            <v>Secretaría Ejecutiva</v>
          </cell>
          <cell r="S986" t="str">
            <v>Subdirección de Fortalecimiento Institucional</v>
          </cell>
          <cell r="T986" t="str">
            <v xml:space="preserve">Luz Amanda Granados Urrea	</v>
          </cell>
          <cell r="U986" t="str">
            <v>AA-Subdirección de Fortalecimiento Institucional</v>
          </cell>
          <cell r="V986" t="str">
            <v>N/A</v>
          </cell>
          <cell r="W986" t="str">
            <v>N/A</v>
          </cell>
          <cell r="X986" t="str">
            <v>N/A</v>
          </cell>
          <cell r="Y986" t="str">
            <v>N/A</v>
          </cell>
          <cell r="Z986">
            <v>0</v>
          </cell>
          <cell r="AA986" t="str">
            <v>N/A</v>
          </cell>
          <cell r="AB986" t="str">
            <v>N/A</v>
          </cell>
          <cell r="AC986">
            <v>0</v>
          </cell>
          <cell r="AD986" t="str">
            <v>N/A</v>
          </cell>
          <cell r="AE986" t="str">
            <v>N/A</v>
          </cell>
          <cell r="AF986" t="str">
            <v>N/A</v>
          </cell>
          <cell r="AG986" t="str">
            <v>N/A</v>
          </cell>
          <cell r="AH986">
            <v>44803</v>
          </cell>
          <cell r="AI986">
            <v>44805</v>
          </cell>
          <cell r="AJ986" t="str">
            <v>N/A</v>
          </cell>
          <cell r="AK986" t="str">
            <v>N/A</v>
          </cell>
          <cell r="AL986" t="str">
            <v>N/A</v>
          </cell>
          <cell r="AM986" t="str">
            <v>N/A</v>
          </cell>
          <cell r="AN986">
            <v>0</v>
          </cell>
          <cell r="AO986" t="str">
            <v>N/A</v>
          </cell>
          <cell r="AP986">
            <v>0</v>
          </cell>
          <cell r="AQ986" t="str">
            <v>N/A</v>
          </cell>
          <cell r="AR986">
            <v>0</v>
          </cell>
          <cell r="AS986" t="str">
            <v>N/A</v>
          </cell>
          <cell r="AT986">
            <v>0</v>
          </cell>
          <cell r="AU986" t="str">
            <v>N/A</v>
          </cell>
          <cell r="AV986">
            <v>0</v>
          </cell>
          <cell r="AW986" t="str">
            <v>N/A</v>
          </cell>
          <cell r="AX986">
            <v>0</v>
          </cell>
          <cell r="AY986" t="str">
            <v>N/A</v>
          </cell>
          <cell r="AZ986">
            <v>0</v>
          </cell>
          <cell r="BA986">
            <v>0</v>
          </cell>
          <cell r="BB986" t="str">
            <v>NO</v>
          </cell>
          <cell r="BC986" t="str">
            <v>N/A</v>
          </cell>
          <cell r="BD986" t="str">
            <v>N/A</v>
          </cell>
          <cell r="BE986" t="str">
            <v>N/A</v>
          </cell>
          <cell r="BF986" t="str">
            <v>N/A</v>
          </cell>
          <cell r="BG986">
            <v>46631</v>
          </cell>
          <cell r="BH986">
            <v>46631</v>
          </cell>
          <cell r="BI986">
            <v>1288</v>
          </cell>
          <cell r="BJ986" t="str">
            <v>SI</v>
          </cell>
          <cell r="BK986" t="str">
            <v>SIN FECHA</v>
          </cell>
          <cell r="BL986" t="str">
            <v>Bogotá D.C.</v>
          </cell>
          <cell r="BM986" t="str">
            <v>N/A</v>
          </cell>
          <cell r="BN986" t="str">
            <v>N/A</v>
          </cell>
          <cell r="BO986" t="str">
            <v>N/A</v>
          </cell>
          <cell r="BP986" t="str">
            <v>N/A</v>
          </cell>
          <cell r="BQ986" t="str">
            <v>N/A</v>
          </cell>
          <cell r="BR986" t="str">
            <v>N/A</v>
          </cell>
          <cell r="BS986">
            <v>2022</v>
          </cell>
          <cell r="BT986" t="str">
            <v>N/A</v>
          </cell>
          <cell r="BU986" t="str">
            <v>Ninguna</v>
          </cell>
          <cell r="BV986" t="str">
            <v>En ejecución</v>
          </cell>
          <cell r="BW986" t="str">
            <v>Ingreso</v>
          </cell>
          <cell r="BX986" t="str">
            <v>N/A</v>
          </cell>
          <cell r="BY986" t="str">
            <v>N/A</v>
          </cell>
          <cell r="BZ986" t="str">
            <v>N/A</v>
          </cell>
          <cell r="CA986" t="str">
            <v>N/A</v>
          </cell>
        </row>
        <row r="987">
          <cell r="C987" t="str">
            <v>JEP-658-2022</v>
          </cell>
          <cell r="D987" t="str">
            <v>JEP-CSPO-635-2022</v>
          </cell>
          <cell r="E987" t="str">
            <v>Norma Bonilla</v>
          </cell>
          <cell r="F987">
            <v>44776</v>
          </cell>
          <cell r="G987" t="str">
            <v>Policía Nacional de Colombia</v>
          </cell>
          <cell r="H987" t="str">
            <v>2. Contratos o convenios que no requieren pluralidad de ofertas</v>
          </cell>
          <cell r="I987" t="str">
            <v xml:space="preserve">5. Convenio interadministrativo </v>
          </cell>
          <cell r="J987">
            <v>800141397</v>
          </cell>
          <cell r="K987">
            <v>5</v>
          </cell>
          <cell r="L987" t="str">
            <v>Persona Jurídica</v>
          </cell>
          <cell r="M987" t="str">
            <v xml:space="preserve">Bogotá D.C. </v>
          </cell>
          <cell r="N987" t="str">
            <v>Aunar esfuerzos entre LA JURISDICCION ESPECIAL PARA LA PAZ y LA POLICÍA NACIONAL DE COLOMBIA, a través de la Dirección de Investigación Criminal e INTERPOL para disponer los medios institucionales dentro de la capacidad de cada entidad, que fortalezcan los programas de investigación judicial en el marco de los procesos judiciales que la Jurisdicción adelanta, y que faciliten el desarrollo de la capacidad investigativa de la JEP</v>
          </cell>
          <cell r="O987" t="str">
            <v>Administrativo Transversal</v>
          </cell>
          <cell r="P987" t="str">
            <v>Ana Lucia Rosales Callejas</v>
          </cell>
          <cell r="Q987" t="str">
            <v>Dirección Administrativa y Financiera</v>
          </cell>
          <cell r="R987" t="str">
            <v>Dirección de la Unidad de Investigación y Acusación</v>
          </cell>
          <cell r="S987" t="str">
            <v>Unidad de Investigación y Acusación</v>
          </cell>
          <cell r="T987" t="str">
            <v>Juan Carlos Acevedo Vanegas</v>
          </cell>
          <cell r="U987" t="str">
            <v>I-Unidad de Investigación y Acusación</v>
          </cell>
          <cell r="V987" t="str">
            <v>N/A</v>
          </cell>
          <cell r="W987" t="str">
            <v>N/A</v>
          </cell>
          <cell r="X987" t="str">
            <v>N/A</v>
          </cell>
          <cell r="Y987" t="str">
            <v>N/A</v>
          </cell>
          <cell r="Z987">
            <v>0</v>
          </cell>
          <cell r="AA987" t="str">
            <v>N/A</v>
          </cell>
          <cell r="AB987" t="str">
            <v>N/A</v>
          </cell>
          <cell r="AC987" t="str">
            <v>N/A</v>
          </cell>
          <cell r="AD987" t="str">
            <v>N/A</v>
          </cell>
          <cell r="AE987" t="str">
            <v>N/A</v>
          </cell>
          <cell r="AF987" t="str">
            <v>N/A</v>
          </cell>
          <cell r="AG987" t="str">
            <v>N/A</v>
          </cell>
          <cell r="AH987">
            <v>44777</v>
          </cell>
          <cell r="AI987">
            <v>44792</v>
          </cell>
          <cell r="AJ987" t="str">
            <v>N/A</v>
          </cell>
          <cell r="AK987" t="str">
            <v>N/A</v>
          </cell>
          <cell r="AL987" t="str">
            <v>N/A</v>
          </cell>
          <cell r="AM987" t="str">
            <v>N/A</v>
          </cell>
          <cell r="AN987">
            <v>0</v>
          </cell>
          <cell r="AO987" t="str">
            <v>N/A</v>
          </cell>
          <cell r="AP987">
            <v>0</v>
          </cell>
          <cell r="AQ987" t="str">
            <v>N/A</v>
          </cell>
          <cell r="AR987">
            <v>0</v>
          </cell>
          <cell r="AS987" t="str">
            <v>N/A</v>
          </cell>
          <cell r="AT987">
            <v>0</v>
          </cell>
          <cell r="AU987" t="str">
            <v>N/A</v>
          </cell>
          <cell r="AV987">
            <v>0</v>
          </cell>
          <cell r="AW987" t="str">
            <v>N/A</v>
          </cell>
          <cell r="AX987">
            <v>0</v>
          </cell>
          <cell r="AY987" t="str">
            <v>N/A</v>
          </cell>
          <cell r="AZ987">
            <v>0</v>
          </cell>
          <cell r="BA987">
            <v>0</v>
          </cell>
          <cell r="BB987" t="str">
            <v>NO</v>
          </cell>
          <cell r="BC987" t="str">
            <v>N/A</v>
          </cell>
          <cell r="BD987" t="str">
            <v>N/A</v>
          </cell>
          <cell r="BE987" t="str">
            <v>N/A</v>
          </cell>
          <cell r="BF987" t="str">
            <v>N/A</v>
          </cell>
          <cell r="BG987">
            <v>46236</v>
          </cell>
          <cell r="BH987">
            <v>46236</v>
          </cell>
          <cell r="BI987">
            <v>893</v>
          </cell>
          <cell r="BJ987" t="str">
            <v>SI</v>
          </cell>
          <cell r="BK987" t="str">
            <v>SIN FECHA</v>
          </cell>
          <cell r="BL987" t="str">
            <v>Territorio Nacional</v>
          </cell>
          <cell r="BM987" t="str">
            <v>N/A</v>
          </cell>
          <cell r="BN987" t="str">
            <v>N/A</v>
          </cell>
          <cell r="BO987" t="str">
            <v>N/A</v>
          </cell>
          <cell r="BP987" t="str">
            <v>N/A</v>
          </cell>
          <cell r="BQ987" t="str">
            <v>N/A</v>
          </cell>
          <cell r="BR987" t="str">
            <v>N/A</v>
          </cell>
          <cell r="BS987">
            <v>2022</v>
          </cell>
          <cell r="BT987" t="str">
            <v>N/A</v>
          </cell>
          <cell r="BU987" t="str">
            <v>Ninguna</v>
          </cell>
          <cell r="BV987" t="str">
            <v>En ejecución</v>
          </cell>
          <cell r="BW987" t="str">
            <v>Ingreso</v>
          </cell>
          <cell r="BX987" t="str">
            <v>N/A</v>
          </cell>
          <cell r="BY987" t="str">
            <v>N/A</v>
          </cell>
          <cell r="BZ987" t="str">
            <v>N/A</v>
          </cell>
          <cell r="CA987" t="str">
            <v>N/A</v>
          </cell>
        </row>
        <row r="988">
          <cell r="C988" t="str">
            <v>JEP-660-2022</v>
          </cell>
          <cell r="D988" t="str">
            <v>JEP-CSPO-637-2022</v>
          </cell>
          <cell r="E988" t="str">
            <v>Clara Torres</v>
          </cell>
          <cell r="F988">
            <v>44781</v>
          </cell>
          <cell r="G988" t="str">
            <v xml:space="preserve">UNIVERSIDAD EL BOSQUE </v>
          </cell>
          <cell r="H988" t="str">
            <v>2. Contratos o convenios que no requieren pluralidad de ofertas</v>
          </cell>
          <cell r="I988" t="str">
            <v>7. Convenios con otras organizaciones</v>
          </cell>
          <cell r="J988">
            <v>860066789</v>
          </cell>
          <cell r="K988">
            <v>6</v>
          </cell>
          <cell r="L988" t="str">
            <v>Persona Jurídica</v>
          </cell>
          <cell r="M988" t="str">
            <v xml:space="preserve">Bogotá D.C. </v>
          </cell>
          <cell r="N988" t="str">
            <v>Aunar esfuerzos pedagógicos, académicos, técnicos, tecnológicos, logísticos, humanos y administrativos, para adelantar acciones conjuntas en temas de interés recíproco a cada una de las partes, en áreas de formación, investigación y extensión, asistencia técnica, administrativa y académica, y en todas las demás formas de acción universitaria, que contribuyan al propósito común de mejorar la comprensión de la justicia transicional y aportar a la reconciliación y construcción de paz en colombia</v>
          </cell>
          <cell r="O988" t="str">
            <v>Funciones de la dependencia</v>
          </cell>
          <cell r="P988" t="str">
            <v>Ana Lucia Rosales Callejas</v>
          </cell>
          <cell r="Q988" t="str">
            <v>Dirección Administrativa y Financiera</v>
          </cell>
          <cell r="R988" t="str">
            <v>Departamento de Asuntos Jurídicos</v>
          </cell>
          <cell r="S988" t="str">
            <v>Subdirección de Recursos Físicos e Infraestructura</v>
          </cell>
          <cell r="T988" t="str">
            <v xml:space="preserve">Luz Amanda Granados Urrea	</v>
          </cell>
          <cell r="U988" t="str">
            <v>AA-Subdirección de Fortalecimiento Institucional</v>
          </cell>
          <cell r="V988" t="str">
            <v>N/A</v>
          </cell>
          <cell r="W988" t="str">
            <v>N/A</v>
          </cell>
          <cell r="X988" t="str">
            <v>N/A</v>
          </cell>
          <cell r="Y988" t="str">
            <v>N/A</v>
          </cell>
          <cell r="Z988">
            <v>0</v>
          </cell>
          <cell r="AA988" t="str">
            <v>N/A</v>
          </cell>
          <cell r="AB988" t="str">
            <v>N/A</v>
          </cell>
          <cell r="AC988" t="str">
            <v>N/A</v>
          </cell>
          <cell r="AD988" t="str">
            <v>N/A</v>
          </cell>
          <cell r="AE988" t="str">
            <v>N/A</v>
          </cell>
          <cell r="AF988" t="str">
            <v>N/A</v>
          </cell>
          <cell r="AG988" t="str">
            <v>N/A</v>
          </cell>
          <cell r="AH988">
            <v>44816</v>
          </cell>
          <cell r="AI988">
            <v>44817</v>
          </cell>
          <cell r="AJ988" t="str">
            <v>N/A</v>
          </cell>
          <cell r="AK988" t="str">
            <v>N/A</v>
          </cell>
          <cell r="AL988" t="str">
            <v>N/A</v>
          </cell>
          <cell r="AM988" t="str">
            <v>N/A</v>
          </cell>
          <cell r="AN988">
            <v>0</v>
          </cell>
          <cell r="AO988" t="str">
            <v>N/A</v>
          </cell>
          <cell r="AP988">
            <v>0</v>
          </cell>
          <cell r="AQ988" t="str">
            <v>N/A</v>
          </cell>
          <cell r="AR988">
            <v>0</v>
          </cell>
          <cell r="AS988" t="str">
            <v>N/A</v>
          </cell>
          <cell r="AT988">
            <v>0</v>
          </cell>
          <cell r="AU988" t="str">
            <v>N/A</v>
          </cell>
          <cell r="AV988">
            <v>0</v>
          </cell>
          <cell r="AW988" t="str">
            <v>N/A</v>
          </cell>
          <cell r="AX988">
            <v>0</v>
          </cell>
          <cell r="AY988" t="str">
            <v>N/A</v>
          </cell>
          <cell r="AZ988">
            <v>0</v>
          </cell>
          <cell r="BA988">
            <v>0</v>
          </cell>
          <cell r="BB988" t="str">
            <v>NO</v>
          </cell>
          <cell r="BC988" t="str">
            <v>N/A</v>
          </cell>
          <cell r="BD988" t="str">
            <v>N/A</v>
          </cell>
          <cell r="BE988" t="str">
            <v>N/A</v>
          </cell>
          <cell r="BF988" t="str">
            <v>N/A</v>
          </cell>
          <cell r="BG988">
            <v>46624</v>
          </cell>
          <cell r="BH988">
            <v>46624</v>
          </cell>
          <cell r="BI988">
            <v>1281</v>
          </cell>
          <cell r="BJ988" t="str">
            <v>SI</v>
          </cell>
          <cell r="BK988" t="str">
            <v>SIN FECHA</v>
          </cell>
          <cell r="BL988" t="str">
            <v>Bogotá D.C.</v>
          </cell>
          <cell r="BM988" t="str">
            <v>N/A</v>
          </cell>
          <cell r="BN988" t="str">
            <v>N/A</v>
          </cell>
          <cell r="BO988" t="str">
            <v>N/A</v>
          </cell>
          <cell r="BP988" t="str">
            <v>N/A</v>
          </cell>
          <cell r="BQ988" t="str">
            <v>N/A</v>
          </cell>
          <cell r="BR988" t="str">
            <v>N/A</v>
          </cell>
          <cell r="BS988">
            <v>2022</v>
          </cell>
          <cell r="BT988" t="str">
            <v>N/A</v>
          </cell>
          <cell r="BU988" t="str">
            <v>Ninguna</v>
          </cell>
          <cell r="BV988" t="str">
            <v>En ejecución</v>
          </cell>
          <cell r="BW988" t="str">
            <v>Ingreso</v>
          </cell>
          <cell r="BX988" t="str">
            <v>N/A</v>
          </cell>
          <cell r="BY988" t="str">
            <v>N/A</v>
          </cell>
          <cell r="BZ988" t="str">
            <v>N/A</v>
          </cell>
          <cell r="CA988" t="str">
            <v>N/A</v>
          </cell>
        </row>
        <row r="989">
          <cell r="C989" t="str">
            <v>JEP-682-2022</v>
          </cell>
          <cell r="D989" t="str">
            <v>JEP-CSPO-658-2022</v>
          </cell>
          <cell r="E989" t="str">
            <v>Clara Torres</v>
          </cell>
          <cell r="F989">
            <v>44798</v>
          </cell>
          <cell r="G989" t="str">
            <v>ARCHIVO GENERAL DE LA NACIÓN</v>
          </cell>
          <cell r="H989" t="str">
            <v>2. Contratos o convenios que no requieren pluralidad de ofertas</v>
          </cell>
          <cell r="I989" t="str">
            <v>7. Convenios con otras organizaciones</v>
          </cell>
          <cell r="J989">
            <v>800128835</v>
          </cell>
          <cell r="K989">
            <v>6</v>
          </cell>
          <cell r="L989" t="str">
            <v>Persona Jurídica</v>
          </cell>
          <cell r="M989" t="str">
            <v xml:space="preserve">Bogotá D.C. </v>
          </cell>
          <cell r="N989" t="str">
            <v>Aunar esfuerzos humanos, técnicos y administrativos entre LA COMISIÓN, LA JEP y EL AGN para la dirección, preservación, custodia, máxima divulgación y difusión del Fondo Documental de La COMISIÓN</v>
          </cell>
          <cell r="O989" t="str">
            <v>Funciones de la dependencia</v>
          </cell>
          <cell r="P989" t="str">
            <v>Harvey Danilo Suarez Morales</v>
          </cell>
          <cell r="Q989" t="str">
            <v>Secretaria Ejecutiva</v>
          </cell>
          <cell r="R989" t="str">
            <v>Dirección de Tecnologías de la Información</v>
          </cell>
          <cell r="S989" t="str">
            <v>Departamento de Gestión Documental</v>
          </cell>
          <cell r="T989" t="str">
            <v>Didier Cortes Benavides</v>
          </cell>
          <cell r="U989" t="str">
            <v>DD-Departamento de Gestión Documental</v>
          </cell>
          <cell r="V989" t="str">
            <v>N/A</v>
          </cell>
          <cell r="W989" t="str">
            <v>N/A</v>
          </cell>
          <cell r="X989" t="str">
            <v>N/A</v>
          </cell>
          <cell r="Y989" t="str">
            <v>N/A</v>
          </cell>
          <cell r="Z989">
            <v>0</v>
          </cell>
          <cell r="AA989" t="str">
            <v>N/A</v>
          </cell>
          <cell r="AB989" t="str">
            <v>N/A</v>
          </cell>
          <cell r="AC989" t="str">
            <v>N/A</v>
          </cell>
          <cell r="AD989" t="str">
            <v>N/A</v>
          </cell>
          <cell r="AE989" t="str">
            <v>N/A</v>
          </cell>
          <cell r="AF989" t="str">
            <v>N/A</v>
          </cell>
          <cell r="AG989" t="str">
            <v>N/A</v>
          </cell>
          <cell r="AH989">
            <v>44799</v>
          </cell>
          <cell r="AI989">
            <v>44799</v>
          </cell>
          <cell r="AJ989" t="str">
            <v>N/A</v>
          </cell>
          <cell r="AK989" t="str">
            <v>N/A</v>
          </cell>
          <cell r="AL989" t="str">
            <v>N/A</v>
          </cell>
          <cell r="AM989" t="str">
            <v>N/A</v>
          </cell>
          <cell r="AN989">
            <v>0</v>
          </cell>
          <cell r="AO989" t="str">
            <v>N/A</v>
          </cell>
          <cell r="AP989">
            <v>0</v>
          </cell>
          <cell r="AQ989" t="str">
            <v>N/A</v>
          </cell>
          <cell r="AR989">
            <v>0</v>
          </cell>
          <cell r="AS989" t="str">
            <v>N/A</v>
          </cell>
          <cell r="AT989">
            <v>0</v>
          </cell>
          <cell r="AU989" t="str">
            <v>N/A</v>
          </cell>
          <cell r="AV989">
            <v>0</v>
          </cell>
          <cell r="AW989" t="str">
            <v>N/A</v>
          </cell>
          <cell r="AX989">
            <v>0</v>
          </cell>
          <cell r="AY989" t="str">
            <v>N/A</v>
          </cell>
          <cell r="AZ989">
            <v>0</v>
          </cell>
          <cell r="BA989">
            <v>0</v>
          </cell>
          <cell r="BB989" t="str">
            <v>NO</v>
          </cell>
          <cell r="BC989" t="str">
            <v>N/A</v>
          </cell>
          <cell r="BD989" t="str">
            <v>N/A</v>
          </cell>
          <cell r="BE989" t="str">
            <v>N/A</v>
          </cell>
          <cell r="BF989" t="str">
            <v>N/A</v>
          </cell>
          <cell r="BG989">
            <v>44921</v>
          </cell>
          <cell r="BH989">
            <v>44921</v>
          </cell>
          <cell r="BI989">
            <v>-422</v>
          </cell>
          <cell r="BJ989" t="str">
            <v>SI</v>
          </cell>
          <cell r="BK989" t="str">
            <v>SIN FECHA</v>
          </cell>
          <cell r="BL989" t="str">
            <v>Bogotá D.C.</v>
          </cell>
          <cell r="BM989" t="str">
            <v>N/A</v>
          </cell>
          <cell r="BN989" t="str">
            <v>N/A</v>
          </cell>
          <cell r="BO989" t="str">
            <v>N/A</v>
          </cell>
          <cell r="BP989" t="str">
            <v>N/A</v>
          </cell>
          <cell r="BQ989" t="str">
            <v>N/A</v>
          </cell>
          <cell r="BR989" t="str">
            <v>N/A</v>
          </cell>
          <cell r="BS989">
            <v>2022</v>
          </cell>
          <cell r="BT989" t="str">
            <v>N/A</v>
          </cell>
          <cell r="BU989" t="str">
            <v>Convenio tripartita publicado en SECOP I</v>
          </cell>
          <cell r="BV989" t="str">
            <v>Terminado</v>
          </cell>
          <cell r="BW989" t="str">
            <v>Retiro</v>
          </cell>
          <cell r="BX989" t="str">
            <v>N/A</v>
          </cell>
          <cell r="BY989" t="str">
            <v>N/A</v>
          </cell>
          <cell r="BZ989" t="str">
            <v>N/A</v>
          </cell>
          <cell r="CA989" t="str">
            <v>N/A</v>
          </cell>
        </row>
        <row r="990">
          <cell r="C990" t="str">
            <v>JEP-802-2022</v>
          </cell>
          <cell r="D990" t="str">
            <v>JEP-CSPO-773-2022</v>
          </cell>
          <cell r="E990" t="str">
            <v>Norma Bonilla</v>
          </cell>
          <cell r="F990">
            <v>44886</v>
          </cell>
          <cell r="G990" t="str">
            <v>Municipio de Bucaramanga</v>
          </cell>
          <cell r="H990" t="str">
            <v>2. Contratos o convenios que no requieren pluralidad de ofertas</v>
          </cell>
          <cell r="I990" t="str">
            <v xml:space="preserve">5. Convenio interadministrativo </v>
          </cell>
          <cell r="J990" t="str">
            <v>890 201 222</v>
          </cell>
          <cell r="K990">
            <v>0</v>
          </cell>
          <cell r="L990" t="str">
            <v>Persona Jurídica</v>
          </cell>
          <cell r="M990" t="str">
            <v>Bucaramanga</v>
          </cell>
          <cell r="N990" t="str">
            <v>Aunar, articular y coordinar esfuerzos entre el municipio de Bucaramanga y la jurisdicción especial para la paz -JEP- con el fin de priorizar las estrategias, programas, proyectos y acciones específicas, encaminadas a fortalecer el proceso de implementación del punto quinto (5) del acuerdo de paz (acuerdo sobre las víctimas del conflicto) en el municipio de Bucaramanga</v>
          </cell>
          <cell r="O990" t="str">
            <v>Administrativo Transversal</v>
          </cell>
          <cell r="P990" t="str">
            <v>Harvey Danilo Suarez Morales</v>
          </cell>
          <cell r="Q990" t="str">
            <v>Secretaría Ejecutiva</v>
          </cell>
          <cell r="R990" t="str">
            <v>Subsecretaría Ejecutiva</v>
          </cell>
          <cell r="S990" t="str">
            <v>Subsecretaría Ejecutiva</v>
          </cell>
          <cell r="T990" t="str">
            <v>Maria del Pilar Torres Navarrete</v>
          </cell>
          <cell r="U990" t="str">
            <v xml:space="preserve">B -Subsecretaría Ejecutiva </v>
          </cell>
          <cell r="V990" t="str">
            <v>N/A</v>
          </cell>
          <cell r="W990" t="str">
            <v>N/A</v>
          </cell>
          <cell r="X990" t="str">
            <v>N/A</v>
          </cell>
          <cell r="Y990" t="str">
            <v>Inversión</v>
          </cell>
          <cell r="Z990">
            <v>0</v>
          </cell>
          <cell r="AA990" t="str">
            <v>N/A</v>
          </cell>
          <cell r="AB990" t="str">
            <v>N/A</v>
          </cell>
          <cell r="AC990" t="str">
            <v>N/A</v>
          </cell>
          <cell r="AD990" t="str">
            <v>N/A</v>
          </cell>
          <cell r="AE990" t="str">
            <v>N/A</v>
          </cell>
          <cell r="AF990" t="str">
            <v>N/A</v>
          </cell>
          <cell r="AG990" t="str">
            <v>N/A</v>
          </cell>
          <cell r="AH990">
            <v>44890</v>
          </cell>
          <cell r="AI990">
            <v>44892</v>
          </cell>
          <cell r="AJ990" t="str">
            <v>N/A</v>
          </cell>
          <cell r="AK990" t="str">
            <v>N/A</v>
          </cell>
          <cell r="AL990" t="str">
            <v>N/A</v>
          </cell>
          <cell r="AM990" t="str">
            <v>N/A</v>
          </cell>
          <cell r="AN990">
            <v>0</v>
          </cell>
          <cell r="AO990" t="str">
            <v>N/A</v>
          </cell>
          <cell r="AP990">
            <v>0</v>
          </cell>
          <cell r="AQ990" t="str">
            <v>N/A</v>
          </cell>
          <cell r="AR990">
            <v>0</v>
          </cell>
          <cell r="AS990" t="str">
            <v>N/A</v>
          </cell>
          <cell r="AT990">
            <v>0</v>
          </cell>
          <cell r="AU990" t="str">
            <v>N/A</v>
          </cell>
          <cell r="AV990">
            <v>0</v>
          </cell>
          <cell r="AW990" t="str">
            <v>N/A</v>
          </cell>
          <cell r="AX990">
            <v>0</v>
          </cell>
          <cell r="AY990" t="str">
            <v>N/A</v>
          </cell>
          <cell r="AZ990">
            <v>0</v>
          </cell>
          <cell r="BA990">
            <v>0</v>
          </cell>
          <cell r="BB990" t="str">
            <v>NO</v>
          </cell>
          <cell r="BC990" t="str">
            <v>N/A</v>
          </cell>
          <cell r="BD990" t="str">
            <v>N/A</v>
          </cell>
          <cell r="BE990" t="str">
            <v>N/A</v>
          </cell>
          <cell r="BF990" t="str">
            <v>N/A</v>
          </cell>
          <cell r="BG990">
            <v>45291</v>
          </cell>
          <cell r="BH990">
            <v>45291</v>
          </cell>
          <cell r="BI990">
            <v>-52</v>
          </cell>
          <cell r="BJ990" t="str">
            <v>SI</v>
          </cell>
          <cell r="BK990" t="str">
            <v>SIN FECHA</v>
          </cell>
          <cell r="BL990" t="str">
            <v>Bucaramanga</v>
          </cell>
          <cell r="BM990" t="str">
            <v>N/A</v>
          </cell>
          <cell r="BN990" t="str">
            <v>N/A</v>
          </cell>
          <cell r="BO990" t="str">
            <v>N/A</v>
          </cell>
          <cell r="BP990" t="str">
            <v>N/A</v>
          </cell>
          <cell r="BQ990" t="str">
            <v>N/A</v>
          </cell>
          <cell r="BR990" t="str">
            <v>N/A</v>
          </cell>
          <cell r="BS990" t="str">
            <v>N/A</v>
          </cell>
          <cell r="BT990" t="str">
            <v>N/A</v>
          </cell>
          <cell r="BU990" t="str">
            <v>El convenio fue cargado en SECOP I, por la Alcaldía de Bucaramanga
En el documento se registra que la fecha en físico del convenio es del 21/11/2022</v>
          </cell>
          <cell r="BV990" t="str">
            <v>Terminado</v>
          </cell>
          <cell r="BW990" t="str">
            <v>Ingreso</v>
          </cell>
          <cell r="BX990" t="str">
            <v>N/A</v>
          </cell>
          <cell r="BY990" t="str">
            <v>N/A</v>
          </cell>
          <cell r="BZ990" t="str">
            <v>N/A</v>
          </cell>
          <cell r="CA990" t="str">
            <v>N/A</v>
          </cell>
        </row>
        <row r="991">
          <cell r="C991" t="str">
            <v>JEP-861-2022</v>
          </cell>
          <cell r="D991" t="str">
            <v>JEP-CSPO-831-2022</v>
          </cell>
          <cell r="E991" t="str">
            <v>Norma Bonilla</v>
          </cell>
          <cell r="F991">
            <v>44896</v>
          </cell>
          <cell r="G991" t="str">
            <v>DISTRITO ESPECIAL DE SANTIAGO DE CALI</v>
          </cell>
          <cell r="H991" t="str">
            <v>2. Contratos o convenios que no requieren pluralidad de ofertas</v>
          </cell>
          <cell r="I991" t="str">
            <v xml:space="preserve">5. Convenio interadministrativo </v>
          </cell>
          <cell r="J991">
            <v>890399011</v>
          </cell>
          <cell r="K991" t="str">
            <v>PND</v>
          </cell>
          <cell r="L991" t="str">
            <v>Persona Jurídica</v>
          </cell>
          <cell r="M991" t="str">
            <v>Cali</v>
          </cell>
          <cell r="N991" t="str">
            <v>Aunar esfuerzos entre la gobernación del Valle del Cauca, el Distrito Especial de Santiago de Cali y la Jurisdicción Especial para la Paz para el fortalecimiento y la  priorización de estrategias, programas, proyectos y acciones específicas encaminadas a fortalecer el proceso de implementación del punto 5 del acuerdo de paz.</v>
          </cell>
          <cell r="O991" t="str">
            <v>Funciones de la dependencia</v>
          </cell>
          <cell r="P991" t="str">
            <v>Harvey Danilo Suarez Morales</v>
          </cell>
          <cell r="Q991" t="str">
            <v>Secretaría Ejecutiva</v>
          </cell>
          <cell r="R991" t="str">
            <v>Subsecretaría Ejecuiva</v>
          </cell>
          <cell r="S991" t="str">
            <v>Subsecretaría Ejecuiva</v>
          </cell>
          <cell r="T991" t="str">
            <v>Maria del Pilar Torres Navarrete</v>
          </cell>
          <cell r="U991" t="str">
            <v xml:space="preserve">B -Subsecretaría Ejecutiva </v>
          </cell>
          <cell r="V991" t="str">
            <v>N/A</v>
          </cell>
          <cell r="W991" t="str">
            <v>N/A</v>
          </cell>
          <cell r="X991" t="str">
            <v>N/A</v>
          </cell>
          <cell r="Y991" t="str">
            <v>N/A</v>
          </cell>
          <cell r="Z991">
            <v>0</v>
          </cell>
          <cell r="AA991" t="str">
            <v>N/A</v>
          </cell>
          <cell r="AB991" t="str">
            <v>N/A</v>
          </cell>
          <cell r="AC991" t="str">
            <v>N/A</v>
          </cell>
          <cell r="AD991" t="str">
            <v>N/A</v>
          </cell>
          <cell r="AE991" t="str">
            <v>N/A</v>
          </cell>
          <cell r="AF991" t="str">
            <v>N/A</v>
          </cell>
          <cell r="AG991" t="str">
            <v>N/A</v>
          </cell>
          <cell r="AH991">
            <v>44894</v>
          </cell>
          <cell r="AI991">
            <v>44897</v>
          </cell>
          <cell r="AJ991" t="str">
            <v>N/A</v>
          </cell>
          <cell r="AK991" t="str">
            <v>N/A</v>
          </cell>
          <cell r="AL991" t="str">
            <v>N/A</v>
          </cell>
          <cell r="AM991" t="str">
            <v>N/A</v>
          </cell>
          <cell r="AN991">
            <v>0</v>
          </cell>
          <cell r="AO991" t="str">
            <v>N/A</v>
          </cell>
          <cell r="AP991">
            <v>0</v>
          </cell>
          <cell r="AQ991" t="str">
            <v>N/A</v>
          </cell>
          <cell r="AR991">
            <v>0</v>
          </cell>
          <cell r="AS991" t="str">
            <v>N/A</v>
          </cell>
          <cell r="AT991">
            <v>0</v>
          </cell>
          <cell r="AU991" t="str">
            <v>N/A</v>
          </cell>
          <cell r="AV991">
            <v>0</v>
          </cell>
          <cell r="AW991" t="str">
            <v>N/A</v>
          </cell>
          <cell r="AX991">
            <v>0</v>
          </cell>
          <cell r="AY991" t="str">
            <v>N/A</v>
          </cell>
          <cell r="AZ991">
            <v>0</v>
          </cell>
          <cell r="BA991">
            <v>0</v>
          </cell>
          <cell r="BB991" t="str">
            <v>NO</v>
          </cell>
          <cell r="BC991" t="str">
            <v>N/A</v>
          </cell>
          <cell r="BD991" t="str">
            <v>N/A</v>
          </cell>
          <cell r="BE991" t="str">
            <v>N/A</v>
          </cell>
          <cell r="BF991" t="str">
            <v>N/A</v>
          </cell>
          <cell r="BG991">
            <v>45289</v>
          </cell>
          <cell r="BH991">
            <v>45289</v>
          </cell>
          <cell r="BI991">
            <v>-54</v>
          </cell>
          <cell r="BJ991" t="str">
            <v>SI</v>
          </cell>
          <cell r="BK991" t="str">
            <v>SIN FECHA</v>
          </cell>
          <cell r="BL991" t="str">
            <v xml:space="preserve"> Departamento del Valle del Cauca</v>
          </cell>
          <cell r="BM991" t="str">
            <v>Cumplimiento</v>
          </cell>
          <cell r="BN991" t="str">
            <v>N/A</v>
          </cell>
          <cell r="BO991" t="str">
            <v>N/A</v>
          </cell>
          <cell r="BP991" t="str">
            <v>N/A</v>
          </cell>
          <cell r="BQ991" t="str">
            <v>N/A</v>
          </cell>
          <cell r="BR991" t="str">
            <v>N/A</v>
          </cell>
          <cell r="BS991" t="str">
            <v>N/A</v>
          </cell>
          <cell r="BT991" t="str">
            <v>N/A</v>
          </cell>
          <cell r="BU991" t="str">
            <v>Ninguna</v>
          </cell>
          <cell r="BV991" t="str">
            <v>Terminado</v>
          </cell>
          <cell r="BW991" t="str">
            <v>Ingreso</v>
          </cell>
          <cell r="BX991" t="str">
            <v>N/A</v>
          </cell>
          <cell r="BY991" t="str">
            <v>N/A</v>
          </cell>
          <cell r="BZ991" t="str">
            <v>N/A</v>
          </cell>
          <cell r="CA991" t="str">
            <v>N/A</v>
          </cell>
        </row>
        <row r="992">
          <cell r="C992" t="str">
            <v>JEP-984-2022</v>
          </cell>
          <cell r="D992" t="str">
            <v>JEP-CSPO-944-2022</v>
          </cell>
          <cell r="E992" t="str">
            <v>Norma Bonilla</v>
          </cell>
          <cell r="F992">
            <v>44916</v>
          </cell>
          <cell r="G992" t="str">
            <v>ACDI/VOCA</v>
          </cell>
          <cell r="H992" t="str">
            <v>2. Contratos o convenios que no requieren pluralidad de ofertas</v>
          </cell>
          <cell r="I992" t="str">
            <v>6. Convenio de Cooperación Internacional</v>
          </cell>
          <cell r="J992">
            <v>830107665</v>
          </cell>
          <cell r="K992">
            <v>1</v>
          </cell>
          <cell r="L992" t="str">
            <v>Persona Jurídica</v>
          </cell>
          <cell r="M992" t="str">
            <v xml:space="preserve">Bogotá D.C. </v>
          </cell>
          <cell r="N992" t="str">
            <v>Fortalecer a la Jurisdicción Especial para la Paz JEP en el desarrollo del Caso 05 garantizando la implementación del enfoque étnico territorial bajo los principios, parámetros y criterios contenidos en los protocolos de relacionamiento de esta Jurisdicción con los pueblos étnicos víctimas del conflicto armado interno en la región del norte del Cauca y Sur del Valle del Cauca, contribuyendo a la satisfacción de los derechos de las víctimas a la justicia a través de la investigación, juzgamiento y sanción de los máximos responsables de los hechos de los que fueron víctimas</v>
          </cell>
          <cell r="O992" t="str">
            <v>Misional</v>
          </cell>
          <cell r="P992" t="str">
            <v>Harvey Danilo Suarez Morales</v>
          </cell>
          <cell r="Q992" t="str">
            <v>Secretaría Ejecutiva</v>
          </cell>
          <cell r="R992" t="str">
            <v>Secretaría Ejecutiva</v>
          </cell>
          <cell r="S992" t="str">
            <v>Secretaría Ejecutiva</v>
          </cell>
          <cell r="T992" t="str">
            <v>Mdgo. Raul Sanchez</v>
          </cell>
          <cell r="U992" t="str">
            <v>F -Magistratura</v>
          </cell>
          <cell r="V992" t="str">
            <v>N/A</v>
          </cell>
          <cell r="W992" t="str">
            <v>N/A</v>
          </cell>
          <cell r="X992" t="str">
            <v>Mdgo. Raul Sanchez</v>
          </cell>
          <cell r="Y992" t="str">
            <v>N/A</v>
          </cell>
          <cell r="Z992">
            <v>0</v>
          </cell>
          <cell r="AA992" t="str">
            <v>N/A</v>
          </cell>
          <cell r="AB992" t="str">
            <v>N/A</v>
          </cell>
          <cell r="AC992" t="str">
            <v>N/A</v>
          </cell>
          <cell r="AD992" t="str">
            <v>N/A</v>
          </cell>
          <cell r="AE992" t="str">
            <v>N/A</v>
          </cell>
          <cell r="AF992" t="str">
            <v>N/A</v>
          </cell>
          <cell r="AG992" t="str">
            <v>N/A</v>
          </cell>
          <cell r="AH992">
            <v>44923</v>
          </cell>
          <cell r="AI992">
            <v>44923</v>
          </cell>
          <cell r="AJ992" t="str">
            <v>N/A</v>
          </cell>
          <cell r="AK992" t="str">
            <v>N/A</v>
          </cell>
          <cell r="AL992" t="str">
            <v>N/A</v>
          </cell>
          <cell r="AM992" t="str">
            <v>N/A</v>
          </cell>
          <cell r="AN992">
            <v>0</v>
          </cell>
          <cell r="AO992" t="str">
            <v>N/A</v>
          </cell>
          <cell r="AP992">
            <v>0</v>
          </cell>
          <cell r="AQ992" t="str">
            <v>N/A</v>
          </cell>
          <cell r="AR992">
            <v>0</v>
          </cell>
          <cell r="AS992" t="str">
            <v>N/A</v>
          </cell>
          <cell r="AT992">
            <v>0</v>
          </cell>
          <cell r="AU992" t="str">
            <v>N/A</v>
          </cell>
          <cell r="AV992">
            <v>0</v>
          </cell>
          <cell r="AW992" t="str">
            <v>N/A</v>
          </cell>
          <cell r="AX992">
            <v>0</v>
          </cell>
          <cell r="AY992" t="str">
            <v>N/A</v>
          </cell>
          <cell r="AZ992">
            <v>44</v>
          </cell>
          <cell r="BA992">
            <v>0</v>
          </cell>
          <cell r="BB992" t="str">
            <v>NO</v>
          </cell>
          <cell r="BC992" t="str">
            <v>N/A</v>
          </cell>
          <cell r="BD992" t="str">
            <v>N/A</v>
          </cell>
          <cell r="BE992" t="str">
            <v>N/A</v>
          </cell>
          <cell r="BF992" t="str">
            <v>N/A</v>
          </cell>
          <cell r="BG992">
            <v>45227</v>
          </cell>
          <cell r="BH992">
            <v>45271</v>
          </cell>
          <cell r="BI992">
            <v>-72</v>
          </cell>
          <cell r="BJ992" t="str">
            <v>SI</v>
          </cell>
          <cell r="BK992" t="str">
            <v>SIN FECHA</v>
          </cell>
          <cell r="BL992" t="str">
            <v>Bogotá D.C.</v>
          </cell>
          <cell r="BM992" t="str">
            <v>Cumplimiento</v>
          </cell>
          <cell r="BN992" t="str">
            <v>N/A</v>
          </cell>
          <cell r="BO992" t="str">
            <v>N/A</v>
          </cell>
          <cell r="BP992" t="str">
            <v>N/A</v>
          </cell>
          <cell r="BQ992" t="str">
            <v>N/A</v>
          </cell>
          <cell r="BR992" t="str">
            <v>N/A</v>
          </cell>
          <cell r="BS992" t="str">
            <v>N/A</v>
          </cell>
          <cell r="BT992" t="str">
            <v>N/A</v>
          </cell>
          <cell r="BU992" t="str">
            <v>El valor es en especie, sólo se registra el proceso
El 25 de octubre se publicó la modificación Nro.1 que prórroga el Convenio JEP-984-2022 ACDI/VOCA hasta el 11 de diciembre de 2023
El contrato aparece en secop en revisión del proveedor pero la abogada Paola Casas envió los documentos por correo</v>
          </cell>
          <cell r="BV992" t="str">
            <v>Terminado</v>
          </cell>
          <cell r="BW992" t="str">
            <v>Prorróga</v>
          </cell>
          <cell r="BX992" t="str">
            <v>N/A</v>
          </cell>
          <cell r="BY992" t="str">
            <v>N/A</v>
          </cell>
          <cell r="BZ992" t="str">
            <v>N/A</v>
          </cell>
          <cell r="CA992" t="str">
            <v>N/A</v>
          </cell>
        </row>
        <row r="993">
          <cell r="C993" t="str">
            <v>JEP-986-2022</v>
          </cell>
          <cell r="D993" t="str">
            <v>JEP-CSPO-945-2022</v>
          </cell>
          <cell r="E993" t="str">
            <v>Angela Maria Esquivel</v>
          </cell>
          <cell r="F993">
            <v>44916</v>
          </cell>
          <cell r="G993" t="str">
            <v>Chemonics</v>
          </cell>
          <cell r="H993" t="str">
            <v>2. Contratos o convenios que no requieren pluralidad de ofertas</v>
          </cell>
          <cell r="I993" t="str">
            <v>6. Convenio de Cooperación Internacional</v>
          </cell>
          <cell r="J993">
            <v>900718278</v>
          </cell>
          <cell r="K993">
            <v>8</v>
          </cell>
          <cell r="L993" t="str">
            <v>Persona Jurídica</v>
          </cell>
          <cell r="M993" t="str">
            <v xml:space="preserve">Bogotá D.C. </v>
          </cell>
          <cell r="N993" t="str">
            <v>Fortalecimiento de la Jurisdicción Especial JEP para la Paz a través del suministro de equipos tecnológicos para mejorar y fortalecer la participación de las víctimas en los procesos judiciales que se adelantan ante la Jurisdicción Especial para la Paz, que permita garantizar la presencia institucional de ella en los territorios</v>
          </cell>
          <cell r="O993" t="str">
            <v>Funciones de la dependencia</v>
          </cell>
          <cell r="P993" t="str">
            <v>Harvey Danilo Suarez Morales</v>
          </cell>
          <cell r="Q993" t="str">
            <v>Secretaría Ejecutiva</v>
          </cell>
          <cell r="R993" t="str">
            <v>Subdirección de Comunicaciones</v>
          </cell>
          <cell r="S993" t="str">
            <v>Subdirección de Comunicaciones</v>
          </cell>
          <cell r="T993" t="str">
            <v>Hernando Salazar Palacio</v>
          </cell>
          <cell r="U993" t="str">
            <v>AA-Subdirección de Comunicaciones</v>
          </cell>
          <cell r="V993" t="str">
            <v>N/A</v>
          </cell>
          <cell r="W993" t="str">
            <v>N/A</v>
          </cell>
          <cell r="X993" t="str">
            <v>N/A</v>
          </cell>
          <cell r="Y993" t="str">
            <v>N/A</v>
          </cell>
          <cell r="Z993">
            <v>0</v>
          </cell>
          <cell r="AA993" t="str">
            <v>N/A</v>
          </cell>
          <cell r="AB993" t="str">
            <v>N/A</v>
          </cell>
          <cell r="AC993" t="str">
            <v>N/A</v>
          </cell>
          <cell r="AD993" t="str">
            <v>N/A</v>
          </cell>
          <cell r="AE993" t="str">
            <v>N/A</v>
          </cell>
          <cell r="AF993" t="str">
            <v>N/A</v>
          </cell>
          <cell r="AG993" t="str">
            <v>N/A</v>
          </cell>
          <cell r="AH993">
            <v>44910</v>
          </cell>
          <cell r="AI993">
            <v>44910</v>
          </cell>
          <cell r="AJ993" t="str">
            <v>N/A</v>
          </cell>
          <cell r="AK993" t="str">
            <v>N/A</v>
          </cell>
          <cell r="AL993" t="str">
            <v>N/A</v>
          </cell>
          <cell r="AM993" t="str">
            <v>N/A</v>
          </cell>
          <cell r="AN993">
            <v>0</v>
          </cell>
          <cell r="AO993" t="str">
            <v>N/A</v>
          </cell>
          <cell r="AP993">
            <v>0</v>
          </cell>
          <cell r="AQ993" t="str">
            <v>N/A</v>
          </cell>
          <cell r="AR993">
            <v>0</v>
          </cell>
          <cell r="AS993" t="str">
            <v>N/A</v>
          </cell>
          <cell r="AT993">
            <v>0</v>
          </cell>
          <cell r="AU993" t="str">
            <v>N/A</v>
          </cell>
          <cell r="AV993">
            <v>0</v>
          </cell>
          <cell r="AW993" t="str">
            <v>N/A</v>
          </cell>
          <cell r="AX993">
            <v>0</v>
          </cell>
          <cell r="AY993" t="str">
            <v>N/A</v>
          </cell>
          <cell r="AZ993">
            <v>0</v>
          </cell>
          <cell r="BA993">
            <v>0</v>
          </cell>
          <cell r="BB993" t="str">
            <v>NO</v>
          </cell>
          <cell r="BC993" t="str">
            <v>N/A</v>
          </cell>
          <cell r="BD993" t="str">
            <v>N/A</v>
          </cell>
          <cell r="BE993" t="str">
            <v>N/A</v>
          </cell>
          <cell r="BF993" t="str">
            <v>N/A</v>
          </cell>
          <cell r="BG993">
            <v>45306</v>
          </cell>
          <cell r="BH993">
            <v>45306</v>
          </cell>
          <cell r="BI993">
            <v>-37</v>
          </cell>
          <cell r="BJ993" t="str">
            <v>SI</v>
          </cell>
          <cell r="BK993" t="str">
            <v>SIN FECHA</v>
          </cell>
          <cell r="BL993" t="str">
            <v>Bogotá D.C. - Edificio Squadra</v>
          </cell>
          <cell r="BM993" t="str">
            <v>Cumplimiento</v>
          </cell>
          <cell r="BN993" t="str">
            <v>N/A</v>
          </cell>
          <cell r="BO993" t="str">
            <v>N/A</v>
          </cell>
          <cell r="BP993" t="str">
            <v>N/A</v>
          </cell>
          <cell r="BQ993" t="str">
            <v>N/A</v>
          </cell>
          <cell r="BR993" t="str">
            <v>N/A</v>
          </cell>
          <cell r="BS993" t="str">
            <v>N/A</v>
          </cell>
          <cell r="BT993" t="str">
            <v>N/A</v>
          </cell>
          <cell r="BU993" t="str">
            <v>El valor es en especie</v>
          </cell>
          <cell r="BV993" t="str">
            <v>Terminado</v>
          </cell>
          <cell r="BW993" t="str">
            <v>Ingreso</v>
          </cell>
          <cell r="BX993" t="str">
            <v>N/A</v>
          </cell>
          <cell r="BY993" t="str">
            <v>N/A</v>
          </cell>
          <cell r="BZ993" t="str">
            <v>N/A</v>
          </cell>
          <cell r="CA993" t="str">
            <v>N/A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ámetros"/>
      <sheetName val="PAA trabajado"/>
      <sheetName val="PAA para firmas"/>
      <sheetName val="PAA APROBADO2023 INICIAL"/>
      <sheetName val="INFORME JOSE CRIS"/>
      <sheetName val="INFOME WORD"/>
      <sheetName val="INFORME 3 ADOLFO"/>
      <sheetName val="INFORME 1 ADOLFO"/>
      <sheetName val="INFORME 4 ADOLFO"/>
      <sheetName val="INFORME 5 ADOLFO"/>
      <sheetName val="INFORME 6 ADOLFO"/>
      <sheetName val="PAA APROBADO2023 V3"/>
      <sheetName val="INFORME 2 ADOLFO"/>
      <sheetName val="PRIORIZACION"/>
      <sheetName val="PAA APROBADO2023 V2"/>
      <sheetName val="Parámetros Contratación"/>
      <sheetName val="PAA APROBADO2023 V1"/>
      <sheetName val="PAA APROBADO2023 V4"/>
      <sheetName val="Hoja1"/>
      <sheetName val="MAGISTRATURA"/>
      <sheetName val="PAA APROBADO2023 V5"/>
      <sheetName val="PAA APROBADO2023 V6"/>
      <sheetName val="PAA APROBADO2023 V7"/>
      <sheetName val="PAA APROBADO2023 V8"/>
      <sheetName val="PAA APROBADO2023 V9"/>
      <sheetName val="PAA APROBADO2023 V10"/>
      <sheetName val="PAA APROBADO2023 V11"/>
      <sheetName val="SEGUIMIENTO"/>
      <sheetName val="Asignación Abogados"/>
      <sheetName val="PAA APROBADO2023 V12"/>
      <sheetName val="PAA APROBADO2023"/>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
          <cell r="AY4" t="str">
            <v xml:space="preserve">NÚMERO DE CONTRATO </v>
          </cell>
          <cell r="AZ4" t="str">
            <v>NO. DE PROCESO</v>
          </cell>
          <cell r="BA4" t="str">
            <v>ABOGADO ASIGNADO</v>
          </cell>
          <cell r="BB4" t="str">
            <v>FECHA DE SOLICITUD DE NÚMERO - RADICADO</v>
          </cell>
          <cell r="BC4" t="str">
            <v>CONTRATISTA</v>
          </cell>
          <cell r="BD4" t="str">
            <v>MODALIDAD DE SELECCIÓN</v>
          </cell>
          <cell r="BE4" t="str">
            <v>CLASE DE CONTRATO</v>
          </cell>
          <cell r="BF4" t="str">
            <v>TIPO DE DOCUMENTO</v>
          </cell>
          <cell r="BG4" t="str">
            <v>ID (NIT - CC)</v>
          </cell>
          <cell r="BH4" t="str">
            <v>DIGITO DE VERIFICACIÓN</v>
          </cell>
          <cell r="BI4" t="str">
            <v>NATURALEZA</v>
          </cell>
          <cell r="BJ4" t="str">
            <v>CIUDAD CAMARA O DOMICILIO</v>
          </cell>
          <cell r="BK4" t="str">
            <v>OBJETO CONTRACTUAL</v>
          </cell>
          <cell r="BL4" t="str">
            <v>CATEGORIZACIÓN PERFIL</v>
          </cell>
          <cell r="BM4" t="str">
            <v>ORDENADOR DEL GASTO QUE FIRMA (cargo - nombre)</v>
          </cell>
          <cell r="BN4" t="str">
            <v>ÁREA QUE ORDENA EL GASTO</v>
          </cell>
          <cell r="BO4" t="str">
            <v>DEPENDENCIA  (responsable PAA)</v>
          </cell>
          <cell r="BP4" t="str">
            <v>NOMBRE DEL SUPERVISOR</v>
          </cell>
          <cell r="BQ4" t="str">
            <v>C.C. DEL SUPERVISOR</v>
          </cell>
          <cell r="BR4" t="str">
            <v>ÁREA QUE SUPERVISA</v>
          </cell>
          <cell r="BS4" t="str">
            <v>DELEGACIÓN DE SUPERVISIÓN</v>
          </cell>
          <cell r="BT4" t="str">
            <v>DESPACHO MAGISTRADO</v>
          </cell>
          <cell r="BU4" t="str">
            <v>MAGISTRADO</v>
          </cell>
          <cell r="BV4" t="str">
            <v>FUENTE DE RECURSOS (Destinación del Gasto)</v>
          </cell>
          <cell r="BW4" t="str">
            <v>VALOR INICIAL DEL CONTRATO</v>
          </cell>
          <cell r="BX4" t="str">
            <v>VALOR JEP</v>
          </cell>
          <cell r="BY4" t="str">
            <v>CONTRAPARTIDA</v>
          </cell>
          <cell r="BZ4" t="str">
            <v>VALOR MES 2023</v>
          </cell>
          <cell r="CA4" t="str">
            <v>VALOR MES 2024</v>
          </cell>
          <cell r="CB4" t="str">
            <v>CDP</v>
          </cell>
          <cell r="CC4" t="str">
            <v>CRP</v>
          </cell>
          <cell r="CD4" t="str">
            <v>CÓDIGO BPIN</v>
          </cell>
          <cell r="CE4" t="str">
            <v>FECHA DE FIRMA (APROBACIÓN EN SECOP)</v>
          </cell>
          <cell r="CF4" t="str">
            <v>FECHA DE INICIO</v>
          </cell>
          <cell r="CG4" t="str">
            <v xml:space="preserve"> CESIONARIO</v>
          </cell>
          <cell r="CH4" t="str">
            <v>TIPO DE DOCUMENTO</v>
          </cell>
          <cell r="CI4" t="str">
            <v>IDENTIFICACIÓNDELCESIONARIO</v>
          </cell>
          <cell r="CJ4" t="str">
            <v>DIGITO DE VERIFICACIÓN</v>
          </cell>
          <cell r="CK4" t="str">
            <v>FECHA DE CESIÓN</v>
          </cell>
          <cell r="CL4" t="str">
            <v>ADICION O REDUCCIÓN 1</v>
          </cell>
          <cell r="CM4" t="str">
            <v>FECHA ADICIÓN O REDUCCIÓN 1</v>
          </cell>
          <cell r="CN4" t="str">
            <v>ADICION O REDUCCIÓN 2</v>
          </cell>
          <cell r="CO4" t="str">
            <v>FECHA ADICIÓN O REDUCCIÓN 2</v>
          </cell>
          <cell r="CP4" t="str">
            <v>ADICION O REDUCCIÓN 3</v>
          </cell>
          <cell r="CQ4" t="str">
            <v>FECHA ADICIÓN O REDUCCIÓN 3</v>
          </cell>
          <cell r="CR4" t="str">
            <v>ADICION O REDUCCIÓN 4</v>
          </cell>
          <cell r="CS4" t="str">
            <v>FECHA ADICIÓN O REDUCCIÓN 4</v>
          </cell>
          <cell r="CT4" t="str">
            <v>Número de prórrogas</v>
          </cell>
          <cell r="CU4" t="str">
            <v>Fecha de la última Prórroga</v>
          </cell>
          <cell r="CV4" t="str">
            <v>PRÓRROGA EN DÍAS</v>
          </cell>
          <cell r="CW4" t="str">
            <v>VALOR TOTAL DEL CONTRATO</v>
          </cell>
          <cell r="CX4" t="str">
            <v>VALOR. CORRESPONDIENTE A VIGENCIA FUTURA</v>
          </cell>
          <cell r="CY4" t="str">
            <v>VALOR VIGENCIA FUTURA 2024
(Valores del contrato)</v>
          </cell>
          <cell r="CZ4" t="str">
            <v>VALOR VIGENCIA FUTURA 2025
(Valores del contrato)</v>
          </cell>
          <cell r="DA4" t="str">
            <v>VALOR VIGENCIA FUTURA 2026
(Valores del contrato)</v>
          </cell>
          <cell r="DB4" t="str">
            <v>VIGENCIA INICIAL</v>
          </cell>
          <cell r="DC4" t="str">
            <v xml:space="preserve"> VIGENCIA FINAL</v>
          </cell>
          <cell r="DD4" t="str">
            <v>ALERTA TERMINACIÓN DEL CONTRATO</v>
          </cell>
          <cell r="DE4" t="str">
            <v>¿REQUIERE BALANCE Y CIERRE? (si o no)</v>
          </cell>
          <cell r="DF4" t="str">
            <v>LUGAR DE EJECUCIÓN</v>
          </cell>
          <cell r="DG4" t="str">
            <v>TIPO DE PÓLIZA</v>
          </cell>
          <cell r="DH4" t="str">
            <v>NÚMERO DE POLIZA</v>
          </cell>
          <cell r="DI4" t="str">
            <v>ANEXO DE LA PÓLIZA</v>
          </cell>
          <cell r="DJ4" t="str">
            <v>ASEGURADORA</v>
          </cell>
          <cell r="DK4" t="str">
            <v>FECHA DE EXPEDICIÓN</v>
          </cell>
          <cell r="DL4" t="str">
            <v>VIGENCIA (desde - hasta)</v>
          </cell>
          <cell r="DM4" t="str">
            <v>FECHA DE APROBACIÓN DE LA PÓLIZA</v>
          </cell>
          <cell r="DN4" t="str">
            <v xml:space="preserve">VALIDACIÓN DE LA PÓLIZA </v>
          </cell>
          <cell r="DO4" t="str">
            <v>OBSERVACIONES</v>
          </cell>
          <cell r="DP4" t="str">
            <v>ESTADO</v>
          </cell>
          <cell r="DQ4" t="str">
            <v>ESTADO MODIFICACIONES</v>
          </cell>
          <cell r="DR4" t="str">
            <v>FECHA DE SUSPENSIÓN (DESDE Y HASTA)</v>
          </cell>
          <cell r="DS4" t="str">
            <v>PROFESIÓN 1</v>
          </cell>
          <cell r="DT4" t="str">
            <v>PROFESIÓN 2</v>
          </cell>
          <cell r="DU4" t="str">
            <v>SEXO</v>
          </cell>
        </row>
        <row r="5">
          <cell r="AY5" t="str">
            <v>JEP-193-2023</v>
          </cell>
          <cell r="AZ5" t="str">
            <v>JEP-CSPO-193-2023</v>
          </cell>
          <cell r="BA5" t="str">
            <v>Angela Esquivel</v>
          </cell>
          <cell r="BB5">
            <v>44953</v>
          </cell>
          <cell r="BC5" t="str">
            <v xml:space="preserve">Javier Alberto Saldaña Diaz </v>
          </cell>
          <cell r="BD5" t="str">
            <v>Contratos o convenios que no requieren pluralidad de ofertas</v>
          </cell>
          <cell r="BE5" t="str">
            <v>1. Prestación de servicios</v>
          </cell>
          <cell r="BF5" t="str">
            <v>Cédula de ciudadanía</v>
          </cell>
          <cell r="BG5">
            <v>1018447581</v>
          </cell>
          <cell r="BH5">
            <v>3</v>
          </cell>
          <cell r="BI5" t="str">
            <v>Persona Natural</v>
          </cell>
          <cell r="BJ5" t="str">
            <v>Bogotá D.C.</v>
          </cell>
          <cell r="BK5" t="str">
            <v>Prestar servicios profesionales para apoyar y acompañar a la dirección de tecnologías de la información, en la revisión de accesibilidad del portal web, en el monitoreo a la disponibilidad del servicio del portal, revisión del cumplimiento de la normatividad vigente de los contenidos publicados, recomendar las posibles mejoras en lo relacionado con la experiencia de usuario</v>
          </cell>
          <cell r="BL5" t="str">
            <v>Funciones de la dependencia</v>
          </cell>
          <cell r="BM5" t="str">
            <v>Harvey Danilo Suárez Morales</v>
          </cell>
          <cell r="BN5" t="str">
            <v>Secretaría Ejecutiva</v>
          </cell>
          <cell r="BO5" t="str">
            <v>C- Dirección de TI</v>
          </cell>
          <cell r="BP5" t="str">
            <v>Diana Lucia Pinilla Marín</v>
          </cell>
          <cell r="BQ5">
            <v>52021909</v>
          </cell>
          <cell r="BR5" t="str">
            <v>C- Dirección de TI</v>
          </cell>
          <cell r="BS5" t="str">
            <v>N/A</v>
          </cell>
          <cell r="BT5" t="str">
            <v>N/A</v>
          </cell>
          <cell r="BU5" t="str">
            <v>N/A</v>
          </cell>
          <cell r="BV5" t="str">
            <v>Inversión</v>
          </cell>
          <cell r="BW5">
            <v>62295024</v>
          </cell>
          <cell r="BX5" t="str">
            <v>N/A</v>
          </cell>
          <cell r="BY5" t="str">
            <v>N/A</v>
          </cell>
          <cell r="BZ5">
            <v>5464476</v>
          </cell>
          <cell r="CA5" t="str">
            <v>N/A</v>
          </cell>
          <cell r="CB5">
            <v>67123</v>
          </cell>
          <cell r="CC5">
            <v>75323</v>
          </cell>
          <cell r="CD5">
            <v>2022011000049</v>
          </cell>
          <cell r="CE5">
            <v>44966</v>
          </cell>
          <cell r="CF5">
            <v>44970</v>
          </cell>
          <cell r="CG5" t="str">
            <v>N/A</v>
          </cell>
          <cell r="CH5" t="str">
            <v>N/A</v>
          </cell>
          <cell r="CI5" t="str">
            <v>N/A</v>
          </cell>
          <cell r="CJ5" t="str">
            <v>N/A</v>
          </cell>
          <cell r="CK5" t="str">
            <v>N/A</v>
          </cell>
          <cell r="CL5">
            <v>0</v>
          </cell>
          <cell r="CM5" t="str">
            <v>N/A</v>
          </cell>
          <cell r="CN5">
            <v>0</v>
          </cell>
          <cell r="CO5" t="str">
            <v>N/A</v>
          </cell>
          <cell r="CP5">
            <v>0</v>
          </cell>
          <cell r="CQ5" t="str">
            <v>N/A</v>
          </cell>
          <cell r="CR5">
            <v>0</v>
          </cell>
          <cell r="CS5" t="str">
            <v>N/A</v>
          </cell>
          <cell r="CT5">
            <v>0</v>
          </cell>
          <cell r="CU5" t="str">
            <v>N/A</v>
          </cell>
          <cell r="CV5">
            <v>0</v>
          </cell>
          <cell r="CW5">
            <v>62295024</v>
          </cell>
          <cell r="CX5" t="str">
            <v>NO</v>
          </cell>
          <cell r="CY5" t="str">
            <v>N/A</v>
          </cell>
          <cell r="CZ5" t="str">
            <v>N/A</v>
          </cell>
          <cell r="DA5" t="str">
            <v>N/A</v>
          </cell>
          <cell r="DB5">
            <v>45291</v>
          </cell>
          <cell r="DC5">
            <v>45291</v>
          </cell>
          <cell r="DD5">
            <v>-51</v>
          </cell>
          <cell r="DE5" t="str">
            <v>NO</v>
          </cell>
          <cell r="DF5" t="str">
            <v>Bogotá D.C.</v>
          </cell>
          <cell r="DG5" t="str">
            <v>Cumplimiento</v>
          </cell>
          <cell r="DH5" t="str">
            <v>33-45-101116597</v>
          </cell>
          <cell r="DI5">
            <v>0</v>
          </cell>
          <cell r="DJ5" t="str">
            <v>Seguros del Estado S.A.</v>
          </cell>
          <cell r="DK5">
            <v>0</v>
          </cell>
          <cell r="DL5" t="str">
            <v>09/02/2023 - 10/07/2024</v>
          </cell>
          <cell r="DM5">
            <v>44970</v>
          </cell>
          <cell r="DN5" t="str">
            <v>https://jepcolombia.sharepoint.com/:b:/g/SE/DAJ/SDC/EY0l1nBkpYBFiS0Gql271qABvp8zkDi5CCUtUn7fVJSzGQ?e=tKvSh8</v>
          </cell>
          <cell r="DO5" t="str">
            <v>Mediante otrosí N! 1 se ajusta el valor $60.109.236</v>
          </cell>
          <cell r="DP5" t="str">
            <v>Terminado</v>
          </cell>
          <cell r="DQ5" t="str">
            <v>Ingreso</v>
          </cell>
          <cell r="DR5" t="str">
            <v>N/A</v>
          </cell>
          <cell r="DS5" t="str">
            <v>INGENIERIA DE SISTEMAS</v>
          </cell>
          <cell r="DT5" t="str">
            <v>N/A</v>
          </cell>
          <cell r="DU5" t="str">
            <v>MASCULINO</v>
          </cell>
        </row>
        <row r="6">
          <cell r="AY6" t="str">
            <v>JEP-061-2023</v>
          </cell>
          <cell r="AZ6" t="str">
            <v>JEP-CSPO-061-2023</v>
          </cell>
          <cell r="BA6" t="str">
            <v>Paola Casas</v>
          </cell>
          <cell r="BB6">
            <v>44943</v>
          </cell>
          <cell r="BC6" t="str">
            <v>Luz Edith Gonzalez Palencia</v>
          </cell>
          <cell r="BD6" t="str">
            <v>Contratos o convenios que no requieren pluralidad de ofertas</v>
          </cell>
          <cell r="BE6" t="str">
            <v>1. Prestación de servicios</v>
          </cell>
          <cell r="BF6" t="str">
            <v>Cédula de ciudadanía</v>
          </cell>
          <cell r="BG6">
            <v>40756342</v>
          </cell>
          <cell r="BH6">
            <v>4</v>
          </cell>
          <cell r="BI6" t="str">
            <v>Persona Natural</v>
          </cell>
          <cell r="BJ6" t="str">
            <v>Bogotá D.C.</v>
          </cell>
          <cell r="BK6" t="str">
            <v>Prestar servicios profesionales en ingeniería de software para apoyar y acompañar a la Dirección de Tecnología de la Información en la supervisión de soporte y mantenimiento de los sistemas Plani  y Protecti, así como en el  seguimiento al desarrollo de las nuevas funcionalidades requeridas como parte de su  evolución de los sistemas Conti, Plani y Protecti.</v>
          </cell>
          <cell r="BL6" t="str">
            <v>Funciones de la dependencia</v>
          </cell>
          <cell r="BM6" t="str">
            <v>Harvey Danilo Suárez Morales</v>
          </cell>
          <cell r="BN6" t="str">
            <v>Secretaría Ejecutiva</v>
          </cell>
          <cell r="BO6" t="str">
            <v>C- Dirección de TI</v>
          </cell>
          <cell r="BP6" t="str">
            <v>Carlos Eduardo Ruiz Silva</v>
          </cell>
          <cell r="BQ6">
            <v>80792076</v>
          </cell>
          <cell r="BR6" t="str">
            <v>C- Dirección de TI</v>
          </cell>
          <cell r="BS6" t="str">
            <v>N/A</v>
          </cell>
          <cell r="BT6" t="str">
            <v>N/A</v>
          </cell>
          <cell r="BU6" t="str">
            <v>N/A</v>
          </cell>
          <cell r="BV6" t="str">
            <v>Inversión</v>
          </cell>
          <cell r="BW6">
            <v>100652606</v>
          </cell>
          <cell r="BX6" t="str">
            <v>N/A</v>
          </cell>
          <cell r="BY6" t="str">
            <v>N/A</v>
          </cell>
          <cell r="BZ6">
            <v>8652088</v>
          </cell>
          <cell r="CA6" t="str">
            <v>N/A</v>
          </cell>
          <cell r="CB6">
            <v>32823</v>
          </cell>
          <cell r="CC6">
            <v>42623</v>
          </cell>
          <cell r="CD6">
            <v>2022011000049</v>
          </cell>
          <cell r="CE6">
            <v>44950</v>
          </cell>
          <cell r="CF6">
            <v>44952</v>
          </cell>
          <cell r="CG6" t="str">
            <v>N/A</v>
          </cell>
          <cell r="CH6" t="str">
            <v>N/A</v>
          </cell>
          <cell r="CI6" t="str">
            <v>N/A</v>
          </cell>
          <cell r="CJ6" t="str">
            <v>N/A</v>
          </cell>
          <cell r="CK6" t="str">
            <v>N/A</v>
          </cell>
          <cell r="CL6">
            <v>0</v>
          </cell>
          <cell r="CM6" t="str">
            <v>N/A</v>
          </cell>
          <cell r="CN6">
            <v>0</v>
          </cell>
          <cell r="CO6" t="str">
            <v>N/A</v>
          </cell>
          <cell r="CP6">
            <v>0</v>
          </cell>
          <cell r="CQ6" t="str">
            <v>N/A</v>
          </cell>
          <cell r="CR6">
            <v>0</v>
          </cell>
          <cell r="CS6" t="str">
            <v>N/A</v>
          </cell>
          <cell r="CT6">
            <v>0</v>
          </cell>
          <cell r="CU6" t="str">
            <v>N/A</v>
          </cell>
          <cell r="CV6">
            <v>0</v>
          </cell>
          <cell r="CW6">
            <v>100652606</v>
          </cell>
          <cell r="CX6" t="str">
            <v>NO</v>
          </cell>
          <cell r="CY6" t="str">
            <v>N/A</v>
          </cell>
          <cell r="CZ6" t="str">
            <v>N/A</v>
          </cell>
          <cell r="DA6" t="str">
            <v>N/A</v>
          </cell>
          <cell r="DB6">
            <v>45291</v>
          </cell>
          <cell r="DC6">
            <v>45291</v>
          </cell>
          <cell r="DD6">
            <v>-51</v>
          </cell>
          <cell r="DE6" t="str">
            <v>NO</v>
          </cell>
          <cell r="DF6" t="str">
            <v>Bogotá D.C.</v>
          </cell>
          <cell r="DG6" t="str">
            <v>Cumplimiento</v>
          </cell>
          <cell r="DH6" t="str">
            <v>380 47 994000130750</v>
          </cell>
          <cell r="DI6">
            <v>0</v>
          </cell>
          <cell r="DJ6" t="str">
            <v>Aseguradora Solidaria de Colombia</v>
          </cell>
          <cell r="DK6">
            <v>44951</v>
          </cell>
          <cell r="DL6" t="str">
            <v>24/01/2023 - 03/07/2024</v>
          </cell>
          <cell r="DM6">
            <v>44952</v>
          </cell>
          <cell r="DN6" t="str">
            <v>https://jepcolombia.sharepoint.com/:i:/g/SE/DAJ/SDC/ETEuzPS87AJJq6msG4vf0pMBSXzXRWH2IcOKTVoshcW5SA?e=EUoibJ</v>
          </cell>
          <cell r="DO6" t="str">
            <v>Ninguna</v>
          </cell>
          <cell r="DP6" t="str">
            <v>Terminado</v>
          </cell>
          <cell r="DQ6" t="str">
            <v>Ingreso</v>
          </cell>
          <cell r="DR6" t="str">
            <v>N/A</v>
          </cell>
          <cell r="DS6" t="str">
            <v>INGENIERIA DE SISTEMAS</v>
          </cell>
          <cell r="DT6" t="str">
            <v>N/A</v>
          </cell>
          <cell r="DU6" t="str">
            <v>FEMENINO</v>
          </cell>
        </row>
        <row r="7">
          <cell r="AY7" t="str">
            <v>JEP-062-2023</v>
          </cell>
          <cell r="AZ7" t="str">
            <v>JEP-CSPO-062-2023</v>
          </cell>
          <cell r="BA7" t="str">
            <v>Paola Casas</v>
          </cell>
          <cell r="BB7">
            <v>44943</v>
          </cell>
          <cell r="BC7" t="str">
            <v>Luis Leonardo Ulloa Serna</v>
          </cell>
          <cell r="BD7" t="str">
            <v>Contratos o convenios que no requieren pluralidad de ofertas</v>
          </cell>
          <cell r="BE7" t="str">
            <v>1. Prestación de servicios</v>
          </cell>
          <cell r="BF7" t="str">
            <v>Cédula de ciudadanía</v>
          </cell>
          <cell r="BG7">
            <v>79714136</v>
          </cell>
          <cell r="BH7">
            <v>5</v>
          </cell>
          <cell r="BI7" t="str">
            <v>Persona Natural</v>
          </cell>
          <cell r="BJ7" t="str">
            <v>Bogotá D.C.</v>
          </cell>
          <cell r="BK7" t="str">
            <v>Prestar servicios profesionales para apoyar y acompañar  a la Dirección de Tecnologías de la Información, en el seguimiento a las actividades derivadas del contrato de soporte y mantenimiento del Sistema de Gestión Documental Conti,  en las actividades relacionadas con los lineamientos de Seguridad de la Información, para los sistemas Conti, Protecti y Analiti. Así mismo, apoyar el monitoreo de recursos de infraestructura relacionados con la plataforma Moodle.</v>
          </cell>
          <cell r="BL7" t="str">
            <v>Funciones de la dependencia</v>
          </cell>
          <cell r="BM7" t="str">
            <v>Harvey Danilo Suárez Morales</v>
          </cell>
          <cell r="BN7" t="str">
            <v>Secretaría Ejecutiva</v>
          </cell>
          <cell r="BO7" t="str">
            <v>C- Dirección de TI</v>
          </cell>
          <cell r="BP7" t="str">
            <v>Carlos Eduardo Ruiz Silva</v>
          </cell>
          <cell r="BQ7">
            <v>80792076</v>
          </cell>
          <cell r="BR7" t="str">
            <v>C- Dirección de TI</v>
          </cell>
          <cell r="BS7" t="str">
            <v>N/A</v>
          </cell>
          <cell r="BT7" t="str">
            <v>N/A</v>
          </cell>
          <cell r="BU7" t="str">
            <v>N/A</v>
          </cell>
          <cell r="BV7" t="str">
            <v>Inversión</v>
          </cell>
          <cell r="BW7">
            <v>100652606</v>
          </cell>
          <cell r="BX7" t="str">
            <v>N/A</v>
          </cell>
          <cell r="BY7" t="str">
            <v>N/A</v>
          </cell>
          <cell r="BZ7">
            <v>8652088</v>
          </cell>
          <cell r="CA7" t="str">
            <v>N/A</v>
          </cell>
          <cell r="CB7">
            <v>27523</v>
          </cell>
          <cell r="CC7">
            <v>42823</v>
          </cell>
          <cell r="CD7">
            <v>2022011000049</v>
          </cell>
          <cell r="CE7">
            <v>44950</v>
          </cell>
          <cell r="CF7">
            <v>44952</v>
          </cell>
          <cell r="CG7" t="str">
            <v>Yeimy Quiroga Bohórquez</v>
          </cell>
          <cell r="CH7" t="str">
            <v>Cedula de ciudadanía</v>
          </cell>
          <cell r="CI7">
            <v>52306794</v>
          </cell>
          <cell r="CJ7">
            <v>3</v>
          </cell>
          <cell r="CK7">
            <v>45084</v>
          </cell>
          <cell r="CL7">
            <v>0</v>
          </cell>
          <cell r="CM7" t="str">
            <v>N/A</v>
          </cell>
          <cell r="CN7">
            <v>0</v>
          </cell>
          <cell r="CO7" t="str">
            <v>N/A</v>
          </cell>
          <cell r="CP7">
            <v>0</v>
          </cell>
          <cell r="CQ7" t="str">
            <v>N/A</v>
          </cell>
          <cell r="CR7">
            <v>0</v>
          </cell>
          <cell r="CS7" t="str">
            <v>N/A</v>
          </cell>
          <cell r="CT7">
            <v>0</v>
          </cell>
          <cell r="CU7" t="str">
            <v>N/A</v>
          </cell>
          <cell r="CV7">
            <v>0</v>
          </cell>
          <cell r="CW7">
            <v>100652606</v>
          </cell>
          <cell r="CX7" t="str">
            <v>NO</v>
          </cell>
          <cell r="CY7" t="str">
            <v>N/A</v>
          </cell>
          <cell r="CZ7" t="str">
            <v>N/A</v>
          </cell>
          <cell r="DA7" t="str">
            <v>N/A</v>
          </cell>
          <cell r="DB7">
            <v>45291</v>
          </cell>
          <cell r="DC7">
            <v>45291</v>
          </cell>
          <cell r="DD7">
            <v>-51</v>
          </cell>
          <cell r="DE7" t="str">
            <v>NO</v>
          </cell>
          <cell r="DF7" t="str">
            <v>Bogotá D.C.</v>
          </cell>
          <cell r="DG7" t="str">
            <v>Cumplimiento</v>
          </cell>
          <cell r="DH7" t="str">
            <v>380 47 994000130725
 380-47-994000136148</v>
          </cell>
          <cell r="DI7" t="str">
            <v>0
0</v>
          </cell>
          <cell r="DJ7" t="str">
            <v>Aseguradora Solidaria de Colombia
Aseguradora Solidaria de Colombia</v>
          </cell>
          <cell r="DK7" t="str">
            <v>25/01/2023
08/06/2023</v>
          </cell>
          <cell r="DL7" t="str">
            <v>24/01/2023 - 03/07/2024
07/06/2023 - 03/07/2024</v>
          </cell>
          <cell r="DM7" t="str">
            <v>25/01/2023
15/06/2023</v>
          </cell>
          <cell r="DN7" t="str">
            <v>https://jepcolombia.sharepoint.com/:i:/g/SE/DAJ/SDC/EXWDNHFQFM5PuWjuVFuDHecBhr2pgh9DxKIkVitRGvYk8w?e=guZ7tf</v>
          </cell>
          <cell r="DO7" t="str">
            <v xml:space="preserve">El 7-06-2023 se publicó la cesión del contrato JEP-062-2023 de LUIS LEONARDO ULLOA a YEIMY QUIROGA </v>
          </cell>
          <cell r="DP7" t="str">
            <v>Terminado</v>
          </cell>
          <cell r="DQ7" t="str">
            <v>Cesión</v>
          </cell>
          <cell r="DR7" t="str">
            <v>N/A</v>
          </cell>
          <cell r="DS7" t="str">
            <v>ADMINISTRADOR EN INFORMATICA</v>
          </cell>
          <cell r="DT7" t="str">
            <v>N/A</v>
          </cell>
          <cell r="DU7" t="str">
            <v>FEMENINO</v>
          </cell>
        </row>
        <row r="8">
          <cell r="AY8" t="str">
            <v>JEP-349-2023</v>
          </cell>
          <cell r="AZ8" t="str">
            <v>JEP-CSPO-349-2023</v>
          </cell>
          <cell r="BA8" t="str">
            <v>Paola Casas</v>
          </cell>
          <cell r="BB8">
            <v>44965</v>
          </cell>
          <cell r="BC8" t="str">
            <v xml:space="preserve">Francia Maria Del Pilar Jimenez Franco </v>
          </cell>
          <cell r="BD8" t="str">
            <v>Contratos o convenios que no requieren pluralidad de ofertas</v>
          </cell>
          <cell r="BE8" t="str">
            <v>1. Prestación de servicios</v>
          </cell>
          <cell r="BF8" t="str">
            <v>Cédula de ciudadanía</v>
          </cell>
          <cell r="BG8">
            <v>42079385</v>
          </cell>
          <cell r="BH8">
            <v>3</v>
          </cell>
          <cell r="BI8" t="str">
            <v>Persona Natural</v>
          </cell>
          <cell r="BJ8" t="str">
            <v>Bogotá D.C.</v>
          </cell>
          <cell r="BK8" t="str">
            <v>Prestar servicios profesionales para apoyar y acompañar a la Dirección de Tecnología de la Información (DTI), en la identificación de las necesidades de los usuarios finales del Sistema de Gestión Documental Conti especialmente en el flujo de órdenes judiciales y flujo de PQRSDF y verificar el correcto funcionamiento del sistema, de los flujos implementados y por implementar; así como, apoyar la estructuración de los estudios de mercados de las diferentes contrataciones  a cargo de la DTI y en el análisis de requerimientos de auditorías internas y externas</v>
          </cell>
          <cell r="BL8" t="str">
            <v>Funciones de la dependencia</v>
          </cell>
          <cell r="BM8" t="str">
            <v>Harvey Danilo Suárez Morales</v>
          </cell>
          <cell r="BN8" t="str">
            <v>Secretaría Ejecutiva</v>
          </cell>
          <cell r="BO8" t="str">
            <v>C- Dirección de TI</v>
          </cell>
          <cell r="BP8" t="str">
            <v>Diana Lucia Pinilla Marín</v>
          </cell>
          <cell r="BQ8">
            <v>52021909</v>
          </cell>
          <cell r="BR8" t="str">
            <v>C- Dirección de TI</v>
          </cell>
          <cell r="BS8" t="str">
            <v>N/A</v>
          </cell>
          <cell r="BT8" t="str">
            <v>N/A</v>
          </cell>
          <cell r="BU8" t="str">
            <v>N/A</v>
          </cell>
          <cell r="BV8" t="str">
            <v>Inversión</v>
          </cell>
          <cell r="BW8">
            <v>92577322</v>
          </cell>
          <cell r="BX8" t="str">
            <v>N/A</v>
          </cell>
          <cell r="BY8" t="str">
            <v>N/A</v>
          </cell>
          <cell r="BZ8">
            <v>8652088</v>
          </cell>
          <cell r="CA8" t="str">
            <v>N/A</v>
          </cell>
          <cell r="CB8">
            <v>67223</v>
          </cell>
          <cell r="CC8" t="str">
            <v xml:space="preserve">	82923</v>
          </cell>
          <cell r="CD8">
            <v>2022011000049</v>
          </cell>
          <cell r="CE8">
            <v>44967</v>
          </cell>
          <cell r="CF8">
            <v>44970</v>
          </cell>
          <cell r="CG8" t="str">
            <v>Judy Marcela Cortés Fonseca</v>
          </cell>
          <cell r="CH8" t="str">
            <v>Cedula de ciudadanía</v>
          </cell>
          <cell r="CI8">
            <v>52814557</v>
          </cell>
          <cell r="CJ8">
            <v>3</v>
          </cell>
          <cell r="CK8">
            <v>45040</v>
          </cell>
          <cell r="CL8">
            <v>0</v>
          </cell>
          <cell r="CM8" t="str">
            <v>N/A</v>
          </cell>
          <cell r="CN8">
            <v>0</v>
          </cell>
          <cell r="CO8" t="str">
            <v>N/A</v>
          </cell>
          <cell r="CP8">
            <v>0</v>
          </cell>
          <cell r="CQ8" t="str">
            <v>N/A</v>
          </cell>
          <cell r="CR8">
            <v>0</v>
          </cell>
          <cell r="CS8" t="str">
            <v>N/A</v>
          </cell>
          <cell r="CT8">
            <v>0</v>
          </cell>
          <cell r="CU8" t="str">
            <v>N/A</v>
          </cell>
          <cell r="CV8">
            <v>0</v>
          </cell>
          <cell r="CW8">
            <v>92577322</v>
          </cell>
          <cell r="CX8" t="str">
            <v>NO</v>
          </cell>
          <cell r="CY8" t="str">
            <v>N/A</v>
          </cell>
          <cell r="CZ8" t="str">
            <v>N/A</v>
          </cell>
          <cell r="DA8" t="str">
            <v>N/A</v>
          </cell>
          <cell r="DB8">
            <v>45291</v>
          </cell>
          <cell r="DC8">
            <v>45291</v>
          </cell>
          <cell r="DD8">
            <v>-51</v>
          </cell>
          <cell r="DE8" t="str">
            <v>NO</v>
          </cell>
          <cell r="DF8" t="str">
            <v>Bogotá D.C.</v>
          </cell>
          <cell r="DG8" t="str">
            <v>Cumplimiento</v>
          </cell>
          <cell r="DH8" t="str">
            <v xml:space="preserve">	15-45-101154454
 340 47 994000044873</v>
          </cell>
          <cell r="DI8" t="str">
            <v>0
0</v>
          </cell>
          <cell r="DJ8" t="str">
            <v>Seguros del Estado S.A.
Aseguradora Solidaria de Colombia</v>
          </cell>
          <cell r="DK8" t="str">
            <v>14/02/2023
25/04/2023</v>
          </cell>
          <cell r="DL8" t="str">
            <v>10/02/2023 - 30/06/2024
24/04/2023 - 10/07/2024</v>
          </cell>
          <cell r="DM8" t="str">
            <v>15/02/2023
25/04/2023</v>
          </cell>
          <cell r="DN8" t="str">
            <v>https://jepcolombia.sharepoint.com/:i:/g/SE/DAJ/SDC/ESuToZXArLBKhyR8OVAXUwwBy-PNMlFsil4SNSSypTHHRA?e=qqDck7
Cesón
https://jepcolombia.sharepoint.com/:i:/g/SE/DAJ/SDC/Edmv4Z4x12BCtLvV6GbbCssBuT1UYA8hfs3v_ulpsjhfWQ?e=e0mp3k</v>
          </cell>
          <cell r="DO8" t="str">
            <v xml:space="preserve"> 24-04-2023 se publicó la cesión del contrato JEP-349-2023 de FRANCIA JIMÉNEZ a JUDY CORTÉS (T.I)</v>
          </cell>
          <cell r="DP8" t="str">
            <v>Terminado</v>
          </cell>
          <cell r="DQ8" t="str">
            <v>Cesión</v>
          </cell>
          <cell r="DR8" t="str">
            <v>N/A</v>
          </cell>
          <cell r="DS8" t="str">
            <v>ECONOMÍA</v>
          </cell>
          <cell r="DT8" t="str">
            <v>N/A</v>
          </cell>
          <cell r="DU8" t="str">
            <v>FEMENINO</v>
          </cell>
        </row>
        <row r="9">
          <cell r="AY9" t="str">
            <v>JEP-730-2023</v>
          </cell>
          <cell r="AZ9" t="str">
            <v>JEP-CSPO-712-2023</v>
          </cell>
          <cell r="BA9" t="str">
            <v>Paola Casas</v>
          </cell>
          <cell r="BB9">
            <v>45133</v>
          </cell>
          <cell r="BC9" t="str">
            <v>Yeani Gabriela Lopez Ospina</v>
          </cell>
          <cell r="BD9" t="str">
            <v>Contratos o convenios que no requieren pluralidad de ofertas</v>
          </cell>
          <cell r="BE9" t="str">
            <v>1. Prestación de servicios</v>
          </cell>
          <cell r="BF9" t="str">
            <v>Cedula de ciudadania</v>
          </cell>
          <cell r="BG9">
            <v>39747088</v>
          </cell>
          <cell r="BH9">
            <v>6</v>
          </cell>
          <cell r="BI9" t="str">
            <v>Persona Natural</v>
          </cell>
          <cell r="BJ9" t="str">
            <v>Bogotá D.C.</v>
          </cell>
          <cell r="BK9" t="str">
            <v>Prestar servicios profesionales para apoyar y acompañar a la Dirección de Tecnologías de la Información, en la estabilización del  Sistema Protecti, identificación de las nuevas necesidades de los usuarios del Sistema de Gestión Documental CONTi, y el  seguimiento a las acciones derivadas del contrato de soporte y mantenimiento de este sistema, el sistema Analiti y del  portal WEB; así como, el  seguimiento de las integraciones realizadas entre estas herramientos y otros sistemas y  la identificación de las nuevas necesidades de conexión a través del bus de integración para dichos sistemas</v>
          </cell>
          <cell r="BL9" t="str">
            <v>Funciones de la dependencia</v>
          </cell>
          <cell r="BM9" t="str">
            <v>Harvey Danilo Suárez Morales</v>
          </cell>
          <cell r="BN9" t="str">
            <v>Secretaría Ejecutiva</v>
          </cell>
          <cell r="BO9" t="str">
            <v>C- Dirección de TI</v>
          </cell>
          <cell r="BP9" t="str">
            <v>Diana Lucia Pinilla Marín</v>
          </cell>
          <cell r="BQ9">
            <v>52021909</v>
          </cell>
          <cell r="BR9" t="str">
            <v>C- Dirección de TI</v>
          </cell>
          <cell r="BS9" t="str">
            <v>N/A</v>
          </cell>
          <cell r="BT9" t="str">
            <v>N/A</v>
          </cell>
          <cell r="BU9" t="str">
            <v>N/A</v>
          </cell>
          <cell r="BV9" t="str">
            <v>Inversión</v>
          </cell>
          <cell r="BW9">
            <v>43260412</v>
          </cell>
          <cell r="BX9" t="str">
            <v>N/A</v>
          </cell>
          <cell r="BY9" t="str">
            <v>N/A</v>
          </cell>
          <cell r="BZ9">
            <v>8652088</v>
          </cell>
          <cell r="CA9" t="str">
            <v>N/A</v>
          </cell>
          <cell r="CB9">
            <v>67323</v>
          </cell>
          <cell r="CC9">
            <v>416523</v>
          </cell>
          <cell r="CD9">
            <v>2022011000049</v>
          </cell>
          <cell r="CE9">
            <v>45135</v>
          </cell>
          <cell r="CF9">
            <v>45140</v>
          </cell>
          <cell r="CG9" t="str">
            <v>N/A</v>
          </cell>
          <cell r="CH9" t="str">
            <v>N/A</v>
          </cell>
          <cell r="CI9" t="str">
            <v>N/A</v>
          </cell>
          <cell r="CJ9" t="str">
            <v>N/A</v>
          </cell>
          <cell r="CK9" t="str">
            <v>N/A</v>
          </cell>
          <cell r="CL9">
            <v>0</v>
          </cell>
          <cell r="CM9" t="str">
            <v>N/A</v>
          </cell>
          <cell r="CN9">
            <v>0</v>
          </cell>
          <cell r="CO9" t="str">
            <v>N/A</v>
          </cell>
          <cell r="CP9">
            <v>0</v>
          </cell>
          <cell r="CQ9" t="str">
            <v>N/A</v>
          </cell>
          <cell r="CR9">
            <v>0</v>
          </cell>
          <cell r="CS9" t="str">
            <v>N/A</v>
          </cell>
          <cell r="CT9">
            <v>0</v>
          </cell>
          <cell r="CU9" t="str">
            <v>N/A</v>
          </cell>
          <cell r="CV9">
            <v>0</v>
          </cell>
          <cell r="CW9">
            <v>43260412</v>
          </cell>
          <cell r="CX9" t="str">
            <v>NO</v>
          </cell>
          <cell r="CY9" t="str">
            <v>N/A</v>
          </cell>
          <cell r="CZ9" t="str">
            <v>N/A</v>
          </cell>
          <cell r="DA9" t="str">
            <v>N/A</v>
          </cell>
          <cell r="DB9">
            <v>45291</v>
          </cell>
          <cell r="DC9">
            <v>45291</v>
          </cell>
          <cell r="DD9">
            <v>-51</v>
          </cell>
          <cell r="DE9" t="str">
            <v>NO</v>
          </cell>
          <cell r="DF9" t="str">
            <v>Bogotá D.C.</v>
          </cell>
          <cell r="DG9" t="str">
            <v>Cumplimiento</v>
          </cell>
          <cell r="DH9" t="str">
            <v>380 47 994000137216</v>
          </cell>
          <cell r="DI9">
            <v>1</v>
          </cell>
          <cell r="DJ9" t="str">
            <v>Asgadora Solidaria de Colombia</v>
          </cell>
          <cell r="DK9">
            <v>45138</v>
          </cell>
          <cell r="DL9" t="str">
            <v>28/07/2023 - 03/07/2024</v>
          </cell>
          <cell r="DM9">
            <v>45139</v>
          </cell>
          <cell r="DN9" t="str">
            <v xml:space="preserve">No esta en la carpeta de pólizas 07/08/2023
No esta en la carpeta revisado el 29/08/2023
No esta en la carpeta revisado el 5/10/2023
No esta en la carpeta revisado 26/10/2023
No esta en la carpeta revisad 20/01/2024
</v>
          </cell>
          <cell r="DO9" t="str">
            <v>8/09/2023 se publicó el otrosí 1 al contrato JEP-730-2023 de modificación de la forma de pago $43.260.412</v>
          </cell>
          <cell r="DP9" t="str">
            <v>Terminado</v>
          </cell>
          <cell r="DQ9" t="str">
            <v>Ingreso</v>
          </cell>
          <cell r="DR9" t="str">
            <v>N/A</v>
          </cell>
          <cell r="DS9" t="str">
            <v>INGENIERIA DE SISTEMAS</v>
          </cell>
          <cell r="DT9" t="str">
            <v>N/A</v>
          </cell>
          <cell r="DU9" t="str">
            <v>FEMENINO</v>
          </cell>
        </row>
        <row r="10">
          <cell r="AY10" t="str">
            <v>JEP-063-2023</v>
          </cell>
          <cell r="AZ10" t="str">
            <v>JEP-CSPO-063-2023</v>
          </cell>
          <cell r="BA10" t="str">
            <v>Paola Casas</v>
          </cell>
          <cell r="BB10">
            <v>44943</v>
          </cell>
          <cell r="BC10" t="str">
            <v>Hector Fernando Romero Carvajal</v>
          </cell>
          <cell r="BD10" t="str">
            <v>Contratos o convenios que no requieren pluralidad de ofertas</v>
          </cell>
          <cell r="BE10" t="str">
            <v>1. Prestación de servicios</v>
          </cell>
          <cell r="BF10" t="str">
            <v>Cédula de ciudadanía</v>
          </cell>
          <cell r="BG10">
            <v>79424137</v>
          </cell>
          <cell r="BH10">
            <v>8</v>
          </cell>
          <cell r="BI10" t="str">
            <v>Persona Natural</v>
          </cell>
          <cell r="BJ10" t="str">
            <v>Bogotá D.C.</v>
          </cell>
          <cell r="BK10" t="str">
            <v>Prestar servicios profesionales para apoyar y acompañar a la Dirección de Tecnologías de la Información (DTI), en la evolución del  modelo de interoperabilidad entre la JEP y las distintas entidades externas para el intercambio de información de los sistemas de la Entidad, el PMO de apoyo y control en la gestión de los proyectos tecnológicos de la JEP, y la revisión y verificación de la implementación de los nuevos  servicios en el bus de interoperabilidad; así como, la evolución de la plataforma de openshift.</v>
          </cell>
          <cell r="BL10" t="str">
            <v>Funciones de la dependencia</v>
          </cell>
          <cell r="BM10" t="str">
            <v>Harvey Danilo Suárez Morales</v>
          </cell>
          <cell r="BN10" t="str">
            <v>Secretaría Ejecutiva</v>
          </cell>
          <cell r="BO10" t="str">
            <v>C- Dirección de TI</v>
          </cell>
          <cell r="BP10" t="str">
            <v>Carlos Eduardo Ruiz Silva</v>
          </cell>
          <cell r="BQ10">
            <v>80792076</v>
          </cell>
          <cell r="BR10" t="str">
            <v>C- Dirección de TI</v>
          </cell>
          <cell r="BS10" t="str">
            <v>N/A</v>
          </cell>
          <cell r="BT10" t="str">
            <v>N/A</v>
          </cell>
          <cell r="BU10" t="str">
            <v>N/A</v>
          </cell>
          <cell r="BV10" t="str">
            <v>Inversión</v>
          </cell>
          <cell r="BW10">
            <v>151822604</v>
          </cell>
          <cell r="BX10" t="str">
            <v>N/A</v>
          </cell>
          <cell r="BY10" t="str">
            <v>N/A</v>
          </cell>
          <cell r="BZ10">
            <v>13050655</v>
          </cell>
          <cell r="CA10" t="str">
            <v>N/A</v>
          </cell>
          <cell r="CB10">
            <v>32923</v>
          </cell>
          <cell r="CC10">
            <v>48123</v>
          </cell>
          <cell r="CD10">
            <v>2022011000049</v>
          </cell>
          <cell r="CE10">
            <v>44951</v>
          </cell>
          <cell r="CF10">
            <v>44953</v>
          </cell>
          <cell r="CG10" t="str">
            <v>N/A</v>
          </cell>
          <cell r="CH10" t="str">
            <v>N/A</v>
          </cell>
          <cell r="CI10" t="str">
            <v>N/A</v>
          </cell>
          <cell r="CJ10" t="str">
            <v>N/A</v>
          </cell>
          <cell r="CK10" t="str">
            <v>N/A</v>
          </cell>
          <cell r="CL10">
            <v>0</v>
          </cell>
          <cell r="CM10" t="str">
            <v>N/A</v>
          </cell>
          <cell r="CN10">
            <v>0</v>
          </cell>
          <cell r="CO10" t="str">
            <v>N/A</v>
          </cell>
          <cell r="CP10">
            <v>0</v>
          </cell>
          <cell r="CQ10" t="str">
            <v>N/A</v>
          </cell>
          <cell r="CR10">
            <v>0</v>
          </cell>
          <cell r="CS10" t="str">
            <v>N/A</v>
          </cell>
          <cell r="CT10">
            <v>0</v>
          </cell>
          <cell r="CU10" t="str">
            <v>N/A</v>
          </cell>
          <cell r="CV10">
            <v>0</v>
          </cell>
          <cell r="CW10">
            <v>151822604</v>
          </cell>
          <cell r="CX10" t="str">
            <v>NO</v>
          </cell>
          <cell r="CY10" t="str">
            <v>N/A</v>
          </cell>
          <cell r="CZ10" t="str">
            <v>N/A</v>
          </cell>
          <cell r="DA10" t="str">
            <v>N/A</v>
          </cell>
          <cell r="DB10">
            <v>45291</v>
          </cell>
          <cell r="DC10">
            <v>45291</v>
          </cell>
          <cell r="DD10">
            <v>-51</v>
          </cell>
          <cell r="DE10" t="str">
            <v>NO</v>
          </cell>
          <cell r="DF10" t="str">
            <v>Bogotá D.C.</v>
          </cell>
          <cell r="DG10" t="str">
            <v>Cumplimiento</v>
          </cell>
          <cell r="DH10" t="str">
            <v>340 47 994000042158</v>
          </cell>
          <cell r="DI10">
            <v>0</v>
          </cell>
          <cell r="DJ10" t="str">
            <v>Aseguradora Solidaria de Colombia</v>
          </cell>
          <cell r="DK10">
            <v>44952</v>
          </cell>
          <cell r="DL10" t="str">
            <v>25/01/2023 - 10/07/2024</v>
          </cell>
          <cell r="DM10">
            <v>44953</v>
          </cell>
          <cell r="DN10" t="str">
            <v>https://jepcolombia.sharepoint.com/:i:/g/SE/DAJ/SDC/EWWIhvNhdltGgX_5aIAESb0B_NTf3VgHdWPXJz1tNn2P3w?e=WgVHR5</v>
          </cell>
          <cell r="DO10" t="str">
            <v>Ninguna</v>
          </cell>
          <cell r="DP10" t="str">
            <v>Terminado</v>
          </cell>
          <cell r="DQ10" t="str">
            <v>Ingreso</v>
          </cell>
          <cell r="DR10" t="str">
            <v>N/A</v>
          </cell>
          <cell r="DS10" t="str">
            <v>INGENIERIA DE SISTEMAS Y COMPUTACIÓN</v>
          </cell>
          <cell r="DT10" t="str">
            <v>N/A</v>
          </cell>
          <cell r="DU10" t="str">
            <v>MASCULINO</v>
          </cell>
        </row>
        <row r="11">
          <cell r="AY11" t="str">
            <v>JEP-167-2023</v>
          </cell>
          <cell r="AZ11" t="str">
            <v>JEP-CSPO-167-2023</v>
          </cell>
          <cell r="BA11" t="str">
            <v>Paola Casas</v>
          </cell>
          <cell r="BB11">
            <v>44951</v>
          </cell>
          <cell r="BC11" t="str">
            <v>Juan Pablo Bolaños Tamayo</v>
          </cell>
          <cell r="BD11" t="str">
            <v>Contratos o convenios que no requieren pluralidad de ofertas</v>
          </cell>
          <cell r="BE11" t="str">
            <v>1. Prestación de servicios</v>
          </cell>
          <cell r="BF11" t="str">
            <v>Cédula de ciudadanía</v>
          </cell>
          <cell r="BG11">
            <v>79953277</v>
          </cell>
          <cell r="BH11">
            <v>1</v>
          </cell>
          <cell r="BI11" t="str">
            <v>Persona Natural</v>
          </cell>
          <cell r="BJ11" t="str">
            <v>Bogotá D.C.</v>
          </cell>
          <cell r="BK11" t="str">
            <v>Prestar servicios profesionales para apoyar y acompañar a la Dirección de Tecnologías de la información en el soporte e implementación de ajustes en los sistemas: SICO, Votaciones e Invitaciones.</v>
          </cell>
          <cell r="BL11" t="str">
            <v>Funciones de la dependencia</v>
          </cell>
          <cell r="BM11" t="str">
            <v>Harvey Danilo Suárez Morales</v>
          </cell>
          <cell r="BN11" t="str">
            <v>Secretaría Ejecutiva</v>
          </cell>
          <cell r="BO11" t="str">
            <v>C- Dirección de TI</v>
          </cell>
          <cell r="BP11" t="str">
            <v>Natalia Lorena Arbeláez Mendoza</v>
          </cell>
          <cell r="BQ11">
            <v>1053784979</v>
          </cell>
          <cell r="BR11" t="str">
            <v>C- Dirección de TI</v>
          </cell>
          <cell r="BS11" t="str">
            <v>N/A</v>
          </cell>
          <cell r="BT11" t="str">
            <v>N/A</v>
          </cell>
          <cell r="BU11" t="str">
            <v>N/A</v>
          </cell>
          <cell r="BV11" t="str">
            <v>Inversión</v>
          </cell>
          <cell r="BW11">
            <v>81228420</v>
          </cell>
          <cell r="BX11" t="str">
            <v>N/A</v>
          </cell>
          <cell r="BY11" t="str">
            <v>N/A</v>
          </cell>
          <cell r="BZ11">
            <v>6982386</v>
          </cell>
          <cell r="CA11" t="str">
            <v>N/A</v>
          </cell>
          <cell r="CB11">
            <v>27623</v>
          </cell>
          <cell r="CC11">
            <v>54723</v>
          </cell>
          <cell r="CD11">
            <v>2022011000049</v>
          </cell>
          <cell r="CE11">
            <v>44956</v>
          </cell>
          <cell r="CF11">
            <v>44960</v>
          </cell>
          <cell r="CG11" t="str">
            <v>N/A</v>
          </cell>
          <cell r="CH11" t="str">
            <v>N/A</v>
          </cell>
          <cell r="CI11" t="str">
            <v>N/A</v>
          </cell>
          <cell r="CJ11" t="str">
            <v>N/A</v>
          </cell>
          <cell r="CK11" t="str">
            <v>N/A</v>
          </cell>
          <cell r="CL11">
            <v>0</v>
          </cell>
          <cell r="CM11" t="str">
            <v>N/A</v>
          </cell>
          <cell r="CN11">
            <v>0</v>
          </cell>
          <cell r="CO11" t="str">
            <v>N/A</v>
          </cell>
          <cell r="CP11">
            <v>0</v>
          </cell>
          <cell r="CQ11" t="str">
            <v>N/A</v>
          </cell>
          <cell r="CR11">
            <v>0</v>
          </cell>
          <cell r="CS11" t="str">
            <v>N/A</v>
          </cell>
          <cell r="CT11">
            <v>0</v>
          </cell>
          <cell r="CU11" t="str">
            <v>N/A</v>
          </cell>
          <cell r="CV11">
            <v>0</v>
          </cell>
          <cell r="CW11">
            <v>81228420</v>
          </cell>
          <cell r="CX11" t="str">
            <v>NO</v>
          </cell>
          <cell r="CY11" t="str">
            <v>N/A</v>
          </cell>
          <cell r="CZ11" t="str">
            <v>N/A</v>
          </cell>
          <cell r="DA11" t="str">
            <v>N/A</v>
          </cell>
          <cell r="DB11">
            <v>45291</v>
          </cell>
          <cell r="DC11">
            <v>45291</v>
          </cell>
          <cell r="DD11">
            <v>-51</v>
          </cell>
          <cell r="DE11" t="str">
            <v>NO</v>
          </cell>
          <cell r="DF11" t="str">
            <v>Bogotá D.C.</v>
          </cell>
          <cell r="DG11" t="str">
            <v>Cumplimiento</v>
          </cell>
          <cell r="DH11" t="str">
            <v>340 47 994000042493</v>
          </cell>
          <cell r="DI11">
            <v>0</v>
          </cell>
          <cell r="DJ11" t="str">
            <v>Aseguradora Solidaria de Colombia</v>
          </cell>
          <cell r="DK11">
            <v>44956</v>
          </cell>
          <cell r="DL11" t="str">
            <v>30/01/2023 - 10/07/2024</v>
          </cell>
          <cell r="DM11">
            <v>44960</v>
          </cell>
          <cell r="DN11" t="str">
            <v>https://jepcolombia.sharepoint.com/:i:/g/SE/DAJ/SDC/EbqvTTyWMUhFs1H7K7hfK4QBwBpdaERJR3ckrI313Z5ufQ?e=poyaem</v>
          </cell>
          <cell r="DO11" t="str">
            <v>Ninguna</v>
          </cell>
          <cell r="DP11" t="str">
            <v>Terminado</v>
          </cell>
          <cell r="DQ11" t="str">
            <v>Ingreso</v>
          </cell>
          <cell r="DR11" t="str">
            <v>N/A</v>
          </cell>
          <cell r="DS11" t="str">
            <v>INGENIERIA DE SISTEMAS</v>
          </cell>
          <cell r="DT11" t="str">
            <v>N/A</v>
          </cell>
          <cell r="DU11" t="str">
            <v>MASCULINO</v>
          </cell>
        </row>
        <row r="12">
          <cell r="AY12" t="str">
            <v>JEP-064-2023</v>
          </cell>
          <cell r="AZ12" t="str">
            <v>JEP-CSPO-064-2023</v>
          </cell>
          <cell r="BA12" t="str">
            <v>Paola Casas</v>
          </cell>
          <cell r="BB12">
            <v>44943</v>
          </cell>
          <cell r="BC12" t="str">
            <v>Juan Pablo Avellaneda Hortua</v>
          </cell>
          <cell r="BD12" t="str">
            <v>Contratos o convenios que no requieren pluralidad de ofertas</v>
          </cell>
          <cell r="BE12" t="str">
            <v>1. Prestación de servicios</v>
          </cell>
          <cell r="BF12" t="str">
            <v>Cédula de ciudadanía</v>
          </cell>
          <cell r="BG12">
            <v>67718833</v>
          </cell>
          <cell r="BH12">
            <v>8</v>
          </cell>
          <cell r="BI12" t="str">
            <v>Persona Natural</v>
          </cell>
          <cell r="BJ12" t="str">
            <v>Bogotá D.C.</v>
          </cell>
          <cell r="BK12" t="str">
            <v xml:space="preserve">Prestar servicios profesionales para apoyar y acompañar a la Dirección de Tecnologías de la Información en el seguimiento y apoyo a la supervisión del sistema de Gestión Judicial LEGALi y coordinar el soporte y capacitación a los usuarios de este sistema, en las Salas y Secretarías Judiciales. </v>
          </cell>
          <cell r="BL12" t="str">
            <v>Funciones de la dependencia</v>
          </cell>
          <cell r="BM12" t="str">
            <v>Harvey Danilo Suárez Morales</v>
          </cell>
          <cell r="BN12" t="str">
            <v>Secretaría Ejecutiva</v>
          </cell>
          <cell r="BO12" t="str">
            <v>C- Dirección de TI</v>
          </cell>
          <cell r="BP12" t="str">
            <v>Natalia Lorena Arbeláez Mendoza</v>
          </cell>
          <cell r="BQ12">
            <v>1053784979</v>
          </cell>
          <cell r="BR12" t="str">
            <v>C- Dirección de TI</v>
          </cell>
          <cell r="BS12" t="str">
            <v>N/A</v>
          </cell>
          <cell r="BT12" t="str">
            <v>N/A</v>
          </cell>
          <cell r="BU12" t="str">
            <v>N/A</v>
          </cell>
          <cell r="BV12" t="str">
            <v>Inversión</v>
          </cell>
          <cell r="BW12">
            <v>100652606</v>
          </cell>
          <cell r="BX12" t="str">
            <v>N/A</v>
          </cell>
          <cell r="BY12" t="str">
            <v>N/A</v>
          </cell>
          <cell r="BZ12">
            <v>8652088</v>
          </cell>
          <cell r="CA12" t="str">
            <v>N/A</v>
          </cell>
          <cell r="CB12">
            <v>27723</v>
          </cell>
          <cell r="CC12">
            <v>42723</v>
          </cell>
          <cell r="CD12">
            <v>2022011000049</v>
          </cell>
          <cell r="CE12">
            <v>44950</v>
          </cell>
          <cell r="CF12">
            <v>44953</v>
          </cell>
          <cell r="CG12" t="str">
            <v>N/A</v>
          </cell>
          <cell r="CH12" t="str">
            <v>N/A</v>
          </cell>
          <cell r="CI12" t="str">
            <v>N/A</v>
          </cell>
          <cell r="CJ12" t="str">
            <v>N/A</v>
          </cell>
          <cell r="CK12" t="str">
            <v>N/A</v>
          </cell>
          <cell r="CL12">
            <v>0</v>
          </cell>
          <cell r="CM12" t="str">
            <v>N/A</v>
          </cell>
          <cell r="CN12">
            <v>0</v>
          </cell>
          <cell r="CO12" t="str">
            <v>N/A</v>
          </cell>
          <cell r="CP12">
            <v>0</v>
          </cell>
          <cell r="CQ12" t="str">
            <v>N/A</v>
          </cell>
          <cell r="CR12">
            <v>0</v>
          </cell>
          <cell r="CS12" t="str">
            <v>N/A</v>
          </cell>
          <cell r="CT12">
            <v>0</v>
          </cell>
          <cell r="CU12" t="str">
            <v>N/A</v>
          </cell>
          <cell r="CV12">
            <v>0</v>
          </cell>
          <cell r="CW12">
            <v>100652606</v>
          </cell>
          <cell r="CX12" t="str">
            <v>NO</v>
          </cell>
          <cell r="CY12" t="str">
            <v>N/A</v>
          </cell>
          <cell r="CZ12" t="str">
            <v>N/A</v>
          </cell>
          <cell r="DA12" t="str">
            <v>N/A</v>
          </cell>
          <cell r="DB12">
            <v>45291</v>
          </cell>
          <cell r="DC12">
            <v>45291</v>
          </cell>
          <cell r="DD12">
            <v>-51</v>
          </cell>
          <cell r="DE12" t="str">
            <v>NO</v>
          </cell>
          <cell r="DF12" t="str">
            <v>Bogotá D.C.</v>
          </cell>
          <cell r="DG12" t="str">
            <v>Cumplimiento</v>
          </cell>
          <cell r="DH12" t="str">
            <v>340 47 994000042119</v>
          </cell>
          <cell r="DI12">
            <v>0</v>
          </cell>
          <cell r="DJ12" t="str">
            <v>Aseguradora Solidaria de Colombia</v>
          </cell>
          <cell r="DK12">
            <v>44951</v>
          </cell>
          <cell r="DL12" t="str">
            <v>25/01/2023 - 10/07/2024</v>
          </cell>
          <cell r="DM12">
            <v>44953</v>
          </cell>
          <cell r="DN12" t="str">
            <v>https://jepcolombia.sharepoint.com/:i:/g/SE/DAJ/SDC/EVGjj17UMzNChawF1nVj4vQBWpYClDKE75jmLuGDu_4kZw?e=bgiRi0</v>
          </cell>
          <cell r="DO12" t="str">
            <v>Ninguna</v>
          </cell>
          <cell r="DP12" t="str">
            <v>Terminado</v>
          </cell>
          <cell r="DQ12" t="str">
            <v>Ingreso</v>
          </cell>
          <cell r="DR12" t="str">
            <v>N/A</v>
          </cell>
          <cell r="DS12" t="str">
            <v>INGENIERIA DE SISTEMAS</v>
          </cell>
          <cell r="DT12" t="str">
            <v>N/A</v>
          </cell>
          <cell r="DU12" t="str">
            <v>MASCULINO</v>
          </cell>
        </row>
        <row r="13">
          <cell r="AY13" t="str">
            <v>JEP-065-2023</v>
          </cell>
          <cell r="AZ13" t="str">
            <v>JEP-CSPO-065-2023</v>
          </cell>
          <cell r="BA13" t="str">
            <v>Paola Casas</v>
          </cell>
          <cell r="BB13">
            <v>44943</v>
          </cell>
          <cell r="BC13" t="str">
            <v>Nestor Eduardo Rodriguez Valvuena</v>
          </cell>
          <cell r="BD13" t="str">
            <v>Contratos o convenios que no requieren pluralidad de ofertas</v>
          </cell>
          <cell r="BE13" t="str">
            <v>1. Prestación de servicios</v>
          </cell>
          <cell r="BF13" t="str">
            <v>Cédula de ciudadanía</v>
          </cell>
          <cell r="BG13">
            <v>79432056</v>
          </cell>
          <cell r="BH13">
            <v>3</v>
          </cell>
          <cell r="BI13" t="str">
            <v>Persona Natural</v>
          </cell>
          <cell r="BJ13" t="str">
            <v>Bogotá D.C.</v>
          </cell>
          <cell r="BK13" t="str">
            <v>Prestar servicios profesionales para apoyar y acompañar a la Dirección de Tecnologías de la Información en el seguimiento y apoyo a la supervisión del Sistema de Gestión Judicial LEGALi, en las actividades relacionadas  con la coordinación del soporte, acompañamiento en los procesos de migración e identificación de nuevas necesidades de los usuarios y seguimiento a las integraciones con otros sistemas en la Unidad de Investigación y Acusación.</v>
          </cell>
          <cell r="BL13" t="str">
            <v>Funciones de la dependencia</v>
          </cell>
          <cell r="BM13" t="str">
            <v>Harvey Danilo Suárez Morales</v>
          </cell>
          <cell r="BN13" t="str">
            <v>Secretaría Ejecutiva</v>
          </cell>
          <cell r="BO13" t="str">
            <v>C- Dirección de TI</v>
          </cell>
          <cell r="BP13" t="str">
            <v>Natalia Lorena Arbeláez Mendoza</v>
          </cell>
          <cell r="BQ13">
            <v>1053784979</v>
          </cell>
          <cell r="BR13" t="str">
            <v>C- Dirección de TI</v>
          </cell>
          <cell r="BS13" t="str">
            <v>N/A</v>
          </cell>
          <cell r="BT13" t="str">
            <v>N/A</v>
          </cell>
          <cell r="BU13" t="str">
            <v>N/A</v>
          </cell>
          <cell r="BV13" t="str">
            <v>Inversión</v>
          </cell>
          <cell r="BW13">
            <v>100652606</v>
          </cell>
          <cell r="BX13" t="str">
            <v>N/A</v>
          </cell>
          <cell r="BY13" t="str">
            <v>N/A</v>
          </cell>
          <cell r="BZ13">
            <v>8652088</v>
          </cell>
          <cell r="CA13" t="str">
            <v>N/A</v>
          </cell>
          <cell r="CB13">
            <v>33023</v>
          </cell>
          <cell r="CC13">
            <v>48323</v>
          </cell>
          <cell r="CD13">
            <v>2022011000049</v>
          </cell>
          <cell r="CE13">
            <v>44951</v>
          </cell>
          <cell r="CF13">
            <v>44953</v>
          </cell>
          <cell r="CG13" t="str">
            <v>N/A</v>
          </cell>
          <cell r="CH13" t="str">
            <v>N/A</v>
          </cell>
          <cell r="CI13" t="str">
            <v>N/A</v>
          </cell>
          <cell r="CJ13" t="str">
            <v>N/A</v>
          </cell>
          <cell r="CK13" t="str">
            <v>N/A</v>
          </cell>
          <cell r="CL13">
            <v>0</v>
          </cell>
          <cell r="CM13" t="str">
            <v>N/A</v>
          </cell>
          <cell r="CN13">
            <v>0</v>
          </cell>
          <cell r="CO13" t="str">
            <v>N/A</v>
          </cell>
          <cell r="CP13">
            <v>0</v>
          </cell>
          <cell r="CQ13" t="str">
            <v>N/A</v>
          </cell>
          <cell r="CR13">
            <v>0</v>
          </cell>
          <cell r="CS13" t="str">
            <v>N/A</v>
          </cell>
          <cell r="CT13">
            <v>0</v>
          </cell>
          <cell r="CU13" t="str">
            <v>N/A</v>
          </cell>
          <cell r="CV13">
            <v>0</v>
          </cell>
          <cell r="CW13">
            <v>100652606</v>
          </cell>
          <cell r="CX13" t="str">
            <v>NO</v>
          </cell>
          <cell r="CY13" t="str">
            <v>N/A</v>
          </cell>
          <cell r="CZ13" t="str">
            <v>N/A</v>
          </cell>
          <cell r="DA13" t="str">
            <v>N/A</v>
          </cell>
          <cell r="DB13">
            <v>45291</v>
          </cell>
          <cell r="DC13">
            <v>45291</v>
          </cell>
          <cell r="DD13">
            <v>-51</v>
          </cell>
          <cell r="DE13" t="str">
            <v>NO</v>
          </cell>
          <cell r="DF13" t="str">
            <v>Bogotá D.C.</v>
          </cell>
          <cell r="DG13" t="str">
            <v>Cumplimiento</v>
          </cell>
          <cell r="DH13" t="str">
            <v>340 47 994000042133</v>
          </cell>
          <cell r="DI13">
            <v>0</v>
          </cell>
          <cell r="DJ13" t="str">
            <v>Aseguradora Solidaria de Colombia</v>
          </cell>
          <cell r="DK13">
            <v>44953</v>
          </cell>
          <cell r="DL13" t="str">
            <v>25/01/2023 - 10/07/2024</v>
          </cell>
          <cell r="DM13">
            <v>44953</v>
          </cell>
          <cell r="DN13" t="str">
            <v>https://jepcolombia.sharepoint.com/:i:/g/SE/DAJ/SDC/EeqZmiKea-hJkesjVAFTN5kBfbzQQG_zlrSSpL4qlHhwVw?e=i9Ynp6</v>
          </cell>
          <cell r="DO13" t="str">
            <v>Ninguna</v>
          </cell>
          <cell r="DP13" t="str">
            <v>Terminado</v>
          </cell>
          <cell r="DQ13" t="str">
            <v>Ingreso</v>
          </cell>
          <cell r="DR13" t="str">
            <v>N/A</v>
          </cell>
          <cell r="DS13" t="str">
            <v>INGENIERIA DE SISTEMAS</v>
          </cell>
          <cell r="DT13" t="str">
            <v>N/A</v>
          </cell>
          <cell r="DU13" t="str">
            <v>MASCULINO</v>
          </cell>
        </row>
        <row r="14">
          <cell r="AY14" t="str">
            <v>JEP-066-2023</v>
          </cell>
          <cell r="AZ14" t="str">
            <v>JEP-CSPO-066-2023</v>
          </cell>
          <cell r="BA14" t="str">
            <v>Paola Casas</v>
          </cell>
          <cell r="BB14">
            <v>44943</v>
          </cell>
          <cell r="BC14" t="str">
            <v>Jhon Carlos Saavedra Ramos</v>
          </cell>
          <cell r="BD14" t="str">
            <v>Contratos o convenios que no requieren pluralidad de ofertas</v>
          </cell>
          <cell r="BE14" t="str">
            <v>1. Prestación de servicios</v>
          </cell>
          <cell r="BF14" t="str">
            <v>Cédula de ciudadanía</v>
          </cell>
          <cell r="BG14">
            <v>79900921</v>
          </cell>
          <cell r="BH14">
            <v>8</v>
          </cell>
          <cell r="BI14" t="str">
            <v>Persona Natural</v>
          </cell>
          <cell r="BJ14" t="str">
            <v>Bogotá D.C.</v>
          </cell>
          <cell r="BK14" t="str">
            <v>Prestar servicios profesionales para acompañar a la Dirección de Tecnologías de la Información en el apoyo a la supervisión del Sistema ViSTA, en las actividades relacionadas con el desarrollo, gestión y seguimiento de las acciones de mejora e implementación de ajustes del sistema y articulación con los usuarios funcionales para la puesta en operación de las mismas.</v>
          </cell>
          <cell r="BL14" t="str">
            <v>Funciones de la dependencia</v>
          </cell>
          <cell r="BM14" t="str">
            <v>Harvey Danilo Suarez Morales</v>
          </cell>
          <cell r="BN14" t="str">
            <v>Secretaría Ejecutiva</v>
          </cell>
          <cell r="BO14" t="str">
            <v>C- Dirección de TI</v>
          </cell>
          <cell r="BP14" t="str">
            <v>Natalia Lorena Arbelaez Mendoza</v>
          </cell>
          <cell r="BQ14">
            <v>1053784979</v>
          </cell>
          <cell r="BR14" t="str">
            <v>C- Dirección de TI</v>
          </cell>
          <cell r="BS14" t="str">
            <v>N/A</v>
          </cell>
          <cell r="BT14" t="str">
            <v>N/A</v>
          </cell>
          <cell r="BU14" t="str">
            <v>N/A</v>
          </cell>
          <cell r="BV14" t="str">
            <v>Inversión</v>
          </cell>
          <cell r="BW14">
            <v>100652606</v>
          </cell>
          <cell r="BX14" t="str">
            <v>N/A</v>
          </cell>
          <cell r="BY14" t="str">
            <v>N/A</v>
          </cell>
          <cell r="BZ14">
            <v>8652088</v>
          </cell>
          <cell r="CA14" t="str">
            <v>N/A</v>
          </cell>
          <cell r="CB14">
            <v>33123</v>
          </cell>
          <cell r="CC14">
            <v>42923</v>
          </cell>
          <cell r="CD14">
            <v>2022011000049</v>
          </cell>
          <cell r="CE14">
            <v>44950</v>
          </cell>
          <cell r="CF14">
            <v>44952</v>
          </cell>
          <cell r="CG14" t="str">
            <v>N/A</v>
          </cell>
          <cell r="CH14" t="str">
            <v>N/A</v>
          </cell>
          <cell r="CI14" t="str">
            <v>N/A</v>
          </cell>
          <cell r="CJ14" t="str">
            <v>N/A</v>
          </cell>
          <cell r="CK14" t="str">
            <v>N/A</v>
          </cell>
          <cell r="CL14">
            <v>0</v>
          </cell>
          <cell r="CM14" t="str">
            <v>N/A</v>
          </cell>
          <cell r="CN14">
            <v>0</v>
          </cell>
          <cell r="CO14" t="str">
            <v>N/A</v>
          </cell>
          <cell r="CP14">
            <v>0</v>
          </cell>
          <cell r="CQ14" t="str">
            <v>N/A</v>
          </cell>
          <cell r="CR14">
            <v>0</v>
          </cell>
          <cell r="CS14" t="str">
            <v>N/A</v>
          </cell>
          <cell r="CT14">
            <v>0</v>
          </cell>
          <cell r="CU14">
            <v>0</v>
          </cell>
          <cell r="CV14">
            <v>-247</v>
          </cell>
          <cell r="CW14">
            <v>100652606</v>
          </cell>
          <cell r="CX14" t="str">
            <v>NO</v>
          </cell>
          <cell r="CY14" t="str">
            <v>N/A</v>
          </cell>
          <cell r="CZ14" t="str">
            <v>N/A</v>
          </cell>
          <cell r="DA14" t="str">
            <v>N/A</v>
          </cell>
          <cell r="DB14">
            <v>45291</v>
          </cell>
          <cell r="DC14">
            <v>45044</v>
          </cell>
          <cell r="DD14">
            <v>-298</v>
          </cell>
          <cell r="DE14" t="str">
            <v>NO</v>
          </cell>
          <cell r="DF14" t="str">
            <v>Bogotá D.C.</v>
          </cell>
          <cell r="DG14" t="str">
            <v>Cumplimiento</v>
          </cell>
          <cell r="DH14" t="str">
            <v>21-45-101398541</v>
          </cell>
          <cell r="DI14">
            <v>0</v>
          </cell>
          <cell r="DJ14" t="str">
            <v>Seguros del Estado S.A.</v>
          </cell>
          <cell r="DK14">
            <v>44951</v>
          </cell>
          <cell r="DL14" t="str">
            <v>25/01/2023 - 01/07/2024</v>
          </cell>
          <cell r="DM14">
            <v>44952</v>
          </cell>
          <cell r="DN14" t="str">
            <v>https://jepcolombia.sharepoint.com/:b:/g/SE/DAJ/SDC/ETPAtgNH2bxFlTTEkZAPcsABUXskuA-7rVNJqsvc1NIx2A?e=EEQPaa</v>
          </cell>
          <cell r="DO14" t="str">
            <v>Terminación Anticipada por Mutuo
Acuerdo del contrato JEP-066-2023, a partir del 29 de abril del 2023.</v>
          </cell>
          <cell r="DP14" t="str">
            <v>Terminado</v>
          </cell>
          <cell r="DQ14" t="str">
            <v>Terminación anticipada</v>
          </cell>
          <cell r="DR14" t="str">
            <v>N/A</v>
          </cell>
          <cell r="DS14" t="str">
            <v>INGENIERIA DE SISTEMAS</v>
          </cell>
          <cell r="DT14" t="str">
            <v>N/A</v>
          </cell>
          <cell r="DU14" t="str">
            <v>MASCULINO</v>
          </cell>
        </row>
        <row r="15">
          <cell r="AY15" t="str">
            <v>JEP-067-2023</v>
          </cell>
          <cell r="AZ15" t="str">
            <v>JEP-CSPO-067-2023</v>
          </cell>
          <cell r="BA15" t="str">
            <v>Paola Casas</v>
          </cell>
          <cell r="BB15">
            <v>44943</v>
          </cell>
          <cell r="BC15" t="str">
            <v xml:space="preserve">Lady Johanna Ruíz González </v>
          </cell>
          <cell r="BD15" t="str">
            <v>Contratos o convenios que no requieren pluralidad de ofertas</v>
          </cell>
          <cell r="BE15" t="str">
            <v>1. Prestación de servicios</v>
          </cell>
          <cell r="BF15" t="str">
            <v>Cédula de ciudadanía</v>
          </cell>
          <cell r="BG15">
            <v>35253338</v>
          </cell>
          <cell r="BH15">
            <v>7</v>
          </cell>
          <cell r="BI15" t="str">
            <v>Persona Natural</v>
          </cell>
          <cell r="BJ15" t="str">
            <v>Fusagasuga</v>
          </cell>
          <cell r="BK15" t="str">
            <v xml:space="preserve">Prestar servicios profesionales para apoyar y acompañar a la Dirección de Tecnologías de la Información en el seguimiento y apoyo a la supervisión del Sistema de Gestión Judicial (LEGALi), coordinar el soporte, uso y apropiación del Sistema en las secciones y secretarias judiciales y apoyar las respuestas y seguimiento de órdenes judiciales a cargo de la DTI. </v>
          </cell>
          <cell r="BL15" t="str">
            <v>Funciones de la dependencia</v>
          </cell>
          <cell r="BM15" t="str">
            <v>Harvey Danilo Suárez Morales</v>
          </cell>
          <cell r="BN15" t="str">
            <v>Secretaría Ejecutiva</v>
          </cell>
          <cell r="BO15" t="str">
            <v>C- Dirección de TI</v>
          </cell>
          <cell r="BP15" t="str">
            <v>Natalia Lorena Arbeláez Mendoza</v>
          </cell>
          <cell r="BQ15">
            <v>1053784979</v>
          </cell>
          <cell r="BR15" t="str">
            <v>C- Dirección de TI</v>
          </cell>
          <cell r="BS15" t="str">
            <v>N/A</v>
          </cell>
          <cell r="BT15" t="str">
            <v>N/A</v>
          </cell>
          <cell r="BU15" t="str">
            <v>N/A</v>
          </cell>
          <cell r="BV15" t="str">
            <v>Inversión</v>
          </cell>
          <cell r="BW15">
            <v>100652606</v>
          </cell>
          <cell r="BX15" t="str">
            <v>N/A</v>
          </cell>
          <cell r="BY15" t="str">
            <v>N/A</v>
          </cell>
          <cell r="BZ15">
            <v>8652088</v>
          </cell>
          <cell r="CA15" t="str">
            <v>N/A</v>
          </cell>
          <cell r="CB15">
            <v>33223</v>
          </cell>
          <cell r="CC15">
            <v>43023</v>
          </cell>
          <cell r="CD15">
            <v>2022011000049</v>
          </cell>
          <cell r="CE15">
            <v>44950</v>
          </cell>
          <cell r="CF15">
            <v>44953</v>
          </cell>
          <cell r="CG15" t="str">
            <v>N/A</v>
          </cell>
          <cell r="CH15" t="str">
            <v>N/A</v>
          </cell>
          <cell r="CI15" t="str">
            <v>N/A</v>
          </cell>
          <cell r="CJ15" t="str">
            <v>N/A</v>
          </cell>
          <cell r="CK15" t="str">
            <v>N/A</v>
          </cell>
          <cell r="CL15">
            <v>0</v>
          </cell>
          <cell r="CM15" t="str">
            <v>N/A</v>
          </cell>
          <cell r="CN15">
            <v>0</v>
          </cell>
          <cell r="CO15" t="str">
            <v>N/A</v>
          </cell>
          <cell r="CP15">
            <v>0</v>
          </cell>
          <cell r="CQ15" t="str">
            <v>N/A</v>
          </cell>
          <cell r="CR15">
            <v>0</v>
          </cell>
          <cell r="CS15" t="str">
            <v>N/A</v>
          </cell>
          <cell r="CT15">
            <v>0</v>
          </cell>
          <cell r="CU15" t="str">
            <v>N/A</v>
          </cell>
          <cell r="CV15">
            <v>0</v>
          </cell>
          <cell r="CW15">
            <v>100652606</v>
          </cell>
          <cell r="CX15" t="str">
            <v>NO</v>
          </cell>
          <cell r="CY15" t="str">
            <v>N/A</v>
          </cell>
          <cell r="CZ15" t="str">
            <v>N/A</v>
          </cell>
          <cell r="DA15" t="str">
            <v>N/A</v>
          </cell>
          <cell r="DB15">
            <v>45291</v>
          </cell>
          <cell r="DC15">
            <v>45291</v>
          </cell>
          <cell r="DD15">
            <v>-51</v>
          </cell>
          <cell r="DE15" t="str">
            <v>NO</v>
          </cell>
          <cell r="DF15" t="str">
            <v>Bogotá D.C.</v>
          </cell>
          <cell r="DG15" t="str">
            <v>Cumplimiento</v>
          </cell>
          <cell r="DH15" t="str">
            <v>340-47-994000042124</v>
          </cell>
          <cell r="DI15">
            <v>0</v>
          </cell>
          <cell r="DJ15" t="str">
            <v>Aseguradora Solidaria de Colombia</v>
          </cell>
          <cell r="DK15">
            <v>44951</v>
          </cell>
          <cell r="DL15" t="str">
            <v>25/01/2023 - 01/07/2024</v>
          </cell>
          <cell r="DM15">
            <v>44953</v>
          </cell>
          <cell r="DN15" t="str">
            <v>https://jepcolombia.sharepoint.com/:i:/g/SE/DAJ/SDC/EWYU8SFtHKlHmsai80gS-78BN8CoHalln_reTDvmb3CBsQ?e=wm9mnl</v>
          </cell>
          <cell r="DO15" t="str">
            <v>Ninguna</v>
          </cell>
          <cell r="DP15" t="str">
            <v>Terminado</v>
          </cell>
          <cell r="DQ15" t="str">
            <v>Ingreso</v>
          </cell>
          <cell r="DR15" t="str">
            <v>N/A</v>
          </cell>
          <cell r="DS15" t="str">
            <v>INGENIERIA DE SISTEMAS</v>
          </cell>
          <cell r="DT15" t="str">
            <v>N/A</v>
          </cell>
          <cell r="DU15" t="str">
            <v>FEMENINO</v>
          </cell>
        </row>
        <row r="16">
          <cell r="AY16" t="str">
            <v>JEP-501-2023</v>
          </cell>
          <cell r="AZ16" t="str">
            <v>JEP-CSPO-500-2023</v>
          </cell>
          <cell r="BA16" t="str">
            <v>Paola Casas</v>
          </cell>
          <cell r="BB16">
            <v>44986</v>
          </cell>
          <cell r="BC16" t="str">
            <v>Rafael Ignacio Thomas Bohorquéz</v>
          </cell>
          <cell r="BD16" t="str">
            <v>Contratos o convenios que no requieren pluralidad de ofertas</v>
          </cell>
          <cell r="BE16" t="str">
            <v>1. Prestación de servicios</v>
          </cell>
          <cell r="BF16" t="str">
            <v>Cédula de ciudadanía</v>
          </cell>
          <cell r="BG16">
            <v>79326095</v>
          </cell>
          <cell r="BH16">
            <v>7</v>
          </cell>
          <cell r="BI16" t="str">
            <v>Persona Natural</v>
          </cell>
          <cell r="BJ16" t="str">
            <v>Bogotá D.C.</v>
          </cell>
          <cell r="BK16" t="str">
            <v>Prestar servicios profesionales para apoyar y acompañar a la Dirección de Tecnologías de la Información en el seguimiento al Sistema de Gestión Judicial lEGALi, en las actividades relacionadas con el apoyo en la identificación de nuevas necesidades y acompañamiento al ciclo de desarrollo de los nuevos requerimientos en LEGALi</v>
          </cell>
          <cell r="BL16" t="str">
            <v>Funciones de la dependencia</v>
          </cell>
          <cell r="BM16" t="str">
            <v>Harvey Danilo Suárez Morales</v>
          </cell>
          <cell r="BN16" t="str">
            <v>Secretaría Ejecutiva</v>
          </cell>
          <cell r="BO16" t="str">
            <v>C- Dirección de TI</v>
          </cell>
          <cell r="BP16" t="str">
            <v>Natalia Lorena Arbeláez Mendoza</v>
          </cell>
          <cell r="BQ16">
            <v>1053784979</v>
          </cell>
          <cell r="BR16" t="str">
            <v>C- Dirección de TI</v>
          </cell>
          <cell r="BS16" t="str">
            <v>N/A</v>
          </cell>
          <cell r="BT16" t="str">
            <v>N/A</v>
          </cell>
          <cell r="BU16" t="str">
            <v>N/A</v>
          </cell>
          <cell r="BV16" t="str">
            <v>Inversión</v>
          </cell>
          <cell r="BW16">
            <v>86520880</v>
          </cell>
          <cell r="BX16" t="str">
            <v>N/A</v>
          </cell>
          <cell r="BY16" t="str">
            <v>N/A</v>
          </cell>
          <cell r="BZ16">
            <v>8652088</v>
          </cell>
          <cell r="CA16" t="str">
            <v>N/A</v>
          </cell>
          <cell r="CB16">
            <v>67423</v>
          </cell>
          <cell r="CC16">
            <v>143723</v>
          </cell>
          <cell r="CD16">
            <v>2022011000049</v>
          </cell>
          <cell r="CE16">
            <v>44996</v>
          </cell>
          <cell r="CF16">
            <v>45002</v>
          </cell>
          <cell r="CG16" t="str">
            <v>N/A</v>
          </cell>
          <cell r="CH16" t="str">
            <v>N/A</v>
          </cell>
          <cell r="CI16" t="str">
            <v>N/A</v>
          </cell>
          <cell r="CJ16" t="str">
            <v>N/A</v>
          </cell>
          <cell r="CK16" t="str">
            <v>N/A</v>
          </cell>
          <cell r="CL16">
            <v>0</v>
          </cell>
          <cell r="CM16" t="str">
            <v>N/A</v>
          </cell>
          <cell r="CN16">
            <v>0</v>
          </cell>
          <cell r="CO16" t="str">
            <v>N/A</v>
          </cell>
          <cell r="CP16">
            <v>0</v>
          </cell>
          <cell r="CQ16" t="str">
            <v>N/A</v>
          </cell>
          <cell r="CR16">
            <v>0</v>
          </cell>
          <cell r="CS16" t="str">
            <v>N/A</v>
          </cell>
          <cell r="CT16">
            <v>0</v>
          </cell>
          <cell r="CU16" t="str">
            <v>N/A</v>
          </cell>
          <cell r="CV16">
            <v>0</v>
          </cell>
          <cell r="CW16">
            <v>86520880</v>
          </cell>
          <cell r="CX16" t="str">
            <v>NO</v>
          </cell>
          <cell r="CY16" t="str">
            <v>N/A</v>
          </cell>
          <cell r="CZ16" t="str">
            <v>N/A</v>
          </cell>
          <cell r="DA16" t="str">
            <v>N/A</v>
          </cell>
          <cell r="DB16">
            <v>45291</v>
          </cell>
          <cell r="DC16">
            <v>45291</v>
          </cell>
          <cell r="DD16">
            <v>-51</v>
          </cell>
          <cell r="DE16" t="str">
            <v>NO</v>
          </cell>
          <cell r="DF16" t="str">
            <v>Bogotá D.C.</v>
          </cell>
          <cell r="DG16" t="str">
            <v>Cumplimiento</v>
          </cell>
          <cell r="DH16" t="str">
            <v xml:space="preserve">33-47-101011205 </v>
          </cell>
          <cell r="DI16">
            <v>0</v>
          </cell>
          <cell r="DJ16" t="str">
            <v>Seguros del Estado S.A.</v>
          </cell>
          <cell r="DK16">
            <v>44998</v>
          </cell>
          <cell r="DL16" t="str">
            <v>11/03/2023 - 30/06/2024</v>
          </cell>
          <cell r="DM16">
            <v>45001</v>
          </cell>
          <cell r="DN16" t="str">
            <v>https://jepcolombia.sharepoint.com/:i:/g/SE/DAJ/SDC/EW-33mptl-lPgNN9CI7SE5gB-p18XBDWNzTGSytK6lGe2A?e=90orzJ</v>
          </cell>
          <cell r="DO16" t="str">
            <v>Ninguna</v>
          </cell>
          <cell r="DP16" t="str">
            <v>Terminado</v>
          </cell>
          <cell r="DQ16" t="str">
            <v>Ingreso</v>
          </cell>
          <cell r="DR16" t="str">
            <v>N/A</v>
          </cell>
          <cell r="DS16" t="str">
            <v>INGENIERIA DE SISTEMAS Y COMPUTACIÓN</v>
          </cell>
          <cell r="DT16" t="str">
            <v>N/A</v>
          </cell>
          <cell r="DU16" t="str">
            <v>MASCULINO</v>
          </cell>
        </row>
        <row r="17">
          <cell r="AY17" t="str">
            <v>JEP-068-2023</v>
          </cell>
          <cell r="AZ17" t="str">
            <v>JEP-CSPO-068-2023</v>
          </cell>
          <cell r="BA17" t="str">
            <v>Paola Casas</v>
          </cell>
          <cell r="BB17">
            <v>44943</v>
          </cell>
          <cell r="BC17" t="str">
            <v>Javier Fajardo Rueda</v>
          </cell>
          <cell r="BD17" t="str">
            <v>Contratos o convenios que no requieren pluralidad de ofertas</v>
          </cell>
          <cell r="BE17" t="str">
            <v>1. Prestación de servicios</v>
          </cell>
          <cell r="BF17" t="str">
            <v>Cédula de ciudadanía</v>
          </cell>
          <cell r="BG17">
            <v>79333001</v>
          </cell>
          <cell r="BH17">
            <v>4</v>
          </cell>
          <cell r="BI17" t="str">
            <v>Persona Natural</v>
          </cell>
          <cell r="BJ17" t="str">
            <v>Bogotá D.C.</v>
          </cell>
          <cell r="BK17" t="str">
            <v>Prestar servicios profesionales para apoyar y acompañar a la Dirección de Tecnologías de la Información en el seguimiento y apoyo a la supervisión del Sistema ViSTA, en las actividades relacionadas con la articulación del soporte a los usuarios, identificación y especificación de nuevas necesidades y transferencia de conocimiento.</v>
          </cell>
          <cell r="BL17" t="str">
            <v>Funciones de la dependencia</v>
          </cell>
          <cell r="BM17" t="str">
            <v>Harvey Danilo Suárez Morales</v>
          </cell>
          <cell r="BN17" t="str">
            <v>Secretaría Ejecutiva</v>
          </cell>
          <cell r="BO17" t="str">
            <v>C- Dirección de TI</v>
          </cell>
          <cell r="BP17" t="str">
            <v>Natalia Lorena Arbeláez Mendoza</v>
          </cell>
          <cell r="BQ17">
            <v>1053784979</v>
          </cell>
          <cell r="BR17" t="str">
            <v>C- Dirección de TI</v>
          </cell>
          <cell r="BS17" t="str">
            <v>N/A</v>
          </cell>
          <cell r="BT17" t="str">
            <v>N/A</v>
          </cell>
          <cell r="BU17" t="str">
            <v>N/A</v>
          </cell>
          <cell r="BV17" t="str">
            <v>Inversión</v>
          </cell>
          <cell r="BW17">
            <v>100652606</v>
          </cell>
          <cell r="BX17" t="str">
            <v>N/A</v>
          </cell>
          <cell r="BY17" t="str">
            <v>N/A</v>
          </cell>
          <cell r="BZ17">
            <v>8652088</v>
          </cell>
          <cell r="CA17" t="str">
            <v>N/A</v>
          </cell>
          <cell r="CB17">
            <v>33323</v>
          </cell>
          <cell r="CC17">
            <v>48223</v>
          </cell>
          <cell r="CD17">
            <v>2022011000049</v>
          </cell>
          <cell r="CE17">
            <v>44951</v>
          </cell>
          <cell r="CF17">
            <v>44952</v>
          </cell>
          <cell r="CG17" t="str">
            <v>N/A</v>
          </cell>
          <cell r="CH17" t="str">
            <v>N/A</v>
          </cell>
          <cell r="CI17" t="str">
            <v>N/A</v>
          </cell>
          <cell r="CJ17" t="str">
            <v>N/A</v>
          </cell>
          <cell r="CK17" t="str">
            <v>N/A</v>
          </cell>
          <cell r="CL17">
            <v>0</v>
          </cell>
          <cell r="CM17" t="str">
            <v>N/A</v>
          </cell>
          <cell r="CN17">
            <v>0</v>
          </cell>
          <cell r="CO17" t="str">
            <v>N/A</v>
          </cell>
          <cell r="CP17">
            <v>0</v>
          </cell>
          <cell r="CQ17" t="str">
            <v>N/A</v>
          </cell>
          <cell r="CR17">
            <v>0</v>
          </cell>
          <cell r="CS17" t="str">
            <v>N/A</v>
          </cell>
          <cell r="CT17">
            <v>0</v>
          </cell>
          <cell r="CU17" t="str">
            <v>N/A</v>
          </cell>
          <cell r="CV17">
            <v>0</v>
          </cell>
          <cell r="CW17">
            <v>100652606</v>
          </cell>
          <cell r="CX17" t="str">
            <v>NO</v>
          </cell>
          <cell r="CY17" t="str">
            <v>N/A</v>
          </cell>
          <cell r="CZ17" t="str">
            <v>N/A</v>
          </cell>
          <cell r="DA17" t="str">
            <v>N/A</v>
          </cell>
          <cell r="DB17">
            <v>45291</v>
          </cell>
          <cell r="DC17">
            <v>45291</v>
          </cell>
          <cell r="DD17">
            <v>-51</v>
          </cell>
          <cell r="DE17" t="str">
            <v>SI</v>
          </cell>
          <cell r="DF17" t="str">
            <v>Bogotá D.C.</v>
          </cell>
          <cell r="DG17" t="str">
            <v>Cumplimiento</v>
          </cell>
          <cell r="DH17" t="str">
            <v>21-45-101398657</v>
          </cell>
          <cell r="DI17">
            <v>0</v>
          </cell>
          <cell r="DJ17" t="str">
            <v>Seguros del Estado S.A.</v>
          </cell>
          <cell r="DK17">
            <v>44951</v>
          </cell>
          <cell r="DL17" t="str">
            <v>25/01/2023 - 01/07/2024</v>
          </cell>
          <cell r="DM17">
            <v>44952</v>
          </cell>
          <cell r="DN17" t="str">
            <v>https://jepcolombia.sharepoint.com/:i:/g/SE/DAJ/SDC/EUXILYoML0VBmleGv89aFRUB-WcySiZVZQAcbJ45L_rNxw?e=Qvim0x</v>
          </cell>
          <cell r="DO17" t="str">
            <v>Ninguna</v>
          </cell>
          <cell r="DP17" t="str">
            <v>Terminado</v>
          </cell>
          <cell r="DQ17" t="str">
            <v>Ingreso</v>
          </cell>
          <cell r="DR17" t="str">
            <v>N/A</v>
          </cell>
          <cell r="DS17" t="str">
            <v>INGENIERIA DE SISTEMAS</v>
          </cell>
          <cell r="DT17" t="str">
            <v>N/A</v>
          </cell>
          <cell r="DU17" t="str">
            <v>MASCULINO</v>
          </cell>
        </row>
        <row r="18">
          <cell r="AY18" t="str">
            <v>JEP-168-2023</v>
          </cell>
          <cell r="AZ18" t="str">
            <v>JEP-CSPO-168-2023</v>
          </cell>
          <cell r="BA18" t="str">
            <v>Paola Casas</v>
          </cell>
          <cell r="BB18">
            <v>44951</v>
          </cell>
          <cell r="BC18" t="str">
            <v>Jhon Henry Munevar Jimenez</v>
          </cell>
          <cell r="BD18" t="str">
            <v>Contratos o convenios que no requieren pluralidad de ofertas</v>
          </cell>
          <cell r="BE18" t="str">
            <v>1. Prestación de servicios</v>
          </cell>
          <cell r="BF18" t="str">
            <v>Cédula de ciudadanía</v>
          </cell>
          <cell r="BG18">
            <v>80258280</v>
          </cell>
          <cell r="BH18">
            <v>5</v>
          </cell>
          <cell r="BI18" t="str">
            <v>Persona Natural</v>
          </cell>
          <cell r="BJ18" t="str">
            <v>Bogotá D.C.</v>
          </cell>
          <cell r="BK18" t="str">
            <v>Prestar servicios profesionales para apoyar y acompañar a la Dirección de Tecnologías de la Información en la gestión de los accesos para los usuarios internos y especialistas técnicos del Sistema ViSTA; así como, en el apoyo en la articulación para la implementación de nuevos desarrollos e integración entre los sistemas de información internos y externos relacionados</v>
          </cell>
          <cell r="BL18" t="str">
            <v>Funciones de la dependencia</v>
          </cell>
          <cell r="BM18" t="str">
            <v>Harvey Danilo Suárez Morales</v>
          </cell>
          <cell r="BN18" t="str">
            <v>Secretaría Ejecutiva</v>
          </cell>
          <cell r="BO18" t="str">
            <v>C- Dirección de TI</v>
          </cell>
          <cell r="BP18" t="str">
            <v>Natalia Lorena Arbeláez Mendoza</v>
          </cell>
          <cell r="BQ18">
            <v>1053784979</v>
          </cell>
          <cell r="BR18" t="str">
            <v>C- Dirección de TI</v>
          </cell>
          <cell r="BS18" t="str">
            <v>N/A</v>
          </cell>
          <cell r="BT18" t="str">
            <v>N/A</v>
          </cell>
          <cell r="BU18" t="str">
            <v>N/A</v>
          </cell>
          <cell r="BV18" t="str">
            <v>Inversión</v>
          </cell>
          <cell r="BW18">
            <v>100652606</v>
          </cell>
          <cell r="BX18" t="str">
            <v>N/A</v>
          </cell>
          <cell r="BY18" t="str">
            <v>N/A</v>
          </cell>
          <cell r="BZ18">
            <v>8652088</v>
          </cell>
          <cell r="CA18" t="str">
            <v>N/A</v>
          </cell>
          <cell r="CB18">
            <v>45323</v>
          </cell>
          <cell r="CC18">
            <v>54823</v>
          </cell>
          <cell r="CD18">
            <v>2022011000049</v>
          </cell>
          <cell r="CE18">
            <v>44956</v>
          </cell>
          <cell r="CF18">
            <v>44958</v>
          </cell>
          <cell r="CG18" t="str">
            <v>N/A</v>
          </cell>
          <cell r="CH18" t="str">
            <v>N/A</v>
          </cell>
          <cell r="CI18" t="str">
            <v>N/A</v>
          </cell>
          <cell r="CJ18" t="str">
            <v>N/A</v>
          </cell>
          <cell r="CK18" t="str">
            <v>N/A</v>
          </cell>
          <cell r="CL18">
            <v>0</v>
          </cell>
          <cell r="CM18" t="str">
            <v>N/A</v>
          </cell>
          <cell r="CN18">
            <v>0</v>
          </cell>
          <cell r="CO18" t="str">
            <v>N/A</v>
          </cell>
          <cell r="CP18">
            <v>0</v>
          </cell>
          <cell r="CQ18" t="str">
            <v>N/A</v>
          </cell>
          <cell r="CR18">
            <v>0</v>
          </cell>
          <cell r="CS18" t="str">
            <v>N/A</v>
          </cell>
          <cell r="CT18">
            <v>0</v>
          </cell>
          <cell r="CU18" t="str">
            <v>N/A</v>
          </cell>
          <cell r="CV18">
            <v>0</v>
          </cell>
          <cell r="CW18">
            <v>100652606</v>
          </cell>
          <cell r="CX18" t="str">
            <v>NO</v>
          </cell>
          <cell r="CY18" t="str">
            <v>N/A</v>
          </cell>
          <cell r="CZ18" t="str">
            <v>N/A</v>
          </cell>
          <cell r="DA18" t="str">
            <v>N/A</v>
          </cell>
          <cell r="DB18">
            <v>45291</v>
          </cell>
          <cell r="DC18">
            <v>45291</v>
          </cell>
          <cell r="DD18">
            <v>-51</v>
          </cell>
          <cell r="DE18" t="str">
            <v>NO</v>
          </cell>
          <cell r="DF18" t="str">
            <v>Bogotá D.C.</v>
          </cell>
          <cell r="DG18" t="str">
            <v>Cumplimiento</v>
          </cell>
          <cell r="DH18" t="str">
            <v>11-47-101013900</v>
          </cell>
          <cell r="DI18">
            <v>0</v>
          </cell>
          <cell r="DJ18" t="str">
            <v>Seguros del Estado S.A.</v>
          </cell>
          <cell r="DK18">
            <v>44956</v>
          </cell>
          <cell r="DL18" t="str">
            <v>30/01/2023 - 03/07/2024</v>
          </cell>
          <cell r="DM18">
            <v>44958</v>
          </cell>
          <cell r="DN18" t="str">
            <v>https://jepcolombia.sharepoint.com/:i:/g/SE/DAJ/SDC/EWepH39MNGlKu3yNBTTKNS0Br4UydmQ7OFy6ecymLIpozQ?e=Rasc17</v>
          </cell>
          <cell r="DO18" t="str">
            <v>Ninguna</v>
          </cell>
          <cell r="DP18" t="str">
            <v>Terminado</v>
          </cell>
          <cell r="DQ18" t="str">
            <v>Ingreso</v>
          </cell>
          <cell r="DR18" t="str">
            <v>N/A</v>
          </cell>
          <cell r="DS18" t="str">
            <v>INGENIERIA DE SISTEMAS</v>
          </cell>
          <cell r="DT18" t="str">
            <v>N/A</v>
          </cell>
          <cell r="DU18" t="str">
            <v>MASCULINO</v>
          </cell>
        </row>
        <row r="19">
          <cell r="AY19" t="str">
            <v>JEP-166-2023</v>
          </cell>
          <cell r="AZ19" t="str">
            <v>JEP-CSPO-166-2023</v>
          </cell>
          <cell r="BA19" t="str">
            <v>Paola Casas</v>
          </cell>
          <cell r="BB19">
            <v>44951</v>
          </cell>
          <cell r="BC19" t="str">
            <v>Orlando Perez Gomez</v>
          </cell>
          <cell r="BD19" t="str">
            <v>Contratos o convenios que no requieren pluralidad de ofertas</v>
          </cell>
          <cell r="BE19" t="str">
            <v>1. Prestación de servicios</v>
          </cell>
          <cell r="BF19" t="str">
            <v>Cédula de ciudadanía</v>
          </cell>
          <cell r="BG19">
            <v>80150682</v>
          </cell>
          <cell r="BH19">
            <v>7</v>
          </cell>
          <cell r="BI19" t="str">
            <v>Persona Natural</v>
          </cell>
          <cell r="BJ19" t="str">
            <v>Bogotá D.C.</v>
          </cell>
          <cell r="BK19" t="str">
            <v>Prestar servicios profesionales para apoyar y dar soporte en la administración de sistemas operativos y bases de datos en los sistemas de información de la Jurisdicción Especial para la Paz que se encuentran a cargo de la Dirección de Tecnologías de la Información</v>
          </cell>
          <cell r="BL19" t="str">
            <v>Funciones de la dependencia</v>
          </cell>
          <cell r="BM19" t="str">
            <v>Harvey Danilo Suárez Morales</v>
          </cell>
          <cell r="BN19" t="str">
            <v>Secretaría Ejecutiva</v>
          </cell>
          <cell r="BO19" t="str">
            <v>C- Dirección de TI</v>
          </cell>
          <cell r="BP19" t="str">
            <v>Nestor Julio Corredor Niampira</v>
          </cell>
          <cell r="BQ19">
            <v>1053784979</v>
          </cell>
          <cell r="BR19" t="str">
            <v>C- Dirección de TI</v>
          </cell>
          <cell r="BS19" t="str">
            <v>Luis Alejandro Sanchez Lozano
21 de julio al 13 de agosto de 2023</v>
          </cell>
          <cell r="BT19" t="str">
            <v>N/A</v>
          </cell>
          <cell r="BU19" t="str">
            <v>N/A</v>
          </cell>
          <cell r="BV19" t="str">
            <v>Inversión</v>
          </cell>
          <cell r="BW19">
            <v>100652606</v>
          </cell>
          <cell r="BX19" t="str">
            <v>N/A</v>
          </cell>
          <cell r="BY19" t="str">
            <v>N/A</v>
          </cell>
          <cell r="BZ19">
            <v>8652088</v>
          </cell>
          <cell r="CA19" t="str">
            <v>N/A</v>
          </cell>
          <cell r="CB19">
            <v>33423</v>
          </cell>
          <cell r="CC19">
            <v>54623</v>
          </cell>
          <cell r="CD19">
            <v>2022011000049</v>
          </cell>
          <cell r="CE19">
            <v>44956</v>
          </cell>
          <cell r="CF19">
            <v>44963</v>
          </cell>
          <cell r="CG19" t="str">
            <v>N/A</v>
          </cell>
          <cell r="CH19" t="str">
            <v>N/A</v>
          </cell>
          <cell r="CI19" t="str">
            <v>N/A</v>
          </cell>
          <cell r="CJ19" t="str">
            <v>N/A</v>
          </cell>
          <cell r="CK19" t="str">
            <v>N/A</v>
          </cell>
          <cell r="CL19">
            <v>0</v>
          </cell>
          <cell r="CM19" t="str">
            <v>N/A</v>
          </cell>
          <cell r="CN19">
            <v>0</v>
          </cell>
          <cell r="CO19" t="str">
            <v>N/A</v>
          </cell>
          <cell r="CP19">
            <v>0</v>
          </cell>
          <cell r="CQ19" t="str">
            <v>N/A</v>
          </cell>
          <cell r="CR19">
            <v>0</v>
          </cell>
          <cell r="CS19" t="str">
            <v>N/A</v>
          </cell>
          <cell r="CT19">
            <v>0</v>
          </cell>
          <cell r="CU19" t="str">
            <v>N/A</v>
          </cell>
          <cell r="CV19">
            <v>0</v>
          </cell>
          <cell r="CW19">
            <v>100652606</v>
          </cell>
          <cell r="CX19" t="str">
            <v>NO</v>
          </cell>
          <cell r="CY19" t="str">
            <v>N/A</v>
          </cell>
          <cell r="CZ19" t="str">
            <v>N/A</v>
          </cell>
          <cell r="DA19" t="str">
            <v>N/A</v>
          </cell>
          <cell r="DB19">
            <v>45291</v>
          </cell>
          <cell r="DC19">
            <v>45291</v>
          </cell>
          <cell r="DD19">
            <v>-51</v>
          </cell>
          <cell r="DE19" t="str">
            <v>NO</v>
          </cell>
          <cell r="DF19" t="str">
            <v>Bogotá D.C.</v>
          </cell>
          <cell r="DG19" t="str">
            <v>Cumplimiento</v>
          </cell>
          <cell r="DH19" t="str">
            <v>380 47 994000131342</v>
          </cell>
          <cell r="DI19">
            <v>0</v>
          </cell>
          <cell r="DJ19" t="str">
            <v>Aseguradora Solidaria de Colombia</v>
          </cell>
          <cell r="DK19">
            <v>44956</v>
          </cell>
          <cell r="DL19" t="str">
            <v>30/01/2023 - 03/07/2024</v>
          </cell>
          <cell r="DM19">
            <v>44963</v>
          </cell>
          <cell r="DN19" t="str">
            <v>https://jepcolombia.sharepoint.com/:i:/g/SE/DAJ/SDC/EWQ-XVaPHMtNtnGn1-1DyagBnWgd8C3I7qrA3xC2QjYF0g?e=akD60X</v>
          </cell>
          <cell r="DO19" t="str">
            <v>Ninguna</v>
          </cell>
          <cell r="DP19" t="str">
            <v>Terminado</v>
          </cell>
          <cell r="DQ19" t="str">
            <v>Ingreso</v>
          </cell>
          <cell r="DR19" t="str">
            <v>N/A</v>
          </cell>
          <cell r="DS19" t="str">
            <v>INGENIERIA DE SISTEMAS</v>
          </cell>
          <cell r="DT19" t="str">
            <v>N/A</v>
          </cell>
          <cell r="DU19" t="str">
            <v>MASCULINO</v>
          </cell>
        </row>
        <row r="20">
          <cell r="AY20" t="str">
            <v>JEP-459-2023</v>
          </cell>
          <cell r="AZ20" t="str">
            <v>JEP-CSPO-458-2023</v>
          </cell>
          <cell r="BA20" t="str">
            <v>Arinson Ruiz</v>
          </cell>
          <cell r="BB20">
            <v>44979</v>
          </cell>
          <cell r="BC20" t="str">
            <v>Yury Andrea Garcia Mora </v>
          </cell>
          <cell r="BD20" t="str">
            <v>Contratos o convenios que no requieren pluralidad de ofertas</v>
          </cell>
          <cell r="BE20" t="str">
            <v>1. Prestación de servicios</v>
          </cell>
          <cell r="BF20" t="str">
            <v>Cédula de ciudadanía</v>
          </cell>
          <cell r="BG20">
            <v>53069577</v>
          </cell>
          <cell r="BH20">
            <v>8</v>
          </cell>
          <cell r="BI20" t="str">
            <v>Persona Natural</v>
          </cell>
          <cell r="BJ20" t="str">
            <v>Bogotá D.C.</v>
          </cell>
          <cell r="BK20" t="str">
            <v xml:space="preserve">Prestar servicios profesionales para apoyar y acompañar a la dirección de tecnologías de la información, en la implementación y administración del sistema de gestión de seguridad y privacidad de la información y las soluciones de seguridad informática de conformidad con la arquitectura de soluciones tecnológicas de la JEP </v>
          </cell>
          <cell r="BL20" t="str">
            <v>Funciones de la dependencia</v>
          </cell>
          <cell r="BM20" t="str">
            <v>Harvey Danilo Suarez Morales</v>
          </cell>
          <cell r="BN20" t="str">
            <v>Secretaría Ejecutiva</v>
          </cell>
          <cell r="BO20" t="str">
            <v>C- Dirección de TI</v>
          </cell>
          <cell r="BP20" t="str">
            <v>Nestor Julio Corredor Niampira</v>
          </cell>
          <cell r="BQ20">
            <v>1053784979</v>
          </cell>
          <cell r="BR20" t="str">
            <v>C- Dirección de TI</v>
          </cell>
          <cell r="BS20" t="str">
            <v>N/A</v>
          </cell>
          <cell r="BT20" t="str">
            <v>N/A</v>
          </cell>
          <cell r="BU20" t="str">
            <v>N/A</v>
          </cell>
          <cell r="BV20" t="str">
            <v>Inversión</v>
          </cell>
          <cell r="BW20">
            <v>86520880</v>
          </cell>
          <cell r="BX20" t="str">
            <v>N/A</v>
          </cell>
          <cell r="BY20" t="str">
            <v>N/A</v>
          </cell>
          <cell r="BZ20">
            <v>8652088</v>
          </cell>
          <cell r="CA20" t="str">
            <v>N/A</v>
          </cell>
          <cell r="CB20">
            <v>80223</v>
          </cell>
          <cell r="CC20">
            <v>119823</v>
          </cell>
          <cell r="CD20">
            <v>2022011000049</v>
          </cell>
          <cell r="CE20">
            <v>44985</v>
          </cell>
          <cell r="CF20">
            <v>44986</v>
          </cell>
          <cell r="CG20" t="str">
            <v>N/A</v>
          </cell>
          <cell r="CH20" t="str">
            <v>N/A</v>
          </cell>
          <cell r="CI20" t="str">
            <v>N/A</v>
          </cell>
          <cell r="CJ20" t="str">
            <v>N/A</v>
          </cell>
          <cell r="CK20" t="str">
            <v>N/A</v>
          </cell>
          <cell r="CL20">
            <v>0</v>
          </cell>
          <cell r="CM20" t="str">
            <v>N/A</v>
          </cell>
          <cell r="CN20">
            <v>0</v>
          </cell>
          <cell r="CO20" t="str">
            <v>N/A</v>
          </cell>
          <cell r="CP20">
            <v>0</v>
          </cell>
          <cell r="CQ20" t="str">
            <v>N/A</v>
          </cell>
          <cell r="CR20">
            <v>0</v>
          </cell>
          <cell r="CS20" t="str">
            <v>N/A</v>
          </cell>
          <cell r="CT20">
            <v>0</v>
          </cell>
          <cell r="CU20">
            <v>0</v>
          </cell>
          <cell r="CV20">
            <v>-238</v>
          </cell>
          <cell r="CW20">
            <v>86520880</v>
          </cell>
          <cell r="CX20" t="str">
            <v>NO</v>
          </cell>
          <cell r="CY20" t="str">
            <v>N/A</v>
          </cell>
          <cell r="CZ20" t="str">
            <v>N/A</v>
          </cell>
          <cell r="DA20" t="str">
            <v>N/A</v>
          </cell>
          <cell r="DB20">
            <v>45291</v>
          </cell>
          <cell r="DC20">
            <v>45053</v>
          </cell>
          <cell r="DD20">
            <v>-289</v>
          </cell>
          <cell r="DE20" t="str">
            <v>NO</v>
          </cell>
          <cell r="DF20" t="str">
            <v>Bogotá D.C.</v>
          </cell>
          <cell r="DG20" t="str">
            <v>Cumplimiento</v>
          </cell>
          <cell r="DH20" t="str">
            <v>380 47 994000133073</v>
          </cell>
          <cell r="DI20">
            <v>0</v>
          </cell>
          <cell r="DJ20" t="str">
            <v>Aseguradora Solidaria de Colombia</v>
          </cell>
          <cell r="DK20">
            <v>44985</v>
          </cell>
          <cell r="DL20" t="str">
            <v>28/02/2023 - 03/07/2024</v>
          </cell>
          <cell r="DM20">
            <v>44986</v>
          </cell>
          <cell r="DN20" t="str">
            <v>https://jepcolombia.sharepoint.com/:b:/g/SE/DAJ/SDC/EYcs6p2gteZElpq162nkxuUBlq8txBdH8d80s-j95dM-Cg?e=9rRs4M</v>
          </cell>
          <cell r="DO20" t="str">
            <v>Mediante otrosí N°1 Se solicita
modificar VALOR DEL CONTRATO Y FORMA DE PAGO, ajustadas en la base
Se Da por terminado anticipadamente el Contrato de Prestación de Servicios No. JEP459-2023 el 7 de mayo de 2023</v>
          </cell>
          <cell r="DP20" t="str">
            <v>Terminado</v>
          </cell>
          <cell r="DQ20" t="str">
            <v>Terminación anticipada</v>
          </cell>
          <cell r="DR20" t="str">
            <v>N/A</v>
          </cell>
          <cell r="DS20" t="str">
            <v>INGENIERIA DE SISTEMAS E INFORMATICA</v>
          </cell>
          <cell r="DT20" t="str">
            <v>N/A</v>
          </cell>
          <cell r="DU20" t="str">
            <v>FEMENINO</v>
          </cell>
        </row>
        <row r="21">
          <cell r="AY21" t="str">
            <v>JEP-397-2023</v>
          </cell>
          <cell r="AZ21" t="str">
            <v>JEP-CSPO-397-2023</v>
          </cell>
          <cell r="BA21" t="str">
            <v>Paola Casas</v>
          </cell>
          <cell r="BB21">
            <v>44971</v>
          </cell>
          <cell r="BC21" t="str">
            <v>Derly Jimenez Urrego</v>
          </cell>
          <cell r="BD21" t="str">
            <v>Contratos o convenios que no requieren pluralidad de ofertas</v>
          </cell>
          <cell r="BE21" t="str">
            <v>1. Prestación de servicios</v>
          </cell>
          <cell r="BF21" t="str">
            <v>Cédula de ciudadanía</v>
          </cell>
          <cell r="BG21">
            <v>52809139</v>
          </cell>
          <cell r="BH21">
            <v>8</v>
          </cell>
          <cell r="BI21" t="str">
            <v>Persona Natural</v>
          </cell>
          <cell r="BJ21" t="str">
            <v>Bogotá D.C.</v>
          </cell>
          <cell r="BK21" t="str">
            <v>Prestar los servicios profesionales para apoyar y acompañar a la Dirección de Tecnologías de la Información, en los aspectos técnicos y administrativos de las actividades de supervisión,  operación y procesos contractuales  asociados con el servicio de Mesa de Ayuda, la mejora y seguimiento a la gestión de los procesos ITIL y la herramienta ITSM</v>
          </cell>
          <cell r="BL21" t="str">
            <v>Funciones de la dependencia</v>
          </cell>
          <cell r="BM21" t="str">
            <v>Harvey Danilo Suárez Morales</v>
          </cell>
          <cell r="BN21" t="str">
            <v>Secretaría Ejecutiva</v>
          </cell>
          <cell r="BO21" t="str">
            <v>C- Dirección de TI</v>
          </cell>
          <cell r="BP21" t="str">
            <v>Alicia Mercedes Arenas Valderrama</v>
          </cell>
          <cell r="BQ21">
            <v>51815822</v>
          </cell>
          <cell r="BR21" t="str">
            <v>C- Dirección de TI</v>
          </cell>
          <cell r="BS21" t="str">
            <v>Guillermo Velasquez Yaya
Septiembre 25 al 16 de octubre</v>
          </cell>
          <cell r="BT21" t="str">
            <v>N/A</v>
          </cell>
          <cell r="BU21" t="str">
            <v>N/A</v>
          </cell>
          <cell r="BV21" t="str">
            <v>Inversión</v>
          </cell>
          <cell r="BW21">
            <v>57194846</v>
          </cell>
          <cell r="BX21" t="str">
            <v>N/A</v>
          </cell>
          <cell r="BY21" t="str">
            <v>N/A</v>
          </cell>
          <cell r="BZ21">
            <v>5464476</v>
          </cell>
          <cell r="CA21" t="str">
            <v>N/A</v>
          </cell>
          <cell r="CB21">
            <v>67623</v>
          </cell>
          <cell r="CC21">
            <v>101723</v>
          </cell>
          <cell r="CD21" t="str">
            <v xml:space="preserve">	2022011000049</v>
          </cell>
          <cell r="CE21">
            <v>44974</v>
          </cell>
          <cell r="CF21">
            <v>44979</v>
          </cell>
          <cell r="CG21" t="str">
            <v>N/A</v>
          </cell>
          <cell r="CH21" t="str">
            <v>N/A</v>
          </cell>
          <cell r="CI21" t="str">
            <v>N/A</v>
          </cell>
          <cell r="CJ21" t="str">
            <v>N/A</v>
          </cell>
          <cell r="CK21" t="str">
            <v>N/A</v>
          </cell>
          <cell r="CL21">
            <v>0</v>
          </cell>
          <cell r="CM21" t="str">
            <v>N/A</v>
          </cell>
          <cell r="CN21">
            <v>0</v>
          </cell>
          <cell r="CO21" t="str">
            <v>N/A</v>
          </cell>
          <cell r="CP21">
            <v>0</v>
          </cell>
          <cell r="CQ21" t="str">
            <v>N/A</v>
          </cell>
          <cell r="CR21">
            <v>0</v>
          </cell>
          <cell r="CS21" t="str">
            <v>N/A</v>
          </cell>
          <cell r="CT21">
            <v>0</v>
          </cell>
          <cell r="CU21" t="str">
            <v>N/A</v>
          </cell>
          <cell r="CV21">
            <v>0</v>
          </cell>
          <cell r="CW21">
            <v>57194846</v>
          </cell>
          <cell r="CX21" t="str">
            <v>NO</v>
          </cell>
          <cell r="CY21" t="str">
            <v>N/A</v>
          </cell>
          <cell r="CZ21" t="str">
            <v>N/A</v>
          </cell>
          <cell r="DA21" t="str">
            <v>N/A</v>
          </cell>
          <cell r="DB21">
            <v>45291</v>
          </cell>
          <cell r="DC21">
            <v>45291</v>
          </cell>
          <cell r="DD21">
            <v>-51</v>
          </cell>
          <cell r="DE21" t="str">
            <v>NO</v>
          </cell>
          <cell r="DF21" t="str">
            <v>Bogotá D.C.</v>
          </cell>
          <cell r="DG21" t="str">
            <v>Cumplimiento</v>
          </cell>
          <cell r="DH21" t="str">
            <v>340-47-994000043338</v>
          </cell>
          <cell r="DI21">
            <v>0</v>
          </cell>
          <cell r="DJ21" t="str">
            <v>Aseguradora Solidaria de Colombia</v>
          </cell>
          <cell r="DK21">
            <v>44977</v>
          </cell>
          <cell r="DL21" t="str">
            <v>17/02/2023 - 17/02/2023</v>
          </cell>
          <cell r="DM21">
            <v>44979</v>
          </cell>
          <cell r="DN21" t="str">
            <v>https://jepcolombia.sharepoint.com/:i:/g/SE/DAJ/SDC/EWXPpvDm6q1Ak6OPTEd_J0sBzjCK19X01m60EmCOyIleyg?e=gqu49s</v>
          </cell>
          <cell r="DO21" t="str">
            <v>Ninguno</v>
          </cell>
          <cell r="DP21" t="str">
            <v>Terminado</v>
          </cell>
          <cell r="DQ21" t="str">
            <v>Ingreso</v>
          </cell>
          <cell r="DR21" t="str">
            <v>N/A</v>
          </cell>
          <cell r="DS21" t="str">
            <v>INGENIERIA DE SISTEMAS</v>
          </cell>
          <cell r="DT21" t="str">
            <v>N/A</v>
          </cell>
          <cell r="DU21" t="str">
            <v>FEMENINO</v>
          </cell>
        </row>
        <row r="22">
          <cell r="AY22" t="str">
            <v>JEP-396-2023</v>
          </cell>
          <cell r="AZ22" t="str">
            <v>JEP-CSPO-396-2023</v>
          </cell>
          <cell r="BA22" t="str">
            <v>Paola Casas</v>
          </cell>
          <cell r="BB22">
            <v>44971</v>
          </cell>
          <cell r="BC22" t="str">
            <v>Judy Marcela Cortes Fonseca</v>
          </cell>
          <cell r="BD22" t="str">
            <v>Contratos o convenios que no requieren pluralidad de ofertas</v>
          </cell>
          <cell r="BE22" t="str">
            <v>1. Prestación de servicios</v>
          </cell>
          <cell r="BF22" t="str">
            <v>Cédula de ciudadanía</v>
          </cell>
          <cell r="BG22">
            <v>52814557</v>
          </cell>
          <cell r="BH22">
            <v>3</v>
          </cell>
          <cell r="BI22" t="str">
            <v>Persona Natural</v>
          </cell>
          <cell r="BJ22" t="str">
            <v>Bogotá D.C.</v>
          </cell>
          <cell r="BK22" t="str">
            <v>Prestar los servicios profesionales para apoyar a la Dirección de Tecnologías de la Información, en la revisión y actualización documental de los procesos contractuales del área, incluyendo el apoyo en el seguimiento de  indicadores y estadísticas en la supervisión de los contratos de la DTI</v>
          </cell>
          <cell r="BL22" t="str">
            <v>Funciones de la dependencia</v>
          </cell>
          <cell r="BM22" t="str">
            <v>Harvey Danilo Suarez Morales</v>
          </cell>
          <cell r="BN22" t="str">
            <v>Secretaría Ejecutiva</v>
          </cell>
          <cell r="BO22" t="str">
            <v>C- Dirección de TI</v>
          </cell>
          <cell r="BP22" t="str">
            <v>Guillermo Velasquez Yaya</v>
          </cell>
          <cell r="BQ22">
            <v>79267308</v>
          </cell>
          <cell r="BR22" t="str">
            <v>C- Dirección de TI</v>
          </cell>
          <cell r="BS22" t="str">
            <v>N/A</v>
          </cell>
          <cell r="BT22" t="str">
            <v>N/A</v>
          </cell>
          <cell r="BU22" t="str">
            <v>N/A</v>
          </cell>
          <cell r="BV22" t="str">
            <v>Inversión</v>
          </cell>
          <cell r="BW22">
            <v>57194846</v>
          </cell>
          <cell r="BX22" t="str">
            <v>N/A</v>
          </cell>
          <cell r="BY22" t="str">
            <v>N/A</v>
          </cell>
          <cell r="BZ22">
            <v>5464476</v>
          </cell>
          <cell r="CA22" t="str">
            <v>N/A</v>
          </cell>
          <cell r="CB22">
            <v>67723</v>
          </cell>
          <cell r="CC22">
            <v>107023</v>
          </cell>
          <cell r="CD22" t="str">
            <v xml:space="preserve">	2022011000049</v>
          </cell>
          <cell r="CE22">
            <v>44978</v>
          </cell>
          <cell r="CF22">
            <v>44979</v>
          </cell>
          <cell r="CG22" t="str">
            <v>N/A</v>
          </cell>
          <cell r="CH22" t="str">
            <v>N/A</v>
          </cell>
          <cell r="CI22" t="str">
            <v>N/A</v>
          </cell>
          <cell r="CJ22" t="str">
            <v>N/A</v>
          </cell>
          <cell r="CK22" t="str">
            <v>N/A</v>
          </cell>
          <cell r="CL22">
            <v>0</v>
          </cell>
          <cell r="CM22" t="str">
            <v>N/A</v>
          </cell>
          <cell r="CN22">
            <v>0</v>
          </cell>
          <cell r="CO22" t="str">
            <v>N/A</v>
          </cell>
          <cell r="CP22">
            <v>0</v>
          </cell>
          <cell r="CQ22" t="str">
            <v>N/A</v>
          </cell>
          <cell r="CR22">
            <v>0</v>
          </cell>
          <cell r="CS22" t="str">
            <v>N/A</v>
          </cell>
          <cell r="CT22">
            <v>0</v>
          </cell>
          <cell r="CU22">
            <v>0</v>
          </cell>
          <cell r="CV22">
            <v>-255</v>
          </cell>
          <cell r="CW22">
            <v>57194846</v>
          </cell>
          <cell r="CX22" t="str">
            <v>NO</v>
          </cell>
          <cell r="CY22" t="str">
            <v>N/A</v>
          </cell>
          <cell r="CZ22" t="str">
            <v>N/A</v>
          </cell>
          <cell r="DA22" t="str">
            <v>N/A</v>
          </cell>
          <cell r="DB22">
            <v>45291</v>
          </cell>
          <cell r="DC22">
            <v>45036</v>
          </cell>
          <cell r="DD22">
            <v>-306</v>
          </cell>
          <cell r="DE22" t="str">
            <v>NO</v>
          </cell>
          <cell r="DF22" t="str">
            <v>Bogotá D.C.</v>
          </cell>
          <cell r="DG22" t="str">
            <v>Cumplimiento</v>
          </cell>
          <cell r="DH22" t="str">
            <v xml:space="preserve">	340 47 994000043399</v>
          </cell>
          <cell r="DI22">
            <v>0</v>
          </cell>
          <cell r="DJ22" t="str">
            <v>Aseguradora Solidaria de Colombia</v>
          </cell>
          <cell r="DK22">
            <v>44978</v>
          </cell>
          <cell r="DL22" t="str">
            <v>21/02/2023 - 10/07/2024</v>
          </cell>
          <cell r="DM22">
            <v>44979</v>
          </cell>
          <cell r="DN22" t="str">
            <v>https://jepcolombia.sharepoint.com/:b:/g/SE/DAJ/SDC/EUT5AnSa3k5GlVAVSlGbtZgBZrxxazgzzkibA1IN_88WBw?e=ZZW6Y3</v>
          </cell>
          <cell r="DO22" t="str">
            <v>En fecha del 21-04-2023 se publicó la terminación anticipada del contrato JEP-396-2023 JUDY CORTÉS (T.I)</v>
          </cell>
          <cell r="DP22" t="str">
            <v>Terminado</v>
          </cell>
          <cell r="DQ22" t="str">
            <v>Terminación anticipada</v>
          </cell>
          <cell r="DR22" t="str">
            <v>N/A</v>
          </cell>
          <cell r="DS22" t="str">
            <v>ECONOMISTA EN COMERCIO EXTERIOR</v>
          </cell>
          <cell r="DT22" t="str">
            <v>N/A</v>
          </cell>
          <cell r="DU22" t="str">
            <v>FEMENINO</v>
          </cell>
        </row>
        <row r="23">
          <cell r="AY23" t="str">
            <v>JEP-069-2023</v>
          </cell>
          <cell r="AZ23" t="str">
            <v>JEP-CSPO-069-2023</v>
          </cell>
          <cell r="BA23" t="str">
            <v>Paola Casas</v>
          </cell>
          <cell r="BB23">
            <v>44943</v>
          </cell>
          <cell r="BC23" t="str">
            <v>Maria Del Pilar Torres Navarrete</v>
          </cell>
          <cell r="BD23" t="str">
            <v>Contratos o convenios que no requieren pluralidad de ofertas</v>
          </cell>
          <cell r="BE23" t="str">
            <v>1. Prestación de servicios</v>
          </cell>
          <cell r="BF23" t="str">
            <v>Cédula de ciudadanía</v>
          </cell>
          <cell r="BG23">
            <v>52107153</v>
          </cell>
          <cell r="BH23">
            <v>9</v>
          </cell>
          <cell r="BI23" t="str">
            <v>Persona Natural</v>
          </cell>
          <cell r="BJ23" t="str">
            <v>Bogotá D.C.</v>
          </cell>
          <cell r="BK23" t="str">
            <v>Prestar servicios profesionales especializados para apoyar y acompañar las actividades y proyectos estratégicos que adelante la Secretaria Ejecutiva en el proceso de transformación digital de la Jurisdicción Especial para la Paz (JEP)  y en la implementación de las políticas públicas que rigen la materia; así como, en el proceso evolutivo de la arquitectura tecnológica y el seguimiento a los procesos contractuales; así como, en el uso y apropiación de los recursos tecnológicos como en el desarrollo y aplicación de las políticas de gestión de la información.</v>
          </cell>
          <cell r="BL23" t="str">
            <v>Funciones de la dependencia</v>
          </cell>
          <cell r="BM23" t="str">
            <v>Harvey Danilo Suarez Morales</v>
          </cell>
          <cell r="BN23" t="str">
            <v>Secretaría Ejecutiva</v>
          </cell>
          <cell r="BO23" t="str">
            <v>C- Dirección de TI</v>
          </cell>
          <cell r="BP23" t="str">
            <v>Yiris Tovar Medina</v>
          </cell>
          <cell r="BQ23">
            <v>22736411</v>
          </cell>
          <cell r="BR23" t="str">
            <v>C- Dirección de TI</v>
          </cell>
          <cell r="BS23" t="str">
            <v>N/A</v>
          </cell>
          <cell r="BT23" t="str">
            <v>N/A</v>
          </cell>
          <cell r="BU23" t="str">
            <v>N/A</v>
          </cell>
          <cell r="BV23" t="str">
            <v>Inversión</v>
          </cell>
          <cell r="BW23">
            <v>277579475</v>
          </cell>
          <cell r="BX23" t="str">
            <v>N/A</v>
          </cell>
          <cell r="BY23" t="str">
            <v>N/A</v>
          </cell>
          <cell r="BZ23">
            <v>23860701</v>
          </cell>
          <cell r="CA23" t="str">
            <v>N/A</v>
          </cell>
          <cell r="CB23">
            <v>35923</v>
          </cell>
          <cell r="CC23">
            <v>37323</v>
          </cell>
          <cell r="CD23" t="str">
            <v xml:space="preserve">	2018011001175</v>
          </cell>
          <cell r="CE23">
            <v>44946</v>
          </cell>
          <cell r="CF23">
            <v>44950</v>
          </cell>
          <cell r="CG23" t="str">
            <v>N/A</v>
          </cell>
          <cell r="CH23" t="str">
            <v>N/A</v>
          </cell>
          <cell r="CI23" t="str">
            <v>N/A</v>
          </cell>
          <cell r="CJ23" t="str">
            <v>N/A</v>
          </cell>
          <cell r="CK23" t="str">
            <v>N/A</v>
          </cell>
          <cell r="CL23">
            <v>0</v>
          </cell>
          <cell r="CM23" t="str">
            <v>N/A</v>
          </cell>
          <cell r="CN23">
            <v>0</v>
          </cell>
          <cell r="CO23" t="str">
            <v>N/A</v>
          </cell>
          <cell r="CP23">
            <v>0</v>
          </cell>
          <cell r="CQ23" t="str">
            <v>N/A</v>
          </cell>
          <cell r="CR23">
            <v>0</v>
          </cell>
          <cell r="CS23" t="str">
            <v>N/A</v>
          </cell>
          <cell r="CT23">
            <v>0</v>
          </cell>
          <cell r="CU23">
            <v>0</v>
          </cell>
          <cell r="CV23">
            <v>-264</v>
          </cell>
          <cell r="CW23">
            <v>277579475</v>
          </cell>
          <cell r="CX23" t="str">
            <v>NO</v>
          </cell>
          <cell r="CY23" t="str">
            <v>N/A</v>
          </cell>
          <cell r="CZ23" t="str">
            <v>N/A</v>
          </cell>
          <cell r="DA23" t="str">
            <v>N/A</v>
          </cell>
          <cell r="DB23">
            <v>45291</v>
          </cell>
          <cell r="DC23">
            <v>45027</v>
          </cell>
          <cell r="DD23">
            <v>-315</v>
          </cell>
          <cell r="DE23" t="str">
            <v>SI</v>
          </cell>
          <cell r="DF23" t="str">
            <v>Bogotá D.C.</v>
          </cell>
          <cell r="DG23" t="str">
            <v>Cumplimiento</v>
          </cell>
          <cell r="DH23" t="str">
            <v>21-45-101398266</v>
          </cell>
          <cell r="DI23">
            <v>1</v>
          </cell>
          <cell r="DJ23" t="str">
            <v>Seguros del Estado S.A.</v>
          </cell>
          <cell r="DK23">
            <v>44949</v>
          </cell>
          <cell r="DL23" t="str">
            <v>20/01/2023 - 01/08/2024</v>
          </cell>
          <cell r="DM23">
            <v>44949</v>
          </cell>
          <cell r="DN23" t="str">
            <v>https://jepcolombia.sharepoint.com/:b:/g/SE/DAJ/SDC/EbmbHeV82vFApeyyBLcBE0EBWoTDpmHwM3Wm9ryYxmeyjA?e=doqN35</v>
          </cell>
          <cell r="DO23" t="str">
            <v>El 11/04/2023 se publicó la terminación anticipada del contrato JEP-069-2023 MARÍA DEL PILAR TORRES (T.I)</v>
          </cell>
          <cell r="DP23" t="str">
            <v>Terminado</v>
          </cell>
          <cell r="DQ23" t="str">
            <v>Terminación anticipada</v>
          </cell>
          <cell r="DR23" t="str">
            <v>N/A</v>
          </cell>
          <cell r="DS23" t="str">
            <v>DERECHO</v>
          </cell>
          <cell r="DT23" t="str">
            <v>N/A</v>
          </cell>
          <cell r="DU23" t="str">
            <v>FEMENINO</v>
          </cell>
        </row>
        <row r="24">
          <cell r="AY24" t="str">
            <v>JEP-729-2023</v>
          </cell>
          <cell r="AZ24" t="str">
            <v>JEP-IPS-003-2023</v>
          </cell>
          <cell r="BA24" t="str">
            <v>Paola Casas</v>
          </cell>
          <cell r="BB24">
            <v>45133</v>
          </cell>
          <cell r="BC24" t="str">
            <v>VCR LTDA</v>
          </cell>
          <cell r="BD24" t="str">
            <v>Invitación Pública igual o superior a 450SMMLV</v>
          </cell>
          <cell r="BE24" t="str">
            <v>Compraventa</v>
          </cell>
          <cell r="BF24" t="str">
            <v>NIT</v>
          </cell>
          <cell r="BG24">
            <v>800196743</v>
          </cell>
          <cell r="BH24">
            <v>7</v>
          </cell>
          <cell r="BI24" t="str">
            <v>Persona Jurídica</v>
          </cell>
          <cell r="BJ24" t="str">
            <v>Bogotá D.C.</v>
          </cell>
          <cell r="BK24" t="str">
            <v>Adquisición, instalación, configuración, integración en flujos de trabajo y puesta en funcionamiento de equipos audiovisuales para la producción y postproducción de audiencias en consolidación del Sistema de Gestión de Medios (MEDiA) de la Jurisdicción Especial para la Paz en su tercera fase</v>
          </cell>
          <cell r="BL24" t="str">
            <v>Funciones de la dependencia</v>
          </cell>
          <cell r="BM24" t="str">
            <v>Luis Felipe Rivera García</v>
          </cell>
          <cell r="BN24" t="str">
            <v>Director de Tecnologías de la Información</v>
          </cell>
          <cell r="BO24" t="str">
            <v>C- Dirección de TI</v>
          </cell>
          <cell r="BP24" t="str">
            <v>Hernando Salazar Palacio</v>
          </cell>
          <cell r="BQ24">
            <v>14238439</v>
          </cell>
          <cell r="BR24" t="str">
            <v>AA - Subdirección de Comunicaciones</v>
          </cell>
          <cell r="BS24" t="str">
            <v>N/A</v>
          </cell>
          <cell r="BT24" t="str">
            <v>N/A</v>
          </cell>
          <cell r="BU24" t="str">
            <v>N/A</v>
          </cell>
          <cell r="BV24" t="str">
            <v>Inversión</v>
          </cell>
          <cell r="BW24">
            <v>2269970136</v>
          </cell>
          <cell r="BX24" t="str">
            <v>N/A</v>
          </cell>
          <cell r="BY24" t="str">
            <v>N/A</v>
          </cell>
          <cell r="BZ24" t="str">
            <v>N/A</v>
          </cell>
          <cell r="CA24" t="str">
            <v>N/A</v>
          </cell>
          <cell r="CB24">
            <v>92823</v>
          </cell>
          <cell r="CC24">
            <v>424923</v>
          </cell>
          <cell r="CD24" t="str">
            <v xml:space="preserve">	2022011000068</v>
          </cell>
          <cell r="CE24">
            <v>45140</v>
          </cell>
          <cell r="CF24">
            <v>45153</v>
          </cell>
          <cell r="CG24" t="str">
            <v>N/A</v>
          </cell>
          <cell r="CH24" t="str">
            <v>N/A</v>
          </cell>
          <cell r="CI24" t="str">
            <v>N/A</v>
          </cell>
          <cell r="CJ24" t="str">
            <v>N/A</v>
          </cell>
          <cell r="CK24" t="str">
            <v>N/A</v>
          </cell>
          <cell r="CL24">
            <v>0</v>
          </cell>
          <cell r="CM24" t="str">
            <v>N/A</v>
          </cell>
          <cell r="CN24">
            <v>0</v>
          </cell>
          <cell r="CO24" t="str">
            <v>N/A</v>
          </cell>
          <cell r="CP24">
            <v>0</v>
          </cell>
          <cell r="CQ24" t="str">
            <v>N/A</v>
          </cell>
          <cell r="CR24">
            <v>0</v>
          </cell>
          <cell r="CS24" t="str">
            <v>N/A</v>
          </cell>
          <cell r="CT24">
            <v>1</v>
          </cell>
          <cell r="CU24">
            <v>45226</v>
          </cell>
          <cell r="CV24">
            <v>22</v>
          </cell>
          <cell r="CW24">
            <v>2269970136</v>
          </cell>
          <cell r="CX24" t="str">
            <v>NO</v>
          </cell>
          <cell r="CY24" t="str">
            <v>N/A</v>
          </cell>
          <cell r="CZ24" t="str">
            <v>N/A</v>
          </cell>
          <cell r="DA24" t="str">
            <v>N/A</v>
          </cell>
          <cell r="DB24">
            <v>45260</v>
          </cell>
          <cell r="DC24">
            <v>45282</v>
          </cell>
          <cell r="DD24">
            <v>-60</v>
          </cell>
          <cell r="DE24" t="str">
            <v>SI</v>
          </cell>
          <cell r="DF24" t="str">
            <v>Bogotá D.C. - JEP</v>
          </cell>
          <cell r="DG24" t="str">
            <v>Cumplimiento</v>
          </cell>
          <cell r="DH24" t="str">
            <v>376 47 994000021597</v>
          </cell>
          <cell r="DI24">
            <v>1</v>
          </cell>
          <cell r="DJ24" t="str">
            <v>Aseguradora Solidaria de Colombia S.A.</v>
          </cell>
          <cell r="DK24">
            <v>45146</v>
          </cell>
          <cell r="DL24" t="str">
            <v>2/08/2023 - 31/05/2023</v>
          </cell>
          <cell r="DM24">
            <v>45152</v>
          </cell>
          <cell r="DN24" t="str">
            <v>No esta en la carpeta revisado el 5/10/2023
No esta en la carpta revisado 26/10/2023
No esta en la carpeta revisad 20/01/2024</v>
          </cell>
          <cell r="DO24" t="str">
            <v xml:space="preserve">El 27 de octubre de 2023 se publicó el otrosí 1 al contrato JEP-729-2023 por el cual se prorroga el contrato hasta el 22-12-2023 y se modificó la forma de pago
</v>
          </cell>
          <cell r="DP24" t="str">
            <v>Terminado</v>
          </cell>
          <cell r="DQ24" t="str">
            <v>Prorroga</v>
          </cell>
          <cell r="DR24" t="str">
            <v>N/A</v>
          </cell>
          <cell r="DS24" t="str">
            <v>N/A</v>
          </cell>
          <cell r="DT24" t="str">
            <v>N/A</v>
          </cell>
          <cell r="DU24" t="str">
            <v>N/A</v>
          </cell>
        </row>
        <row r="25">
          <cell r="AY25" t="str">
            <v>JEP-918-2023</v>
          </cell>
          <cell r="AZ25" t="str">
            <v>JEP-SB-017-2023</v>
          </cell>
          <cell r="BA25" t="str">
            <v>Laura Paredes</v>
          </cell>
          <cell r="BB25">
            <v>45282</v>
          </cell>
          <cell r="BC25" t="str">
            <v>Softec S&amp;T S.A.S</v>
          </cell>
          <cell r="BD25" t="str">
            <v>Subasta a la baja</v>
          </cell>
          <cell r="BE25" t="str">
            <v>1. Prestación de servicios</v>
          </cell>
          <cell r="BF25" t="str">
            <v>NIT</v>
          </cell>
          <cell r="BG25">
            <v>900718278</v>
          </cell>
          <cell r="BH25">
            <v>8</v>
          </cell>
          <cell r="BI25" t="str">
            <v>Persona Jurídica</v>
          </cell>
          <cell r="BJ25" t="str">
            <v>Bogotá D.C.</v>
          </cell>
          <cell r="BK25" t="str">
            <v>Soporte y mantenimiento para la solución tecnológica de gestión ITSM IVANTI.</v>
          </cell>
          <cell r="BL25" t="str">
            <v>Funciones de la dependencia</v>
          </cell>
          <cell r="BM25" t="str">
            <v>Nestor Julio Corredor Niampira (Encargado)</v>
          </cell>
          <cell r="BN25" t="str">
            <v>Dirección de Tecnologías de la Información</v>
          </cell>
          <cell r="BO25" t="str">
            <v>C- Dirección de TI</v>
          </cell>
          <cell r="BP25" t="str">
            <v>Piedad Cristina Mogollón Sánchez</v>
          </cell>
          <cell r="BQ25">
            <v>51984988</v>
          </cell>
          <cell r="BR25" t="str">
            <v>C- Dirección de TI</v>
          </cell>
          <cell r="BS25" t="str">
            <v>N/A</v>
          </cell>
          <cell r="BT25" t="str">
            <v>N/A</v>
          </cell>
          <cell r="BU25" t="str">
            <v>N/A</v>
          </cell>
          <cell r="BV25" t="str">
            <v>Inversión</v>
          </cell>
          <cell r="BW25">
            <v>143389000</v>
          </cell>
          <cell r="BX25" t="str">
            <v>N/A</v>
          </cell>
          <cell r="BY25" t="str">
            <v>N/A</v>
          </cell>
          <cell r="BZ25" t="str">
            <v>N/A</v>
          </cell>
          <cell r="CA25" t="str">
            <v>N/A</v>
          </cell>
          <cell r="CB25">
            <v>119223</v>
          </cell>
          <cell r="CC25">
            <v>756723</v>
          </cell>
          <cell r="CD25">
            <v>2022011000049</v>
          </cell>
          <cell r="CE25">
            <v>45286</v>
          </cell>
          <cell r="CF25">
            <v>45288</v>
          </cell>
          <cell r="CG25" t="str">
            <v>N/A</v>
          </cell>
          <cell r="CH25" t="str">
            <v>N/A</v>
          </cell>
          <cell r="CI25" t="str">
            <v>N/A</v>
          </cell>
          <cell r="CJ25" t="str">
            <v>N/A</v>
          </cell>
          <cell r="CK25" t="str">
            <v>N/A</v>
          </cell>
          <cell r="CL25">
            <v>0</v>
          </cell>
          <cell r="CM25" t="str">
            <v>N/A</v>
          </cell>
          <cell r="CN25">
            <v>0</v>
          </cell>
          <cell r="CO25" t="str">
            <v>N/A</v>
          </cell>
          <cell r="CP25">
            <v>0</v>
          </cell>
          <cell r="CQ25" t="str">
            <v>N/A</v>
          </cell>
          <cell r="CR25">
            <v>0</v>
          </cell>
          <cell r="CS25" t="str">
            <v>N/A</v>
          </cell>
          <cell r="CT25">
            <v>0</v>
          </cell>
          <cell r="CU25" t="str">
            <v>N/A</v>
          </cell>
          <cell r="CV25">
            <v>0</v>
          </cell>
          <cell r="CW25">
            <v>143389000</v>
          </cell>
          <cell r="CX25" t="str">
            <v>NO</v>
          </cell>
          <cell r="CY25" t="str">
            <v>N/A</v>
          </cell>
          <cell r="CZ25" t="str">
            <v>N/A</v>
          </cell>
          <cell r="DA25" t="str">
            <v>N/A</v>
          </cell>
          <cell r="DB25">
            <v>45289</v>
          </cell>
          <cell r="DC25">
            <v>45289</v>
          </cell>
          <cell r="DD25">
            <v>-53</v>
          </cell>
          <cell r="DE25" t="str">
            <v>SI</v>
          </cell>
          <cell r="DF25" t="str">
            <v>Bogotá D.C.</v>
          </cell>
          <cell r="DG25" t="str">
            <v>Cumplimiento</v>
          </cell>
          <cell r="DH25" t="str">
            <v>37-45-101047124</v>
          </cell>
          <cell r="DI25">
            <v>0</v>
          </cell>
          <cell r="DJ25" t="str">
            <v>Seguros del Estado S.A.</v>
          </cell>
          <cell r="DK25">
            <v>45288</v>
          </cell>
          <cell r="DL25" t="str">
            <v>28/12/2023 - 29/12/2026</v>
          </cell>
          <cell r="DM25">
            <v>45288</v>
          </cell>
          <cell r="DN25" t="str">
            <v>No esta en la carpeta revisad 20/01/2024</v>
          </cell>
          <cell r="DO25" t="str">
            <v>Ninguna</v>
          </cell>
          <cell r="DP25" t="str">
            <v>Terminado</v>
          </cell>
          <cell r="DQ25" t="str">
            <v>Ingreso</v>
          </cell>
          <cell r="DR25" t="str">
            <v>N/A</v>
          </cell>
          <cell r="DS25" t="str">
            <v>N/A</v>
          </cell>
          <cell r="DT25" t="str">
            <v>N/A</v>
          </cell>
          <cell r="DU25" t="str">
            <v>N/A</v>
          </cell>
        </row>
        <row r="26">
          <cell r="AY26" t="str">
            <v>JEP-586-2023</v>
          </cell>
          <cell r="AZ26" t="str">
            <v>JEP-CSPO-582-2023</v>
          </cell>
          <cell r="BA26" t="str">
            <v>Angela Esquivel</v>
          </cell>
          <cell r="BB26">
            <v>45041</v>
          </cell>
          <cell r="BC26" t="str">
            <v xml:space="preserve">Software Shop de Colombia S.A.S </v>
          </cell>
          <cell r="BD26" t="str">
            <v>Contratos o convenios que no requieren pluralidad de ofertas</v>
          </cell>
          <cell r="BE26" t="str">
            <v>25. Licenciamiento</v>
          </cell>
          <cell r="BF26" t="str">
            <v>NIT</v>
          </cell>
          <cell r="BG26">
            <v>860076580</v>
          </cell>
          <cell r="BH26">
            <v>7</v>
          </cell>
          <cell r="BI26" t="str">
            <v>Persona Jurídica</v>
          </cell>
          <cell r="BJ26" t="str">
            <v>Bogotá D.C.</v>
          </cell>
          <cell r="BK26" t="str">
            <v>Adquirir la renovación de las licencias de nvivo</v>
          </cell>
          <cell r="BL26" t="str">
            <v>Funciones de la dependencia</v>
          </cell>
          <cell r="BM26" t="str">
            <v>Luis Felipe Rivera García</v>
          </cell>
          <cell r="BN26" t="str">
            <v>Dirección de Tecnologías de la Información</v>
          </cell>
          <cell r="BO26" t="str">
            <v>C- Dirección de TI</v>
          </cell>
          <cell r="BP26" t="str">
            <v>Carlos Eduardo Ruiz Silva</v>
          </cell>
          <cell r="BQ26">
            <v>80792076</v>
          </cell>
          <cell r="BR26" t="str">
            <v>C- Dirección de TI</v>
          </cell>
          <cell r="BS26" t="str">
            <v>N/A</v>
          </cell>
          <cell r="BT26" t="str">
            <v>N/A</v>
          </cell>
          <cell r="BU26" t="str">
            <v>N/A</v>
          </cell>
          <cell r="BV26" t="str">
            <v>Inversión</v>
          </cell>
          <cell r="BW26">
            <v>599409991</v>
          </cell>
          <cell r="BX26" t="str">
            <v>N/A</v>
          </cell>
          <cell r="BY26" t="str">
            <v>N/A</v>
          </cell>
          <cell r="BZ26" t="str">
            <v>N/A</v>
          </cell>
          <cell r="CA26" t="str">
            <v>N/A</v>
          </cell>
          <cell r="CB26">
            <v>89423</v>
          </cell>
          <cell r="CC26">
            <v>278423</v>
          </cell>
          <cell r="CD26">
            <v>2022011000049</v>
          </cell>
          <cell r="CE26">
            <v>45072</v>
          </cell>
          <cell r="CF26">
            <v>45078</v>
          </cell>
          <cell r="CG26" t="str">
            <v>N/A</v>
          </cell>
          <cell r="CH26" t="str">
            <v>N/A</v>
          </cell>
          <cell r="CI26" t="str">
            <v>N/A</v>
          </cell>
          <cell r="CJ26" t="str">
            <v>N/A</v>
          </cell>
          <cell r="CK26" t="str">
            <v>N/A</v>
          </cell>
          <cell r="CL26">
            <v>0</v>
          </cell>
          <cell r="CM26" t="str">
            <v>N/A</v>
          </cell>
          <cell r="CN26">
            <v>0</v>
          </cell>
          <cell r="CO26" t="str">
            <v>N/A</v>
          </cell>
          <cell r="CP26">
            <v>0</v>
          </cell>
          <cell r="CQ26" t="str">
            <v>N/A</v>
          </cell>
          <cell r="CR26">
            <v>0</v>
          </cell>
          <cell r="CS26" t="str">
            <v>N/A</v>
          </cell>
          <cell r="CT26">
            <v>0</v>
          </cell>
          <cell r="CU26">
            <v>0</v>
          </cell>
          <cell r="CV26">
            <v>0</v>
          </cell>
          <cell r="CW26">
            <v>599409991</v>
          </cell>
          <cell r="CX26" t="str">
            <v>NO</v>
          </cell>
          <cell r="CY26" t="str">
            <v>N/A</v>
          </cell>
          <cell r="CZ26" t="str">
            <v>N/A</v>
          </cell>
          <cell r="DA26" t="str">
            <v>N/A</v>
          </cell>
          <cell r="DB26">
            <v>45137</v>
          </cell>
          <cell r="DC26">
            <v>45137</v>
          </cell>
          <cell r="DD26">
            <v>-205</v>
          </cell>
          <cell r="DE26" t="str">
            <v>SI</v>
          </cell>
          <cell r="DF26" t="str">
            <v>Bogotá D.C.</v>
          </cell>
          <cell r="DG26" t="str">
            <v>Cumplimiento</v>
          </cell>
          <cell r="DH26" t="str">
            <v>11-45-101126122</v>
          </cell>
          <cell r="DI26">
            <v>0</v>
          </cell>
          <cell r="DJ26" t="str">
            <v>Seguros del Estado S.A.</v>
          </cell>
          <cell r="DK26">
            <v>45075</v>
          </cell>
          <cell r="DL26" t="str">
            <v>26/05/2023 - 30/07/2026</v>
          </cell>
          <cell r="DM26">
            <v>45076</v>
          </cell>
          <cell r="DN26" t="str">
            <v>https://jepcolombia.sharepoint.com/:b:/g/SE/DAJ/SDC/EWemD-O19VBAm7dqJa1cY5YBw9SlFe0rSwEQn5w37shJng?e=bNZ9qO</v>
          </cell>
          <cell r="DO26" t="str">
            <v>Ninguna</v>
          </cell>
          <cell r="DP26" t="str">
            <v>Terminado</v>
          </cell>
          <cell r="DQ26" t="str">
            <v>Ingreso</v>
          </cell>
          <cell r="DR26" t="str">
            <v>N/A</v>
          </cell>
          <cell r="DS26" t="str">
            <v>N/A</v>
          </cell>
          <cell r="DT26" t="str">
            <v>N/A</v>
          </cell>
          <cell r="DU26" t="str">
            <v>N/A</v>
          </cell>
        </row>
        <row r="27">
          <cell r="AY27" t="str">
            <v>JEP-585-2023</v>
          </cell>
          <cell r="AZ27" t="str">
            <v>JEP-IPINF-001-2023</v>
          </cell>
          <cell r="BA27" t="str">
            <v>Carlos Torres</v>
          </cell>
          <cell r="BB27">
            <v>45041</v>
          </cell>
          <cell r="BC27" t="str">
            <v xml:space="preserve">INDEXA SOLUCIONES </v>
          </cell>
          <cell r="BD27" t="str">
            <v>Invitación Pública inferior a 45 SMMLV</v>
          </cell>
          <cell r="BE27" t="str">
            <v>25. Licenciamiento</v>
          </cell>
          <cell r="BF27" t="str">
            <v>NIT</v>
          </cell>
          <cell r="BG27">
            <v>901444590</v>
          </cell>
          <cell r="BH27">
            <v>8</v>
          </cell>
          <cell r="BI27" t="str">
            <v>Persona Jurídica</v>
          </cell>
          <cell r="BJ27" t="str">
            <v>Bogotá D.C.</v>
          </cell>
          <cell r="BK27" t="str">
            <v>Adquirir la renovación de las Licencias ABBYY</v>
          </cell>
          <cell r="BL27" t="str">
            <v>Funciones de la dependencia</v>
          </cell>
          <cell r="BM27" t="str">
            <v>Luis Felipe Rivera García</v>
          </cell>
          <cell r="BN27" t="str">
            <v>Dirección de Tecnologías de la Información</v>
          </cell>
          <cell r="BO27" t="str">
            <v>C- Dirección de TI</v>
          </cell>
          <cell r="BP27" t="str">
            <v>Carlos Eduardo Ruiz Silva</v>
          </cell>
          <cell r="BQ27">
            <v>80792076</v>
          </cell>
          <cell r="BR27" t="str">
            <v>C- Dirección de TI</v>
          </cell>
          <cell r="BS27" t="str">
            <v>N/A</v>
          </cell>
          <cell r="BT27" t="str">
            <v>N/A</v>
          </cell>
          <cell r="BU27" t="str">
            <v>N/A</v>
          </cell>
          <cell r="BV27" t="str">
            <v>Inversión</v>
          </cell>
          <cell r="BW27">
            <v>14335121</v>
          </cell>
          <cell r="BX27" t="str">
            <v>N/A</v>
          </cell>
          <cell r="BY27" t="str">
            <v>N/A</v>
          </cell>
          <cell r="BZ27" t="str">
            <v>N/A</v>
          </cell>
          <cell r="CA27" t="str">
            <v>N/A</v>
          </cell>
          <cell r="CB27">
            <v>84123</v>
          </cell>
          <cell r="CC27">
            <v>218523</v>
          </cell>
          <cell r="CD27">
            <v>2018011001091</v>
          </cell>
          <cell r="CE27">
            <v>45043</v>
          </cell>
          <cell r="CF27">
            <v>45055</v>
          </cell>
          <cell r="CG27" t="str">
            <v>N/A</v>
          </cell>
          <cell r="CH27" t="str">
            <v>N/A</v>
          </cell>
          <cell r="CI27" t="str">
            <v>N/A</v>
          </cell>
          <cell r="CJ27" t="str">
            <v>N/A</v>
          </cell>
          <cell r="CK27" t="str">
            <v>N/A</v>
          </cell>
          <cell r="CL27">
            <v>0</v>
          </cell>
          <cell r="CM27" t="str">
            <v>N/A</v>
          </cell>
          <cell r="CN27">
            <v>0</v>
          </cell>
          <cell r="CO27" t="str">
            <v>N/A</v>
          </cell>
          <cell r="CP27">
            <v>0</v>
          </cell>
          <cell r="CQ27" t="str">
            <v>N/A</v>
          </cell>
          <cell r="CR27">
            <v>0</v>
          </cell>
          <cell r="CS27" t="str">
            <v>N/A</v>
          </cell>
          <cell r="CT27">
            <v>0</v>
          </cell>
          <cell r="CU27">
            <v>0</v>
          </cell>
          <cell r="CV27">
            <v>0</v>
          </cell>
          <cell r="CW27">
            <v>14335121</v>
          </cell>
          <cell r="CX27" t="str">
            <v>NO</v>
          </cell>
          <cell r="CY27" t="str">
            <v>N/A</v>
          </cell>
          <cell r="CZ27" t="str">
            <v>N/A</v>
          </cell>
          <cell r="DA27" t="str">
            <v>N/A</v>
          </cell>
          <cell r="DB27">
            <v>45076</v>
          </cell>
          <cell r="DC27">
            <v>45076</v>
          </cell>
          <cell r="DD27">
            <v>-266</v>
          </cell>
          <cell r="DE27" t="str">
            <v>SI</v>
          </cell>
          <cell r="DF27" t="str">
            <v>Carrera 7 N° 63-44 Edificio Torre Squadra</v>
          </cell>
          <cell r="DG27" t="str">
            <v>Cumplimiento</v>
          </cell>
          <cell r="DH27" t="str">
            <v>CBC-100046083</v>
          </cell>
          <cell r="DI27">
            <v>0</v>
          </cell>
          <cell r="DJ27" t="str">
            <v>Seguros Mundial</v>
          </cell>
          <cell r="DK27">
            <v>45044</v>
          </cell>
          <cell r="DL27" t="str">
            <v>27/04/2023 - 30/05/2024</v>
          </cell>
          <cell r="DM27">
            <v>45054</v>
          </cell>
          <cell r="DN27" t="str">
            <v>https://jepcolombia.sharepoint.com/:b:/g/SE/DAJ/SDC/EUhc2y-ShIhBuS5Iy5T1I7gBSKx8uG-E4LyzjbOjoThZ8w?e=wz0EqO</v>
          </cell>
          <cell r="DO27" t="str">
            <v>Ninguna</v>
          </cell>
          <cell r="DP27" t="str">
            <v>Terminado</v>
          </cell>
          <cell r="DQ27" t="str">
            <v>Ingreso</v>
          </cell>
          <cell r="DR27" t="str">
            <v>N/A</v>
          </cell>
          <cell r="DS27" t="str">
            <v>N/A</v>
          </cell>
          <cell r="DT27" t="str">
            <v>N/A</v>
          </cell>
          <cell r="DU27" t="str">
            <v>N/A</v>
          </cell>
        </row>
        <row r="28">
          <cell r="AY28" t="str">
            <v>JEP-837-2023</v>
          </cell>
          <cell r="AZ28" t="str">
            <v>JEP-SB-012-2023</v>
          </cell>
          <cell r="BA28" t="str">
            <v>Arinson Ruiz</v>
          </cell>
          <cell r="BB28">
            <v>45230</v>
          </cell>
          <cell r="BC28" t="str">
            <v>SOLUCIONES ICG S.A.S</v>
          </cell>
          <cell r="BD28" t="str">
            <v>Subasta a la baja</v>
          </cell>
          <cell r="BE28" t="str">
            <v>25. Licenciamiento</v>
          </cell>
          <cell r="BF28" t="str">
            <v>NIT</v>
          </cell>
          <cell r="BG28">
            <v>900891247</v>
          </cell>
          <cell r="BH28">
            <v>9</v>
          </cell>
          <cell r="BI28" t="str">
            <v>Persona Jurídica</v>
          </cell>
          <cell r="BJ28" t="str">
            <v>Bogotá D.C.</v>
          </cell>
          <cell r="BK28" t="str">
            <v xml:space="preserve">Adquirir La Renovación De Las Licencias Nitro </v>
          </cell>
          <cell r="BL28" t="str">
            <v>Funciones de la dependencia</v>
          </cell>
          <cell r="BM28" t="str">
            <v>Nestor Julio Corredor Niampira (Encargado)</v>
          </cell>
          <cell r="BN28" t="str">
            <v>Dirección de Tecnologías de la Información</v>
          </cell>
          <cell r="BO28" t="str">
            <v>C- Dirección de TI</v>
          </cell>
          <cell r="BP28" t="str">
            <v>Carlos Eduardo Ruiz Silva</v>
          </cell>
          <cell r="BQ28">
            <v>80792076</v>
          </cell>
          <cell r="BR28" t="str">
            <v>C- Dirección de TI</v>
          </cell>
          <cell r="BS28" t="str">
            <v>N/A</v>
          </cell>
          <cell r="BT28" t="str">
            <v>N/A</v>
          </cell>
          <cell r="BU28" t="str">
            <v>N/A</v>
          </cell>
          <cell r="BV28" t="str">
            <v>Inversión</v>
          </cell>
          <cell r="BW28">
            <v>74750000</v>
          </cell>
          <cell r="BX28" t="str">
            <v>N/A</v>
          </cell>
          <cell r="BY28" t="str">
            <v>N/A</v>
          </cell>
          <cell r="BZ28" t="str">
            <v>N/A</v>
          </cell>
          <cell r="CA28" t="str">
            <v>N/A</v>
          </cell>
          <cell r="CB28">
            <v>84223</v>
          </cell>
          <cell r="CC28">
            <v>640023</v>
          </cell>
          <cell r="CD28">
            <v>2022011000049</v>
          </cell>
          <cell r="CE28">
            <v>45230</v>
          </cell>
          <cell r="CF28">
            <v>45238</v>
          </cell>
          <cell r="CG28" t="str">
            <v>N/A</v>
          </cell>
          <cell r="CH28" t="str">
            <v>N/A</v>
          </cell>
          <cell r="CI28" t="str">
            <v>N/A</v>
          </cell>
          <cell r="CJ28" t="str">
            <v>N/A</v>
          </cell>
          <cell r="CK28" t="str">
            <v>N/A</v>
          </cell>
          <cell r="CL28">
            <v>37375000</v>
          </cell>
          <cell r="CM28">
            <v>45260</v>
          </cell>
          <cell r="CN28">
            <v>0</v>
          </cell>
          <cell r="CO28" t="str">
            <v>N/A</v>
          </cell>
          <cell r="CP28">
            <v>0</v>
          </cell>
          <cell r="CQ28" t="str">
            <v>N/A</v>
          </cell>
          <cell r="CR28">
            <v>0</v>
          </cell>
          <cell r="CS28" t="str">
            <v>N/A</v>
          </cell>
          <cell r="CT28">
            <v>1</v>
          </cell>
          <cell r="CU28">
            <v>45260</v>
          </cell>
          <cell r="CV28">
            <v>15</v>
          </cell>
          <cell r="CW28">
            <v>112125000</v>
          </cell>
          <cell r="CX28" t="str">
            <v>NO</v>
          </cell>
          <cell r="CY28" t="str">
            <v>N/A</v>
          </cell>
          <cell r="CZ28" t="str">
            <v>N/A</v>
          </cell>
          <cell r="DA28" t="str">
            <v>N/A</v>
          </cell>
          <cell r="DB28">
            <v>45260</v>
          </cell>
          <cell r="DC28">
            <v>45275</v>
          </cell>
          <cell r="DD28">
            <v>-67</v>
          </cell>
          <cell r="DE28" t="str">
            <v>SI</v>
          </cell>
          <cell r="DF28" t="str">
            <v>Bogotá D.C. - JEP</v>
          </cell>
          <cell r="DG28" t="str">
            <v>Cumplimiento</v>
          </cell>
          <cell r="DH28" t="str">
            <v>18-45-101165164</v>
          </cell>
          <cell r="DI28">
            <v>0</v>
          </cell>
          <cell r="DJ28" t="str">
            <v>Seguros del Estado S.A.</v>
          </cell>
          <cell r="DK28">
            <v>45237</v>
          </cell>
          <cell r="DL28" t="str">
            <v>01/11/2023 - 30/11/2024</v>
          </cell>
          <cell r="DM28">
            <v>45237</v>
          </cell>
          <cell r="DN28" t="str">
            <v>No esta en la carpeta revisad 20/01/2024</v>
          </cell>
          <cell r="DO28" t="str">
            <v xml:space="preserve">Mediante otrosí N°1 el 30/11/2023 se publica la adición y prórroga del contrato JEP-837-2023 </v>
          </cell>
          <cell r="DP28" t="str">
            <v>Terminado</v>
          </cell>
          <cell r="DQ28" t="str">
            <v>Adición y prórroga</v>
          </cell>
          <cell r="DR28" t="str">
            <v>N/A</v>
          </cell>
          <cell r="DS28" t="str">
            <v>N/A</v>
          </cell>
          <cell r="DT28" t="str">
            <v>N/A</v>
          </cell>
          <cell r="DU28" t="str">
            <v>N/A</v>
          </cell>
        </row>
        <row r="29">
          <cell r="AY29" t="str">
            <v>JEP-799-2023</v>
          </cell>
          <cell r="AZ29" t="str">
            <v>JEP-SB-009-2023</v>
          </cell>
          <cell r="BA29" t="str">
            <v>Carlos Alarcón</v>
          </cell>
          <cell r="BB29">
            <v>45196</v>
          </cell>
          <cell r="BC29" t="str">
            <v xml:space="preserve">IDEALOGIC SAS </v>
          </cell>
          <cell r="BD29" t="str">
            <v>Subasta a la baja</v>
          </cell>
          <cell r="BE29" t="str">
            <v>25. Licenciamiento</v>
          </cell>
          <cell r="BF29" t="str">
            <v>NIT</v>
          </cell>
          <cell r="BG29">
            <v>901157921</v>
          </cell>
          <cell r="BH29">
            <v>1</v>
          </cell>
          <cell r="BI29" t="str">
            <v>Persona Jurídica</v>
          </cell>
          <cell r="BJ29" t="str">
            <v>Bogotá D.C.</v>
          </cell>
          <cell r="BK29" t="str">
            <v>Adquirir la renovación de los licencias Creative Cloud.</v>
          </cell>
          <cell r="BL29" t="str">
            <v>Funciones de la dependencia</v>
          </cell>
          <cell r="BM29" t="str">
            <v>Luis Felipe Rivera García</v>
          </cell>
          <cell r="BN29" t="str">
            <v>Dirección de Tecnologías de la Información</v>
          </cell>
          <cell r="BO29" t="str">
            <v>C- Dirección de TI</v>
          </cell>
          <cell r="BP29" t="str">
            <v>Carlos Eduardo Ruiz Silva</v>
          </cell>
          <cell r="BQ29">
            <v>80792076</v>
          </cell>
          <cell r="BR29" t="str">
            <v>C- Dirección de TI</v>
          </cell>
          <cell r="BS29" t="str">
            <v>N/A</v>
          </cell>
          <cell r="BT29" t="str">
            <v>N/A</v>
          </cell>
          <cell r="BU29" t="str">
            <v>N/A</v>
          </cell>
          <cell r="BV29" t="str">
            <v>Inversión</v>
          </cell>
          <cell r="BW29">
            <v>46387819.799999997</v>
          </cell>
          <cell r="BX29" t="str">
            <v>N/A</v>
          </cell>
          <cell r="BY29" t="str">
            <v>N/A</v>
          </cell>
          <cell r="BZ29" t="str">
            <v>N/A</v>
          </cell>
          <cell r="CA29" t="str">
            <v>N/A</v>
          </cell>
          <cell r="CB29">
            <v>103223</v>
          </cell>
          <cell r="CC29">
            <v>595623</v>
          </cell>
          <cell r="CD29" t="str">
            <v xml:space="preserve">	2022011000049</v>
          </cell>
          <cell r="CE29">
            <v>45203</v>
          </cell>
          <cell r="CF29">
            <v>45211</v>
          </cell>
          <cell r="CG29" t="str">
            <v>N/A</v>
          </cell>
          <cell r="CH29" t="str">
            <v>N/A</v>
          </cell>
          <cell r="CI29" t="str">
            <v>N/A</v>
          </cell>
          <cell r="CJ29" t="str">
            <v>N/A</v>
          </cell>
          <cell r="CK29" t="str">
            <v>N/A</v>
          </cell>
          <cell r="CL29">
            <v>0</v>
          </cell>
          <cell r="CM29" t="str">
            <v>N/A</v>
          </cell>
          <cell r="CN29">
            <v>0</v>
          </cell>
          <cell r="CO29" t="str">
            <v>N/A</v>
          </cell>
          <cell r="CP29">
            <v>0</v>
          </cell>
          <cell r="CQ29" t="str">
            <v>N/A</v>
          </cell>
          <cell r="CR29">
            <v>0</v>
          </cell>
          <cell r="CS29" t="str">
            <v>N/A</v>
          </cell>
          <cell r="CT29">
            <v>0</v>
          </cell>
          <cell r="CU29" t="str">
            <v>N/A</v>
          </cell>
          <cell r="CV29">
            <v>0</v>
          </cell>
          <cell r="CW29">
            <v>46387819.799999997</v>
          </cell>
          <cell r="CX29" t="str">
            <v>NO</v>
          </cell>
          <cell r="CY29" t="str">
            <v>N/A</v>
          </cell>
          <cell r="CZ29" t="str">
            <v>N/A</v>
          </cell>
          <cell r="DA29" t="str">
            <v>N/A</v>
          </cell>
          <cell r="DB29">
            <v>45230</v>
          </cell>
          <cell r="DC29">
            <v>45230</v>
          </cell>
          <cell r="DD29">
            <v>-112</v>
          </cell>
          <cell r="DE29" t="str">
            <v>SI</v>
          </cell>
          <cell r="DF29" t="str">
            <v>Bogotá D.C.</v>
          </cell>
          <cell r="DG29" t="str">
            <v>Cumplimiento</v>
          </cell>
          <cell r="DH29" t="str">
            <v>21-45-101424833</v>
          </cell>
          <cell r="DI29">
            <v>0</v>
          </cell>
          <cell r="DJ29" t="str">
            <v>Seguros del Estado S.A.</v>
          </cell>
          <cell r="DK29">
            <v>45209</v>
          </cell>
          <cell r="DL29" t="str">
            <v>28/09/2023 - 31/10/2023</v>
          </cell>
          <cell r="DM29">
            <v>45209</v>
          </cell>
          <cell r="DN29" t="str">
            <v>https://jepcolombia.sharepoint.com/:b:/g/SE/DAJ/SDC/EVX2_vq9eDhPpTmT8hSc-XkB1lgbZgK464ADBRRobnsc_w?e=eZEhxW</v>
          </cell>
          <cell r="DO29" t="str">
            <v>Ninguno</v>
          </cell>
          <cell r="DP29" t="str">
            <v>Terminado</v>
          </cell>
          <cell r="DQ29" t="str">
            <v>Ingreso</v>
          </cell>
          <cell r="DR29" t="str">
            <v>N/A</v>
          </cell>
          <cell r="DS29" t="str">
            <v>N/A</v>
          </cell>
          <cell r="DT29" t="str">
            <v>N/A</v>
          </cell>
          <cell r="DU29" t="str">
            <v>N/A</v>
          </cell>
        </row>
        <row r="30">
          <cell r="AY30" t="str">
            <v>JEP-902-2023</v>
          </cell>
          <cell r="AZ30" t="str">
            <v>JEP-IPINF-017-2023</v>
          </cell>
          <cell r="BA30" t="str">
            <v>Carlos Torres</v>
          </cell>
          <cell r="BB30">
            <v>45267</v>
          </cell>
          <cell r="BC30" t="str">
            <v xml:space="preserve">GOLD SYS LTDA </v>
          </cell>
          <cell r="BD30" t="str">
            <v>Invitación Pública inferior a 45 SMMLV</v>
          </cell>
          <cell r="BE30" t="str">
            <v>25. Licenciamiento</v>
          </cell>
          <cell r="BF30" t="str">
            <v>NIT</v>
          </cell>
          <cell r="BG30">
            <v>830038304</v>
          </cell>
          <cell r="BH30">
            <v>1</v>
          </cell>
          <cell r="BI30" t="str">
            <v>Persona Jurídica</v>
          </cell>
          <cell r="BJ30" t="str">
            <v>Bogotá D.C</v>
          </cell>
          <cell r="BK30" t="str">
            <v>Adquirir la renovación de la licencia de autocad civil 3d</v>
          </cell>
          <cell r="BL30" t="str">
            <v>Funciones de la dependencia</v>
          </cell>
          <cell r="BM30" t="str">
            <v>Nestor Julio Corredor Niampira</v>
          </cell>
          <cell r="BN30" t="str">
            <v>Dirección de Tecnologías de la Información</v>
          </cell>
          <cell r="BO30" t="str">
            <v>C- Dirección de TI</v>
          </cell>
          <cell r="BP30" t="str">
            <v>Carlos Eduardo Ruiz Silva</v>
          </cell>
          <cell r="BQ30">
            <v>80792076</v>
          </cell>
          <cell r="BR30" t="str">
            <v>C- Dirección de TI</v>
          </cell>
          <cell r="BS30" t="str">
            <v>N/A</v>
          </cell>
          <cell r="BT30" t="str">
            <v>N/A</v>
          </cell>
          <cell r="BU30" t="str">
            <v>N/A</v>
          </cell>
          <cell r="BV30" t="str">
            <v>Inversión</v>
          </cell>
          <cell r="BW30">
            <v>7123800</v>
          </cell>
          <cell r="BX30" t="str">
            <v>N/A</v>
          </cell>
          <cell r="BY30" t="str">
            <v>N/A</v>
          </cell>
          <cell r="BZ30" t="str">
            <v>N/A</v>
          </cell>
          <cell r="CA30" t="str">
            <v>N/A</v>
          </cell>
          <cell r="CB30">
            <v>118623</v>
          </cell>
          <cell r="CC30">
            <v>744423</v>
          </cell>
          <cell r="CD30">
            <v>2022011000049</v>
          </cell>
          <cell r="CE30">
            <v>45272</v>
          </cell>
          <cell r="CF30">
            <v>45289</v>
          </cell>
          <cell r="CG30" t="str">
            <v>N/A</v>
          </cell>
          <cell r="CH30" t="str">
            <v>N/A</v>
          </cell>
          <cell r="CI30" t="str">
            <v>N/A</v>
          </cell>
          <cell r="CJ30" t="str">
            <v>N/A</v>
          </cell>
          <cell r="CK30" t="str">
            <v>N/A</v>
          </cell>
          <cell r="CL30">
            <v>0</v>
          </cell>
          <cell r="CM30" t="str">
            <v>N/A</v>
          </cell>
          <cell r="CN30">
            <v>0</v>
          </cell>
          <cell r="CO30" t="str">
            <v>N/A</v>
          </cell>
          <cell r="CP30">
            <v>0</v>
          </cell>
          <cell r="CQ30" t="str">
            <v>N/A</v>
          </cell>
          <cell r="CR30">
            <v>0</v>
          </cell>
          <cell r="CS30" t="str">
            <v>N/A</v>
          </cell>
          <cell r="CT30">
            <v>1</v>
          </cell>
          <cell r="CU30">
            <v>45288</v>
          </cell>
          <cell r="CV30">
            <v>0</v>
          </cell>
          <cell r="CW30">
            <v>7123800</v>
          </cell>
          <cell r="CX30" t="str">
            <v>NO</v>
          </cell>
          <cell r="CY30" t="str">
            <v>N/A</v>
          </cell>
          <cell r="CZ30" t="str">
            <v>N/A</v>
          </cell>
          <cell r="DA30" t="str">
            <v>N/A</v>
          </cell>
          <cell r="DB30">
            <v>45289</v>
          </cell>
          <cell r="DC30">
            <v>45289</v>
          </cell>
          <cell r="DD30">
            <v>-53</v>
          </cell>
          <cell r="DE30" t="str">
            <v>SI</v>
          </cell>
          <cell r="DF30" t="str">
            <v>Bogotá D.C.</v>
          </cell>
          <cell r="DG30" t="str">
            <v>Cumplimiento</v>
          </cell>
          <cell r="DH30" t="str">
            <v>11-45-101134773</v>
          </cell>
          <cell r="DI30">
            <v>0</v>
          </cell>
          <cell r="DJ30" t="str">
            <v>Seguros del Estado S.A.</v>
          </cell>
          <cell r="DK30">
            <v>45281</v>
          </cell>
          <cell r="DL30" t="str">
            <v>12/12/2023 - 21/12/2025</v>
          </cell>
          <cell r="DM30">
            <v>45282</v>
          </cell>
          <cell r="DN30" t="str">
            <v>No esta en la carpeta revisad 20/01/2024</v>
          </cell>
          <cell r="DO30" t="str">
            <v>Mediante Otrosí N°1 el 28/12/2023 se publica la prorroga del contrato JEP-902-2023</v>
          </cell>
          <cell r="DP30" t="str">
            <v>Terminado</v>
          </cell>
          <cell r="DQ30" t="str">
            <v>Retiro</v>
          </cell>
          <cell r="DR30" t="str">
            <v>N/A</v>
          </cell>
          <cell r="DS30" t="str">
            <v>N/A</v>
          </cell>
          <cell r="DT30" t="str">
            <v>N/A</v>
          </cell>
          <cell r="DU30" t="str">
            <v>N/A</v>
          </cell>
        </row>
        <row r="31">
          <cell r="AY31" t="str">
            <v>JEP-724-2023</v>
          </cell>
          <cell r="AZ31" t="str">
            <v xml:space="preserve">JEP-IPINF-011-2023 </v>
          </cell>
          <cell r="BA31" t="str">
            <v>Carlos Torres</v>
          </cell>
          <cell r="BB31">
            <v>45131</v>
          </cell>
          <cell r="BC31" t="str">
            <v>TEK SOLUCIONES TECNOLÓGICAS S.A.S.</v>
          </cell>
          <cell r="BD31" t="str">
            <v>Invitación Pública inferior a 45 SMMLV</v>
          </cell>
          <cell r="BE31" t="str">
            <v>25. Licenciamiento</v>
          </cell>
          <cell r="BF31" t="str">
            <v>NIT</v>
          </cell>
          <cell r="BG31">
            <v>900480656</v>
          </cell>
          <cell r="BH31">
            <v>4</v>
          </cell>
          <cell r="BI31" t="str">
            <v>Persona Jurídica</v>
          </cell>
          <cell r="BJ31" t="str">
            <v>Pereira</v>
          </cell>
          <cell r="BK31" t="str">
            <v>Adquirir la renovación de las licencias Adobe Premier, Adobe Audition y Adobe suite creative cloud</v>
          </cell>
          <cell r="BL31" t="str">
            <v>Funciones de la dependencia</v>
          </cell>
          <cell r="BM31" t="str">
            <v>Luis Felipe Rivera García</v>
          </cell>
          <cell r="BN31" t="str">
            <v>Dirección de Tecnologías de la Información</v>
          </cell>
          <cell r="BO31" t="str">
            <v>C- Dirección de TI</v>
          </cell>
          <cell r="BP31" t="str">
            <v>Carlos Eduardo Ruiz Silva</v>
          </cell>
          <cell r="BQ31">
            <v>80792076</v>
          </cell>
          <cell r="BR31" t="str">
            <v>C- Dirección de TI</v>
          </cell>
          <cell r="BS31" t="str">
            <v>N/A</v>
          </cell>
          <cell r="BT31" t="str">
            <v>N/A</v>
          </cell>
          <cell r="BU31" t="str">
            <v>N/A</v>
          </cell>
          <cell r="BV31" t="str">
            <v>Inversión</v>
          </cell>
          <cell r="BW31">
            <v>19500000</v>
          </cell>
          <cell r="BX31" t="str">
            <v>N/A</v>
          </cell>
          <cell r="BY31" t="str">
            <v>N/A</v>
          </cell>
          <cell r="BZ31">
            <v>19500000</v>
          </cell>
          <cell r="CA31" t="str">
            <v>N/A</v>
          </cell>
          <cell r="CB31">
            <v>101923</v>
          </cell>
          <cell r="CC31">
            <v>415223</v>
          </cell>
          <cell r="CD31">
            <v>2022011000049</v>
          </cell>
          <cell r="CE31">
            <v>45134</v>
          </cell>
          <cell r="CF31">
            <v>45149</v>
          </cell>
          <cell r="CG31" t="str">
            <v>N/A</v>
          </cell>
          <cell r="CH31" t="str">
            <v>N/A</v>
          </cell>
          <cell r="CI31" t="str">
            <v>N/A</v>
          </cell>
          <cell r="CJ31" t="str">
            <v>N/A</v>
          </cell>
          <cell r="CK31" t="str">
            <v>N/A</v>
          </cell>
          <cell r="CL31">
            <v>0</v>
          </cell>
          <cell r="CM31" t="str">
            <v>N/A</v>
          </cell>
          <cell r="CN31">
            <v>0</v>
          </cell>
          <cell r="CO31" t="str">
            <v>N/A</v>
          </cell>
          <cell r="CP31">
            <v>0</v>
          </cell>
          <cell r="CQ31" t="str">
            <v>N/A</v>
          </cell>
          <cell r="CR31">
            <v>0</v>
          </cell>
          <cell r="CS31" t="str">
            <v>N/A</v>
          </cell>
          <cell r="CT31">
            <v>0</v>
          </cell>
          <cell r="CU31">
            <v>0</v>
          </cell>
          <cell r="CV31">
            <v>0</v>
          </cell>
          <cell r="CW31">
            <v>19500000</v>
          </cell>
          <cell r="CX31" t="str">
            <v>NO</v>
          </cell>
          <cell r="CY31" t="str">
            <v>N/A</v>
          </cell>
          <cell r="CZ31" t="str">
            <v>N/A</v>
          </cell>
          <cell r="DA31" t="str">
            <v>N/A</v>
          </cell>
          <cell r="DB31">
            <v>45168</v>
          </cell>
          <cell r="DC31">
            <v>45168</v>
          </cell>
          <cell r="DD31">
            <v>-174</v>
          </cell>
          <cell r="DE31" t="str">
            <v>SI</v>
          </cell>
          <cell r="DF31" t="str">
            <v>Bogotá D.C.</v>
          </cell>
          <cell r="DG31" t="str">
            <v>Cumplimiento</v>
          </cell>
          <cell r="DH31" t="str">
            <v>14-45-101099743</v>
          </cell>
          <cell r="DI31" t="str">
            <v>0
2
3</v>
          </cell>
          <cell r="DJ31" t="str">
            <v>Seguros del Estado S.A.</v>
          </cell>
          <cell r="DK31" t="str">
            <v>31/07/2023
04/08/2023
10/08/2023</v>
          </cell>
          <cell r="DL31" t="str">
            <v>27/07/2023 - 30/09/2024
27/07/2023 - 05/09/2024
27/07/2023 - 05/09/2024</v>
          </cell>
          <cell r="DM31">
            <v>45149</v>
          </cell>
          <cell r="DN31" t="str">
            <v>https://jepcolombia.sharepoint.com/:b:/g/SE/DAJ/SDC/ERO32ASh-EVKlEIVFd5cJAoBwDtnPTKZ_HK05Ngfv812Mg?e=NLyIgL</v>
          </cell>
          <cell r="DO31" t="str">
            <v>Revisada 05/08/2023
Revisado el 18/08/2023</v>
          </cell>
          <cell r="DP31" t="str">
            <v>Terminado</v>
          </cell>
          <cell r="DQ31" t="str">
            <v>Ingreso</v>
          </cell>
          <cell r="DR31" t="str">
            <v>N/A</v>
          </cell>
          <cell r="DS31" t="str">
            <v>N/A</v>
          </cell>
          <cell r="DT31" t="str">
            <v>N/A</v>
          </cell>
          <cell r="DU31" t="str">
            <v>N/A</v>
          </cell>
        </row>
        <row r="32">
          <cell r="AY32" t="str">
            <v>OC-112465-2023</v>
          </cell>
          <cell r="AZ32" t="str">
            <v>JEP-TVEC-003-2023</v>
          </cell>
          <cell r="BA32" t="str">
            <v>Angela Esquivel</v>
          </cell>
          <cell r="BB32">
            <v>45108</v>
          </cell>
          <cell r="BC32" t="str">
            <v>CONTROLES EMPRESARIALES SAS</v>
          </cell>
          <cell r="BD32" t="str">
            <v>Orden de compra</v>
          </cell>
          <cell r="BE32" t="str">
            <v xml:space="preserve">2. Compraventa </v>
          </cell>
          <cell r="BF32" t="str">
            <v>NIT</v>
          </cell>
          <cell r="BG32">
            <v>800058607</v>
          </cell>
          <cell r="BH32">
            <v>2</v>
          </cell>
          <cell r="BI32" t="str">
            <v>Persona Jurídica</v>
          </cell>
          <cell r="BJ32" t="str">
            <v>Bogotá D.C.</v>
          </cell>
          <cell r="BK32" t="str">
            <v>Suministro de licenciamiento Microsoft, para cubrir las necesidades de la JEP</v>
          </cell>
          <cell r="BL32" t="str">
            <v>Funciones de la dependencia</v>
          </cell>
          <cell r="BM32" t="str">
            <v>Nestor Julio Corredor Niampira (Encargado)</v>
          </cell>
          <cell r="BN32" t="str">
            <v>Director de Tecnologías de la Información</v>
          </cell>
          <cell r="BO32" t="str">
            <v>C- Dirección de TI</v>
          </cell>
          <cell r="BP32" t="str">
            <v>Nestor Julio Corredor Niampira</v>
          </cell>
          <cell r="BQ32">
            <v>1053784979</v>
          </cell>
          <cell r="BR32" t="str">
            <v>C- Dirección de TI</v>
          </cell>
          <cell r="BS32" t="str">
            <v>N/A</v>
          </cell>
          <cell r="BT32" t="str">
            <v>N/A</v>
          </cell>
          <cell r="BU32" t="str">
            <v>N/A</v>
          </cell>
          <cell r="BV32" t="str">
            <v>Inversión</v>
          </cell>
          <cell r="BW32">
            <v>8098963769.21</v>
          </cell>
          <cell r="BX32" t="str">
            <v>N/A</v>
          </cell>
          <cell r="BY32" t="str">
            <v>N/A</v>
          </cell>
          <cell r="BZ32" t="str">
            <v>ND</v>
          </cell>
          <cell r="CA32" t="str">
            <v>N/A</v>
          </cell>
          <cell r="CB32">
            <v>95753</v>
          </cell>
          <cell r="CC32">
            <v>355123</v>
          </cell>
          <cell r="CD32" t="str">
            <v xml:space="preserve">	2022011000049</v>
          </cell>
          <cell r="CE32">
            <v>45107</v>
          </cell>
          <cell r="CF32">
            <v>45107</v>
          </cell>
          <cell r="CG32" t="str">
            <v>N/A</v>
          </cell>
          <cell r="CH32" t="str">
            <v>N/A</v>
          </cell>
          <cell r="CI32" t="str">
            <v>N/A</v>
          </cell>
          <cell r="CJ32" t="str">
            <v>N/A</v>
          </cell>
          <cell r="CK32" t="str">
            <v>N/A</v>
          </cell>
          <cell r="CL32">
            <v>0</v>
          </cell>
          <cell r="CM32" t="str">
            <v>N/A</v>
          </cell>
          <cell r="CN32">
            <v>0</v>
          </cell>
          <cell r="CO32" t="str">
            <v>N/A</v>
          </cell>
          <cell r="CP32">
            <v>0</v>
          </cell>
          <cell r="CQ32" t="str">
            <v>N/A</v>
          </cell>
          <cell r="CR32">
            <v>0</v>
          </cell>
          <cell r="CS32" t="str">
            <v>N/A</v>
          </cell>
          <cell r="CT32">
            <v>0</v>
          </cell>
          <cell r="CU32" t="str">
            <v>N/A</v>
          </cell>
          <cell r="CV32">
            <v>0</v>
          </cell>
          <cell r="CW32">
            <v>8098963769.21</v>
          </cell>
          <cell r="CX32" t="str">
            <v>NO</v>
          </cell>
          <cell r="CY32" t="str">
            <v>N/A</v>
          </cell>
          <cell r="CZ32" t="str">
            <v>N/A</v>
          </cell>
          <cell r="DA32" t="str">
            <v>N/A</v>
          </cell>
          <cell r="DB32">
            <v>45291</v>
          </cell>
          <cell r="DC32">
            <v>45291</v>
          </cell>
          <cell r="DD32">
            <v>-51</v>
          </cell>
          <cell r="DE32" t="str">
            <v>SI</v>
          </cell>
          <cell r="DF32" t="str">
            <v>Bogotá D.C.</v>
          </cell>
          <cell r="DG32" t="str">
            <v>Cumplimiento</v>
          </cell>
          <cell r="DH32">
            <v>100268431</v>
          </cell>
          <cell r="DI32">
            <v>0</v>
          </cell>
          <cell r="DJ32" t="str">
            <v>Compañía Mundial de Seguros</v>
          </cell>
          <cell r="DK32">
            <v>45107</v>
          </cell>
          <cell r="DL32" t="str">
            <v>30/06/2023 - 24/01/2024</v>
          </cell>
          <cell r="DM32">
            <v>45107</v>
          </cell>
          <cell r="DN32" t="str">
            <v>No esta en la carpeta revisado el 5/10/2023
No está en la carpeta revisado 26/10/2023
No está en la carpeta revisado 01/11/2023</v>
          </cell>
          <cell r="DO32" t="str">
            <v xml:space="preserve">Ninguna
</v>
          </cell>
          <cell r="DP32" t="str">
            <v>Terminado</v>
          </cell>
          <cell r="DQ32" t="str">
            <v>Ingreso</v>
          </cell>
          <cell r="DR32" t="str">
            <v>N/A</v>
          </cell>
          <cell r="DS32" t="str">
            <v>N/A</v>
          </cell>
          <cell r="DT32" t="str">
            <v>N/A</v>
          </cell>
          <cell r="DU32" t="str">
            <v>N/A</v>
          </cell>
        </row>
        <row r="33">
          <cell r="AY33" t="str">
            <v>JEP-356-2023</v>
          </cell>
          <cell r="AZ33" t="str">
            <v>JEP-CSPO-356-2023</v>
          </cell>
          <cell r="BA33" t="str">
            <v>Paola Casas</v>
          </cell>
          <cell r="BB33">
            <v>44966</v>
          </cell>
          <cell r="BC33" t="str">
            <v>Servisoft.S.A</v>
          </cell>
          <cell r="BD33" t="str">
            <v>Contratos o convenios que no requieren pluralidad de ofertas</v>
          </cell>
          <cell r="BE33" t="str">
            <v>1. Prestación de servicios</v>
          </cell>
          <cell r="BF33" t="str">
            <v>NIT</v>
          </cell>
          <cell r="BG33">
            <v>800240660</v>
          </cell>
          <cell r="BH33">
            <v>2</v>
          </cell>
          <cell r="BI33" t="str">
            <v>Persona Jurídica</v>
          </cell>
          <cell r="BJ33" t="str">
            <v>Sabaneta</v>
          </cell>
          <cell r="BK33" t="str">
            <v>Renovación servicios de actualización, soporte y mantenimiento de licencias  y bolsa de horas para nuevos desarrollos del sistema CONTi</v>
          </cell>
          <cell r="BL33" t="str">
            <v>Funciones de la dependencia</v>
          </cell>
          <cell r="BM33" t="str">
            <v>Harvey Danilo Suárez Morales</v>
          </cell>
          <cell r="BN33" t="str">
            <v>Secretaría Ejecutiva</v>
          </cell>
          <cell r="BO33" t="str">
            <v>C- Dirección de TI</v>
          </cell>
          <cell r="BP33" t="str">
            <v>Diana Lucia Pinilla Marín</v>
          </cell>
          <cell r="BQ33">
            <v>52021909</v>
          </cell>
          <cell r="BR33" t="str">
            <v>C- Dirección de TI</v>
          </cell>
          <cell r="BS33" t="str">
            <v>N/A</v>
          </cell>
          <cell r="BT33" t="str">
            <v>N/A</v>
          </cell>
          <cell r="BU33" t="str">
            <v>N/A</v>
          </cell>
          <cell r="BV33" t="str">
            <v>Inversión</v>
          </cell>
          <cell r="BW33">
            <v>1382917160</v>
          </cell>
          <cell r="BX33" t="str">
            <v>N/A</v>
          </cell>
          <cell r="BY33" t="str">
            <v>N/A</v>
          </cell>
          <cell r="BZ33" t="str">
            <v>N/A</v>
          </cell>
          <cell r="CA33" t="str">
            <v>N/A</v>
          </cell>
          <cell r="CB33">
            <v>72223</v>
          </cell>
          <cell r="CC33">
            <v>107723</v>
          </cell>
          <cell r="CD33" t="str">
            <v xml:space="preserve">	2022011000049</v>
          </cell>
          <cell r="CE33">
            <v>44978</v>
          </cell>
          <cell r="CF33">
            <v>44981</v>
          </cell>
          <cell r="CG33" t="str">
            <v>N/A</v>
          </cell>
          <cell r="CH33" t="str">
            <v>N/A</v>
          </cell>
          <cell r="CI33" t="str">
            <v>N/A</v>
          </cell>
          <cell r="CJ33" t="str">
            <v>N/A</v>
          </cell>
          <cell r="CK33" t="str">
            <v>N/A</v>
          </cell>
          <cell r="CL33">
            <v>31146822</v>
          </cell>
          <cell r="CM33">
            <v>45210</v>
          </cell>
          <cell r="CN33">
            <v>0</v>
          </cell>
          <cell r="CO33" t="str">
            <v>N/A</v>
          </cell>
          <cell r="CP33">
            <v>0</v>
          </cell>
          <cell r="CQ33" t="str">
            <v>N/A</v>
          </cell>
          <cell r="CR33">
            <v>0</v>
          </cell>
          <cell r="CS33" t="str">
            <v>N/A</v>
          </cell>
          <cell r="CT33">
            <v>0</v>
          </cell>
          <cell r="CU33" t="str">
            <v>N/A</v>
          </cell>
          <cell r="CV33">
            <v>0</v>
          </cell>
          <cell r="CW33">
            <v>1414063982</v>
          </cell>
          <cell r="CX33" t="str">
            <v>NO</v>
          </cell>
          <cell r="CY33" t="str">
            <v>N/A</v>
          </cell>
          <cell r="CZ33" t="str">
            <v>N/A</v>
          </cell>
          <cell r="DA33" t="str">
            <v>N/A</v>
          </cell>
          <cell r="DB33">
            <v>45291</v>
          </cell>
          <cell r="DC33">
            <v>45291</v>
          </cell>
          <cell r="DD33">
            <v>-51</v>
          </cell>
          <cell r="DE33" t="str">
            <v>SI</v>
          </cell>
          <cell r="DF33" t="str">
            <v>Bogotá D.C.</v>
          </cell>
          <cell r="DG33" t="str">
            <v>Cumplimiento</v>
          </cell>
          <cell r="DH33" t="str">
            <v>11-45-101123132</v>
          </cell>
          <cell r="DI33">
            <v>0</v>
          </cell>
          <cell r="DJ33" t="str">
            <v>Seguros del Estado S.A.</v>
          </cell>
          <cell r="DK33">
            <v>44980</v>
          </cell>
          <cell r="DL33" t="str">
            <v>21/02/2023 - 31/12/2026</v>
          </cell>
          <cell r="DM33">
            <v>44981</v>
          </cell>
          <cell r="DN33" t="str">
            <v>https://jepcolombia.sharepoint.com/:i:/g/SE/DAJ/SDC/EVHLCpsoW89CmYE8VSIdLY8BEC3xi77QX_06o8qMcogzDA?e=9t53mC</v>
          </cell>
          <cell r="DO33" t="str">
            <v>Mediante otrosí N°1 del 11/10/2023 se adiciona el valor de $31.146.822
Aclaración otrosí N°1 publicado el 18/10/2023 se aclara el número del cdp siendo lo correcto el número 72223 de 24 de enero de
2023, adicionado el 13 de septiembre de 2023</v>
          </cell>
          <cell r="DP33" t="str">
            <v>Terminado</v>
          </cell>
          <cell r="DQ33" t="str">
            <v>Adición</v>
          </cell>
          <cell r="DR33" t="str">
            <v>N/A</v>
          </cell>
          <cell r="DS33" t="str">
            <v>N/A</v>
          </cell>
          <cell r="DT33" t="str">
            <v>N/A</v>
          </cell>
          <cell r="DU33" t="str">
            <v>N/A</v>
          </cell>
        </row>
        <row r="34">
          <cell r="AY34" t="str">
            <v>JEP-665-2023</v>
          </cell>
          <cell r="AZ34" t="str">
            <v>JEP-SB-002-2023</v>
          </cell>
          <cell r="BA34" t="str">
            <v>Carlos Alarcón</v>
          </cell>
          <cell r="BB34">
            <v>45085</v>
          </cell>
          <cell r="BC34" t="str">
            <v xml:space="preserve">COMWARE S.A. </v>
          </cell>
          <cell r="BD34" t="str">
            <v>Subasta a la baja</v>
          </cell>
          <cell r="BE34" t="str">
            <v>1. Prestación de servicios</v>
          </cell>
          <cell r="BF34" t="str">
            <v>NIT</v>
          </cell>
          <cell r="BG34">
            <v>860045379</v>
          </cell>
          <cell r="BH34">
            <v>1</v>
          </cell>
          <cell r="BI34" t="str">
            <v>Persona Jurídica</v>
          </cell>
          <cell r="BJ34" t="str">
            <v>Bogotá D.C.</v>
          </cell>
          <cell r="BK34" t="str">
            <v>Prestar los servicios de administración y monitoreo de la solución de Interoperabilidad de los sistemas de información de la JEP; así como, la implementación de nuevos desarrollos o parametrizaciones que esta solución requiera</v>
          </cell>
          <cell r="BL34" t="str">
            <v>Administrativo Transversal</v>
          </cell>
          <cell r="BM34" t="str">
            <v>Luis Felipe Rivera García</v>
          </cell>
          <cell r="BN34" t="str">
            <v>Director de Tecnologías de la Información</v>
          </cell>
          <cell r="BO34" t="str">
            <v>C- Dirección de TI</v>
          </cell>
          <cell r="BP34" t="str">
            <v>Luis Felipe Rivera Garcia</v>
          </cell>
          <cell r="BQ34">
            <v>91239655</v>
          </cell>
          <cell r="BR34" t="str">
            <v>C- Dirección de TI</v>
          </cell>
          <cell r="BS34" t="str">
            <v>Néstor Julio Corredor Niampira  C.C. 79.330.694
hasta por el término de 6 meses</v>
          </cell>
          <cell r="BT34" t="str">
            <v>N/A</v>
          </cell>
          <cell r="BU34" t="str">
            <v>N/A</v>
          </cell>
          <cell r="BV34" t="str">
            <v>Inversión</v>
          </cell>
          <cell r="BW34">
            <v>4266171420</v>
          </cell>
          <cell r="BX34">
            <v>102000000</v>
          </cell>
          <cell r="BY34">
            <v>17922000</v>
          </cell>
          <cell r="BZ34" t="str">
            <v>NRV</v>
          </cell>
          <cell r="CA34" t="str">
            <v>N/A</v>
          </cell>
          <cell r="CB34" t="str">
            <v xml:space="preserve">	87223</v>
          </cell>
          <cell r="CC34">
            <v>323923</v>
          </cell>
          <cell r="CD34" t="str">
            <v xml:space="preserve">	2022011000049</v>
          </cell>
          <cell r="CE34">
            <v>45091</v>
          </cell>
          <cell r="CF34">
            <v>45128</v>
          </cell>
          <cell r="CG34" t="str">
            <v>N/A</v>
          </cell>
          <cell r="CH34" t="str">
            <v>N/A</v>
          </cell>
          <cell r="CI34" t="str">
            <v>N/A</v>
          </cell>
          <cell r="CJ34" t="str">
            <v>N/A</v>
          </cell>
          <cell r="CK34" t="str">
            <v>N/A</v>
          </cell>
          <cell r="CL34">
            <v>0</v>
          </cell>
          <cell r="CM34" t="str">
            <v>N/A</v>
          </cell>
          <cell r="CN34">
            <v>0</v>
          </cell>
          <cell r="CO34" t="str">
            <v>N/A</v>
          </cell>
          <cell r="CP34">
            <v>0</v>
          </cell>
          <cell r="CQ34" t="str">
            <v>N/A</v>
          </cell>
          <cell r="CR34">
            <v>0</v>
          </cell>
          <cell r="CS34" t="str">
            <v>N/A</v>
          </cell>
          <cell r="CT34">
            <v>0</v>
          </cell>
          <cell r="CU34" t="str">
            <v>N/A</v>
          </cell>
          <cell r="CV34">
            <v>0</v>
          </cell>
          <cell r="CW34">
            <v>4266171420</v>
          </cell>
          <cell r="CX34" t="str">
            <v>NO</v>
          </cell>
          <cell r="CY34" t="str">
            <v>N/A</v>
          </cell>
          <cell r="CZ34" t="str">
            <v>N/A</v>
          </cell>
          <cell r="DA34" t="str">
            <v>N/A</v>
          </cell>
          <cell r="DB34">
            <v>45291</v>
          </cell>
          <cell r="DC34">
            <v>45291</v>
          </cell>
          <cell r="DD34">
            <v>-51</v>
          </cell>
          <cell r="DE34" t="str">
            <v>SI</v>
          </cell>
          <cell r="DF34" t="str">
            <v>Bogotá D.C.</v>
          </cell>
          <cell r="DG34" t="str">
            <v>Cumplimiento</v>
          </cell>
          <cell r="DH34">
            <v>67787</v>
          </cell>
          <cell r="DI34">
            <v>0</v>
          </cell>
          <cell r="DJ34" t="str">
            <v>Berkley International Seguros Colombia S.A.</v>
          </cell>
          <cell r="DK34">
            <v>45091</v>
          </cell>
          <cell r="DL34" t="str">
            <v>14/06/2023 - 31/12/2026</v>
          </cell>
          <cell r="DM34">
            <v>45093</v>
          </cell>
          <cell r="DN34" t="str">
            <v>https://jepcolombia.sharepoint.com/:b:/g/SE/DAJ/SDC/Ec7_B8SOXoVDvJfgZExYcjkBJuCiSsVovL4egfq9T65qhg?e=fp5ag4</v>
          </cell>
          <cell r="DO34" t="str">
            <v>El 28/07/2023 se publica el otrosí No. 1 del contrato JEP-665-2023 aclarando el valor del contrato en SECOP.</v>
          </cell>
          <cell r="DP34" t="str">
            <v>Terminado</v>
          </cell>
          <cell r="DQ34" t="str">
            <v>Ingreso</v>
          </cell>
          <cell r="DR34" t="str">
            <v>N/A</v>
          </cell>
          <cell r="DS34" t="str">
            <v>N/A</v>
          </cell>
          <cell r="DT34" t="str">
            <v>N/A</v>
          </cell>
          <cell r="DU34" t="str">
            <v>N/A</v>
          </cell>
        </row>
        <row r="35">
          <cell r="AY35" t="str">
            <v>JEP-543-2023</v>
          </cell>
          <cell r="AZ35" t="str">
            <v>JEP-CSPO-540-2023</v>
          </cell>
          <cell r="BA35" t="str">
            <v>Angela Esquivel</v>
          </cell>
          <cell r="BB35">
            <v>45009</v>
          </cell>
          <cell r="BC35" t="str">
            <v>HEINSOHN HUMAN GLOBAL SOLUTIONS S.A.S. - HGS S.A.S.</v>
          </cell>
          <cell r="BD35" t="str">
            <v>Contratos o convenios que no requieren pluralidad de ofertas</v>
          </cell>
          <cell r="BE35" t="str">
            <v>1. Prestación de servicios</v>
          </cell>
          <cell r="BF35" t="str">
            <v>NIT</v>
          </cell>
          <cell r="BG35">
            <v>900173404</v>
          </cell>
          <cell r="BH35">
            <v>9</v>
          </cell>
          <cell r="BI35" t="str">
            <v>Persona Jurídica</v>
          </cell>
          <cell r="BJ35" t="str">
            <v>Bogotá D.C.</v>
          </cell>
          <cell r="BK35" t="str">
            <v>Prestar el servicio técnico y funcional para el soporte extendido de los módulos del sistema de información y gestión del empleo público (sigep) instalados en la jurisdicción especial para la paz</v>
          </cell>
          <cell r="BL35" t="str">
            <v>Funciones de la dependencia</v>
          </cell>
          <cell r="BM35" t="str">
            <v>Luis Felipe Rivera García</v>
          </cell>
          <cell r="BN35" t="str">
            <v>Dirección de Tecnologías de la Información</v>
          </cell>
          <cell r="BO35" t="str">
            <v>C- Dirección de TI</v>
          </cell>
          <cell r="BP35" t="str">
            <v>Francy Elena Palomino Millán</v>
          </cell>
          <cell r="BQ35">
            <v>31905812</v>
          </cell>
          <cell r="BR35" t="str">
            <v xml:space="preserve">DD - Subdirección de Talento Humano </v>
          </cell>
          <cell r="BS35" t="str">
            <v>César Augusto Vargas Londoño
1.010.167.159
29/09/2023 - hasta por el término que dure la ausencia
de su titular</v>
          </cell>
          <cell r="BT35" t="str">
            <v>N/A</v>
          </cell>
          <cell r="BU35" t="str">
            <v>N/A</v>
          </cell>
          <cell r="BV35" t="str">
            <v>Funcionamiento</v>
          </cell>
          <cell r="BW35">
            <v>261470752</v>
          </cell>
          <cell r="BX35" t="str">
            <v>N/A</v>
          </cell>
          <cell r="BY35" t="str">
            <v>N/A</v>
          </cell>
          <cell r="BZ35">
            <v>25427553</v>
          </cell>
          <cell r="CA35" t="str">
            <v>N/A</v>
          </cell>
          <cell r="CB35">
            <v>75123</v>
          </cell>
          <cell r="CC35" t="str">
            <v xml:space="preserve">	184623</v>
          </cell>
          <cell r="CD35" t="str">
            <v>N/A</v>
          </cell>
          <cell r="CE35">
            <v>45016</v>
          </cell>
          <cell r="CF35">
            <v>45017</v>
          </cell>
          <cell r="CG35" t="str">
            <v>N/A</v>
          </cell>
          <cell r="CH35" t="str">
            <v>N/A</v>
          </cell>
          <cell r="CI35" t="str">
            <v>N/A</v>
          </cell>
          <cell r="CJ35" t="str">
            <v>N/A</v>
          </cell>
          <cell r="CK35" t="str">
            <v>N/A</v>
          </cell>
          <cell r="CL35">
            <v>0</v>
          </cell>
          <cell r="CM35" t="str">
            <v>N/A</v>
          </cell>
          <cell r="CN35">
            <v>0</v>
          </cell>
          <cell r="CO35" t="str">
            <v>N/A</v>
          </cell>
          <cell r="CP35">
            <v>0</v>
          </cell>
          <cell r="CQ35" t="str">
            <v>N/A</v>
          </cell>
          <cell r="CR35">
            <v>0</v>
          </cell>
          <cell r="CS35" t="str">
            <v>N/A</v>
          </cell>
          <cell r="CT35">
            <v>0</v>
          </cell>
          <cell r="CU35" t="str">
            <v>N/A</v>
          </cell>
          <cell r="CV35">
            <v>0</v>
          </cell>
          <cell r="CW35">
            <v>261470752</v>
          </cell>
          <cell r="CX35" t="str">
            <v>SI</v>
          </cell>
          <cell r="CY35" t="str">
            <v>N/A</v>
          </cell>
          <cell r="CZ35" t="str">
            <v>N/A</v>
          </cell>
          <cell r="DA35" t="str">
            <v>N/A</v>
          </cell>
          <cell r="DB35">
            <v>45291</v>
          </cell>
          <cell r="DC35">
            <v>45291</v>
          </cell>
          <cell r="DD35">
            <v>-51</v>
          </cell>
          <cell r="DE35" t="str">
            <v>SI</v>
          </cell>
          <cell r="DF35" t="str">
            <v>Bogotá D.C. JEP</v>
          </cell>
          <cell r="DG35" t="str">
            <v>Cumplimiento</v>
          </cell>
          <cell r="DH35" t="str">
            <v>33-45-101117852</v>
          </cell>
          <cell r="DI35">
            <v>0</v>
          </cell>
          <cell r="DJ35" t="str">
            <v>Seguros del Estado S.A.</v>
          </cell>
          <cell r="DK35">
            <v>45016</v>
          </cell>
          <cell r="DL35" t="str">
            <v>30/03/2023 - 31/12/2026</v>
          </cell>
          <cell r="DM35">
            <v>45016</v>
          </cell>
          <cell r="DN35" t="str">
            <v>https://jepcolombia.sharepoint.com/:b:/g/SE/DAJ/SDC/EWdODKTsI4NAi9OhnCAlDcIBA9ZndP8z-HWYghGbH_gmBA?e=JSmL0X</v>
          </cell>
          <cell r="DO35" t="str">
            <v>Ninguna</v>
          </cell>
          <cell r="DP35" t="str">
            <v>Terminado</v>
          </cell>
          <cell r="DQ35" t="str">
            <v>Ingreso</v>
          </cell>
          <cell r="DR35" t="str">
            <v>N/A</v>
          </cell>
          <cell r="DS35" t="str">
            <v>N/A</v>
          </cell>
          <cell r="DT35" t="str">
            <v>N/A</v>
          </cell>
          <cell r="DU35" t="str">
            <v>N/A</v>
          </cell>
        </row>
        <row r="36">
          <cell r="AY36" t="str">
            <v>JEP-544-2023</v>
          </cell>
          <cell r="AZ36" t="str">
            <v>JEP-CSPO-541-2023</v>
          </cell>
          <cell r="BA36" t="str">
            <v>Angela Esquivel</v>
          </cell>
          <cell r="BB36">
            <v>45009</v>
          </cell>
          <cell r="BC36" t="str">
            <v>ITS SOLUCIONES ESTRATEGICAS S.A.S</v>
          </cell>
          <cell r="BD36" t="str">
            <v>Contratos o convenios que no requieren pluralidad de ofertas</v>
          </cell>
          <cell r="BE36" t="str">
            <v>1. Prestación de servicios</v>
          </cell>
          <cell r="BF36" t="str">
            <v>NIT</v>
          </cell>
          <cell r="BG36">
            <v>830085746</v>
          </cell>
          <cell r="BH36">
            <v>1</v>
          </cell>
          <cell r="BI36" t="str">
            <v>Persona Jurídica</v>
          </cell>
          <cell r="BJ36" t="str">
            <v>Bogotá D.C.</v>
          </cell>
          <cell r="BK36" t="str">
            <v>Renovar servicios de actualización, soporte y mantenimiento y adquirir bolsa de horas para nuevos desarrollos del sistema PLANI</v>
          </cell>
          <cell r="BL36" t="str">
            <v>Funciones de la dependencia</v>
          </cell>
          <cell r="BM36" t="str">
            <v>Luis Felipe Rivera García</v>
          </cell>
          <cell r="BN36" t="str">
            <v>Dirección de Tecnologías de la Información</v>
          </cell>
          <cell r="BO36" t="str">
            <v>C- Dirección de TI</v>
          </cell>
          <cell r="BP36" t="str">
            <v>Diana Lucia Pinilla Marín</v>
          </cell>
          <cell r="BQ36">
            <v>52021909</v>
          </cell>
          <cell r="BR36" t="str">
            <v>C- Dirección de TI</v>
          </cell>
          <cell r="BS36" t="str">
            <v>N/A</v>
          </cell>
          <cell r="BT36" t="str">
            <v>N/A</v>
          </cell>
          <cell r="BU36" t="str">
            <v>N/A</v>
          </cell>
          <cell r="BV36" t="str">
            <v>Funcionamiento</v>
          </cell>
          <cell r="BW36">
            <v>245663600</v>
          </cell>
          <cell r="BX36" t="str">
            <v>N/A</v>
          </cell>
          <cell r="BY36" t="str">
            <v>N/A</v>
          </cell>
          <cell r="BZ36" t="str">
            <v>N/A</v>
          </cell>
          <cell r="CA36" t="str">
            <v>N/A</v>
          </cell>
          <cell r="CB36">
            <v>80423</v>
          </cell>
          <cell r="CC36">
            <v>184723</v>
          </cell>
          <cell r="CD36" t="str">
            <v>N/A</v>
          </cell>
          <cell r="CE36">
            <v>45016</v>
          </cell>
          <cell r="CF36">
            <v>45026</v>
          </cell>
          <cell r="CG36" t="str">
            <v>N/A</v>
          </cell>
          <cell r="CH36" t="str">
            <v>N/A</v>
          </cell>
          <cell r="CI36" t="str">
            <v>N/A</v>
          </cell>
          <cell r="CJ36" t="str">
            <v>N/A</v>
          </cell>
          <cell r="CK36" t="str">
            <v>N/A</v>
          </cell>
          <cell r="CL36">
            <v>0</v>
          </cell>
          <cell r="CM36" t="str">
            <v>N/A</v>
          </cell>
          <cell r="CN36">
            <v>0</v>
          </cell>
          <cell r="CO36" t="str">
            <v>N/A</v>
          </cell>
          <cell r="CP36">
            <v>0</v>
          </cell>
          <cell r="CQ36" t="str">
            <v>N/A</v>
          </cell>
          <cell r="CR36">
            <v>0</v>
          </cell>
          <cell r="CS36" t="str">
            <v>N/A</v>
          </cell>
          <cell r="CT36">
            <v>0</v>
          </cell>
          <cell r="CU36" t="str">
            <v>N/A</v>
          </cell>
          <cell r="CV36">
            <v>0</v>
          </cell>
          <cell r="CW36">
            <v>245663600</v>
          </cell>
          <cell r="CX36" t="str">
            <v>SI</v>
          </cell>
          <cell r="CY36" t="str">
            <v>N/A</v>
          </cell>
          <cell r="CZ36" t="str">
            <v>N/A</v>
          </cell>
          <cell r="DA36" t="str">
            <v>N/A</v>
          </cell>
          <cell r="DB36">
            <v>45291</v>
          </cell>
          <cell r="DC36">
            <v>45291</v>
          </cell>
          <cell r="DD36">
            <v>-51</v>
          </cell>
          <cell r="DE36" t="str">
            <v>SI</v>
          </cell>
          <cell r="DF36" t="str">
            <v>Bogotá D.C.</v>
          </cell>
          <cell r="DG36" t="str">
            <v>Cumplimiento</v>
          </cell>
          <cell r="DH36" t="str">
            <v>21-45-101405574</v>
          </cell>
          <cell r="DI36">
            <v>0</v>
          </cell>
          <cell r="DJ36" t="str">
            <v>Seguros del Estado S.A.</v>
          </cell>
          <cell r="DK36">
            <v>45019</v>
          </cell>
          <cell r="DL36" t="str">
            <v>24/03/2023 - 31/12/2026</v>
          </cell>
          <cell r="DM36">
            <v>45026</v>
          </cell>
          <cell r="DN36" t="str">
            <v>https://jepcolombia.sharepoint.com/:b:/g/SE/DAJ/SDC/EQXw0gqeUHtDmawBnnzspRgBAnf7lmjBxvasMmzPI5mTaA?e=L2nAtY</v>
          </cell>
          <cell r="DO36" t="str">
            <v>Ninguna</v>
          </cell>
          <cell r="DP36" t="str">
            <v>Terminado</v>
          </cell>
          <cell r="DQ36" t="str">
            <v>Ingreso</v>
          </cell>
          <cell r="DR36" t="str">
            <v>N/A</v>
          </cell>
          <cell r="DS36" t="str">
            <v>N/A</v>
          </cell>
          <cell r="DT36" t="str">
            <v>N/A</v>
          </cell>
          <cell r="DU36" t="str">
            <v>N/A</v>
          </cell>
        </row>
        <row r="37">
          <cell r="AY37" t="str">
            <v>JEP-556-2023</v>
          </cell>
          <cell r="AZ37" t="str">
            <v>JEP-CSPO-553-2023</v>
          </cell>
          <cell r="BA37" t="str">
            <v>Angela Esquivel</v>
          </cell>
          <cell r="BB37">
            <v>45026</v>
          </cell>
          <cell r="BC37" t="str">
            <v xml:space="preserve">CONTROLES EMPRESARIALES LTDA </v>
          </cell>
          <cell r="BD37" t="str">
            <v>Contratos o convenios que no requieren pluralidad de ofertas</v>
          </cell>
          <cell r="BE37" t="str">
            <v>1. Prestación de servicios</v>
          </cell>
          <cell r="BF37" t="str">
            <v>NIT</v>
          </cell>
          <cell r="BG37">
            <v>800058607</v>
          </cell>
          <cell r="BH37">
            <v>2</v>
          </cell>
          <cell r="BI37" t="str">
            <v>Persona Jurídica</v>
          </cell>
          <cell r="BJ37" t="str">
            <v>Bogotá D.C.</v>
          </cell>
          <cell r="BK37" t="str">
            <v>Proveer soporte, mantenimiento al sistema ViSTA y nuevos desarrollos orientados al módulo de sanciones propias, Macrocasos y ajustes en la integración con CONTi y a las funcionalidades en operación</v>
          </cell>
          <cell r="BL37" t="str">
            <v>Funciones de la dependencia</v>
          </cell>
          <cell r="BM37" t="str">
            <v>Luis Felipe Rivera García</v>
          </cell>
          <cell r="BN37" t="str">
            <v>Dirección de Tecnologías de la Información</v>
          </cell>
          <cell r="BO37" t="str">
            <v>C- Dirección de TI</v>
          </cell>
          <cell r="BP37" t="str">
            <v>Natalia Lorena Arbeláez Mendoza</v>
          </cell>
          <cell r="BQ37">
            <v>1053784979</v>
          </cell>
          <cell r="BR37" t="str">
            <v>C- Dirección de TI</v>
          </cell>
          <cell r="BS37" t="str">
            <v>N/A</v>
          </cell>
          <cell r="BT37" t="str">
            <v>N/A</v>
          </cell>
          <cell r="BU37" t="str">
            <v>N/A</v>
          </cell>
          <cell r="BV37" t="str">
            <v>Funcionamiento</v>
          </cell>
          <cell r="BW37">
            <v>1016382600</v>
          </cell>
          <cell r="BX37" t="str">
            <v>N/A</v>
          </cell>
          <cell r="BY37" t="str">
            <v>N/A</v>
          </cell>
          <cell r="BZ37" t="str">
            <v>N/A</v>
          </cell>
          <cell r="CA37" t="str">
            <v>N/A</v>
          </cell>
          <cell r="CB37">
            <v>86623</v>
          </cell>
          <cell r="CC37">
            <v>206123</v>
          </cell>
          <cell r="CD37" t="str">
            <v>N/A</v>
          </cell>
          <cell r="CE37">
            <v>45037</v>
          </cell>
          <cell r="CF37">
            <v>45043</v>
          </cell>
          <cell r="CG37" t="str">
            <v>N/A</v>
          </cell>
          <cell r="CH37" t="str">
            <v>N/A</v>
          </cell>
          <cell r="CI37" t="str">
            <v>N/A</v>
          </cell>
          <cell r="CJ37" t="str">
            <v>N/A</v>
          </cell>
          <cell r="CK37" t="str">
            <v>N/A</v>
          </cell>
          <cell r="CL37">
            <v>0</v>
          </cell>
          <cell r="CM37" t="str">
            <v>N/A</v>
          </cell>
          <cell r="CN37">
            <v>0</v>
          </cell>
          <cell r="CO37" t="str">
            <v>N/A</v>
          </cell>
          <cell r="CP37">
            <v>0</v>
          </cell>
          <cell r="CQ37" t="str">
            <v>N/A</v>
          </cell>
          <cell r="CR37">
            <v>0</v>
          </cell>
          <cell r="CS37" t="str">
            <v>N/A</v>
          </cell>
          <cell r="CT37">
            <v>0</v>
          </cell>
          <cell r="CU37" t="str">
            <v>N/A</v>
          </cell>
          <cell r="CV37">
            <v>0</v>
          </cell>
          <cell r="CW37">
            <v>1016382600</v>
          </cell>
          <cell r="CX37" t="str">
            <v>NO</v>
          </cell>
          <cell r="CY37" t="str">
            <v>N/A</v>
          </cell>
          <cell r="CZ37" t="str">
            <v>N/A</v>
          </cell>
          <cell r="DA37" t="str">
            <v>N/A</v>
          </cell>
          <cell r="DB37">
            <v>45291</v>
          </cell>
          <cell r="DC37">
            <v>45291</v>
          </cell>
          <cell r="DD37">
            <v>-51</v>
          </cell>
          <cell r="DE37" t="str">
            <v>SI</v>
          </cell>
          <cell r="DF37" t="str">
            <v>Bogotá D.C.</v>
          </cell>
          <cell r="DG37" t="str">
            <v>Cumplimiento</v>
          </cell>
          <cell r="DH37" t="str">
            <v>SGPL-90357808-1</v>
          </cell>
          <cell r="DI37">
            <v>0</v>
          </cell>
          <cell r="DJ37" t="str">
            <v>ZURICH COLOMBIA SEGUROS SA</v>
          </cell>
          <cell r="DK37">
            <v>45042</v>
          </cell>
          <cell r="DL37" t="str">
            <v>17/04/2023 - 31/12/2026</v>
          </cell>
          <cell r="DM37">
            <v>45043</v>
          </cell>
          <cell r="DN37" t="str">
            <v>https://jepcolombia.sharepoint.com/:b:/g/SE/DAJ/SDC/EScXBC275eFJk41LVOjBadQBvRKjC8R_v4SLsBOXa5JSzw?e=Nudds6</v>
          </cell>
          <cell r="DO37" t="str">
            <v>Ninguna</v>
          </cell>
          <cell r="DP37" t="str">
            <v>Terminado</v>
          </cell>
          <cell r="DQ37" t="str">
            <v>Ingreso</v>
          </cell>
          <cell r="DR37" t="str">
            <v>N/A</v>
          </cell>
          <cell r="DS37" t="str">
            <v>N/A</v>
          </cell>
          <cell r="DT37" t="str">
            <v>N/A</v>
          </cell>
          <cell r="DU37" t="str">
            <v>N/A</v>
          </cell>
        </row>
        <row r="38">
          <cell r="AY38" t="str">
            <v>JEP-862-2023</v>
          </cell>
          <cell r="AZ38" t="str">
            <v>JEP-SB-011-2023</v>
          </cell>
          <cell r="BA38" t="str">
            <v>Carlos Torres</v>
          </cell>
          <cell r="BB38">
            <v>45251</v>
          </cell>
          <cell r="BC38" t="str">
            <v>DELTA IT SOLUTIONS S.A</v>
          </cell>
          <cell r="BD38" t="str">
            <v>Subasta a la baja</v>
          </cell>
          <cell r="BE38" t="str">
            <v>25. Licenciamiento</v>
          </cell>
          <cell r="BF38" t="str">
            <v>NIT</v>
          </cell>
          <cell r="BG38">
            <v>900057661</v>
          </cell>
          <cell r="BH38">
            <v>9</v>
          </cell>
          <cell r="BI38" t="str">
            <v>Persona Jurídica</v>
          </cell>
          <cell r="BJ38" t="str">
            <v>Bogotá D.C.</v>
          </cell>
          <cell r="BK38" t="str">
            <v>Adquirir la renovación del licenciamiento, ampliación del licenciamiento y soporte de fabricante de las soluciones IBM Security Verify Governance Enterprise, IBM Security Access Manager y IBM Security Secret Server For Privileged Users</v>
          </cell>
          <cell r="BL38" t="str">
            <v>Funciones de la dependencia</v>
          </cell>
          <cell r="BM38" t="str">
            <v>Nestor Julio Corredor Niampira (Encargado)</v>
          </cell>
          <cell r="BN38" t="str">
            <v>Dirección de Tecnologías de la Información</v>
          </cell>
          <cell r="BO38" t="str">
            <v>C- Dirección de TI</v>
          </cell>
          <cell r="BP38" t="str">
            <v>Yury Andrea Garcia Mora</v>
          </cell>
          <cell r="BQ38">
            <v>53069577</v>
          </cell>
          <cell r="BR38" t="str">
            <v>C- Dirección de TI</v>
          </cell>
          <cell r="BS38" t="str">
            <v>N/A</v>
          </cell>
          <cell r="BT38" t="str">
            <v>N/A</v>
          </cell>
          <cell r="BU38" t="str">
            <v>N/A</v>
          </cell>
          <cell r="BV38" t="str">
            <v>Inversión</v>
          </cell>
          <cell r="BW38">
            <v>1717887000</v>
          </cell>
          <cell r="BX38" t="str">
            <v>N/A</v>
          </cell>
          <cell r="BY38" t="str">
            <v>N/A</v>
          </cell>
          <cell r="BZ38" t="str">
            <v>N/A</v>
          </cell>
          <cell r="CA38" t="str">
            <v>N/A</v>
          </cell>
          <cell r="CB38">
            <v>112423</v>
          </cell>
          <cell r="CC38">
            <v>688823</v>
          </cell>
          <cell r="CD38">
            <v>2022011000049</v>
          </cell>
          <cell r="CE38">
            <v>45253</v>
          </cell>
          <cell r="CF38">
            <v>45260</v>
          </cell>
          <cell r="CG38" t="str">
            <v>N/A</v>
          </cell>
          <cell r="CH38" t="str">
            <v>N/A</v>
          </cell>
          <cell r="CI38" t="str">
            <v>N/A</v>
          </cell>
          <cell r="CJ38" t="str">
            <v>N/A</v>
          </cell>
          <cell r="CK38" t="str">
            <v>N/A</v>
          </cell>
          <cell r="CL38">
            <v>0</v>
          </cell>
          <cell r="CM38" t="str">
            <v>N/A</v>
          </cell>
          <cell r="CN38">
            <v>0</v>
          </cell>
          <cell r="CO38" t="str">
            <v>N/A</v>
          </cell>
          <cell r="CP38">
            <v>0</v>
          </cell>
          <cell r="CQ38" t="str">
            <v>N/A</v>
          </cell>
          <cell r="CR38">
            <v>0</v>
          </cell>
          <cell r="CS38" t="str">
            <v>N/A</v>
          </cell>
          <cell r="CT38">
            <v>0</v>
          </cell>
          <cell r="CU38" t="str">
            <v>N/A</v>
          </cell>
          <cell r="CV38">
            <v>0</v>
          </cell>
          <cell r="CW38">
            <v>1717887000</v>
          </cell>
          <cell r="CX38" t="str">
            <v>NO</v>
          </cell>
          <cell r="CY38" t="str">
            <v>N/A</v>
          </cell>
          <cell r="CZ38" t="str">
            <v>N/A</v>
          </cell>
          <cell r="DA38" t="str">
            <v>N/A</v>
          </cell>
          <cell r="DB38">
            <v>45274</v>
          </cell>
          <cell r="DC38">
            <v>45274</v>
          </cell>
          <cell r="DD38">
            <v>-68</v>
          </cell>
          <cell r="DE38" t="str">
            <v>SI</v>
          </cell>
          <cell r="DF38" t="str">
            <v>Bogotá D.C.</v>
          </cell>
          <cell r="DG38" t="str">
            <v>Cumplimiento</v>
          </cell>
          <cell r="DH38" t="str">
            <v xml:space="preserve">	21-45-101429885</v>
          </cell>
          <cell r="DI38">
            <v>0</v>
          </cell>
          <cell r="DJ38" t="str">
            <v>Segros del Estado S.A.</v>
          </cell>
          <cell r="DK38">
            <v>45259</v>
          </cell>
          <cell r="DL38" t="str">
            <v>23/11/2023 - 15/12/2026</v>
          </cell>
          <cell r="DM38">
            <v>45259</v>
          </cell>
          <cell r="DN38" t="str">
            <v>No esta en la carpeta revisad 20/01/2024</v>
          </cell>
          <cell r="DO38" t="str">
            <v>Ninguna</v>
          </cell>
          <cell r="DP38" t="str">
            <v>Terminado</v>
          </cell>
          <cell r="DQ38" t="str">
            <v>Ingreso</v>
          </cell>
          <cell r="DR38" t="str">
            <v>N/A</v>
          </cell>
          <cell r="DS38" t="str">
            <v>N/A</v>
          </cell>
          <cell r="DT38" t="str">
            <v>N/A</v>
          </cell>
          <cell r="DU38" t="str">
            <v>N/A</v>
          </cell>
        </row>
        <row r="39">
          <cell r="AY39" t="str">
            <v>JEP-819-2023</v>
          </cell>
          <cell r="AZ39" t="str">
            <v>JEP-CSPO-789-2023</v>
          </cell>
          <cell r="BA39" t="str">
            <v>Mateo Avila</v>
          </cell>
          <cell r="BB39">
            <v>45211</v>
          </cell>
          <cell r="BC39" t="str">
            <v xml:space="preserve">SOFTPLAN SISTEMAS COLOMBIA </v>
          </cell>
          <cell r="BD39" t="str">
            <v>Contratos o convenios que no requieren pluralidad de ofertas</v>
          </cell>
          <cell r="BE39" t="str">
            <v>1. Prestación de servicios</v>
          </cell>
          <cell r="BF39" t="str">
            <v>NIT</v>
          </cell>
          <cell r="BG39">
            <v>901144436</v>
          </cell>
          <cell r="BH39">
            <v>4</v>
          </cell>
          <cell r="BI39" t="str">
            <v>Persona Jurídica</v>
          </cell>
          <cell r="BJ39" t="str">
            <v>Bogotá D.C.</v>
          </cell>
          <cell r="BK39" t="str">
            <v>Renovación del soporte y mantenimiento y bolsa de horas para nuevos desarrollos, ajustes y servicios bajo demanda del sistema LEGALi</v>
          </cell>
          <cell r="BL39" t="str">
            <v>Funciones de la dependencia</v>
          </cell>
          <cell r="BM39" t="str">
            <v>Luis Felipe Rivera García</v>
          </cell>
          <cell r="BN39" t="str">
            <v>Dirección de Tecnologías de la Información</v>
          </cell>
          <cell r="BO39" t="str">
            <v>C- Dirección de TI</v>
          </cell>
          <cell r="BP39" t="str">
            <v>Natalia Lorena Arbeláez Mendoza</v>
          </cell>
          <cell r="BQ39">
            <v>1053784979</v>
          </cell>
          <cell r="BR39" t="str">
            <v>C- Dirección de TI</v>
          </cell>
          <cell r="BS39" t="str">
            <v>N/A</v>
          </cell>
          <cell r="BT39" t="str">
            <v>N/A</v>
          </cell>
          <cell r="BU39" t="str">
            <v>N/A</v>
          </cell>
          <cell r="BV39" t="str">
            <v>Funcionamiento</v>
          </cell>
          <cell r="BW39">
            <v>23009075710</v>
          </cell>
          <cell r="BX39" t="str">
            <v>N/A</v>
          </cell>
          <cell r="BY39" t="str">
            <v>N/A</v>
          </cell>
          <cell r="BZ39" t="str">
            <v>XPS</v>
          </cell>
          <cell r="CA39" t="str">
            <v>N/A</v>
          </cell>
          <cell r="CB39">
            <v>99023</v>
          </cell>
          <cell r="CC39">
            <v>605623</v>
          </cell>
          <cell r="CD39" t="str">
            <v>N/A</v>
          </cell>
          <cell r="CE39">
            <v>45216</v>
          </cell>
          <cell r="CF39">
            <v>45219</v>
          </cell>
          <cell r="CG39" t="str">
            <v>N/A</v>
          </cell>
          <cell r="CH39" t="str">
            <v>N/A</v>
          </cell>
          <cell r="CI39" t="str">
            <v>N/A</v>
          </cell>
          <cell r="CJ39" t="str">
            <v>N/A</v>
          </cell>
          <cell r="CK39" t="str">
            <v>N/A</v>
          </cell>
          <cell r="CL39">
            <v>0</v>
          </cell>
          <cell r="CM39" t="str">
            <v>N/A</v>
          </cell>
          <cell r="CN39">
            <v>0</v>
          </cell>
          <cell r="CO39" t="str">
            <v>N/A</v>
          </cell>
          <cell r="CP39">
            <v>0</v>
          </cell>
          <cell r="CQ39" t="str">
            <v>N/A</v>
          </cell>
          <cell r="CR39">
            <v>0</v>
          </cell>
          <cell r="CS39" t="str">
            <v>N/A</v>
          </cell>
          <cell r="CT39">
            <v>0</v>
          </cell>
          <cell r="CU39" t="str">
            <v>N/A</v>
          </cell>
          <cell r="CV39">
            <v>0</v>
          </cell>
          <cell r="CW39">
            <v>23009075710</v>
          </cell>
          <cell r="CX39" t="str">
            <v>SI</v>
          </cell>
          <cell r="CY39">
            <v>8455417602</v>
          </cell>
          <cell r="CZ39">
            <v>8455417602</v>
          </cell>
          <cell r="DA39">
            <v>4932326935</v>
          </cell>
          <cell r="DB39">
            <v>46234</v>
          </cell>
          <cell r="DC39">
            <v>46234</v>
          </cell>
          <cell r="DD39">
            <v>892</v>
          </cell>
          <cell r="DE39" t="str">
            <v>SI</v>
          </cell>
          <cell r="DF39" t="str">
            <v>Bogotá D.C.</v>
          </cell>
          <cell r="DG39" t="str">
            <v>Cumplimiento</v>
          </cell>
          <cell r="DH39" t="str">
            <v>02-45-101000724</v>
          </cell>
          <cell r="DI39">
            <v>0</v>
          </cell>
          <cell r="DJ39" t="str">
            <v>Seguros del Estado S.A.</v>
          </cell>
          <cell r="DK39">
            <v>45218</v>
          </cell>
          <cell r="DL39" t="str">
            <v>16/10/2023 - 31/07/2029</v>
          </cell>
          <cell r="DM39">
            <v>45219</v>
          </cell>
          <cell r="DN39" t="str">
            <v>https://jepcolombia.sharepoint.com/:b:/g/SE/DAJ/SDC/EZwRtirJTTVAk-L9QZZOB60BrREj1lGBAhWK6UOvqtSWZg?e=zYmvsS</v>
          </cell>
          <cell r="DO39" t="str">
            <v>amparada con la aprobación de Vigencias Futuras
mediante Radicado No. 1-2023-055646 del 4 de julio de 2023 del Ministerio de Hacienda y
Crédito Público.</v>
          </cell>
          <cell r="DP39" t="str">
            <v>En ejecución</v>
          </cell>
          <cell r="DQ39" t="str">
            <v>Ingreso</v>
          </cell>
          <cell r="DR39" t="str">
            <v>N/A</v>
          </cell>
          <cell r="DS39" t="str">
            <v>N/A</v>
          </cell>
          <cell r="DT39" t="str">
            <v>N/A</v>
          </cell>
          <cell r="DU39" t="str">
            <v>N/A</v>
          </cell>
        </row>
        <row r="40">
          <cell r="AY40" t="str">
            <v>JEP-007-2023</v>
          </cell>
          <cell r="AZ40" t="str">
            <v>JEP-CSPO-007-2023</v>
          </cell>
          <cell r="BA40" t="str">
            <v>Laura Paredes</v>
          </cell>
          <cell r="BB40">
            <v>44929</v>
          </cell>
          <cell r="BC40" t="str">
            <v>Ana Rita Molano Quintero</v>
          </cell>
          <cell r="BD40" t="str">
            <v>Contratos o convenios que no requieren pluralidad de ofertas</v>
          </cell>
          <cell r="BE40" t="str">
            <v>1. Prestación de servicios</v>
          </cell>
          <cell r="BF40" t="str">
            <v>Cédula de ciudadanía</v>
          </cell>
          <cell r="BG40">
            <v>52814370</v>
          </cell>
          <cell r="BH40">
            <v>3</v>
          </cell>
          <cell r="BI40" t="str">
            <v>Persona Natural</v>
          </cell>
          <cell r="BJ40" t="str">
            <v>Bogotá D.C.</v>
          </cell>
          <cell r="BK40" t="str">
            <v>Prestar servicios profesionales de apoyo y acompañamiento en el manejo, ejecución y seguimiento a la gestión y a las operaciones que se encuentran a cargo del área de tesorería de la Subdirección Financiera de la JEP.</v>
          </cell>
          <cell r="BL40" t="str">
            <v>Funciones de la dependencia</v>
          </cell>
          <cell r="BM40" t="str">
            <v>Harvey Danilo Suarez Morales</v>
          </cell>
          <cell r="BN40" t="str">
            <v>Secretaría Ejecutiva</v>
          </cell>
          <cell r="BO40" t="str">
            <v>DD- Subdirección Financiera</v>
          </cell>
          <cell r="BP40" t="str">
            <v>Juan David Olarte Torres</v>
          </cell>
          <cell r="BQ40">
            <v>73583226</v>
          </cell>
          <cell r="BR40" t="str">
            <v>DD- Subdirección Financiera</v>
          </cell>
          <cell r="BS40" t="str">
            <v>N/A</v>
          </cell>
          <cell r="BT40" t="str">
            <v>N/A</v>
          </cell>
          <cell r="BU40" t="str">
            <v>N/A</v>
          </cell>
          <cell r="BV40" t="str">
            <v>Inversión</v>
          </cell>
          <cell r="BW40">
            <v>103825056</v>
          </cell>
          <cell r="BX40" t="str">
            <v>N/A</v>
          </cell>
          <cell r="BY40" t="str">
            <v>N/A</v>
          </cell>
          <cell r="BZ40">
            <v>8652088</v>
          </cell>
          <cell r="CA40" t="str">
            <v>N/A</v>
          </cell>
          <cell r="CB40">
            <v>20623</v>
          </cell>
          <cell r="CC40">
            <v>21823</v>
          </cell>
          <cell r="CD40" t="str">
            <v xml:space="preserve">	2018011001175</v>
          </cell>
          <cell r="CE40">
            <v>44931</v>
          </cell>
          <cell r="CF40">
            <v>44931</v>
          </cell>
          <cell r="CG40" t="str">
            <v>N/A</v>
          </cell>
          <cell r="CH40" t="str">
            <v>N/A</v>
          </cell>
          <cell r="CI40" t="str">
            <v>N/A</v>
          </cell>
          <cell r="CJ40" t="str">
            <v>N/A</v>
          </cell>
          <cell r="CK40" t="str">
            <v>N/A</v>
          </cell>
          <cell r="CL40">
            <v>0</v>
          </cell>
          <cell r="CM40" t="str">
            <v>N/A</v>
          </cell>
          <cell r="CN40">
            <v>0</v>
          </cell>
          <cell r="CO40" t="str">
            <v>N/A</v>
          </cell>
          <cell r="CP40">
            <v>0</v>
          </cell>
          <cell r="CQ40" t="str">
            <v>N/A</v>
          </cell>
          <cell r="CR40">
            <v>0</v>
          </cell>
          <cell r="CS40" t="str">
            <v>N/A</v>
          </cell>
          <cell r="CT40">
            <v>0</v>
          </cell>
          <cell r="CU40">
            <v>0</v>
          </cell>
          <cell r="CV40">
            <v>-237</v>
          </cell>
          <cell r="CW40">
            <v>103825056</v>
          </cell>
          <cell r="CX40" t="str">
            <v>NO</v>
          </cell>
          <cell r="CY40" t="str">
            <v>N/A</v>
          </cell>
          <cell r="CZ40" t="str">
            <v>N/A</v>
          </cell>
          <cell r="DA40" t="str">
            <v>N/A</v>
          </cell>
          <cell r="DB40">
            <v>45291</v>
          </cell>
          <cell r="DC40">
            <v>45054</v>
          </cell>
          <cell r="DD40">
            <v>-288</v>
          </cell>
          <cell r="DE40" t="str">
            <v>NO</v>
          </cell>
          <cell r="DF40" t="str">
            <v>Bogotá D.C.</v>
          </cell>
          <cell r="DG40" t="str">
            <v>Cumplimiento</v>
          </cell>
          <cell r="DH40" t="str">
            <v>63-47-101001399</v>
          </cell>
          <cell r="DI40">
            <v>0</v>
          </cell>
          <cell r="DJ40" t="str">
            <v>Seguros del Estado S.A.</v>
          </cell>
          <cell r="DK40">
            <v>44930</v>
          </cell>
          <cell r="DL40" t="str">
            <v>04/01/2023 - 30/06/2024</v>
          </cell>
          <cell r="DM40">
            <v>44931</v>
          </cell>
          <cell r="DN40" t="str">
            <v>https://jepcolombia.sharepoint.com/:b:/g/SE/DAJ/SDC/ES1Piz_PxTxNtDgHeu0P1ZABt6faHQQ89WSiU1R8DMBlNQ?e=aDf2Mg</v>
          </cell>
          <cell r="DO40" t="str">
            <v>Ninguna</v>
          </cell>
          <cell r="DP40" t="str">
            <v>Terminado</v>
          </cell>
          <cell r="DQ40" t="str">
            <v>Terminación anticipada</v>
          </cell>
          <cell r="DR40" t="str">
            <v>N/A</v>
          </cell>
          <cell r="DS40" t="str">
            <v>ADMINISTRACIÓN DE EMPRESAS</v>
          </cell>
          <cell r="DT40" t="str">
            <v>N/A</v>
          </cell>
          <cell r="DU40" t="str">
            <v>FEMENINO</v>
          </cell>
        </row>
        <row r="41">
          <cell r="AY41" t="str">
            <v>JEP-011-2023</v>
          </cell>
          <cell r="AZ41" t="str">
            <v>JEP-CSPO-011-2023</v>
          </cell>
          <cell r="BA41" t="str">
            <v>Laura Paredes</v>
          </cell>
          <cell r="BB41">
            <v>44929</v>
          </cell>
          <cell r="BC41" t="str">
            <v>Nidia Marcela Rivera Monsalve</v>
          </cell>
          <cell r="BD41" t="str">
            <v>Contratos o convenios que no requieren pluralidad de ofertas</v>
          </cell>
          <cell r="BE41" t="str">
            <v>1. Prestación de servicios</v>
          </cell>
          <cell r="BF41" t="str">
            <v>Cédula de ciudadanía</v>
          </cell>
          <cell r="BG41">
            <v>52841222</v>
          </cell>
          <cell r="BH41">
            <v>6</v>
          </cell>
          <cell r="BI41" t="str">
            <v>Persona Natural</v>
          </cell>
          <cell r="BJ41" t="str">
            <v>Bogotá D.C.</v>
          </cell>
          <cell r="BK41" t="str">
            <v xml:space="preserve">Prestar servicios profesionales para la recepción, revisión y liquidación de viáticos, gastos de viaje y gastos de desplazamiento, y registro de transacciones en el SIIF Nación, para la implementación del punto 5 del Acuerdo final. </v>
          </cell>
          <cell r="BL41" t="str">
            <v>Funciones de la dependencia</v>
          </cell>
          <cell r="BM41" t="str">
            <v>Harvey Danilo Suárez Morales</v>
          </cell>
          <cell r="BN41" t="str">
            <v>Secretaría Ejecutiva</v>
          </cell>
          <cell r="BO41" t="str">
            <v>DD- Subdirección Financiera</v>
          </cell>
          <cell r="BP41" t="str">
            <v>Juan David Olarte Torres</v>
          </cell>
          <cell r="BQ41">
            <v>73583226</v>
          </cell>
          <cell r="BR41" t="str">
            <v>DD- Subdirección Financiera</v>
          </cell>
          <cell r="BS41" t="str">
            <v>Adriana Lorena
Guzmán Molano
52.716.224
Octubre 17 hasta el termino de la ausencia</v>
          </cell>
          <cell r="BT41" t="str">
            <v>N/A</v>
          </cell>
          <cell r="BU41" t="str">
            <v>N/A</v>
          </cell>
          <cell r="BV41" t="str">
            <v>Inversión</v>
          </cell>
          <cell r="BW41">
            <v>103825056</v>
          </cell>
          <cell r="BX41" t="str">
            <v>N/A</v>
          </cell>
          <cell r="BY41" t="str">
            <v>N/A</v>
          </cell>
          <cell r="BZ41">
            <v>8652088</v>
          </cell>
          <cell r="CA41" t="str">
            <v>N/A</v>
          </cell>
          <cell r="CB41">
            <v>20923</v>
          </cell>
          <cell r="CC41">
            <v>21223</v>
          </cell>
          <cell r="CD41" t="str">
            <v xml:space="preserve">	2022011000068</v>
          </cell>
          <cell r="CE41">
            <v>44931</v>
          </cell>
          <cell r="CF41">
            <v>44931</v>
          </cell>
          <cell r="CG41" t="str">
            <v>N/A</v>
          </cell>
          <cell r="CH41" t="str">
            <v>N/A</v>
          </cell>
          <cell r="CI41" t="str">
            <v>N/A</v>
          </cell>
          <cell r="CJ41" t="str">
            <v>N/A</v>
          </cell>
          <cell r="CK41" t="str">
            <v>N/A</v>
          </cell>
          <cell r="CL41">
            <v>0</v>
          </cell>
          <cell r="CM41" t="str">
            <v>N/A</v>
          </cell>
          <cell r="CN41">
            <v>0</v>
          </cell>
          <cell r="CO41" t="str">
            <v>N/A</v>
          </cell>
          <cell r="CP41">
            <v>0</v>
          </cell>
          <cell r="CQ41" t="str">
            <v>N/A</v>
          </cell>
          <cell r="CR41">
            <v>0</v>
          </cell>
          <cell r="CS41" t="str">
            <v>N/A</v>
          </cell>
          <cell r="CT41">
            <v>0</v>
          </cell>
          <cell r="CU41" t="str">
            <v>N/A</v>
          </cell>
          <cell r="CV41">
            <v>0</v>
          </cell>
          <cell r="CW41">
            <v>103825056</v>
          </cell>
          <cell r="CX41" t="str">
            <v>NO</v>
          </cell>
          <cell r="CY41" t="str">
            <v>N/A</v>
          </cell>
          <cell r="CZ41" t="str">
            <v>N/A</v>
          </cell>
          <cell r="DA41" t="str">
            <v>N/A</v>
          </cell>
          <cell r="DB41">
            <v>45291</v>
          </cell>
          <cell r="DC41">
            <v>45291</v>
          </cell>
          <cell r="DD41">
            <v>-51</v>
          </cell>
          <cell r="DE41" t="str">
            <v>NO</v>
          </cell>
          <cell r="DF41" t="str">
            <v>Bogotá D.C.</v>
          </cell>
          <cell r="DG41" t="str">
            <v>Cumplimiento</v>
          </cell>
          <cell r="DH41" t="str">
            <v>63-47-101001396</v>
          </cell>
          <cell r="DI41">
            <v>0</v>
          </cell>
          <cell r="DJ41" t="str">
            <v>Seguros del Estado S.A.</v>
          </cell>
          <cell r="DK41">
            <v>44930</v>
          </cell>
          <cell r="DL41" t="str">
            <v>04/01/2023 - 30/06/2024</v>
          </cell>
          <cell r="DM41">
            <v>44931</v>
          </cell>
          <cell r="DN41" t="str">
            <v>https://jepcolombia.sharepoint.com/:b:/g/SE/DAJ/SDC/EXOTtxSoRPNFhbEYxVv9X_QBMr0LDuc2slEZs61avqa5lQ?e=dnJMdR</v>
          </cell>
          <cell r="DO41" t="str">
            <v>Ninguna</v>
          </cell>
          <cell r="DP41" t="str">
            <v>Terminado</v>
          </cell>
          <cell r="DQ41" t="str">
            <v>Ingreso</v>
          </cell>
          <cell r="DR41" t="str">
            <v>N/A</v>
          </cell>
          <cell r="DS41" t="str">
            <v>ADMINISTRADOR DE EMPRESAS</v>
          </cell>
          <cell r="DT41" t="str">
            <v>N/A</v>
          </cell>
          <cell r="DU41" t="str">
            <v>FEMENINO</v>
          </cell>
        </row>
        <row r="42">
          <cell r="AY42" t="str">
            <v>JEP-010-2023</v>
          </cell>
          <cell r="AZ42" t="str">
            <v>JEP-CSPO-010-2023</v>
          </cell>
          <cell r="BA42" t="str">
            <v>Laura Paredes</v>
          </cell>
          <cell r="BB42">
            <v>44929</v>
          </cell>
          <cell r="BC42" t="str">
            <v>María Fernanda Castañeda</v>
          </cell>
          <cell r="BD42" t="str">
            <v>Contratos o convenios que no requieren pluralidad de ofertas</v>
          </cell>
          <cell r="BE42" t="str">
            <v>1. Prestación de servicios</v>
          </cell>
          <cell r="BF42" t="str">
            <v>Cédula de ciudadanía</v>
          </cell>
          <cell r="BG42">
            <v>52543650</v>
          </cell>
          <cell r="BH42">
            <v>7</v>
          </cell>
          <cell r="BI42" t="str">
            <v>Persona Natural</v>
          </cell>
          <cell r="BJ42" t="str">
            <v>Bogotá D.C.</v>
          </cell>
          <cell r="BK42" t="str">
            <v>Prestar servicios profesionales para apoyar a la Subdirección Financiera de la JEP en la recepción, revisión, seguimiento y liquidación de impuestos de solicitudes de pago registro de transacciones contables en SIIF, elaboración y análisis de los estados financieros</v>
          </cell>
          <cell r="BL42" t="str">
            <v>Funciones de la dependencia</v>
          </cell>
          <cell r="BM42" t="str">
            <v>Harvey Danilo Suárez Morales</v>
          </cell>
          <cell r="BN42" t="str">
            <v>Secretaría Ejecutiva</v>
          </cell>
          <cell r="BO42" t="str">
            <v>DD- Subdirección Financiera</v>
          </cell>
          <cell r="BP42" t="str">
            <v>Juan David Olarte Torres</v>
          </cell>
          <cell r="BQ42">
            <v>73583226</v>
          </cell>
          <cell r="BR42" t="str">
            <v>DD- Subdirección Financiera</v>
          </cell>
          <cell r="BS42" t="str">
            <v>Adriana Lorena
Guzmán Molano
52.716.224
Octubre 17 hasta el termino de la ausencia</v>
          </cell>
          <cell r="BT42" t="str">
            <v>N/A</v>
          </cell>
          <cell r="BU42" t="str">
            <v>N/A</v>
          </cell>
          <cell r="BV42" t="str">
            <v>Inversión</v>
          </cell>
          <cell r="BW42">
            <v>103825056</v>
          </cell>
          <cell r="BX42" t="str">
            <v>N/A</v>
          </cell>
          <cell r="BY42" t="str">
            <v>N/A</v>
          </cell>
          <cell r="BZ42">
            <v>8652088</v>
          </cell>
          <cell r="CA42" t="str">
            <v>N/A</v>
          </cell>
          <cell r="CB42">
            <v>20823</v>
          </cell>
          <cell r="CC42">
            <v>21423</v>
          </cell>
          <cell r="CD42">
            <v>2018011001175</v>
          </cell>
          <cell r="CE42">
            <v>44931</v>
          </cell>
          <cell r="CF42">
            <v>44931</v>
          </cell>
          <cell r="CG42" t="str">
            <v>Lyda Saenz Chacón</v>
          </cell>
          <cell r="CH42" t="str">
            <v>Cedula de ciudadanía</v>
          </cell>
          <cell r="CI42">
            <v>37697065</v>
          </cell>
          <cell r="CJ42">
            <v>4</v>
          </cell>
          <cell r="CK42">
            <v>45055</v>
          </cell>
          <cell r="CL42">
            <v>0</v>
          </cell>
          <cell r="CM42" t="str">
            <v>N/A</v>
          </cell>
          <cell r="CN42">
            <v>0</v>
          </cell>
          <cell r="CO42" t="str">
            <v>N/A</v>
          </cell>
          <cell r="CP42">
            <v>0</v>
          </cell>
          <cell r="CQ42" t="str">
            <v>N/A</v>
          </cell>
          <cell r="CR42">
            <v>0</v>
          </cell>
          <cell r="CS42" t="str">
            <v>N/A</v>
          </cell>
          <cell r="CT42">
            <v>0</v>
          </cell>
          <cell r="CU42" t="str">
            <v>N/A</v>
          </cell>
          <cell r="CV42">
            <v>0</v>
          </cell>
          <cell r="CW42">
            <v>103825056</v>
          </cell>
          <cell r="CX42" t="str">
            <v>NO</v>
          </cell>
          <cell r="CY42" t="str">
            <v>N/A</v>
          </cell>
          <cell r="CZ42" t="str">
            <v>N/A</v>
          </cell>
          <cell r="DA42" t="str">
            <v>N/A</v>
          </cell>
          <cell r="DB42">
            <v>45291</v>
          </cell>
          <cell r="DC42">
            <v>45291</v>
          </cell>
          <cell r="DD42">
            <v>-51</v>
          </cell>
          <cell r="DE42" t="str">
            <v>NO</v>
          </cell>
          <cell r="DF42" t="str">
            <v>Bogotá D.C.</v>
          </cell>
          <cell r="DG42" t="str">
            <v>Cumplimiento</v>
          </cell>
          <cell r="DH42" t="str">
            <v>15-47-101010556
340 47 994000045033</v>
          </cell>
          <cell r="DI42" t="str">
            <v>0
0</v>
          </cell>
          <cell r="DJ42" t="str">
            <v>Seguros del Estado S.A.
Aseguradora Solidaria de Colombia</v>
          </cell>
          <cell r="DK42" t="str">
            <v>04/01/2023
09/05/2023</v>
          </cell>
          <cell r="DL42" t="str">
            <v>04/01/2023 - 10/07/2024
09/05/2023 - 10/07/2024</v>
          </cell>
          <cell r="DM42" t="str">
            <v>05/01/2023
09/05/2023</v>
          </cell>
          <cell r="DN42" t="str">
            <v>https://jepcolombia.sharepoint.com/:b:/g/SE/DAJ/SDC/EVG1arRuV0ZEsNcfhPaZ5Y4BW469l1nWcqP-g0tmFRLcxw?e=uRYzbT</v>
          </cell>
          <cell r="DO42" t="str">
            <v>Se cede el contrato a
partir del 09 de mayo de 2023</v>
          </cell>
          <cell r="DP42" t="str">
            <v>Terminado</v>
          </cell>
          <cell r="DQ42" t="str">
            <v>Cesión</v>
          </cell>
          <cell r="DR42" t="str">
            <v>N/A</v>
          </cell>
          <cell r="DS42" t="str">
            <v>CONTADURIA PUBLICA</v>
          </cell>
          <cell r="DT42" t="str">
            <v>N/A</v>
          </cell>
          <cell r="DU42" t="str">
            <v>FEMENINO</v>
          </cell>
        </row>
        <row r="43">
          <cell r="AY43" t="str">
            <v>JEP-009-2023</v>
          </cell>
          <cell r="AZ43" t="str">
            <v>JEP-CSPO-009-2023</v>
          </cell>
          <cell r="BA43" t="str">
            <v>Laura Paredes</v>
          </cell>
          <cell r="BB43">
            <v>44929</v>
          </cell>
          <cell r="BC43" t="str">
            <v>Guiselle Rojas Rocancio</v>
          </cell>
          <cell r="BD43" t="str">
            <v>Contratos o convenios que no requieren pluralidad de ofertas</v>
          </cell>
          <cell r="BE43" t="str">
            <v>1. Prestación de servicios</v>
          </cell>
          <cell r="BF43" t="str">
            <v>Cédula de ciudadanía</v>
          </cell>
          <cell r="BG43">
            <v>1013617487</v>
          </cell>
          <cell r="BH43">
            <v>0</v>
          </cell>
          <cell r="BI43" t="str">
            <v>Persona Natural</v>
          </cell>
          <cell r="BJ43" t="str">
            <v>Bogotá D.C.</v>
          </cell>
          <cell r="BK43" t="str">
            <v xml:space="preserve">Prestar servicios profesionales para apoyar a la recepción, revisión y liquidación de viáticos, gastos de viaje y gastos de desplazamiento, registro de transacciones en el SIIF Nación y apoyo en las actividades bancarias del área de tesorería, para la implementación del punto 5 del acuerdo final. </v>
          </cell>
          <cell r="BL43" t="str">
            <v>Funciones de la dependencia</v>
          </cell>
          <cell r="BM43" t="str">
            <v>Harvey Danilo Suárez Morales</v>
          </cell>
          <cell r="BN43" t="str">
            <v>Secretaría Ejecutiva</v>
          </cell>
          <cell r="BO43" t="str">
            <v>DD- Subdirección Financiera</v>
          </cell>
          <cell r="BP43" t="str">
            <v>Juan David Olarte Torres</v>
          </cell>
          <cell r="BQ43">
            <v>73583226</v>
          </cell>
          <cell r="BR43" t="str">
            <v>DD- Subdirección Financiera</v>
          </cell>
          <cell r="BS43" t="str">
            <v>Adriana Lorena
Guzmán Molano
52.716.224
Octubre 17 hasta el termino de la ausencia</v>
          </cell>
          <cell r="BT43" t="str">
            <v>N/A</v>
          </cell>
          <cell r="BU43" t="str">
            <v>N/A</v>
          </cell>
          <cell r="BV43" t="str">
            <v>Inversión</v>
          </cell>
          <cell r="BW43">
            <v>103825056</v>
          </cell>
          <cell r="BX43" t="str">
            <v>N/A</v>
          </cell>
          <cell r="BY43" t="str">
            <v>N/A</v>
          </cell>
          <cell r="BZ43">
            <v>8652088</v>
          </cell>
          <cell r="CA43" t="str">
            <v>N/A</v>
          </cell>
          <cell r="CB43">
            <v>20723</v>
          </cell>
          <cell r="CC43">
            <v>21923</v>
          </cell>
          <cell r="CD43">
            <v>2022011000068</v>
          </cell>
          <cell r="CE43">
            <v>44931</v>
          </cell>
          <cell r="CF43">
            <v>44931</v>
          </cell>
          <cell r="CG43" t="str">
            <v>N/A</v>
          </cell>
          <cell r="CH43" t="str">
            <v>N/A</v>
          </cell>
          <cell r="CI43" t="str">
            <v>N/A</v>
          </cell>
          <cell r="CJ43" t="str">
            <v>N/A</v>
          </cell>
          <cell r="CK43" t="str">
            <v>N/A</v>
          </cell>
          <cell r="CL43">
            <v>0</v>
          </cell>
          <cell r="CM43" t="str">
            <v>N/A</v>
          </cell>
          <cell r="CN43">
            <v>0</v>
          </cell>
          <cell r="CO43" t="str">
            <v>N/A</v>
          </cell>
          <cell r="CP43">
            <v>0</v>
          </cell>
          <cell r="CQ43" t="str">
            <v>N/A</v>
          </cell>
          <cell r="CR43">
            <v>0</v>
          </cell>
          <cell r="CS43" t="str">
            <v>N/A</v>
          </cell>
          <cell r="CT43">
            <v>0</v>
          </cell>
          <cell r="CU43" t="str">
            <v>N/A</v>
          </cell>
          <cell r="CV43">
            <v>0</v>
          </cell>
          <cell r="CW43">
            <v>103825056</v>
          </cell>
          <cell r="CX43" t="str">
            <v>NO</v>
          </cell>
          <cell r="CY43" t="str">
            <v>N/A</v>
          </cell>
          <cell r="CZ43" t="str">
            <v>N/A</v>
          </cell>
          <cell r="DA43" t="str">
            <v>N/A</v>
          </cell>
          <cell r="DB43">
            <v>45291</v>
          </cell>
          <cell r="DC43">
            <v>45291</v>
          </cell>
          <cell r="DD43">
            <v>-51</v>
          </cell>
          <cell r="DE43" t="str">
            <v>NO</v>
          </cell>
          <cell r="DF43" t="str">
            <v>Bogotá D.C.</v>
          </cell>
          <cell r="DG43" t="str">
            <v>Cumplimiento</v>
          </cell>
          <cell r="DH43" t="str">
            <v xml:space="preserve">63-47-101001400 </v>
          </cell>
          <cell r="DI43">
            <v>0</v>
          </cell>
          <cell r="DJ43" t="str">
            <v>Seguros del Estado S.A.</v>
          </cell>
          <cell r="DK43">
            <v>44930</v>
          </cell>
          <cell r="DL43" t="str">
            <v>04/01/2023 - 30/06/2024</v>
          </cell>
          <cell r="DM43">
            <v>44931</v>
          </cell>
          <cell r="DN43" t="str">
            <v>https://jepcolombia.sharepoint.com/:b:/g/SE/DAJ/SDC/EUIt1Z9UgB5AiS0McbSKvbABEsu3dM5tKJb0d5EgrD85Ag?e=r4dLgV</v>
          </cell>
          <cell r="DO43" t="str">
            <v>Ninguna</v>
          </cell>
          <cell r="DP43" t="str">
            <v>Terminado</v>
          </cell>
          <cell r="DQ43" t="str">
            <v>Ingreso</v>
          </cell>
          <cell r="DR43" t="str">
            <v>N/A</v>
          </cell>
          <cell r="DS43" t="str">
            <v>ECONOMÍA</v>
          </cell>
          <cell r="DT43" t="str">
            <v>N/A</v>
          </cell>
          <cell r="DU43" t="str">
            <v>FEMENINO</v>
          </cell>
        </row>
        <row r="44">
          <cell r="AY44" t="str">
            <v>JEP-008-2023</v>
          </cell>
          <cell r="AZ44" t="str">
            <v>JEP-CSPO-008-2023</v>
          </cell>
          <cell r="BA44" t="str">
            <v>Laura Paredes</v>
          </cell>
          <cell r="BB44">
            <v>44929</v>
          </cell>
          <cell r="BC44" t="str">
            <v>Diego Fabián Mosquera Hernandez</v>
          </cell>
          <cell r="BD44" t="str">
            <v>Contratos o convenios que no requieren pluralidad de ofertas</v>
          </cell>
          <cell r="BE44" t="str">
            <v>1. Prestación de servicios</v>
          </cell>
          <cell r="BF44" t="str">
            <v>Cédula de ciudadanía</v>
          </cell>
          <cell r="BG44">
            <v>80865591</v>
          </cell>
          <cell r="BH44">
            <v>4</v>
          </cell>
          <cell r="BI44" t="str">
            <v>Persona Natural</v>
          </cell>
          <cell r="BJ44" t="str">
            <v>Bogotá D.C.</v>
          </cell>
          <cell r="BK44" t="str">
            <v>Prestar servicios profesionales de apoyo y acompañamiento en el manejo, ejecución y seguimiento de las operaciones que se encuentran a cargo del área de tesorería de la subdirección financiera de la jep</v>
          </cell>
          <cell r="BL44" t="str">
            <v>Funciones de la dependencia</v>
          </cell>
          <cell r="BM44" t="str">
            <v>Harvey Danilo Suárez Morales</v>
          </cell>
          <cell r="BN44" t="str">
            <v>Secretaría Ejecutiva</v>
          </cell>
          <cell r="BO44" t="str">
            <v>DD- Subdirección Financiera</v>
          </cell>
          <cell r="BP44" t="str">
            <v>Juan David Olarte Torres</v>
          </cell>
          <cell r="BQ44">
            <v>73583226</v>
          </cell>
          <cell r="BR44" t="str">
            <v>DD- Subdirección Financiera</v>
          </cell>
          <cell r="BS44" t="str">
            <v>Adriana Lorena
Guzmán Molano
52.716.224
Octubre 17 hasta el termino de la ausencia</v>
          </cell>
          <cell r="BT44" t="str">
            <v>N/A</v>
          </cell>
          <cell r="BU44" t="str">
            <v>N/A</v>
          </cell>
          <cell r="BV44" t="str">
            <v>Funcionamiento</v>
          </cell>
          <cell r="BW44">
            <v>114754008</v>
          </cell>
          <cell r="BX44" t="str">
            <v>N/A</v>
          </cell>
          <cell r="BY44" t="str">
            <v>N/A</v>
          </cell>
          <cell r="BZ44">
            <v>9562834</v>
          </cell>
          <cell r="CA44" t="str">
            <v>N/A</v>
          </cell>
          <cell r="CB44">
            <v>21023</v>
          </cell>
          <cell r="CC44">
            <v>21023</v>
          </cell>
          <cell r="CD44" t="str">
            <v>N/A</v>
          </cell>
          <cell r="CE44">
            <v>44930</v>
          </cell>
          <cell r="CF44">
            <v>44930</v>
          </cell>
          <cell r="CG44" t="str">
            <v>N/A</v>
          </cell>
          <cell r="CH44" t="str">
            <v>N/A</v>
          </cell>
          <cell r="CI44" t="str">
            <v>N/A</v>
          </cell>
          <cell r="CJ44" t="str">
            <v>N/A</v>
          </cell>
          <cell r="CK44" t="str">
            <v>N/A</v>
          </cell>
          <cell r="CL44">
            <v>0</v>
          </cell>
          <cell r="CM44" t="str">
            <v>N/A</v>
          </cell>
          <cell r="CN44">
            <v>0</v>
          </cell>
          <cell r="CO44" t="str">
            <v>N/A</v>
          </cell>
          <cell r="CP44">
            <v>0</v>
          </cell>
          <cell r="CQ44" t="str">
            <v>N/A</v>
          </cell>
          <cell r="CR44">
            <v>0</v>
          </cell>
          <cell r="CS44" t="str">
            <v>N/A</v>
          </cell>
          <cell r="CT44">
            <v>0</v>
          </cell>
          <cell r="CU44" t="str">
            <v>N/A</v>
          </cell>
          <cell r="CV44">
            <v>0</v>
          </cell>
          <cell r="CW44">
            <v>114754008</v>
          </cell>
          <cell r="CX44" t="str">
            <v>NO</v>
          </cell>
          <cell r="CY44" t="str">
            <v>N/A</v>
          </cell>
          <cell r="CZ44" t="str">
            <v>N/A</v>
          </cell>
          <cell r="DA44" t="str">
            <v>N/A</v>
          </cell>
          <cell r="DB44">
            <v>45291</v>
          </cell>
          <cell r="DC44">
            <v>45291</v>
          </cell>
          <cell r="DD44">
            <v>-51</v>
          </cell>
          <cell r="DE44" t="str">
            <v>NO</v>
          </cell>
          <cell r="DF44" t="str">
            <v>Bogotá D.C.</v>
          </cell>
          <cell r="DG44" t="str">
            <v>Cumplimiento</v>
          </cell>
          <cell r="DH44" t="str">
            <v xml:space="preserve">63-47-101001395 </v>
          </cell>
          <cell r="DI44">
            <v>0</v>
          </cell>
          <cell r="DJ44" t="str">
            <v>Seguros del Estado S.A.</v>
          </cell>
          <cell r="DK44">
            <v>44930</v>
          </cell>
          <cell r="DL44" t="str">
            <v>04/01/2023 - 30/06/2024</v>
          </cell>
          <cell r="DM44">
            <v>44930</v>
          </cell>
          <cell r="DN44" t="str">
            <v>https://jepcolombia.sharepoint.com/:b:/g/SE/DAJ/SDC/EZXZ1oPVzGZIsql6IGA2IA4B7KgcdBanLGJP-QeeBuJpgw?e=dZnB08</v>
          </cell>
          <cell r="DO44" t="str">
            <v>Ninguna</v>
          </cell>
          <cell r="DP44" t="str">
            <v>Terminado</v>
          </cell>
          <cell r="DQ44" t="str">
            <v>Ingreso</v>
          </cell>
          <cell r="DR44" t="str">
            <v>N/A</v>
          </cell>
          <cell r="DS44" t="str">
            <v>ADMINISTRADOR PÚBLICO</v>
          </cell>
          <cell r="DT44" t="str">
            <v>N/A</v>
          </cell>
          <cell r="DU44" t="str">
            <v>MASCULINO</v>
          </cell>
        </row>
        <row r="45">
          <cell r="AY45" t="str">
            <v>JEP-012-2023</v>
          </cell>
          <cell r="AZ45" t="str">
            <v>JEP-CSPO-012-2023</v>
          </cell>
          <cell r="BA45" t="str">
            <v>Laura Paredes</v>
          </cell>
          <cell r="BB45">
            <v>44929</v>
          </cell>
          <cell r="BC45" t="str">
            <v>Santiago Briñez Darabos</v>
          </cell>
          <cell r="BD45" t="str">
            <v>Contratos o convenios que no requieren pluralidad de ofertas</v>
          </cell>
          <cell r="BE45" t="str">
            <v>1. Prestación de servicios</v>
          </cell>
          <cell r="BF45" t="str">
            <v>Cédula de ciudadanía</v>
          </cell>
          <cell r="BG45">
            <v>80882590</v>
          </cell>
          <cell r="BH45">
            <v>9</v>
          </cell>
          <cell r="BI45" t="str">
            <v>Persona Natural</v>
          </cell>
          <cell r="BJ45" t="str">
            <v>Bogotá D.C.</v>
          </cell>
          <cell r="BK45" t="str">
            <v xml:space="preserve">Prestar servicios profesionales para apoyar y acompañar a la Subdirección Financiera de la Jurisdicción Especial para la Paz en la recepción, revisión y liquidación de impuestos de solicitudes de pago, registro de transacciones contables en el SIIF nación, recepción, revisión y liquidación de solicitudes de pago y elaboración y análisis de los estados financieros. </v>
          </cell>
          <cell r="BL45" t="str">
            <v>Funciones de la dependencia</v>
          </cell>
          <cell r="BM45" t="str">
            <v>Harvey Danilo Suárez Morales</v>
          </cell>
          <cell r="BN45" t="str">
            <v>Secretaría Ejecutiva</v>
          </cell>
          <cell r="BO45" t="str">
            <v>DD- Subdirección Financiera</v>
          </cell>
          <cell r="BP45" t="str">
            <v>Juan David Olarte Torres</v>
          </cell>
          <cell r="BQ45">
            <v>73583226</v>
          </cell>
          <cell r="BR45" t="str">
            <v>DD- Subdirección Financiera</v>
          </cell>
          <cell r="BS45" t="str">
            <v>Adriana Lorena
Guzmán Molano
52.716.224
Octubre 17 hasta el termino de la ausencia</v>
          </cell>
          <cell r="BT45" t="str">
            <v>N/A</v>
          </cell>
          <cell r="BU45" t="str">
            <v>N/A</v>
          </cell>
          <cell r="BV45" t="str">
            <v>Funcionamiento</v>
          </cell>
          <cell r="BW45">
            <v>114754008</v>
          </cell>
          <cell r="BX45" t="str">
            <v>N/A</v>
          </cell>
          <cell r="BY45" t="str">
            <v>N/A</v>
          </cell>
          <cell r="BZ45">
            <v>9562834</v>
          </cell>
          <cell r="CA45" t="str">
            <v>N/A</v>
          </cell>
          <cell r="CB45">
            <v>21123</v>
          </cell>
          <cell r="CC45">
            <v>21323</v>
          </cell>
          <cell r="CD45" t="str">
            <v>N/A</v>
          </cell>
          <cell r="CE45">
            <v>44931</v>
          </cell>
          <cell r="CF45">
            <v>44931</v>
          </cell>
          <cell r="CG45" t="str">
            <v>N/A</v>
          </cell>
          <cell r="CH45" t="str">
            <v>N/A</v>
          </cell>
          <cell r="CI45" t="str">
            <v>N/A</v>
          </cell>
          <cell r="CJ45" t="str">
            <v>N/A</v>
          </cell>
          <cell r="CK45" t="str">
            <v>N/A</v>
          </cell>
          <cell r="CL45">
            <v>0</v>
          </cell>
          <cell r="CM45" t="str">
            <v>N/A</v>
          </cell>
          <cell r="CN45">
            <v>0</v>
          </cell>
          <cell r="CO45" t="str">
            <v>N/A</v>
          </cell>
          <cell r="CP45">
            <v>0</v>
          </cell>
          <cell r="CQ45" t="str">
            <v>N/A</v>
          </cell>
          <cell r="CR45">
            <v>0</v>
          </cell>
          <cell r="CS45" t="str">
            <v>N/A</v>
          </cell>
          <cell r="CT45">
            <v>0</v>
          </cell>
          <cell r="CU45" t="str">
            <v>N/A</v>
          </cell>
          <cell r="CV45">
            <v>0</v>
          </cell>
          <cell r="CW45">
            <v>114754008</v>
          </cell>
          <cell r="CX45" t="str">
            <v>NO</v>
          </cell>
          <cell r="CY45" t="str">
            <v>N/A</v>
          </cell>
          <cell r="CZ45" t="str">
            <v>N/A</v>
          </cell>
          <cell r="DA45" t="str">
            <v>N/A</v>
          </cell>
          <cell r="DB45">
            <v>45291</v>
          </cell>
          <cell r="DC45">
            <v>45291</v>
          </cell>
          <cell r="DD45">
            <v>-51</v>
          </cell>
          <cell r="DE45" t="str">
            <v>NO</v>
          </cell>
          <cell r="DF45" t="str">
            <v>Bogotá D.C.</v>
          </cell>
          <cell r="DG45" t="str">
            <v>Cumplimiento</v>
          </cell>
          <cell r="DH45" t="str">
            <v xml:space="preserve">63-47-101001397 </v>
          </cell>
          <cell r="DI45">
            <v>0</v>
          </cell>
          <cell r="DJ45" t="str">
            <v>Seguros del Estado S.A.</v>
          </cell>
          <cell r="DK45">
            <v>44930</v>
          </cell>
          <cell r="DL45" t="str">
            <v>04/01/2023 - 30/06/2024</v>
          </cell>
          <cell r="DM45">
            <v>44931</v>
          </cell>
          <cell r="DN45" t="str">
            <v>https://jepcolombia.sharepoint.com/:b:/g/SE/DAJ/SDC/EWcbCtV8RRNJnxKsvjR6dvgBRZseshAJXSuNpau1zMWT7Q?e=aHdk5d</v>
          </cell>
          <cell r="DO45" t="str">
            <v>Ninguna</v>
          </cell>
          <cell r="DP45" t="str">
            <v>Terminado</v>
          </cell>
          <cell r="DQ45" t="str">
            <v>Ingreso</v>
          </cell>
          <cell r="DR45" t="str">
            <v>N/A</v>
          </cell>
          <cell r="DS45" t="str">
            <v>ADMINISTRADOR DE EMPRESAS</v>
          </cell>
          <cell r="DT45" t="str">
            <v>N/A</v>
          </cell>
          <cell r="DU45" t="str">
            <v>FEMENINO</v>
          </cell>
        </row>
        <row r="46">
          <cell r="AY46" t="str">
            <v>JEP-147-2023</v>
          </cell>
          <cell r="AZ46" t="str">
            <v>JEP-CSPO-147-2023</v>
          </cell>
          <cell r="BA46" t="str">
            <v>Jairo Cuellar</v>
          </cell>
          <cell r="BB46">
            <v>44950</v>
          </cell>
          <cell r="BC46" t="str">
            <v>Juan Sebastian Moreno Fajardo</v>
          </cell>
          <cell r="BD46" t="str">
            <v>Contratos o convenios que no requieren pluralidad de ofertas</v>
          </cell>
          <cell r="BE46" t="str">
            <v>1. Prestación de servicios</v>
          </cell>
          <cell r="BF46" t="str">
            <v>Cédula de ciudadanía</v>
          </cell>
          <cell r="BG46">
            <v>1013669647</v>
          </cell>
          <cell r="BH46">
            <v>5</v>
          </cell>
          <cell r="BI46" t="str">
            <v>Persona Natural</v>
          </cell>
          <cell r="BJ46" t="str">
            <v>Bogotá D.C.</v>
          </cell>
          <cell r="BK46" t="str">
            <v xml:space="preserve">Prestar servicios profesionales para apoyar y acompañar al Departamento de Atención al Ciudadano en el desarrollo de las actividades relacionadas con recepción, tipificación, asignación y reportes estadísticos de las PQRSDF y solicitudes de acreditación dentro de los sistemas de la entidad, para la implementación del punto 5 del Acuerdo Final con enfoque sistémico </v>
          </cell>
          <cell r="BL46" t="str">
            <v>Funciones de la dependencia</v>
          </cell>
          <cell r="BM46" t="str">
            <v>Harvey Danilo Suárez Morales</v>
          </cell>
          <cell r="BN46" t="str">
            <v>Secretaría Ejecutiva</v>
          </cell>
          <cell r="BO46" t="str">
            <v>BB- Departamento de Atención al Ciudadano</v>
          </cell>
          <cell r="BP46" t="str">
            <v>Constanza Eugenia Cañón Charry</v>
          </cell>
          <cell r="BQ46">
            <v>51713734</v>
          </cell>
          <cell r="BR46" t="str">
            <v>BB- Departamento de Atención al Ciudadano</v>
          </cell>
          <cell r="BS46" t="str">
            <v>N/A</v>
          </cell>
          <cell r="BT46" t="str">
            <v>N/A</v>
          </cell>
          <cell r="BU46" t="str">
            <v>N/A</v>
          </cell>
          <cell r="BV46" t="str">
            <v>Inversión</v>
          </cell>
          <cell r="BW46">
            <v>44525327</v>
          </cell>
          <cell r="BX46" t="str">
            <v>N/A</v>
          </cell>
          <cell r="BY46" t="str">
            <v>N/A</v>
          </cell>
          <cell r="BZ46">
            <v>3794773</v>
          </cell>
          <cell r="CA46" t="str">
            <v>N/A</v>
          </cell>
          <cell r="CB46">
            <v>21823</v>
          </cell>
          <cell r="CC46">
            <v>55023</v>
          </cell>
          <cell r="CD46">
            <v>2022011000068</v>
          </cell>
          <cell r="CE46">
            <v>44956</v>
          </cell>
          <cell r="CF46">
            <v>44958</v>
          </cell>
          <cell r="CG46" t="str">
            <v>Nicole Segura Ahunca</v>
          </cell>
          <cell r="CH46" t="str">
            <v>Cedula de ciudadanía</v>
          </cell>
          <cell r="CI46">
            <v>1007384403</v>
          </cell>
          <cell r="CJ46">
            <v>9</v>
          </cell>
          <cell r="CK46">
            <v>45162</v>
          </cell>
          <cell r="CL46">
            <v>0</v>
          </cell>
          <cell r="CM46" t="str">
            <v>N/A</v>
          </cell>
          <cell r="CN46">
            <v>0</v>
          </cell>
          <cell r="CO46" t="str">
            <v>N/A</v>
          </cell>
          <cell r="CP46">
            <v>0</v>
          </cell>
          <cell r="CQ46" t="str">
            <v>N/A</v>
          </cell>
          <cell r="CR46">
            <v>0</v>
          </cell>
          <cell r="CS46" t="str">
            <v>N/A</v>
          </cell>
          <cell r="CT46">
            <v>0</v>
          </cell>
          <cell r="CU46" t="str">
            <v>N/A</v>
          </cell>
          <cell r="CV46">
            <v>0</v>
          </cell>
          <cell r="CW46">
            <v>44525327</v>
          </cell>
          <cell r="CX46" t="str">
            <v>NO</v>
          </cell>
          <cell r="CY46" t="str">
            <v>N/A</v>
          </cell>
          <cell r="CZ46" t="str">
            <v>N/A</v>
          </cell>
          <cell r="DA46" t="str">
            <v>N/A</v>
          </cell>
          <cell r="DB46">
            <v>45291</v>
          </cell>
          <cell r="DC46">
            <v>45291</v>
          </cell>
          <cell r="DD46">
            <v>-51</v>
          </cell>
          <cell r="DE46" t="str">
            <v>SI</v>
          </cell>
          <cell r="DF46" t="str">
            <v>Bogotá D.C.</v>
          </cell>
          <cell r="DG46" t="str">
            <v>Cumplimiento</v>
          </cell>
          <cell r="DH46" t="str">
            <v>21-45-101399203</v>
          </cell>
          <cell r="DI46">
            <v>0</v>
          </cell>
          <cell r="DJ46" t="str">
            <v>Seguros del Estado S.A.</v>
          </cell>
          <cell r="DK46">
            <v>44958</v>
          </cell>
          <cell r="DL46" t="str">
            <v>01/02/2023 - 30/06/2024</v>
          </cell>
          <cell r="DM46">
            <v>44958</v>
          </cell>
          <cell r="DN46" t="str">
            <v>https://jepcolombia.sharepoint.com/:b:/g/SE/DAJ/SDC/EYHDs9yGT-BDmLECcsZRZTsBm5DX5pGgOtW1XOa3BNTNJA?e=TZ0V24</v>
          </cell>
          <cell r="DO46" t="str">
            <v xml:space="preserve">El 24/08/2023 hoy se publicó la cesión del contrato JEP-147-2023 EL CEDENTE JUAN SEBASTIÁN MORENO FAJARDO LA CESIONARIA, NICOLE SEGURA AHUNCA Dpto Atencion al Ciudadano </v>
          </cell>
          <cell r="DP46" t="str">
            <v>Terminado</v>
          </cell>
          <cell r="DQ46" t="str">
            <v>Cesión</v>
          </cell>
          <cell r="DR46" t="str">
            <v>N/A</v>
          </cell>
          <cell r="DS46" t="str">
            <v>DERECHO</v>
          </cell>
          <cell r="DT46" t="str">
            <v>N/A</v>
          </cell>
          <cell r="DU46" t="str">
            <v>FEMENINO</v>
          </cell>
        </row>
        <row r="47">
          <cell r="AY47" t="str">
            <v>JEP-145-2023</v>
          </cell>
          <cell r="AZ47" t="str">
            <v>JEP-CSPO-145-2023</v>
          </cell>
          <cell r="BA47" t="str">
            <v>Jairo Cuellar</v>
          </cell>
          <cell r="BB47">
            <v>44950</v>
          </cell>
          <cell r="BC47" t="str">
            <v>Nicolle Estefany Salazar Hurtado</v>
          </cell>
          <cell r="BD47" t="str">
            <v>Contratos o convenios que no requieren pluralidad de ofertas</v>
          </cell>
          <cell r="BE47" t="str">
            <v>1. Prestación de servicios</v>
          </cell>
          <cell r="BF47" t="str">
            <v>Cédula de ciudadanía</v>
          </cell>
          <cell r="BG47">
            <v>1082937775</v>
          </cell>
          <cell r="BH47">
            <v>0</v>
          </cell>
          <cell r="BI47" t="str">
            <v>Persona Natural</v>
          </cell>
          <cell r="BJ47" t="str">
            <v>Bogotá D.C.</v>
          </cell>
          <cell r="BK47" t="str">
            <v>Prestar servicios profesionales para apoyar y acompañar al Departamento de Atención al Ciudadano en la gestión de los diferentes canales, registros de PQRSDF, manejo de bases de datos correspondientes, encuestas de satisfacción de los sujetos de derecho, ciudadanía en general e informes estadísticos, para la implementación del punto 5 del Acuerdo Final con enfoque sistémico</v>
          </cell>
          <cell r="BL47" t="str">
            <v>Funciones de la dependencia</v>
          </cell>
          <cell r="BM47" t="str">
            <v>Harvey Danilo Suárez Morales</v>
          </cell>
          <cell r="BN47" t="str">
            <v>Secretaría Ejecutiva</v>
          </cell>
          <cell r="BO47" t="str">
            <v>BB- Departamento de Atención al Ciudadano</v>
          </cell>
          <cell r="BP47" t="str">
            <v>Constanza Eugenia Cañón Charry</v>
          </cell>
          <cell r="BQ47">
            <v>51713734</v>
          </cell>
          <cell r="BR47" t="str">
            <v>BB- Departamento de Atención al Ciudadano</v>
          </cell>
          <cell r="BS47" t="str">
            <v>N/A</v>
          </cell>
          <cell r="BT47" t="str">
            <v>N/A</v>
          </cell>
          <cell r="BU47" t="str">
            <v>N/A</v>
          </cell>
          <cell r="BV47" t="str">
            <v>Inversión</v>
          </cell>
          <cell r="BW47">
            <v>51649400</v>
          </cell>
          <cell r="BX47" t="str">
            <v>N/A</v>
          </cell>
          <cell r="BY47" t="str">
            <v>N/A</v>
          </cell>
          <cell r="BZ47">
            <v>4401938</v>
          </cell>
          <cell r="CA47" t="str">
            <v>N/A</v>
          </cell>
          <cell r="CB47">
            <v>21923</v>
          </cell>
          <cell r="CC47">
            <v>49623</v>
          </cell>
          <cell r="CD47">
            <v>2022011000068</v>
          </cell>
          <cell r="CE47">
            <v>44952</v>
          </cell>
          <cell r="CF47">
            <v>44953</v>
          </cell>
          <cell r="CG47" t="str">
            <v>Daren Marcelo Salazar Alonso</v>
          </cell>
          <cell r="CH47" t="str">
            <v>Cedula de ciudadanía</v>
          </cell>
          <cell r="CI47">
            <v>1032481812</v>
          </cell>
          <cell r="CJ47">
            <v>4</v>
          </cell>
          <cell r="CK47">
            <v>45177</v>
          </cell>
          <cell r="CL47">
            <v>0</v>
          </cell>
          <cell r="CM47" t="str">
            <v>N/A</v>
          </cell>
          <cell r="CN47">
            <v>0</v>
          </cell>
          <cell r="CO47" t="str">
            <v>N/A</v>
          </cell>
          <cell r="CP47">
            <v>0</v>
          </cell>
          <cell r="CQ47" t="str">
            <v>N/A</v>
          </cell>
          <cell r="CR47">
            <v>0</v>
          </cell>
          <cell r="CS47" t="str">
            <v>N/A</v>
          </cell>
          <cell r="CT47">
            <v>0</v>
          </cell>
          <cell r="CU47" t="str">
            <v>N/A</v>
          </cell>
          <cell r="CV47">
            <v>0</v>
          </cell>
          <cell r="CW47">
            <v>51649400</v>
          </cell>
          <cell r="CX47" t="str">
            <v>NO</v>
          </cell>
          <cell r="CY47" t="str">
            <v>N/A</v>
          </cell>
          <cell r="CZ47" t="str">
            <v>N/A</v>
          </cell>
          <cell r="DA47" t="str">
            <v>N/A</v>
          </cell>
          <cell r="DB47">
            <v>45291</v>
          </cell>
          <cell r="DC47">
            <v>45291</v>
          </cell>
          <cell r="DD47">
            <v>-51</v>
          </cell>
          <cell r="DE47" t="str">
            <v>NO</v>
          </cell>
          <cell r="DF47" t="str">
            <v>Bogotá D.C.</v>
          </cell>
          <cell r="DG47" t="str">
            <v>Cumplimiento</v>
          </cell>
          <cell r="DH47" t="str">
            <v>21-45-101398845</v>
          </cell>
          <cell r="DI47">
            <v>0</v>
          </cell>
          <cell r="DJ47" t="str">
            <v>Seguros del Estado S.A.</v>
          </cell>
          <cell r="DK47">
            <v>44953</v>
          </cell>
          <cell r="DL47" t="str">
            <v>27/01/2023 - 30/06/2024</v>
          </cell>
          <cell r="DM47">
            <v>44953</v>
          </cell>
          <cell r="DN47" t="str">
            <v>https://jepcolombia.sharepoint.com/:b:/g/SE/DAJ/SDC/EdeoG4O5Ev9Jpu8LxScCZgUBDYgk6ZCEpL6csNhOkQxwaw?e=hR3Rkq</v>
          </cell>
          <cell r="DO47" t="str">
            <v>8/09/02023 se publica la cesión del contrato JEP-145-2023 NICOLLE ESTEFANY SALAZAR HURTADO, transfiere a Daren Marcelo Salazar Alonso</v>
          </cell>
          <cell r="DP47" t="str">
            <v>Terminado</v>
          </cell>
          <cell r="DQ47" t="str">
            <v>Cesión</v>
          </cell>
          <cell r="DR47" t="str">
            <v>N/A</v>
          </cell>
          <cell r="DS47" t="str">
            <v>DERECHO</v>
          </cell>
          <cell r="DT47" t="str">
            <v>N/A</v>
          </cell>
          <cell r="DU47" t="str">
            <v>MASCULINO</v>
          </cell>
        </row>
        <row r="48">
          <cell r="AY48" t="str">
            <v>JEP-146-2023</v>
          </cell>
          <cell r="AZ48" t="str">
            <v>JEP-CSPO-146-2023</v>
          </cell>
          <cell r="BA48" t="str">
            <v>Jairo Cuellar</v>
          </cell>
          <cell r="BB48">
            <v>44950</v>
          </cell>
          <cell r="BC48" t="str">
            <v>Leidy Carolina Martinez Cruz</v>
          </cell>
          <cell r="BD48" t="str">
            <v>Contratos o convenios que no requieren pluralidad de ofertas</v>
          </cell>
          <cell r="BE48" t="str">
            <v>1. Prestación de servicios</v>
          </cell>
          <cell r="BF48" t="str">
            <v>Cédula de ciudadanía</v>
          </cell>
          <cell r="BG48">
            <v>1015453405</v>
          </cell>
          <cell r="BH48">
            <v>9</v>
          </cell>
          <cell r="BI48" t="str">
            <v>Persona Natural</v>
          </cell>
          <cell r="BJ48" t="str">
            <v>Bogotá D.C.</v>
          </cell>
          <cell r="BK48" t="str">
            <v>Prestar servicios profesionales para apoyar y acompañar al Departamento de Atención al Ciudadano en la gestión de los diferentes canales, registros de PQRSDF, manejo de bases de datos correspondientes, encuestas de satisfacción de los sujetos de derecho, ciudadanía en general e informes estadísticos, para la implementación del punto 5 del Acuerdo Final con enfoque sistémico</v>
          </cell>
          <cell r="BL48" t="str">
            <v>Funciones de la dependencia</v>
          </cell>
          <cell r="BM48" t="str">
            <v>Harvey Danilo Suárez Morales</v>
          </cell>
          <cell r="BN48" t="str">
            <v>Secretaría Ejecutiva</v>
          </cell>
          <cell r="BO48" t="str">
            <v>BB- Departamento de Atención al Ciudadano</v>
          </cell>
          <cell r="BP48" t="str">
            <v>Constanza Eugenia Cañón Charry</v>
          </cell>
          <cell r="BQ48">
            <v>51713734</v>
          </cell>
          <cell r="BR48" t="str">
            <v>BB- Departamento de Atención al Ciudadano</v>
          </cell>
          <cell r="BS48" t="str">
            <v>N/A</v>
          </cell>
          <cell r="BT48" t="str">
            <v>N/A</v>
          </cell>
          <cell r="BU48" t="str">
            <v>N/A</v>
          </cell>
          <cell r="BV48" t="str">
            <v>Inversión</v>
          </cell>
          <cell r="BW48">
            <v>51649400</v>
          </cell>
          <cell r="BX48" t="str">
            <v>N/A</v>
          </cell>
          <cell r="BY48" t="str">
            <v>N/A</v>
          </cell>
          <cell r="BZ48">
            <v>4401938</v>
          </cell>
          <cell r="CA48" t="str">
            <v>N/A</v>
          </cell>
          <cell r="CB48">
            <v>22123</v>
          </cell>
          <cell r="CC48">
            <v>57123</v>
          </cell>
          <cell r="CD48">
            <v>2022011000068</v>
          </cell>
          <cell r="CE48">
            <v>44957</v>
          </cell>
          <cell r="CF48">
            <v>44957</v>
          </cell>
          <cell r="CG48" t="str">
            <v>Laura Giovana Gonzalez Urrea</v>
          </cell>
          <cell r="CH48" t="str">
            <v>Cedula de ciudadanía</v>
          </cell>
          <cell r="CI48">
            <v>1082951806</v>
          </cell>
          <cell r="CJ48">
            <v>9</v>
          </cell>
          <cell r="CK48">
            <v>45148</v>
          </cell>
          <cell r="CL48">
            <v>0</v>
          </cell>
          <cell r="CM48" t="str">
            <v>N/A</v>
          </cell>
          <cell r="CN48">
            <v>0</v>
          </cell>
          <cell r="CO48" t="str">
            <v>N/A</v>
          </cell>
          <cell r="CP48">
            <v>0</v>
          </cell>
          <cell r="CQ48" t="str">
            <v>N/A</v>
          </cell>
          <cell r="CR48">
            <v>0</v>
          </cell>
          <cell r="CS48" t="str">
            <v>N/A</v>
          </cell>
          <cell r="CT48">
            <v>0</v>
          </cell>
          <cell r="CU48" t="str">
            <v>N/A</v>
          </cell>
          <cell r="CV48">
            <v>0</v>
          </cell>
          <cell r="CW48">
            <v>51649400</v>
          </cell>
          <cell r="CX48" t="str">
            <v>NO</v>
          </cell>
          <cell r="CY48" t="str">
            <v>N/A</v>
          </cell>
          <cell r="CZ48" t="str">
            <v>N/A</v>
          </cell>
          <cell r="DA48" t="str">
            <v>N/A</v>
          </cell>
          <cell r="DB48">
            <v>45291</v>
          </cell>
          <cell r="DC48">
            <v>45291</v>
          </cell>
          <cell r="DD48">
            <v>-51</v>
          </cell>
          <cell r="DE48" t="str">
            <v>SI</v>
          </cell>
          <cell r="DF48" t="str">
            <v>Bogotá D.C.</v>
          </cell>
          <cell r="DG48" t="str">
            <v>Cumplimiento</v>
          </cell>
          <cell r="DH48" t="str">
            <v>21-45-101399111</v>
          </cell>
          <cell r="DI48">
            <v>0</v>
          </cell>
          <cell r="DJ48" t="str">
            <v>Seguros del Estado S.A.</v>
          </cell>
          <cell r="DK48">
            <v>44957</v>
          </cell>
          <cell r="DL48" t="str">
            <v>31/01/2023 - 30/06/2024</v>
          </cell>
          <cell r="DM48">
            <v>44957</v>
          </cell>
          <cell r="DN48" t="str">
            <v>https://jepcolombia.sharepoint.com/:b:/g/SE/DAJ/SDC/EQP026HFaVxFsjUyNEjjvpsB1XvJo3ghzXqxdskBFXakmA?e=m3Rl5C</v>
          </cell>
          <cell r="DO48" t="str">
            <v>Se publico el 10 de agosto la cesión del contrato JEP-146-2023 LEIDY CAROLINA MARTÍNEZ CRUZ, transfiere a LA CESIONARIA, LAURA GIOVANA GONZALEZ URREA Dpto de Atención al Ciudadano</v>
          </cell>
          <cell r="DP48" t="str">
            <v>Terminado</v>
          </cell>
          <cell r="DQ48" t="str">
            <v>Cesión</v>
          </cell>
          <cell r="DR48" t="str">
            <v>N/A</v>
          </cell>
          <cell r="DS48" t="str">
            <v>PSICOLOGÍA</v>
          </cell>
          <cell r="DT48" t="str">
            <v>N/A</v>
          </cell>
          <cell r="DU48" t="str">
            <v>FEMENINO</v>
          </cell>
        </row>
        <row r="49">
          <cell r="AY49" t="str">
            <v>JEP-035-2023</v>
          </cell>
          <cell r="AZ49" t="str">
            <v>JEP-CSPO-035-2023</v>
          </cell>
          <cell r="BA49" t="str">
            <v>Jairo Cuellar</v>
          </cell>
          <cell r="BB49">
            <v>44939</v>
          </cell>
          <cell r="BC49" t="str">
            <v>Juan Sebastián Simbaqueba Peraza</v>
          </cell>
          <cell r="BD49" t="str">
            <v>Contratos o convenios que no requieren pluralidad de ofertas</v>
          </cell>
          <cell r="BE49" t="str">
            <v>1. Prestación de servicios</v>
          </cell>
          <cell r="BF49" t="str">
            <v>Cédula de ciudadanía</v>
          </cell>
          <cell r="BG49">
            <v>1032466863</v>
          </cell>
          <cell r="BH49">
            <v>7</v>
          </cell>
          <cell r="BI49" t="str">
            <v>Persona Natural</v>
          </cell>
          <cell r="BJ49" t="str">
            <v>Bogotá D.C.</v>
          </cell>
          <cell r="BK49" t="str">
            <v>Prestar servicios profesionales para apoyar y acompañar al departamento de atención al ciudadano en lo relacionado con las estrategias de participación, transparencia, servicio al ciudadano y despliegue de actividades en territorio, para la implementación del punto 5 del acuerdo final con enfoque sistémico.</v>
          </cell>
          <cell r="BL49" t="str">
            <v>Funciones de la dependencia</v>
          </cell>
          <cell r="BM49" t="str">
            <v>Harvey Danilo Suárez Morales</v>
          </cell>
          <cell r="BN49" t="str">
            <v>Secretaría Ejecutiva</v>
          </cell>
          <cell r="BO49" t="str">
            <v>BB- Departamento de Atención al Ciudadano</v>
          </cell>
          <cell r="BP49" t="str">
            <v>Constanza Eugenia Cañón Charry</v>
          </cell>
          <cell r="BQ49">
            <v>51713734</v>
          </cell>
          <cell r="BR49" t="str">
            <v>BB- Departamento de Atención al Ciudadano</v>
          </cell>
          <cell r="BS49" t="str">
            <v>N/A</v>
          </cell>
          <cell r="BT49" t="str">
            <v>N/A</v>
          </cell>
          <cell r="BU49" t="str">
            <v>N/A</v>
          </cell>
          <cell r="BV49" t="str">
            <v>Inversión</v>
          </cell>
          <cell r="BW49">
            <v>101517812</v>
          </cell>
          <cell r="BX49" t="str">
            <v>N/A</v>
          </cell>
          <cell r="BY49" t="str">
            <v>N/A</v>
          </cell>
          <cell r="BZ49">
            <v>8652088</v>
          </cell>
          <cell r="CA49" t="str">
            <v>N/A</v>
          </cell>
          <cell r="CB49">
            <v>22723</v>
          </cell>
          <cell r="CC49">
            <v>28023</v>
          </cell>
          <cell r="CD49">
            <v>2022011000068</v>
          </cell>
          <cell r="CE49">
            <v>44943</v>
          </cell>
          <cell r="CF49">
            <v>44944</v>
          </cell>
          <cell r="CG49" t="str">
            <v>N/A</v>
          </cell>
          <cell r="CH49" t="str">
            <v>N/A</v>
          </cell>
          <cell r="CI49" t="str">
            <v>N/A</v>
          </cell>
          <cell r="CJ49" t="str">
            <v>N/A</v>
          </cell>
          <cell r="CK49" t="str">
            <v>N/A</v>
          </cell>
          <cell r="CL49">
            <v>0</v>
          </cell>
          <cell r="CM49" t="str">
            <v>N/A</v>
          </cell>
          <cell r="CN49">
            <v>0</v>
          </cell>
          <cell r="CO49" t="str">
            <v>N/A</v>
          </cell>
          <cell r="CP49">
            <v>0</v>
          </cell>
          <cell r="CQ49" t="str">
            <v>N/A</v>
          </cell>
          <cell r="CR49">
            <v>0</v>
          </cell>
          <cell r="CS49" t="str">
            <v>N/A</v>
          </cell>
          <cell r="CT49">
            <v>0</v>
          </cell>
          <cell r="CU49" t="str">
            <v>N/A</v>
          </cell>
          <cell r="CV49">
            <v>0</v>
          </cell>
          <cell r="CW49">
            <v>101517812</v>
          </cell>
          <cell r="CX49" t="str">
            <v>NO</v>
          </cell>
          <cell r="CY49" t="str">
            <v>N/A</v>
          </cell>
          <cell r="CZ49" t="str">
            <v>N/A</v>
          </cell>
          <cell r="DA49" t="str">
            <v>N/A</v>
          </cell>
          <cell r="DB49">
            <v>45291</v>
          </cell>
          <cell r="DC49">
            <v>45291</v>
          </cell>
          <cell r="DD49">
            <v>-51</v>
          </cell>
          <cell r="DE49" t="str">
            <v>NO</v>
          </cell>
          <cell r="DF49" t="str">
            <v>Bogotá D.C.</v>
          </cell>
          <cell r="DG49" t="str">
            <v>Cumplimiento</v>
          </cell>
          <cell r="DH49" t="str">
            <v>37-47-101003821</v>
          </cell>
          <cell r="DI49">
            <v>0</v>
          </cell>
          <cell r="DJ49" t="str">
            <v>Seguros del Estado S.A.</v>
          </cell>
          <cell r="DK49">
            <v>44943</v>
          </cell>
          <cell r="DL49" t="str">
            <v>17/01/2023 - 30/06/2024</v>
          </cell>
          <cell r="DM49">
            <v>44943</v>
          </cell>
          <cell r="DN49" t="str">
            <v>https://jepcolombia.sharepoint.com/:b:/g/SE/DAJ/SDC/EWkhIqWyLHxNiiDBcTlGoaEB2ODc_Fp1MfljxfLnvgCceQ?e=sHPzm3</v>
          </cell>
          <cell r="DO49" t="str">
            <v>Ninguna</v>
          </cell>
          <cell r="DP49" t="str">
            <v>Terminado</v>
          </cell>
          <cell r="DQ49" t="str">
            <v>Ingreso</v>
          </cell>
          <cell r="DR49" t="str">
            <v>N/A</v>
          </cell>
          <cell r="DS49" t="str">
            <v>CIENCIAS POLÍTICAS Y ECONÓMICAS</v>
          </cell>
          <cell r="DT49" t="str">
            <v>N/A</v>
          </cell>
          <cell r="DU49" t="str">
            <v>MASCULINO</v>
          </cell>
        </row>
        <row r="50">
          <cell r="AY50" t="str">
            <v>JEP-468-2023</v>
          </cell>
          <cell r="AZ50" t="str">
            <v>JEP-CSPO-467-2023</v>
          </cell>
          <cell r="BA50" t="str">
            <v>Jairo Cuellar</v>
          </cell>
          <cell r="BB50">
            <v>44980</v>
          </cell>
          <cell r="BC50" t="str">
            <v>Mónica Liliana Parra Cáceres</v>
          </cell>
          <cell r="BD50" t="str">
            <v>Contratos o convenios que no requieren pluralidad de ofertas</v>
          </cell>
          <cell r="BE50" t="str">
            <v>1. Prestación de servicios</v>
          </cell>
          <cell r="BF50" t="str">
            <v>Cédula de ciudadanía</v>
          </cell>
          <cell r="BG50">
            <v>1098632575</v>
          </cell>
          <cell r="BH50">
            <v>2</v>
          </cell>
          <cell r="BI50" t="str">
            <v>Persona Natural</v>
          </cell>
          <cell r="BJ50" t="str">
            <v>Cucuta</v>
          </cell>
          <cell r="BK50" t="str">
            <v>Prestar servicios profesionales para apoyar y acompañar al Departamento de Atención al Ciudadano en la gestión de los diferentes canales, manejo de bases de datos, encuestas de satisfacción a los titulares de derecho y ciudadanía en general e informes estadísticos para la implementación del punto 5 del acuerdo final con enfoque sistémico</v>
          </cell>
          <cell r="BL50" t="str">
            <v>Funciones de la dependencia</v>
          </cell>
          <cell r="BM50" t="str">
            <v>Harvey Danilo Suárez Morales</v>
          </cell>
          <cell r="BN50" t="str">
            <v>Secretaría Ejecutiva</v>
          </cell>
          <cell r="BO50" t="str">
            <v>BB- Departamento de Atención al Ciudadano</v>
          </cell>
          <cell r="BP50" t="str">
            <v>Constanza Eugenia Cañón Charry</v>
          </cell>
          <cell r="BQ50">
            <v>51713734</v>
          </cell>
          <cell r="BR50" t="str">
            <v>BB- Departamento de Atención al Ciudadano</v>
          </cell>
          <cell r="BS50" t="str">
            <v>N/A</v>
          </cell>
          <cell r="BT50" t="str">
            <v>N/A</v>
          </cell>
          <cell r="BU50" t="str">
            <v>N/A</v>
          </cell>
          <cell r="BV50" t="str">
            <v>Inversión</v>
          </cell>
          <cell r="BW50">
            <v>45339959</v>
          </cell>
          <cell r="BX50" t="str">
            <v>N/A</v>
          </cell>
          <cell r="BY50" t="str">
            <v>N/A</v>
          </cell>
          <cell r="BZ50">
            <v>4401938</v>
          </cell>
          <cell r="CA50" t="str">
            <v>N/A</v>
          </cell>
          <cell r="CB50">
            <v>63723</v>
          </cell>
          <cell r="CC50" t="str">
            <v xml:space="preserve">	117023</v>
          </cell>
          <cell r="CD50">
            <v>2022011000068</v>
          </cell>
          <cell r="CE50">
            <v>44985</v>
          </cell>
          <cell r="CF50">
            <v>44986</v>
          </cell>
          <cell r="CG50" t="str">
            <v>N/A</v>
          </cell>
          <cell r="CH50" t="str">
            <v>N/A</v>
          </cell>
          <cell r="CI50" t="str">
            <v>N/A</v>
          </cell>
          <cell r="CJ50" t="str">
            <v>N/A</v>
          </cell>
          <cell r="CK50" t="str">
            <v>N/A</v>
          </cell>
          <cell r="CL50">
            <v>-1320579</v>
          </cell>
          <cell r="CM50">
            <v>45286</v>
          </cell>
          <cell r="CN50">
            <v>21631114</v>
          </cell>
          <cell r="CO50">
            <v>45286</v>
          </cell>
          <cell r="CP50">
            <v>0</v>
          </cell>
          <cell r="CQ50" t="str">
            <v>N/A</v>
          </cell>
          <cell r="CR50">
            <v>0</v>
          </cell>
          <cell r="CS50" t="str">
            <v>N/A</v>
          </cell>
          <cell r="CT50">
            <v>1</v>
          </cell>
          <cell r="CU50">
            <v>45286</v>
          </cell>
          <cell r="CV50">
            <v>136</v>
          </cell>
          <cell r="CW50">
            <v>65650494</v>
          </cell>
          <cell r="CX50" t="str">
            <v>SI</v>
          </cell>
          <cell r="CY50">
            <v>21631114</v>
          </cell>
          <cell r="CZ50" t="str">
            <v>N/A</v>
          </cell>
          <cell r="DA50" t="str">
            <v>N/A</v>
          </cell>
          <cell r="DB50">
            <v>45291</v>
          </cell>
          <cell r="DC50">
            <v>45427</v>
          </cell>
          <cell r="DD50">
            <v>85</v>
          </cell>
          <cell r="DE50" t="str">
            <v>NO</v>
          </cell>
          <cell r="DF50" t="str">
            <v>Cucúta</v>
          </cell>
          <cell r="DG50" t="str">
            <v>Cumplimiento</v>
          </cell>
          <cell r="DH50" t="str">
            <v xml:space="preserve">	CCT-100004894</v>
          </cell>
          <cell r="DI50">
            <v>0</v>
          </cell>
          <cell r="DJ50" t="str">
            <v xml:space="preserve">Seguros Mundial </v>
          </cell>
          <cell r="DK50">
            <v>44985</v>
          </cell>
          <cell r="DL50" t="str">
            <v>28/02/2023 - 30/06/2024</v>
          </cell>
          <cell r="DM50">
            <v>44985</v>
          </cell>
          <cell r="DN50" t="str">
            <v>https://jepcolombia.sharepoint.com/:b:/g/SE/DAJ/SDC/EdbkMDX1FSxAtCFrM5XDDZABL8uoa2bjW8gd4OqJXuH6PQ?e=TbQeUG</v>
          </cell>
          <cell r="DO50" t="str">
            <v>Mediante Otrosí N°1 el 26/12/2023 se publica la adición y prórroga del contrato JEP-468-2023</v>
          </cell>
          <cell r="DP50" t="str">
            <v>En ejecución</v>
          </cell>
          <cell r="DQ50" t="str">
            <v>Adición y prorroga</v>
          </cell>
          <cell r="DR50" t="str">
            <v>N/A</v>
          </cell>
          <cell r="DS50" t="str">
            <v>DERECHO</v>
          </cell>
          <cell r="DT50" t="str">
            <v>N/A</v>
          </cell>
          <cell r="DU50" t="str">
            <v>FEMENINO</v>
          </cell>
        </row>
        <row r="51">
          <cell r="AY51" t="str">
            <v>JEP-456-2023</v>
          </cell>
          <cell r="AZ51" t="str">
            <v>JEP-CSPO-455-2023</v>
          </cell>
          <cell r="BA51" t="str">
            <v>Arinson Ruiz</v>
          </cell>
          <cell r="BB51">
            <v>44979</v>
          </cell>
          <cell r="BC51" t="str">
            <v>Maria Alexandra Barrera Torres </v>
          </cell>
          <cell r="BD51" t="str">
            <v>Contratos o convenios que no requieren pluralidad de ofertas</v>
          </cell>
          <cell r="BE51" t="str">
            <v>1. Prestación de servicios</v>
          </cell>
          <cell r="BF51" t="str">
            <v>Cédula de ciudadanía</v>
          </cell>
          <cell r="BG51">
            <v>40431018</v>
          </cell>
          <cell r="BH51">
            <v>7</v>
          </cell>
          <cell r="BI51" t="str">
            <v>Persona Natural</v>
          </cell>
          <cell r="BJ51" t="str">
            <v xml:space="preserve">Villavicnecio </v>
          </cell>
          <cell r="BK51" t="str">
            <v>Prestar servicios profesionales para apoyar y acompañar al Departamento de Atención al Ciudadano en la gestión de los diferentes canales, manejo de bases de datos, encuestas de satisfacción a los titulares de derecho y ciudadanía en general e informes estadísticos para la implementación del punto 5 del acuerdo final con enfoque sistémico. </v>
          </cell>
          <cell r="BL51" t="str">
            <v>Funciones de la dependencia</v>
          </cell>
          <cell r="BM51" t="str">
            <v>Harvey Danilo Suárez Morales</v>
          </cell>
          <cell r="BN51" t="str">
            <v>Secretaría Ejecutiva</v>
          </cell>
          <cell r="BO51" t="str">
            <v>BB- Departamento de Atención al Ciudadano</v>
          </cell>
          <cell r="BP51" t="str">
            <v>Constanza Eugenia Cañón Charry</v>
          </cell>
          <cell r="BQ51">
            <v>51713734</v>
          </cell>
          <cell r="BR51" t="str">
            <v>BB- Departamento de Atención al Ciudadano</v>
          </cell>
          <cell r="BS51" t="str">
            <v>N/A</v>
          </cell>
          <cell r="BT51" t="str">
            <v>N/A</v>
          </cell>
          <cell r="BU51" t="str">
            <v>N/A</v>
          </cell>
          <cell r="BV51" t="str">
            <v>Inversión</v>
          </cell>
          <cell r="BW51">
            <v>45339959</v>
          </cell>
          <cell r="BX51" t="str">
            <v>N/A</v>
          </cell>
          <cell r="BY51" t="str">
            <v>N/A</v>
          </cell>
          <cell r="BZ51">
            <v>4401938</v>
          </cell>
          <cell r="CA51" t="str">
            <v>N/A</v>
          </cell>
          <cell r="CB51">
            <v>63823</v>
          </cell>
          <cell r="CC51">
            <v>119623</v>
          </cell>
          <cell r="CD51">
            <v>2022011000068</v>
          </cell>
          <cell r="CE51">
            <v>44985</v>
          </cell>
          <cell r="CF51">
            <v>44986</v>
          </cell>
          <cell r="CG51" t="str">
            <v>N/A</v>
          </cell>
          <cell r="CH51" t="str">
            <v>N/A</v>
          </cell>
          <cell r="CI51" t="str">
            <v>N/A</v>
          </cell>
          <cell r="CJ51" t="str">
            <v>N/A</v>
          </cell>
          <cell r="CK51" t="str">
            <v>N/A</v>
          </cell>
          <cell r="CL51">
            <v>-1320579</v>
          </cell>
          <cell r="CM51">
            <v>45286</v>
          </cell>
          <cell r="CN51">
            <v>21631114</v>
          </cell>
          <cell r="CO51" t="str">
            <v>N/A</v>
          </cell>
          <cell r="CP51">
            <v>0</v>
          </cell>
          <cell r="CQ51" t="str">
            <v>N/A</v>
          </cell>
          <cell r="CR51">
            <v>0</v>
          </cell>
          <cell r="CS51" t="str">
            <v>N/A</v>
          </cell>
          <cell r="CT51">
            <v>1</v>
          </cell>
          <cell r="CU51">
            <v>45286</v>
          </cell>
          <cell r="CV51">
            <v>136</v>
          </cell>
          <cell r="CW51">
            <v>65650494</v>
          </cell>
          <cell r="CX51" t="str">
            <v>SI</v>
          </cell>
          <cell r="CY51">
            <v>21631114</v>
          </cell>
          <cell r="CZ51" t="str">
            <v>N/A</v>
          </cell>
          <cell r="DA51" t="str">
            <v>N/A</v>
          </cell>
          <cell r="DB51">
            <v>45291</v>
          </cell>
          <cell r="DC51">
            <v>45427</v>
          </cell>
          <cell r="DD51">
            <v>85</v>
          </cell>
          <cell r="DE51" t="str">
            <v>NO</v>
          </cell>
          <cell r="DF51" t="str">
            <v>Villavicencio</v>
          </cell>
          <cell r="DG51" t="str">
            <v>Cumplimiento</v>
          </cell>
          <cell r="DH51" t="str">
            <v>14-47-101023098</v>
          </cell>
          <cell r="DI51">
            <v>0</v>
          </cell>
          <cell r="DJ51" t="str">
            <v>Seguros del Estado S.A.</v>
          </cell>
          <cell r="DK51">
            <v>44985</v>
          </cell>
          <cell r="DL51" t="str">
            <v>28/02/2023 - 30/06/2024</v>
          </cell>
          <cell r="DM51">
            <v>44986</v>
          </cell>
          <cell r="DN51" t="str">
            <v>https://jepcolombia.sharepoint.com/:b:/g/SE/DAJ/SDC/EeyfQS8fSnJOlYaVGwAYlVYBLzy2fznZVlHQg3JZ-Z9MMQ?e=SVyxeZ</v>
          </cell>
          <cell r="DO51" t="str">
            <v>Mediante Otrosí N°1 el 26/12/2023 se publica la adición y prórroga del contrato JEP-456-2023</v>
          </cell>
          <cell r="DP51" t="str">
            <v>En ejecución</v>
          </cell>
          <cell r="DQ51" t="str">
            <v>Adición y prorroga</v>
          </cell>
          <cell r="DR51" t="str">
            <v>N/A</v>
          </cell>
          <cell r="DS51" t="str">
            <v>PSICOLOGÍA SOCIAL COMUNITARIA</v>
          </cell>
          <cell r="DT51" t="str">
            <v>N/A</v>
          </cell>
          <cell r="DU51" t="str">
            <v>FEMENINO</v>
          </cell>
        </row>
        <row r="52">
          <cell r="AY52" t="str">
            <v>JEP-457-2023</v>
          </cell>
          <cell r="AZ52" t="str">
            <v>JEP-CSPO-456-2023</v>
          </cell>
          <cell r="BA52" t="str">
            <v>Arinson Ruiz</v>
          </cell>
          <cell r="BB52">
            <v>44979</v>
          </cell>
          <cell r="BC52" t="str">
            <v>Maria Isabel Garzon Valencia </v>
          </cell>
          <cell r="BD52" t="str">
            <v>Contratos o convenios que no requieren pluralidad de ofertas</v>
          </cell>
          <cell r="BE52" t="str">
            <v>1. Prestación de servicios</v>
          </cell>
          <cell r="BF52" t="str">
            <v>Cédula de ciudadanía</v>
          </cell>
          <cell r="BG52">
            <v>1026288696</v>
          </cell>
          <cell r="BH52">
            <v>8</v>
          </cell>
          <cell r="BI52" t="str">
            <v>Persona Natural</v>
          </cell>
          <cell r="BJ52" t="str">
            <v>Bogotá D.C.</v>
          </cell>
          <cell r="BK52" t="str">
            <v>Prestar servicios profesionales para apoyar y acompañar al Departamento de Atención al Ciudadano en la gestión de los diferentes canales, manejo de bases de datos, encuestas de satisfacción a los titulares de derecho y ciudadanía en general e informes estadísticos para la implementación del punto 5 del acuerdo final con enfoque sistémico. </v>
          </cell>
          <cell r="BL52"/>
          <cell r="BM52" t="str">
            <v>Harvey Danilo Suarez Morales</v>
          </cell>
          <cell r="BN52" t="str">
            <v>Secretaría Ejecutiva</v>
          </cell>
          <cell r="BO52" t="str">
            <v>BB- Departamento de Atención al Ciudadano</v>
          </cell>
          <cell r="BP52" t="str">
            <v>Constanza Eugenia Cañón Charry</v>
          </cell>
          <cell r="BQ52">
            <v>51713734</v>
          </cell>
          <cell r="BR52" t="str">
            <v>BB- Departamento de Atención al Ciudadano</v>
          </cell>
          <cell r="BS52" t="str">
            <v>N/A</v>
          </cell>
          <cell r="BT52" t="str">
            <v>N/A</v>
          </cell>
          <cell r="BU52" t="str">
            <v>N/A</v>
          </cell>
          <cell r="BV52" t="str">
            <v>Inversión</v>
          </cell>
          <cell r="BW52">
            <v>45339959</v>
          </cell>
          <cell r="BX52" t="str">
            <v>N/A</v>
          </cell>
          <cell r="BY52" t="str">
            <v>N/A</v>
          </cell>
          <cell r="BZ52">
            <v>4401938</v>
          </cell>
          <cell r="CA52" t="str">
            <v>N/A</v>
          </cell>
          <cell r="CB52">
            <v>63923</v>
          </cell>
          <cell r="CC52" t="str">
            <v xml:space="preserve">	114923</v>
          </cell>
          <cell r="CD52">
            <v>2022011000068</v>
          </cell>
          <cell r="CE52">
            <v>44981</v>
          </cell>
          <cell r="CF52">
            <v>44986</v>
          </cell>
          <cell r="CG52" t="str">
            <v>N/A</v>
          </cell>
          <cell r="CH52" t="str">
            <v>N/A</v>
          </cell>
          <cell r="CI52" t="str">
            <v>N/A</v>
          </cell>
          <cell r="CJ52" t="str">
            <v>N/A</v>
          </cell>
          <cell r="CK52" t="str">
            <v>N/A</v>
          </cell>
          <cell r="CL52">
            <v>0</v>
          </cell>
          <cell r="CM52" t="str">
            <v>N/A</v>
          </cell>
          <cell r="CN52">
            <v>0</v>
          </cell>
          <cell r="CO52" t="str">
            <v>N/A</v>
          </cell>
          <cell r="CP52">
            <v>0</v>
          </cell>
          <cell r="CQ52" t="str">
            <v>N/A</v>
          </cell>
          <cell r="CR52">
            <v>0</v>
          </cell>
          <cell r="CS52" t="str">
            <v>N/A</v>
          </cell>
          <cell r="CT52">
            <v>0</v>
          </cell>
          <cell r="CU52">
            <v>0</v>
          </cell>
          <cell r="CV52">
            <v>-230</v>
          </cell>
          <cell r="CW52">
            <v>45339959</v>
          </cell>
          <cell r="CX52" t="str">
            <v>NO</v>
          </cell>
          <cell r="CY52" t="str">
            <v>N/A</v>
          </cell>
          <cell r="CZ52" t="str">
            <v>N/A</v>
          </cell>
          <cell r="DA52" t="str">
            <v>N/A</v>
          </cell>
          <cell r="DB52">
            <v>45291</v>
          </cell>
          <cell r="DC52">
            <v>45061</v>
          </cell>
          <cell r="DD52">
            <v>-281</v>
          </cell>
          <cell r="DE52" t="str">
            <v>NO</v>
          </cell>
          <cell r="DF52" t="str">
            <v>Cali</v>
          </cell>
          <cell r="DG52" t="str">
            <v>Cumplimiento</v>
          </cell>
          <cell r="DH52" t="str">
            <v xml:space="preserve">	21-47-101026707</v>
          </cell>
          <cell r="DI52">
            <v>0</v>
          </cell>
          <cell r="DJ52" t="str">
            <v>Seguros del Estado S.A.</v>
          </cell>
          <cell r="DK52">
            <v>44984</v>
          </cell>
          <cell r="DL52" t="str">
            <v>27/02/2023 - 05/07/2024</v>
          </cell>
          <cell r="DM52">
            <v>44986</v>
          </cell>
          <cell r="DN52" t="str">
            <v>https://jepcolombia.sharepoint.com/:b:/g/SE/DAJ/SDC/EeWafcfx4jNDsDoqEAocpAQBodRjuBBlEdgs3bVJBuYITg?e=nXYL8t</v>
          </cell>
          <cell r="DO52" t="str">
            <v>Terminación anticipada el cual se ejecutará hasta el 15 de mayo de 2023</v>
          </cell>
          <cell r="DP52" t="str">
            <v>Terminado</v>
          </cell>
          <cell r="DQ52" t="str">
            <v>Terminación anticipada</v>
          </cell>
          <cell r="DR52" t="str">
            <v>N/A</v>
          </cell>
          <cell r="DS52" t="str">
            <v>COMUNICACIÓN SOCIAL Y PERIODISMO</v>
          </cell>
          <cell r="DT52" t="str">
            <v>N/A</v>
          </cell>
          <cell r="DU52" t="str">
            <v>FEMENINO</v>
          </cell>
        </row>
        <row r="53">
          <cell r="AY53" t="str">
            <v>JEP-455-2023</v>
          </cell>
          <cell r="AZ53" t="str">
            <v>JEP-CSPO-454-2023</v>
          </cell>
          <cell r="BA53" t="str">
            <v>Arinson Ruiz</v>
          </cell>
          <cell r="BB53">
            <v>44979</v>
          </cell>
          <cell r="BC53" t="str">
            <v>Romys Evelis Gutierrez Arias </v>
          </cell>
          <cell r="BD53" t="str">
            <v>Contratos o convenios que no requieren pluralidad de ofertas</v>
          </cell>
          <cell r="BE53" t="str">
            <v>1. Prestación de servicios</v>
          </cell>
          <cell r="BF53" t="str">
            <v>Cédula de ciudadanía</v>
          </cell>
          <cell r="BG53">
            <v>49738541</v>
          </cell>
          <cell r="BH53">
            <v>1</v>
          </cell>
          <cell r="BI53" t="str">
            <v>Persona Natural</v>
          </cell>
          <cell r="BJ53" t="str">
            <v>Valledupar</v>
          </cell>
          <cell r="BK53" t="str">
            <v>Prestar servicios profesionales para apoyar y acompañar al Departamento de Atención al Ciudadano en la gestión de los diferentes canales, manejo de bases de datos, encuestas de satisfacción a los titulares de derecho y ciudadanía en general e informes estadísticos para la implementación del punto 5 del acuerdo final con enfoque sistémico. </v>
          </cell>
          <cell r="BL53" t="str">
            <v>Funciones de la dependencia</v>
          </cell>
          <cell r="BM53" t="str">
            <v>Harvey Danilo Suárez Morales</v>
          </cell>
          <cell r="BN53" t="str">
            <v>Secretaría Ejecutiva</v>
          </cell>
          <cell r="BO53" t="str">
            <v>BB- Departamento de Atención al Ciudadano</v>
          </cell>
          <cell r="BP53" t="str">
            <v>Constanza Eugenia Cañón Charry</v>
          </cell>
          <cell r="BQ53">
            <v>51713734</v>
          </cell>
          <cell r="BR53" t="str">
            <v>BB- Departamento de Atención al Ciudadano</v>
          </cell>
          <cell r="BS53" t="str">
            <v>N/A</v>
          </cell>
          <cell r="BT53" t="str">
            <v>N/A</v>
          </cell>
          <cell r="BU53" t="str">
            <v>N/A</v>
          </cell>
          <cell r="BV53" t="str">
            <v>Inversión</v>
          </cell>
          <cell r="BW53">
            <v>45339959</v>
          </cell>
          <cell r="BX53" t="str">
            <v>N/A</v>
          </cell>
          <cell r="BY53" t="str">
            <v>N/A</v>
          </cell>
          <cell r="BZ53">
            <v>4401938</v>
          </cell>
          <cell r="CA53" t="str">
            <v>N/A</v>
          </cell>
          <cell r="CB53">
            <v>64023</v>
          </cell>
          <cell r="CC53">
            <v>119423</v>
          </cell>
          <cell r="CD53">
            <v>2022011000068</v>
          </cell>
          <cell r="CE53">
            <v>44985</v>
          </cell>
          <cell r="CF53">
            <v>44986</v>
          </cell>
          <cell r="CG53" t="str">
            <v>N/A</v>
          </cell>
          <cell r="CH53" t="str">
            <v>N/A</v>
          </cell>
          <cell r="CI53" t="str">
            <v>N/A</v>
          </cell>
          <cell r="CJ53" t="str">
            <v>N/A</v>
          </cell>
          <cell r="CK53" t="str">
            <v>N/A</v>
          </cell>
          <cell r="CL53">
            <v>-1320579</v>
          </cell>
          <cell r="CM53">
            <v>45286</v>
          </cell>
          <cell r="CN53">
            <v>21631114</v>
          </cell>
          <cell r="CO53">
            <v>45286</v>
          </cell>
          <cell r="CP53">
            <v>0</v>
          </cell>
          <cell r="CQ53" t="str">
            <v>N/A</v>
          </cell>
          <cell r="CR53">
            <v>0</v>
          </cell>
          <cell r="CS53" t="str">
            <v>N/A</v>
          </cell>
          <cell r="CT53">
            <v>1</v>
          </cell>
          <cell r="CU53">
            <v>45286</v>
          </cell>
          <cell r="CV53">
            <v>136</v>
          </cell>
          <cell r="CW53">
            <v>65650494</v>
          </cell>
          <cell r="CX53" t="str">
            <v>SI</v>
          </cell>
          <cell r="CY53">
            <v>21631114</v>
          </cell>
          <cell r="CZ53" t="str">
            <v>N/A</v>
          </cell>
          <cell r="DA53" t="str">
            <v>N/A</v>
          </cell>
          <cell r="DB53">
            <v>45291</v>
          </cell>
          <cell r="DC53">
            <v>45427</v>
          </cell>
          <cell r="DD53">
            <v>85</v>
          </cell>
          <cell r="DE53" t="str">
            <v>NO</v>
          </cell>
          <cell r="DF53" t="str">
            <v>Valledupar</v>
          </cell>
          <cell r="DG53" t="str">
            <v>Cumplimiento</v>
          </cell>
          <cell r="DH53" t="str">
            <v>47-47-101001863</v>
          </cell>
          <cell r="DI53">
            <v>0</v>
          </cell>
          <cell r="DJ53" t="str">
            <v>Seguros del Estado S.A.</v>
          </cell>
          <cell r="DK53">
            <v>44985</v>
          </cell>
          <cell r="DL53" t="str">
            <v>23/02/2023 - 05/07/2024</v>
          </cell>
          <cell r="DM53">
            <v>44986</v>
          </cell>
          <cell r="DN53" t="str">
            <v>https://jepcolombia.sharepoint.com/:b:/g/SE/DAJ/SDC/Ee-I2yzjxbhFr7bMEqzAM-IBOi7d39a-mhOyHrTbz9T6KA?e=9ZFEHq</v>
          </cell>
          <cell r="DO53" t="str">
            <v>Mediante Otrosí N°1 el 26/12/2023 se publica la adición y prórroga del contrato JEP-455-2023</v>
          </cell>
          <cell r="DP53" t="str">
            <v>En ejecución</v>
          </cell>
          <cell r="DQ53" t="str">
            <v>Adición y prorroga</v>
          </cell>
          <cell r="DR53" t="str">
            <v>N/A</v>
          </cell>
          <cell r="DS53" t="str">
            <v>ADMINISTRADOR DE EMPRESAS</v>
          </cell>
          <cell r="DT53" t="str">
            <v>N/A</v>
          </cell>
          <cell r="DU53" t="str">
            <v>FEMENINO</v>
          </cell>
        </row>
        <row r="54">
          <cell r="AY54" t="str">
            <v>JEP-474-2023</v>
          </cell>
          <cell r="AZ54" t="str">
            <v>JEP-CSPO-473-2023</v>
          </cell>
          <cell r="BA54" t="str">
            <v>Arinson Ruiz</v>
          </cell>
          <cell r="BB54">
            <v>44980</v>
          </cell>
          <cell r="BC54" t="str">
            <v xml:space="preserve">Valeria Correa Barrera </v>
          </cell>
          <cell r="BD54" t="str">
            <v>Contratos o convenios que no requieren pluralidad de ofertas</v>
          </cell>
          <cell r="BE54" t="str">
            <v>1. Prestación de servicios</v>
          </cell>
          <cell r="BF54" t="str">
            <v>Cédula de ciudadanía</v>
          </cell>
          <cell r="BG54">
            <v>1152706266</v>
          </cell>
          <cell r="BH54">
            <v>6</v>
          </cell>
          <cell r="BI54" t="str">
            <v>Persona Natural</v>
          </cell>
          <cell r="BJ54" t="str">
            <v>Bello</v>
          </cell>
          <cell r="BK54" t="str">
            <v xml:space="preserve">Prestar servicios profesionales para apoyar y acompañar al Departamento de Atención al Ciudadano en la gestión de los diferentes canales, manejo de bases de datos, encuestas de satisfacción a los titulares de derecho y ciudadanía en general e informes estadísticos para la implementación del punto 5 del acuerdo final con enfoque sistémico.  </v>
          </cell>
          <cell r="BL54" t="str">
            <v>Funciones de la dependencia</v>
          </cell>
          <cell r="BM54" t="str">
            <v>Harvey Danilo Suárez Morales</v>
          </cell>
          <cell r="BN54" t="str">
            <v>Secretaría Ejecutiva</v>
          </cell>
          <cell r="BO54" t="str">
            <v>BB- Departamento de Atención al Ciudadano</v>
          </cell>
          <cell r="BP54" t="str">
            <v>Constanza Eugenia Cañón Charry</v>
          </cell>
          <cell r="BQ54">
            <v>51713734</v>
          </cell>
          <cell r="BR54" t="str">
            <v>BB- Departamento de Atención al Ciudadano</v>
          </cell>
          <cell r="BS54" t="str">
            <v>N/A</v>
          </cell>
          <cell r="BT54" t="str">
            <v>N/A</v>
          </cell>
          <cell r="BU54" t="str">
            <v>N/A</v>
          </cell>
          <cell r="BV54" t="str">
            <v>Inversión</v>
          </cell>
          <cell r="BW54">
            <v>44019372</v>
          </cell>
          <cell r="BX54" t="str">
            <v>N/A</v>
          </cell>
          <cell r="BY54" t="str">
            <v>N/A</v>
          </cell>
          <cell r="BZ54">
            <v>4401938</v>
          </cell>
          <cell r="CA54" t="str">
            <v>N/A</v>
          </cell>
          <cell r="CB54">
            <v>64123</v>
          </cell>
          <cell r="CC54">
            <v>125223</v>
          </cell>
          <cell r="CD54">
            <v>2022011000068</v>
          </cell>
          <cell r="CE54">
            <v>44988</v>
          </cell>
          <cell r="CF54">
            <v>44991</v>
          </cell>
          <cell r="CG54" t="str">
            <v>N/A</v>
          </cell>
          <cell r="CH54" t="str">
            <v>N/A</v>
          </cell>
          <cell r="CI54" t="str">
            <v>N/A</v>
          </cell>
          <cell r="CJ54" t="str">
            <v>N/A</v>
          </cell>
          <cell r="CK54" t="str">
            <v>N/A</v>
          </cell>
          <cell r="CL54">
            <v>-586924</v>
          </cell>
          <cell r="CM54">
            <v>45286</v>
          </cell>
          <cell r="CN54">
            <v>21631114</v>
          </cell>
          <cell r="CO54">
            <v>45286</v>
          </cell>
          <cell r="CP54">
            <v>0</v>
          </cell>
          <cell r="CQ54" t="str">
            <v>N/A</v>
          </cell>
          <cell r="CR54">
            <v>0</v>
          </cell>
          <cell r="CS54" t="str">
            <v>N/A</v>
          </cell>
          <cell r="CT54">
            <v>1</v>
          </cell>
          <cell r="CU54">
            <v>45286</v>
          </cell>
          <cell r="CV54">
            <v>136</v>
          </cell>
          <cell r="CW54">
            <v>65063562</v>
          </cell>
          <cell r="CX54" t="str">
            <v>SI</v>
          </cell>
          <cell r="CY54">
            <v>21631114</v>
          </cell>
          <cell r="CZ54" t="str">
            <v>N/A</v>
          </cell>
          <cell r="DA54" t="str">
            <v>N/A</v>
          </cell>
          <cell r="DB54">
            <v>45291</v>
          </cell>
          <cell r="DC54">
            <v>45427</v>
          </cell>
          <cell r="DD54">
            <v>85</v>
          </cell>
          <cell r="DE54" t="str">
            <v>NO</v>
          </cell>
          <cell r="DF54" t="str">
            <v>Medellín</v>
          </cell>
          <cell r="DG54" t="str">
            <v>Cumplimiento</v>
          </cell>
          <cell r="DH54" t="str">
            <v>460 - 47 - 994000062696</v>
          </cell>
          <cell r="DI54">
            <v>0</v>
          </cell>
          <cell r="DJ54" t="str">
            <v>Aseguradora Solidaria de Colombia</v>
          </cell>
          <cell r="DK54">
            <v>44988</v>
          </cell>
          <cell r="DL54" t="str">
            <v>03/03/2023 - 30/06/2024</v>
          </cell>
          <cell r="DM54">
            <v>44988</v>
          </cell>
          <cell r="DN54" t="str">
            <v>https://jepcolombia.sharepoint.com/:b:/g/SE/DAJ/SDC/Eb87z0qEM1FCvEGzKHLbqIIBRzkEqAeqo1V0DE5uzF3HAg?e=GiZRLf</v>
          </cell>
          <cell r="DO54" t="str">
            <v>Mediante Otrosí N°1 el 26/12/2023 se publica la adición y prórroga del contrato JEP-474-2023</v>
          </cell>
          <cell r="DP54" t="str">
            <v>En ejecución</v>
          </cell>
          <cell r="DQ54" t="str">
            <v>Adición y prorroga</v>
          </cell>
          <cell r="DR54" t="str">
            <v>N/A</v>
          </cell>
          <cell r="DS54" t="str">
            <v>CIENCIAS POLITICAS</v>
          </cell>
          <cell r="DT54" t="str">
            <v>N/A</v>
          </cell>
          <cell r="DU54" t="str">
            <v>FEMENINO</v>
          </cell>
        </row>
        <row r="55">
          <cell r="AY55" t="str">
            <v>JEP-495-2023</v>
          </cell>
          <cell r="AZ55" t="str">
            <v>JEP-CSPO-494-2023</v>
          </cell>
          <cell r="BA55" t="str">
            <v>Jairo Cuellar</v>
          </cell>
          <cell r="BB55">
            <v>44985</v>
          </cell>
          <cell r="BC55" t="str">
            <v>July Angelica Martha Boton</v>
          </cell>
          <cell r="BD55" t="str">
            <v>Contratos o convenios que no requieren pluralidad de ofertas</v>
          </cell>
          <cell r="BE55" t="str">
            <v>1. Prestación de servicios</v>
          </cell>
          <cell r="BF55" t="str">
            <v>Cédula de ciudadanía</v>
          </cell>
          <cell r="BG55">
            <v>52983962</v>
          </cell>
          <cell r="BH55">
            <v>7</v>
          </cell>
          <cell r="BI55" t="str">
            <v>Persona Natural</v>
          </cell>
          <cell r="BJ55" t="str">
            <v>Bogotá D.C.</v>
          </cell>
          <cell r="BK55" t="str">
            <v>Prestar servicios para apoyar y acompañar al Departamento de Atención al Ciudadano en la organización de los archivos de gestión de acuerdo con las tablas de retención documental de la Entidad, para fortalecer las herramientas y estrategias con enfoques diferenciales</v>
          </cell>
          <cell r="BL55" t="str">
            <v>Funciones de la dependencia</v>
          </cell>
          <cell r="BM55" t="str">
            <v>Harvey Danilo Suárez Morales</v>
          </cell>
          <cell r="BN55" t="str">
            <v>Secretaría Ejecutiva</v>
          </cell>
          <cell r="BO55" t="str">
            <v>BB- Departamento de Atención al Ciudadano</v>
          </cell>
          <cell r="BP55" t="str">
            <v>Constanza Eugenia Cañón Charry</v>
          </cell>
          <cell r="BQ55">
            <v>51713734</v>
          </cell>
          <cell r="BR55" t="str">
            <v>BB- Departamento de Atención al Ciudadano</v>
          </cell>
          <cell r="BS55" t="str">
            <v>N/A</v>
          </cell>
          <cell r="BT55" t="str">
            <v>N/A</v>
          </cell>
          <cell r="BU55" t="str">
            <v>N/A</v>
          </cell>
          <cell r="BV55" t="str">
            <v>Funcionamiento</v>
          </cell>
          <cell r="BW55">
            <v>43872641</v>
          </cell>
          <cell r="BX55" t="str">
            <v>N/A</v>
          </cell>
          <cell r="BY55" t="str">
            <v>N/A</v>
          </cell>
          <cell r="BZ55">
            <v>4401938</v>
          </cell>
          <cell r="CA55" t="str">
            <v>N/A</v>
          </cell>
          <cell r="CB55">
            <v>64223</v>
          </cell>
          <cell r="CC55">
            <v>143523</v>
          </cell>
          <cell r="CD55" t="str">
            <v>N/A</v>
          </cell>
          <cell r="CE55">
            <v>44995</v>
          </cell>
          <cell r="CF55">
            <v>44998</v>
          </cell>
          <cell r="CG55" t="str">
            <v>N/A</v>
          </cell>
          <cell r="CH55" t="str">
            <v>N/A</v>
          </cell>
          <cell r="CI55" t="str">
            <v>N/A</v>
          </cell>
          <cell r="CJ55" t="str">
            <v>N/A</v>
          </cell>
          <cell r="CK55" t="str">
            <v>N/A</v>
          </cell>
          <cell r="CL55">
            <v>0</v>
          </cell>
          <cell r="CM55" t="str">
            <v>N/A</v>
          </cell>
          <cell r="CN55">
            <v>0</v>
          </cell>
          <cell r="CO55" t="str">
            <v>N/A</v>
          </cell>
          <cell r="CP55">
            <v>0</v>
          </cell>
          <cell r="CQ55" t="str">
            <v>N/A</v>
          </cell>
          <cell r="CR55">
            <v>0</v>
          </cell>
          <cell r="CS55" t="str">
            <v>N/A</v>
          </cell>
          <cell r="CT55">
            <v>0</v>
          </cell>
          <cell r="CU55" t="str">
            <v>N/A</v>
          </cell>
          <cell r="CV55">
            <v>0</v>
          </cell>
          <cell r="CW55">
            <v>43872641</v>
          </cell>
          <cell r="CX55" t="str">
            <v>NO</v>
          </cell>
          <cell r="CY55" t="str">
            <v>N/A</v>
          </cell>
          <cell r="CZ55" t="str">
            <v>N/A</v>
          </cell>
          <cell r="DA55" t="str">
            <v>N/A</v>
          </cell>
          <cell r="DB55">
            <v>45291</v>
          </cell>
          <cell r="DC55">
            <v>45291</v>
          </cell>
          <cell r="DD55">
            <v>-51</v>
          </cell>
          <cell r="DE55" t="str">
            <v>NO</v>
          </cell>
          <cell r="DF55" t="str">
            <v>Bogotá D.C.</v>
          </cell>
          <cell r="DG55" t="str">
            <v>Cumplimiento</v>
          </cell>
          <cell r="DH55" t="str">
            <v>340 47 994000044182</v>
          </cell>
          <cell r="DI55">
            <v>1</v>
          </cell>
          <cell r="DJ55" t="str">
            <v>Aseguradora Solidaria de Colombia</v>
          </cell>
          <cell r="DK55">
            <v>44998</v>
          </cell>
          <cell r="DL55" t="str">
            <v>10/03/2023 - 10/07/2024</v>
          </cell>
          <cell r="DM55">
            <v>44998</v>
          </cell>
          <cell r="DN55" t="str">
            <v>https://jepcolombia.sharepoint.com/:b:/g/SE/DAJ/SDC/EUWk6EF5CxFOjKsYUA5yJx8B21Pk6EdL1LQPLv0kPmbM1g?e=kj7tq4
https://jepcolombia.sharepoint.com/:b:/g/SE/DAJ/SDC/EcEN3eKsauRBnGa2PybObyoB32dUN7ZzcZsi6H6woMvGRQ?e=XUSdPX</v>
          </cell>
          <cell r="DO55" t="str">
            <v>Mediate otrosí número 1  del  31/03/2023 Modificar las siguientes cláusulas: Cláusula Sexta “Valor del Contrato” y Cláusula Octava “Forma de Pago”, Cláusula Vigésima Segunda “Lugar de Ejecución” La información se relaciona directamente en la base</v>
          </cell>
          <cell r="DP55" t="str">
            <v>Terminado</v>
          </cell>
          <cell r="DQ55" t="str">
            <v>Ingreso</v>
          </cell>
          <cell r="DR55" t="str">
            <v>N/A</v>
          </cell>
          <cell r="DS55" t="str">
            <v>ADMINISTRACIÓN DE EMPRESAS</v>
          </cell>
          <cell r="DT55" t="str">
            <v>CIENCIAS DE LA INFORMACIÓN</v>
          </cell>
          <cell r="DU55" t="str">
            <v>FEMENINO</v>
          </cell>
        </row>
        <row r="56">
          <cell r="AY56" t="str">
            <v>JEP-251-2023</v>
          </cell>
          <cell r="AZ56" t="str">
            <v>JEP-CSPO-251-2023</v>
          </cell>
          <cell r="BA56" t="str">
            <v>Jairo Cuellar</v>
          </cell>
          <cell r="BB56">
            <v>44958</v>
          </cell>
          <cell r="BC56" t="str">
            <v>Sandra Marcela Espejo Moreno</v>
          </cell>
          <cell r="BD56" t="str">
            <v>Contratos o convenios que no requieren pluralidad de ofertas</v>
          </cell>
          <cell r="BE56" t="str">
            <v>1. Prestación de servicios</v>
          </cell>
          <cell r="BF56" t="str">
            <v>Cédula de ciudadanía</v>
          </cell>
          <cell r="BG56">
            <v>52969671</v>
          </cell>
          <cell r="BH56">
            <v>0</v>
          </cell>
          <cell r="BI56" t="str">
            <v>Persona Natural</v>
          </cell>
          <cell r="BJ56" t="str">
            <v>Bogotá D.C.</v>
          </cell>
          <cell r="BK56" t="str">
            <v>Prestar servicios profesionales para apoyar y acompañar al Departamento de Atención al Ciudadano en la estructuración, diseño, implementación y socialización de acciones estratégicas con lenguaje claro, para fortalecer la comunicación de la entidad con la ciudadanía en materia restaurativa</v>
          </cell>
          <cell r="BL56" t="str">
            <v>Funciones de la dependencia</v>
          </cell>
          <cell r="BM56" t="str">
            <v>Harvey Danilo Suárez Morales</v>
          </cell>
          <cell r="BN56" t="str">
            <v>Secretaría Ejecutiva</v>
          </cell>
          <cell r="BO56" t="str">
            <v>BB- Departamento de Atención al Ciudadano</v>
          </cell>
          <cell r="BP56" t="str">
            <v>Constanza Eugenia Cañón Charry</v>
          </cell>
          <cell r="BQ56">
            <v>51713734</v>
          </cell>
          <cell r="BR56" t="str">
            <v>BB- Departamento de Atención al Ciudadano</v>
          </cell>
          <cell r="BS56" t="str">
            <v>N/A</v>
          </cell>
          <cell r="BT56" t="str">
            <v>N/A</v>
          </cell>
          <cell r="BU56" t="str">
            <v>N/A</v>
          </cell>
          <cell r="BV56" t="str">
            <v>Inversión</v>
          </cell>
          <cell r="BW56">
            <v>95172968</v>
          </cell>
          <cell r="BX56" t="str">
            <v>N/A</v>
          </cell>
          <cell r="BY56" t="str">
            <v>N/A</v>
          </cell>
          <cell r="BZ56">
            <v>8652088</v>
          </cell>
          <cell r="CA56" t="str">
            <v>N/A</v>
          </cell>
          <cell r="CB56">
            <v>64323</v>
          </cell>
          <cell r="CC56">
            <v>66223</v>
          </cell>
          <cell r="CD56">
            <v>2022011000068</v>
          </cell>
          <cell r="CE56">
            <v>44960</v>
          </cell>
          <cell r="CF56">
            <v>44963</v>
          </cell>
          <cell r="CG56" t="str">
            <v>N/A</v>
          </cell>
          <cell r="CH56" t="str">
            <v>N/A</v>
          </cell>
          <cell r="CI56" t="str">
            <v>N/A</v>
          </cell>
          <cell r="CJ56" t="str">
            <v>N/A</v>
          </cell>
          <cell r="CK56" t="str">
            <v>N/A</v>
          </cell>
          <cell r="CL56">
            <v>0</v>
          </cell>
          <cell r="CM56" t="str">
            <v>N/A</v>
          </cell>
          <cell r="CN56">
            <v>0</v>
          </cell>
          <cell r="CO56" t="str">
            <v>N/A</v>
          </cell>
          <cell r="CP56">
            <v>0</v>
          </cell>
          <cell r="CQ56" t="str">
            <v>N/A</v>
          </cell>
          <cell r="CR56">
            <v>0</v>
          </cell>
          <cell r="CS56" t="str">
            <v>N/A</v>
          </cell>
          <cell r="CT56">
            <v>0</v>
          </cell>
          <cell r="CU56" t="str">
            <v>N/A</v>
          </cell>
          <cell r="CV56">
            <v>0</v>
          </cell>
          <cell r="CW56">
            <v>95172968</v>
          </cell>
          <cell r="CX56" t="str">
            <v>NO</v>
          </cell>
          <cell r="CY56" t="str">
            <v>N/A</v>
          </cell>
          <cell r="CZ56" t="str">
            <v>N/A</v>
          </cell>
          <cell r="DA56" t="str">
            <v>N/A</v>
          </cell>
          <cell r="DB56">
            <v>45291</v>
          </cell>
          <cell r="DC56">
            <v>45291</v>
          </cell>
          <cell r="DD56">
            <v>-51</v>
          </cell>
          <cell r="DE56" t="str">
            <v>NO</v>
          </cell>
          <cell r="DF56" t="str">
            <v>Bogotá D.C.</v>
          </cell>
          <cell r="DG56" t="str">
            <v>Cumplimiento</v>
          </cell>
          <cell r="DH56" t="str">
            <v>37-47-101003856</v>
          </cell>
          <cell r="DI56">
            <v>0</v>
          </cell>
          <cell r="DJ56" t="str">
            <v>Seguros del Estado S.A.</v>
          </cell>
          <cell r="DK56">
            <v>44963</v>
          </cell>
          <cell r="DL56" t="str">
            <v>06/02/2023  - 30/06/2024</v>
          </cell>
          <cell r="DM56">
            <v>44963</v>
          </cell>
          <cell r="DN56" t="str">
            <v>https://jepcolombia.sharepoint.com/:b:/g/SE/DAJ/SDC/EXObrWvn8D9NhK6Pr4i7sm0BFBTj2WRKAHBrTVNDBd4raw?e=71X5fM</v>
          </cell>
          <cell r="DO56" t="str">
            <v>Mediante otrosí del 26 de julio de 2023 se modifica la “CLÁUSULA SEXTA VALOR DEL
CONTRATO”, del contrato de prestación de servicios JEP-251-2023, la cual quedará así:
El valor del contrato será hasta por la suma NOVENTA Y CINCO MILLONES CIENTO
SETENTA Y DOS MIL NOVECIENTOS SESENTA Y OCHO PESOS M/CTE
($95.172.968)</v>
          </cell>
          <cell r="DP56" t="str">
            <v>Terminado</v>
          </cell>
          <cell r="DQ56" t="str">
            <v>Ingreso</v>
          </cell>
          <cell r="DR56" t="str">
            <v>N/A</v>
          </cell>
          <cell r="DS56" t="str">
            <v>COMUNICACIÓN SOCIAL Y PERIODISMO</v>
          </cell>
          <cell r="DT56" t="str">
            <v>N/A</v>
          </cell>
          <cell r="DU56" t="str">
            <v>FEMENINO</v>
          </cell>
        </row>
        <row r="57">
          <cell r="AY57" t="str">
            <v>JEP-580-2023</v>
          </cell>
          <cell r="AZ57" t="str">
            <v>JEP-CSPO-577-2023</v>
          </cell>
          <cell r="BA57" t="str">
            <v>Angela Esquivel</v>
          </cell>
          <cell r="BB57">
            <v>45040</v>
          </cell>
          <cell r="BC57" t="str">
            <v>Martha Liliana Rengifo Montealegre</v>
          </cell>
          <cell r="BD57" t="str">
            <v>Contratos o convenios que no requieren pluralidad de ofertas</v>
          </cell>
          <cell r="BE57" t="str">
            <v>1. Prestación de servicios</v>
          </cell>
          <cell r="BF57" t="str">
            <v>Cédula de ciudadanía</v>
          </cell>
          <cell r="BG57">
            <v>52778547</v>
          </cell>
          <cell r="BH57">
            <v>5</v>
          </cell>
          <cell r="BI57" t="str">
            <v>Persona Natural</v>
          </cell>
          <cell r="BJ57" t="str">
            <v>Bogotá D.C.</v>
          </cell>
          <cell r="BK57" t="str">
            <v>Prestar servicios profesionales para apoyar y acompañar al Departamento de Gestión Territorial en la organización y sistematización de la información producida por la dependencia, en el marco de los lineamientos para la aplicación del enfoque territorial, teniendo en cuenta los enfoques diferenciales</v>
          </cell>
          <cell r="BL57" t="str">
            <v>Funciones de la dependencia</v>
          </cell>
          <cell r="BM57" t="str">
            <v>Harvey Danilo Suárez Morales</v>
          </cell>
          <cell r="BN57" t="str">
            <v>Secretaría Ejecutiva</v>
          </cell>
          <cell r="BO57" t="str">
            <v xml:space="preserve">BB- Departamento de Gestión Territorial </v>
          </cell>
          <cell r="BP57" t="str">
            <v>Gloria Patricia Cala Navarro</v>
          </cell>
          <cell r="BQ57">
            <v>45761628</v>
          </cell>
          <cell r="BR57" t="str">
            <v xml:space="preserve">BB- Departamento de Gestión Territorial </v>
          </cell>
          <cell r="BS57" t="str">
            <v>N/A</v>
          </cell>
          <cell r="BT57" t="str">
            <v>N/A</v>
          </cell>
          <cell r="BU57" t="str">
            <v>N/A</v>
          </cell>
          <cell r="BV57" t="str">
            <v>Inversión</v>
          </cell>
          <cell r="BW57">
            <v>30358184</v>
          </cell>
          <cell r="BX57" t="str">
            <v>N/A</v>
          </cell>
          <cell r="BY57" t="str">
            <v>N/A</v>
          </cell>
          <cell r="BZ57">
            <v>3794773</v>
          </cell>
          <cell r="CA57" t="str">
            <v>N/A</v>
          </cell>
          <cell r="CB57">
            <v>60123</v>
          </cell>
          <cell r="CC57">
            <v>235623</v>
          </cell>
          <cell r="CD57">
            <v>2022011000068</v>
          </cell>
          <cell r="CE57">
            <v>45054</v>
          </cell>
          <cell r="CF57">
            <v>45058</v>
          </cell>
          <cell r="CG57" t="str">
            <v>N/A</v>
          </cell>
          <cell r="CH57" t="str">
            <v>N/A</v>
          </cell>
          <cell r="CI57" t="str">
            <v>N/A</v>
          </cell>
          <cell r="CJ57" t="str">
            <v>N/A</v>
          </cell>
          <cell r="CK57" t="str">
            <v>N/A</v>
          </cell>
          <cell r="CL57">
            <v>0</v>
          </cell>
          <cell r="CM57" t="str">
            <v>N/A</v>
          </cell>
          <cell r="CN57">
            <v>0</v>
          </cell>
          <cell r="CO57" t="str">
            <v>N/A</v>
          </cell>
          <cell r="CP57">
            <v>0</v>
          </cell>
          <cell r="CQ57" t="str">
            <v>N/A</v>
          </cell>
          <cell r="CR57">
            <v>0</v>
          </cell>
          <cell r="CS57" t="str">
            <v>N/A</v>
          </cell>
          <cell r="CT57">
            <v>0</v>
          </cell>
          <cell r="CU57" t="str">
            <v>N/A</v>
          </cell>
          <cell r="CV57">
            <v>0</v>
          </cell>
          <cell r="CW57">
            <v>30358184</v>
          </cell>
          <cell r="CX57" t="str">
            <v>NO</v>
          </cell>
          <cell r="CY57" t="str">
            <v>N/A</v>
          </cell>
          <cell r="CZ57" t="str">
            <v>N/A</v>
          </cell>
          <cell r="DA57" t="str">
            <v>N/A</v>
          </cell>
          <cell r="DB57">
            <v>45291</v>
          </cell>
          <cell r="DC57">
            <v>45291</v>
          </cell>
          <cell r="DD57">
            <v>-51</v>
          </cell>
          <cell r="DE57" t="str">
            <v>NO</v>
          </cell>
          <cell r="DF57" t="str">
            <v>Bogotá D.C.</v>
          </cell>
          <cell r="DG57" t="str">
            <v>Cumplimiento</v>
          </cell>
          <cell r="DH57" t="str">
            <v xml:space="preserve">	15-47-101011380</v>
          </cell>
          <cell r="DI57">
            <v>0</v>
          </cell>
          <cell r="DJ57" t="str">
            <v>Seguros del Estado S.A.</v>
          </cell>
          <cell r="DK57">
            <v>45055</v>
          </cell>
          <cell r="DL57" t="str">
            <v>09/05/2023 - 04/07/2024</v>
          </cell>
          <cell r="DM57">
            <v>45057</v>
          </cell>
          <cell r="DN57" t="str">
            <v>https://jepcolombia.sharepoint.com/:b:/g/SE/DAJ/SDC/EYlwIkB-9QxElhEr8n1yHewBnSTNvkantfEiZ6T-_jfV1A?e=SL0cu4</v>
          </cell>
          <cell r="DO57" t="str">
            <v>Ninguna</v>
          </cell>
          <cell r="DP57" t="str">
            <v>Terminado</v>
          </cell>
          <cell r="DQ57" t="str">
            <v>Ingreso</v>
          </cell>
          <cell r="DR57" t="str">
            <v>N/A</v>
          </cell>
          <cell r="DS57" t="str">
            <v>CIENCIAS POLITICAS</v>
          </cell>
          <cell r="DT57" t="str">
            <v>N/A</v>
          </cell>
          <cell r="DU57" t="str">
            <v>FEMENINO</v>
          </cell>
        </row>
        <row r="58">
          <cell r="AY58" t="str">
            <v>JEP-400-2023</v>
          </cell>
          <cell r="AZ58" t="str">
            <v>JEP-CSPO-400-2023</v>
          </cell>
          <cell r="BA58" t="str">
            <v>Angela Esquivel</v>
          </cell>
          <cell r="BB58">
            <v>44971</v>
          </cell>
          <cell r="BC58" t="str">
            <v>Maribel Rodriguez Acevedo</v>
          </cell>
          <cell r="BD58" t="str">
            <v>Contratos o convenios que no requieren pluralidad de ofertas</v>
          </cell>
          <cell r="BE58" t="str">
            <v>1. Prestación de servicios</v>
          </cell>
          <cell r="BF58" t="str">
            <v>Cédula de ciudadanía</v>
          </cell>
          <cell r="BG58">
            <v>52644977</v>
          </cell>
          <cell r="BH58">
            <v>3</v>
          </cell>
          <cell r="BI58" t="str">
            <v>Persona Natural</v>
          </cell>
          <cell r="BJ58" t="str">
            <v>Bogotá D.C.</v>
          </cell>
          <cell r="BK58" t="str">
            <v>Prestar servicios profesionales especializados para apoyar y acompañar al Departamento de Gestión Territorial en el despliegue territorial y la gestión en los departamentos de Valle del Cauca, Risaralda, Quindío y Caldas, en el marco de las funciones de la dependencia, los lineamientos para la aplicación del enfoque territorial y la justicia restaurativa, teniendo en cuenta los enfoques diferenciales.</v>
          </cell>
          <cell r="BL58" t="str">
            <v>Misional</v>
          </cell>
          <cell r="BM58" t="str">
            <v>Harvey Danilo Suárez Morales</v>
          </cell>
          <cell r="BN58" t="str">
            <v>Secretaría Ejecutiva</v>
          </cell>
          <cell r="BO58" t="str">
            <v xml:space="preserve">BB- Departamento de Gestión Territorial </v>
          </cell>
          <cell r="BP58" t="str">
            <v>Gloria Patricia Cala Navarro</v>
          </cell>
          <cell r="BQ58">
            <v>45761628</v>
          </cell>
          <cell r="BR58" t="str">
            <v xml:space="preserve">BB- Departamento de Gestión Territorial </v>
          </cell>
          <cell r="BS58" t="str">
            <v>N/A</v>
          </cell>
          <cell r="BT58" t="str">
            <v>N/A</v>
          </cell>
          <cell r="BU58" t="str">
            <v>N/A</v>
          </cell>
          <cell r="BV58" t="str">
            <v>Inversión</v>
          </cell>
          <cell r="BW58">
            <v>79943234</v>
          </cell>
          <cell r="BX58" t="str">
            <v>N/A</v>
          </cell>
          <cell r="BY58" t="str">
            <v>N/A</v>
          </cell>
          <cell r="BZ58">
            <v>7589549</v>
          </cell>
          <cell r="CA58" t="str">
            <v>N/A</v>
          </cell>
          <cell r="CB58">
            <v>55923</v>
          </cell>
          <cell r="CC58">
            <v>89423</v>
          </cell>
          <cell r="CD58">
            <v>2022011000068</v>
          </cell>
          <cell r="CE58">
            <v>44972</v>
          </cell>
          <cell r="CF58">
            <v>44978</v>
          </cell>
          <cell r="CG58" t="str">
            <v>N/A</v>
          </cell>
          <cell r="CH58" t="str">
            <v>N/A</v>
          </cell>
          <cell r="CI58" t="str">
            <v>N/A</v>
          </cell>
          <cell r="CJ58" t="str">
            <v>N/A</v>
          </cell>
          <cell r="CK58" t="str">
            <v>N/A</v>
          </cell>
          <cell r="CL58">
            <v>0</v>
          </cell>
          <cell r="CM58" t="str">
            <v>N/A</v>
          </cell>
          <cell r="CN58">
            <v>0</v>
          </cell>
          <cell r="CO58" t="str">
            <v>N/A</v>
          </cell>
          <cell r="CP58">
            <v>0</v>
          </cell>
          <cell r="CQ58" t="str">
            <v>N/A</v>
          </cell>
          <cell r="CR58">
            <v>0</v>
          </cell>
          <cell r="CS58" t="str">
            <v>N/A</v>
          </cell>
          <cell r="CT58">
            <v>0</v>
          </cell>
          <cell r="CU58" t="str">
            <v>N/A</v>
          </cell>
          <cell r="CV58">
            <v>0</v>
          </cell>
          <cell r="CW58">
            <v>79943234</v>
          </cell>
          <cell r="CX58" t="str">
            <v>NO</v>
          </cell>
          <cell r="CY58" t="str">
            <v>N/A</v>
          </cell>
          <cell r="CZ58" t="str">
            <v>N/A</v>
          </cell>
          <cell r="DA58" t="str">
            <v>N/A</v>
          </cell>
          <cell r="DB58">
            <v>45291</v>
          </cell>
          <cell r="DC58">
            <v>45291</v>
          </cell>
          <cell r="DD58">
            <v>-51</v>
          </cell>
          <cell r="DE58" t="str">
            <v>NO</v>
          </cell>
          <cell r="DF58" t="str">
            <v>Jamundí</v>
          </cell>
          <cell r="DG58" t="str">
            <v>Cumplimiento</v>
          </cell>
          <cell r="DH58" t="str">
            <v>C-100053590</v>
          </cell>
          <cell r="DI58">
            <v>0</v>
          </cell>
          <cell r="DJ58" t="str">
            <v xml:space="preserve">Seguros Mundial </v>
          </cell>
          <cell r="DK58">
            <v>44977</v>
          </cell>
          <cell r="DL58" t="str">
            <v>15/02/2023 - 30/06/2023</v>
          </cell>
          <cell r="DM58">
            <v>44977</v>
          </cell>
          <cell r="DN58" t="str">
            <v>https://jepcolombia.sharepoint.com/:b:/g/SE/DAJ/SDC/EQGliQuzVENArju3-yJm01kBas62BXgX73DwQdBKMbHHIg?e=WAqvuO</v>
          </cell>
          <cell r="DO58" t="str">
            <v>Ninguna</v>
          </cell>
          <cell r="DP58" t="str">
            <v>Terminado</v>
          </cell>
          <cell r="DQ58" t="str">
            <v>Ingreso</v>
          </cell>
          <cell r="DR58" t="str">
            <v>N/A</v>
          </cell>
          <cell r="DS58" t="str">
            <v>PSICOLOGÍA</v>
          </cell>
          <cell r="DT58" t="str">
            <v>N/A</v>
          </cell>
          <cell r="DU58" t="str">
            <v>FEMENINO</v>
          </cell>
        </row>
        <row r="59">
          <cell r="AY59" t="str">
            <v>JEP-578-2023</v>
          </cell>
          <cell r="AZ59" t="str">
            <v>JEP-CSPO-575-2023</v>
          </cell>
          <cell r="BA59" t="str">
            <v>Angela Esquivel</v>
          </cell>
          <cell r="BB59">
            <v>45037</v>
          </cell>
          <cell r="BC59" t="str">
            <v>Cesar Iván Salas Cárdenas</v>
          </cell>
          <cell r="BD59" t="str">
            <v>Contratos o convenios que no requieren pluralidad de ofertas</v>
          </cell>
          <cell r="BE59" t="str">
            <v>1. Prestación de servicios</v>
          </cell>
          <cell r="BF59" t="str">
            <v>Cédula de ciudadanía</v>
          </cell>
          <cell r="BG59">
            <v>1013655938</v>
          </cell>
          <cell r="BH59">
            <v>2</v>
          </cell>
          <cell r="BI59" t="str">
            <v>Persona Natural</v>
          </cell>
          <cell r="BJ59" t="str">
            <v>Bogotá D.C.</v>
          </cell>
          <cell r="BK59" t="str">
            <v>Prestar servicios profesionales para apoyar y acompañar al Departamento de Gestión Territorial en la organización y sistematización de la información producida por la dependencia, en el marco de los lineamientos para la aplicación del enfoque territorial, teniendo en cuenta los enfoques diferenciales</v>
          </cell>
          <cell r="BL59" t="str">
            <v>Funciones de la dependencia</v>
          </cell>
          <cell r="BM59" t="str">
            <v>Harvey Danilo Suárez Morales</v>
          </cell>
          <cell r="BN59" t="str">
            <v>Secretaría Ejecutiva</v>
          </cell>
          <cell r="BO59" t="str">
            <v xml:space="preserve">BB- Departamento de Gestión Territorial </v>
          </cell>
          <cell r="BP59" t="str">
            <v>Gloria Patricia Cala Navarro</v>
          </cell>
          <cell r="BQ59">
            <v>45761628</v>
          </cell>
          <cell r="BR59" t="str">
            <v xml:space="preserve">BB- Departamento de Gestión Territorial </v>
          </cell>
          <cell r="BS59" t="str">
            <v>N/A</v>
          </cell>
          <cell r="BT59" t="str">
            <v>N/A</v>
          </cell>
          <cell r="BU59" t="str">
            <v>N/A</v>
          </cell>
          <cell r="BV59" t="str">
            <v>Inversión</v>
          </cell>
          <cell r="BW59">
            <v>32002580</v>
          </cell>
          <cell r="BX59" t="str">
            <v>N/A</v>
          </cell>
          <cell r="BY59" t="str">
            <v>N/A</v>
          </cell>
          <cell r="BZ59">
            <v>3794773</v>
          </cell>
          <cell r="CA59" t="str">
            <v>N/A</v>
          </cell>
          <cell r="CB59">
            <v>60023</v>
          </cell>
          <cell r="CC59">
            <v>212223</v>
          </cell>
          <cell r="CD59">
            <v>2022011000068</v>
          </cell>
          <cell r="CE59">
            <v>45041</v>
          </cell>
          <cell r="CF59">
            <v>45044</v>
          </cell>
          <cell r="CG59" t="str">
            <v>N/A</v>
          </cell>
          <cell r="CH59" t="str">
            <v>N/A</v>
          </cell>
          <cell r="CI59" t="str">
            <v>N/A</v>
          </cell>
          <cell r="CJ59" t="str">
            <v>N/A</v>
          </cell>
          <cell r="CK59" t="str">
            <v>N/A</v>
          </cell>
          <cell r="CL59">
            <v>0</v>
          </cell>
          <cell r="CM59" t="str">
            <v>N/A</v>
          </cell>
          <cell r="CN59">
            <v>0</v>
          </cell>
          <cell r="CO59" t="str">
            <v>N/A</v>
          </cell>
          <cell r="CP59">
            <v>0</v>
          </cell>
          <cell r="CQ59" t="str">
            <v>N/A</v>
          </cell>
          <cell r="CR59">
            <v>0</v>
          </cell>
          <cell r="CS59" t="str">
            <v>N/A</v>
          </cell>
          <cell r="CT59">
            <v>0</v>
          </cell>
          <cell r="CU59" t="str">
            <v>N/A</v>
          </cell>
          <cell r="CV59">
            <v>0</v>
          </cell>
          <cell r="CW59">
            <v>32002580</v>
          </cell>
          <cell r="CX59" t="str">
            <v>NO</v>
          </cell>
          <cell r="CY59" t="str">
            <v>N/A</v>
          </cell>
          <cell r="CZ59" t="str">
            <v>N/A</v>
          </cell>
          <cell r="DA59" t="str">
            <v>N/A</v>
          </cell>
          <cell r="DB59">
            <v>45291</v>
          </cell>
          <cell r="DC59">
            <v>45291</v>
          </cell>
          <cell r="DD59">
            <v>-51</v>
          </cell>
          <cell r="DE59" t="str">
            <v>NO</v>
          </cell>
          <cell r="DF59" t="str">
            <v>Bogotá D.C.</v>
          </cell>
          <cell r="DG59" t="str">
            <v>Cumplimiento</v>
          </cell>
          <cell r="DH59" t="str">
            <v>25-47-101003928</v>
          </cell>
          <cell r="DI59">
            <v>0</v>
          </cell>
          <cell r="DJ59" t="str">
            <v>Seguros del Estado S.A.</v>
          </cell>
          <cell r="DK59">
            <v>45042</v>
          </cell>
          <cell r="DL59" t="str">
            <v>25/04/2023 - 01/07/2024</v>
          </cell>
          <cell r="DM59">
            <v>45044</v>
          </cell>
          <cell r="DN59" t="str">
            <v>https://jepcolombia.sharepoint.com/:b:/g/SE/DAJ/SDC/ERoTUyHZHPZMrMrEgN_RbrQBCzFa8y6tZMbfm9NgghdVmQ?e=4CTw98</v>
          </cell>
          <cell r="DO59" t="str">
            <v>Ninguna</v>
          </cell>
          <cell r="DP59" t="str">
            <v>Terminado</v>
          </cell>
          <cell r="DQ59" t="str">
            <v>Ingreso</v>
          </cell>
          <cell r="DR59" t="str">
            <v>N/A</v>
          </cell>
          <cell r="DS59" t="str">
            <v>SOCIOLOGÍA</v>
          </cell>
          <cell r="DT59" t="str">
            <v>N/A</v>
          </cell>
          <cell r="DU59" t="str">
            <v>MASCULINO</v>
          </cell>
        </row>
        <row r="60">
          <cell r="AY60" t="str">
            <v>JEP-428-2023</v>
          </cell>
          <cell r="AZ60" t="str">
            <v>JEP-CSPO-428-2023</v>
          </cell>
          <cell r="BA60" t="str">
            <v>Angela Esquivel</v>
          </cell>
          <cell r="BB60">
            <v>44974</v>
          </cell>
          <cell r="BC60" t="str">
            <v>Jorge Enrique Gil Cepeda</v>
          </cell>
          <cell r="BD60" t="str">
            <v>Contratos o convenios que no requieren pluralidad de ofertas</v>
          </cell>
          <cell r="BE60" t="str">
            <v>1. Prestación de servicios</v>
          </cell>
          <cell r="BF60" t="str">
            <v>Cédula de ciudadanía</v>
          </cell>
          <cell r="BG60">
            <v>1015414202</v>
          </cell>
          <cell r="BH60">
            <v>4</v>
          </cell>
          <cell r="BI60" t="str">
            <v>Persona Natural</v>
          </cell>
          <cell r="BJ60" t="str">
            <v>Bogotá D.C.</v>
          </cell>
          <cell r="BK60" t="str">
            <v>Apoyar y acompañar al Departamento de Gestión Territorial en las labores de planeación y seguimiento relacionadas con el despliegue territorial que apoya la dependencia, en el marco de los lineamientos para la aplicación del enfoque territorial en la Secretaría Ejecutiva de la JEP y en relación con los macrocasos priorizados, medidas cautelares y demás procesos relacionados con la actividad judicial</v>
          </cell>
          <cell r="BL60" t="str">
            <v>Misional</v>
          </cell>
          <cell r="BM60" t="str">
            <v>Harvey Danilo Suárez Morales</v>
          </cell>
          <cell r="BN60" t="str">
            <v>Secretaría Ejecutiva</v>
          </cell>
          <cell r="BO60" t="str">
            <v xml:space="preserve">BB- Departamento de Gestión Territorial </v>
          </cell>
          <cell r="BP60" t="str">
            <v>Gloria Patricia Cala Navarro</v>
          </cell>
          <cell r="BQ60">
            <v>45761628</v>
          </cell>
          <cell r="BR60" t="str">
            <v xml:space="preserve">BB- Departamento de Gestión Territorial </v>
          </cell>
          <cell r="BS60" t="str">
            <v>N/A</v>
          </cell>
          <cell r="BT60" t="str">
            <v>N/A</v>
          </cell>
          <cell r="BU60" t="str">
            <v>N/A</v>
          </cell>
          <cell r="BV60" t="str">
            <v>Inversión</v>
          </cell>
          <cell r="BW60">
            <v>89116498</v>
          </cell>
          <cell r="BX60" t="str">
            <v>N/A</v>
          </cell>
          <cell r="BY60" t="str">
            <v>N/A</v>
          </cell>
          <cell r="BZ60">
            <v>8652088</v>
          </cell>
          <cell r="CA60" t="str">
            <v>N/A</v>
          </cell>
          <cell r="CB60">
            <v>60223</v>
          </cell>
          <cell r="CC60">
            <v>110323</v>
          </cell>
          <cell r="CD60">
            <v>2022011000068</v>
          </cell>
          <cell r="CE60">
            <v>44979</v>
          </cell>
          <cell r="CF60">
            <v>44986</v>
          </cell>
          <cell r="CG60" t="str">
            <v>N/A</v>
          </cell>
          <cell r="CH60" t="str">
            <v>N/A</v>
          </cell>
          <cell r="CI60" t="str">
            <v>N/A</v>
          </cell>
          <cell r="CJ60" t="str">
            <v>N/A</v>
          </cell>
          <cell r="CK60" t="str">
            <v>N/A</v>
          </cell>
          <cell r="CL60">
            <v>0</v>
          </cell>
          <cell r="CM60" t="str">
            <v>N/A</v>
          </cell>
          <cell r="CN60">
            <v>0</v>
          </cell>
          <cell r="CO60" t="str">
            <v>N/A</v>
          </cell>
          <cell r="CP60">
            <v>0</v>
          </cell>
          <cell r="CQ60" t="str">
            <v>N/A</v>
          </cell>
          <cell r="CR60">
            <v>0</v>
          </cell>
          <cell r="CS60" t="str">
            <v>N/A</v>
          </cell>
          <cell r="CT60">
            <v>0</v>
          </cell>
          <cell r="CU60" t="str">
            <v>N/A</v>
          </cell>
          <cell r="CV60">
            <v>0</v>
          </cell>
          <cell r="CW60">
            <v>89116498</v>
          </cell>
          <cell r="CX60" t="str">
            <v>NO</v>
          </cell>
          <cell r="CY60" t="str">
            <v>N/A</v>
          </cell>
          <cell r="CZ60" t="str">
            <v>N/A</v>
          </cell>
          <cell r="DA60" t="str">
            <v>N/A</v>
          </cell>
          <cell r="DB60">
            <v>45291</v>
          </cell>
          <cell r="DC60">
            <v>45291</v>
          </cell>
          <cell r="DD60">
            <v>-51</v>
          </cell>
          <cell r="DE60" t="str">
            <v>NO</v>
          </cell>
          <cell r="DF60" t="str">
            <v>Bogotá D.C.</v>
          </cell>
          <cell r="DG60" t="str">
            <v>Cumplimiento</v>
          </cell>
          <cell r="DH60" t="str">
            <v>33-47-101011120</v>
          </cell>
          <cell r="DI60">
            <v>0</v>
          </cell>
          <cell r="DJ60" t="str">
            <v>Seguros del Estado S.A.</v>
          </cell>
          <cell r="DK60">
            <v>44980</v>
          </cell>
          <cell r="DL60" t="str">
            <v>22/02/2023 - 01/07/2024</v>
          </cell>
          <cell r="DM60">
            <v>44985</v>
          </cell>
          <cell r="DN60" t="str">
            <v>https://jepcolombia.sharepoint.com/:b:/g/SE/DAJ/SDC/EedbQVEOKhNLnNQ6XeGK68oBY7NiRkQSqRLSb17pNVoHTw?e=Mk7duc</v>
          </cell>
          <cell r="DO60" t="str">
            <v>Ninguna</v>
          </cell>
          <cell r="DP60" t="str">
            <v>Terminado</v>
          </cell>
          <cell r="DQ60" t="str">
            <v>Ingreso</v>
          </cell>
          <cell r="DR60" t="str">
            <v>N/A</v>
          </cell>
          <cell r="DS60" t="str">
            <v>CIENCIAS POLITICAS</v>
          </cell>
          <cell r="DT60" t="str">
            <v>N/A</v>
          </cell>
          <cell r="DU60" t="str">
            <v>MASCULINO</v>
          </cell>
        </row>
        <row r="61">
          <cell r="AY61" t="str">
            <v>JEP-295-2023</v>
          </cell>
          <cell r="AZ61" t="str">
            <v>JEP-CSPO-295-2023</v>
          </cell>
          <cell r="BA61" t="str">
            <v>Angela Esquivel</v>
          </cell>
          <cell r="BB61">
            <v>44960</v>
          </cell>
          <cell r="BC61" t="str">
            <v xml:space="preserve">Yery Lili Ospina Moreno </v>
          </cell>
          <cell r="BD61" t="str">
            <v>Contratos o convenios que no requieren pluralidad de ofertas</v>
          </cell>
          <cell r="BE61" t="str">
            <v>1. Prestación de servicios</v>
          </cell>
          <cell r="BF61" t="str">
            <v>Cédula de ciudadanía</v>
          </cell>
          <cell r="BG61">
            <v>65777306</v>
          </cell>
          <cell r="BH61">
            <v>1</v>
          </cell>
          <cell r="BI61" t="str">
            <v>Persona Natural</v>
          </cell>
          <cell r="BJ61" t="str">
            <v>Ibagué</v>
          </cell>
          <cell r="BK61" t="str">
            <v xml:space="preserve">Prestar servicios profesionales especializados para apoyar y acompañar el despliegue territorial de la Secretaría Ejecutiva en el departamento del Tolima, en el marco de los lineamientos para la aplicación del enfoque territorial, la justicia restaurativa, teniendo en cuenta los enfoques diferenciales, y en relación con los macrocasos priorizados, medidas cautelares y demás procesos relacionados con la actividad judicial.. </v>
          </cell>
          <cell r="BL61" t="str">
            <v>Misional</v>
          </cell>
          <cell r="BM61" t="str">
            <v>Harvey Danilo Suárez Morales</v>
          </cell>
          <cell r="BN61" t="str">
            <v>Secretaría Ejecutiva</v>
          </cell>
          <cell r="BO61" t="str">
            <v xml:space="preserve">BB- Departamento de Gestión Territorial </v>
          </cell>
          <cell r="BP61" t="str">
            <v>Gloria Patricia Cala Navarro</v>
          </cell>
          <cell r="BQ61">
            <v>45761628</v>
          </cell>
          <cell r="BR61" t="str">
            <v xml:space="preserve">BB- Departamento de Gestión Territorial </v>
          </cell>
          <cell r="BS61" t="str">
            <v>N/A</v>
          </cell>
          <cell r="BT61" t="str">
            <v>N/A</v>
          </cell>
          <cell r="BU61" t="str">
            <v>N/A</v>
          </cell>
          <cell r="BV61" t="str">
            <v>Inversión</v>
          </cell>
          <cell r="BW61">
            <v>118338066</v>
          </cell>
          <cell r="BX61" t="str">
            <v>N/A</v>
          </cell>
          <cell r="BY61" t="str">
            <v>N/A</v>
          </cell>
          <cell r="BZ61">
            <v>10758006</v>
          </cell>
          <cell r="CA61" t="str">
            <v>N/A</v>
          </cell>
          <cell r="CB61">
            <v>30923</v>
          </cell>
          <cell r="CC61" t="str">
            <v xml:space="preserve">	76023</v>
          </cell>
          <cell r="CD61">
            <v>2022011000068</v>
          </cell>
          <cell r="CE61">
            <v>44965</v>
          </cell>
          <cell r="CF61">
            <v>44971</v>
          </cell>
          <cell r="CG61" t="str">
            <v>N/A</v>
          </cell>
          <cell r="CH61" t="str">
            <v>N/A</v>
          </cell>
          <cell r="CI61" t="str">
            <v>N/A</v>
          </cell>
          <cell r="CJ61" t="str">
            <v>N/A</v>
          </cell>
          <cell r="CK61" t="str">
            <v>N/A</v>
          </cell>
          <cell r="CL61">
            <v>0</v>
          </cell>
          <cell r="CM61" t="str">
            <v>N/A</v>
          </cell>
          <cell r="CN61">
            <v>0</v>
          </cell>
          <cell r="CO61" t="str">
            <v>N/A</v>
          </cell>
          <cell r="CP61">
            <v>0</v>
          </cell>
          <cell r="CQ61" t="str">
            <v>N/A</v>
          </cell>
          <cell r="CR61">
            <v>0</v>
          </cell>
          <cell r="CS61" t="str">
            <v>N/A</v>
          </cell>
          <cell r="CT61">
            <v>0</v>
          </cell>
          <cell r="CU61" t="str">
            <v>N/A</v>
          </cell>
          <cell r="CV61">
            <v>0</v>
          </cell>
          <cell r="CW61">
            <v>118338066</v>
          </cell>
          <cell r="CX61" t="str">
            <v>NO</v>
          </cell>
          <cell r="CY61" t="str">
            <v>N/A</v>
          </cell>
          <cell r="CZ61" t="str">
            <v>N/A</v>
          </cell>
          <cell r="DA61" t="str">
            <v>N/A</v>
          </cell>
          <cell r="DB61">
            <v>45291</v>
          </cell>
          <cell r="DC61">
            <v>45291</v>
          </cell>
          <cell r="DD61">
            <v>-51</v>
          </cell>
          <cell r="DE61" t="str">
            <v>NO</v>
          </cell>
          <cell r="DF61" t="str">
            <v>Ibagué</v>
          </cell>
          <cell r="DG61" t="str">
            <v>Cumplimiento</v>
          </cell>
          <cell r="DH61" t="str">
            <v>3557506-7</v>
          </cell>
          <cell r="DI61" t="str">
            <v>NR</v>
          </cell>
          <cell r="DJ61" t="str">
            <v>Suramericana</v>
          </cell>
          <cell r="DK61">
            <v>44966</v>
          </cell>
          <cell r="DL61" t="str">
            <v>09/02/2023 - 01/07/2024</v>
          </cell>
          <cell r="DM61">
            <v>44970</v>
          </cell>
          <cell r="DN61" t="str">
            <v>https://jepcolombia.sharepoint.com/:b:/g/SE/DAJ/SDC/EckapS4uFLtJomExrrQj7BcBwjKvpnlXo_G3aWnRNnUVkw?e=Fvn4XV</v>
          </cell>
          <cell r="DO61" t="str">
            <v>Ninguna</v>
          </cell>
          <cell r="DP61" t="str">
            <v>Terminado</v>
          </cell>
          <cell r="DQ61" t="str">
            <v>Ingreso</v>
          </cell>
          <cell r="DR61" t="str">
            <v>N/A</v>
          </cell>
          <cell r="DS61" t="str">
            <v>DERECHO</v>
          </cell>
          <cell r="DT61" t="str">
            <v>N/A</v>
          </cell>
          <cell r="DU61" t="str">
            <v>FEMENINO</v>
          </cell>
        </row>
        <row r="62">
          <cell r="AY62" t="str">
            <v>JEP-100-2023</v>
          </cell>
          <cell r="AZ62" t="str">
            <v>JEP-CSPO-100-2023</v>
          </cell>
          <cell r="BA62" t="str">
            <v>Angela Esquivel</v>
          </cell>
          <cell r="BB62">
            <v>44580</v>
          </cell>
          <cell r="BC62" t="str">
            <v>José Humberto Victorino Cubillos</v>
          </cell>
          <cell r="BD62" t="str">
            <v>Contratos o convenios que no requieren pluralidad de ofertas</v>
          </cell>
          <cell r="BE62" t="str">
            <v>1. Prestación de servicios</v>
          </cell>
          <cell r="BF62" t="str">
            <v>Cédula de ciudadanía</v>
          </cell>
          <cell r="BG62">
            <v>79687007</v>
          </cell>
          <cell r="BH62">
            <v>7</v>
          </cell>
          <cell r="BI62" t="str">
            <v>Persona Natural</v>
          </cell>
          <cell r="BJ62" t="str">
            <v>Pereira</v>
          </cell>
          <cell r="BK62" t="str">
            <v>Prestar servicios profesionales especializados para apoyar y acompañar el despliegue territorial de la Secretaría Ejecutiva en los departamentos de Risaralda, Quindío y Caldas,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62" t="str">
            <v>Misional</v>
          </cell>
          <cell r="BM62" t="str">
            <v>Harvey Danilo Suárez Morales</v>
          </cell>
          <cell r="BN62" t="str">
            <v>Secretaría Ejecutiva</v>
          </cell>
          <cell r="BO62" t="str">
            <v xml:space="preserve">BB- Departamento de Gestión Territorial </v>
          </cell>
          <cell r="BP62" t="str">
            <v>Gloria Patricia Cala Navarro</v>
          </cell>
          <cell r="BQ62">
            <v>45761628</v>
          </cell>
          <cell r="BR62" t="str">
            <v xml:space="preserve">BB- Departamento de Gestión Territorial </v>
          </cell>
          <cell r="BS62" t="str">
            <v>N/A</v>
          </cell>
          <cell r="BT62" t="str">
            <v>N/A</v>
          </cell>
          <cell r="BU62" t="str">
            <v>N/A</v>
          </cell>
          <cell r="BV62" t="str">
            <v>Inversión</v>
          </cell>
          <cell r="BW62">
            <v>129096072</v>
          </cell>
          <cell r="BX62" t="str">
            <v>N/A</v>
          </cell>
          <cell r="BY62" t="str">
            <v>N/A</v>
          </cell>
          <cell r="BZ62">
            <v>10758006</v>
          </cell>
          <cell r="CA62" t="str">
            <v>N/A</v>
          </cell>
          <cell r="CB62">
            <v>31223</v>
          </cell>
          <cell r="CC62">
            <v>40523</v>
          </cell>
          <cell r="CD62" t="str">
            <v xml:space="preserve">	2022011000068</v>
          </cell>
          <cell r="CE62">
            <v>44950</v>
          </cell>
          <cell r="CF62">
            <v>44950</v>
          </cell>
          <cell r="CG62" t="str">
            <v>N/A</v>
          </cell>
          <cell r="CH62" t="str">
            <v>N/A</v>
          </cell>
          <cell r="CI62" t="str">
            <v>N/A</v>
          </cell>
          <cell r="CJ62" t="str">
            <v>N/A</v>
          </cell>
          <cell r="CK62" t="str">
            <v>N/A</v>
          </cell>
          <cell r="CL62">
            <v>0</v>
          </cell>
          <cell r="CM62" t="str">
            <v>N/A</v>
          </cell>
          <cell r="CN62">
            <v>0</v>
          </cell>
          <cell r="CO62" t="str">
            <v>N/A</v>
          </cell>
          <cell r="CP62">
            <v>0</v>
          </cell>
          <cell r="CQ62" t="str">
            <v>N/A</v>
          </cell>
          <cell r="CR62">
            <v>0</v>
          </cell>
          <cell r="CS62" t="str">
            <v>N/A</v>
          </cell>
          <cell r="CT62">
            <v>0</v>
          </cell>
          <cell r="CU62" t="str">
            <v>N/A</v>
          </cell>
          <cell r="CV62">
            <v>0</v>
          </cell>
          <cell r="CW62">
            <v>129096072</v>
          </cell>
          <cell r="CX62" t="str">
            <v>NO</v>
          </cell>
          <cell r="CY62" t="str">
            <v>N/A</v>
          </cell>
          <cell r="CZ62" t="str">
            <v>N/A</v>
          </cell>
          <cell r="DA62" t="str">
            <v>N/A</v>
          </cell>
          <cell r="DB62">
            <v>45291</v>
          </cell>
          <cell r="DC62">
            <v>45291</v>
          </cell>
          <cell r="DD62">
            <v>-51</v>
          </cell>
          <cell r="DE62" t="str">
            <v>SI</v>
          </cell>
          <cell r="DF62" t="str">
            <v>Pereira</v>
          </cell>
          <cell r="DG62" t="str">
            <v>Cumplimiento</v>
          </cell>
          <cell r="DH62" t="str">
            <v>55-47-101007338</v>
          </cell>
          <cell r="DI62">
            <v>0</v>
          </cell>
          <cell r="DJ62" t="str">
            <v>Seguros del Estado S.A.</v>
          </cell>
          <cell r="DK62">
            <v>44950</v>
          </cell>
          <cell r="DL62" t="str">
            <v>24/01/2023 - 30/06/2024</v>
          </cell>
          <cell r="DM62">
            <v>44950</v>
          </cell>
          <cell r="DN62" t="str">
            <v>https://jepcolombia.sharepoint.com/:b:/g/SE/DAJ/SDC/EWOT87z49wFImso8HhY89-QB0I4WtQ71DDeSzJWH1dE5YQ?e=Tc9vMk</v>
          </cell>
          <cell r="DO62" t="str">
            <v>Ninguna</v>
          </cell>
          <cell r="DP62" t="str">
            <v>Terminado</v>
          </cell>
          <cell r="DQ62" t="str">
            <v>Ingreso</v>
          </cell>
          <cell r="DR62" t="str">
            <v>N/A</v>
          </cell>
          <cell r="DS62" t="str">
            <v>ANTROPOLOGÍA</v>
          </cell>
          <cell r="DT62" t="str">
            <v>N/A</v>
          </cell>
          <cell r="DU62" t="str">
            <v>MASCULINO</v>
          </cell>
        </row>
        <row r="63">
          <cell r="AY63" t="str">
            <v>JEP-294-2023</v>
          </cell>
          <cell r="AZ63" t="str">
            <v>JEP-CSPO-294-2023</v>
          </cell>
          <cell r="BA63" t="str">
            <v>Angela Esquivel</v>
          </cell>
          <cell r="BB63">
            <v>44960</v>
          </cell>
          <cell r="BC63" t="str">
            <v>Martha Elena Vasquez Gonzalez</v>
          </cell>
          <cell r="BD63" t="str">
            <v>Contratos o convenios que no requieren pluralidad de ofertas</v>
          </cell>
          <cell r="BE63" t="str">
            <v>1. Prestación de servicios</v>
          </cell>
          <cell r="BF63" t="str">
            <v>Cédula de ciudadanía</v>
          </cell>
          <cell r="BG63">
            <v>45557741</v>
          </cell>
          <cell r="BH63">
            <v>4</v>
          </cell>
          <cell r="BI63" t="str">
            <v>Persona Natural</v>
          </cell>
          <cell r="BJ63" t="str">
            <v>Ovejas</v>
          </cell>
          <cell r="BK63" t="str">
            <v xml:space="preserve">Prestar servicios profesionales especializados para apoyar y 
acompañar el despliegue territorial de la Secretaría Ejecutiva 
en los departamentos de Sucre y Córdoba, en el marco de los 
lineamientos para la aplicación del enfoque territorial, la 
justicia restaurativa, teniendo en cuenta los enfoques 
diferenciales, y en relación con los macrocasos priorizados, 
medidas cautelares y demás procesos relacionados con la 
actividad judicial. </v>
          </cell>
          <cell r="BL63" t="str">
            <v>Misional</v>
          </cell>
          <cell r="BM63" t="str">
            <v>Harvey Danilo Suárez Morales</v>
          </cell>
          <cell r="BN63" t="str">
            <v>Secretaría Ejecutiva</v>
          </cell>
          <cell r="BO63" t="str">
            <v xml:space="preserve">BB- Departamento de Gestión Territorial </v>
          </cell>
          <cell r="BP63" t="str">
            <v>Gloria Patricia Cala Navarro</v>
          </cell>
          <cell r="BQ63">
            <v>45761628</v>
          </cell>
          <cell r="BR63" t="str">
            <v xml:space="preserve">BB- Departamento de Gestión Territorial </v>
          </cell>
          <cell r="BS63" t="str">
            <v>N/A</v>
          </cell>
          <cell r="BT63" t="str">
            <v>N/A</v>
          </cell>
          <cell r="BU63" t="str">
            <v>N/A</v>
          </cell>
          <cell r="BV63" t="str">
            <v>Inversión</v>
          </cell>
          <cell r="BW63">
            <v>118338066</v>
          </cell>
          <cell r="BX63" t="str">
            <v>N/A</v>
          </cell>
          <cell r="BY63" t="str">
            <v>N/A</v>
          </cell>
          <cell r="BZ63">
            <v>10758006</v>
          </cell>
          <cell r="CA63" t="str">
            <v>N/A</v>
          </cell>
          <cell r="CB63">
            <v>43223</v>
          </cell>
          <cell r="CC63">
            <v>77323</v>
          </cell>
          <cell r="CD63">
            <v>2022011000068</v>
          </cell>
          <cell r="CE63">
            <v>44966</v>
          </cell>
          <cell r="CF63">
            <v>44970</v>
          </cell>
          <cell r="CG63" t="str">
            <v>N/A</v>
          </cell>
          <cell r="CH63" t="str">
            <v>N/A</v>
          </cell>
          <cell r="CI63" t="str">
            <v>N/A</v>
          </cell>
          <cell r="CJ63" t="str">
            <v>N/A</v>
          </cell>
          <cell r="CK63" t="str">
            <v>N/A</v>
          </cell>
          <cell r="CL63">
            <v>-5020406</v>
          </cell>
          <cell r="CM63">
            <v>45288</v>
          </cell>
          <cell r="CN63">
            <v>58738710</v>
          </cell>
          <cell r="CO63">
            <v>45288</v>
          </cell>
          <cell r="CP63">
            <v>0</v>
          </cell>
          <cell r="CQ63" t="str">
            <v>N/A</v>
          </cell>
          <cell r="CR63">
            <v>0</v>
          </cell>
          <cell r="CS63" t="str">
            <v>N/A</v>
          </cell>
          <cell r="CT63">
            <v>1</v>
          </cell>
          <cell r="CU63">
            <v>45288</v>
          </cell>
          <cell r="CV63">
            <v>152</v>
          </cell>
          <cell r="CW63">
            <v>172056370</v>
          </cell>
          <cell r="CX63" t="str">
            <v>SI</v>
          </cell>
          <cell r="CY63">
            <v>58738710</v>
          </cell>
          <cell r="CZ63" t="str">
            <v>N/A</v>
          </cell>
          <cell r="DA63" t="str">
            <v>N/A</v>
          </cell>
          <cell r="DB63">
            <v>45291</v>
          </cell>
          <cell r="DC63">
            <v>45443</v>
          </cell>
          <cell r="DD63">
            <v>101</v>
          </cell>
          <cell r="DE63" t="str">
            <v>NO</v>
          </cell>
          <cell r="DF63" t="str">
            <v>Ovejas</v>
          </cell>
          <cell r="DG63" t="str">
            <v>Cumplimiento</v>
          </cell>
          <cell r="DH63" t="str">
            <v>33-45-101116600</v>
          </cell>
          <cell r="DI63">
            <v>0</v>
          </cell>
          <cell r="DJ63" t="str">
            <v>Seguros del Estado S.A.</v>
          </cell>
          <cell r="DK63">
            <v>44967</v>
          </cell>
          <cell r="DL63" t="str">
            <v>09/02/2023 - 30/06/2024</v>
          </cell>
          <cell r="DM63">
            <v>44967</v>
          </cell>
          <cell r="DN63" t="str">
            <v>https://jepcolombia.sharepoint.com/:b:/g/SE/DAJ/SDC/EZMKUBZfxnBEumsAi-lN9isBBI1_LlyzXZUUCWyizJKRbw?e=ubXmCN</v>
          </cell>
          <cell r="DO63" t="str">
            <v xml:space="preserve">Mediante Otrosí N°1 el 28/12/2023 se publica la adición y prórroga del contrato JEP-294-2023 </v>
          </cell>
          <cell r="DP63" t="str">
            <v>En ejecución</v>
          </cell>
          <cell r="DQ63" t="str">
            <v>Adición y prorroga</v>
          </cell>
          <cell r="DR63" t="str">
            <v>N/A</v>
          </cell>
          <cell r="DS63" t="str">
            <v>TRABAJO SOCIAL</v>
          </cell>
          <cell r="DT63" t="str">
            <v>N/A</v>
          </cell>
          <cell r="DU63" t="str">
            <v>FEMENINO</v>
          </cell>
        </row>
        <row r="64">
          <cell r="AY64" t="str">
            <v>JEP-296-2023</v>
          </cell>
          <cell r="AZ64" t="str">
            <v>JEP-CSPO-296-2023</v>
          </cell>
          <cell r="BA64" t="str">
            <v>Angela Esquivel</v>
          </cell>
          <cell r="BB64">
            <v>44960</v>
          </cell>
          <cell r="BC64" t="str">
            <v>Carolina Rubio Sguerra</v>
          </cell>
          <cell r="BD64" t="str">
            <v>Contratos o convenios que no requieren pluralidad de ofertas</v>
          </cell>
          <cell r="BE64" t="str">
            <v>1. Prestación de servicios</v>
          </cell>
          <cell r="BF64" t="str">
            <v>Cédula de ciudadanía</v>
          </cell>
          <cell r="BG64">
            <v>37722005</v>
          </cell>
          <cell r="BH64">
            <v>1</v>
          </cell>
          <cell r="BI64" t="str">
            <v>Persona Natural</v>
          </cell>
          <cell r="BJ64" t="str">
            <v>Bucaramanga</v>
          </cell>
          <cell r="BK64" t="str">
            <v xml:space="preserve">Prestar servicios profesionales especializados para apoyar y acompañar el despliegue territorial de la Secretaría Ejecutiva en el departamento de Santander, en el marco de los lineamientos para la aplicación del enfoque territorial, la justicia restaurativa, teniendo en cuenta los enfoques diferenciales, y en relación con los macrocasos priorizados, medidas cautelares y demás procesos relacionados con la actividad judicial. </v>
          </cell>
          <cell r="BL64" t="str">
            <v>Misional</v>
          </cell>
          <cell r="BM64" t="str">
            <v>Harvey Danilo Suárez Morales</v>
          </cell>
          <cell r="BN64" t="str">
            <v>Secretaría Ejecutiva</v>
          </cell>
          <cell r="BO64" t="str">
            <v xml:space="preserve">BB- Departamento de Gestión Territorial </v>
          </cell>
          <cell r="BP64" t="str">
            <v>Gloria Patricia Cala Navarro</v>
          </cell>
          <cell r="BQ64">
            <v>45761628</v>
          </cell>
          <cell r="BR64" t="str">
            <v xml:space="preserve">BB- Departamento de Gestión Territorial </v>
          </cell>
          <cell r="BS64" t="str">
            <v>N/A</v>
          </cell>
          <cell r="BT64" t="str">
            <v>N/A</v>
          </cell>
          <cell r="BU64" t="str">
            <v>N/A</v>
          </cell>
          <cell r="BV64" t="str">
            <v>Inversión</v>
          </cell>
          <cell r="BW64">
            <v>118338066</v>
          </cell>
          <cell r="BX64" t="str">
            <v>N/A</v>
          </cell>
          <cell r="BY64" t="str">
            <v>N/A</v>
          </cell>
          <cell r="BZ64">
            <v>10758006</v>
          </cell>
          <cell r="CA64" t="str">
            <v>N/A</v>
          </cell>
          <cell r="CB64">
            <v>42623</v>
          </cell>
          <cell r="CC64">
            <v>72123</v>
          </cell>
          <cell r="CD64">
            <v>2022011000068</v>
          </cell>
          <cell r="CE64">
            <v>44964</v>
          </cell>
          <cell r="CF64">
            <v>44965</v>
          </cell>
          <cell r="CG64" t="str">
            <v>N/A</v>
          </cell>
          <cell r="CH64" t="str">
            <v>N/A</v>
          </cell>
          <cell r="CI64" t="str">
            <v>N/A</v>
          </cell>
          <cell r="CJ64" t="str">
            <v>N/A</v>
          </cell>
          <cell r="CK64" t="str">
            <v>N/A</v>
          </cell>
          <cell r="CL64">
            <v>0</v>
          </cell>
          <cell r="CM64" t="str">
            <v>N/A</v>
          </cell>
          <cell r="CN64">
            <v>0</v>
          </cell>
          <cell r="CO64" t="str">
            <v>N/A</v>
          </cell>
          <cell r="CP64">
            <v>0</v>
          </cell>
          <cell r="CQ64" t="str">
            <v>N/A</v>
          </cell>
          <cell r="CR64">
            <v>0</v>
          </cell>
          <cell r="CS64" t="str">
            <v>N/A</v>
          </cell>
          <cell r="CT64">
            <v>0</v>
          </cell>
          <cell r="CU64" t="str">
            <v>N/A</v>
          </cell>
          <cell r="CV64">
            <v>0</v>
          </cell>
          <cell r="CW64">
            <v>118338066</v>
          </cell>
          <cell r="CX64" t="str">
            <v>NO</v>
          </cell>
          <cell r="CY64" t="str">
            <v>N/A</v>
          </cell>
          <cell r="CZ64" t="str">
            <v>N/A</v>
          </cell>
          <cell r="DA64" t="str">
            <v>N/A</v>
          </cell>
          <cell r="DB64">
            <v>45291</v>
          </cell>
          <cell r="DC64">
            <v>45291</v>
          </cell>
          <cell r="DD64">
            <v>-51</v>
          </cell>
          <cell r="DE64" t="str">
            <v>NO</v>
          </cell>
          <cell r="DF64" t="str">
            <v>Bucaramanga</v>
          </cell>
          <cell r="DG64" t="str">
            <v>Cumplimiento</v>
          </cell>
          <cell r="DH64" t="str">
            <v>39-45-101029647</v>
          </cell>
          <cell r="DI64">
            <v>0</v>
          </cell>
          <cell r="DJ64" t="str">
            <v>Seguros del Estado S.A.</v>
          </cell>
          <cell r="DK64">
            <v>44964</v>
          </cell>
          <cell r="DL64" t="str">
            <v>07/02/2023 - 05/07/2024</v>
          </cell>
          <cell r="DM64">
            <v>44965</v>
          </cell>
          <cell r="DN64" t="str">
            <v>https://jepcolombia.sharepoint.com/:b:/g/SE/DAJ/SDC/ER8n_SVScj9OvOdM0aOY9AwBZZDQJRmowAfWYWo7ryhG3w?e=moIML6</v>
          </cell>
          <cell r="DO64" t="str">
            <v>Ninguna</v>
          </cell>
          <cell r="DP64" t="str">
            <v>Terminado</v>
          </cell>
          <cell r="DQ64" t="str">
            <v>Ingreso</v>
          </cell>
          <cell r="DR64" t="str">
            <v>N/A</v>
          </cell>
          <cell r="DS64" t="str">
            <v>COMUNICACIÓN SOCIAL</v>
          </cell>
          <cell r="DT64" t="str">
            <v>N/A</v>
          </cell>
          <cell r="DU64" t="str">
            <v>FEMENINO</v>
          </cell>
        </row>
        <row r="65">
          <cell r="AY65" t="str">
            <v>JEP-183-2023</v>
          </cell>
          <cell r="AZ65" t="str">
            <v>JEP-CSPO-183-2023</v>
          </cell>
          <cell r="BA65" t="str">
            <v>Angela Esquivel</v>
          </cell>
          <cell r="BB65">
            <v>44952</v>
          </cell>
          <cell r="BC65" t="str">
            <v>Jhon Jairo Rojas Rojas</v>
          </cell>
          <cell r="BD65" t="str">
            <v>Contratos o convenios que no requieren pluralidad de ofertas</v>
          </cell>
          <cell r="BE65" t="str">
            <v>1. Prestación de servicios</v>
          </cell>
          <cell r="BF65" t="str">
            <v>Cédula de ciudadanía</v>
          </cell>
          <cell r="BG65">
            <v>88272793</v>
          </cell>
          <cell r="BH65">
            <v>9</v>
          </cell>
          <cell r="BI65" t="str">
            <v>Persona Natural</v>
          </cell>
          <cell r="BJ65" t="str">
            <v>Cucuta</v>
          </cell>
          <cell r="BK65" t="str">
            <v>Prestar servicios profesionales especializados para apoyar y acompañar el despliegue territorial de la Secretaría Ejecutiva en el departamento de Norte de Santander,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65" t="str">
            <v>Misional</v>
          </cell>
          <cell r="BM65" t="str">
            <v>Harvey Danilo Suárez Morales</v>
          </cell>
          <cell r="BN65" t="str">
            <v>Secretaría Ejecutiva</v>
          </cell>
          <cell r="BO65" t="str">
            <v xml:space="preserve">BB- Departamento de Gestión Territorial </v>
          </cell>
          <cell r="BP65" t="str">
            <v>Gloria Patricia Cala Navarro</v>
          </cell>
          <cell r="BQ65">
            <v>45761628</v>
          </cell>
          <cell r="BR65" t="str">
            <v xml:space="preserve">BB- Departamento de Gestión Territorial </v>
          </cell>
          <cell r="BS65" t="str">
            <v>N/A</v>
          </cell>
          <cell r="BT65" t="str">
            <v>N/A</v>
          </cell>
          <cell r="BU65" t="str">
            <v>N/A</v>
          </cell>
          <cell r="BV65" t="str">
            <v>Inversión</v>
          </cell>
          <cell r="BW65">
            <v>129096072</v>
          </cell>
          <cell r="BX65" t="str">
            <v>N/A</v>
          </cell>
          <cell r="BY65" t="str">
            <v>N/A</v>
          </cell>
          <cell r="BZ65">
            <v>10758006</v>
          </cell>
          <cell r="CA65" t="str">
            <v>N/A</v>
          </cell>
          <cell r="CB65">
            <v>42323</v>
          </cell>
          <cell r="CC65">
            <v>51523</v>
          </cell>
          <cell r="CD65" t="str">
            <v xml:space="preserve">	2022011000068</v>
          </cell>
          <cell r="CE65">
            <v>44953</v>
          </cell>
          <cell r="CF65">
            <v>44958</v>
          </cell>
          <cell r="CG65" t="str">
            <v>N/A</v>
          </cell>
          <cell r="CH65" t="str">
            <v>N/A</v>
          </cell>
          <cell r="CI65" t="str">
            <v>N/A</v>
          </cell>
          <cell r="CJ65" t="str">
            <v>N/A</v>
          </cell>
          <cell r="CK65" t="str">
            <v>N/A</v>
          </cell>
          <cell r="CL65">
            <v>0</v>
          </cell>
          <cell r="CM65" t="str">
            <v>N/A</v>
          </cell>
          <cell r="CN65">
            <v>0</v>
          </cell>
          <cell r="CO65" t="str">
            <v>N/A</v>
          </cell>
          <cell r="CP65">
            <v>0</v>
          </cell>
          <cell r="CQ65" t="str">
            <v>N/A</v>
          </cell>
          <cell r="CR65">
            <v>0</v>
          </cell>
          <cell r="CS65" t="str">
            <v>N/A</v>
          </cell>
          <cell r="CT65">
            <v>0</v>
          </cell>
          <cell r="CU65" t="str">
            <v>N/A</v>
          </cell>
          <cell r="CV65">
            <v>0</v>
          </cell>
          <cell r="CW65">
            <v>129096072</v>
          </cell>
          <cell r="CX65" t="str">
            <v>NO</v>
          </cell>
          <cell r="CY65" t="str">
            <v>N/A</v>
          </cell>
          <cell r="CZ65" t="str">
            <v>N/A</v>
          </cell>
          <cell r="DA65" t="str">
            <v>N/A</v>
          </cell>
          <cell r="DB65">
            <v>45291</v>
          </cell>
          <cell r="DC65">
            <v>45291</v>
          </cell>
          <cell r="DD65">
            <v>-51</v>
          </cell>
          <cell r="DE65" t="str">
            <v>SI</v>
          </cell>
          <cell r="DF65" t="str">
            <v>Cucúta</v>
          </cell>
          <cell r="DG65" t="str">
            <v>Cumplimiento</v>
          </cell>
          <cell r="DH65" t="str">
            <v xml:space="preserve">	3546902-3</v>
          </cell>
          <cell r="DI65" t="str">
            <v>NR</v>
          </cell>
          <cell r="DJ65" t="str">
            <v>Suramericana</v>
          </cell>
          <cell r="DK65">
            <v>44956</v>
          </cell>
          <cell r="DL65" t="str">
            <v>27/01/2023 - 30/06/2024</v>
          </cell>
          <cell r="DM65">
            <v>44958</v>
          </cell>
          <cell r="DN65" t="str">
            <v>https://jepcolombia.sharepoint.com/:b:/g/SE/DAJ/SDC/EebkpacwsOhLsxmA1QFSBCMBqb9jshCzO9zhi8mAw9_HNg?e=Rp67tx</v>
          </cell>
          <cell r="DO65" t="str">
            <v>Ninguna</v>
          </cell>
          <cell r="DP65" t="str">
            <v>Terminado</v>
          </cell>
          <cell r="DQ65" t="str">
            <v>Ingreso</v>
          </cell>
          <cell r="DR65" t="str">
            <v>N/A</v>
          </cell>
          <cell r="DS65" t="str">
            <v>PSICOLOGÍA</v>
          </cell>
          <cell r="DT65" t="str">
            <v>N/A</v>
          </cell>
          <cell r="DU65" t="str">
            <v>MASCULINO</v>
          </cell>
        </row>
        <row r="66">
          <cell r="AY66" t="str">
            <v>JEP-101-2023</v>
          </cell>
          <cell r="AZ66" t="str">
            <v>JEP-CSPO-101-2023</v>
          </cell>
          <cell r="BA66" t="str">
            <v>Angela Esquivel</v>
          </cell>
          <cell r="BB66">
            <v>44580</v>
          </cell>
          <cell r="BC66" t="str">
            <v>Kathiana Maria Chaverra Gomez</v>
          </cell>
          <cell r="BD66" t="str">
            <v>Contratos o convenios que no requieren pluralidad de ofertas</v>
          </cell>
          <cell r="BE66" t="str">
            <v>1. Prestación de servicios</v>
          </cell>
          <cell r="BF66" t="str">
            <v>Cédula de ciudadanía</v>
          </cell>
          <cell r="BG66">
            <v>50927329</v>
          </cell>
          <cell r="BH66">
            <v>9</v>
          </cell>
          <cell r="BI66" t="str">
            <v>Persona Natural</v>
          </cell>
          <cell r="BJ66" t="str">
            <v>Montería</v>
          </cell>
          <cell r="BK66" t="str">
            <v>Prestar servicios profesionales especializados para apoyar y acompañar el despliegue territorial de la Secretaría Ejecutiva en los departamentos de Cesar y La Guajira,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66" t="str">
            <v>Misional</v>
          </cell>
          <cell r="BM66" t="str">
            <v>Harvey Danilo Suárez Morales</v>
          </cell>
          <cell r="BN66" t="str">
            <v>Secretaría Ejecutiva</v>
          </cell>
          <cell r="BO66" t="str">
            <v xml:space="preserve">BB- Departamento de Gestión Territorial </v>
          </cell>
          <cell r="BP66" t="str">
            <v>Gloria Patricia Cala Navarro</v>
          </cell>
          <cell r="BQ66">
            <v>45761628</v>
          </cell>
          <cell r="BR66" t="str">
            <v xml:space="preserve">BB- Departamento de Gestión Territorial </v>
          </cell>
          <cell r="BS66" t="str">
            <v>N/A</v>
          </cell>
          <cell r="BT66" t="str">
            <v>N/A</v>
          </cell>
          <cell r="BU66" t="str">
            <v>N/A</v>
          </cell>
          <cell r="BV66" t="str">
            <v>Inversión</v>
          </cell>
          <cell r="BW66">
            <v>129096072</v>
          </cell>
          <cell r="BX66" t="str">
            <v>N/A</v>
          </cell>
          <cell r="BY66" t="str">
            <v>N/A</v>
          </cell>
          <cell r="BZ66">
            <v>10758006</v>
          </cell>
          <cell r="CA66" t="str">
            <v>N/A</v>
          </cell>
          <cell r="CB66">
            <v>31023</v>
          </cell>
          <cell r="CC66">
            <v>38023</v>
          </cell>
          <cell r="CD66">
            <v>2022011000068</v>
          </cell>
          <cell r="CE66">
            <v>44946</v>
          </cell>
          <cell r="CF66">
            <v>44949</v>
          </cell>
          <cell r="CG66" t="str">
            <v>N/A</v>
          </cell>
          <cell r="CH66" t="str">
            <v>N/A</v>
          </cell>
          <cell r="CI66" t="str">
            <v>N/A</v>
          </cell>
          <cell r="CJ66" t="str">
            <v>N/A</v>
          </cell>
          <cell r="CK66" t="str">
            <v>N/A</v>
          </cell>
          <cell r="CL66">
            <v>-7530606</v>
          </cell>
          <cell r="CM66">
            <v>45288</v>
          </cell>
          <cell r="CN66">
            <v>58738710</v>
          </cell>
          <cell r="CO66">
            <v>45288</v>
          </cell>
          <cell r="CP66">
            <v>0</v>
          </cell>
          <cell r="CQ66" t="str">
            <v>N/A</v>
          </cell>
          <cell r="CR66">
            <v>0</v>
          </cell>
          <cell r="CS66" t="str">
            <v>N/A</v>
          </cell>
          <cell r="CT66">
            <v>1</v>
          </cell>
          <cell r="CU66">
            <v>45288</v>
          </cell>
          <cell r="CV66">
            <v>152</v>
          </cell>
          <cell r="CW66">
            <v>180304176</v>
          </cell>
          <cell r="CX66" t="str">
            <v>SI</v>
          </cell>
          <cell r="CY66">
            <v>58738710</v>
          </cell>
          <cell r="CZ66" t="str">
            <v>N/A</v>
          </cell>
          <cell r="DA66" t="str">
            <v>N/A</v>
          </cell>
          <cell r="DB66">
            <v>45291</v>
          </cell>
          <cell r="DC66">
            <v>45443</v>
          </cell>
          <cell r="DD66">
            <v>101</v>
          </cell>
          <cell r="DE66" t="str">
            <v>SI</v>
          </cell>
          <cell r="DF66" t="str">
            <v>Riohacha</v>
          </cell>
          <cell r="DG66" t="str">
            <v>Cumplimiento</v>
          </cell>
          <cell r="DH66" t="str">
            <v>41-45-101080390</v>
          </cell>
          <cell r="DI66">
            <v>0</v>
          </cell>
          <cell r="DJ66" t="str">
            <v>Seguros del Estado S.A.</v>
          </cell>
          <cell r="DK66">
            <v>44949</v>
          </cell>
          <cell r="DL66" t="str">
            <v>23/01/2023 - 30/06/2024</v>
          </cell>
          <cell r="DM66">
            <v>44949</v>
          </cell>
          <cell r="DN66" t="str">
            <v>https://jepcolombia.sharepoint.com/:b:/g/SE/DAJ/SDC/EXbdN19w4iNKs8JN48M0ZNwBYYID20RTNagszDMdLQ9y4A?e=R1Yrqf</v>
          </cell>
          <cell r="DO66" t="str">
            <v xml:space="preserve">Mediante Otrosí N°1 el 28/12/2023 se publica la adición y prórroga del contrato JEP-101-2023 </v>
          </cell>
          <cell r="DP66" t="str">
            <v>En ejecución</v>
          </cell>
          <cell r="DQ66" t="str">
            <v>Adición y prorroga</v>
          </cell>
          <cell r="DR66" t="str">
            <v>N/A</v>
          </cell>
          <cell r="DS66" t="str">
            <v>DERECHO</v>
          </cell>
          <cell r="DT66" t="str">
            <v>N/A</v>
          </cell>
          <cell r="DU66" t="str">
            <v>FEMENINO</v>
          </cell>
        </row>
        <row r="67">
          <cell r="AY67" t="str">
            <v>JEP-341-2023</v>
          </cell>
          <cell r="AZ67" t="str">
            <v>JEP-CSPO-341-2023</v>
          </cell>
          <cell r="BA67" t="str">
            <v>Angela Esquivel</v>
          </cell>
          <cell r="BB67">
            <v>44965</v>
          </cell>
          <cell r="BC67" t="str">
            <v>Efren Edmundo Quiroz Cabrera</v>
          </cell>
          <cell r="BD67" t="str">
            <v>Contratos o convenios que no requieren pluralidad de ofertas</v>
          </cell>
          <cell r="BE67" t="str">
            <v>1. Prestación de servicios</v>
          </cell>
          <cell r="BF67" t="str">
            <v>Cédula de ciudadanía</v>
          </cell>
          <cell r="BG67">
            <v>98380342</v>
          </cell>
          <cell r="BH67">
            <v>1</v>
          </cell>
          <cell r="BI67" t="str">
            <v>Persona Natural</v>
          </cell>
          <cell r="BJ67" t="str">
            <v>Pasto</v>
          </cell>
          <cell r="BK67" t="str">
            <v>Prestar servicios profesionales especializados para apoyar y acompañar el despliegue territorial de la Secretaría Ejecutiva en el departamento de Nariño,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67" t="str">
            <v>Misional</v>
          </cell>
          <cell r="BM67" t="str">
            <v>Harvey Danilo Suárez Morales</v>
          </cell>
          <cell r="BN67" t="str">
            <v>Secretaría Ejecutiva</v>
          </cell>
          <cell r="BO67" t="str">
            <v xml:space="preserve">BB- Departamento de Gestión Territorial </v>
          </cell>
          <cell r="BP67" t="str">
            <v>Gloria Patricia Cala Navarro</v>
          </cell>
          <cell r="BQ67">
            <v>45761628</v>
          </cell>
          <cell r="BR67" t="str">
            <v xml:space="preserve">BB- Departamento de Gestión Territorial </v>
          </cell>
          <cell r="BS67" t="str">
            <v>N/A</v>
          </cell>
          <cell r="BT67" t="str">
            <v>N/A</v>
          </cell>
          <cell r="BU67" t="str">
            <v>N/A</v>
          </cell>
          <cell r="BV67" t="str">
            <v>Inversión</v>
          </cell>
          <cell r="BW67">
            <v>113317660</v>
          </cell>
          <cell r="BX67" t="str">
            <v>N/A</v>
          </cell>
          <cell r="BY67" t="str">
            <v>N/A</v>
          </cell>
          <cell r="BZ67">
            <v>10758006</v>
          </cell>
          <cell r="CA67" t="str">
            <v>N/A</v>
          </cell>
          <cell r="CB67">
            <v>43023</v>
          </cell>
          <cell r="CC67">
            <v>93323</v>
          </cell>
          <cell r="CD67">
            <v>2022011000068</v>
          </cell>
          <cell r="CE67">
            <v>44966</v>
          </cell>
          <cell r="CF67">
            <v>44974</v>
          </cell>
          <cell r="CG67" t="str">
            <v>N/A</v>
          </cell>
          <cell r="CH67" t="str">
            <v>N/A</v>
          </cell>
          <cell r="CI67" t="str">
            <v>N/A</v>
          </cell>
          <cell r="CJ67" t="str">
            <v>N/A</v>
          </cell>
          <cell r="CK67" t="str">
            <v>N/A</v>
          </cell>
          <cell r="CL67">
            <v>0</v>
          </cell>
          <cell r="CM67" t="str">
            <v>N/A</v>
          </cell>
          <cell r="CN67">
            <v>0</v>
          </cell>
          <cell r="CO67" t="str">
            <v>N/A</v>
          </cell>
          <cell r="CP67">
            <v>0</v>
          </cell>
          <cell r="CQ67" t="str">
            <v>N/A</v>
          </cell>
          <cell r="CR67">
            <v>0</v>
          </cell>
          <cell r="CS67" t="str">
            <v>N/A</v>
          </cell>
          <cell r="CT67">
            <v>0</v>
          </cell>
          <cell r="CU67" t="str">
            <v>N/A</v>
          </cell>
          <cell r="CV67">
            <v>0</v>
          </cell>
          <cell r="CW67">
            <v>113317660</v>
          </cell>
          <cell r="CX67" t="str">
            <v>NO</v>
          </cell>
          <cell r="CY67" t="str">
            <v>N/A</v>
          </cell>
          <cell r="CZ67" t="str">
            <v>N/A</v>
          </cell>
          <cell r="DA67" t="str">
            <v>N/A</v>
          </cell>
          <cell r="DB67">
            <v>45291</v>
          </cell>
          <cell r="DC67">
            <v>45291</v>
          </cell>
          <cell r="DD67">
            <v>-51</v>
          </cell>
          <cell r="DE67" t="str">
            <v>NO</v>
          </cell>
          <cell r="DF67" t="str">
            <v>Pasto</v>
          </cell>
          <cell r="DG67" t="str">
            <v>Cumplimiento</v>
          </cell>
          <cell r="DH67" t="str">
            <v>41-45-101080872</v>
          </cell>
          <cell r="DI67">
            <v>0</v>
          </cell>
          <cell r="DJ67" t="str">
            <v>Seguros del Estado S.A.</v>
          </cell>
          <cell r="DK67">
            <v>44970</v>
          </cell>
          <cell r="DL67" t="str">
            <v>09/02/2023 - 30/06/2024</v>
          </cell>
          <cell r="DM67">
            <v>44970</v>
          </cell>
          <cell r="DN67" t="str">
            <v>https://jepcolombia.sharepoint.com/:b:/g/SE/DAJ/SDC/ESKNnOTDsrtPoUNz0TryYh4BMQYUlIcvVYCY9tt_ldQ_3g?e=bm9WbD</v>
          </cell>
          <cell r="DO67" t="str">
            <v>Ninguna</v>
          </cell>
          <cell r="DP67" t="str">
            <v>Terminado</v>
          </cell>
          <cell r="DQ67" t="str">
            <v>Ingreso</v>
          </cell>
          <cell r="DR67" t="str">
            <v>N/A</v>
          </cell>
          <cell r="DS67" t="str">
            <v>DERECHO</v>
          </cell>
          <cell r="DT67" t="str">
            <v>N/A</v>
          </cell>
          <cell r="DU67" t="str">
            <v>MASCULINO</v>
          </cell>
        </row>
        <row r="68">
          <cell r="AY68" t="str">
            <v>JEP-340-2023</v>
          </cell>
          <cell r="AZ68" t="str">
            <v>JEP-CSPO-340-2023</v>
          </cell>
          <cell r="BA68" t="str">
            <v>Angela Esquivel</v>
          </cell>
          <cell r="BB68">
            <v>44965</v>
          </cell>
          <cell r="BC68" t="str">
            <v>Astrid Paola González Rodriguez</v>
          </cell>
          <cell r="BD68" t="str">
            <v>Contratos o convenios que no requieren pluralidad de ofertas</v>
          </cell>
          <cell r="BE68" t="str">
            <v>1. Prestación de servicios</v>
          </cell>
          <cell r="BF68" t="str">
            <v>Cédula de ciudadanía</v>
          </cell>
          <cell r="BG68">
            <v>52811170</v>
          </cell>
          <cell r="BH68">
            <v>3</v>
          </cell>
          <cell r="BI68" t="str">
            <v>Persona Natural</v>
          </cell>
          <cell r="BJ68" t="str">
            <v>Bogotá D.C.</v>
          </cell>
          <cell r="BK68" t="str">
            <v>Prestar servicios profesionales especializados para apoyar y acompañar jurídicamente al Departamento de Gestión Territorial en proyectos, procesos y procedimientos a cargo de la dependencia, en el seguimiento a la respuesta y asistencia técnica a necesidades de la actividad judicial de la JEP en territorio, en particular en lo relacionado con los macrocasos priorizados, teniendo en cuenta los lineamientos para la aplicación del enfoque territorial.</v>
          </cell>
          <cell r="BL68" t="str">
            <v>Misional</v>
          </cell>
          <cell r="BM68" t="str">
            <v>Harvey Danilo Suárez Morales</v>
          </cell>
          <cell r="BN68" t="str">
            <v>Secretaría Ejecutiva</v>
          </cell>
          <cell r="BO68" t="str">
            <v xml:space="preserve">BB- Departamento de Gestión Territorial </v>
          </cell>
          <cell r="BP68" t="str">
            <v>Gloria Patricia Cala Navarro</v>
          </cell>
          <cell r="BQ68">
            <v>45761628</v>
          </cell>
          <cell r="BR68" t="str">
            <v xml:space="preserve">BB- Departamento de Gestión Territorial </v>
          </cell>
          <cell r="BS68" t="str">
            <v>N/A</v>
          </cell>
          <cell r="BT68" t="str">
            <v>N/A</v>
          </cell>
          <cell r="BU68" t="str">
            <v>N/A</v>
          </cell>
          <cell r="BV68" t="str">
            <v>Inversión</v>
          </cell>
          <cell r="BW68">
            <v>79943234</v>
          </cell>
          <cell r="BX68" t="str">
            <v>N/A</v>
          </cell>
          <cell r="BY68" t="str">
            <v>N/A</v>
          </cell>
          <cell r="BZ68">
            <v>7589549</v>
          </cell>
          <cell r="CA68" t="str">
            <v>N/A</v>
          </cell>
          <cell r="CB68">
            <v>32223</v>
          </cell>
          <cell r="CC68">
            <v>87423</v>
          </cell>
          <cell r="CD68">
            <v>2022011000068</v>
          </cell>
          <cell r="CE68">
            <v>44967</v>
          </cell>
          <cell r="CF68">
            <v>44972</v>
          </cell>
          <cell r="CG68" t="str">
            <v>N/A</v>
          </cell>
          <cell r="CH68" t="str">
            <v>N/A</v>
          </cell>
          <cell r="CI68" t="str">
            <v>N/A</v>
          </cell>
          <cell r="CJ68" t="str">
            <v>N/A</v>
          </cell>
          <cell r="CK68" t="str">
            <v>N/A</v>
          </cell>
          <cell r="CL68">
            <v>0</v>
          </cell>
          <cell r="CM68" t="str">
            <v>N/A</v>
          </cell>
          <cell r="CN68">
            <v>0</v>
          </cell>
          <cell r="CO68" t="str">
            <v>N/A</v>
          </cell>
          <cell r="CP68">
            <v>0</v>
          </cell>
          <cell r="CQ68" t="str">
            <v>N/A</v>
          </cell>
          <cell r="CR68">
            <v>0</v>
          </cell>
          <cell r="CS68" t="str">
            <v>N/A</v>
          </cell>
          <cell r="CT68">
            <v>0</v>
          </cell>
          <cell r="CU68" t="str">
            <v>N/A</v>
          </cell>
          <cell r="CV68">
            <v>0</v>
          </cell>
          <cell r="CW68">
            <v>79943234</v>
          </cell>
          <cell r="CX68" t="str">
            <v>NO</v>
          </cell>
          <cell r="CY68" t="str">
            <v>N/A</v>
          </cell>
          <cell r="CZ68" t="str">
            <v>N/A</v>
          </cell>
          <cell r="DA68" t="str">
            <v>N/A</v>
          </cell>
          <cell r="DB68">
            <v>45291</v>
          </cell>
          <cell r="DC68">
            <v>45291</v>
          </cell>
          <cell r="DD68">
            <v>-51</v>
          </cell>
          <cell r="DE68" t="str">
            <v>NO</v>
          </cell>
          <cell r="DF68" t="str">
            <v>Bogotá D.C.</v>
          </cell>
          <cell r="DG68" t="str">
            <v>Cumplimiento</v>
          </cell>
          <cell r="DH68" t="str">
            <v xml:space="preserve">14-47-101022539 </v>
          </cell>
          <cell r="DI68">
            <v>0</v>
          </cell>
          <cell r="DJ68" t="str">
            <v>Seguros del Estado S.A.</v>
          </cell>
          <cell r="DK68">
            <v>44969</v>
          </cell>
          <cell r="DL68" t="str">
            <v>12/02/2023 - 10/07/2024</v>
          </cell>
          <cell r="DM68">
            <v>44970</v>
          </cell>
          <cell r="DN68" t="str">
            <v>https://jepcolombia.sharepoint.com/:b:/g/SE/DAJ/SDC/EbjUsxDp0HxNn_1mDDzcP-kB3qSsfjCeH5v5FEgB2lQSiA?e=50v4b3</v>
          </cell>
          <cell r="DO68" t="str">
            <v>Ninguna</v>
          </cell>
          <cell r="DP68" t="str">
            <v>Terminado</v>
          </cell>
          <cell r="DQ68" t="str">
            <v>Ingreso</v>
          </cell>
          <cell r="DR68" t="str">
            <v>N/A</v>
          </cell>
          <cell r="DS68" t="str">
            <v>DERECHO</v>
          </cell>
          <cell r="DT68" t="str">
            <v>N/A</v>
          </cell>
          <cell r="DU68" t="str">
            <v>FEMENINO</v>
          </cell>
        </row>
        <row r="69">
          <cell r="AY69" t="str">
            <v>JEP-204-2023</v>
          </cell>
          <cell r="AZ69" t="str">
            <v>JEP-CSPO-204-2023</v>
          </cell>
          <cell r="BA69" t="str">
            <v>Angela Esquivel</v>
          </cell>
          <cell r="BB69">
            <v>44953</v>
          </cell>
          <cell r="BC69" t="str">
            <v>Edna Carolina Mayorga Sánchez</v>
          </cell>
          <cell r="BD69" t="str">
            <v>Contratos o convenios que no requieren pluralidad de ofertas</v>
          </cell>
          <cell r="BE69" t="str">
            <v>1. Prestación de servicios</v>
          </cell>
          <cell r="BF69" t="str">
            <v>Cédula de ciudadanía</v>
          </cell>
          <cell r="BG69">
            <v>53084756</v>
          </cell>
          <cell r="BH69">
            <v>2</v>
          </cell>
          <cell r="BI69" t="str">
            <v>Persona Natural</v>
          </cell>
          <cell r="BJ69" t="str">
            <v>Bogotá D.C.</v>
          </cell>
          <cell r="BK69" t="str">
            <v>Prestar servicios profesionales especializados para apoyar y acompañar el despliegue territorial de la Secretaría Ejecutiva en el departamento de Amazonas,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69" t="str">
            <v>Misional</v>
          </cell>
          <cell r="BM69" t="str">
            <v>Harvey Danilo Suárez Morales</v>
          </cell>
          <cell r="BN69" t="str">
            <v>Secretaría Ejecutiva</v>
          </cell>
          <cell r="BO69" t="str">
            <v xml:space="preserve">BB- Departamento de Gestión Territorial </v>
          </cell>
          <cell r="BP69" t="str">
            <v>Gloria Patricia Cala Navarro</v>
          </cell>
          <cell r="BQ69">
            <v>45761628</v>
          </cell>
          <cell r="BR69" t="str">
            <v xml:space="preserve">BB- Departamento de Gestión Territorial </v>
          </cell>
          <cell r="BS69" t="str">
            <v>N/A</v>
          </cell>
          <cell r="BT69" t="str">
            <v>N/A</v>
          </cell>
          <cell r="BU69" t="str">
            <v>N/A</v>
          </cell>
          <cell r="BV69" t="str">
            <v>Inversión</v>
          </cell>
          <cell r="BW69">
            <v>129096072</v>
          </cell>
          <cell r="BX69" t="str">
            <v>N/A</v>
          </cell>
          <cell r="BY69" t="str">
            <v>N/A</v>
          </cell>
          <cell r="BZ69">
            <v>10758006</v>
          </cell>
          <cell r="CA69" t="str">
            <v>N/A</v>
          </cell>
          <cell r="CB69">
            <v>31823</v>
          </cell>
          <cell r="CC69">
            <v>56023</v>
          </cell>
          <cell r="CD69">
            <v>2022011000068</v>
          </cell>
          <cell r="CE69">
            <v>44956</v>
          </cell>
          <cell r="CF69">
            <v>44958</v>
          </cell>
          <cell r="CG69" t="str">
            <v>N/A</v>
          </cell>
          <cell r="CH69" t="str">
            <v>N/A</v>
          </cell>
          <cell r="CI69" t="str">
            <v>N/A</v>
          </cell>
          <cell r="CJ69" t="str">
            <v>N/A</v>
          </cell>
          <cell r="CK69" t="str">
            <v>N/A</v>
          </cell>
          <cell r="CL69">
            <v>0</v>
          </cell>
          <cell r="CM69" t="str">
            <v>N/A</v>
          </cell>
          <cell r="CN69">
            <v>0</v>
          </cell>
          <cell r="CO69" t="str">
            <v>N/A</v>
          </cell>
          <cell r="CP69">
            <v>0</v>
          </cell>
          <cell r="CQ69" t="str">
            <v>N/A</v>
          </cell>
          <cell r="CR69">
            <v>0</v>
          </cell>
          <cell r="CS69" t="str">
            <v>N/A</v>
          </cell>
          <cell r="CT69">
            <v>0</v>
          </cell>
          <cell r="CU69" t="str">
            <v>N/A</v>
          </cell>
          <cell r="CV69">
            <v>0</v>
          </cell>
          <cell r="CW69">
            <v>129096072</v>
          </cell>
          <cell r="CX69" t="str">
            <v>NO</v>
          </cell>
          <cell r="CY69" t="str">
            <v>N/A</v>
          </cell>
          <cell r="CZ69" t="str">
            <v>N/A</v>
          </cell>
          <cell r="DA69" t="str">
            <v>N/A</v>
          </cell>
          <cell r="DB69">
            <v>45291</v>
          </cell>
          <cell r="DC69">
            <v>45291</v>
          </cell>
          <cell r="DD69">
            <v>-51</v>
          </cell>
          <cell r="DE69" t="str">
            <v>SI</v>
          </cell>
          <cell r="DF69" t="str">
            <v>Leticia</v>
          </cell>
          <cell r="DG69" t="str">
            <v>Cumplimiento</v>
          </cell>
          <cell r="DH69" t="str">
            <v>30-47-101002503</v>
          </cell>
          <cell r="DI69">
            <v>0</v>
          </cell>
          <cell r="DJ69" t="str">
            <v>Seguros del Estado S.A.</v>
          </cell>
          <cell r="DK69">
            <v>44957</v>
          </cell>
          <cell r="DL69" t="str">
            <v>31/01/2023 - 07/07/2024</v>
          </cell>
          <cell r="DM69">
            <v>44958</v>
          </cell>
          <cell r="DN69" t="str">
            <v>https://jepcolombia.sharepoint.com/:b:/g/SE/DAJ/SDC/ESXRdPxWqbZMj6m8-xpP2TwBkqAe5m0D6Khes0K1eyMv_Q?e=T0BeMA</v>
          </cell>
          <cell r="DO69" t="str">
            <v>Ninguna</v>
          </cell>
          <cell r="DP69" t="str">
            <v>Terminado</v>
          </cell>
          <cell r="DQ69" t="str">
            <v>Ingreso</v>
          </cell>
          <cell r="DR69" t="str">
            <v>N/A</v>
          </cell>
          <cell r="DS69" t="str">
            <v>ANTROPOLOGÍA</v>
          </cell>
          <cell r="DT69" t="str">
            <v>N/A</v>
          </cell>
          <cell r="DU69" t="str">
            <v>FEMENINO</v>
          </cell>
        </row>
        <row r="70">
          <cell r="AY70" t="str">
            <v>JEP-447-2023</v>
          </cell>
          <cell r="AZ70" t="str">
            <v>JEP-CSPO-446-2023</v>
          </cell>
          <cell r="BA70" t="str">
            <v>Angela Esquivel</v>
          </cell>
          <cell r="BB70">
            <v>44978</v>
          </cell>
          <cell r="BC70" t="str">
            <v>Edainis Parra Guerrero</v>
          </cell>
          <cell r="BD70" t="str">
            <v>Contratos o convenios que no requieren pluralidad de ofertas</v>
          </cell>
          <cell r="BE70" t="str">
            <v>1. Prestación de servicios</v>
          </cell>
          <cell r="BF70" t="str">
            <v>Cédula de ciudadanía</v>
          </cell>
          <cell r="BG70">
            <v>51903216</v>
          </cell>
          <cell r="BH70">
            <v>5</v>
          </cell>
          <cell r="BI70" t="str">
            <v>Persona Natural</v>
          </cell>
          <cell r="BJ70" t="str">
            <v>Quibdo</v>
          </cell>
          <cell r="BK70" t="str">
            <v>Prestar servicios profesionales especializados para apoyar y acompañar el despliegue territorial de la Secretaría Ejecutiva en el departamento de Chocó,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70" t="str">
            <v>Misional</v>
          </cell>
          <cell r="BM70" t="str">
            <v>Harvey Danilo Suárez Morales</v>
          </cell>
          <cell r="BN70" t="str">
            <v>Secretaría Ejecutiva</v>
          </cell>
          <cell r="BO70" t="str">
            <v xml:space="preserve">BB- Departamento de Gestión Territorial </v>
          </cell>
          <cell r="BP70" t="str">
            <v>Gloria Patricia Cala Navarro</v>
          </cell>
          <cell r="BQ70">
            <v>45761628</v>
          </cell>
          <cell r="BR70" t="str">
            <v xml:space="preserve">BB- Departamento de Gestión Territorial </v>
          </cell>
          <cell r="BS70" t="str">
            <v>N/A</v>
          </cell>
          <cell r="BT70" t="str">
            <v>N/A</v>
          </cell>
          <cell r="BU70" t="str">
            <v>N/A</v>
          </cell>
          <cell r="BV70" t="str">
            <v>Inversión</v>
          </cell>
          <cell r="BW70">
            <v>113317660</v>
          </cell>
          <cell r="BX70" t="str">
            <v>N/A</v>
          </cell>
          <cell r="BY70" t="str">
            <v>N/A</v>
          </cell>
          <cell r="BZ70">
            <v>10758006</v>
          </cell>
          <cell r="CA70" t="str">
            <v>N/A</v>
          </cell>
          <cell r="CB70">
            <v>43123</v>
          </cell>
          <cell r="CC70">
            <v>114723</v>
          </cell>
          <cell r="CD70">
            <v>2022011000068</v>
          </cell>
          <cell r="CE70">
            <v>44981</v>
          </cell>
          <cell r="CF70">
            <v>44986</v>
          </cell>
          <cell r="CG70" t="str">
            <v>N/A</v>
          </cell>
          <cell r="CH70" t="str">
            <v>N/A</v>
          </cell>
          <cell r="CI70" t="str">
            <v>N/A</v>
          </cell>
          <cell r="CJ70" t="str">
            <v>N/A</v>
          </cell>
          <cell r="CK70" t="str">
            <v>N/A</v>
          </cell>
          <cell r="CL70">
            <v>0</v>
          </cell>
          <cell r="CM70" t="str">
            <v>N/A</v>
          </cell>
          <cell r="CN70">
            <v>0</v>
          </cell>
          <cell r="CO70" t="str">
            <v>N/A</v>
          </cell>
          <cell r="CP70">
            <v>0</v>
          </cell>
          <cell r="CQ70" t="str">
            <v>N/A</v>
          </cell>
          <cell r="CR70">
            <v>0</v>
          </cell>
          <cell r="CS70" t="str">
            <v>N/A</v>
          </cell>
          <cell r="CT70">
            <v>0</v>
          </cell>
          <cell r="CU70" t="str">
            <v>N/A</v>
          </cell>
          <cell r="CV70">
            <v>0</v>
          </cell>
          <cell r="CW70">
            <v>113317660</v>
          </cell>
          <cell r="CX70" t="str">
            <v>NO</v>
          </cell>
          <cell r="CY70" t="str">
            <v>N/A</v>
          </cell>
          <cell r="CZ70" t="str">
            <v>N/A</v>
          </cell>
          <cell r="DA70" t="str">
            <v>N/A</v>
          </cell>
          <cell r="DB70">
            <v>45291</v>
          </cell>
          <cell r="DC70">
            <v>45291</v>
          </cell>
          <cell r="DD70">
            <v>-51</v>
          </cell>
          <cell r="DE70" t="str">
            <v>NO</v>
          </cell>
          <cell r="DF70" t="str">
            <v>Quibdó</v>
          </cell>
          <cell r="DG70" t="str">
            <v>Cumplimiento</v>
          </cell>
          <cell r="DH70" t="str">
            <v>39-45-101029753</v>
          </cell>
          <cell r="DI70">
            <v>0</v>
          </cell>
          <cell r="DJ70" t="str">
            <v>Seguros del Estado S.A.</v>
          </cell>
          <cell r="DK70">
            <v>44981</v>
          </cell>
          <cell r="DL70" t="str">
            <v>24/02/2023 - 05/07/2024</v>
          </cell>
          <cell r="DM70">
            <v>44984</v>
          </cell>
          <cell r="DN70" t="str">
            <v>https://jepcolombia.sharepoint.com/:b:/g/SE/DAJ/SDC/EWlzfTKRp7VNpVs6XfRdiq4BLvk9rfgU0mOjz87fyVG4fA?e=1hKoYk</v>
          </cell>
          <cell r="DO70" t="str">
            <v>Ninguna</v>
          </cell>
          <cell r="DP70" t="str">
            <v>Terminado</v>
          </cell>
          <cell r="DQ70" t="str">
            <v>Ingreso</v>
          </cell>
          <cell r="DR70" t="str">
            <v>N/A</v>
          </cell>
          <cell r="DS70" t="str">
            <v>TRABAJO SOCIAL</v>
          </cell>
          <cell r="DT70" t="str">
            <v>N/A</v>
          </cell>
          <cell r="DU70" t="str">
            <v>FEMENINO</v>
          </cell>
        </row>
        <row r="71">
          <cell r="AY71" t="str">
            <v>JEP-102-2023</v>
          </cell>
          <cell r="AZ71" t="str">
            <v>JEP-CSPO-102-2023</v>
          </cell>
          <cell r="BA71" t="str">
            <v>Angela Esquivel</v>
          </cell>
          <cell r="BB71">
            <v>44580</v>
          </cell>
          <cell r="BC71" t="str">
            <v>Iris Briceida Parra Gonzalez</v>
          </cell>
          <cell r="BD71" t="str">
            <v>Contratos o convenios que no requieren pluralidad de ofertas</v>
          </cell>
          <cell r="BE71" t="str">
            <v>1. Prestación de servicios</v>
          </cell>
          <cell r="BF71" t="str">
            <v>Cédula de ciudadanía</v>
          </cell>
          <cell r="BG71">
            <v>1121825849</v>
          </cell>
          <cell r="BH71">
            <v>7</v>
          </cell>
          <cell r="BI71" t="str">
            <v>Persona Natural</v>
          </cell>
          <cell r="BJ71" t="str">
            <v>Villavicencio</v>
          </cell>
          <cell r="BK71" t="str">
            <v>Prestar servicios profesionales especializados para apoyar y acompañar el despliegue territorial de la Secretaría Ejecutiva en los departamentos de Meta y Guainía,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71" t="str">
            <v>Misional</v>
          </cell>
          <cell r="BM71" t="str">
            <v>Harvey Danilo Suárez Morales</v>
          </cell>
          <cell r="BN71" t="str">
            <v>Secretaría Ejecutiva</v>
          </cell>
          <cell r="BO71" t="str">
            <v xml:space="preserve">BB- Departamento de Gestión Territorial </v>
          </cell>
          <cell r="BP71" t="str">
            <v>Gloria Patricia Cala Navarro</v>
          </cell>
          <cell r="BQ71">
            <v>45761628</v>
          </cell>
          <cell r="BR71" t="str">
            <v xml:space="preserve">BB- Departamento de Gestión Territorial </v>
          </cell>
          <cell r="BS71" t="str">
            <v>N/A</v>
          </cell>
          <cell r="BT71" t="str">
            <v>N/A</v>
          </cell>
          <cell r="BU71" t="str">
            <v>N/A</v>
          </cell>
          <cell r="BV71" t="str">
            <v>Inversión</v>
          </cell>
          <cell r="BW71">
            <v>129096072</v>
          </cell>
          <cell r="BX71" t="str">
            <v>N/A</v>
          </cell>
          <cell r="BY71" t="str">
            <v>N/A</v>
          </cell>
          <cell r="BZ71">
            <v>10758006</v>
          </cell>
          <cell r="CA71" t="str">
            <v>N/A</v>
          </cell>
          <cell r="CB71">
            <v>31423</v>
          </cell>
          <cell r="CC71">
            <v>37723</v>
          </cell>
          <cell r="CD71" t="str">
            <v xml:space="preserve">	2022011000068</v>
          </cell>
          <cell r="CE71">
            <v>44946</v>
          </cell>
          <cell r="CF71">
            <v>44949</v>
          </cell>
          <cell r="CG71" t="str">
            <v>N/A</v>
          </cell>
          <cell r="CH71" t="str">
            <v>N/A</v>
          </cell>
          <cell r="CI71" t="str">
            <v>N/A</v>
          </cell>
          <cell r="CJ71" t="str">
            <v>N/A</v>
          </cell>
          <cell r="CK71" t="str">
            <v>N/A</v>
          </cell>
          <cell r="CL71">
            <v>-7530606</v>
          </cell>
          <cell r="CM71">
            <v>45288</v>
          </cell>
          <cell r="CN71">
            <v>58738710</v>
          </cell>
          <cell r="CO71">
            <v>45288</v>
          </cell>
          <cell r="CP71">
            <v>0</v>
          </cell>
          <cell r="CQ71" t="str">
            <v>N/A</v>
          </cell>
          <cell r="CR71">
            <v>0</v>
          </cell>
          <cell r="CS71" t="str">
            <v>N/A</v>
          </cell>
          <cell r="CT71">
            <v>1</v>
          </cell>
          <cell r="CU71">
            <v>45288</v>
          </cell>
          <cell r="CV71">
            <v>152</v>
          </cell>
          <cell r="CW71">
            <v>180304176</v>
          </cell>
          <cell r="CX71" t="str">
            <v>SI</v>
          </cell>
          <cell r="CY71">
            <v>58738710</v>
          </cell>
          <cell r="CZ71" t="str">
            <v>N/A</v>
          </cell>
          <cell r="DA71" t="str">
            <v>N/A</v>
          </cell>
          <cell r="DB71">
            <v>45291</v>
          </cell>
          <cell r="DC71">
            <v>45443</v>
          </cell>
          <cell r="DD71">
            <v>101</v>
          </cell>
          <cell r="DE71" t="str">
            <v>SI</v>
          </cell>
          <cell r="DF71" t="str">
            <v>Villavicencio</v>
          </cell>
          <cell r="DG71" t="str">
            <v>Cumplimiento</v>
          </cell>
          <cell r="DH71" t="str">
            <v xml:space="preserve">	30-47-101002490</v>
          </cell>
          <cell r="DI71">
            <v>0</v>
          </cell>
          <cell r="DJ71" t="str">
            <v>Seguros del Estado S.A.</v>
          </cell>
          <cell r="DK71">
            <v>44946</v>
          </cell>
          <cell r="DL71" t="str">
            <v>20/01/2023 - 07/07/2024</v>
          </cell>
          <cell r="DM71">
            <v>44949</v>
          </cell>
          <cell r="DN71" t="str">
            <v>https://jepcolombia.sharepoint.com/:b:/g/SE/DAJ/SDC/EdKm054Gh75OsrkJyrL8njYBHTuOpD50d5tv29hJMvMd3Q?e=S7M2f5</v>
          </cell>
          <cell r="DO71" t="str">
            <v>Mediante Otrosí N°1 el 28/12/2023 se publica la adición y prórroga del contrato JEP-102-2023</v>
          </cell>
          <cell r="DP71" t="str">
            <v>En ejecución</v>
          </cell>
          <cell r="DQ71" t="str">
            <v>Adición y prorroga</v>
          </cell>
          <cell r="DR71" t="str">
            <v>N/A</v>
          </cell>
          <cell r="DS71" t="str">
            <v>DERECHO</v>
          </cell>
          <cell r="DT71" t="str">
            <v>N/A</v>
          </cell>
          <cell r="DU71" t="str">
            <v>FEMENINO</v>
          </cell>
        </row>
        <row r="72">
          <cell r="AY72" t="str">
            <v>JEP-058-2023</v>
          </cell>
          <cell r="AZ72" t="str">
            <v>JEP-CSPO-058-2023</v>
          </cell>
          <cell r="BA72" t="str">
            <v>Angela Esquivel</v>
          </cell>
          <cell r="BB72">
            <v>44943</v>
          </cell>
          <cell r="BC72" t="str">
            <v>Ana Maria Otero Alvarez</v>
          </cell>
          <cell r="BD72" t="str">
            <v>Contratos o convenios que no requieren pluralidad de ofertas</v>
          </cell>
          <cell r="BE72" t="str">
            <v>1. Prestación de servicios</v>
          </cell>
          <cell r="BF72" t="str">
            <v>Cédula de ciudadanía</v>
          </cell>
          <cell r="BG72">
            <v>25274099</v>
          </cell>
          <cell r="BH72">
            <v>5</v>
          </cell>
          <cell r="BI72" t="str">
            <v>Persona Natural</v>
          </cell>
          <cell r="BJ72" t="str">
            <v>Popayán</v>
          </cell>
          <cell r="BK72" t="str">
            <v>Prestar servicios profesionales especializados para apoyar y acompañar el despliegue territorial de la Secretaría Ejecutiva en el departamento del Cauca,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72" t="str">
            <v>Misional</v>
          </cell>
          <cell r="BM72" t="str">
            <v>Harvey Danilo Suárez Morales</v>
          </cell>
          <cell r="BN72" t="str">
            <v>Secretaría Ejecutiva</v>
          </cell>
          <cell r="BO72" t="str">
            <v xml:space="preserve">BB- Departamento de Gestión Territorial </v>
          </cell>
          <cell r="BP72" t="str">
            <v>Gloria Patricia Cala Navarro</v>
          </cell>
          <cell r="BQ72">
            <v>45761628</v>
          </cell>
          <cell r="BR72" t="str">
            <v xml:space="preserve">BB- Departamento de Gestión Territorial </v>
          </cell>
          <cell r="BS72" t="str">
            <v>N/A</v>
          </cell>
          <cell r="BT72" t="str">
            <v>N/A</v>
          </cell>
          <cell r="BU72" t="str">
            <v>N/A</v>
          </cell>
          <cell r="BV72" t="str">
            <v>Inversión</v>
          </cell>
          <cell r="BW72">
            <v>129096072</v>
          </cell>
          <cell r="BX72" t="str">
            <v>N/A</v>
          </cell>
          <cell r="BY72" t="str">
            <v>N/A</v>
          </cell>
          <cell r="BZ72">
            <v>10758006</v>
          </cell>
          <cell r="CA72" t="str">
            <v>N/A</v>
          </cell>
          <cell r="CB72">
            <v>31123</v>
          </cell>
          <cell r="CC72">
            <v>31723</v>
          </cell>
          <cell r="CD72">
            <v>2022011000068</v>
          </cell>
          <cell r="CE72">
            <v>44944</v>
          </cell>
          <cell r="CF72">
            <v>44946</v>
          </cell>
          <cell r="CG72" t="str">
            <v>N/A</v>
          </cell>
          <cell r="CH72" t="str">
            <v>N/A</v>
          </cell>
          <cell r="CI72" t="str">
            <v>N/A</v>
          </cell>
          <cell r="CJ72" t="str">
            <v>N/A</v>
          </cell>
          <cell r="CK72" t="str">
            <v>N/A</v>
          </cell>
          <cell r="CL72">
            <v>0</v>
          </cell>
          <cell r="CM72" t="str">
            <v>N/A</v>
          </cell>
          <cell r="CN72">
            <v>0</v>
          </cell>
          <cell r="CO72" t="str">
            <v>N/A</v>
          </cell>
          <cell r="CP72">
            <v>0</v>
          </cell>
          <cell r="CQ72" t="str">
            <v>N/A</v>
          </cell>
          <cell r="CR72">
            <v>0</v>
          </cell>
          <cell r="CS72" t="str">
            <v>N/A</v>
          </cell>
          <cell r="CT72">
            <v>0</v>
          </cell>
          <cell r="CU72" t="str">
            <v>N/A</v>
          </cell>
          <cell r="CV72">
            <v>0</v>
          </cell>
          <cell r="CW72">
            <v>129096072</v>
          </cell>
          <cell r="CX72" t="str">
            <v>NO</v>
          </cell>
          <cell r="CY72" t="str">
            <v>N/A</v>
          </cell>
          <cell r="CZ72" t="str">
            <v>N/A</v>
          </cell>
          <cell r="DA72" t="str">
            <v>N/A</v>
          </cell>
          <cell r="DB72">
            <v>45291</v>
          </cell>
          <cell r="DC72">
            <v>45291</v>
          </cell>
          <cell r="DD72">
            <v>-51</v>
          </cell>
          <cell r="DE72" t="str">
            <v>NO</v>
          </cell>
          <cell r="DF72" t="str">
            <v>Departamento del Cauca</v>
          </cell>
          <cell r="DG72" t="str">
            <v>Cumplimiento</v>
          </cell>
          <cell r="DH72" t="str">
            <v xml:space="preserve">	435-47-994000052280</v>
          </cell>
          <cell r="DI72">
            <v>0</v>
          </cell>
          <cell r="DJ72" t="str">
            <v>Aseguradora Solidaria de Colombia</v>
          </cell>
          <cell r="DK72">
            <v>44945</v>
          </cell>
          <cell r="DL72" t="str">
            <v>18/01/2023  - 30/06/2024</v>
          </cell>
          <cell r="DM72">
            <v>44945</v>
          </cell>
          <cell r="DN72" t="str">
            <v>https://jepcolombia.sharepoint.com/:b:/g/SE/DAJ/SDC/EYl44RI5wy9AjgySQXGd5rMBiyJwAr8pdnnRqYR626XE-A?e=pg5jen</v>
          </cell>
          <cell r="DO72" t="str">
            <v>Ninguna</v>
          </cell>
          <cell r="DP72" t="str">
            <v>Terminado</v>
          </cell>
          <cell r="DQ72" t="str">
            <v>Ingreso</v>
          </cell>
          <cell r="DR72" t="str">
            <v>N/A</v>
          </cell>
          <cell r="DS72" t="str">
            <v>CIENCIAS POLÍTICAS Y ECONOMICAS</v>
          </cell>
          <cell r="DT72" t="str">
            <v>N/A</v>
          </cell>
          <cell r="DU72" t="str">
            <v>FEMENINO</v>
          </cell>
        </row>
        <row r="73">
          <cell r="AY73" t="str">
            <v>JEP-170-2023</v>
          </cell>
          <cell r="AZ73" t="str">
            <v>JEP-CSPO-170-2023</v>
          </cell>
          <cell r="BA73" t="str">
            <v>Paola Casas</v>
          </cell>
          <cell r="BB73">
            <v>44952</v>
          </cell>
          <cell r="BC73" t="str">
            <v>Marly Yaneth Losada Romero</v>
          </cell>
          <cell r="BD73" t="str">
            <v>Contratos o convenios que no requieren pluralidad de ofertas</v>
          </cell>
          <cell r="BE73" t="str">
            <v>1. Prestación de servicios</v>
          </cell>
          <cell r="BF73" t="str">
            <v>Cédula de ciudadanía</v>
          </cell>
          <cell r="BG73">
            <v>36312820</v>
          </cell>
          <cell r="BH73">
            <v>3</v>
          </cell>
          <cell r="BI73" t="str">
            <v>Persona Natural</v>
          </cell>
          <cell r="BJ73" t="str">
            <v>Neiva</v>
          </cell>
          <cell r="BK73" t="str">
            <v>Prestar servicios profesionales especializados para apoyar y acompañar el despliegue territorial de la Secretaría Ejecutiva en el dpto. de  Huila,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73" t="str">
            <v>Misional</v>
          </cell>
          <cell r="BM73" t="str">
            <v>Harvey Danilo Suárez Morales</v>
          </cell>
          <cell r="BN73" t="str">
            <v>Secretaría Ejecutiva</v>
          </cell>
          <cell r="BO73" t="str">
            <v xml:space="preserve">BB- Departamento de Gestión Territorial </v>
          </cell>
          <cell r="BP73" t="str">
            <v>Gloria Patricia Cala Navarro</v>
          </cell>
          <cell r="BQ73">
            <v>45761628</v>
          </cell>
          <cell r="BR73" t="str">
            <v xml:space="preserve">BB- Departamento de Gestión Territorial </v>
          </cell>
          <cell r="BS73" t="str">
            <v>N/A</v>
          </cell>
          <cell r="BT73" t="str">
            <v>N/A</v>
          </cell>
          <cell r="BU73" t="str">
            <v>N/A</v>
          </cell>
          <cell r="BV73" t="str">
            <v>Inversión</v>
          </cell>
          <cell r="BW73">
            <v>129096072</v>
          </cell>
          <cell r="BX73" t="str">
            <v>N/A</v>
          </cell>
          <cell r="BY73" t="str">
            <v>N/A</v>
          </cell>
          <cell r="BZ73">
            <v>10758006</v>
          </cell>
          <cell r="CA73" t="str">
            <v>N/A</v>
          </cell>
          <cell r="CB73">
            <v>31723</v>
          </cell>
          <cell r="CC73">
            <v>51723</v>
          </cell>
          <cell r="CD73" t="str">
            <v xml:space="preserve">	2022011000068</v>
          </cell>
          <cell r="CE73">
            <v>44953</v>
          </cell>
          <cell r="CF73">
            <v>44958</v>
          </cell>
          <cell r="CG73" t="str">
            <v>N/A</v>
          </cell>
          <cell r="CH73" t="str">
            <v>N/A</v>
          </cell>
          <cell r="CI73" t="str">
            <v>N/A</v>
          </cell>
          <cell r="CJ73" t="str">
            <v>N/A</v>
          </cell>
          <cell r="CK73" t="str">
            <v>N/A</v>
          </cell>
          <cell r="CL73">
            <v>0</v>
          </cell>
          <cell r="CM73" t="str">
            <v>N/A</v>
          </cell>
          <cell r="CN73">
            <v>0</v>
          </cell>
          <cell r="CO73" t="str">
            <v>N/A</v>
          </cell>
          <cell r="CP73">
            <v>0</v>
          </cell>
          <cell r="CQ73" t="str">
            <v>N/A</v>
          </cell>
          <cell r="CR73">
            <v>0</v>
          </cell>
          <cell r="CS73" t="str">
            <v>N/A</v>
          </cell>
          <cell r="CT73">
            <v>0</v>
          </cell>
          <cell r="CU73" t="str">
            <v>N/A</v>
          </cell>
          <cell r="CV73">
            <v>0</v>
          </cell>
          <cell r="CW73">
            <v>129096072</v>
          </cell>
          <cell r="CX73" t="str">
            <v>NO</v>
          </cell>
          <cell r="CY73" t="str">
            <v>N/A</v>
          </cell>
          <cell r="CZ73" t="str">
            <v>N/A</v>
          </cell>
          <cell r="DA73" t="str">
            <v>N/A</v>
          </cell>
          <cell r="DB73">
            <v>45291</v>
          </cell>
          <cell r="DC73">
            <v>45291</v>
          </cell>
          <cell r="DD73">
            <v>-51</v>
          </cell>
          <cell r="DE73" t="str">
            <v>SI</v>
          </cell>
          <cell r="DF73" t="str">
            <v>Neiva</v>
          </cell>
          <cell r="DG73" t="str">
            <v>Cumplimiento</v>
          </cell>
          <cell r="DH73" t="str">
            <v>39-45-101029582</v>
          </cell>
          <cell r="DI73">
            <v>0</v>
          </cell>
          <cell r="DJ73" t="str">
            <v>Seguros del Estado S.A.</v>
          </cell>
          <cell r="DK73">
            <v>44953</v>
          </cell>
          <cell r="DL73" t="str">
            <v>27/01/2023 - 05/07/2024</v>
          </cell>
          <cell r="DM73">
            <v>44956</v>
          </cell>
          <cell r="DN73" t="str">
            <v>https://jepcolombia.sharepoint.com/:i:/g/SE/DAJ/SDC/EQkzFVNT6YBPqvdq6wfy8oIBy_imPHoXATVA-hy4sZMZ9g?e=9cA67S</v>
          </cell>
          <cell r="DO73" t="str">
            <v>Ninguna</v>
          </cell>
          <cell r="DP73" t="str">
            <v>Terminado</v>
          </cell>
          <cell r="DQ73" t="str">
            <v>Ingreso</v>
          </cell>
          <cell r="DR73" t="str">
            <v>N/A</v>
          </cell>
          <cell r="DS73" t="str">
            <v>DERECHO</v>
          </cell>
          <cell r="DT73" t="str">
            <v>N/A</v>
          </cell>
          <cell r="DU73" t="str">
            <v>FEMENINO</v>
          </cell>
        </row>
        <row r="74">
          <cell r="AY74" t="str">
            <v>JEP-421-2023</v>
          </cell>
          <cell r="AZ74" t="str">
            <v>JEP-CSPO-421-2023</v>
          </cell>
          <cell r="BA74" t="str">
            <v>Paola Casas</v>
          </cell>
          <cell r="BB74">
            <v>44973</v>
          </cell>
          <cell r="BC74" t="str">
            <v>Leidy Alexandra Chicue Gonzalez</v>
          </cell>
          <cell r="BD74" t="str">
            <v>Contratos o convenios que no requieren pluralidad de ofertas</v>
          </cell>
          <cell r="BE74" t="str">
            <v>1. Prestación de servicios</v>
          </cell>
          <cell r="BF74" t="str">
            <v>Cédula de ciudadanía</v>
          </cell>
          <cell r="BG74">
            <v>1014183736</v>
          </cell>
          <cell r="BH74">
            <v>9</v>
          </cell>
          <cell r="BI74" t="str">
            <v>Persona Natural</v>
          </cell>
          <cell r="BJ74" t="str">
            <v xml:space="preserve">Florencia </v>
          </cell>
          <cell r="BK74" t="str">
            <v>Prestar servicios profesionales especializados para apoyar y acompañar el despliegue territorial de la Secretaría Ejecutiva en el departamento de Caquetá,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74" t="str">
            <v>Misional</v>
          </cell>
          <cell r="BM74" t="str">
            <v>Harvey Danilo Suárez Morales</v>
          </cell>
          <cell r="BN74" t="str">
            <v>Secretaría Ejecutiva</v>
          </cell>
          <cell r="BO74" t="str">
            <v xml:space="preserve">BB- Departamento de Gestión Territorial </v>
          </cell>
          <cell r="BP74" t="str">
            <v>Gloria Patricia Cala Navarro</v>
          </cell>
          <cell r="BQ74">
            <v>45761628</v>
          </cell>
          <cell r="BR74" t="str">
            <v xml:space="preserve">BB- Departamento de Gestión Territorial </v>
          </cell>
          <cell r="BS74" t="str">
            <v>N/A</v>
          </cell>
          <cell r="BT74" t="str">
            <v>N/A</v>
          </cell>
          <cell r="BU74" t="str">
            <v>N/A</v>
          </cell>
          <cell r="BV74" t="str">
            <v>Inversión</v>
          </cell>
          <cell r="BW74">
            <v>113317660</v>
          </cell>
          <cell r="BX74" t="str">
            <v>N/A</v>
          </cell>
          <cell r="BY74" t="str">
            <v>N/A</v>
          </cell>
          <cell r="BZ74">
            <v>10758006</v>
          </cell>
          <cell r="CA74" t="str">
            <v>N/A</v>
          </cell>
          <cell r="CB74">
            <v>42523</v>
          </cell>
          <cell r="CC74">
            <v>112723</v>
          </cell>
          <cell r="CD74">
            <v>2022011000068</v>
          </cell>
          <cell r="CE74">
            <v>44980</v>
          </cell>
          <cell r="CF74">
            <v>44986</v>
          </cell>
          <cell r="CG74" t="str">
            <v>N/A</v>
          </cell>
          <cell r="CH74" t="str">
            <v>N/A</v>
          </cell>
          <cell r="CI74" t="str">
            <v>N/A</v>
          </cell>
          <cell r="CJ74" t="str">
            <v>N/A</v>
          </cell>
          <cell r="CK74" t="str">
            <v>N/A</v>
          </cell>
          <cell r="CL74">
            <v>-5737600</v>
          </cell>
          <cell r="CM74">
            <v>45288</v>
          </cell>
          <cell r="CN74">
            <v>52864833</v>
          </cell>
          <cell r="CO74">
            <v>45288</v>
          </cell>
          <cell r="CP74">
            <v>0</v>
          </cell>
          <cell r="CQ74" t="str">
            <v>N/A</v>
          </cell>
          <cell r="CR74">
            <v>0</v>
          </cell>
          <cell r="CS74" t="str">
            <v>N/A</v>
          </cell>
          <cell r="CT74">
            <v>1</v>
          </cell>
          <cell r="CU74">
            <v>45288</v>
          </cell>
          <cell r="CV74">
            <v>136</v>
          </cell>
          <cell r="CW74">
            <v>160444893</v>
          </cell>
          <cell r="CX74" t="str">
            <v>SI</v>
          </cell>
          <cell r="CY74">
            <v>52864833</v>
          </cell>
          <cell r="CZ74" t="str">
            <v>N/A</v>
          </cell>
          <cell r="DA74" t="str">
            <v>N/A</v>
          </cell>
          <cell r="DB74">
            <v>45291</v>
          </cell>
          <cell r="DC74">
            <v>45427</v>
          </cell>
          <cell r="DD74">
            <v>85</v>
          </cell>
          <cell r="DE74" t="str">
            <v>NO</v>
          </cell>
          <cell r="DF74" t="str">
            <v>Florencia</v>
          </cell>
          <cell r="DG74" t="str">
            <v>Cumplimiento</v>
          </cell>
          <cell r="DH74" t="str">
            <v>18-45-101157018</v>
          </cell>
          <cell r="DI74">
            <v>0</v>
          </cell>
          <cell r="DJ74" t="str">
            <v>Seguros del Estado S.A.</v>
          </cell>
          <cell r="DK74">
            <v>44981</v>
          </cell>
          <cell r="DL74" t="str">
            <v>23/02/2023 - 05/07/2024</v>
          </cell>
          <cell r="DM74">
            <v>44984</v>
          </cell>
          <cell r="DN74" t="str">
            <v>https://jepcolombia.sharepoint.com/:b:/g/SE/DAJ/SDC/EWMIR2qC4oNArIbHsSAb8mQB6zZFB7SC1baxqfHhN9ZlSw?e=Xf95ZA</v>
          </cell>
          <cell r="DO74" t="str">
            <v>Mediante otrosí N°1 se publica la adición y prórroga del contrato JEP-421-2023</v>
          </cell>
          <cell r="DP74" t="str">
            <v>En ejecución</v>
          </cell>
          <cell r="DQ74" t="str">
            <v>Adición y prorroga</v>
          </cell>
          <cell r="DR74" t="str">
            <v>N/A</v>
          </cell>
          <cell r="DS74" t="str">
            <v>DERECHO</v>
          </cell>
          <cell r="DT74" t="str">
            <v>N/A</v>
          </cell>
          <cell r="DU74" t="str">
            <v>FEMENINO</v>
          </cell>
        </row>
        <row r="75">
          <cell r="AY75" t="str">
            <v>JEP-441-2023</v>
          </cell>
          <cell r="AZ75" t="str">
            <v>JEP-CSPO-441-2023</v>
          </cell>
          <cell r="BA75" t="str">
            <v>Paola Casas</v>
          </cell>
          <cell r="BB75">
            <v>44978</v>
          </cell>
          <cell r="BC75" t="str">
            <v>Gladys Stella Macias Gonzalez</v>
          </cell>
          <cell r="BD75" t="str">
            <v>Contratos o convenios que no requieren pluralidad de ofertas</v>
          </cell>
          <cell r="BE75" t="str">
            <v>1. Prestación de servicios</v>
          </cell>
          <cell r="BF75" t="str">
            <v>Cédula de ciudadanía</v>
          </cell>
          <cell r="BG75">
            <v>42770090</v>
          </cell>
          <cell r="BH75">
            <v>9</v>
          </cell>
          <cell r="BI75" t="str">
            <v>Persona Natural</v>
          </cell>
          <cell r="BJ75" t="str">
            <v>Floridablanca</v>
          </cell>
          <cell r="BK75" t="str">
            <v>Prestar servicios profesionales especializados para apoyar y acompañar el despliegue territorial de la Secretaría Ejecutiva en la región del Magdalena Medio,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75" t="str">
            <v>Misional</v>
          </cell>
          <cell r="BM75" t="str">
            <v>Harvey Danilo Suárez Morales</v>
          </cell>
          <cell r="BN75" t="str">
            <v>Secretaría Ejecutiva</v>
          </cell>
          <cell r="BO75" t="str">
            <v xml:space="preserve">BB- Departamento de Gestión Territorial </v>
          </cell>
          <cell r="BP75" t="str">
            <v>Gloria Patricia Cala Navarro</v>
          </cell>
          <cell r="BQ75">
            <v>45761628</v>
          </cell>
          <cell r="BR75" t="str">
            <v xml:space="preserve">BB- Departamento de Gestión Territorial </v>
          </cell>
          <cell r="BS75" t="str">
            <v>N/A</v>
          </cell>
          <cell r="BT75" t="str">
            <v>N/A</v>
          </cell>
          <cell r="BU75" t="str">
            <v>N/A</v>
          </cell>
          <cell r="BV75" t="str">
            <v>Inversión</v>
          </cell>
          <cell r="BW75">
            <v>113317660</v>
          </cell>
          <cell r="BX75" t="str">
            <v>N/A</v>
          </cell>
          <cell r="BY75" t="str">
            <v>N/A</v>
          </cell>
          <cell r="BZ75">
            <v>10758006</v>
          </cell>
          <cell r="CA75" t="str">
            <v>N/A</v>
          </cell>
          <cell r="CB75">
            <v>42723</v>
          </cell>
          <cell r="CC75">
            <v>111523</v>
          </cell>
          <cell r="CD75">
            <v>2022011000068</v>
          </cell>
          <cell r="CE75">
            <v>44979</v>
          </cell>
          <cell r="CF75">
            <v>44986</v>
          </cell>
          <cell r="CG75" t="str">
            <v>N/A</v>
          </cell>
          <cell r="CH75" t="str">
            <v>N/A</v>
          </cell>
          <cell r="CI75" t="str">
            <v>N/A</v>
          </cell>
          <cell r="CJ75" t="str">
            <v>N/A</v>
          </cell>
          <cell r="CK75" t="str">
            <v>N/A</v>
          </cell>
          <cell r="CL75">
            <v>0</v>
          </cell>
          <cell r="CM75" t="str">
            <v>N/A</v>
          </cell>
          <cell r="CN75">
            <v>0</v>
          </cell>
          <cell r="CO75" t="str">
            <v>N/A</v>
          </cell>
          <cell r="CP75">
            <v>0</v>
          </cell>
          <cell r="CQ75" t="str">
            <v>N/A</v>
          </cell>
          <cell r="CR75">
            <v>0</v>
          </cell>
          <cell r="CS75" t="str">
            <v>N/A</v>
          </cell>
          <cell r="CT75">
            <v>0</v>
          </cell>
          <cell r="CU75" t="str">
            <v>N/A</v>
          </cell>
          <cell r="CV75">
            <v>0</v>
          </cell>
          <cell r="CW75">
            <v>113317660</v>
          </cell>
          <cell r="CX75" t="str">
            <v>NO</v>
          </cell>
          <cell r="CY75" t="str">
            <v>N/A</v>
          </cell>
          <cell r="CZ75" t="str">
            <v>N/A</v>
          </cell>
          <cell r="DA75" t="str">
            <v>N/A</v>
          </cell>
          <cell r="DB75">
            <v>45291</v>
          </cell>
          <cell r="DC75">
            <v>45291</v>
          </cell>
          <cell r="DD75">
            <v>-51</v>
          </cell>
          <cell r="DE75" t="str">
            <v>NO</v>
          </cell>
          <cell r="DF75" t="str">
            <v>Barrancabermeja</v>
          </cell>
          <cell r="DG75" t="str">
            <v>Cumplimiento</v>
          </cell>
          <cell r="DH75" t="str">
            <v xml:space="preserve">	96-45-101080138</v>
          </cell>
          <cell r="DI75">
            <v>0</v>
          </cell>
          <cell r="DJ75" t="str">
            <v>Seguros del Estado S.A.</v>
          </cell>
          <cell r="DK75">
            <v>44980</v>
          </cell>
          <cell r="DL75" t="str">
            <v>23/02/2023 - 30/06/2024</v>
          </cell>
          <cell r="DM75">
            <v>44985</v>
          </cell>
          <cell r="DN75" t="str">
            <v>https://jepcolombia.sharepoint.com/:b:/g/SE/DAJ/SDC/Ea0lEhwGyipAuKToNW-weHQBaLxt_dynh-ovmC_ZtaOzAw?e=XfM9KB</v>
          </cell>
          <cell r="DO75" t="str">
            <v>Ninguna</v>
          </cell>
          <cell r="DP75" t="str">
            <v>Terminado</v>
          </cell>
          <cell r="DQ75" t="str">
            <v>Ingreso</v>
          </cell>
          <cell r="DR75" t="str">
            <v>N/A</v>
          </cell>
          <cell r="DS75" t="str">
            <v>LICENCIADA EN EDUACIÓN PREESCOLAR</v>
          </cell>
          <cell r="DT75" t="str">
            <v>N/A</v>
          </cell>
          <cell r="DU75" t="str">
            <v>FEMENINO</v>
          </cell>
        </row>
        <row r="76">
          <cell r="AY76" t="str">
            <v>JEP-452-2023</v>
          </cell>
          <cell r="AZ76" t="str">
            <v>JEP-CSPO-451-2023</v>
          </cell>
          <cell r="BA76" t="str">
            <v>Mateo Avila</v>
          </cell>
          <cell r="BB76">
            <v>44978</v>
          </cell>
          <cell r="BC76" t="str">
            <v xml:space="preserve">Beatriz Elena Herrera González
</v>
          </cell>
          <cell r="BD76" t="str">
            <v>Contratos o convenios que no requieren pluralidad de ofertas</v>
          </cell>
          <cell r="BE76" t="str">
            <v>1. Prestación de servicios</v>
          </cell>
          <cell r="BF76" t="str">
            <v>Cédula de ciudadanía</v>
          </cell>
          <cell r="BG76">
            <v>43019138</v>
          </cell>
          <cell r="BH76">
            <v>8</v>
          </cell>
          <cell r="BI76" t="str">
            <v>Persona Natural</v>
          </cell>
          <cell r="BJ76" t="str">
            <v>Sabaneta</v>
          </cell>
          <cell r="BK76" t="str">
            <v>Prestar servicios profesionales especializados para apoyar y acompañar el despliegue territorial de la Secretaría Ejecutiva en las subregiones Norte, Nordeste y Bajo Cauca del departamento de Antioquia,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76" t="str">
            <v>Misional</v>
          </cell>
          <cell r="BM76" t="str">
            <v>Harvey Danilo Suárez Morales</v>
          </cell>
          <cell r="BN76" t="str">
            <v>Secretaría Ejecutiva</v>
          </cell>
          <cell r="BO76" t="str">
            <v xml:space="preserve">BB- Departamento de Gestión Territorial </v>
          </cell>
          <cell r="BP76" t="str">
            <v>Gloria Patricia Cala Navarro</v>
          </cell>
          <cell r="BQ76">
            <v>45761628</v>
          </cell>
          <cell r="BR76" t="str">
            <v xml:space="preserve">BB- Departamento de Gestión Territorial </v>
          </cell>
          <cell r="BS76" t="str">
            <v>N/A</v>
          </cell>
          <cell r="BT76" t="str">
            <v>N/A</v>
          </cell>
          <cell r="BU76" t="str">
            <v>N/A</v>
          </cell>
          <cell r="BV76" t="str">
            <v>Inversión</v>
          </cell>
          <cell r="BW76">
            <v>113317660</v>
          </cell>
          <cell r="BX76" t="str">
            <v>N/A</v>
          </cell>
          <cell r="BY76" t="str">
            <v>N/A</v>
          </cell>
          <cell r="BZ76">
            <v>10758006</v>
          </cell>
          <cell r="CA76" t="str">
            <v>N/A</v>
          </cell>
          <cell r="CB76">
            <v>55823</v>
          </cell>
          <cell r="CC76">
            <v>113323</v>
          </cell>
          <cell r="CD76">
            <v>2022011000068</v>
          </cell>
          <cell r="CE76">
            <v>44981</v>
          </cell>
          <cell r="CF76">
            <v>44986</v>
          </cell>
          <cell r="CG76" t="str">
            <v>N/A</v>
          </cell>
          <cell r="CH76" t="str">
            <v>N/A</v>
          </cell>
          <cell r="CI76" t="str">
            <v>N/A</v>
          </cell>
          <cell r="CJ76" t="str">
            <v>N/A</v>
          </cell>
          <cell r="CK76" t="str">
            <v>N/A</v>
          </cell>
          <cell r="CL76">
            <v>0</v>
          </cell>
          <cell r="CM76" t="str">
            <v>N/A</v>
          </cell>
          <cell r="CN76">
            <v>0</v>
          </cell>
          <cell r="CO76" t="str">
            <v>N/A</v>
          </cell>
          <cell r="CP76">
            <v>0</v>
          </cell>
          <cell r="CQ76" t="str">
            <v>N/A</v>
          </cell>
          <cell r="CR76">
            <v>0</v>
          </cell>
          <cell r="CS76" t="str">
            <v>N/A</v>
          </cell>
          <cell r="CT76">
            <v>0</v>
          </cell>
          <cell r="CU76" t="str">
            <v>N/A</v>
          </cell>
          <cell r="CV76">
            <v>0</v>
          </cell>
          <cell r="CW76">
            <v>113317660</v>
          </cell>
          <cell r="CX76" t="str">
            <v>NO</v>
          </cell>
          <cell r="CY76" t="str">
            <v>N/A</v>
          </cell>
          <cell r="CZ76" t="str">
            <v>N/A</v>
          </cell>
          <cell r="DA76" t="str">
            <v>N/A</v>
          </cell>
          <cell r="DB76">
            <v>45291</v>
          </cell>
          <cell r="DC76">
            <v>45291</v>
          </cell>
          <cell r="DD76">
            <v>-51</v>
          </cell>
          <cell r="DE76" t="str">
            <v>NO</v>
          </cell>
          <cell r="DF76" t="str">
            <v>Medellín</v>
          </cell>
          <cell r="DG76" t="str">
            <v>Cumplimiento</v>
          </cell>
          <cell r="DH76" t="str">
            <v>39-47-101002100</v>
          </cell>
          <cell r="DI76">
            <v>0</v>
          </cell>
          <cell r="DJ76" t="str">
            <v>Seguros del Estado S.A.</v>
          </cell>
          <cell r="DK76">
            <v>44981</v>
          </cell>
          <cell r="DL76" t="str">
            <v>24/02/2023 - 08/07/2024</v>
          </cell>
          <cell r="DM76">
            <v>44984</v>
          </cell>
          <cell r="DN76" t="str">
            <v>https://jepcolombia.sharepoint.com/:b:/g/SE/DAJ/SDC/EWozATo1ZZlLupgKPAtVB1UBxFOY6mFbjW-HwNgdAl_swg?e=JnSpo5</v>
          </cell>
          <cell r="DO76" t="str">
            <v>Ninguna</v>
          </cell>
          <cell r="DP76" t="str">
            <v>Terminado</v>
          </cell>
          <cell r="DQ76" t="str">
            <v>Ingreso</v>
          </cell>
          <cell r="DR76" t="str">
            <v>N/A</v>
          </cell>
          <cell r="DS76" t="str">
            <v>LICENCIADA EN ADMINISTRACIÓN EDUCATIVA</v>
          </cell>
          <cell r="DT76" t="str">
            <v>N/A</v>
          </cell>
          <cell r="DU76" t="str">
            <v>FEMENINO</v>
          </cell>
        </row>
        <row r="77">
          <cell r="AY77" t="str">
            <v>JEP-420-2023</v>
          </cell>
          <cell r="AZ77" t="str">
            <v>JEP-CSPO-420-2023</v>
          </cell>
          <cell r="BA77" t="str">
            <v>Paola Casas</v>
          </cell>
          <cell r="BB77">
            <v>44973</v>
          </cell>
          <cell r="BC77" t="str">
            <v>Miladis Córdoba Rivas</v>
          </cell>
          <cell r="BD77" t="str">
            <v>Contratos o convenios que no requieren pluralidad de ofertas</v>
          </cell>
          <cell r="BE77" t="str">
            <v>1. Prestación de servicios</v>
          </cell>
          <cell r="BF77" t="str">
            <v>Cédula de ciudadanía</v>
          </cell>
          <cell r="BG77">
            <v>39423286</v>
          </cell>
          <cell r="BH77">
            <v>7</v>
          </cell>
          <cell r="BI77" t="str">
            <v>Persona Natural</v>
          </cell>
          <cell r="BJ77" t="str">
            <v>Apartadó</v>
          </cell>
          <cell r="BK77" t="str">
            <v>Prestar servicios profesionales especializados para apoyar y acompañar el despliegue territorial de la Secretaría Ejecutiva en la región de Urabá, Bajo Atrato y Darién,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77" t="str">
            <v>Misional</v>
          </cell>
          <cell r="BM77" t="str">
            <v>Harvey Danilo Suárez Morales</v>
          </cell>
          <cell r="BN77" t="str">
            <v>Secretaría Ejecutiva</v>
          </cell>
          <cell r="BO77" t="str">
            <v xml:space="preserve">BB- Departamento de Gestión Territorial </v>
          </cell>
          <cell r="BP77" t="str">
            <v>Gloria Patricia Cala Navarro</v>
          </cell>
          <cell r="BQ77">
            <v>45761628</v>
          </cell>
          <cell r="BR77" t="str">
            <v xml:space="preserve">BB- Departamento de Gestión Territorial </v>
          </cell>
          <cell r="BS77" t="str">
            <v>N/A</v>
          </cell>
          <cell r="BT77" t="str">
            <v>N/A</v>
          </cell>
          <cell r="BU77" t="str">
            <v>N/A</v>
          </cell>
          <cell r="BV77" t="str">
            <v>Inversión</v>
          </cell>
          <cell r="BW77">
            <v>107221454</v>
          </cell>
          <cell r="BX77" t="str">
            <v>N/A</v>
          </cell>
          <cell r="BY77" t="str">
            <v>N/A</v>
          </cell>
          <cell r="BZ77">
            <v>10758006</v>
          </cell>
          <cell r="CA77" t="str">
            <v>N/A</v>
          </cell>
          <cell r="CB77">
            <v>54623</v>
          </cell>
          <cell r="CC77">
            <v>120723</v>
          </cell>
          <cell r="CD77">
            <v>2022011000068</v>
          </cell>
          <cell r="CE77">
            <v>44985</v>
          </cell>
          <cell r="CF77">
            <v>44988</v>
          </cell>
          <cell r="CG77" t="str">
            <v>N/A</v>
          </cell>
          <cell r="CH77" t="str">
            <v>N/A</v>
          </cell>
          <cell r="CI77" t="str">
            <v>N/A</v>
          </cell>
          <cell r="CJ77" t="str">
            <v>N/A</v>
          </cell>
          <cell r="CK77" t="str">
            <v>N/A</v>
          </cell>
          <cell r="CL77">
            <v>52864833</v>
          </cell>
          <cell r="CM77">
            <v>45289</v>
          </cell>
          <cell r="CN77">
            <v>0</v>
          </cell>
          <cell r="CO77" t="str">
            <v>N/A</v>
          </cell>
          <cell r="CP77">
            <v>0</v>
          </cell>
          <cell r="CQ77" t="str">
            <v>N/A</v>
          </cell>
          <cell r="CR77">
            <v>0</v>
          </cell>
          <cell r="CS77" t="str">
            <v>N/A</v>
          </cell>
          <cell r="CT77">
            <v>1</v>
          </cell>
          <cell r="CU77">
            <v>45289</v>
          </cell>
          <cell r="CV77">
            <v>136</v>
          </cell>
          <cell r="CW77">
            <v>160086287</v>
          </cell>
          <cell r="CX77" t="str">
            <v>SI</v>
          </cell>
          <cell r="CY77">
            <v>52864833</v>
          </cell>
          <cell r="CZ77" t="str">
            <v>N/A</v>
          </cell>
          <cell r="DA77" t="str">
            <v>N/A</v>
          </cell>
          <cell r="DB77">
            <v>45291</v>
          </cell>
          <cell r="DC77">
            <v>45427</v>
          </cell>
          <cell r="DD77">
            <v>85</v>
          </cell>
          <cell r="DE77" t="str">
            <v>NO</v>
          </cell>
          <cell r="DF77" t="str">
            <v>Apartadó</v>
          </cell>
          <cell r="DG77" t="str">
            <v>Cumplimiento</v>
          </cell>
          <cell r="DH77" t="str">
            <v>595 - 47 - 994000000247</v>
          </cell>
          <cell r="DI77">
            <v>0</v>
          </cell>
          <cell r="DJ77" t="str">
            <v>Aseguradora Solidaria de Colombia</v>
          </cell>
          <cell r="DK77">
            <v>44986</v>
          </cell>
          <cell r="DL77" t="str">
            <v>28/02/2023 - 30/06/2024</v>
          </cell>
          <cell r="DM77">
            <v>44987</v>
          </cell>
          <cell r="DN77" t="str">
            <v>https://jepcolombia.sharepoint.com/:b:/g/SE/DAJ/SDC/ERv3Jq4InnxClF1MCLCCITgBkpa0i_fxxRz-pZ8ngP2mRg?e=izKGR6</v>
          </cell>
          <cell r="DO77" t="str">
            <v>28-03-2023 se publica el otrosí 1 al contrato JEP-420-2023 (Dept. Gestión Territorial) Mediante otrosí N°1   Se solicita
modificar la CLÁUSULA SEXTA, la cual quedará de la siguiente forma: El contrato pasa a ser de 113.317.660 a 107.221.454
Mediante otrosí N°1 se publica la adición y prórroga del contrato JEP-420-2023</v>
          </cell>
          <cell r="DP77" t="str">
            <v>En ejecución</v>
          </cell>
          <cell r="DQ77" t="str">
            <v>Adición y prorroga</v>
          </cell>
          <cell r="DR77" t="str">
            <v>N/A</v>
          </cell>
          <cell r="DS77" t="str">
            <v>ADMINISTRACIÓN PÚBLICA</v>
          </cell>
          <cell r="DT77" t="str">
            <v>N/A</v>
          </cell>
          <cell r="DU77" t="str">
            <v>FEMENINO</v>
          </cell>
        </row>
        <row r="78">
          <cell r="AY78" t="str">
            <v>JEP-059-2023</v>
          </cell>
          <cell r="AZ78" t="str">
            <v>JEP-CSPO-059-2023</v>
          </cell>
          <cell r="BA78" t="str">
            <v>Paola Casas</v>
          </cell>
          <cell r="BB78">
            <v>44943</v>
          </cell>
          <cell r="BC78" t="str">
            <v xml:space="preserve">Carlos Mario Gonzalez Luna </v>
          </cell>
          <cell r="BD78" t="str">
            <v>Contratos o convenios que no requieren pluralidad de ofertas</v>
          </cell>
          <cell r="BE78" t="str">
            <v>1. Prestación de servicios</v>
          </cell>
          <cell r="BF78" t="str">
            <v>Cédula de ciudadanía</v>
          </cell>
          <cell r="BG78">
            <v>1140846280</v>
          </cell>
          <cell r="BH78">
            <v>6</v>
          </cell>
          <cell r="BI78" t="str">
            <v>Persona Natural</v>
          </cell>
          <cell r="BJ78" t="str">
            <v>Bogotá D.C.</v>
          </cell>
          <cell r="BK78" t="str">
            <v>Prestar servicios profesionales especializados para apoyar y acompañar el despliegue territorial de la Secretaría Ejecutiva en los departamentos de Atlántico y Bolívar,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78" t="str">
            <v>Misional</v>
          </cell>
          <cell r="BM78" t="str">
            <v>Harvey Danilo Suarez Morales</v>
          </cell>
          <cell r="BN78" t="str">
            <v>Secretaría Ejecutiva</v>
          </cell>
          <cell r="BO78" t="str">
            <v xml:space="preserve">BB- Departamento de Gestión Territorial </v>
          </cell>
          <cell r="BP78" t="str">
            <v>Gloria Patricia Cala Navarro</v>
          </cell>
          <cell r="BQ78">
            <v>45761628</v>
          </cell>
          <cell r="BR78" t="str">
            <v xml:space="preserve">BB- Departamento de Gestión Territorial </v>
          </cell>
          <cell r="BS78" t="str">
            <v>N/A</v>
          </cell>
          <cell r="BT78" t="str">
            <v>N/A</v>
          </cell>
          <cell r="BU78" t="str">
            <v>N/A</v>
          </cell>
          <cell r="BV78" t="str">
            <v>Inversión</v>
          </cell>
          <cell r="BW78">
            <v>129096072</v>
          </cell>
          <cell r="BX78" t="str">
            <v>N/A</v>
          </cell>
          <cell r="BY78" t="str">
            <v>N/A</v>
          </cell>
          <cell r="BZ78">
            <v>10758006</v>
          </cell>
          <cell r="CA78" t="str">
            <v>N/A</v>
          </cell>
          <cell r="CB78">
            <v>30723</v>
          </cell>
          <cell r="CC78">
            <v>33023</v>
          </cell>
          <cell r="CD78">
            <v>2022011000068</v>
          </cell>
          <cell r="CE78">
            <v>44945</v>
          </cell>
          <cell r="CF78">
            <v>44946</v>
          </cell>
          <cell r="CG78" t="str">
            <v>N/A</v>
          </cell>
          <cell r="CH78" t="str">
            <v>N/A</v>
          </cell>
          <cell r="CI78" t="str">
            <v>N/A</v>
          </cell>
          <cell r="CJ78" t="str">
            <v>N/A</v>
          </cell>
          <cell r="CK78" t="str">
            <v>N/A</v>
          </cell>
          <cell r="CL78">
            <v>0</v>
          </cell>
          <cell r="CM78" t="str">
            <v>N/A</v>
          </cell>
          <cell r="CN78">
            <v>0</v>
          </cell>
          <cell r="CO78" t="str">
            <v>N/A</v>
          </cell>
          <cell r="CP78">
            <v>0</v>
          </cell>
          <cell r="CQ78"/>
          <cell r="CR78">
            <v>0</v>
          </cell>
          <cell r="CS78" t="str">
            <v>N/A</v>
          </cell>
          <cell r="CT78">
            <v>0</v>
          </cell>
          <cell r="CU78">
            <v>0</v>
          </cell>
          <cell r="CV78">
            <v>-90</v>
          </cell>
          <cell r="CW78">
            <v>129096072</v>
          </cell>
          <cell r="CX78" t="str">
            <v>NO</v>
          </cell>
          <cell r="CY78" t="str">
            <v>N/A</v>
          </cell>
          <cell r="CZ78" t="str">
            <v>N/A</v>
          </cell>
          <cell r="DA78" t="str">
            <v>N/A</v>
          </cell>
          <cell r="DB78">
            <v>45291</v>
          </cell>
          <cell r="DC78">
            <v>45201</v>
          </cell>
          <cell r="DD78">
            <v>-141</v>
          </cell>
          <cell r="DE78" t="str">
            <v>NO</v>
          </cell>
          <cell r="DF78" t="str">
            <v>Barranquilla</v>
          </cell>
          <cell r="DG78" t="str">
            <v>Cumplimiento</v>
          </cell>
          <cell r="DH78" t="str">
            <v>39-45-101029544</v>
          </cell>
          <cell r="DI78">
            <v>0</v>
          </cell>
          <cell r="DJ78" t="str">
            <v>Seguros del Estado S.A.</v>
          </cell>
          <cell r="DK78">
            <v>44945</v>
          </cell>
          <cell r="DL78" t="str">
            <v>19/01/2023 - 05/07/2024</v>
          </cell>
          <cell r="DM78">
            <v>44946</v>
          </cell>
          <cell r="DN78" t="str">
            <v>https://jepcolombia.sharepoint.com/:b:/g/SE/DAJ/SDC/EX42Gxbnf1NHvT2k_cVl91QBSKoyC47jkAUMIJiruLsFJg?e=Bhgifm</v>
          </cell>
          <cell r="DO78" t="str">
            <v>El 4/10/2023 Se publica la terminación anticipada del contrato JEP-059-2023</v>
          </cell>
          <cell r="DP78" t="str">
            <v>Terminado</v>
          </cell>
          <cell r="DQ78" t="str">
            <v>Terminación anticipada</v>
          </cell>
          <cell r="DR78" t="str">
            <v>N/A</v>
          </cell>
          <cell r="DS78" t="str">
            <v>DERECHO</v>
          </cell>
          <cell r="DT78" t="str">
            <v>N/A</v>
          </cell>
          <cell r="DU78" t="str">
            <v>MASCULINO</v>
          </cell>
        </row>
        <row r="79">
          <cell r="AY79" t="str">
            <v>JEP-390-2023</v>
          </cell>
          <cell r="AZ79" t="str">
            <v>JEP-CSPO-390-2023</v>
          </cell>
          <cell r="BA79" t="str">
            <v>Paola Casas</v>
          </cell>
          <cell r="BB79">
            <v>44970</v>
          </cell>
          <cell r="BC79" t="str">
            <v xml:space="preserve">Helen Tatyana Garcia Rodriguez </v>
          </cell>
          <cell r="BD79" t="str">
            <v>Contratos o convenios que no requieren pluralidad de ofertas</v>
          </cell>
          <cell r="BE79" t="str">
            <v>1. Prestación de servicios</v>
          </cell>
          <cell r="BF79" t="str">
            <v>Cédula de ciudadanía</v>
          </cell>
          <cell r="BG79">
            <v>1032397017</v>
          </cell>
          <cell r="BH79">
            <v>6</v>
          </cell>
          <cell r="BI79" t="str">
            <v>Persona Natural</v>
          </cell>
          <cell r="BJ79" t="str">
            <v>Bogotá D.C.</v>
          </cell>
          <cell r="BK79" t="str">
            <v>Prestar servicios profesionales especializados para apoyar y acompañar el despliegue territorial de la Secretaría Ejecutiva en el departamento de Arauca,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79" t="str">
            <v>Misional</v>
          </cell>
          <cell r="BM79" t="str">
            <v>Harvey Danilo Suárez Morales</v>
          </cell>
          <cell r="BN79" t="str">
            <v>Secretaría Ejecutiva</v>
          </cell>
          <cell r="BO79" t="str">
            <v xml:space="preserve">BB- Departamento de Gestión Territorial </v>
          </cell>
          <cell r="BP79" t="str">
            <v>Gloria Patricia Cala Navarro</v>
          </cell>
          <cell r="BQ79">
            <v>45761628</v>
          </cell>
          <cell r="BR79" t="str">
            <v xml:space="preserve">BB- Departamento de Gestión Territorial </v>
          </cell>
          <cell r="BS79" t="str">
            <v>N/A</v>
          </cell>
          <cell r="BT79" t="str">
            <v>N/A</v>
          </cell>
          <cell r="BU79" t="str">
            <v>N/A</v>
          </cell>
          <cell r="BV79" t="str">
            <v>Inversión</v>
          </cell>
          <cell r="BW79">
            <v>113317660</v>
          </cell>
          <cell r="BX79" t="str">
            <v>N/A</v>
          </cell>
          <cell r="BY79" t="str">
            <v>N/A</v>
          </cell>
          <cell r="BZ79">
            <v>10758006</v>
          </cell>
          <cell r="CA79" t="str">
            <v>N/A</v>
          </cell>
          <cell r="CB79">
            <v>42423</v>
          </cell>
          <cell r="CC79">
            <v>101823</v>
          </cell>
          <cell r="CD79">
            <v>2022011000068</v>
          </cell>
          <cell r="CE79">
            <v>44974</v>
          </cell>
          <cell r="CF79">
            <v>44979</v>
          </cell>
          <cell r="CG79" t="str">
            <v>N/A</v>
          </cell>
          <cell r="CH79" t="str">
            <v>N/A</v>
          </cell>
          <cell r="CI79" t="str">
            <v>N/A</v>
          </cell>
          <cell r="CJ79" t="str">
            <v>N/A</v>
          </cell>
          <cell r="CK79" t="str">
            <v>N/A</v>
          </cell>
          <cell r="CL79">
            <v>0</v>
          </cell>
          <cell r="CM79" t="str">
            <v>N/A</v>
          </cell>
          <cell r="CN79">
            <v>0</v>
          </cell>
          <cell r="CO79" t="str">
            <v>N/A</v>
          </cell>
          <cell r="CP79">
            <v>0</v>
          </cell>
          <cell r="CQ79" t="str">
            <v>N/A</v>
          </cell>
          <cell r="CR79">
            <v>0</v>
          </cell>
          <cell r="CS79" t="str">
            <v>N/A</v>
          </cell>
          <cell r="CT79">
            <v>0</v>
          </cell>
          <cell r="CU79" t="str">
            <v>N/A</v>
          </cell>
          <cell r="CV79">
            <v>0</v>
          </cell>
          <cell r="CW79">
            <v>113317660</v>
          </cell>
          <cell r="CX79" t="str">
            <v>NO</v>
          </cell>
          <cell r="CY79" t="str">
            <v>N/A</v>
          </cell>
          <cell r="CZ79" t="str">
            <v>N/A</v>
          </cell>
          <cell r="DA79" t="str">
            <v>N/A</v>
          </cell>
          <cell r="DB79">
            <v>45291</v>
          </cell>
          <cell r="DC79">
            <v>45291</v>
          </cell>
          <cell r="DD79">
            <v>-51</v>
          </cell>
          <cell r="DE79" t="str">
            <v>NO</v>
          </cell>
          <cell r="DF79" t="str">
            <v>Arauca</v>
          </cell>
          <cell r="DG79" t="str">
            <v>Cumplimiento</v>
          </cell>
          <cell r="DH79" t="str">
            <v>39-45-101029726</v>
          </cell>
          <cell r="DI79">
            <v>0</v>
          </cell>
          <cell r="DJ79" t="str">
            <v>Seguros del Estado S.A.</v>
          </cell>
          <cell r="DK79">
            <v>44975</v>
          </cell>
          <cell r="DL79" t="str">
            <v>17/02/2023 - 05/07/2024</v>
          </cell>
          <cell r="DM79">
            <v>44978</v>
          </cell>
          <cell r="DN79" t="str">
            <v>https://jepcolombia.sharepoint.com/:b:/g/SE/DAJ/SDC/ES0-kJnAEuRMq7CC5ELHnrABe-cyA-E7p0IrwTWH85wxrA?e=KhHwls</v>
          </cell>
          <cell r="DO79" t="str">
            <v>Ninguna</v>
          </cell>
          <cell r="DP79" t="str">
            <v>Terminado</v>
          </cell>
          <cell r="DQ79" t="str">
            <v>Ingreso</v>
          </cell>
          <cell r="DR79" t="str">
            <v>N/A</v>
          </cell>
          <cell r="DS79" t="str">
            <v>DERECHO</v>
          </cell>
          <cell r="DT79" t="str">
            <v>N/A</v>
          </cell>
          <cell r="DU79" t="str">
            <v>FEMENINO</v>
          </cell>
        </row>
        <row r="80">
          <cell r="AY80" t="str">
            <v>JEP-572-2023</v>
          </cell>
          <cell r="AZ80" t="str">
            <v>JEP-CSPO-569-2023</v>
          </cell>
          <cell r="BA80" t="str">
            <v>Paola Casas</v>
          </cell>
          <cell r="BB80">
            <v>45035</v>
          </cell>
          <cell r="BC80" t="str">
            <v>Eliana Milena Toncel Mozo</v>
          </cell>
          <cell r="BD80" t="str">
            <v>Contratos o convenios que no requieren pluralidad de ofertas</v>
          </cell>
          <cell r="BE80" t="str">
            <v>1. Prestación de servicios</v>
          </cell>
          <cell r="BF80" t="str">
            <v>Cédula de ciudadanía</v>
          </cell>
          <cell r="BG80">
            <v>1082902074</v>
          </cell>
          <cell r="BH80">
            <v>5</v>
          </cell>
          <cell r="BI80" t="str">
            <v>Persona Natural</v>
          </cell>
          <cell r="BJ80" t="str">
            <v>Santa Marta</v>
          </cell>
          <cell r="BK80" t="str">
            <v>Prestar servicios profesionales especializados para apoyar y acompañar el despliegue territorial de la Secretaría Ejecutiva en el departamento de Magdalena,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80" t="str">
            <v>Misional</v>
          </cell>
          <cell r="BM80" t="str">
            <v>Harvey Danilo Suárez Morales</v>
          </cell>
          <cell r="BN80" t="str">
            <v>Secretaría Ejecutiva</v>
          </cell>
          <cell r="BO80" t="str">
            <v xml:space="preserve">BB- Departamento de Gestión Territorial </v>
          </cell>
          <cell r="BP80" t="str">
            <v>Gloria Patricia Cala Navarro</v>
          </cell>
          <cell r="BQ80">
            <v>45761628</v>
          </cell>
          <cell r="BR80" t="str">
            <v xml:space="preserve">BB- Departamento de Gestión Territorial </v>
          </cell>
          <cell r="BS80" t="str">
            <v>N/A</v>
          </cell>
          <cell r="BT80" t="str">
            <v>N/A</v>
          </cell>
          <cell r="BU80" t="str">
            <v>N/A</v>
          </cell>
          <cell r="BV80" t="str">
            <v>Inversión</v>
          </cell>
          <cell r="BW80">
            <v>92877448</v>
          </cell>
          <cell r="BX80" t="str">
            <v>N/A</v>
          </cell>
          <cell r="BY80" t="str">
            <v>N/A</v>
          </cell>
          <cell r="BZ80">
            <v>10758006</v>
          </cell>
          <cell r="CA80" t="str">
            <v>N/A</v>
          </cell>
          <cell r="CB80">
            <v>43423</v>
          </cell>
          <cell r="CC80">
            <v>217723</v>
          </cell>
          <cell r="CD80">
            <v>2022011000068</v>
          </cell>
          <cell r="CE80">
            <v>45043</v>
          </cell>
          <cell r="CF80">
            <v>45054</v>
          </cell>
          <cell r="CG80" t="str">
            <v>N/A</v>
          </cell>
          <cell r="CH80" t="str">
            <v>N/A</v>
          </cell>
          <cell r="CI80" t="str">
            <v>N/A</v>
          </cell>
          <cell r="CJ80" t="str">
            <v>N/A</v>
          </cell>
          <cell r="CK80" t="str">
            <v>N/A</v>
          </cell>
          <cell r="CL80">
            <v>0</v>
          </cell>
          <cell r="CM80" t="str">
            <v>N/A</v>
          </cell>
          <cell r="CN80">
            <v>0</v>
          </cell>
          <cell r="CO80" t="str">
            <v>N/A</v>
          </cell>
          <cell r="CP80">
            <v>0</v>
          </cell>
          <cell r="CQ80" t="str">
            <v>N/A</v>
          </cell>
          <cell r="CR80">
            <v>0</v>
          </cell>
          <cell r="CS80" t="str">
            <v>N/A</v>
          </cell>
          <cell r="CT80">
            <v>0</v>
          </cell>
          <cell r="CU80" t="str">
            <v>N/A</v>
          </cell>
          <cell r="CV80">
            <v>0</v>
          </cell>
          <cell r="CW80">
            <v>92877448</v>
          </cell>
          <cell r="CX80" t="str">
            <v>NO</v>
          </cell>
          <cell r="CY80" t="str">
            <v>N/A</v>
          </cell>
          <cell r="CZ80" t="str">
            <v>N/A</v>
          </cell>
          <cell r="DA80" t="str">
            <v>N/A</v>
          </cell>
          <cell r="DB80">
            <v>45291</v>
          </cell>
          <cell r="DC80">
            <v>45291</v>
          </cell>
          <cell r="DD80">
            <v>-51</v>
          </cell>
          <cell r="DE80" t="str">
            <v>NO</v>
          </cell>
          <cell r="DF80" t="str">
            <v>Santa Marta</v>
          </cell>
          <cell r="DG80" t="str">
            <v>Cumplimiento</v>
          </cell>
          <cell r="DH80" t="str">
            <v>46-47-101002113</v>
          </cell>
          <cell r="DI80">
            <v>0</v>
          </cell>
          <cell r="DJ80" t="str">
            <v>Seguros del Estado S.A.</v>
          </cell>
          <cell r="DK80">
            <v>45050</v>
          </cell>
          <cell r="DL80" t="str">
            <v>27/04/2023 - 30/06/2024</v>
          </cell>
          <cell r="DM80">
            <v>45051</v>
          </cell>
          <cell r="DN80" t="str">
            <v>https://jepcolombia.sharepoint.com/:b:/g/SE/DAJ/SDC/EfsUezQNo9VFhbckF2cUEM0B632vqZESbKXuTs4EbSlPJg?e=vFI37Z</v>
          </cell>
          <cell r="DO80" t="str">
            <v>Ninguna</v>
          </cell>
          <cell r="DP80" t="str">
            <v>Terminado</v>
          </cell>
          <cell r="DQ80" t="str">
            <v>Ingreso</v>
          </cell>
          <cell r="DR80" t="str">
            <v>N/A</v>
          </cell>
          <cell r="DS80" t="str">
            <v>ANTROPOLOGÍA</v>
          </cell>
          <cell r="DT80" t="str">
            <v>N/A</v>
          </cell>
          <cell r="DU80" t="str">
            <v>FEMENINO</v>
          </cell>
        </row>
        <row r="81">
          <cell r="AY81" t="str">
            <v>JEP-228-2023</v>
          </cell>
          <cell r="AZ81" t="str">
            <v>JEP-CSPO-228-2023</v>
          </cell>
          <cell r="BA81" t="str">
            <v>Paola Casas</v>
          </cell>
          <cell r="BB81">
            <v>44956</v>
          </cell>
          <cell r="BC81" t="str">
            <v xml:space="preserve">Claudia Marcela Duarte Acuna </v>
          </cell>
          <cell r="BD81" t="str">
            <v>Contratos o convenios que no requieren pluralidad de ofertas</v>
          </cell>
          <cell r="BE81" t="str">
            <v>1. Prestación de servicios</v>
          </cell>
          <cell r="BF81" t="str">
            <v>Cédula de ciudadanía</v>
          </cell>
          <cell r="BG81">
            <v>39762099</v>
          </cell>
          <cell r="BH81">
            <v>1</v>
          </cell>
          <cell r="BI81" t="str">
            <v>Persona Natural</v>
          </cell>
          <cell r="BJ81" t="str">
            <v>Bogotá D.C.</v>
          </cell>
          <cell r="BK81" t="str">
            <v>Prestar servicios profesionales especializados para apoyar y acompañar el despliegue territorial de la Secretaría Ejecutiva en los departamentos del Guaviare y Vaupés,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81" t="str">
            <v>Misional</v>
          </cell>
          <cell r="BM81" t="str">
            <v>Harvey Danilo Suárez Morales</v>
          </cell>
          <cell r="BN81" t="str">
            <v>Secretaría Ejecutiva</v>
          </cell>
          <cell r="BO81" t="str">
            <v xml:space="preserve">BB- Departamento de Gestión Territorial </v>
          </cell>
          <cell r="BP81" t="str">
            <v>Gloria Patricia Cala Navarro</v>
          </cell>
          <cell r="BQ81">
            <v>45761628</v>
          </cell>
          <cell r="BR81" t="str">
            <v xml:space="preserve">BB- Departamento de Gestión Territorial </v>
          </cell>
          <cell r="BS81" t="str">
            <v>N/A</v>
          </cell>
          <cell r="BT81" t="str">
            <v>N/A</v>
          </cell>
          <cell r="BU81" t="str">
            <v>N/A</v>
          </cell>
          <cell r="BV81" t="str">
            <v>Inversión</v>
          </cell>
          <cell r="BW81">
            <v>118338066</v>
          </cell>
          <cell r="BX81" t="str">
            <v>N/A</v>
          </cell>
          <cell r="BY81" t="str">
            <v>N/A</v>
          </cell>
          <cell r="BZ81">
            <v>10758006</v>
          </cell>
          <cell r="CA81" t="str">
            <v>N/A</v>
          </cell>
          <cell r="CB81">
            <v>31623</v>
          </cell>
          <cell r="CC81">
            <v>64523</v>
          </cell>
          <cell r="CD81">
            <v>2022011000068</v>
          </cell>
          <cell r="CE81">
            <v>44959</v>
          </cell>
          <cell r="CF81">
            <v>44965</v>
          </cell>
          <cell r="CG81" t="str">
            <v>N/A</v>
          </cell>
          <cell r="CH81" t="str">
            <v>N/A</v>
          </cell>
          <cell r="CI81" t="str">
            <v>N/A</v>
          </cell>
          <cell r="CJ81" t="str">
            <v>N/A</v>
          </cell>
          <cell r="CK81" t="str">
            <v>N/A</v>
          </cell>
          <cell r="CL81">
            <v>0</v>
          </cell>
          <cell r="CM81" t="str">
            <v>N/A</v>
          </cell>
          <cell r="CN81">
            <v>0</v>
          </cell>
          <cell r="CO81" t="str">
            <v>N/A</v>
          </cell>
          <cell r="CP81">
            <v>0</v>
          </cell>
          <cell r="CQ81" t="str">
            <v>N/A</v>
          </cell>
          <cell r="CR81">
            <v>0</v>
          </cell>
          <cell r="CS81" t="str">
            <v>N/A</v>
          </cell>
          <cell r="CT81">
            <v>0</v>
          </cell>
          <cell r="CU81" t="str">
            <v>N/A</v>
          </cell>
          <cell r="CV81">
            <v>0</v>
          </cell>
          <cell r="CW81">
            <v>118338066</v>
          </cell>
          <cell r="CX81" t="str">
            <v>NO</v>
          </cell>
          <cell r="CY81" t="str">
            <v>N/A</v>
          </cell>
          <cell r="CZ81" t="str">
            <v>N/A</v>
          </cell>
          <cell r="DA81" t="str">
            <v>N/A</v>
          </cell>
          <cell r="DB81">
            <v>45291</v>
          </cell>
          <cell r="DC81">
            <v>45291</v>
          </cell>
          <cell r="DD81">
            <v>-51</v>
          </cell>
          <cell r="DE81" t="str">
            <v>NO</v>
          </cell>
          <cell r="DF81" t="str">
            <v>San José del Guaviare</v>
          </cell>
          <cell r="DG81" t="str">
            <v>Cumplimiento</v>
          </cell>
          <cell r="DH81" t="str">
            <v>30-47-101002511</v>
          </cell>
          <cell r="DI81">
            <v>0</v>
          </cell>
          <cell r="DJ81" t="str">
            <v>Seguros del Estado S.A.</v>
          </cell>
          <cell r="DK81">
            <v>44960</v>
          </cell>
          <cell r="DL81" t="str">
            <v>03/02/2023 - 30/06/2024</v>
          </cell>
          <cell r="DM81">
            <v>44965</v>
          </cell>
          <cell r="DN81" t="str">
            <v>https://jepcolombia.sharepoint.com/:b:/g/SE/DAJ/SDC/ESS94wDevjhPprpx_YLaSxUBhtKZRvgz0AI_smW14fkdfg?e=D5ZaTv</v>
          </cell>
          <cell r="DO81" t="str">
            <v>Ninguna</v>
          </cell>
          <cell r="DP81" t="str">
            <v>Terminado</v>
          </cell>
          <cell r="DQ81" t="str">
            <v>Ingreso</v>
          </cell>
          <cell r="DR81" t="str">
            <v>N/A</v>
          </cell>
          <cell r="DS81" t="str">
            <v>DERECHO</v>
          </cell>
          <cell r="DT81" t="str">
            <v>N/A</v>
          </cell>
          <cell r="DU81" t="str">
            <v>FEMENINO</v>
          </cell>
        </row>
        <row r="82">
          <cell r="AY82" t="str">
            <v>JEP-388-2023</v>
          </cell>
          <cell r="AZ82" t="str">
            <v>JEP-CSPO-388-2023</v>
          </cell>
          <cell r="BA82" t="str">
            <v>Paola Casas</v>
          </cell>
          <cell r="BB82">
            <v>44970</v>
          </cell>
          <cell r="BC82" t="str">
            <v xml:space="preserve">Thiame Adelisa Carabali Hinestroza </v>
          </cell>
          <cell r="BD82" t="str">
            <v>Contratos o convenios que no requieren pluralidad de ofertas</v>
          </cell>
          <cell r="BE82" t="str">
            <v>1. Prestación de servicios</v>
          </cell>
          <cell r="BF82" t="str">
            <v>Cédula de ciudadanía</v>
          </cell>
          <cell r="BG82">
            <v>1062309206</v>
          </cell>
          <cell r="BH82">
            <v>5</v>
          </cell>
          <cell r="BI82" t="str">
            <v>Persona Natural</v>
          </cell>
          <cell r="BJ82" t="str">
            <v>Santander de Quilichao</v>
          </cell>
          <cell r="BK82" t="str">
            <v>Prestar servicios profesionales especializados para apoyar y acompañar el despliegue territorial de la Secretaría Ejecutiva en el departamento del Valle del Cauca,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82" t="str">
            <v>Misional</v>
          </cell>
          <cell r="BM82" t="str">
            <v>Harvey Danilo Suarez Morales</v>
          </cell>
          <cell r="BN82" t="str">
            <v>Secretaría Ejecutiva</v>
          </cell>
          <cell r="BO82" t="str">
            <v xml:space="preserve">BB- Departamento de Gestión Territorial </v>
          </cell>
          <cell r="BP82" t="str">
            <v>Gloria Patricia Cala Navarro</v>
          </cell>
          <cell r="BQ82">
            <v>45761628</v>
          </cell>
          <cell r="BR82" t="str">
            <v xml:space="preserve">BB- Departamento de Gestión Territorial </v>
          </cell>
          <cell r="BS82" t="str">
            <v>N/A</v>
          </cell>
          <cell r="BT82" t="str">
            <v>N/A</v>
          </cell>
          <cell r="BU82" t="str">
            <v>N/A</v>
          </cell>
          <cell r="BV82" t="str">
            <v>Inversión</v>
          </cell>
          <cell r="BW82">
            <v>113317660</v>
          </cell>
          <cell r="BX82" t="str">
            <v>N/A</v>
          </cell>
          <cell r="BY82" t="str">
            <v>N/A</v>
          </cell>
          <cell r="BZ82">
            <v>10758006</v>
          </cell>
          <cell r="CA82" t="str">
            <v>N/A</v>
          </cell>
          <cell r="CB82">
            <v>31323</v>
          </cell>
          <cell r="CC82">
            <v>89023</v>
          </cell>
          <cell r="CD82">
            <v>2022011000068</v>
          </cell>
          <cell r="CE82">
            <v>44972</v>
          </cell>
          <cell r="CF82">
            <v>44974</v>
          </cell>
          <cell r="CG82" t="str">
            <v>N/A</v>
          </cell>
          <cell r="CH82" t="str">
            <v>N/A</v>
          </cell>
          <cell r="CI82" t="str">
            <v>N/A</v>
          </cell>
          <cell r="CJ82" t="str">
            <v>N/A</v>
          </cell>
          <cell r="CK82" t="str">
            <v>N/A</v>
          </cell>
          <cell r="CL82">
            <v>0</v>
          </cell>
          <cell r="CM82" t="str">
            <v>N/A</v>
          </cell>
          <cell r="CN82">
            <v>0</v>
          </cell>
          <cell r="CO82" t="str">
            <v>N/A</v>
          </cell>
          <cell r="CP82">
            <v>0</v>
          </cell>
          <cell r="CQ82" t="str">
            <v>N/A</v>
          </cell>
          <cell r="CR82">
            <v>0</v>
          </cell>
          <cell r="CS82" t="str">
            <v>N/A</v>
          </cell>
          <cell r="CT82">
            <v>0</v>
          </cell>
          <cell r="CU82">
            <v>0</v>
          </cell>
          <cell r="CV82">
            <v>-92</v>
          </cell>
          <cell r="CW82">
            <v>113317660</v>
          </cell>
          <cell r="CX82" t="str">
            <v>NO</v>
          </cell>
          <cell r="CY82" t="str">
            <v>N/A</v>
          </cell>
          <cell r="CZ82" t="str">
            <v>N/A</v>
          </cell>
          <cell r="DA82" t="str">
            <v>N/A</v>
          </cell>
          <cell r="DB82">
            <v>45291</v>
          </cell>
          <cell r="DC82">
            <v>45199</v>
          </cell>
          <cell r="DD82">
            <v>-143</v>
          </cell>
          <cell r="DE82" t="str">
            <v>NO</v>
          </cell>
          <cell r="DF82" t="str">
            <v>Santiago de Cali</v>
          </cell>
          <cell r="DG82" t="str">
            <v>Cumplimiento</v>
          </cell>
          <cell r="DH82" t="str">
            <v>39-45-101029700</v>
          </cell>
          <cell r="DI82">
            <v>0</v>
          </cell>
          <cell r="DJ82" t="str">
            <v>Seguros del Estado S.A.</v>
          </cell>
          <cell r="DK82">
            <v>44972</v>
          </cell>
          <cell r="DL82" t="str">
            <v>15/02/2023 - 05/07/2024</v>
          </cell>
          <cell r="DM82">
            <v>44973</v>
          </cell>
          <cell r="DN82" t="str">
            <v>https://jepcolombia.sharepoint.com/:b:/g/SE/DAJ/SDC/EZpn8K0O_elDv9Xj0ulDU7EBNZuSraoCVDXz2aQVK8Ul5g?e=5w4ejD</v>
          </cell>
          <cell r="DO82" t="str">
            <v>Por mutuo acuerdo se da por terminado el contrato el 30/09/2023</v>
          </cell>
          <cell r="DP82" t="str">
            <v>Terminado</v>
          </cell>
          <cell r="DQ82" t="str">
            <v>Terminación anticipada</v>
          </cell>
          <cell r="DR82" t="str">
            <v>N/A</v>
          </cell>
          <cell r="DS82" t="str">
            <v>DERECHO</v>
          </cell>
          <cell r="DT82" t="str">
            <v>N/A</v>
          </cell>
          <cell r="DU82" t="str">
            <v>FEMENINO</v>
          </cell>
        </row>
        <row r="83">
          <cell r="AY83" t="str">
            <v>JEP-389-2023</v>
          </cell>
          <cell r="AZ83" t="str">
            <v>JEP-CSPO-389-2023</v>
          </cell>
          <cell r="BA83" t="str">
            <v>Paola Casas</v>
          </cell>
          <cell r="BB83">
            <v>44970</v>
          </cell>
          <cell r="BC83" t="str">
            <v xml:space="preserve">Paula Andrea Cañon Rodriguez </v>
          </cell>
          <cell r="BD83" t="str">
            <v>Contratos o convenios que no requieren pluralidad de ofertas</v>
          </cell>
          <cell r="BE83" t="str">
            <v>1. Prestación de servicios</v>
          </cell>
          <cell r="BF83" t="str">
            <v>Cédula de ciudadanía</v>
          </cell>
          <cell r="BG83">
            <v>1019031092</v>
          </cell>
          <cell r="BH83">
            <v>0</v>
          </cell>
          <cell r="BI83" t="str">
            <v>Persona Natural</v>
          </cell>
          <cell r="BJ83" t="str">
            <v>Bogotá D.C.</v>
          </cell>
          <cell r="BK83" t="str">
            <v>Prestar servicios profesionales especializados para apoyar y acompañar el despliegue territorial de la Secretaría Ejecutiva en el departamento de Boyacá y Cundinamarca,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83" t="str">
            <v>Misional</v>
          </cell>
          <cell r="BM83" t="str">
            <v>Harvey Danilo Suárez Morales</v>
          </cell>
          <cell r="BN83" t="str">
            <v>Secretaría Ejecutiva</v>
          </cell>
          <cell r="BO83" t="str">
            <v xml:space="preserve">BB- Departamento de Gestión Territorial </v>
          </cell>
          <cell r="BP83" t="str">
            <v>Gloria Patricia Cala Navarro</v>
          </cell>
          <cell r="BQ83">
            <v>45761628</v>
          </cell>
          <cell r="BR83" t="str">
            <v xml:space="preserve">BB- Departamento de Gestión Territorial </v>
          </cell>
          <cell r="BS83" t="str">
            <v>N/A</v>
          </cell>
          <cell r="BT83" t="str">
            <v>N/A</v>
          </cell>
          <cell r="BU83" t="str">
            <v>N/A</v>
          </cell>
          <cell r="BV83" t="str">
            <v>Inversión</v>
          </cell>
          <cell r="BW83">
            <v>113317660</v>
          </cell>
          <cell r="BX83" t="str">
            <v>N/A</v>
          </cell>
          <cell r="BY83" t="str">
            <v>N/A</v>
          </cell>
          <cell r="BZ83">
            <v>10758006</v>
          </cell>
          <cell r="CA83" t="str">
            <v>N/A</v>
          </cell>
          <cell r="CB83">
            <v>42823</v>
          </cell>
          <cell r="CC83">
            <v>92223</v>
          </cell>
          <cell r="CD83">
            <v>2022011000068</v>
          </cell>
          <cell r="CE83">
            <v>44973</v>
          </cell>
          <cell r="CF83">
            <v>44979</v>
          </cell>
          <cell r="CG83" t="str">
            <v>N/A</v>
          </cell>
          <cell r="CH83" t="str">
            <v>N/A</v>
          </cell>
          <cell r="CI83" t="str">
            <v>N/A</v>
          </cell>
          <cell r="CJ83" t="str">
            <v>N/A</v>
          </cell>
          <cell r="CK83" t="str">
            <v>N/A</v>
          </cell>
          <cell r="CL83">
            <v>0</v>
          </cell>
          <cell r="CM83" t="str">
            <v>N/A</v>
          </cell>
          <cell r="CN83">
            <v>0</v>
          </cell>
          <cell r="CO83" t="str">
            <v>N/A</v>
          </cell>
          <cell r="CP83">
            <v>0</v>
          </cell>
          <cell r="CQ83" t="str">
            <v>N/A</v>
          </cell>
          <cell r="CR83">
            <v>0</v>
          </cell>
          <cell r="CS83" t="str">
            <v>N/A</v>
          </cell>
          <cell r="CT83">
            <v>0</v>
          </cell>
          <cell r="CU83" t="str">
            <v>N/A</v>
          </cell>
          <cell r="CV83">
            <v>0</v>
          </cell>
          <cell r="CW83">
            <v>113317660</v>
          </cell>
          <cell r="CX83" t="str">
            <v>NO</v>
          </cell>
          <cell r="CY83" t="str">
            <v>N/A</v>
          </cell>
          <cell r="CZ83" t="str">
            <v>N/A</v>
          </cell>
          <cell r="DA83" t="str">
            <v>N/A</v>
          </cell>
          <cell r="DB83">
            <v>45291</v>
          </cell>
          <cell r="DC83">
            <v>45291</v>
          </cell>
          <cell r="DD83">
            <v>-51</v>
          </cell>
          <cell r="DE83" t="str">
            <v>NO</v>
          </cell>
          <cell r="DF83" t="str">
            <v>Tunja</v>
          </cell>
          <cell r="DG83" t="str">
            <v>Cumplimiento</v>
          </cell>
          <cell r="DH83" t="str">
            <v>39-45-101029715</v>
          </cell>
          <cell r="DI83">
            <v>0</v>
          </cell>
          <cell r="DJ83" t="str">
            <v>Seguros del Estado S.A.</v>
          </cell>
          <cell r="DK83">
            <v>44973</v>
          </cell>
          <cell r="DL83" t="str">
            <v>16/02/2023 - 05/07/2024</v>
          </cell>
          <cell r="DM83">
            <v>44978</v>
          </cell>
          <cell r="DN83" t="str">
            <v>https://jepcolombia.sharepoint.com/:b:/g/SE/DAJ/SDC/EdO_P3JTZR5EsSwKkHmN3l0BUIlUl4dIFgBumLvp8Bk_Vw?e=J5ICxF</v>
          </cell>
          <cell r="DO83" t="str">
            <v>Ninguna</v>
          </cell>
          <cell r="DP83" t="str">
            <v>Terminado</v>
          </cell>
          <cell r="DQ83" t="str">
            <v>Ingreso</v>
          </cell>
          <cell r="DR83" t="str">
            <v>N/A</v>
          </cell>
          <cell r="DS83" t="str">
            <v>DERECHO</v>
          </cell>
          <cell r="DT83" t="str">
            <v>N/A</v>
          </cell>
          <cell r="DU83" t="str">
            <v>FEMENINO</v>
          </cell>
        </row>
        <row r="84">
          <cell r="AY84" t="str">
            <v>JEP-235-2023</v>
          </cell>
          <cell r="AZ84" t="str">
            <v>JEP-CSPO-235-2023</v>
          </cell>
          <cell r="BA84" t="str">
            <v>Paola Casas</v>
          </cell>
          <cell r="BB84">
            <v>44957</v>
          </cell>
          <cell r="BC84" t="str">
            <v xml:space="preserve">Daniel Alberto Gordon Ramirez </v>
          </cell>
          <cell r="BD84" t="str">
            <v>Contratos o convenios que no requieren pluralidad de ofertas</v>
          </cell>
          <cell r="BE84" t="str">
            <v>1. Prestación de servicios</v>
          </cell>
          <cell r="BF84" t="str">
            <v>Cédula de ciudadanía</v>
          </cell>
          <cell r="BG84">
            <v>1107050314</v>
          </cell>
          <cell r="BH84">
            <v>0</v>
          </cell>
          <cell r="BI84" t="str">
            <v>Persona Natural</v>
          </cell>
          <cell r="BJ84" t="str">
            <v xml:space="preserve">Cali </v>
          </cell>
          <cell r="BK84" t="str">
            <v>Prestar servicios profesionales especializados para apoyar y acompañar el despliegue territorial de la Secretaría Ejecutiva en los departamentos de Vichada y Casanare,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84" t="str">
            <v>Misional</v>
          </cell>
          <cell r="BM84" t="str">
            <v>Harvey Danilo Suárez Morales</v>
          </cell>
          <cell r="BN84" t="str">
            <v>Secretaría Ejecutiva</v>
          </cell>
          <cell r="BO84" t="str">
            <v xml:space="preserve">BB- Departamento de Gestión Territorial </v>
          </cell>
          <cell r="BP84" t="str">
            <v>Gloria Patricia Cala Navarro</v>
          </cell>
          <cell r="BQ84">
            <v>45761628</v>
          </cell>
          <cell r="BR84" t="str">
            <v xml:space="preserve">BB- Departamento de Gestión Territorial </v>
          </cell>
          <cell r="BS84" t="str">
            <v>N/A</v>
          </cell>
          <cell r="BT84" t="str">
            <v>N/A</v>
          </cell>
          <cell r="BU84" t="str">
            <v>N/A</v>
          </cell>
          <cell r="BV84" t="str">
            <v>Inversión</v>
          </cell>
          <cell r="BW84">
            <v>118338066</v>
          </cell>
          <cell r="BX84" t="str">
            <v>N/A</v>
          </cell>
          <cell r="BY84" t="str">
            <v>N/A</v>
          </cell>
          <cell r="BZ84">
            <v>10758006</v>
          </cell>
          <cell r="CA84" t="str">
            <v>N/A</v>
          </cell>
          <cell r="CB84">
            <v>31523</v>
          </cell>
          <cell r="CC84" t="str">
            <v xml:space="preserve">	65223</v>
          </cell>
          <cell r="CD84">
            <v>2022011000068</v>
          </cell>
          <cell r="CE84">
            <v>44960</v>
          </cell>
          <cell r="CF84">
            <v>44964</v>
          </cell>
          <cell r="CG84" t="str">
            <v>N/A</v>
          </cell>
          <cell r="CH84" t="str">
            <v>N/A</v>
          </cell>
          <cell r="CI84" t="str">
            <v>N/A</v>
          </cell>
          <cell r="CJ84" t="str">
            <v>N/A</v>
          </cell>
          <cell r="CK84" t="str">
            <v>N/A</v>
          </cell>
          <cell r="CL84">
            <v>0</v>
          </cell>
          <cell r="CM84" t="str">
            <v>N/A</v>
          </cell>
          <cell r="CN84">
            <v>0</v>
          </cell>
          <cell r="CO84" t="str">
            <v>N/A</v>
          </cell>
          <cell r="CP84">
            <v>0</v>
          </cell>
          <cell r="CQ84" t="str">
            <v>N/A</v>
          </cell>
          <cell r="CR84">
            <v>0</v>
          </cell>
          <cell r="CS84" t="str">
            <v>N/A</v>
          </cell>
          <cell r="CT84">
            <v>0</v>
          </cell>
          <cell r="CU84" t="str">
            <v>N/A</v>
          </cell>
          <cell r="CV84">
            <v>0</v>
          </cell>
          <cell r="CW84">
            <v>118338066</v>
          </cell>
          <cell r="CX84" t="str">
            <v>NO</v>
          </cell>
          <cell r="CY84" t="str">
            <v>N/A</v>
          </cell>
          <cell r="CZ84" t="str">
            <v>N/A</v>
          </cell>
          <cell r="DA84" t="str">
            <v>N/A</v>
          </cell>
          <cell r="DB84">
            <v>45291</v>
          </cell>
          <cell r="DC84">
            <v>45291</v>
          </cell>
          <cell r="DD84">
            <v>-51</v>
          </cell>
          <cell r="DE84" t="str">
            <v>NO</v>
          </cell>
          <cell r="DF84" t="str">
            <v>Yopal</v>
          </cell>
          <cell r="DG84" t="str">
            <v>Cumplimiento</v>
          </cell>
          <cell r="DH84" t="str">
            <v>560 47 994000159935</v>
          </cell>
          <cell r="DI84">
            <v>0</v>
          </cell>
          <cell r="DJ84" t="str">
            <v>Aseguradora Solidaria de Colombia</v>
          </cell>
          <cell r="DK84">
            <v>44960</v>
          </cell>
          <cell r="DL84" t="str">
            <v>03/02/2023 - 10/07/2024</v>
          </cell>
          <cell r="DM84">
            <v>44963</v>
          </cell>
          <cell r="DN84" t="str">
            <v>https://jepcolombia.sharepoint.com/:b:/g/SE/DAJ/SDC/EXrd2KtyxZREpEfQS0nF768BU1zTtzZFhNh2EyaX3Hsguw?e=gZXCPn</v>
          </cell>
          <cell r="DO84" t="str">
            <v>Ninguna</v>
          </cell>
          <cell r="DP84" t="str">
            <v>Terminado</v>
          </cell>
          <cell r="DQ84" t="str">
            <v>Ingreso</v>
          </cell>
          <cell r="DR84" t="str">
            <v>N/A</v>
          </cell>
          <cell r="DS84" t="str">
            <v>COMUNICACIÓN SOCIAL Y PERIODISMO</v>
          </cell>
          <cell r="DT84" t="str">
            <v>N/A</v>
          </cell>
          <cell r="DU84" t="str">
            <v>MASCULINO</v>
          </cell>
        </row>
        <row r="85">
          <cell r="AY85" t="str">
            <v>JEP-236-2023</v>
          </cell>
          <cell r="AZ85" t="str">
            <v>JEP-CSPO-236-2023</v>
          </cell>
          <cell r="BA85" t="str">
            <v>Paola Casas</v>
          </cell>
          <cell r="BB85">
            <v>44957</v>
          </cell>
          <cell r="BC85" t="str">
            <v xml:space="preserve">Julieth Balanta Zuñiga </v>
          </cell>
          <cell r="BD85" t="str">
            <v>Contratos o convenios que no requieren pluralidad de ofertas</v>
          </cell>
          <cell r="BE85" t="str">
            <v>1. Prestación de servicios</v>
          </cell>
          <cell r="BF85" t="str">
            <v>Cédula de ciudadanía</v>
          </cell>
          <cell r="BG85">
            <v>1130602963</v>
          </cell>
          <cell r="BH85">
            <v>4</v>
          </cell>
          <cell r="BI85" t="str">
            <v>Persona Natural</v>
          </cell>
          <cell r="BJ85" t="str">
            <v>Cali</v>
          </cell>
          <cell r="BK85" t="str">
            <v>Prestar servicios profesionales especializados para apoyar y acompañar el despliegue territorial de la Secretaría Ejecutiva en la región del Pacífico Medio,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85" t="str">
            <v>Misional</v>
          </cell>
          <cell r="BM85" t="str">
            <v>Harvey Danilo Suárez Morales</v>
          </cell>
          <cell r="BN85" t="str">
            <v>Secretaría Ejecutiva</v>
          </cell>
          <cell r="BO85" t="str">
            <v xml:space="preserve">BB- Departamento de Gestión Territorial </v>
          </cell>
          <cell r="BP85" t="str">
            <v>Gloria Patricia Cala Navarro</v>
          </cell>
          <cell r="BQ85">
            <v>45761628</v>
          </cell>
          <cell r="BR85" t="str">
            <v xml:space="preserve">BB- Departamento de Gestión Territorial </v>
          </cell>
          <cell r="BS85" t="str">
            <v>N/A</v>
          </cell>
          <cell r="BT85" t="str">
            <v>N/A</v>
          </cell>
          <cell r="BU85" t="str">
            <v>N/A</v>
          </cell>
          <cell r="BV85" t="str">
            <v>Inversión</v>
          </cell>
          <cell r="BW85">
            <v>118338066</v>
          </cell>
          <cell r="BX85" t="str">
            <v>N/A</v>
          </cell>
          <cell r="BY85" t="str">
            <v>N/A</v>
          </cell>
          <cell r="BZ85">
            <v>10758006</v>
          </cell>
          <cell r="CA85" t="str">
            <v>N/A</v>
          </cell>
          <cell r="CB85">
            <v>30823</v>
          </cell>
          <cell r="CC85" t="str">
            <v xml:space="preserve">	65323</v>
          </cell>
          <cell r="CD85">
            <v>2022011000068</v>
          </cell>
          <cell r="CE85">
            <v>44960</v>
          </cell>
          <cell r="CF85">
            <v>44964</v>
          </cell>
          <cell r="CG85" t="str">
            <v>N/A</v>
          </cell>
          <cell r="CH85" t="str">
            <v>N/A</v>
          </cell>
          <cell r="CI85" t="str">
            <v>N/A</v>
          </cell>
          <cell r="CJ85" t="str">
            <v>N/A</v>
          </cell>
          <cell r="CK85" t="str">
            <v>N/A</v>
          </cell>
          <cell r="CL85">
            <v>0</v>
          </cell>
          <cell r="CM85" t="str">
            <v>N/A</v>
          </cell>
          <cell r="CN85">
            <v>0</v>
          </cell>
          <cell r="CO85" t="str">
            <v>N/A</v>
          </cell>
          <cell r="CP85">
            <v>0</v>
          </cell>
          <cell r="CQ85" t="str">
            <v>N/A</v>
          </cell>
          <cell r="CR85">
            <v>0</v>
          </cell>
          <cell r="CS85" t="str">
            <v>N/A</v>
          </cell>
          <cell r="CT85">
            <v>0</v>
          </cell>
          <cell r="CU85" t="str">
            <v>N/A</v>
          </cell>
          <cell r="CV85">
            <v>0</v>
          </cell>
          <cell r="CW85">
            <v>118338066</v>
          </cell>
          <cell r="CX85" t="str">
            <v>NO</v>
          </cell>
          <cell r="CY85" t="str">
            <v>N/A</v>
          </cell>
          <cell r="CZ85" t="str">
            <v>N/A</v>
          </cell>
          <cell r="DA85" t="str">
            <v>N/A</v>
          </cell>
          <cell r="DB85">
            <v>45291</v>
          </cell>
          <cell r="DC85">
            <v>45291</v>
          </cell>
          <cell r="DD85">
            <v>-51</v>
          </cell>
          <cell r="DE85" t="str">
            <v>NO</v>
          </cell>
          <cell r="DF85" t="str">
            <v>Buenaventura</v>
          </cell>
          <cell r="DG85" t="str">
            <v>Cumplimiento</v>
          </cell>
          <cell r="DH85" t="str">
            <v>39-45-101029627</v>
          </cell>
          <cell r="DI85">
            <v>0</v>
          </cell>
          <cell r="DJ85" t="str">
            <v>Seguros del Estado S.A.</v>
          </cell>
          <cell r="DK85">
            <v>44960</v>
          </cell>
          <cell r="DL85" t="str">
            <v>03/02/2023 - 05/07/2024</v>
          </cell>
          <cell r="DM85">
            <v>44963</v>
          </cell>
          <cell r="DN85" t="str">
            <v>https://jepcolombia.sharepoint.com/:b:/g/SE/DAJ/SDC/EZVNR1mz0gJPuRug-hcEoQABBNpkrLMFRdu2ceVNitcFng?e=CDIYLl</v>
          </cell>
          <cell r="DO85" t="str">
            <v>Ninguna</v>
          </cell>
          <cell r="DP85" t="str">
            <v>Terminado</v>
          </cell>
          <cell r="DQ85" t="str">
            <v>Ingreso</v>
          </cell>
          <cell r="DR85" t="str">
            <v>N/A</v>
          </cell>
          <cell r="DS85" t="str">
            <v>DERECHO</v>
          </cell>
          <cell r="DT85" t="str">
            <v>N/A</v>
          </cell>
          <cell r="DU85" t="str">
            <v>FEMENINO</v>
          </cell>
        </row>
        <row r="86">
          <cell r="AY86" t="str">
            <v>JEP-192-2023</v>
          </cell>
          <cell r="AZ86" t="str">
            <v>JEP-CSPO-192-2023</v>
          </cell>
          <cell r="BA86" t="str">
            <v>Angela Esquivel</v>
          </cell>
          <cell r="BB86">
            <v>44953</v>
          </cell>
          <cell r="BC86" t="str">
            <v xml:space="preserve">Laura Inés Badillo Ramírez
</v>
          </cell>
          <cell r="BD86" t="str">
            <v>Contratos o convenios que no requieren pluralidad de ofertas</v>
          </cell>
          <cell r="BE86" t="str">
            <v>1. Prestación de servicios</v>
          </cell>
          <cell r="BF86" t="str">
            <v>Cédula de ciudadanía</v>
          </cell>
          <cell r="BG86">
            <v>37746718</v>
          </cell>
          <cell r="BH86">
            <v>6</v>
          </cell>
          <cell r="BI86" t="str">
            <v>Persona Natural</v>
          </cell>
          <cell r="BJ86" t="str">
            <v>Bucaramanga</v>
          </cell>
          <cell r="BK86" t="str">
            <v>Prestar servicios profesionales especializados para apoyar y acompañar el despliegue territorial de la Secretaría Ejecutiva en el departamento de Putumayo,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86" t="str">
            <v>Misional</v>
          </cell>
          <cell r="BM86" t="str">
            <v>Harvey Danilo Suárez Morales</v>
          </cell>
          <cell r="BN86" t="str">
            <v>Secretaría Ejecutiva</v>
          </cell>
          <cell r="BO86" t="str">
            <v xml:space="preserve">BB- Departamento de Gestión Territorial </v>
          </cell>
          <cell r="BP86" t="str">
            <v>Gloria Patricia Cala Navarro</v>
          </cell>
          <cell r="BQ86">
            <v>45761628</v>
          </cell>
          <cell r="BR86" t="str">
            <v xml:space="preserve">BB- Departamento de Gestión Territorial </v>
          </cell>
          <cell r="BS86" t="str">
            <v>N/A</v>
          </cell>
          <cell r="BT86" t="str">
            <v>N/A</v>
          </cell>
          <cell r="BU86" t="str">
            <v>N/A</v>
          </cell>
          <cell r="BV86" t="str">
            <v>Inversión</v>
          </cell>
          <cell r="BW86">
            <v>129096072</v>
          </cell>
          <cell r="BX86" t="str">
            <v>N/A</v>
          </cell>
          <cell r="BY86" t="str">
            <v>N/A</v>
          </cell>
          <cell r="BZ86">
            <v>10758006</v>
          </cell>
          <cell r="CA86" t="str">
            <v>N/A</v>
          </cell>
          <cell r="CB86">
            <v>42923</v>
          </cell>
          <cell r="CC86">
            <v>53423</v>
          </cell>
          <cell r="CD86">
            <v>2022011000068</v>
          </cell>
          <cell r="CE86">
            <v>44956</v>
          </cell>
          <cell r="CF86">
            <v>44958</v>
          </cell>
          <cell r="CG86" t="str">
            <v>N/A</v>
          </cell>
          <cell r="CH86" t="str">
            <v>N/A</v>
          </cell>
          <cell r="CI86" t="str">
            <v>N/A</v>
          </cell>
          <cell r="CJ86" t="str">
            <v>N/A</v>
          </cell>
          <cell r="CK86" t="str">
            <v>N/A</v>
          </cell>
          <cell r="CL86">
            <v>0</v>
          </cell>
          <cell r="CM86" t="str">
            <v>N/A</v>
          </cell>
          <cell r="CN86">
            <v>0</v>
          </cell>
          <cell r="CO86" t="str">
            <v>N/A</v>
          </cell>
          <cell r="CP86">
            <v>0</v>
          </cell>
          <cell r="CQ86" t="str">
            <v>N/A</v>
          </cell>
          <cell r="CR86">
            <v>0</v>
          </cell>
          <cell r="CS86" t="str">
            <v>N/A</v>
          </cell>
          <cell r="CT86">
            <v>0</v>
          </cell>
          <cell r="CU86" t="str">
            <v>N/A</v>
          </cell>
          <cell r="CV86">
            <v>0</v>
          </cell>
          <cell r="CW86">
            <v>129096072</v>
          </cell>
          <cell r="CX86" t="str">
            <v>NO</v>
          </cell>
          <cell r="CY86" t="str">
            <v>N/A</v>
          </cell>
          <cell r="CZ86" t="str">
            <v>N/A</v>
          </cell>
          <cell r="DA86" t="str">
            <v>N/A</v>
          </cell>
          <cell r="DB86">
            <v>45291</v>
          </cell>
          <cell r="DC86">
            <v>45291</v>
          </cell>
          <cell r="DD86">
            <v>-51</v>
          </cell>
          <cell r="DE86" t="str">
            <v>SI</v>
          </cell>
          <cell r="DF86" t="str">
            <v>Mocoa</v>
          </cell>
          <cell r="DG86" t="str">
            <v>Cumplimiento</v>
          </cell>
          <cell r="DH86" t="str">
            <v xml:space="preserve">	39-45-101029586</v>
          </cell>
          <cell r="DI86">
            <v>0</v>
          </cell>
          <cell r="DJ86" t="str">
            <v>Seguros del Estado S.A.</v>
          </cell>
          <cell r="DK86">
            <v>44956</v>
          </cell>
          <cell r="DL86" t="str">
            <v>30/01/2023 - 05/07/2024</v>
          </cell>
          <cell r="DM86">
            <v>44958</v>
          </cell>
          <cell r="DN86" t="str">
            <v>https://jepcolombia.sharepoint.com/:b:/g/SE/DAJ/SDC/EeTohnUpkJhIrWVF_neS3BoB-N3klBcnzircLFu4R24Jkg?e=wZKp6w</v>
          </cell>
          <cell r="DO86" t="str">
            <v>Ninguna</v>
          </cell>
          <cell r="DP86" t="str">
            <v>Terminado</v>
          </cell>
          <cell r="DQ86" t="str">
            <v>Ingreso</v>
          </cell>
          <cell r="DR86" t="str">
            <v>N/A</v>
          </cell>
          <cell r="DS86" t="str">
            <v>HISTORIA</v>
          </cell>
          <cell r="DT86" t="str">
            <v>N/A</v>
          </cell>
          <cell r="DU86" t="str">
            <v>FEMENINO</v>
          </cell>
        </row>
        <row r="87">
          <cell r="AY87" t="str">
            <v>JEP-060-2023</v>
          </cell>
          <cell r="AZ87" t="str">
            <v>JEP-CSPO-060-2023</v>
          </cell>
          <cell r="BA87" t="str">
            <v>Paola Casas</v>
          </cell>
          <cell r="BB87">
            <v>44943</v>
          </cell>
          <cell r="BC87" t="str">
            <v>Catalina María Cruz Betancur</v>
          </cell>
          <cell r="BD87" t="str">
            <v>Contratos o convenios que no requieren pluralidad de ofertas</v>
          </cell>
          <cell r="BE87" t="str">
            <v>1. Prestación de servicios</v>
          </cell>
          <cell r="BF87" t="str">
            <v>Cédula de ciudadanía</v>
          </cell>
          <cell r="BG87">
            <v>43614348</v>
          </cell>
          <cell r="BH87">
            <v>1</v>
          </cell>
          <cell r="BI87" t="str">
            <v>Persona Natural</v>
          </cell>
          <cell r="BJ87" t="str">
            <v>Envigado</v>
          </cell>
          <cell r="BK87" t="str">
            <v>Prestar servicios profesionales especializados para apoyar y acompañar el despliegue territorial de la Secretaría Ejecutiva en las subregiones Oriente, Occidente, Suroeste y Valle de Aburrá del departamento de Antioquia, en el marco de los lineamientos para la aplicación del enfoque territorial, la justicia restaurativa,  teniendo en cuenta los enfoques diferenciales, y en relación con los macrocasos priorizados, medidas cautelares y demás procesos relacionados con la actividad judicial.</v>
          </cell>
          <cell r="BL87" t="str">
            <v>Misional</v>
          </cell>
          <cell r="BM87" t="str">
            <v>Harvey Danilo Suárez Morales</v>
          </cell>
          <cell r="BN87" t="str">
            <v>Secretaría Ejecutiva</v>
          </cell>
          <cell r="BO87" t="str">
            <v xml:space="preserve">BB- Departamento de Gestión Territorial </v>
          </cell>
          <cell r="BP87" t="str">
            <v>Gloria Patricia Cala Navarro</v>
          </cell>
          <cell r="BQ87">
            <v>45761628</v>
          </cell>
          <cell r="BR87" t="str">
            <v xml:space="preserve">BB- Departamento de Gestión Territorial </v>
          </cell>
          <cell r="BS87" t="str">
            <v>N/A</v>
          </cell>
          <cell r="BT87" t="str">
            <v>N/A</v>
          </cell>
          <cell r="BU87" t="str">
            <v>N/A</v>
          </cell>
          <cell r="BV87" t="str">
            <v>Inversión</v>
          </cell>
          <cell r="BW87">
            <v>129096072</v>
          </cell>
          <cell r="BX87" t="str">
            <v>N/A</v>
          </cell>
          <cell r="BY87" t="str">
            <v>N/A</v>
          </cell>
          <cell r="BZ87">
            <v>10758006</v>
          </cell>
          <cell r="CA87" t="str">
            <v>N/A</v>
          </cell>
          <cell r="CB87">
            <v>30623</v>
          </cell>
          <cell r="CC87" t="str">
            <v xml:space="preserve">	33123</v>
          </cell>
          <cell r="CD87" t="str">
            <v xml:space="preserve">	2022011000068</v>
          </cell>
          <cell r="CE87">
            <v>44945</v>
          </cell>
          <cell r="CF87">
            <v>44946</v>
          </cell>
          <cell r="CG87" t="str">
            <v>Andrea Ramirez Parra</v>
          </cell>
          <cell r="CH87" t="str">
            <v>Cedula de ciudadanía</v>
          </cell>
          <cell r="CI87">
            <v>1017214967</v>
          </cell>
          <cell r="CJ87">
            <v>9</v>
          </cell>
          <cell r="CK87">
            <v>45189</v>
          </cell>
          <cell r="CL87">
            <v>0</v>
          </cell>
          <cell r="CM87" t="str">
            <v>N/A</v>
          </cell>
          <cell r="CN87">
            <v>0</v>
          </cell>
          <cell r="CO87" t="str">
            <v>N/A</v>
          </cell>
          <cell r="CP87">
            <v>0</v>
          </cell>
          <cell r="CQ87" t="str">
            <v>N/A</v>
          </cell>
          <cell r="CR87">
            <v>0</v>
          </cell>
          <cell r="CS87" t="str">
            <v>N/A</v>
          </cell>
          <cell r="CT87">
            <v>0</v>
          </cell>
          <cell r="CU87" t="str">
            <v>N/A</v>
          </cell>
          <cell r="CV87">
            <v>0</v>
          </cell>
          <cell r="CW87">
            <v>129096072</v>
          </cell>
          <cell r="CX87" t="str">
            <v>NO</v>
          </cell>
          <cell r="CY87" t="str">
            <v>N/A</v>
          </cell>
          <cell r="CZ87" t="str">
            <v>N/A</v>
          </cell>
          <cell r="DA87" t="str">
            <v>N/A</v>
          </cell>
          <cell r="DB87">
            <v>45291</v>
          </cell>
          <cell r="DC87">
            <v>45291</v>
          </cell>
          <cell r="DD87">
            <v>-51</v>
          </cell>
          <cell r="DE87" t="str">
            <v>NO</v>
          </cell>
          <cell r="DF87" t="str">
            <v>Medellín</v>
          </cell>
          <cell r="DG87" t="str">
            <v>Cumplimiento</v>
          </cell>
          <cell r="DH87" t="str">
            <v>3539051-1</v>
          </cell>
          <cell r="DI87" t="str">
            <v>N/A</v>
          </cell>
          <cell r="DJ87" t="str">
            <v>Suramericana</v>
          </cell>
          <cell r="DK87">
            <v>44946</v>
          </cell>
          <cell r="DL87" t="str">
            <v>20/01/2023  - 30/06/2024</v>
          </cell>
          <cell r="DM87">
            <v>44946</v>
          </cell>
          <cell r="DN87" t="str">
            <v>https://jepcolombia.sharepoint.com/:b:/g/SE/DAJ/SDC/EfJcfsj89XFIr1lNdDQGYKUB-y-Anak1gXP7_MrI0yyLaA?e=ZsE7zv</v>
          </cell>
          <cell r="DO87" t="str">
            <v>Se cede el contrato a partir del 20 de septiembre de 2023</v>
          </cell>
          <cell r="DP87" t="str">
            <v>Terminado</v>
          </cell>
          <cell r="DQ87" t="str">
            <v>Cesión</v>
          </cell>
          <cell r="DR87" t="str">
            <v>N/A</v>
          </cell>
          <cell r="DS87" t="str">
            <v>DERECHO</v>
          </cell>
          <cell r="DT87" t="str">
            <v>N/A</v>
          </cell>
          <cell r="DU87" t="str">
            <v>FEMENINO</v>
          </cell>
        </row>
        <row r="88">
          <cell r="AY88" t="str">
            <v>JEP-141-2023</v>
          </cell>
          <cell r="AZ88" t="str">
            <v>JEP-CSPO-141-2023</v>
          </cell>
          <cell r="BA88" t="str">
            <v>Carlos Torres</v>
          </cell>
          <cell r="BB88">
            <v>44950</v>
          </cell>
          <cell r="BC88" t="str">
            <v xml:space="preserve">Yuly Dayana Guauña Chantre </v>
          </cell>
          <cell r="BD88" t="str">
            <v>Contratos o convenios que no requieren pluralidad de ofertas</v>
          </cell>
          <cell r="BE88" t="str">
            <v>1. Prestación de servicios</v>
          </cell>
          <cell r="BF88" t="str">
            <v>Cédula de ciudadanía</v>
          </cell>
          <cell r="BG88">
            <v>1061688616</v>
          </cell>
          <cell r="BH88">
            <v>2</v>
          </cell>
          <cell r="BI88" t="str">
            <v>Persona Natural</v>
          </cell>
          <cell r="BJ88" t="str">
            <v>Popayan</v>
          </cell>
          <cell r="BK88" t="str">
            <v>Prestación de servicios profesionales para apoyar al Departamento de SAAD Comparecientes brindando acompañamiento psicosocial en las actuaciones de las personas que comparezcan ante las salas y secciones de la JEP en el marco de la justicia transicional y restaurativa, atendiendo los enfoques diferenciales</v>
          </cell>
          <cell r="BL88" t="str">
            <v>Misional</v>
          </cell>
          <cell r="BM88" t="str">
            <v>Harvey Danilo Suárez Morales</v>
          </cell>
          <cell r="BN88" t="str">
            <v>Secretaría Ejecutiva</v>
          </cell>
          <cell r="BO88" t="str">
            <v xml:space="preserve">BB- Departamento SAAD Defensa a Comparecientes </v>
          </cell>
          <cell r="BP88" t="str">
            <v>Jorge Alirio Mancera Cortés</v>
          </cell>
          <cell r="BQ88">
            <v>79309847</v>
          </cell>
          <cell r="BR88" t="str">
            <v xml:space="preserve">BB- Departamento SAAD Defensa a Comparecientes </v>
          </cell>
          <cell r="BS88" t="str">
            <v>N/A</v>
          </cell>
          <cell r="BT88" t="str">
            <v>N/A</v>
          </cell>
          <cell r="BU88" t="str">
            <v>N/A</v>
          </cell>
          <cell r="BV88" t="str">
            <v>Inversión</v>
          </cell>
          <cell r="BW88">
            <v>87532783</v>
          </cell>
          <cell r="BX88" t="str">
            <v>N/A</v>
          </cell>
          <cell r="BY88" t="str">
            <v>N/A</v>
          </cell>
          <cell r="BZ88">
            <v>7589549</v>
          </cell>
          <cell r="CA88" t="str">
            <v>N/A</v>
          </cell>
          <cell r="CB88">
            <v>60723</v>
          </cell>
          <cell r="CC88">
            <v>47123</v>
          </cell>
          <cell r="CD88">
            <v>2022011000068</v>
          </cell>
          <cell r="CE88">
            <v>44951</v>
          </cell>
          <cell r="CF88">
            <v>44952</v>
          </cell>
          <cell r="CG88" t="str">
            <v>N/A</v>
          </cell>
          <cell r="CH88" t="str">
            <v>N/A</v>
          </cell>
          <cell r="CI88" t="str">
            <v>N/A</v>
          </cell>
          <cell r="CJ88" t="str">
            <v>N/A</v>
          </cell>
          <cell r="CK88" t="str">
            <v>N/A</v>
          </cell>
          <cell r="CL88">
            <v>0</v>
          </cell>
          <cell r="CM88" t="str">
            <v>N/A</v>
          </cell>
          <cell r="CN88">
            <v>0</v>
          </cell>
          <cell r="CO88" t="str">
            <v>N/A</v>
          </cell>
          <cell r="CP88">
            <v>0</v>
          </cell>
          <cell r="CQ88" t="str">
            <v>N/A</v>
          </cell>
          <cell r="CR88">
            <v>0</v>
          </cell>
          <cell r="CS88" t="str">
            <v>N/A</v>
          </cell>
          <cell r="CT88">
            <v>0</v>
          </cell>
          <cell r="CU88" t="str">
            <v>N/A</v>
          </cell>
          <cell r="CV88">
            <v>0</v>
          </cell>
          <cell r="CW88">
            <v>87532783</v>
          </cell>
          <cell r="CX88" t="str">
            <v>NO</v>
          </cell>
          <cell r="CY88" t="str">
            <v>N/A</v>
          </cell>
          <cell r="CZ88" t="str">
            <v>N/A</v>
          </cell>
          <cell r="DA88" t="str">
            <v>N/A</v>
          </cell>
          <cell r="DB88">
            <v>45291</v>
          </cell>
          <cell r="DC88">
            <v>45291</v>
          </cell>
          <cell r="DD88">
            <v>-51</v>
          </cell>
          <cell r="DE88" t="str">
            <v>SI</v>
          </cell>
          <cell r="DF88" t="str">
            <v>Cauca</v>
          </cell>
          <cell r="DG88" t="str">
            <v>Cumplimiento</v>
          </cell>
          <cell r="DH88" t="str">
            <v>435 47 994000052313</v>
          </cell>
          <cell r="DI88">
            <v>0</v>
          </cell>
          <cell r="DJ88" t="str">
            <v>Aseguradora Solidaria de Colombia</v>
          </cell>
          <cell r="DK88">
            <v>44952</v>
          </cell>
          <cell r="DL88" t="str">
            <v>25/01/2023 - 30/06/2024</v>
          </cell>
          <cell r="DM88">
            <v>44952</v>
          </cell>
          <cell r="DN88" t="str">
            <v>https://jepcolombia.sharepoint.com/:b:/g/SE/DAJ/SDC/ESfFnB_MacNDja3By_JjAUkBQerEafWA6OUCTtolhb3SsA?e=bkVUlW</v>
          </cell>
          <cell r="DO88" t="str">
            <v>Ninguna</v>
          </cell>
          <cell r="DP88" t="str">
            <v>Terminado</v>
          </cell>
          <cell r="DQ88" t="str">
            <v>Ingreso</v>
          </cell>
          <cell r="DR88" t="str">
            <v>N/A</v>
          </cell>
          <cell r="DS88" t="str">
            <v>PSICOLOGÍA</v>
          </cell>
          <cell r="DT88" t="str">
            <v>N/A</v>
          </cell>
          <cell r="DU88" t="str">
            <v>FEMENINO</v>
          </cell>
        </row>
        <row r="89">
          <cell r="AY89" t="str">
            <v>JEP-176-2023</v>
          </cell>
          <cell r="AZ89" t="str">
            <v>JEP-CSPO-176-2023</v>
          </cell>
          <cell r="BA89" t="str">
            <v>Carlos Torres</v>
          </cell>
          <cell r="BB89">
            <v>44952</v>
          </cell>
          <cell r="BC89" t="str">
            <v>Laura Melisa Sanchez Camargo</v>
          </cell>
          <cell r="BD89" t="str">
            <v>Contratos o convenios que no requieren pluralidad de ofertas</v>
          </cell>
          <cell r="BE89" t="str">
            <v>1. Prestación de servicios</v>
          </cell>
          <cell r="BF89" t="str">
            <v>Cédula de ciudadanía</v>
          </cell>
          <cell r="BG89">
            <v>1018433691</v>
          </cell>
          <cell r="BH89">
            <v>4</v>
          </cell>
          <cell r="BI89" t="str">
            <v>Persona Natural</v>
          </cell>
          <cell r="BJ89" t="str">
            <v>Bogotá D.C.</v>
          </cell>
          <cell r="BK89" t="str">
            <v>Prestación de servicios profesionales para apoyar al Departamento de SAAD Comparecientes brindando acompañamiento psicosocial en las actuaciones de las personas que comparezcan ante las salas y secciones de la JEP en el marco de la justicia transicional y restaurativa, atendiendo los enfoques diferenciales.</v>
          </cell>
          <cell r="BL89" t="str">
            <v>Misional</v>
          </cell>
          <cell r="BM89" t="str">
            <v>Harvey Danilo Suárez Morales</v>
          </cell>
          <cell r="BN89" t="str">
            <v>Secretaría Ejecutiva</v>
          </cell>
          <cell r="BO89" t="str">
            <v xml:space="preserve">BB- Departamento SAAD Defensa a Comparecientes </v>
          </cell>
          <cell r="BP89" t="str">
            <v>Jorge Alirio Mancera Cortés</v>
          </cell>
          <cell r="BQ89">
            <v>79309847</v>
          </cell>
          <cell r="BR89" t="str">
            <v xml:space="preserve">BB- Departamento SAAD Defensa a Comparecientes </v>
          </cell>
          <cell r="BS89" t="str">
            <v>N/A</v>
          </cell>
          <cell r="BT89" t="str">
            <v>N/A</v>
          </cell>
          <cell r="BU89" t="str">
            <v>N/A</v>
          </cell>
          <cell r="BV89" t="str">
            <v>Inversión</v>
          </cell>
          <cell r="BW89">
            <v>87532783</v>
          </cell>
          <cell r="BX89" t="str">
            <v>N/A</v>
          </cell>
          <cell r="BY89" t="str">
            <v>N/A</v>
          </cell>
          <cell r="BZ89">
            <v>7589549</v>
          </cell>
          <cell r="CA89" t="str">
            <v>N/A</v>
          </cell>
          <cell r="CB89">
            <v>34623</v>
          </cell>
          <cell r="CC89">
            <v>51923</v>
          </cell>
          <cell r="CD89" t="str">
            <v xml:space="preserve">	2022011000068</v>
          </cell>
          <cell r="CE89">
            <v>44953</v>
          </cell>
          <cell r="CF89">
            <v>44953</v>
          </cell>
          <cell r="CG89" t="str">
            <v>N/A</v>
          </cell>
          <cell r="CH89" t="str">
            <v>N/A</v>
          </cell>
          <cell r="CI89" t="str">
            <v>N/A</v>
          </cell>
          <cell r="CJ89" t="str">
            <v>N/A</v>
          </cell>
          <cell r="CK89" t="str">
            <v>N/A</v>
          </cell>
          <cell r="CL89">
            <v>0</v>
          </cell>
          <cell r="CM89" t="str">
            <v>N/A</v>
          </cell>
          <cell r="CN89">
            <v>0</v>
          </cell>
          <cell r="CO89" t="str">
            <v>N/A</v>
          </cell>
          <cell r="CP89">
            <v>0</v>
          </cell>
          <cell r="CQ89" t="str">
            <v>N/A</v>
          </cell>
          <cell r="CR89">
            <v>0</v>
          </cell>
          <cell r="CS89" t="str">
            <v>N/A</v>
          </cell>
          <cell r="CT89">
            <v>0</v>
          </cell>
          <cell r="CU89" t="str">
            <v>N/A</v>
          </cell>
          <cell r="CV89">
            <v>0</v>
          </cell>
          <cell r="CW89">
            <v>87532783</v>
          </cell>
          <cell r="CX89" t="str">
            <v>NO</v>
          </cell>
          <cell r="CY89" t="str">
            <v>N/A</v>
          </cell>
          <cell r="CZ89" t="str">
            <v>N/A</v>
          </cell>
          <cell r="DA89" t="str">
            <v>N/A</v>
          </cell>
          <cell r="DB89">
            <v>45291</v>
          </cell>
          <cell r="DC89">
            <v>45291</v>
          </cell>
          <cell r="DD89">
            <v>-51</v>
          </cell>
          <cell r="DE89" t="str">
            <v>SI</v>
          </cell>
          <cell r="DF89" t="str">
            <v>Bogotá D.C.</v>
          </cell>
          <cell r="DG89" t="str">
            <v>Cumplimiento</v>
          </cell>
          <cell r="DH89" t="str">
            <v>21-45-101398809</v>
          </cell>
          <cell r="DI89">
            <v>0</v>
          </cell>
          <cell r="DJ89" t="str">
            <v>Seguros del Estado S.A.</v>
          </cell>
          <cell r="DK89">
            <v>44953</v>
          </cell>
          <cell r="DL89" t="str">
            <v>27/01/2023 - 01/07/2024</v>
          </cell>
          <cell r="DM89">
            <v>44953</v>
          </cell>
          <cell r="DN89" t="str">
            <v>https://jepcolombia.sharepoint.com/:b:/g/SE/DAJ/SDC/EXMMnmvqaU5CuGM3TDviE8cBebpr9DGEDQooS2GI3_2PWA?e=57GtUW</v>
          </cell>
          <cell r="DO89" t="str">
            <v>Ninguna</v>
          </cell>
          <cell r="DP89" t="str">
            <v>Terminado</v>
          </cell>
          <cell r="DQ89" t="str">
            <v>Ingreso</v>
          </cell>
          <cell r="DR89" t="str">
            <v>N/A</v>
          </cell>
          <cell r="DS89" t="str">
            <v>PSICOLOGÍA</v>
          </cell>
          <cell r="DT89" t="str">
            <v>N/A</v>
          </cell>
          <cell r="DU89" t="str">
            <v>FEMENINO</v>
          </cell>
        </row>
        <row r="90">
          <cell r="AY90" t="str">
            <v>JEP-077-2023</v>
          </cell>
          <cell r="AZ90" t="str">
            <v>JEP-CSPO-077-2023</v>
          </cell>
          <cell r="BA90" t="str">
            <v>Carlos Torres</v>
          </cell>
          <cell r="BB90">
            <v>44943</v>
          </cell>
          <cell r="BC90" t="str">
            <v>Vianney Esther Sobrino Camacho</v>
          </cell>
          <cell r="BD90" t="str">
            <v>Contratos o convenios que no requieren pluralidad de ofertas</v>
          </cell>
          <cell r="BE90" t="str">
            <v>1. Prestación de servicios</v>
          </cell>
          <cell r="BF90" t="str">
            <v>Cédula de ciudadanía</v>
          </cell>
          <cell r="BG90">
            <v>32791986</v>
          </cell>
          <cell r="BH90">
            <v>6</v>
          </cell>
          <cell r="BI90" t="str">
            <v>Persona Natural</v>
          </cell>
          <cell r="BJ90" t="str">
            <v>Barranquilla</v>
          </cell>
          <cell r="BK90" t="str">
            <v>Prestación de servicios profesionales para apoyar al Departamento de SAAD Comparecientes brindando acompañamiento psicosocial en las actuaciones de las personas que comparezcan ante las salas y secciones de la JEP en el marco de la justicia transicional y restaurativa, atendiendo los enfoques diferenciales</v>
          </cell>
          <cell r="BL90" t="str">
            <v>Misional</v>
          </cell>
          <cell r="BM90" t="str">
            <v>Harvey Danilo Suárez Morales</v>
          </cell>
          <cell r="BN90" t="str">
            <v>Secretaría Ejecutiva</v>
          </cell>
          <cell r="BO90" t="str">
            <v xml:space="preserve">BB- Departamento SAAD Defensa a Comparecientes </v>
          </cell>
          <cell r="BP90" t="str">
            <v>Jorge Alirio Mancera Cortés</v>
          </cell>
          <cell r="BQ90">
            <v>79309847</v>
          </cell>
          <cell r="BR90" t="str">
            <v xml:space="preserve">BB- Departamento SAAD Defensa a Comparecientes </v>
          </cell>
          <cell r="BS90" t="str">
            <v>N/A</v>
          </cell>
          <cell r="BT90" t="str">
            <v>N/A</v>
          </cell>
          <cell r="BU90" t="str">
            <v>N/A</v>
          </cell>
          <cell r="BV90" t="str">
            <v>Inversión</v>
          </cell>
          <cell r="BW90">
            <v>87532783</v>
          </cell>
          <cell r="BX90" t="str">
            <v>N/A</v>
          </cell>
          <cell r="BY90" t="str">
            <v>N/A</v>
          </cell>
          <cell r="BZ90">
            <v>7589549</v>
          </cell>
          <cell r="CA90" t="str">
            <v>N/A</v>
          </cell>
          <cell r="CB90">
            <v>34523</v>
          </cell>
          <cell r="CC90">
            <v>33823</v>
          </cell>
          <cell r="CD90" t="str">
            <v xml:space="preserve">	2022011000068</v>
          </cell>
          <cell r="CE90">
            <v>44945</v>
          </cell>
          <cell r="CF90">
            <v>44946</v>
          </cell>
          <cell r="CG90" t="str">
            <v>N/A</v>
          </cell>
          <cell r="CH90" t="str">
            <v>N/A</v>
          </cell>
          <cell r="CI90" t="str">
            <v>N/A</v>
          </cell>
          <cell r="CJ90" t="str">
            <v>N/A</v>
          </cell>
          <cell r="CK90" t="str">
            <v>N/A</v>
          </cell>
          <cell r="CL90">
            <v>0</v>
          </cell>
          <cell r="CM90" t="str">
            <v>N/A</v>
          </cell>
          <cell r="CN90">
            <v>0</v>
          </cell>
          <cell r="CO90" t="str">
            <v>N/A</v>
          </cell>
          <cell r="CP90">
            <v>0</v>
          </cell>
          <cell r="CQ90" t="str">
            <v>N/A</v>
          </cell>
          <cell r="CR90">
            <v>0</v>
          </cell>
          <cell r="CS90" t="str">
            <v>N/A</v>
          </cell>
          <cell r="CT90">
            <v>0</v>
          </cell>
          <cell r="CU90" t="str">
            <v>N/A</v>
          </cell>
          <cell r="CV90">
            <v>0</v>
          </cell>
          <cell r="CW90">
            <v>87532783</v>
          </cell>
          <cell r="CX90" t="str">
            <v>NO</v>
          </cell>
          <cell r="CY90" t="str">
            <v>N/A</v>
          </cell>
          <cell r="CZ90" t="str">
            <v>N/A</v>
          </cell>
          <cell r="DA90" t="str">
            <v>N/A</v>
          </cell>
          <cell r="DB90">
            <v>45291</v>
          </cell>
          <cell r="DC90">
            <v>45291</v>
          </cell>
          <cell r="DD90">
            <v>-51</v>
          </cell>
          <cell r="DE90" t="str">
            <v>NO</v>
          </cell>
          <cell r="DF90" t="str">
            <v>Atlántico</v>
          </cell>
          <cell r="DG90" t="str">
            <v>Cumplimiento</v>
          </cell>
          <cell r="DH90" t="str">
            <v xml:space="preserve">	21-45-101398224</v>
          </cell>
          <cell r="DI90">
            <v>0</v>
          </cell>
          <cell r="DJ90" t="str">
            <v>Seguros del Estado S.A.</v>
          </cell>
          <cell r="DK90">
            <v>44946</v>
          </cell>
          <cell r="DL90" t="str">
            <v>19/01/2023 - 30/06/2024</v>
          </cell>
          <cell r="DM90">
            <v>44946</v>
          </cell>
          <cell r="DN90" t="str">
            <v>https://jepcolombia.sharepoint.com/:b:/g/SE/DAJ/SDC/EXwek_1SzrxPkO8FA-xbEAEBWZrSHjx2zihtdrzw_fNKjg?e=oa7km3</v>
          </cell>
          <cell r="DO90" t="str">
            <v>Ninguna</v>
          </cell>
          <cell r="DP90" t="str">
            <v>Terminado</v>
          </cell>
          <cell r="DQ90" t="str">
            <v>Ingreso</v>
          </cell>
          <cell r="DR90" t="str">
            <v>N/A</v>
          </cell>
          <cell r="DS90" t="str">
            <v>PSICOLOGÍA</v>
          </cell>
          <cell r="DT90" t="str">
            <v>N/A</v>
          </cell>
          <cell r="DU90" t="str">
            <v>FEMENINO</v>
          </cell>
        </row>
        <row r="91">
          <cell r="AY91" t="str">
            <v>JEP-041-2023</v>
          </cell>
          <cell r="AZ91" t="str">
            <v>JEP-CSPO-041-2023</v>
          </cell>
          <cell r="BA91" t="str">
            <v>Carlos Torres</v>
          </cell>
          <cell r="BB91">
            <v>44942</v>
          </cell>
          <cell r="BC91" t="str">
            <v>Karen Nataly Villamizar Diaz</v>
          </cell>
          <cell r="BD91" t="str">
            <v>Contratos o convenios que no requieren pluralidad de ofertas</v>
          </cell>
          <cell r="BE91" t="str">
            <v>1. Prestación de servicios</v>
          </cell>
          <cell r="BF91" t="str">
            <v>Cédula de ciudadanía</v>
          </cell>
          <cell r="BG91">
            <v>53017009</v>
          </cell>
          <cell r="BH91">
            <v>3</v>
          </cell>
          <cell r="BI91" t="str">
            <v>Persona Natural</v>
          </cell>
          <cell r="BJ91" t="str">
            <v>Bogotá D.C.</v>
          </cell>
          <cell r="BK91" t="str">
            <v>Prestación de servicios profesionales para apoyar al Departamento de SAAD Comparecientes brindando acompañamiento psicosocial en las actuaciones de las personas que comparezcan ante las salas y secciones de la JEP en el marco de la justicia transicional y restaurativa, atendiendo los enfoques diferenciales.</v>
          </cell>
          <cell r="BL91" t="str">
            <v>Misional</v>
          </cell>
          <cell r="BM91" t="str">
            <v>Harvey Danilo Suárez Morales</v>
          </cell>
          <cell r="BN91" t="str">
            <v>Secretaría Ejecutiva</v>
          </cell>
          <cell r="BO91" t="str">
            <v xml:space="preserve">BB- Departamento SAAD Defensa a Comparecientes </v>
          </cell>
          <cell r="BP91" t="str">
            <v>Jorge Alirio Mancera Cortés</v>
          </cell>
          <cell r="BQ91">
            <v>79309847</v>
          </cell>
          <cell r="BR91" t="str">
            <v xml:space="preserve">BB- Departamento SAAD Defensa a Comparecientes </v>
          </cell>
          <cell r="BS91" t="str">
            <v>N/A</v>
          </cell>
          <cell r="BT91" t="str">
            <v>N/A</v>
          </cell>
          <cell r="BU91" t="str">
            <v>N/A</v>
          </cell>
          <cell r="BV91" t="str">
            <v>Inversión</v>
          </cell>
          <cell r="BW91">
            <v>87532783</v>
          </cell>
          <cell r="BX91" t="str">
            <v>N/A</v>
          </cell>
          <cell r="BY91" t="str">
            <v>N/A</v>
          </cell>
          <cell r="BZ91">
            <v>7589549</v>
          </cell>
          <cell r="CA91" t="str">
            <v>N/A</v>
          </cell>
          <cell r="CB91">
            <v>52423</v>
          </cell>
          <cell r="CC91">
            <v>30423</v>
          </cell>
          <cell r="CD91" t="str">
            <v xml:space="preserve">	2022011000068</v>
          </cell>
          <cell r="CE91">
            <v>44944</v>
          </cell>
          <cell r="CF91">
            <v>44945</v>
          </cell>
          <cell r="CG91" t="str">
            <v>N/A</v>
          </cell>
          <cell r="CH91" t="str">
            <v>N/A</v>
          </cell>
          <cell r="CI91" t="str">
            <v>N/A</v>
          </cell>
          <cell r="CJ91" t="str">
            <v>N/A</v>
          </cell>
          <cell r="CK91" t="str">
            <v>N/A</v>
          </cell>
          <cell r="CL91">
            <v>-758952</v>
          </cell>
          <cell r="CM91">
            <v>45282</v>
          </cell>
          <cell r="CN91">
            <v>41438935</v>
          </cell>
          <cell r="CO91">
            <v>45282</v>
          </cell>
          <cell r="CP91">
            <v>0</v>
          </cell>
          <cell r="CQ91" t="str">
            <v>N/A</v>
          </cell>
          <cell r="CR91">
            <v>0</v>
          </cell>
          <cell r="CS91" t="str">
            <v>N/A</v>
          </cell>
          <cell r="CT91">
            <v>1</v>
          </cell>
          <cell r="CU91">
            <v>45282</v>
          </cell>
          <cell r="CV91">
            <v>152</v>
          </cell>
          <cell r="CW91">
            <v>128212766</v>
          </cell>
          <cell r="CX91" t="str">
            <v>SI</v>
          </cell>
          <cell r="CY91">
            <v>41438935</v>
          </cell>
          <cell r="CZ91" t="str">
            <v>N/A</v>
          </cell>
          <cell r="DA91" t="str">
            <v>N/A</v>
          </cell>
          <cell r="DB91">
            <v>45291</v>
          </cell>
          <cell r="DC91">
            <v>45443</v>
          </cell>
          <cell r="DD91">
            <v>101</v>
          </cell>
          <cell r="DE91" t="str">
            <v>SI</v>
          </cell>
          <cell r="DF91" t="str">
            <v>Bogotá D.C.</v>
          </cell>
          <cell r="DG91" t="str">
            <v>Cumplimiento</v>
          </cell>
          <cell r="DH91" t="str">
            <v xml:space="preserve">	21-45-101398068</v>
          </cell>
          <cell r="DI91">
            <v>0</v>
          </cell>
          <cell r="DJ91" t="str">
            <v>Seguros del Estado S.A.</v>
          </cell>
          <cell r="DK91">
            <v>44944</v>
          </cell>
          <cell r="DL91" t="str">
            <v>18/01/2023 - 01/07/2024</v>
          </cell>
          <cell r="DM91">
            <v>44945</v>
          </cell>
          <cell r="DN91" t="str">
            <v>https://jepcolombia.sharepoint.com/:b:/g/SE/DAJ/SDC/ESYp1e1IznRJqwIQKdkKyKgBbHgZlBKb8oLnKr5t0VNzSg?e=QuD7Gf</v>
          </cell>
          <cell r="DO91" t="str">
            <v>Mediante Otrosi No. 1 del 22/12/2023 se publica la Adición y Prorroga hasta el 31 de Mayo de 2024</v>
          </cell>
          <cell r="DP91" t="str">
            <v>En ejecución</v>
          </cell>
          <cell r="DQ91" t="str">
            <v>Adición y prórroga</v>
          </cell>
          <cell r="DR91" t="str">
            <v>N/A</v>
          </cell>
          <cell r="DS91" t="str">
            <v>PSICOLOGÍA</v>
          </cell>
          <cell r="DT91" t="str">
            <v>N/A</v>
          </cell>
          <cell r="DU91" t="str">
            <v>FEMENINO</v>
          </cell>
        </row>
        <row r="92">
          <cell r="AY92" t="str">
            <v>JEP-139-2023</v>
          </cell>
          <cell r="AZ92" t="str">
            <v>JEP-CSPO-139-2023</v>
          </cell>
          <cell r="BA92" t="str">
            <v>Carlos Torres</v>
          </cell>
          <cell r="BB92">
            <v>44950</v>
          </cell>
          <cell r="BC92" t="str">
            <v xml:space="preserve">Oscar Andres Abello Lozada </v>
          </cell>
          <cell r="BD92" t="str">
            <v>Contratos o convenios que no requieren pluralidad de ofertas</v>
          </cell>
          <cell r="BE92" t="str">
            <v>1. Prestación de servicios</v>
          </cell>
          <cell r="BF92" t="str">
            <v>Cédula de ciudadanía</v>
          </cell>
          <cell r="BG92">
            <v>14296260</v>
          </cell>
          <cell r="BH92">
            <v>1</v>
          </cell>
          <cell r="BI92" t="str">
            <v>Persona Natural</v>
          </cell>
          <cell r="BJ92" t="str">
            <v>Ibagué</v>
          </cell>
          <cell r="BK92" t="str">
            <v>Prestación de servicios profesionales para apoyar al Departamento de SAAD Comparecientes brindando acompañamiento psicosocial en las actuaciones de las personas que comparezcan ante las salas y secciones de la JEP en el marco de la justicia transicional y restaurativa, atendiendo los enfoques diferenciales</v>
          </cell>
          <cell r="BL92" t="str">
            <v>Misional</v>
          </cell>
          <cell r="BM92" t="str">
            <v>Harvey Danilo Suárez Morales</v>
          </cell>
          <cell r="BN92" t="str">
            <v>Secretaría Ejecutiva</v>
          </cell>
          <cell r="BO92" t="str">
            <v xml:space="preserve">BB- Departamento SAAD Defensa a Comparecientes </v>
          </cell>
          <cell r="BP92" t="str">
            <v>Jorge Alirio Mancera Cortés</v>
          </cell>
          <cell r="BQ92">
            <v>79309847</v>
          </cell>
          <cell r="BR92" t="str">
            <v xml:space="preserve">BB- Departamento SAAD Defensa a Comparecientes </v>
          </cell>
          <cell r="BS92" t="str">
            <v>N/A</v>
          </cell>
          <cell r="BT92" t="str">
            <v>N/A</v>
          </cell>
          <cell r="BU92" t="str">
            <v>N/A</v>
          </cell>
          <cell r="BV92" t="str">
            <v>Inversión</v>
          </cell>
          <cell r="BW92">
            <v>87532783</v>
          </cell>
          <cell r="BX92" t="str">
            <v>N/A</v>
          </cell>
          <cell r="BY92" t="str">
            <v>N/A</v>
          </cell>
          <cell r="BZ92">
            <v>7589549</v>
          </cell>
          <cell r="CA92" t="str">
            <v>N/A</v>
          </cell>
          <cell r="CB92">
            <v>34423</v>
          </cell>
          <cell r="CC92">
            <v>46923</v>
          </cell>
          <cell r="CD92">
            <v>2022011000068</v>
          </cell>
          <cell r="CE92">
            <v>44951</v>
          </cell>
          <cell r="CF92">
            <v>44953</v>
          </cell>
          <cell r="CG92" t="str">
            <v>N/A</v>
          </cell>
          <cell r="CH92" t="str">
            <v>N/A</v>
          </cell>
          <cell r="CI92" t="str">
            <v>N/A</v>
          </cell>
          <cell r="CJ92" t="str">
            <v>N/A</v>
          </cell>
          <cell r="CK92" t="str">
            <v>N/A</v>
          </cell>
          <cell r="CL92">
            <v>0</v>
          </cell>
          <cell r="CM92" t="str">
            <v>N/A</v>
          </cell>
          <cell r="CN92">
            <v>0</v>
          </cell>
          <cell r="CO92" t="str">
            <v>N/A</v>
          </cell>
          <cell r="CP92">
            <v>0</v>
          </cell>
          <cell r="CQ92" t="str">
            <v>N/A</v>
          </cell>
          <cell r="CR92">
            <v>0</v>
          </cell>
          <cell r="CS92" t="str">
            <v>N/A</v>
          </cell>
          <cell r="CT92">
            <v>0</v>
          </cell>
          <cell r="CU92" t="str">
            <v>N/A</v>
          </cell>
          <cell r="CV92">
            <v>0</v>
          </cell>
          <cell r="CW92">
            <v>87532783</v>
          </cell>
          <cell r="CX92" t="str">
            <v>NO</v>
          </cell>
          <cell r="CY92" t="str">
            <v>N/A</v>
          </cell>
          <cell r="CZ92" t="str">
            <v>N/A</v>
          </cell>
          <cell r="DA92" t="str">
            <v>N/A</v>
          </cell>
          <cell r="DB92">
            <v>45291</v>
          </cell>
          <cell r="DC92">
            <v>45291</v>
          </cell>
          <cell r="DD92">
            <v>-51</v>
          </cell>
          <cell r="DE92" t="str">
            <v>SI</v>
          </cell>
          <cell r="DF92" t="str">
            <v>Bogotá D.C.</v>
          </cell>
          <cell r="DG92" t="str">
            <v>Cumplimiento</v>
          </cell>
          <cell r="DH92" t="str">
            <v>340 47 994000042159</v>
          </cell>
          <cell r="DI92">
            <v>0</v>
          </cell>
          <cell r="DJ92" t="str">
            <v>Aseguradora Solidaria de Colombia</v>
          </cell>
          <cell r="DK92">
            <v>44952</v>
          </cell>
          <cell r="DL92" t="str">
            <v>25/01/2023  - 10/072024</v>
          </cell>
          <cell r="DM92">
            <v>44953</v>
          </cell>
          <cell r="DN92" t="str">
            <v>https://jepcolombia.sharepoint.com/:b:/g/SE/DAJ/SDC/Efd81dcZFk5IiM8OL8veqEUBzyfgGNEtkmDPBVNQcKeuDg?e=RQtRH6</v>
          </cell>
          <cell r="DO92" t="str">
            <v>Ninguna</v>
          </cell>
          <cell r="DP92" t="str">
            <v>Terminado</v>
          </cell>
          <cell r="DQ92" t="str">
            <v>Ingreso</v>
          </cell>
          <cell r="DR92" t="str">
            <v>N/A</v>
          </cell>
          <cell r="DS92" t="str">
            <v>PSICOLOGÍA</v>
          </cell>
          <cell r="DT92" t="str">
            <v>N/A</v>
          </cell>
          <cell r="DU92" t="str">
            <v>MASCULINO</v>
          </cell>
        </row>
        <row r="93">
          <cell r="AY93" t="str">
            <v>JEP-137-2023</v>
          </cell>
          <cell r="AZ93" t="str">
            <v>JEP-CSPO-137-2023</v>
          </cell>
          <cell r="BA93" t="str">
            <v>Carlos Torres</v>
          </cell>
          <cell r="BB93">
            <v>44950</v>
          </cell>
          <cell r="BC93" t="str">
            <v xml:space="preserve">Mario Andres Palacios Cabrera </v>
          </cell>
          <cell r="BD93" t="str">
            <v>Contratos o convenios que no requieren pluralidad de ofertas</v>
          </cell>
          <cell r="BE93" t="str">
            <v>1. Prestación de servicios</v>
          </cell>
          <cell r="BF93" t="str">
            <v>Cédula de ciudadanía</v>
          </cell>
          <cell r="BG93">
            <v>12750698</v>
          </cell>
          <cell r="BH93">
            <v>1</v>
          </cell>
          <cell r="BI93" t="str">
            <v>Persona Natural</v>
          </cell>
          <cell r="BJ93" t="str">
            <v>Pasto</v>
          </cell>
          <cell r="BK93" t="str">
            <v>Prestación de servicios profesionales para apoyar al Departamento de SAAD Comparecientes brindando acompañamiento psicosocial en las actuaciones de las personas que comparezcan ante las salas y secciones de la JEP en el marco de la justicia transicional y restaurativa, atendiendo los enfoques diferenciales</v>
          </cell>
          <cell r="BL93" t="str">
            <v>Misional</v>
          </cell>
          <cell r="BM93" t="str">
            <v>Harvey Danilo Suárez Morales</v>
          </cell>
          <cell r="BN93" t="str">
            <v>Secretaría Ejecutiva</v>
          </cell>
          <cell r="BO93" t="str">
            <v xml:space="preserve">BB- Departamento SAAD Defensa a Comparecientes </v>
          </cell>
          <cell r="BP93" t="str">
            <v>Jorge Alirio Mancera Cortés</v>
          </cell>
          <cell r="BQ93">
            <v>79309847</v>
          </cell>
          <cell r="BR93" t="str">
            <v xml:space="preserve">BB- Departamento SAAD Defensa a Comparecientes </v>
          </cell>
          <cell r="BS93" t="str">
            <v>N/A</v>
          </cell>
          <cell r="BT93" t="str">
            <v>N/A</v>
          </cell>
          <cell r="BU93" t="str">
            <v>N/A</v>
          </cell>
          <cell r="BV93" t="str">
            <v>Inversión</v>
          </cell>
          <cell r="BW93">
            <v>87532783</v>
          </cell>
          <cell r="BX93" t="str">
            <v>N/A</v>
          </cell>
          <cell r="BY93" t="str">
            <v>N/A</v>
          </cell>
          <cell r="BZ93">
            <v>7589549</v>
          </cell>
          <cell r="CA93" t="str">
            <v>N/A</v>
          </cell>
          <cell r="CB93">
            <v>34323</v>
          </cell>
          <cell r="CC93">
            <v>46823</v>
          </cell>
          <cell r="CD93">
            <v>2022011000068</v>
          </cell>
          <cell r="CE93">
            <v>44951</v>
          </cell>
          <cell r="CF93">
            <v>44953</v>
          </cell>
          <cell r="CG93" t="str">
            <v>N/A</v>
          </cell>
          <cell r="CH93" t="str">
            <v>N/A</v>
          </cell>
          <cell r="CI93" t="str">
            <v>N/A</v>
          </cell>
          <cell r="CJ93" t="str">
            <v>N/A</v>
          </cell>
          <cell r="CK93" t="str">
            <v>N/A</v>
          </cell>
          <cell r="CL93">
            <v>0</v>
          </cell>
          <cell r="CM93" t="str">
            <v>N/A</v>
          </cell>
          <cell r="CN93">
            <v>0</v>
          </cell>
          <cell r="CO93" t="str">
            <v>N/A</v>
          </cell>
          <cell r="CP93">
            <v>0</v>
          </cell>
          <cell r="CQ93" t="str">
            <v>N/A</v>
          </cell>
          <cell r="CR93">
            <v>0</v>
          </cell>
          <cell r="CS93" t="str">
            <v>N/A</v>
          </cell>
          <cell r="CT93">
            <v>0</v>
          </cell>
          <cell r="CU93" t="str">
            <v>N/A</v>
          </cell>
          <cell r="CV93">
            <v>0</v>
          </cell>
          <cell r="CW93">
            <v>87532783</v>
          </cell>
          <cell r="CX93" t="str">
            <v>NO</v>
          </cell>
          <cell r="CY93" t="str">
            <v>N/A</v>
          </cell>
          <cell r="CZ93" t="str">
            <v>N/A</v>
          </cell>
          <cell r="DA93" t="str">
            <v>N/A</v>
          </cell>
          <cell r="DB93">
            <v>45291</v>
          </cell>
          <cell r="DC93">
            <v>45291</v>
          </cell>
          <cell r="DD93">
            <v>-51</v>
          </cell>
          <cell r="DE93" t="str">
            <v>SI</v>
          </cell>
          <cell r="DF93" t="str">
            <v>Bogotá D.C.</v>
          </cell>
          <cell r="DG93" t="str">
            <v>Cumplimiento</v>
          </cell>
          <cell r="DH93" t="str">
            <v>41-47-101004916</v>
          </cell>
          <cell r="DI93">
            <v>0</v>
          </cell>
          <cell r="DJ93" t="str">
            <v>Seguros del Estado S.A.</v>
          </cell>
          <cell r="DK93">
            <v>44952</v>
          </cell>
          <cell r="DL93" t="str">
            <v>25/01/2023  - 30/062024</v>
          </cell>
          <cell r="DM93">
            <v>44953</v>
          </cell>
          <cell r="DN93" t="str">
            <v>https://jepcolombia.sharepoint.com/:b:/g/SE/DAJ/SDC/EcyGnPgHU5NOtcxH9W0fVdgBX8_G0Ls5-UFWrMSs3fac4w?e=gEh8fE</v>
          </cell>
          <cell r="DO93" t="str">
            <v>Ninguna</v>
          </cell>
          <cell r="DP93" t="str">
            <v>Terminado</v>
          </cell>
          <cell r="DQ93" t="str">
            <v>Ingreso</v>
          </cell>
          <cell r="DR93" t="str">
            <v>N/A</v>
          </cell>
          <cell r="DS93" t="str">
            <v>PSICOLOGÍA</v>
          </cell>
          <cell r="DT93" t="str">
            <v>N/A</v>
          </cell>
          <cell r="DU93" t="str">
            <v>MASCULINO</v>
          </cell>
        </row>
        <row r="94">
          <cell r="AY94" t="str">
            <v>JEP-042-2023</v>
          </cell>
          <cell r="AZ94" t="str">
            <v>JEP-CSPO-042-2023</v>
          </cell>
          <cell r="BA94" t="str">
            <v>Carlos Torres</v>
          </cell>
          <cell r="BB94">
            <v>44942</v>
          </cell>
          <cell r="BC94" t="str">
            <v>María Andrea Ortiz Cardona</v>
          </cell>
          <cell r="BD94" t="str">
            <v>Contratos o convenios que no requieren pluralidad de ofertas</v>
          </cell>
          <cell r="BE94" t="str">
            <v>1. Prestación de servicios</v>
          </cell>
          <cell r="BF94" t="str">
            <v>Cédula de ciudadanía</v>
          </cell>
          <cell r="BG94">
            <v>53054296</v>
          </cell>
          <cell r="BH94">
            <v>8</v>
          </cell>
          <cell r="BI94" t="str">
            <v>Persona Natural</v>
          </cell>
          <cell r="BJ94" t="str">
            <v>Bogotá D.C.</v>
          </cell>
          <cell r="BK94" t="str">
            <v>Prestación de servicios profesionales para apoyar al Departamento de SAAD Comparecientes brindando acompañamiento psicosocial en las actuaciones de las personas que comparezcan ante las salas y secciones de la JEP en el marco de la justicia transicional y restaurativa, atendiendo los enfoques diferenciales.</v>
          </cell>
          <cell r="BL94" t="str">
            <v>Misional</v>
          </cell>
          <cell r="BM94" t="str">
            <v>Harvey Danilo Suárez Morales</v>
          </cell>
          <cell r="BN94" t="str">
            <v>Secretaría Ejecutiva</v>
          </cell>
          <cell r="BO94" t="str">
            <v xml:space="preserve">BB- Departamento SAAD Defensa a Comparecientes </v>
          </cell>
          <cell r="BP94" t="str">
            <v>Jorge Alirio Mancera Cortés</v>
          </cell>
          <cell r="BQ94">
            <v>79309847</v>
          </cell>
          <cell r="BR94" t="str">
            <v xml:space="preserve">BB- Departamento SAAD Defensa a Comparecientes </v>
          </cell>
          <cell r="BS94" t="str">
            <v>N/A</v>
          </cell>
          <cell r="BT94" t="str">
            <v>N/A</v>
          </cell>
          <cell r="BU94" t="str">
            <v>N/A</v>
          </cell>
          <cell r="BV94" t="str">
            <v>Inversión</v>
          </cell>
          <cell r="BW94">
            <v>87532783</v>
          </cell>
          <cell r="BX94" t="str">
            <v>N/A</v>
          </cell>
          <cell r="BY94" t="str">
            <v>N/A</v>
          </cell>
          <cell r="BZ94">
            <v>7589549</v>
          </cell>
          <cell r="CA94" t="str">
            <v>N/A</v>
          </cell>
          <cell r="CB94">
            <v>34223</v>
          </cell>
          <cell r="CC94">
            <v>30523</v>
          </cell>
          <cell r="CD94" t="str">
            <v xml:space="preserve">	2022011000068</v>
          </cell>
          <cell r="CE94">
            <v>44944</v>
          </cell>
          <cell r="CF94">
            <v>44945</v>
          </cell>
          <cell r="CG94" t="str">
            <v>N/A</v>
          </cell>
          <cell r="CH94" t="str">
            <v>N/A</v>
          </cell>
          <cell r="CI94" t="str">
            <v>N/A</v>
          </cell>
          <cell r="CJ94" t="str">
            <v>N/A</v>
          </cell>
          <cell r="CK94" t="str">
            <v>N/A</v>
          </cell>
          <cell r="CL94">
            <v>-758952</v>
          </cell>
          <cell r="CM94">
            <v>45282</v>
          </cell>
          <cell r="CN94">
            <v>41438935</v>
          </cell>
          <cell r="CO94">
            <v>45282</v>
          </cell>
          <cell r="CP94">
            <v>0</v>
          </cell>
          <cell r="CQ94" t="str">
            <v>N/A</v>
          </cell>
          <cell r="CR94">
            <v>0</v>
          </cell>
          <cell r="CS94" t="str">
            <v>N/A</v>
          </cell>
          <cell r="CT94">
            <v>1</v>
          </cell>
          <cell r="CU94">
            <v>45282</v>
          </cell>
          <cell r="CV94">
            <v>152</v>
          </cell>
          <cell r="CW94">
            <v>128212766</v>
          </cell>
          <cell r="CX94" t="str">
            <v>SI</v>
          </cell>
          <cell r="CY94">
            <v>41438935</v>
          </cell>
          <cell r="CZ94" t="str">
            <v>N/A</v>
          </cell>
          <cell r="DA94" t="str">
            <v>N/A</v>
          </cell>
          <cell r="DB94">
            <v>45291</v>
          </cell>
          <cell r="DC94">
            <v>45443</v>
          </cell>
          <cell r="DD94">
            <v>101</v>
          </cell>
          <cell r="DE94" t="str">
            <v>SI</v>
          </cell>
          <cell r="DF94" t="str">
            <v>Bogotá D.C.</v>
          </cell>
          <cell r="DG94" t="str">
            <v>Cumplimiento</v>
          </cell>
          <cell r="DH94" t="str">
            <v>21-45-101398080</v>
          </cell>
          <cell r="DI94">
            <v>0</v>
          </cell>
          <cell r="DJ94" t="str">
            <v>Seguros del Estado S.A.</v>
          </cell>
          <cell r="DK94" t="str">
            <v>19/01/203</v>
          </cell>
          <cell r="DL94" t="str">
            <v>18/01/2023 - 30/06/2024</v>
          </cell>
          <cell r="DM94">
            <v>44945</v>
          </cell>
          <cell r="DN94" t="str">
            <v>https://jepcolombia.sharepoint.com/:b:/g/SE/DAJ/SDC/Ef6sspokX3pCgJixBOur4hABs2RKvd9m1SGA8uXJojtU2w?e=0LCT1v</v>
          </cell>
          <cell r="DO94" t="str">
            <v>Mediante Otrosi No. 1 del 22/12/2023 se publica la Adición y Prorroga hasta el 31 de Mayo de 2024</v>
          </cell>
          <cell r="DP94" t="str">
            <v>En ejecución</v>
          </cell>
          <cell r="DQ94" t="str">
            <v>Adición y prórroga</v>
          </cell>
          <cell r="DR94" t="str">
            <v>N/A</v>
          </cell>
          <cell r="DS94" t="str">
            <v>PSICOLOGÍA</v>
          </cell>
          <cell r="DT94" t="str">
            <v>N/A</v>
          </cell>
          <cell r="DU94" t="str">
            <v>FEMENINO</v>
          </cell>
        </row>
        <row r="95">
          <cell r="AY95" t="str">
            <v>JEP-136-2023</v>
          </cell>
          <cell r="AZ95" t="str">
            <v>JEP-CSPO-136-2023</v>
          </cell>
          <cell r="BA95" t="str">
            <v>Carlos Torres</v>
          </cell>
          <cell r="BB95">
            <v>44950</v>
          </cell>
          <cell r="BC95" t="str">
            <v xml:space="preserve">Leidy Zulay Velez Murillo </v>
          </cell>
          <cell r="BD95" t="str">
            <v>Contratos o convenios que no requieren pluralidad de ofertas</v>
          </cell>
          <cell r="BE95" t="str">
            <v>1. Prestación de servicios</v>
          </cell>
          <cell r="BF95" t="str">
            <v>Cédula de ciudadanía</v>
          </cell>
          <cell r="BG95">
            <v>66989660</v>
          </cell>
          <cell r="BH95">
            <v>6</v>
          </cell>
          <cell r="BI95" t="str">
            <v>Persona Natural</v>
          </cell>
          <cell r="BJ95" t="str">
            <v>Cali</v>
          </cell>
          <cell r="BK95" t="str">
            <v>Prestación de servicios profesionales para apoyar al Departamento de SAAD Comparecientes brindando acompañamiento psicosocial en las actuaciones de las personas que comparezcan ante las salas y secciones de la JEP en el marco de la justicia transicional y restaurativa, atendiendo los enfoques diferenciales</v>
          </cell>
          <cell r="BL95" t="str">
            <v>Misional</v>
          </cell>
          <cell r="BM95" t="str">
            <v>Harvey Danilo Suárez Morales</v>
          </cell>
          <cell r="BN95" t="str">
            <v>Secretaría Ejecutiva</v>
          </cell>
          <cell r="BO95" t="str">
            <v xml:space="preserve">BB- Departamento SAAD Defensa a Comparecientes </v>
          </cell>
          <cell r="BP95" t="str">
            <v>Jorge Alirio Mancera Cortés</v>
          </cell>
          <cell r="BQ95">
            <v>79309847</v>
          </cell>
          <cell r="BR95" t="str">
            <v xml:space="preserve">BB- Departamento SAAD Defensa a Comparecientes </v>
          </cell>
          <cell r="BS95" t="str">
            <v>N/A</v>
          </cell>
          <cell r="BT95" t="str">
            <v>N/A</v>
          </cell>
          <cell r="BU95" t="str">
            <v>N/A</v>
          </cell>
          <cell r="BV95" t="str">
            <v>Inversión</v>
          </cell>
          <cell r="BW95">
            <v>87532783</v>
          </cell>
          <cell r="BX95" t="str">
            <v>N/A</v>
          </cell>
          <cell r="BY95" t="str">
            <v>N/A</v>
          </cell>
          <cell r="BZ95">
            <v>7589549</v>
          </cell>
          <cell r="CA95" t="str">
            <v>N/A</v>
          </cell>
          <cell r="CB95">
            <v>34123</v>
          </cell>
          <cell r="CC95">
            <v>48823</v>
          </cell>
          <cell r="CD95">
            <v>2022011000068</v>
          </cell>
          <cell r="CE95">
            <v>44952</v>
          </cell>
          <cell r="CF95">
            <v>44952</v>
          </cell>
          <cell r="CG95" t="str">
            <v>N/A</v>
          </cell>
          <cell r="CH95" t="str">
            <v>N/A</v>
          </cell>
          <cell r="CI95" t="str">
            <v>N/A</v>
          </cell>
          <cell r="CJ95" t="str">
            <v>N/A</v>
          </cell>
          <cell r="CK95" t="str">
            <v>N/A</v>
          </cell>
          <cell r="CL95">
            <v>0</v>
          </cell>
          <cell r="CM95" t="str">
            <v>N/A</v>
          </cell>
          <cell r="CN95">
            <v>0</v>
          </cell>
          <cell r="CO95" t="str">
            <v>N/A</v>
          </cell>
          <cell r="CP95">
            <v>0</v>
          </cell>
          <cell r="CQ95" t="str">
            <v>N/A</v>
          </cell>
          <cell r="CR95">
            <v>0</v>
          </cell>
          <cell r="CS95" t="str">
            <v>N/A</v>
          </cell>
          <cell r="CT95">
            <v>0</v>
          </cell>
          <cell r="CU95" t="str">
            <v>N/A</v>
          </cell>
          <cell r="CV95">
            <v>0</v>
          </cell>
          <cell r="CW95">
            <v>87532783</v>
          </cell>
          <cell r="CX95" t="str">
            <v>NO</v>
          </cell>
          <cell r="CY95" t="str">
            <v>N/A</v>
          </cell>
          <cell r="CZ95" t="str">
            <v>N/A</v>
          </cell>
          <cell r="DA95" t="str">
            <v>N/A</v>
          </cell>
          <cell r="DB95">
            <v>45291</v>
          </cell>
          <cell r="DC95">
            <v>45291</v>
          </cell>
          <cell r="DD95">
            <v>-51</v>
          </cell>
          <cell r="DE95" t="str">
            <v>SI</v>
          </cell>
          <cell r="DF95" t="str">
            <v>Bogotá D.C.</v>
          </cell>
          <cell r="DG95" t="str">
            <v>Cumplimiento</v>
          </cell>
          <cell r="DH95" t="str">
            <v>41-47-101004912</v>
          </cell>
          <cell r="DI95">
            <v>0</v>
          </cell>
          <cell r="DJ95" t="str">
            <v>Seguros del Estado S.A.</v>
          </cell>
          <cell r="DK95">
            <v>44952</v>
          </cell>
          <cell r="DL95" t="str">
            <v>26/01/2023 - 30/06/2024</v>
          </cell>
          <cell r="DM95">
            <v>44952</v>
          </cell>
          <cell r="DN95" t="str">
            <v>https://jepcolombia.sharepoint.com/:b:/g/SE/DAJ/SDC/EU4c_rdmLWVBi9X_xoK5MsYBES7Ic3gkd_QSuJBL83J30w?e=L8GlJc</v>
          </cell>
          <cell r="DO95" t="str">
            <v>Ninguna</v>
          </cell>
          <cell r="DP95" t="str">
            <v>Terminado</v>
          </cell>
          <cell r="DQ95" t="str">
            <v>Ingreso</v>
          </cell>
          <cell r="DR95" t="str">
            <v>N/A</v>
          </cell>
          <cell r="DS95" t="str">
            <v>PSICOLOGÍA</v>
          </cell>
          <cell r="DT95" t="str">
            <v>N/A</v>
          </cell>
          <cell r="DU95" t="str">
            <v>FEMENINO</v>
          </cell>
        </row>
        <row r="96">
          <cell r="AY96" t="str">
            <v>JEP-138-2023</v>
          </cell>
          <cell r="AZ96" t="str">
            <v>JEP-CSPO-138-2023</v>
          </cell>
          <cell r="BA96" t="str">
            <v>Carlos Torres</v>
          </cell>
          <cell r="BB96">
            <v>44950</v>
          </cell>
          <cell r="BC96" t="str">
            <v xml:space="preserve">Nasly Alexandra Cañas De La Hoz </v>
          </cell>
          <cell r="BD96" t="str">
            <v>Contratos o convenios que no requieren pluralidad de ofertas</v>
          </cell>
          <cell r="BE96" t="str">
            <v>1. Prestación de servicios</v>
          </cell>
          <cell r="BF96" t="str">
            <v>Cédula de ciudadanía</v>
          </cell>
          <cell r="BG96">
            <v>26668491</v>
          </cell>
          <cell r="BH96">
            <v>5</v>
          </cell>
          <cell r="BI96" t="str">
            <v>Persona Natural</v>
          </cell>
          <cell r="BJ96" t="str">
            <v>Valledupar</v>
          </cell>
          <cell r="BK96" t="str">
            <v>Prestación de servicios profesionales para apoyar al Departamento de SAAD Comparecientes brindando acompañamiento psicosocial en las actuaciones de las personas que comparezcan ante las salas y secciones de la JEP en el marco de la justicia transicional y restaurativa, atendiendo los enfoques diferenciales</v>
          </cell>
          <cell r="BL96" t="str">
            <v>Misional</v>
          </cell>
          <cell r="BM96" t="str">
            <v>Harvey Danilo Suárez Morales</v>
          </cell>
          <cell r="BN96" t="str">
            <v>Secretaría Ejecutiva</v>
          </cell>
          <cell r="BO96" t="str">
            <v xml:space="preserve">BB- Departamento SAAD Defensa a Comparecientes </v>
          </cell>
          <cell r="BP96" t="str">
            <v>Jorge Alirio Mancera Cortés</v>
          </cell>
          <cell r="BQ96">
            <v>79309847</v>
          </cell>
          <cell r="BR96" t="str">
            <v xml:space="preserve">BB- Departamento SAAD Defensa a Comparecientes </v>
          </cell>
          <cell r="BS96" t="str">
            <v>N/A</v>
          </cell>
          <cell r="BT96" t="str">
            <v>N/A</v>
          </cell>
          <cell r="BU96" t="str">
            <v>N/A</v>
          </cell>
          <cell r="BV96" t="str">
            <v>Inversión</v>
          </cell>
          <cell r="BW96">
            <v>87532783</v>
          </cell>
          <cell r="BX96" t="str">
            <v>N/A</v>
          </cell>
          <cell r="BY96" t="str">
            <v>N/A</v>
          </cell>
          <cell r="BZ96">
            <v>7589549</v>
          </cell>
          <cell r="CA96" t="str">
            <v>N/A</v>
          </cell>
          <cell r="CB96">
            <v>34023</v>
          </cell>
          <cell r="CC96">
            <v>45923</v>
          </cell>
          <cell r="CD96" t="str">
            <v xml:space="preserve">	2022011000068</v>
          </cell>
          <cell r="CE96">
            <v>44950</v>
          </cell>
          <cell r="CF96">
            <v>44952</v>
          </cell>
          <cell r="CG96" t="str">
            <v>N/A</v>
          </cell>
          <cell r="CH96" t="str">
            <v>N/A</v>
          </cell>
          <cell r="CI96" t="str">
            <v>N/A</v>
          </cell>
          <cell r="CJ96" t="str">
            <v>N/A</v>
          </cell>
          <cell r="CK96" t="str">
            <v>N/A</v>
          </cell>
          <cell r="CL96">
            <v>0</v>
          </cell>
          <cell r="CM96" t="str">
            <v>N/A</v>
          </cell>
          <cell r="CN96">
            <v>0</v>
          </cell>
          <cell r="CO96" t="str">
            <v>N/A</v>
          </cell>
          <cell r="CP96">
            <v>0</v>
          </cell>
          <cell r="CQ96" t="str">
            <v>N/A</v>
          </cell>
          <cell r="CR96">
            <v>0</v>
          </cell>
          <cell r="CS96" t="str">
            <v>N/A</v>
          </cell>
          <cell r="CT96">
            <v>0</v>
          </cell>
          <cell r="CU96" t="str">
            <v>N/A</v>
          </cell>
          <cell r="CV96">
            <v>0</v>
          </cell>
          <cell r="CW96">
            <v>87532783</v>
          </cell>
          <cell r="CX96" t="str">
            <v>NO</v>
          </cell>
          <cell r="CY96" t="str">
            <v>N/A</v>
          </cell>
          <cell r="CZ96" t="str">
            <v>N/A</v>
          </cell>
          <cell r="DA96" t="str">
            <v>N/A</v>
          </cell>
          <cell r="DB96">
            <v>45291</v>
          </cell>
          <cell r="DC96">
            <v>45291</v>
          </cell>
          <cell r="DD96">
            <v>-51</v>
          </cell>
          <cell r="DE96" t="str">
            <v>SI</v>
          </cell>
          <cell r="DF96" t="str">
            <v>Bogotá D.C.</v>
          </cell>
          <cell r="DG96" t="str">
            <v>Cumplimiento</v>
          </cell>
          <cell r="DH96" t="str">
            <v>47-45-101005950</v>
          </cell>
          <cell r="DI96">
            <v>0</v>
          </cell>
          <cell r="DJ96" t="str">
            <v>Seguros del Estado S.A.</v>
          </cell>
          <cell r="DK96">
            <v>44951</v>
          </cell>
          <cell r="DL96" t="str">
            <v>24/01/2023 - 30/06/2024</v>
          </cell>
          <cell r="DM96">
            <v>44952</v>
          </cell>
          <cell r="DN96" t="str">
            <v>https://jepcolombia.sharepoint.com/:b:/g/SE/DAJ/SDC/EQ0jPoFZDeBEpb9GER7IAswBR0h4pTsB24-PDIV15ZuAgw?e=APfADy</v>
          </cell>
          <cell r="DO96" t="str">
            <v>Ninguna</v>
          </cell>
          <cell r="DP96" t="str">
            <v>Terminado</v>
          </cell>
          <cell r="DQ96" t="str">
            <v>Ingreso</v>
          </cell>
          <cell r="DR96" t="str">
            <v>N/A</v>
          </cell>
          <cell r="DS96" t="str">
            <v>PSICOLOGÍA</v>
          </cell>
          <cell r="DT96" t="str">
            <v>N/A</v>
          </cell>
          <cell r="DU96" t="str">
            <v>FEMENINO</v>
          </cell>
        </row>
        <row r="97">
          <cell r="AY97" t="str">
            <v>JEP-038-2023</v>
          </cell>
          <cell r="AZ97" t="str">
            <v>JEP-CSPO-038-2023</v>
          </cell>
          <cell r="BA97" t="str">
            <v>Carlos Torres</v>
          </cell>
          <cell r="BB97">
            <v>44942</v>
          </cell>
          <cell r="BC97" t="str">
            <v>Jessica Andrea Angarita Meneses</v>
          </cell>
          <cell r="BD97" t="str">
            <v>Contratos o convenios que no requieren pluralidad de ofertas</v>
          </cell>
          <cell r="BE97" t="str">
            <v>1. Prestación de servicios</v>
          </cell>
          <cell r="BF97" t="str">
            <v>Cédula de ciudadanía</v>
          </cell>
          <cell r="BG97">
            <v>1032450021</v>
          </cell>
          <cell r="BH97">
            <v>2</v>
          </cell>
          <cell r="BI97" t="str">
            <v>Persona Natural</v>
          </cell>
          <cell r="BJ97" t="str">
            <v>Bogotá D.C.</v>
          </cell>
          <cell r="BK97" t="str">
            <v xml:space="preserve">Prestación de servicios profesionales para apoyar al Departamento de SAAD Comparecientes brindando acompañamiento psicosocial en las actuaciones de las personas que comparezcan ante las salas y secciones de la JEP en el marco de la justicia transicional y restaurativa, atendiendo los enfoques diferenciales </v>
          </cell>
          <cell r="BL97" t="str">
            <v>Misional</v>
          </cell>
          <cell r="BM97" t="str">
            <v>Harvey Danilo Suárez Morales</v>
          </cell>
          <cell r="BN97" t="str">
            <v>Secretaría Ejecutiva</v>
          </cell>
          <cell r="BO97" t="str">
            <v xml:space="preserve">BB- Departamento SAAD Defensa a Comparecientes </v>
          </cell>
          <cell r="BP97" t="str">
            <v>Jorge Alirio Mancera Cortés</v>
          </cell>
          <cell r="BQ97">
            <v>79309847</v>
          </cell>
          <cell r="BR97" t="str">
            <v xml:space="preserve">BB- Departamento SAAD Defensa a Comparecientes </v>
          </cell>
          <cell r="BS97" t="str">
            <v>N/A</v>
          </cell>
          <cell r="BT97" t="str">
            <v>N/A</v>
          </cell>
          <cell r="BU97" t="str">
            <v>N/A</v>
          </cell>
          <cell r="BV97" t="str">
            <v>Inversión</v>
          </cell>
          <cell r="BW97">
            <v>87532783</v>
          </cell>
          <cell r="BX97" t="str">
            <v>N/A</v>
          </cell>
          <cell r="BY97" t="str">
            <v>N/A</v>
          </cell>
          <cell r="BZ97">
            <v>7589549</v>
          </cell>
          <cell r="CA97" t="str">
            <v>N/A</v>
          </cell>
          <cell r="CB97">
            <v>33923</v>
          </cell>
          <cell r="CC97">
            <v>27323</v>
          </cell>
          <cell r="CD97" t="str">
            <v xml:space="preserve">	2022011000068</v>
          </cell>
          <cell r="CE97">
            <v>44943</v>
          </cell>
          <cell r="CF97">
            <v>44943</v>
          </cell>
          <cell r="CG97" t="str">
            <v>N/A</v>
          </cell>
          <cell r="CH97" t="str">
            <v>N/A</v>
          </cell>
          <cell r="CI97" t="str">
            <v>N/A</v>
          </cell>
          <cell r="CJ97" t="str">
            <v>N/A</v>
          </cell>
          <cell r="CK97" t="str">
            <v>N/A</v>
          </cell>
          <cell r="CL97">
            <v>-252984</v>
          </cell>
          <cell r="CM97">
            <v>45282</v>
          </cell>
          <cell r="CN97">
            <v>41438935</v>
          </cell>
          <cell r="CO97">
            <v>45282</v>
          </cell>
          <cell r="CP97">
            <v>0</v>
          </cell>
          <cell r="CQ97" t="str">
            <v>N/A</v>
          </cell>
          <cell r="CR97">
            <v>0</v>
          </cell>
          <cell r="CS97" t="str">
            <v>N/A</v>
          </cell>
          <cell r="CT97">
            <v>1</v>
          </cell>
          <cell r="CU97">
            <v>45282</v>
          </cell>
          <cell r="CV97">
            <v>152</v>
          </cell>
          <cell r="CW97">
            <v>128718734</v>
          </cell>
          <cell r="CX97" t="str">
            <v>SI</v>
          </cell>
          <cell r="CY97">
            <v>41438935</v>
          </cell>
          <cell r="CZ97" t="str">
            <v>N/A</v>
          </cell>
          <cell r="DA97" t="str">
            <v>N/A</v>
          </cell>
          <cell r="DB97">
            <v>45291</v>
          </cell>
          <cell r="DC97">
            <v>45443</v>
          </cell>
          <cell r="DD97">
            <v>101</v>
          </cell>
          <cell r="DE97" t="str">
            <v>SI</v>
          </cell>
          <cell r="DF97" t="str">
            <v>Bogotá D.C.</v>
          </cell>
          <cell r="DG97" t="str">
            <v>Cumplimiento</v>
          </cell>
          <cell r="DH97" t="str">
            <v>21-45-101397875</v>
          </cell>
          <cell r="DI97">
            <v>0</v>
          </cell>
          <cell r="DJ97" t="str">
            <v>Seguros del Estado S.A.</v>
          </cell>
          <cell r="DK97">
            <v>44943</v>
          </cell>
          <cell r="DL97" t="str">
            <v>17/01/2023 - 30/06/2024</v>
          </cell>
          <cell r="DM97">
            <v>44943</v>
          </cell>
          <cell r="DN97" t="str">
            <v>https://jepcolombia.sharepoint.com/:b:/g/SE/DAJ/SDC/EXL-jPhX0DFDl_lgkBJcI-kBmRGRX0LT8GLBxGVHnGpJRA?e=j0UhkD</v>
          </cell>
          <cell r="DO97" t="str">
            <v>Mediante Otrosí No. 1 el 22/12/2023 se publico la Adición y Prorroga hasta el 31 de Mayo de 2024 JEP-038-2023</v>
          </cell>
          <cell r="DP97" t="str">
            <v>En ejecución</v>
          </cell>
          <cell r="DQ97" t="str">
            <v>Adición y prorroga</v>
          </cell>
          <cell r="DR97" t="str">
            <v>N/A</v>
          </cell>
          <cell r="DS97" t="str">
            <v>PSICOLOGÍA</v>
          </cell>
          <cell r="DT97" t="str">
            <v>N/A</v>
          </cell>
          <cell r="DU97" t="str">
            <v>FEMENINO</v>
          </cell>
        </row>
        <row r="98">
          <cell r="AY98" t="str">
            <v>JEP-175-2023</v>
          </cell>
          <cell r="AZ98" t="str">
            <v>JEP-CSPO-175-2023</v>
          </cell>
          <cell r="BA98" t="str">
            <v>Carlos Torres</v>
          </cell>
          <cell r="BB98">
            <v>44952</v>
          </cell>
          <cell r="BC98" t="str">
            <v xml:space="preserve">Diana Marcela Ortega De La Victoria </v>
          </cell>
          <cell r="BD98" t="str">
            <v>Contratos o convenios que no requieren pluralidad de ofertas</v>
          </cell>
          <cell r="BE98" t="str">
            <v>1. Prestación de servicios</v>
          </cell>
          <cell r="BF98" t="str">
            <v>Cédula de ciudadanía</v>
          </cell>
          <cell r="BG98">
            <v>49605693</v>
          </cell>
          <cell r="BH98">
            <v>1</v>
          </cell>
          <cell r="BI98" t="str">
            <v>Persona Natural</v>
          </cell>
          <cell r="BJ98" t="str">
            <v>Valledupar</v>
          </cell>
          <cell r="BK98" t="str">
            <v>Prestación de servicios profesionales para apoyar al Departamento de SAAD Comparecientes brindando acompañamiento psicosocial en las actuaciones de las personas que comparezcan ante las salas y secciones de la JEP en el marco de la justicia transicional y restaurativa, atendiendo los enfoques diferenciales.</v>
          </cell>
          <cell r="BL98" t="str">
            <v>Misional</v>
          </cell>
          <cell r="BM98" t="str">
            <v>Harvey Danilo Suárez Morales</v>
          </cell>
          <cell r="BN98" t="str">
            <v>Secretaría Ejecutiva</v>
          </cell>
          <cell r="BO98" t="str">
            <v xml:space="preserve">BB- Departamento SAAD Defensa a Comparecientes </v>
          </cell>
          <cell r="BP98" t="str">
            <v>Jorge Alirio Mancera Cortés</v>
          </cell>
          <cell r="BQ98">
            <v>79309847</v>
          </cell>
          <cell r="BR98" t="str">
            <v xml:space="preserve">BB- Departamento SAAD Defensa a Comparecientes </v>
          </cell>
          <cell r="BS98" t="str">
            <v>N/A</v>
          </cell>
          <cell r="BT98" t="str">
            <v>N/A</v>
          </cell>
          <cell r="BU98" t="str">
            <v>N/A</v>
          </cell>
          <cell r="BV98" t="str">
            <v>Inversión</v>
          </cell>
          <cell r="BW98">
            <v>87532783</v>
          </cell>
          <cell r="BX98" t="str">
            <v>N/A</v>
          </cell>
          <cell r="BY98" t="str">
            <v>N/A</v>
          </cell>
          <cell r="BZ98">
            <v>7589549</v>
          </cell>
          <cell r="CA98" t="str">
            <v>N/A</v>
          </cell>
          <cell r="CB98">
            <v>33823</v>
          </cell>
          <cell r="CC98">
            <v>52923</v>
          </cell>
          <cell r="CD98" t="str">
            <v xml:space="preserve">	2022011000068</v>
          </cell>
          <cell r="CE98">
            <v>44956</v>
          </cell>
          <cell r="CF98">
            <v>44956</v>
          </cell>
          <cell r="CG98" t="str">
            <v>N/A</v>
          </cell>
          <cell r="CH98" t="str">
            <v>N/A</v>
          </cell>
          <cell r="CI98" t="str">
            <v>N/A</v>
          </cell>
          <cell r="CJ98" t="str">
            <v>N/A</v>
          </cell>
          <cell r="CK98" t="str">
            <v>N/A</v>
          </cell>
          <cell r="CL98">
            <v>0</v>
          </cell>
          <cell r="CM98" t="str">
            <v>N/A</v>
          </cell>
          <cell r="CN98">
            <v>0</v>
          </cell>
          <cell r="CO98" t="str">
            <v>N/A</v>
          </cell>
          <cell r="CP98">
            <v>0</v>
          </cell>
          <cell r="CQ98" t="str">
            <v>N/A</v>
          </cell>
          <cell r="CR98">
            <v>0</v>
          </cell>
          <cell r="CS98" t="str">
            <v>N/A</v>
          </cell>
          <cell r="CT98">
            <v>0</v>
          </cell>
          <cell r="CU98" t="str">
            <v>N/A</v>
          </cell>
          <cell r="CV98">
            <v>0</v>
          </cell>
          <cell r="CW98">
            <v>87532783</v>
          </cell>
          <cell r="CX98" t="str">
            <v>NO</v>
          </cell>
          <cell r="CY98" t="str">
            <v>N/A</v>
          </cell>
          <cell r="CZ98" t="str">
            <v>N/A</v>
          </cell>
          <cell r="DA98" t="str">
            <v>N/A</v>
          </cell>
          <cell r="DB98">
            <v>45291</v>
          </cell>
          <cell r="DC98">
            <v>45291</v>
          </cell>
          <cell r="DD98">
            <v>-51</v>
          </cell>
          <cell r="DE98" t="str">
            <v>SI</v>
          </cell>
          <cell r="DF98" t="str">
            <v>Bogotá D.C.</v>
          </cell>
          <cell r="DG98" t="str">
            <v>Cumplimiento</v>
          </cell>
          <cell r="DH98" t="str">
            <v xml:space="preserve">	460-47-994000061060</v>
          </cell>
          <cell r="DI98">
            <v>0</v>
          </cell>
          <cell r="DJ98" t="str">
            <v>Aseguradora Solidaria de Colombia</v>
          </cell>
          <cell r="DK98">
            <v>44956</v>
          </cell>
          <cell r="DL98" t="str">
            <v>30/01/2023 - 30/06/2024</v>
          </cell>
          <cell r="DM98">
            <v>44956</v>
          </cell>
          <cell r="DN98" t="str">
            <v>https://jepcolombia.sharepoint.com/:b:/g/SE/DAJ/SDC/EeUzuMc6s1xLuORekvOtW-0BmcBz4nswq_zXvMY2J37m6A?e=nElf8F</v>
          </cell>
          <cell r="DO98" t="str">
            <v>Ninguna</v>
          </cell>
          <cell r="DP98" t="str">
            <v>Terminado</v>
          </cell>
          <cell r="DQ98" t="str">
            <v>Ingreso</v>
          </cell>
          <cell r="DR98" t="str">
            <v>N/A</v>
          </cell>
          <cell r="DS98" t="str">
            <v>PSICOLOGÍA</v>
          </cell>
          <cell r="DT98" t="str">
            <v>N/A</v>
          </cell>
          <cell r="DU98" t="str">
            <v>FEMENINO</v>
          </cell>
        </row>
        <row r="99">
          <cell r="AY99" t="str">
            <v>JEP-135-2023</v>
          </cell>
          <cell r="AZ99" t="str">
            <v>JEP-CSPO-135-2023</v>
          </cell>
          <cell r="BA99" t="str">
            <v>Carlos Torres</v>
          </cell>
          <cell r="BB99">
            <v>44950</v>
          </cell>
          <cell r="BC99" t="str">
            <v xml:space="preserve">Andres Eduardo Charry Angarita </v>
          </cell>
          <cell r="BD99" t="str">
            <v>Contratos o convenios que no requieren pluralidad de ofertas</v>
          </cell>
          <cell r="BE99" t="str">
            <v>1. Prestación de servicios</v>
          </cell>
          <cell r="BF99" t="str">
            <v>Cédula de ciudadanía</v>
          </cell>
          <cell r="BG99">
            <v>11225969</v>
          </cell>
          <cell r="BH99">
            <v>8</v>
          </cell>
          <cell r="BI99" t="str">
            <v>Persona Natural</v>
          </cell>
          <cell r="BJ99" t="str">
            <v>Medellín</v>
          </cell>
          <cell r="BK99" t="str">
            <v>Prestación de servicios profesionales para apoyar al Departamento de SAAD Comparecientes brindando acompañamiento psicosocial en las actuaciones de las personas que comparezcan ante las salas y secciones de la JEP en el marco de la justicia transicional y restaurativa, atendiendo los enfoques diferenciales</v>
          </cell>
          <cell r="BL99" t="str">
            <v>Misional</v>
          </cell>
          <cell r="BM99" t="str">
            <v>Harvey Danilo Suárez Morales</v>
          </cell>
          <cell r="BN99" t="str">
            <v>Secretaría Ejecutiva</v>
          </cell>
          <cell r="BO99" t="str">
            <v xml:space="preserve">BB- Departamento SAAD Defensa a Comparecientes </v>
          </cell>
          <cell r="BP99" t="str">
            <v>Jorge Alirio Mancera Cortés</v>
          </cell>
          <cell r="BQ99">
            <v>79309847</v>
          </cell>
          <cell r="BR99" t="str">
            <v xml:space="preserve">BB- Departamento SAAD Defensa a Comparecientes </v>
          </cell>
          <cell r="BS99" t="str">
            <v>N/A</v>
          </cell>
          <cell r="BT99" t="str">
            <v>N/A</v>
          </cell>
          <cell r="BU99" t="str">
            <v>N/A</v>
          </cell>
          <cell r="BV99" t="str">
            <v>Inversión</v>
          </cell>
          <cell r="BW99">
            <v>87532783</v>
          </cell>
          <cell r="BX99" t="str">
            <v>N/A</v>
          </cell>
          <cell r="BY99" t="str">
            <v>N/A</v>
          </cell>
          <cell r="BZ99">
            <v>7589549</v>
          </cell>
          <cell r="CA99" t="str">
            <v>N/A</v>
          </cell>
          <cell r="CB99">
            <v>33723</v>
          </cell>
          <cell r="CC99">
            <v>46023</v>
          </cell>
          <cell r="CD99" t="str">
            <v xml:space="preserve">	2022011000068</v>
          </cell>
          <cell r="CE99">
            <v>44950</v>
          </cell>
          <cell r="CF99">
            <v>44952</v>
          </cell>
          <cell r="CG99" t="str">
            <v>N/A</v>
          </cell>
          <cell r="CH99" t="str">
            <v>N/A</v>
          </cell>
          <cell r="CI99" t="str">
            <v>N/A</v>
          </cell>
          <cell r="CJ99" t="str">
            <v>N/A</v>
          </cell>
          <cell r="CK99" t="str">
            <v>N/A</v>
          </cell>
          <cell r="CL99">
            <v>0</v>
          </cell>
          <cell r="CM99" t="str">
            <v>N/A</v>
          </cell>
          <cell r="CN99">
            <v>0</v>
          </cell>
          <cell r="CO99" t="str">
            <v>N/A</v>
          </cell>
          <cell r="CP99">
            <v>0</v>
          </cell>
          <cell r="CQ99" t="str">
            <v>N/A</v>
          </cell>
          <cell r="CR99">
            <v>0</v>
          </cell>
          <cell r="CS99" t="str">
            <v>N/A</v>
          </cell>
          <cell r="CT99">
            <v>0</v>
          </cell>
          <cell r="CU99" t="str">
            <v>N/A</v>
          </cell>
          <cell r="CV99">
            <v>0</v>
          </cell>
          <cell r="CW99">
            <v>87532783</v>
          </cell>
          <cell r="CX99" t="str">
            <v>NO</v>
          </cell>
          <cell r="CY99" t="str">
            <v>N/A</v>
          </cell>
          <cell r="CZ99" t="str">
            <v>N/A</v>
          </cell>
          <cell r="DA99" t="str">
            <v>N/A</v>
          </cell>
          <cell r="DB99">
            <v>45291</v>
          </cell>
          <cell r="DC99">
            <v>45291</v>
          </cell>
          <cell r="DD99">
            <v>-51</v>
          </cell>
          <cell r="DE99" t="str">
            <v>SI</v>
          </cell>
          <cell r="DF99" t="str">
            <v>Antioquia</v>
          </cell>
          <cell r="DG99" t="str">
            <v>Cumplimiento</v>
          </cell>
          <cell r="DH99" t="str">
            <v>21-45-101398581</v>
          </cell>
          <cell r="DI99">
            <v>0</v>
          </cell>
          <cell r="DJ99" t="str">
            <v>Seguros del Estado S.A.</v>
          </cell>
          <cell r="DK99">
            <v>44951</v>
          </cell>
          <cell r="DL99" t="str">
            <v>24/01/2023 - 30/06/2024</v>
          </cell>
          <cell r="DM99">
            <v>44952</v>
          </cell>
          <cell r="DN99" t="str">
            <v>https://jepcolombia.sharepoint.com/:b:/g/SE/DAJ/SDC/EXGNWfdMLiRFsfvTClHFiPgBu-yxx0uB5OTMeLqryJQeSg?e=T9rSNY</v>
          </cell>
          <cell r="DO99" t="str">
            <v>Ninguna</v>
          </cell>
          <cell r="DP99" t="str">
            <v>Terminado</v>
          </cell>
          <cell r="DQ99" t="str">
            <v>Ingreso</v>
          </cell>
          <cell r="DR99" t="str">
            <v>N/A</v>
          </cell>
          <cell r="DS99" t="str">
            <v>PSICOLOGÍA</v>
          </cell>
          <cell r="DT99" t="str">
            <v>N/A</v>
          </cell>
          <cell r="DU99" t="str">
            <v>MASCULINO</v>
          </cell>
        </row>
        <row r="100">
          <cell r="AY100" t="str">
            <v>JEP-156-2023</v>
          </cell>
          <cell r="AZ100" t="str">
            <v>JEP-CSPO-156-2023</v>
          </cell>
          <cell r="BA100" t="str">
            <v>Carlos Torres</v>
          </cell>
          <cell r="BB100">
            <v>44951</v>
          </cell>
          <cell r="BC100" t="str">
            <v>Ana Milehidy Castellanos Vargas</v>
          </cell>
          <cell r="BD100" t="str">
            <v>Contratos o convenios que no requieren pluralidad de ofertas</v>
          </cell>
          <cell r="BE100" t="str">
            <v>1. Prestación de servicios</v>
          </cell>
          <cell r="BF100" t="str">
            <v>Cédula de ciudadanía</v>
          </cell>
          <cell r="BG100">
            <v>52508358</v>
          </cell>
          <cell r="BH100">
            <v>2</v>
          </cell>
          <cell r="BI100" t="str">
            <v>Persona Natural</v>
          </cell>
          <cell r="BJ100" t="str">
            <v>Bogotá D.C.</v>
          </cell>
          <cell r="BK100" t="str">
            <v>Prestación de servicios profesionales para acompañar al Departamento SAAD Comparecientes en la articulación, seguimiento y aplicación de los lineamientos para la atención psicosocial a cargo del departamento, atendiendo los enfoques diferenciales</v>
          </cell>
          <cell r="BL100" t="str">
            <v>Misional</v>
          </cell>
          <cell r="BM100" t="str">
            <v>Harvey Danilo Suárez Morales</v>
          </cell>
          <cell r="BN100" t="str">
            <v>Secretaría Ejecutiva</v>
          </cell>
          <cell r="BO100" t="str">
            <v xml:space="preserve">BB- Departamento SAAD Defensa a Comparecientes </v>
          </cell>
          <cell r="BP100" t="str">
            <v>Jorge Alirio Mancera Cortés</v>
          </cell>
          <cell r="BQ100">
            <v>79309847</v>
          </cell>
          <cell r="BR100" t="str">
            <v xml:space="preserve">BB- Departamento SAAD Defensa a Comparecientes </v>
          </cell>
          <cell r="BS100" t="str">
            <v>N/A</v>
          </cell>
          <cell r="BT100" t="str">
            <v>N/A</v>
          </cell>
          <cell r="BU100" t="str">
            <v>N/A</v>
          </cell>
          <cell r="BV100" t="str">
            <v>Inversión</v>
          </cell>
          <cell r="BW100">
            <v>99787400</v>
          </cell>
          <cell r="BX100" t="str">
            <v>N/A</v>
          </cell>
          <cell r="BY100" t="str">
            <v>N/A</v>
          </cell>
          <cell r="BZ100">
            <v>8652088</v>
          </cell>
          <cell r="CA100" t="str">
            <v>N/A</v>
          </cell>
          <cell r="CB100">
            <v>52523</v>
          </cell>
          <cell r="CC100">
            <v>47423</v>
          </cell>
          <cell r="CD100">
            <v>2022011000068</v>
          </cell>
          <cell r="CE100">
            <v>44951</v>
          </cell>
          <cell r="CF100">
            <v>44952</v>
          </cell>
          <cell r="CG100" t="str">
            <v>N/A</v>
          </cell>
          <cell r="CH100" t="str">
            <v>N/A</v>
          </cell>
          <cell r="CI100" t="str">
            <v>N/A</v>
          </cell>
          <cell r="CJ100" t="str">
            <v>N/A</v>
          </cell>
          <cell r="CK100" t="str">
            <v>N/A</v>
          </cell>
          <cell r="CL100">
            <v>-2884020</v>
          </cell>
          <cell r="CM100">
            <v>45286</v>
          </cell>
          <cell r="CN100">
            <v>47240400</v>
          </cell>
          <cell r="CO100">
            <v>45286</v>
          </cell>
          <cell r="CP100">
            <v>0</v>
          </cell>
          <cell r="CQ100" t="str">
            <v>N/A</v>
          </cell>
          <cell r="CR100">
            <v>0</v>
          </cell>
          <cell r="CS100" t="str">
            <v>N/A</v>
          </cell>
          <cell r="CT100">
            <v>1</v>
          </cell>
          <cell r="CU100">
            <v>45286</v>
          </cell>
          <cell r="CV100">
            <v>152</v>
          </cell>
          <cell r="CW100">
            <v>144143780</v>
          </cell>
          <cell r="CX100" t="str">
            <v>SI</v>
          </cell>
          <cell r="CY100">
            <v>47240400</v>
          </cell>
          <cell r="CZ100" t="str">
            <v>N/A</v>
          </cell>
          <cell r="DA100" t="str">
            <v>N/A</v>
          </cell>
          <cell r="DB100">
            <v>45291</v>
          </cell>
          <cell r="DC100">
            <v>45443</v>
          </cell>
          <cell r="DD100">
            <v>101</v>
          </cell>
          <cell r="DE100" t="str">
            <v>NO</v>
          </cell>
          <cell r="DF100" t="str">
            <v>Bogotá D.C.</v>
          </cell>
          <cell r="DG100" t="str">
            <v>Cumplimiento</v>
          </cell>
          <cell r="DH100" t="str">
            <v>21-45-101398647</v>
          </cell>
          <cell r="DI100">
            <v>0</v>
          </cell>
          <cell r="DJ100" t="str">
            <v>Seguros del Estado S.A.</v>
          </cell>
          <cell r="DK100">
            <v>44951</v>
          </cell>
          <cell r="DL100" t="str">
            <v>25/01/2023 - 30/06/2024</v>
          </cell>
          <cell r="DM100">
            <v>44951</v>
          </cell>
          <cell r="DN100" t="str">
            <v>https://jepcolombia.sharepoint.com/:b:/g/SE/DAJ/SDC/EdO7Noew4w1IlNuJ6q8y3AcBGtMCMnnJ9cy485x0QZJpyQ?e=eMPskc</v>
          </cell>
          <cell r="DO100" t="str">
            <v xml:space="preserve">Mediante Otrosí el 26/12/2023 se publica la adición y prórroga del contrato No. 1 JEP-156-2023 hasta el 31 de Mayo de 2024 </v>
          </cell>
          <cell r="DP100" t="str">
            <v>En ejecución</v>
          </cell>
          <cell r="DQ100" t="str">
            <v>Adición y prórroga</v>
          </cell>
          <cell r="DR100" t="str">
            <v>N/A</v>
          </cell>
          <cell r="DS100" t="str">
            <v>TRABAJO SOCIAL</v>
          </cell>
          <cell r="DT100" t="str">
            <v>TECNICO EN COMPUTO</v>
          </cell>
          <cell r="DU100" t="str">
            <v>FEMENINO</v>
          </cell>
        </row>
        <row r="101">
          <cell r="AY101" t="str">
            <v>JEP-342-2023</v>
          </cell>
          <cell r="AZ101" t="str">
            <v>JEP-CSPO-342-2023</v>
          </cell>
          <cell r="BA101" t="str">
            <v>Jairo Cuellar</v>
          </cell>
          <cell r="BB101">
            <v>44965</v>
          </cell>
          <cell r="BC101" t="str">
            <v>Oscar Andres Pinzón Campos</v>
          </cell>
          <cell r="BD101" t="str">
            <v>Contratos o convenios que no requieren pluralidad de ofertas</v>
          </cell>
          <cell r="BE101" t="str">
            <v>1. Prestación de servicios</v>
          </cell>
          <cell r="BF101" t="str">
            <v>Cédula de ciudadanía</v>
          </cell>
          <cell r="BG101">
            <v>80852946</v>
          </cell>
          <cell r="BH101">
            <v>9</v>
          </cell>
          <cell r="BI101" t="str">
            <v>Persona Natural</v>
          </cell>
          <cell r="BJ101" t="str">
            <v>Bogotá D.C.</v>
          </cell>
          <cell r="BK101" t="str">
            <v>Prestación de servicios profesionales en la asesoría jurídica, atención integral y defensa técnica judicial a las personas que comparezcan ante las salas y secciones de la JEP, teniendo en cuenta los enfoques diferenciales.</v>
          </cell>
          <cell r="BL101" t="str">
            <v>Misional</v>
          </cell>
          <cell r="BM101" t="str">
            <v>Harvey Danilo Suarez Morales</v>
          </cell>
          <cell r="BN101" t="str">
            <v>Secretaría Ejecutiva</v>
          </cell>
          <cell r="BO101" t="str">
            <v xml:space="preserve">BB- Departamento SAAD Defensa a Comparecientes </v>
          </cell>
          <cell r="BP101" t="str">
            <v>Jorge Alirio Mancera Cortés</v>
          </cell>
          <cell r="BQ101">
            <v>79309847</v>
          </cell>
          <cell r="BR101" t="str">
            <v xml:space="preserve">BB- Departamento SAAD Defensa a Comparecientes </v>
          </cell>
          <cell r="BS101" t="str">
            <v>N/A</v>
          </cell>
          <cell r="BT101" t="str">
            <v>N/A</v>
          </cell>
          <cell r="BU101" t="str">
            <v>N/A</v>
          </cell>
          <cell r="BV101" t="str">
            <v>Inversión</v>
          </cell>
          <cell r="BW101">
            <v>81208154</v>
          </cell>
          <cell r="BX101" t="str">
            <v>N/A</v>
          </cell>
          <cell r="BY101" t="str">
            <v>N/A</v>
          </cell>
          <cell r="BZ101">
            <v>7589549</v>
          </cell>
          <cell r="CA101" t="str">
            <v>N/A</v>
          </cell>
          <cell r="CB101">
            <v>48623</v>
          </cell>
          <cell r="CC101">
            <v>110723</v>
          </cell>
          <cell r="CD101">
            <v>2022011000068</v>
          </cell>
          <cell r="CE101">
            <v>44979</v>
          </cell>
          <cell r="CF101">
            <v>44980</v>
          </cell>
          <cell r="CG101" t="str">
            <v>N/A</v>
          </cell>
          <cell r="CH101" t="str">
            <v>N/A</v>
          </cell>
          <cell r="CI101" t="str">
            <v>N/A</v>
          </cell>
          <cell r="CJ101" t="str">
            <v>N/A</v>
          </cell>
          <cell r="CK101" t="str">
            <v>N/A</v>
          </cell>
          <cell r="CL101">
            <v>0</v>
          </cell>
          <cell r="CM101" t="str">
            <v>N/A</v>
          </cell>
          <cell r="CN101">
            <v>0</v>
          </cell>
          <cell r="CO101" t="str">
            <v>N/A</v>
          </cell>
          <cell r="CP101">
            <v>0</v>
          </cell>
          <cell r="CQ101" t="str">
            <v>N/A</v>
          </cell>
          <cell r="CR101">
            <v>0</v>
          </cell>
          <cell r="CS101" t="str">
            <v>N/A</v>
          </cell>
          <cell r="CT101">
            <v>0</v>
          </cell>
          <cell r="CU101">
            <v>0</v>
          </cell>
          <cell r="CV101">
            <v>-122</v>
          </cell>
          <cell r="CW101">
            <v>81208154</v>
          </cell>
          <cell r="CX101" t="str">
            <v>NO</v>
          </cell>
          <cell r="CY101" t="str">
            <v>N/A</v>
          </cell>
          <cell r="CZ101" t="str">
            <v>N/A</v>
          </cell>
          <cell r="DA101" t="str">
            <v>N/A</v>
          </cell>
          <cell r="DB101">
            <v>45291</v>
          </cell>
          <cell r="DC101">
            <v>45169</v>
          </cell>
          <cell r="DD101">
            <v>-173</v>
          </cell>
          <cell r="DE101" t="str">
            <v>NO</v>
          </cell>
          <cell r="DF101" t="str">
            <v>Tolima</v>
          </cell>
          <cell r="DG101" t="str">
            <v>Cumplimiento</v>
          </cell>
          <cell r="DH101" t="str">
            <v xml:space="preserve">	14-45-101093146</v>
          </cell>
          <cell r="DI101">
            <v>0</v>
          </cell>
          <cell r="DJ101" t="str">
            <v>Seguros del Estado S.A.</v>
          </cell>
          <cell r="DK101">
            <v>44980</v>
          </cell>
          <cell r="DL101" t="str">
            <v>22/02/2023 - 30/06/2024</v>
          </cell>
          <cell r="DM101">
            <v>44980</v>
          </cell>
          <cell r="DN101" t="str">
            <v>https://jepcolombia.sharepoint.com/:b:/g/SE/DAJ/SDC/ER_Hx6qYSLxKgzJE0nstgdMB-TibBd6Y1Fi10YRTLHspzg?e=IM7sfT</v>
          </cell>
          <cell r="DO101" t="str">
            <v>1 de septiembre de 2023 la terminación anticipada del contrato JEP-342-2023 OSCAR ANDRES PINZON CAMPOS</v>
          </cell>
          <cell r="DP101" t="str">
            <v>Terminado</v>
          </cell>
          <cell r="DQ101" t="str">
            <v>Terminación anticipada</v>
          </cell>
          <cell r="DR101" t="str">
            <v>N/A</v>
          </cell>
          <cell r="DS101" t="str">
            <v>DERECHO</v>
          </cell>
          <cell r="DT101" t="str">
            <v>N/A</v>
          </cell>
          <cell r="DU101" t="str">
            <v>MASCULINO</v>
          </cell>
        </row>
        <row r="102">
          <cell r="AY102" t="str">
            <v>JEP-151-2023</v>
          </cell>
          <cell r="AZ102" t="str">
            <v>JEP-CSPO-151-2023</v>
          </cell>
          <cell r="BA102" t="str">
            <v>Jairo Cuellar</v>
          </cell>
          <cell r="BB102">
            <v>44950</v>
          </cell>
          <cell r="BC102" t="str">
            <v>Omar Alirio Castelblanco Cristancho</v>
          </cell>
          <cell r="BD102" t="str">
            <v>Contratos o convenios que no requieren pluralidad de ofertas</v>
          </cell>
          <cell r="BE102" t="str">
            <v>1. Prestación de servicios</v>
          </cell>
          <cell r="BF102" t="str">
            <v>Cédula de ciudadanía</v>
          </cell>
          <cell r="BG102">
            <v>7174615</v>
          </cell>
          <cell r="BH102">
            <v>1</v>
          </cell>
          <cell r="BI102" t="str">
            <v>Persona Natural</v>
          </cell>
          <cell r="BJ102" t="str">
            <v>Tunja</v>
          </cell>
          <cell r="BK102" t="str">
            <v>Prestar servicios profesionales para apoyar al departamento de SAAD comparecientes en la planeación, la ejecución y el seguimiento a las actividades de desarrollo, implementación y administración del registro de comparecientes, así como el seguimiento a la ejecución de los convenios que suscriba la JEP con organizaciones de cooperación internacional u otras entidades del estado en temas relacionados con el registro</v>
          </cell>
          <cell r="BL102" t="str">
            <v>Misional</v>
          </cell>
          <cell r="BM102" t="str">
            <v>Harvey Danilo Suárez Morales</v>
          </cell>
          <cell r="BN102" t="str">
            <v>Secretaría Ejecutiva</v>
          </cell>
          <cell r="BO102" t="str">
            <v xml:space="preserve">BB- Departamento SAAD Defensa a Comparecientes </v>
          </cell>
          <cell r="BP102" t="str">
            <v>Jorge Alirio Mancera Cortés</v>
          </cell>
          <cell r="BQ102">
            <v>79309847</v>
          </cell>
          <cell r="BR102" t="str">
            <v xml:space="preserve">BB- Departamento SAAD Defensa a Comparecientes </v>
          </cell>
          <cell r="BS102" t="str">
            <v>N/A</v>
          </cell>
          <cell r="BT102" t="str">
            <v>N/A</v>
          </cell>
          <cell r="BU102" t="str">
            <v>N/A</v>
          </cell>
          <cell r="BV102" t="str">
            <v>Inversión</v>
          </cell>
          <cell r="BW102">
            <v>87532783</v>
          </cell>
          <cell r="BX102" t="str">
            <v>N/A</v>
          </cell>
          <cell r="BY102" t="str">
            <v>N/A</v>
          </cell>
          <cell r="BZ102">
            <v>7589549</v>
          </cell>
          <cell r="CA102" t="str">
            <v>N/A</v>
          </cell>
          <cell r="CB102">
            <v>65023</v>
          </cell>
          <cell r="CC102">
            <v>49723</v>
          </cell>
          <cell r="CD102">
            <v>2022011000068</v>
          </cell>
          <cell r="CE102">
            <v>44952</v>
          </cell>
          <cell r="CF102">
            <v>44958</v>
          </cell>
          <cell r="CG102" t="str">
            <v>N/A</v>
          </cell>
          <cell r="CH102" t="str">
            <v>N/A</v>
          </cell>
          <cell r="CI102" t="str">
            <v>N/A</v>
          </cell>
          <cell r="CJ102" t="str">
            <v>N/A</v>
          </cell>
          <cell r="CK102" t="str">
            <v>N/A</v>
          </cell>
          <cell r="CL102">
            <v>0</v>
          </cell>
          <cell r="CM102" t="str">
            <v>N/A</v>
          </cell>
          <cell r="CN102">
            <v>0</v>
          </cell>
          <cell r="CO102" t="str">
            <v>N/A</v>
          </cell>
          <cell r="CP102">
            <v>0</v>
          </cell>
          <cell r="CQ102" t="str">
            <v>N/A</v>
          </cell>
          <cell r="CR102">
            <v>0</v>
          </cell>
          <cell r="CS102" t="str">
            <v>N/A</v>
          </cell>
          <cell r="CT102">
            <v>0</v>
          </cell>
          <cell r="CU102" t="str">
            <v>N/A</v>
          </cell>
          <cell r="CV102">
            <v>0</v>
          </cell>
          <cell r="CW102">
            <v>87532783</v>
          </cell>
          <cell r="CX102" t="str">
            <v>NO</v>
          </cell>
          <cell r="CY102" t="str">
            <v>N/A</v>
          </cell>
          <cell r="CZ102" t="str">
            <v>N/A</v>
          </cell>
          <cell r="DA102" t="str">
            <v>N/A</v>
          </cell>
          <cell r="DB102">
            <v>45291</v>
          </cell>
          <cell r="DC102">
            <v>45291</v>
          </cell>
          <cell r="DD102">
            <v>-51</v>
          </cell>
          <cell r="DE102" t="str">
            <v>SI</v>
          </cell>
          <cell r="DF102" t="str">
            <v>Putumayo</v>
          </cell>
          <cell r="DG102" t="str">
            <v>Cumplimiento</v>
          </cell>
          <cell r="DH102" t="str">
            <v>25-47-101003633</v>
          </cell>
          <cell r="DI102">
            <v>0</v>
          </cell>
          <cell r="DJ102" t="str">
            <v>Seguros del Estado S.A.</v>
          </cell>
          <cell r="DK102">
            <v>44953</v>
          </cell>
          <cell r="DL102" t="str">
            <v>26/01/2023 - 01/04/202024</v>
          </cell>
          <cell r="DM102">
            <v>44956</v>
          </cell>
          <cell r="DN102" t="str">
            <v>https://jepcolombia.sharepoint.com/:b:/g/SE/DAJ/SDC/EUy2D3YS5kpMsiEJj1WGLOwBgfPU3XN15HjUWz_GFac5PQ?e=nn81hd</v>
          </cell>
          <cell r="DO102" t="str">
            <v>Ninguna</v>
          </cell>
          <cell r="DP102" t="str">
            <v>Terminado</v>
          </cell>
          <cell r="DQ102" t="str">
            <v>Ingreso</v>
          </cell>
          <cell r="DR102" t="str">
            <v>N/A</v>
          </cell>
          <cell r="DS102" t="str">
            <v>DERECHO</v>
          </cell>
          <cell r="DT102" t="str">
            <v>N/A</v>
          </cell>
          <cell r="DU102" t="str">
            <v>MASCULINO</v>
          </cell>
        </row>
        <row r="103">
          <cell r="AY103" t="str">
            <v>JEP-142-2023</v>
          </cell>
          <cell r="AZ103" t="str">
            <v>JEP-CSPO-142-2023</v>
          </cell>
          <cell r="BA103" t="str">
            <v>Carlos Torres</v>
          </cell>
          <cell r="BB103">
            <v>44950</v>
          </cell>
          <cell r="BC103" t="str">
            <v xml:space="preserve">Daniela Villa Hernandez </v>
          </cell>
          <cell r="BD103" t="str">
            <v>Contratos o convenios que no requieren pluralidad de ofertas</v>
          </cell>
          <cell r="BE103" t="str">
            <v>1. Prestación de servicios</v>
          </cell>
          <cell r="BF103" t="str">
            <v>Cédula de ciudadanía</v>
          </cell>
          <cell r="BG103">
            <v>1032402532</v>
          </cell>
          <cell r="BH103">
            <v>1</v>
          </cell>
          <cell r="BI103" t="str">
            <v>Persona Natural</v>
          </cell>
          <cell r="BJ103" t="str">
            <v>Bogotá D.C.</v>
          </cell>
          <cell r="BK103" t="str">
            <v>Prestación de servicios profesionales para apoyar al Departamento de SAAD Comparecientes brindando acompañamiento psicosocial en las actuaciones de las personas que comparezcan ante las salas y secciones de la JEP en el marco de la justicia transicional y restaurativa, atendiendo los enfoques diferenciales</v>
          </cell>
          <cell r="BL103" t="str">
            <v>Misional</v>
          </cell>
          <cell r="BM103" t="str">
            <v>Harvey Danilo Suárez Morales</v>
          </cell>
          <cell r="BN103" t="str">
            <v>Secretaría Ejecutiva</v>
          </cell>
          <cell r="BO103" t="str">
            <v xml:space="preserve">BB- Departamento SAAD Defensa a Comparecientes </v>
          </cell>
          <cell r="BP103" t="str">
            <v>Jorge Alirio Mancera Cortés</v>
          </cell>
          <cell r="BQ103">
            <v>79309847</v>
          </cell>
          <cell r="BR103" t="str">
            <v xml:space="preserve">BB- Departamento SAAD Defensa a Comparecientes </v>
          </cell>
          <cell r="BS103" t="str">
            <v>N/A</v>
          </cell>
          <cell r="BT103" t="str">
            <v>N/A</v>
          </cell>
          <cell r="BU103" t="str">
            <v>N/A</v>
          </cell>
          <cell r="BV103" t="str">
            <v>Inversión</v>
          </cell>
          <cell r="BW103">
            <v>87532783</v>
          </cell>
          <cell r="BX103" t="str">
            <v>N/A</v>
          </cell>
          <cell r="BY103" t="str">
            <v>N/A</v>
          </cell>
          <cell r="BZ103">
            <v>7589549</v>
          </cell>
          <cell r="CA103" t="str">
            <v>N/A</v>
          </cell>
          <cell r="CB103">
            <v>52623</v>
          </cell>
          <cell r="CC103">
            <v>48923</v>
          </cell>
          <cell r="CD103">
            <v>2022011000068</v>
          </cell>
          <cell r="CE103">
            <v>44952</v>
          </cell>
          <cell r="CF103">
            <v>44953</v>
          </cell>
          <cell r="CG103" t="str">
            <v>N/A</v>
          </cell>
          <cell r="CH103" t="str">
            <v>N/A</v>
          </cell>
          <cell r="CI103" t="str">
            <v>N/A</v>
          </cell>
          <cell r="CJ103" t="str">
            <v>N/A</v>
          </cell>
          <cell r="CK103" t="str">
            <v>N/A</v>
          </cell>
          <cell r="CL103">
            <v>0</v>
          </cell>
          <cell r="CM103" t="str">
            <v>N/A</v>
          </cell>
          <cell r="CN103">
            <v>0</v>
          </cell>
          <cell r="CO103" t="str">
            <v>N/A</v>
          </cell>
          <cell r="CP103">
            <v>0</v>
          </cell>
          <cell r="CQ103" t="str">
            <v>N/A</v>
          </cell>
          <cell r="CR103">
            <v>0</v>
          </cell>
          <cell r="CS103" t="str">
            <v>N/A</v>
          </cell>
          <cell r="CT103">
            <v>0</v>
          </cell>
          <cell r="CU103" t="str">
            <v>N/A</v>
          </cell>
          <cell r="CV103">
            <v>0</v>
          </cell>
          <cell r="CW103">
            <v>87532783</v>
          </cell>
          <cell r="CX103" t="str">
            <v>NO</v>
          </cell>
          <cell r="CY103" t="str">
            <v>N/A</v>
          </cell>
          <cell r="CZ103" t="str">
            <v>N/A</v>
          </cell>
          <cell r="DA103" t="str">
            <v>N/A</v>
          </cell>
          <cell r="DB103">
            <v>45291</v>
          </cell>
          <cell r="DC103">
            <v>45291</v>
          </cell>
          <cell r="DD103">
            <v>-51</v>
          </cell>
          <cell r="DE103" t="str">
            <v>SI</v>
          </cell>
          <cell r="DF103" t="str">
            <v>Bogotá D.C.</v>
          </cell>
          <cell r="DG103" t="str">
            <v>Cumplimiento</v>
          </cell>
          <cell r="DH103" t="str">
            <v>980 47 994000023709</v>
          </cell>
          <cell r="DI103">
            <v>0</v>
          </cell>
          <cell r="DJ103" t="str">
            <v>Aseguradora Solidaria de Colombia</v>
          </cell>
          <cell r="DK103">
            <v>44952</v>
          </cell>
          <cell r="DL103" t="str">
            <v>26/01/2023 - 30/06/2024</v>
          </cell>
          <cell r="DM103">
            <v>44953</v>
          </cell>
          <cell r="DN103" t="str">
            <v>https://jepcolombia.sharepoint.com/:b:/g/SE/DAJ/SDC/Ecvqx4QG6RlEjuVgXukIx8MBx3pLjoTlOV7x1hI5nv7avw?e=LAGyOt</v>
          </cell>
          <cell r="DO103" t="str">
            <v>Ninguna</v>
          </cell>
          <cell r="DP103" t="str">
            <v>Terminado</v>
          </cell>
          <cell r="DQ103" t="str">
            <v>Ingreso</v>
          </cell>
          <cell r="DR103" t="str">
            <v>N/A</v>
          </cell>
          <cell r="DS103" t="str">
            <v>PSICOLOGÍA</v>
          </cell>
          <cell r="DT103" t="str">
            <v>N/A</v>
          </cell>
          <cell r="DU103" t="str">
            <v>FEMENINO</v>
          </cell>
        </row>
        <row r="104">
          <cell r="AY104" t="str">
            <v>JEP-140-2023</v>
          </cell>
          <cell r="AZ104" t="str">
            <v>JEP-CSPO-140-2023</v>
          </cell>
          <cell r="BA104" t="str">
            <v>Carlos Torres</v>
          </cell>
          <cell r="BB104">
            <v>44950</v>
          </cell>
          <cell r="BC104" t="str">
            <v xml:space="preserve">Santiago Villaneda Franco </v>
          </cell>
          <cell r="BD104" t="str">
            <v>Contratos o convenios que no requieren pluralidad de ofertas</v>
          </cell>
          <cell r="BE104" t="str">
            <v>1. Prestación de servicios</v>
          </cell>
          <cell r="BF104" t="str">
            <v>Cédula de ciudadanía</v>
          </cell>
          <cell r="BG104">
            <v>1019011307</v>
          </cell>
          <cell r="BH104">
            <v>3</v>
          </cell>
          <cell r="BI104" t="str">
            <v>Persona Natural</v>
          </cell>
          <cell r="BJ104" t="str">
            <v>Bogotá D.C.</v>
          </cell>
          <cell r="BK104" t="str">
            <v>Prestación de servicios profesionales para apoyar al Departamento de SAAD Comparecientes brindando acompañamiento psicosocial en las actuaciones de las personas que comparezcan ante las salas y secciones de la JEP en el marco de la justicia transicional y restaurativa, atendiendo los enfoques diferenciales</v>
          </cell>
          <cell r="BL104" t="str">
            <v>Misional</v>
          </cell>
          <cell r="BM104" t="str">
            <v>Harvey Danilo Suárez Morales</v>
          </cell>
          <cell r="BN104" t="str">
            <v>Secretaría Ejecutiva</v>
          </cell>
          <cell r="BO104" t="str">
            <v xml:space="preserve">BB- Departamento SAAD Defensa a Comparecientes </v>
          </cell>
          <cell r="BP104" t="str">
            <v>Jorge Alirio Mancera Cortés</v>
          </cell>
          <cell r="BQ104">
            <v>79309847</v>
          </cell>
          <cell r="BR104" t="str">
            <v xml:space="preserve">BB- Departamento SAAD Defensa a Comparecientes </v>
          </cell>
          <cell r="BS104" t="str">
            <v>N/A</v>
          </cell>
          <cell r="BT104" t="str">
            <v>N/A</v>
          </cell>
          <cell r="BU104" t="str">
            <v>N/A</v>
          </cell>
          <cell r="BV104" t="str">
            <v>Inversión</v>
          </cell>
          <cell r="BW104">
            <v>87532783</v>
          </cell>
          <cell r="BX104" t="str">
            <v>N/A</v>
          </cell>
          <cell r="BY104" t="str">
            <v>N/A</v>
          </cell>
          <cell r="BZ104">
            <v>7589549</v>
          </cell>
          <cell r="CA104" t="str">
            <v>N/A</v>
          </cell>
          <cell r="CB104">
            <v>52723</v>
          </cell>
          <cell r="CC104">
            <v>47023</v>
          </cell>
          <cell r="CD104">
            <v>2022011000068</v>
          </cell>
          <cell r="CE104">
            <v>44951</v>
          </cell>
          <cell r="CF104">
            <v>44953</v>
          </cell>
          <cell r="CG104" t="str">
            <v>N/A</v>
          </cell>
          <cell r="CH104" t="str">
            <v>N/A</v>
          </cell>
          <cell r="CI104" t="str">
            <v>N/A</v>
          </cell>
          <cell r="CJ104" t="str">
            <v>N/A</v>
          </cell>
          <cell r="CK104" t="str">
            <v>N/A</v>
          </cell>
          <cell r="CL104">
            <v>0</v>
          </cell>
          <cell r="CM104" t="str">
            <v>N/A</v>
          </cell>
          <cell r="CN104">
            <v>0</v>
          </cell>
          <cell r="CO104" t="str">
            <v>N/A</v>
          </cell>
          <cell r="CP104">
            <v>0</v>
          </cell>
          <cell r="CQ104" t="str">
            <v>N/A</v>
          </cell>
          <cell r="CR104">
            <v>0</v>
          </cell>
          <cell r="CS104" t="str">
            <v>N/A</v>
          </cell>
          <cell r="CT104">
            <v>0</v>
          </cell>
          <cell r="CU104" t="str">
            <v>N/A</v>
          </cell>
          <cell r="CV104">
            <v>0</v>
          </cell>
          <cell r="CW104">
            <v>87532783</v>
          </cell>
          <cell r="CX104" t="str">
            <v>NO</v>
          </cell>
          <cell r="CY104" t="str">
            <v>N/A</v>
          </cell>
          <cell r="CZ104" t="str">
            <v>N/A</v>
          </cell>
          <cell r="DA104" t="str">
            <v>N/A</v>
          </cell>
          <cell r="DB104">
            <v>45291</v>
          </cell>
          <cell r="DC104">
            <v>45291</v>
          </cell>
          <cell r="DD104">
            <v>-51</v>
          </cell>
          <cell r="DE104" t="str">
            <v>SI</v>
          </cell>
          <cell r="DF104" t="str">
            <v>Bogotá D.C.</v>
          </cell>
          <cell r="DG104" t="str">
            <v>Cumplimiento</v>
          </cell>
          <cell r="DH104" t="str">
            <v>21-45-101398699</v>
          </cell>
          <cell r="DI104">
            <v>0</v>
          </cell>
          <cell r="DJ104" t="str">
            <v>Seguros del Estado S.A.</v>
          </cell>
          <cell r="DK104">
            <v>44952</v>
          </cell>
          <cell r="DL104" t="str">
            <v>25/01/2023 - 01/07/2024</v>
          </cell>
          <cell r="DM104">
            <v>44953</v>
          </cell>
          <cell r="DN104" t="str">
            <v>https://jepcolombia.sharepoint.com/:b:/g/SE/DAJ/SDC/Ea-frFddwPVImMn9Gmn2Vu0Bzdlrikvjip0ErGRwkL0ICQ?e=ISvWGi</v>
          </cell>
          <cell r="DO104" t="str">
            <v>Ninguna</v>
          </cell>
          <cell r="DP104" t="str">
            <v>Terminado</v>
          </cell>
          <cell r="DQ104" t="str">
            <v>Ingreso</v>
          </cell>
          <cell r="DR104" t="str">
            <v>N/A</v>
          </cell>
          <cell r="DS104" t="str">
            <v>PSICOLOGÍA</v>
          </cell>
          <cell r="DT104" t="str">
            <v>N/A</v>
          </cell>
          <cell r="DU104" t="str">
            <v>MASCULINO</v>
          </cell>
        </row>
        <row r="105">
          <cell r="AY105" t="str">
            <v>JEP-152-2023</v>
          </cell>
          <cell r="AZ105" t="str">
            <v>JEP-CSPO-152-2023</v>
          </cell>
          <cell r="BA105" t="str">
            <v>Jairo Cuellar</v>
          </cell>
          <cell r="BB105">
            <v>44950</v>
          </cell>
          <cell r="BC105" t="str">
            <v>Claritza Elena Marquez Fonseca</v>
          </cell>
          <cell r="BD105" t="str">
            <v>Contratos o convenios que no requieren pluralidad de ofertas</v>
          </cell>
          <cell r="BE105" t="str">
            <v>1. Prestación de servicios</v>
          </cell>
          <cell r="BF105" t="str">
            <v>Cédula de ciudadanía</v>
          </cell>
          <cell r="BG105">
            <v>1118839840</v>
          </cell>
          <cell r="BH105">
            <v>1</v>
          </cell>
          <cell r="BI105" t="str">
            <v>Persona Natural</v>
          </cell>
          <cell r="BJ105" t="str">
            <v>Riohacha</v>
          </cell>
          <cell r="BK105" t="str">
            <v>Prestación de servicios profesionales en la asesoría jurídica, atención integral y defensa técnica judicial a las personas que comparezcan ante las salas y secciones de la jep, teniendo en cuenta los enfoques diferenciales.</v>
          </cell>
          <cell r="BL105" t="str">
            <v>Misional</v>
          </cell>
          <cell r="BM105" t="str">
            <v>Harvey Danilo Suárez Morales</v>
          </cell>
          <cell r="BN105" t="str">
            <v>Secretaría Ejecutiva</v>
          </cell>
          <cell r="BO105" t="str">
            <v xml:space="preserve">BB- Departamento SAAD Defensa a Comparecientes </v>
          </cell>
          <cell r="BP105" t="str">
            <v>Jorge Alirio Mancera Cortés</v>
          </cell>
          <cell r="BQ105">
            <v>79309847</v>
          </cell>
          <cell r="BR105" t="str">
            <v xml:space="preserve">BB- Departamento SAAD Defensa a Comparecientes </v>
          </cell>
          <cell r="BS105" t="str">
            <v>N/A</v>
          </cell>
          <cell r="BT105" t="str">
            <v>N/A</v>
          </cell>
          <cell r="BU105" t="str">
            <v>N/A</v>
          </cell>
          <cell r="BV105" t="str">
            <v>Inversión</v>
          </cell>
          <cell r="BW105">
            <v>87532783</v>
          </cell>
          <cell r="BX105"/>
          <cell r="BY105"/>
          <cell r="BZ105">
            <v>7589549</v>
          </cell>
          <cell r="CA105" t="str">
            <v>N/A</v>
          </cell>
          <cell r="CB105">
            <v>52823</v>
          </cell>
          <cell r="CC105">
            <v>54223</v>
          </cell>
          <cell r="CD105" t="str">
            <v xml:space="preserve">	2022011000068</v>
          </cell>
          <cell r="CE105">
            <v>44956</v>
          </cell>
          <cell r="CF105">
            <v>44958</v>
          </cell>
          <cell r="CG105" t="str">
            <v>N/A</v>
          </cell>
          <cell r="CH105" t="str">
            <v>N/A</v>
          </cell>
          <cell r="CI105" t="str">
            <v>N/A</v>
          </cell>
          <cell r="CJ105" t="str">
            <v>N/A</v>
          </cell>
          <cell r="CK105" t="str">
            <v>N/A</v>
          </cell>
          <cell r="CL105">
            <v>0</v>
          </cell>
          <cell r="CM105" t="str">
            <v>N/A</v>
          </cell>
          <cell r="CN105">
            <v>0</v>
          </cell>
          <cell r="CO105" t="str">
            <v>N/A</v>
          </cell>
          <cell r="CP105">
            <v>0</v>
          </cell>
          <cell r="CQ105" t="str">
            <v>N/A</v>
          </cell>
          <cell r="CR105">
            <v>0</v>
          </cell>
          <cell r="CS105" t="str">
            <v>N/A</v>
          </cell>
          <cell r="CT105">
            <v>0</v>
          </cell>
          <cell r="CU105" t="str">
            <v>N/A</v>
          </cell>
          <cell r="CV105">
            <v>0</v>
          </cell>
          <cell r="CW105">
            <v>87532783</v>
          </cell>
          <cell r="CX105" t="str">
            <v>NO</v>
          </cell>
          <cell r="CY105" t="str">
            <v>N/A</v>
          </cell>
          <cell r="CZ105" t="str">
            <v>N/A</v>
          </cell>
          <cell r="DA105" t="str">
            <v>N/A</v>
          </cell>
          <cell r="DB105">
            <v>45291</v>
          </cell>
          <cell r="DC105">
            <v>45291</v>
          </cell>
          <cell r="DD105">
            <v>-51</v>
          </cell>
          <cell r="DE105" t="str">
            <v>NO</v>
          </cell>
          <cell r="DF105" t="str">
            <v>Bogotá D.C.</v>
          </cell>
          <cell r="DG105" t="str">
            <v>Cumplimiento</v>
          </cell>
          <cell r="DH105" t="str">
            <v>BQ-100064342</v>
          </cell>
          <cell r="DI105">
            <v>0</v>
          </cell>
          <cell r="DJ105" t="str">
            <v xml:space="preserve">Seguros Mundial </v>
          </cell>
          <cell r="DK105">
            <v>44957</v>
          </cell>
          <cell r="DL105" t="str">
            <v>30/01/2023 - 30/06/2024</v>
          </cell>
          <cell r="DM105">
            <v>44957</v>
          </cell>
          <cell r="DN105" t="str">
            <v>https://jepcolombia.sharepoint.com/:b:/g/SE/DAJ/SDC/EacwiRNAEKpJq8wf_fs5CLkBmtfhy71rf55qw0My-q_9uw?e=ewucFg</v>
          </cell>
          <cell r="DO105" t="str">
            <v>Ninguna</v>
          </cell>
          <cell r="DP105" t="str">
            <v>Terminado</v>
          </cell>
          <cell r="DQ105" t="str">
            <v>Ingreso</v>
          </cell>
          <cell r="DR105" t="str">
            <v>N/A</v>
          </cell>
          <cell r="DS105" t="str">
            <v>DERECHO</v>
          </cell>
          <cell r="DT105" t="str">
            <v>N/A</v>
          </cell>
          <cell r="DU105" t="str">
            <v>FEMENINO</v>
          </cell>
        </row>
        <row r="106">
          <cell r="AY106" t="str">
            <v>JEP-112-2023</v>
          </cell>
          <cell r="AZ106" t="str">
            <v>JEP-CSPO-112-2023</v>
          </cell>
          <cell r="BA106" t="str">
            <v>Jairo Cuellar</v>
          </cell>
          <cell r="BB106">
            <v>44581</v>
          </cell>
          <cell r="BC106" t="str">
            <v>Alberto Mendez Cruz</v>
          </cell>
          <cell r="BD106" t="str">
            <v>Contratos o convenios que no requieren pluralidad de ofertas</v>
          </cell>
          <cell r="BE106" t="str">
            <v>1. Prestación de servicios</v>
          </cell>
          <cell r="BF106" t="str">
            <v>Cédula de ciudadanía</v>
          </cell>
          <cell r="BG106">
            <v>19479349</v>
          </cell>
          <cell r="BH106">
            <v>0</v>
          </cell>
          <cell r="BI106" t="str">
            <v>Persona Natural</v>
          </cell>
          <cell r="BJ106" t="str">
            <v>Bogotá D.C.</v>
          </cell>
          <cell r="BK106" t="str">
            <v>Prestación de servicios profesionales en la asesoría jurídica, atención integral y defensa técnica judicial a las personas que comparezcan ante las salas y secciones de la JEP, teniendo en cuenta los enfoques diferenciales</v>
          </cell>
          <cell r="BL106" t="str">
            <v>Misional</v>
          </cell>
          <cell r="BM106" t="str">
            <v>Harvey Danilo Suárez Morales</v>
          </cell>
          <cell r="BN106" t="str">
            <v>Secretaría Ejecutiva</v>
          </cell>
          <cell r="BO106" t="str">
            <v xml:space="preserve">BB- Departamento SAAD Defensa a Comparecientes </v>
          </cell>
          <cell r="BP106" t="str">
            <v>Jorge Alirio Mancera Cortés</v>
          </cell>
          <cell r="BQ106">
            <v>79309847</v>
          </cell>
          <cell r="BR106" t="str">
            <v xml:space="preserve">BB- Departamento SAAD Defensa a Comparecientes </v>
          </cell>
          <cell r="BS106" t="str">
            <v>N/A</v>
          </cell>
          <cell r="BT106" t="str">
            <v>N/A</v>
          </cell>
          <cell r="BU106" t="str">
            <v>N/A</v>
          </cell>
          <cell r="BV106" t="str">
            <v>Inversión</v>
          </cell>
          <cell r="BW106">
            <v>87532783</v>
          </cell>
          <cell r="BX106" t="str">
            <v>N/A</v>
          </cell>
          <cell r="BY106" t="str">
            <v>N/A</v>
          </cell>
          <cell r="BZ106">
            <v>7589549</v>
          </cell>
          <cell r="CA106" t="str">
            <v>N/A</v>
          </cell>
          <cell r="CB106">
            <v>52923</v>
          </cell>
          <cell r="CC106">
            <v>49823</v>
          </cell>
          <cell r="CD106" t="str">
            <v xml:space="preserve">	2022011000068</v>
          </cell>
          <cell r="CE106">
            <v>44952</v>
          </cell>
          <cell r="CF106">
            <v>44953</v>
          </cell>
          <cell r="CG106" t="str">
            <v>N/A</v>
          </cell>
          <cell r="CH106" t="str">
            <v>N/A</v>
          </cell>
          <cell r="CI106" t="str">
            <v>N/A</v>
          </cell>
          <cell r="CJ106" t="str">
            <v>N/A</v>
          </cell>
          <cell r="CK106" t="str">
            <v>N/A</v>
          </cell>
          <cell r="CL106">
            <v>0</v>
          </cell>
          <cell r="CM106" t="str">
            <v>N/A</v>
          </cell>
          <cell r="CN106">
            <v>0</v>
          </cell>
          <cell r="CO106" t="str">
            <v>N/A</v>
          </cell>
          <cell r="CP106">
            <v>0</v>
          </cell>
          <cell r="CQ106" t="str">
            <v>N/A</v>
          </cell>
          <cell r="CR106">
            <v>0</v>
          </cell>
          <cell r="CS106" t="str">
            <v>N/A</v>
          </cell>
          <cell r="CT106">
            <v>0</v>
          </cell>
          <cell r="CU106" t="str">
            <v>N/A</v>
          </cell>
          <cell r="CV106">
            <v>0</v>
          </cell>
          <cell r="CW106">
            <v>87532783</v>
          </cell>
          <cell r="CX106" t="str">
            <v>NO</v>
          </cell>
          <cell r="CY106" t="str">
            <v>N/A</v>
          </cell>
          <cell r="CZ106" t="str">
            <v>N/A</v>
          </cell>
          <cell r="DA106" t="str">
            <v>N/A</v>
          </cell>
          <cell r="DB106">
            <v>45291</v>
          </cell>
          <cell r="DC106">
            <v>45291</v>
          </cell>
          <cell r="DD106">
            <v>-51</v>
          </cell>
          <cell r="DE106" t="str">
            <v>SI</v>
          </cell>
          <cell r="DF106" t="str">
            <v>Bogotá D.C.</v>
          </cell>
          <cell r="DG106" t="str">
            <v>Cumplimiento</v>
          </cell>
          <cell r="DH106" t="str">
            <v>33-47-101010832</v>
          </cell>
          <cell r="DI106">
            <v>0</v>
          </cell>
          <cell r="DJ106" t="str">
            <v>Seguros del Estado S.A.</v>
          </cell>
          <cell r="DK106">
            <v>44952</v>
          </cell>
          <cell r="DL106" t="str">
            <v>26/01/2023 - 30/06/2024</v>
          </cell>
          <cell r="DM106">
            <v>44953</v>
          </cell>
          <cell r="DN106" t="str">
            <v>https://jepcolombia.sharepoint.com/:b:/g/SE/DAJ/SDC/EYlGvWLpF1RKss-yLq9jeRIB3E7sNzXn7JBRwNCJy6nlJw?e=gkgbrL</v>
          </cell>
          <cell r="DO106" t="str">
            <v>Ninguna</v>
          </cell>
          <cell r="DP106" t="str">
            <v>Terminado</v>
          </cell>
          <cell r="DQ106" t="str">
            <v>Ingreso</v>
          </cell>
          <cell r="DR106" t="str">
            <v>N/A</v>
          </cell>
          <cell r="DS106" t="str">
            <v>DERECHO</v>
          </cell>
          <cell r="DT106" t="str">
            <v>N/A</v>
          </cell>
          <cell r="DU106" t="str">
            <v>MASCULINO</v>
          </cell>
        </row>
        <row r="107">
          <cell r="AY107" t="str">
            <v>JEP-113-2023</v>
          </cell>
          <cell r="AZ107" t="str">
            <v>JEP-CSPO-113-2023</v>
          </cell>
          <cell r="BA107" t="str">
            <v>Jairo Cuellar</v>
          </cell>
          <cell r="BB107">
            <v>44581</v>
          </cell>
          <cell r="BC107" t="str">
            <v>Alexander Rios Pérez</v>
          </cell>
          <cell r="BD107" t="str">
            <v>Contratos o convenios que no requieren pluralidad de ofertas</v>
          </cell>
          <cell r="BE107" t="str">
            <v>1. Prestación de servicios</v>
          </cell>
          <cell r="BF107" t="str">
            <v>Cédula de ciudadanía</v>
          </cell>
          <cell r="BG107">
            <v>79384403</v>
          </cell>
          <cell r="BH107">
            <v>1</v>
          </cell>
          <cell r="BI107" t="str">
            <v>Persona Natural</v>
          </cell>
          <cell r="BJ107" t="str">
            <v>Bogotá D.C.</v>
          </cell>
          <cell r="BK107" t="str">
            <v>Prestación de servicios profesionales en la asesoría jurídica, atención integral y defensa técnica judicial a las personas que comparezcan ante las salas y secciones de la JEP, teniendo en cuenta los enfoques diferenciales</v>
          </cell>
          <cell r="BL107" t="str">
            <v>Misional</v>
          </cell>
          <cell r="BM107" t="str">
            <v>Harvey Danilo Suárez Morales</v>
          </cell>
          <cell r="BN107" t="str">
            <v>Secretaría Ejecutiva</v>
          </cell>
          <cell r="BO107" t="str">
            <v xml:space="preserve">BB- Departamento SAAD Defensa a Comparecientes </v>
          </cell>
          <cell r="BP107" t="str">
            <v>Jorge Alirio Mancera Cortés</v>
          </cell>
          <cell r="BQ107">
            <v>79309847</v>
          </cell>
          <cell r="BR107" t="str">
            <v xml:space="preserve">BB- Departamento SAAD Defensa a Comparecientes </v>
          </cell>
          <cell r="BS107" t="str">
            <v>N/A</v>
          </cell>
          <cell r="BT107" t="str">
            <v>N/A</v>
          </cell>
          <cell r="BU107" t="str">
            <v>N/A</v>
          </cell>
          <cell r="BV107" t="str">
            <v>Inversión</v>
          </cell>
          <cell r="BW107">
            <v>87532783</v>
          </cell>
          <cell r="BX107" t="str">
            <v>N/A</v>
          </cell>
          <cell r="BY107" t="str">
            <v>N/A</v>
          </cell>
          <cell r="BZ107">
            <v>7589549</v>
          </cell>
          <cell r="CA107" t="str">
            <v>N/A</v>
          </cell>
          <cell r="CB107">
            <v>53023</v>
          </cell>
          <cell r="CC107">
            <v>49923</v>
          </cell>
          <cell r="CD107">
            <v>2022011000068</v>
          </cell>
          <cell r="CE107">
            <v>44952</v>
          </cell>
          <cell r="CF107">
            <v>44953</v>
          </cell>
          <cell r="CG107" t="str">
            <v>N/A</v>
          </cell>
          <cell r="CH107" t="str">
            <v>N/A</v>
          </cell>
          <cell r="CI107" t="str">
            <v>N/A</v>
          </cell>
          <cell r="CJ107" t="str">
            <v>N/A</v>
          </cell>
          <cell r="CK107" t="str">
            <v>N/A</v>
          </cell>
          <cell r="CL107">
            <v>0</v>
          </cell>
          <cell r="CM107" t="str">
            <v>N/A</v>
          </cell>
          <cell r="CN107">
            <v>0</v>
          </cell>
          <cell r="CO107" t="str">
            <v>N/A</v>
          </cell>
          <cell r="CP107">
            <v>0</v>
          </cell>
          <cell r="CQ107" t="str">
            <v>N/A</v>
          </cell>
          <cell r="CR107">
            <v>0</v>
          </cell>
          <cell r="CS107" t="str">
            <v>N/A</v>
          </cell>
          <cell r="CT107">
            <v>0</v>
          </cell>
          <cell r="CU107" t="str">
            <v>N/A</v>
          </cell>
          <cell r="CV107">
            <v>0</v>
          </cell>
          <cell r="CW107">
            <v>87532783</v>
          </cell>
          <cell r="CX107" t="str">
            <v>NO</v>
          </cell>
          <cell r="CY107" t="str">
            <v>N/A</v>
          </cell>
          <cell r="CZ107" t="str">
            <v>N/A</v>
          </cell>
          <cell r="DA107" t="str">
            <v>N/A</v>
          </cell>
          <cell r="DB107">
            <v>45291</v>
          </cell>
          <cell r="DC107">
            <v>45291</v>
          </cell>
          <cell r="DD107">
            <v>-51</v>
          </cell>
          <cell r="DE107" t="str">
            <v>SI</v>
          </cell>
          <cell r="DF107" t="str">
            <v>Bogotá D.C.</v>
          </cell>
          <cell r="DG107" t="str">
            <v>Cumplimiento</v>
          </cell>
          <cell r="DH107" t="str">
            <v>14-45-101091837</v>
          </cell>
          <cell r="DI107">
            <v>0</v>
          </cell>
          <cell r="DJ107" t="str">
            <v>Seguros del Estado S.A.</v>
          </cell>
          <cell r="DK107">
            <v>44953</v>
          </cell>
          <cell r="DL107" t="str">
            <v>26/01/2023 - 01/07/2024</v>
          </cell>
          <cell r="DM107">
            <v>44953</v>
          </cell>
          <cell r="DN107" t="str">
            <v>https://jepcolombia.sharepoint.com/:b:/g/SE/DAJ/SDC/EQlyD0inLYRBgYE9R3t1MSwBe7thXnb0TNpyh8b4hYTnFQ?e=Du4J7y</v>
          </cell>
          <cell r="DO107" t="str">
            <v>Ninguna</v>
          </cell>
          <cell r="DP107" t="str">
            <v>Terminado</v>
          </cell>
          <cell r="DQ107" t="str">
            <v>Ingreso</v>
          </cell>
          <cell r="DR107" t="str">
            <v>N/A</v>
          </cell>
          <cell r="DS107" t="str">
            <v>DERECHO</v>
          </cell>
          <cell r="DT107" t="str">
            <v>N/A</v>
          </cell>
          <cell r="DU107" t="str">
            <v>MASCULINO</v>
          </cell>
        </row>
        <row r="108">
          <cell r="AY108" t="str">
            <v>JEP-157-2023</v>
          </cell>
          <cell r="AZ108" t="str">
            <v>JEP-CSPO-157-2023</v>
          </cell>
          <cell r="BA108" t="str">
            <v>Carlos Torres</v>
          </cell>
          <cell r="BB108">
            <v>44951</v>
          </cell>
          <cell r="BC108" t="str">
            <v>Miguel Angel Celis Peñaranda</v>
          </cell>
          <cell r="BD108" t="str">
            <v>Contratos o convenios que no requieren pluralidad de ofertas</v>
          </cell>
          <cell r="BE108" t="str">
            <v>1. Prestación de servicios</v>
          </cell>
          <cell r="BF108" t="str">
            <v>Cédula de ciudadanía</v>
          </cell>
          <cell r="BG108">
            <v>5449759</v>
          </cell>
          <cell r="BH108">
            <v>8</v>
          </cell>
          <cell r="BI108" t="str">
            <v>Persona Natural</v>
          </cell>
          <cell r="BJ108" t="str">
            <v>Bogotá D.C.</v>
          </cell>
          <cell r="BK108" t="str">
            <v>Prestación de servicios profesionales para apoyar y acompañar al departamento SAAD Comparecientes en el trámite de las gestiones relacionadas con la atención a la ciudadanía en el marco del desarrollo del Sistema Autónomo de Asesoría y Defensa</v>
          </cell>
          <cell r="BL108" t="str">
            <v>Misional</v>
          </cell>
          <cell r="BM108" t="str">
            <v>Harvey Danilo Suárez Morales</v>
          </cell>
          <cell r="BN108" t="str">
            <v>Secretaría Ejecutiva</v>
          </cell>
          <cell r="BO108" t="str">
            <v xml:space="preserve">BB- Departamento SAAD Defensa a Comparecientes </v>
          </cell>
          <cell r="BP108" t="str">
            <v>Jorge Alirio Mancera Cortés</v>
          </cell>
          <cell r="BQ108">
            <v>79309847</v>
          </cell>
          <cell r="BR108" t="str">
            <v xml:space="preserve">BB- Departamento SAAD Defensa a Comparecientes </v>
          </cell>
          <cell r="BS108" t="str">
            <v>N/A</v>
          </cell>
          <cell r="BT108" t="str">
            <v>N/A</v>
          </cell>
          <cell r="BU108" t="str">
            <v>N/A</v>
          </cell>
          <cell r="BV108" t="str">
            <v>Inversión</v>
          </cell>
          <cell r="BW108">
            <v>85002943</v>
          </cell>
          <cell r="BX108" t="str">
            <v>N/A</v>
          </cell>
          <cell r="BY108" t="str">
            <v>N/A</v>
          </cell>
          <cell r="BZ108">
            <v>7589549</v>
          </cell>
          <cell r="CA108" t="str">
            <v>N/A</v>
          </cell>
          <cell r="CB108">
            <v>48823</v>
          </cell>
          <cell r="CC108">
            <v>51823</v>
          </cell>
          <cell r="CD108">
            <v>2022011000068</v>
          </cell>
          <cell r="CE108">
            <v>44953</v>
          </cell>
          <cell r="CF108">
            <v>44956</v>
          </cell>
          <cell r="CG108" t="str">
            <v>N/A</v>
          </cell>
          <cell r="CH108" t="str">
            <v>N/A</v>
          </cell>
          <cell r="CI108" t="str">
            <v>N/A</v>
          </cell>
          <cell r="CJ108" t="str">
            <v>N/A</v>
          </cell>
          <cell r="CK108" t="str">
            <v>N/A</v>
          </cell>
          <cell r="CL108">
            <v>0</v>
          </cell>
          <cell r="CM108" t="str">
            <v>N/A</v>
          </cell>
          <cell r="CN108">
            <v>0</v>
          </cell>
          <cell r="CO108" t="str">
            <v>N/A</v>
          </cell>
          <cell r="CP108">
            <v>0</v>
          </cell>
          <cell r="CQ108" t="str">
            <v>N/A</v>
          </cell>
          <cell r="CR108">
            <v>0</v>
          </cell>
          <cell r="CS108" t="str">
            <v>N/A</v>
          </cell>
          <cell r="CT108">
            <v>0</v>
          </cell>
          <cell r="CU108" t="str">
            <v>N/A</v>
          </cell>
          <cell r="CV108">
            <v>0</v>
          </cell>
          <cell r="CW108">
            <v>85002943</v>
          </cell>
          <cell r="CX108" t="str">
            <v>NO</v>
          </cell>
          <cell r="CY108" t="str">
            <v>N/A</v>
          </cell>
          <cell r="CZ108" t="str">
            <v>N/A</v>
          </cell>
          <cell r="DA108" t="str">
            <v>N/A</v>
          </cell>
          <cell r="DB108">
            <v>45291</v>
          </cell>
          <cell r="DC108">
            <v>45291</v>
          </cell>
          <cell r="DD108">
            <v>-51</v>
          </cell>
          <cell r="DE108" t="str">
            <v>SI</v>
          </cell>
          <cell r="DF108" t="str">
            <v>Bogotá D.C.</v>
          </cell>
          <cell r="DG108" t="str">
            <v>Cumplimiento</v>
          </cell>
          <cell r="DH108" t="str">
            <v xml:space="preserve">	63-47-101001466</v>
          </cell>
          <cell r="DI108">
            <v>0</v>
          </cell>
          <cell r="DJ108" t="str">
            <v>Seguros del Estado S.A.</v>
          </cell>
          <cell r="DK108">
            <v>44953</v>
          </cell>
          <cell r="DL108" t="str">
            <v>27/01/2023 - 30/06/2024</v>
          </cell>
          <cell r="DM108">
            <v>44956</v>
          </cell>
          <cell r="DN108" t="str">
            <v>https://jepcolombia.sharepoint.com/:b:/g/SE/DAJ/SDC/EbfAIceH0tdPh3v87t3AeUEBHxDqLYbjlIUmHh00_j60Zw?e=FpPRUb</v>
          </cell>
          <cell r="DO108" t="str">
            <v>Ninguna</v>
          </cell>
          <cell r="DP108" t="str">
            <v>Terminado</v>
          </cell>
          <cell r="DQ108" t="str">
            <v>Ingreso</v>
          </cell>
          <cell r="DR108" t="str">
            <v>N/A</v>
          </cell>
          <cell r="DS108" t="str">
            <v>DERECHO</v>
          </cell>
          <cell r="DT108" t="str">
            <v>N/A</v>
          </cell>
          <cell r="DU108" t="str">
            <v>MASCULINO</v>
          </cell>
        </row>
        <row r="109">
          <cell r="AY109" t="str">
            <v>JEP-084-2023</v>
          </cell>
          <cell r="AZ109" t="str">
            <v>JEP-CSPO-084-2023</v>
          </cell>
          <cell r="BA109" t="str">
            <v>Carlos Torres</v>
          </cell>
          <cell r="BB109">
            <v>44944</v>
          </cell>
          <cell r="BC109" t="str">
            <v>Willian Galindo Chavez</v>
          </cell>
          <cell r="BD109" t="str">
            <v>Contratos o convenios que no requieren pluralidad de ofertas</v>
          </cell>
          <cell r="BE109" t="str">
            <v>1. Prestación de servicios</v>
          </cell>
          <cell r="BF109" t="str">
            <v>Cédula de ciudadanía</v>
          </cell>
          <cell r="BG109">
            <v>72153872</v>
          </cell>
          <cell r="BH109">
            <v>4</v>
          </cell>
          <cell r="BI109" t="str">
            <v>Persona Natural</v>
          </cell>
          <cell r="BJ109" t="str">
            <v>Barranquilla</v>
          </cell>
          <cell r="BK109" t="str">
            <v xml:space="preserve">Prestación de servicios profesionales para apoyar al departamento SAAD Comparecientes en las actividades administrativas de seguimiento y control propias del desarrollo del Sistema Autónomo de Asesoría y Defensa </v>
          </cell>
          <cell r="BL109" t="str">
            <v>Misional</v>
          </cell>
          <cell r="BM109" t="str">
            <v>Harvey Danilo Suárez Morales</v>
          </cell>
          <cell r="BN109" t="str">
            <v>Secretaría Ejecutiva</v>
          </cell>
          <cell r="BO109" t="str">
            <v xml:space="preserve">BB- Departamento SAAD Defensa a Comparecientes </v>
          </cell>
          <cell r="BP109" t="str">
            <v>Jorge Alirio Mancera Cortés</v>
          </cell>
          <cell r="BQ109">
            <v>79309847</v>
          </cell>
          <cell r="BR109" t="str">
            <v xml:space="preserve">BB- Departamento SAAD Defensa a Comparecientes </v>
          </cell>
          <cell r="BS109" t="str">
            <v>N/A</v>
          </cell>
          <cell r="BT109" t="str">
            <v>N/A</v>
          </cell>
          <cell r="BU109" t="str">
            <v>N/A</v>
          </cell>
          <cell r="BV109" t="str">
            <v>Inversión</v>
          </cell>
          <cell r="BW109">
            <v>62659322</v>
          </cell>
          <cell r="BX109" t="str">
            <v>N/A</v>
          </cell>
          <cell r="BY109" t="str">
            <v>N/A</v>
          </cell>
          <cell r="BZ109">
            <v>5464476</v>
          </cell>
          <cell r="CA109" t="str">
            <v>N/A</v>
          </cell>
          <cell r="CB109">
            <v>48923</v>
          </cell>
          <cell r="CC109">
            <v>33723</v>
          </cell>
          <cell r="CD109">
            <v>2022011000068</v>
          </cell>
          <cell r="CE109">
            <v>44945</v>
          </cell>
          <cell r="CF109">
            <v>44946</v>
          </cell>
          <cell r="CG109" t="str">
            <v>N/A</v>
          </cell>
          <cell r="CH109" t="str">
            <v>N/A</v>
          </cell>
          <cell r="CI109" t="str">
            <v>N/A</v>
          </cell>
          <cell r="CJ109" t="str">
            <v>N/A</v>
          </cell>
          <cell r="CK109" t="str">
            <v>N/A</v>
          </cell>
          <cell r="CL109">
            <v>-364298</v>
          </cell>
          <cell r="CM109">
            <v>45282</v>
          </cell>
          <cell r="CN109">
            <v>29836035</v>
          </cell>
          <cell r="CO109">
            <v>45282</v>
          </cell>
          <cell r="CP109">
            <v>0</v>
          </cell>
          <cell r="CQ109" t="str">
            <v>N/A</v>
          </cell>
          <cell r="CR109">
            <v>0</v>
          </cell>
          <cell r="CS109" t="str">
            <v>N/A</v>
          </cell>
          <cell r="CT109">
            <v>1</v>
          </cell>
          <cell r="CU109">
            <v>45282</v>
          </cell>
          <cell r="CV109">
            <v>152</v>
          </cell>
          <cell r="CW109">
            <v>92131059</v>
          </cell>
          <cell r="CX109" t="str">
            <v>SI</v>
          </cell>
          <cell r="CY109">
            <v>29836035</v>
          </cell>
          <cell r="CZ109" t="str">
            <v>N/A</v>
          </cell>
          <cell r="DA109" t="str">
            <v>N/A</v>
          </cell>
          <cell r="DB109">
            <v>45291</v>
          </cell>
          <cell r="DC109">
            <v>45443</v>
          </cell>
          <cell r="DD109">
            <v>101</v>
          </cell>
          <cell r="DE109" t="str">
            <v>SI</v>
          </cell>
          <cell r="DF109" t="str">
            <v>Bogotá D.C.</v>
          </cell>
          <cell r="DG109" t="str">
            <v>Cumplimiento</v>
          </cell>
          <cell r="DH109" t="str">
            <v>14-47-101021670</v>
          </cell>
          <cell r="DI109">
            <v>0</v>
          </cell>
          <cell r="DJ109" t="str">
            <v>Seguros del Estado S.A.</v>
          </cell>
          <cell r="DK109">
            <v>44945</v>
          </cell>
          <cell r="DL109" t="str">
            <v>19/01/2023 - 01/07/2024</v>
          </cell>
          <cell r="DM109">
            <v>44946</v>
          </cell>
          <cell r="DN109" t="str">
            <v>https://jepcolombia.sharepoint.com/:b:/g/SE/DAJ/SDC/ETDMi-8tKOlCiBjWIYUaSTABJkFiF9TcQxJQJ-3TFwK2ZA?e=8Sd186</v>
          </cell>
          <cell r="DO109" t="str">
            <v>Mediante Otrosi No. 1  el 22/12/2023 se publica Adición y Prorroga hasta el 31 de Mayo de 2024</v>
          </cell>
          <cell r="DP109" t="str">
            <v>En ejecución</v>
          </cell>
          <cell r="DQ109" t="str">
            <v>Adición y prorroga</v>
          </cell>
          <cell r="DR109" t="str">
            <v>N/A</v>
          </cell>
          <cell r="DS109" t="str">
            <v>ADMINISTRACIÓN DE EMPRESAS</v>
          </cell>
          <cell r="DT109" t="str">
            <v>TECNICO EN COMERCIO EXTERIOR</v>
          </cell>
          <cell r="DU109" t="str">
            <v>MASCULINO</v>
          </cell>
        </row>
        <row r="110">
          <cell r="AY110" t="str">
            <v>JEP-114-2023</v>
          </cell>
          <cell r="AZ110" t="str">
            <v>JEP-CSPO-114-2023</v>
          </cell>
          <cell r="BA110" t="str">
            <v>Jairo Cuellar</v>
          </cell>
          <cell r="BB110">
            <v>44581</v>
          </cell>
          <cell r="BC110" t="str">
            <v>Jorge Eliecer Corredor Fonseca</v>
          </cell>
          <cell r="BD110" t="str">
            <v>Contratos o convenios que no requieren pluralidad de ofertas</v>
          </cell>
          <cell r="BE110" t="str">
            <v>1. Prestación de servicios</v>
          </cell>
          <cell r="BF110" t="str">
            <v>Cédula de ciudadanía</v>
          </cell>
          <cell r="BG110">
            <v>19441797</v>
          </cell>
          <cell r="BH110">
            <v>2</v>
          </cell>
          <cell r="BI110" t="str">
            <v>Persona Natural</v>
          </cell>
          <cell r="BJ110" t="str">
            <v>Bogotá D.C.</v>
          </cell>
          <cell r="BK110" t="str">
            <v>Prestación de servicios profesionales en la asesoría jurídica, atención integral y defensa técnica judicial a las personas que comparezcan ante las salas y secciones de la JEP, teniendo en cuenta los enfoques diferenciales</v>
          </cell>
          <cell r="BL110" t="str">
            <v>Misional</v>
          </cell>
          <cell r="BM110" t="str">
            <v>Harvey Danilo Suárez Morales</v>
          </cell>
          <cell r="BN110" t="str">
            <v>Secretaría Ejecutiva</v>
          </cell>
          <cell r="BO110" t="str">
            <v xml:space="preserve">BB- Departamento SAAD Defensa a Comparecientes </v>
          </cell>
          <cell r="BP110" t="str">
            <v>Jorge Alirio Mancera Cortés</v>
          </cell>
          <cell r="BQ110">
            <v>79309847</v>
          </cell>
          <cell r="BR110" t="str">
            <v xml:space="preserve">BB- Departamento SAAD Defensa a Comparecientes </v>
          </cell>
          <cell r="BS110" t="str">
            <v>N/A</v>
          </cell>
          <cell r="BT110" t="str">
            <v>N/A</v>
          </cell>
          <cell r="BU110" t="str">
            <v>N/A</v>
          </cell>
          <cell r="BV110" t="str">
            <v>Inversión</v>
          </cell>
          <cell r="BW110">
            <v>87532783</v>
          </cell>
          <cell r="BX110" t="str">
            <v>N/A</v>
          </cell>
          <cell r="BY110" t="str">
            <v>N/A</v>
          </cell>
          <cell r="BZ110">
            <v>7589549</v>
          </cell>
          <cell r="CA110" t="str">
            <v>N/A</v>
          </cell>
          <cell r="CB110">
            <v>34823</v>
          </cell>
          <cell r="CC110">
            <v>52023</v>
          </cell>
          <cell r="CD110" t="str">
            <v xml:space="preserve">	2022011000068</v>
          </cell>
          <cell r="CE110">
            <v>44953</v>
          </cell>
          <cell r="CF110">
            <v>44956</v>
          </cell>
          <cell r="CG110" t="str">
            <v>N/A</v>
          </cell>
          <cell r="CH110" t="str">
            <v>N/A</v>
          </cell>
          <cell r="CI110" t="str">
            <v>N/A</v>
          </cell>
          <cell r="CJ110" t="str">
            <v>N/A</v>
          </cell>
          <cell r="CK110" t="str">
            <v>N/A</v>
          </cell>
          <cell r="CL110">
            <v>0</v>
          </cell>
          <cell r="CM110" t="str">
            <v>N/A</v>
          </cell>
          <cell r="CN110">
            <v>0</v>
          </cell>
          <cell r="CO110" t="str">
            <v>N/A</v>
          </cell>
          <cell r="CP110">
            <v>0</v>
          </cell>
          <cell r="CQ110" t="str">
            <v>N/A</v>
          </cell>
          <cell r="CR110">
            <v>0</v>
          </cell>
          <cell r="CS110" t="str">
            <v>N/A</v>
          </cell>
          <cell r="CT110">
            <v>0</v>
          </cell>
          <cell r="CU110" t="str">
            <v>N/A</v>
          </cell>
          <cell r="CV110">
            <v>0</v>
          </cell>
          <cell r="CW110">
            <v>87532783</v>
          </cell>
          <cell r="CX110" t="str">
            <v>NO</v>
          </cell>
          <cell r="CY110" t="str">
            <v>N/A</v>
          </cell>
          <cell r="CZ110" t="str">
            <v>N/A</v>
          </cell>
          <cell r="DA110" t="str">
            <v>N/A</v>
          </cell>
          <cell r="DB110">
            <v>45291</v>
          </cell>
          <cell r="DC110">
            <v>45291</v>
          </cell>
          <cell r="DD110">
            <v>-51</v>
          </cell>
          <cell r="DE110" t="str">
            <v>SI</v>
          </cell>
          <cell r="DF110" t="str">
            <v>Bogotá D.C.</v>
          </cell>
          <cell r="DG110" t="str">
            <v>Cumplimiento</v>
          </cell>
          <cell r="DH110" t="str">
            <v>14-45-101091885</v>
          </cell>
          <cell r="DI110">
            <v>0</v>
          </cell>
          <cell r="DJ110" t="str">
            <v>Seguros del Estado S.A.</v>
          </cell>
          <cell r="DK110">
            <v>44954</v>
          </cell>
          <cell r="DL110" t="str">
            <v>27/01/2023 - 10/07/2024</v>
          </cell>
          <cell r="DM110">
            <v>44956</v>
          </cell>
          <cell r="DN110" t="str">
            <v>https://jepcolombia.sharepoint.com/:b:/g/SE/DAJ/SDC/EXBwWlV-ApZLv3MmiuofQz8BjvH-eg0icrQXdmdux6EWIg?e=5BsRde</v>
          </cell>
          <cell r="DO110" t="str">
            <v>Ninguna</v>
          </cell>
          <cell r="DP110" t="str">
            <v>Terminado</v>
          </cell>
          <cell r="DQ110" t="str">
            <v>Ingreso</v>
          </cell>
          <cell r="DR110" t="str">
            <v>N/A</v>
          </cell>
          <cell r="DS110" t="str">
            <v>DERECHO</v>
          </cell>
          <cell r="DT110" t="str">
            <v>N/A</v>
          </cell>
          <cell r="DU110" t="str">
            <v>MASCULINO</v>
          </cell>
        </row>
        <row r="111">
          <cell r="AY111" t="str">
            <v>JEP-144-2023</v>
          </cell>
          <cell r="AZ111" t="str">
            <v>JEP-CSPO-144-2023</v>
          </cell>
          <cell r="BA111" t="str">
            <v>Carlos Torres</v>
          </cell>
          <cell r="BB111">
            <v>44950</v>
          </cell>
          <cell r="BC111" t="str">
            <v>Albert Diomar De Jesus Barros Zuñiga</v>
          </cell>
          <cell r="BD111" t="str">
            <v>Contratos o convenios que no requieren pluralidad de ofertas</v>
          </cell>
          <cell r="BE111" t="str">
            <v>1. Prestación de servicios</v>
          </cell>
          <cell r="BF111" t="str">
            <v>Cédula de ciudadanía</v>
          </cell>
          <cell r="BG111">
            <v>1140842597</v>
          </cell>
          <cell r="BH111">
            <v>7</v>
          </cell>
          <cell r="BI111" t="str">
            <v>Persona Natural</v>
          </cell>
          <cell r="BJ111" t="str">
            <v>Barranquilla</v>
          </cell>
          <cell r="BK111" t="str">
            <v>Prestación de servicios profesionales para apoyar al departamento SAAD Comparecientes en las actividades administrativas de seguimiento y control propias del desarrollo del Sistema Autónomo de Asesoría y Defensa</v>
          </cell>
          <cell r="BL111" t="str">
            <v>Misional</v>
          </cell>
          <cell r="BM111" t="str">
            <v>Harvey Danilo Suárez Morales</v>
          </cell>
          <cell r="BN111" t="str">
            <v>Secretaría Ejecutiva</v>
          </cell>
          <cell r="BO111" t="str">
            <v xml:space="preserve">BB- Departamento SAAD Defensa a Comparecientes </v>
          </cell>
          <cell r="BP111" t="str">
            <v>Jorge Alirio Mancera Cortés</v>
          </cell>
          <cell r="BQ111">
            <v>79309847</v>
          </cell>
          <cell r="BR111" t="str">
            <v xml:space="preserve">BB- Departamento SAAD Defensa a Comparecientes </v>
          </cell>
          <cell r="BS111" t="str">
            <v>N/A</v>
          </cell>
          <cell r="BT111" t="str">
            <v>N/A</v>
          </cell>
          <cell r="BU111" t="str">
            <v>N/A</v>
          </cell>
          <cell r="BV111" t="str">
            <v>Inversión</v>
          </cell>
          <cell r="BW111">
            <v>62659322</v>
          </cell>
          <cell r="BX111" t="str">
            <v>N/A</v>
          </cell>
          <cell r="BY111" t="str">
            <v>N/A</v>
          </cell>
          <cell r="BZ111">
            <v>5464476</v>
          </cell>
          <cell r="CA111" t="str">
            <v>N/A</v>
          </cell>
          <cell r="CB111">
            <v>49023</v>
          </cell>
          <cell r="CC111">
            <v>45823</v>
          </cell>
          <cell r="CD111">
            <v>2022011000068</v>
          </cell>
          <cell r="CE111">
            <v>44950</v>
          </cell>
          <cell r="CF111">
            <v>44952</v>
          </cell>
          <cell r="CG111" t="str">
            <v>N/A</v>
          </cell>
          <cell r="CH111" t="str">
            <v>N/A</v>
          </cell>
          <cell r="CI111" t="str">
            <v>N/A</v>
          </cell>
          <cell r="CJ111" t="str">
            <v>N/A</v>
          </cell>
          <cell r="CK111" t="str">
            <v>N/A</v>
          </cell>
          <cell r="CL111">
            <v>0</v>
          </cell>
          <cell r="CM111" t="str">
            <v>N/A</v>
          </cell>
          <cell r="CN111">
            <v>0</v>
          </cell>
          <cell r="CO111" t="str">
            <v>N/A</v>
          </cell>
          <cell r="CP111">
            <v>0</v>
          </cell>
          <cell r="CQ111" t="str">
            <v>N/A</v>
          </cell>
          <cell r="CR111">
            <v>0</v>
          </cell>
          <cell r="CS111" t="str">
            <v>N/A</v>
          </cell>
          <cell r="CT111">
            <v>0</v>
          </cell>
          <cell r="CU111" t="str">
            <v>N/A</v>
          </cell>
          <cell r="CV111">
            <v>0</v>
          </cell>
          <cell r="CW111">
            <v>62659322</v>
          </cell>
          <cell r="CX111" t="str">
            <v>NO</v>
          </cell>
          <cell r="CY111" t="str">
            <v>N/A</v>
          </cell>
          <cell r="CZ111" t="str">
            <v>N/A</v>
          </cell>
          <cell r="DA111" t="str">
            <v>N/A</v>
          </cell>
          <cell r="DB111">
            <v>45291</v>
          </cell>
          <cell r="DC111">
            <v>45291</v>
          </cell>
          <cell r="DD111">
            <v>-51</v>
          </cell>
          <cell r="DE111" t="str">
            <v>SI</v>
          </cell>
          <cell r="DF111" t="str">
            <v>Bogotá D.C.</v>
          </cell>
          <cell r="DG111" t="str">
            <v>Cumplimiento</v>
          </cell>
          <cell r="DH111" t="str">
            <v>340 47 994000042082</v>
          </cell>
          <cell r="DI111">
            <v>0</v>
          </cell>
          <cell r="DJ111" t="str">
            <v>Aseguradora Solidaria de Colombia</v>
          </cell>
          <cell r="DK111">
            <v>44951</v>
          </cell>
          <cell r="DL111" t="str">
            <v>24/01/2023 - 10/07/2024</v>
          </cell>
          <cell r="DM111">
            <v>44952</v>
          </cell>
          <cell r="DN111" t="str">
            <v>https://jepcolombia.sharepoint.com/:b:/g/SE/DAJ/SDC/Ebu8DYxKQZNJloRSjmbByAgBA-ndMGDq7u9zFJDeZShLcA?e=e4ULcO</v>
          </cell>
          <cell r="DO111" t="str">
            <v>Ninguna</v>
          </cell>
          <cell r="DP111" t="str">
            <v>Terminado</v>
          </cell>
          <cell r="DQ111" t="str">
            <v>Ingreso</v>
          </cell>
          <cell r="DR111" t="str">
            <v>N/A</v>
          </cell>
          <cell r="DS111" t="str">
            <v>DERECHO</v>
          </cell>
          <cell r="DT111" t="str">
            <v>N/A</v>
          </cell>
          <cell r="DU111" t="str">
            <v>MASCULINO</v>
          </cell>
        </row>
        <row r="112">
          <cell r="AY112" t="str">
            <v>JEP-043-2023</v>
          </cell>
          <cell r="AZ112" t="str">
            <v>JEP-CSPO-043-2023</v>
          </cell>
          <cell r="BA112" t="str">
            <v>Carlos Torres</v>
          </cell>
          <cell r="BB112">
            <v>44942</v>
          </cell>
          <cell r="BC112" t="str">
            <v xml:space="preserve"> Dirley Andrea López Jiménez</v>
          </cell>
          <cell r="BD112" t="str">
            <v>Contratos o convenios que no requieren pluralidad de ofertas</v>
          </cell>
          <cell r="BE112" t="str">
            <v>1. Prestación de servicios</v>
          </cell>
          <cell r="BF112" t="str">
            <v>Cédula de ciudadanía</v>
          </cell>
          <cell r="BG112">
            <v>1014220341</v>
          </cell>
          <cell r="BH112">
            <v>2</v>
          </cell>
          <cell r="BI112" t="str">
            <v>Persona Natural</v>
          </cell>
          <cell r="BJ112" t="str">
            <v>Bogotá D.C.</v>
          </cell>
          <cell r="BK112" t="str">
            <v>Prestación de servicios profesionales para apoyar y acompañar al departamento SAAD Comparecientes en el trámite de las gestiones administrativas propias del desarrollo del Sistema Autónomo de Asesoría y Defensa.</v>
          </cell>
          <cell r="BL112" t="str">
            <v>Misional</v>
          </cell>
          <cell r="BM112" t="str">
            <v>Harvey Danilo Suárez Morales</v>
          </cell>
          <cell r="BN112" t="str">
            <v>Secretaría Ejecutiva</v>
          </cell>
          <cell r="BO112" t="str">
            <v xml:space="preserve">BB- Departamento SAAD Defensa a Comparecientes </v>
          </cell>
          <cell r="BP112" t="str">
            <v>Jorge Alirio Mancera Cortés</v>
          </cell>
          <cell r="BQ112">
            <v>79309847</v>
          </cell>
          <cell r="BR112" t="str">
            <v xml:space="preserve">BB- Departamento SAAD Defensa a Comparecientes </v>
          </cell>
          <cell r="BS112" t="str">
            <v>N/A</v>
          </cell>
          <cell r="BT112" t="str">
            <v>N/A</v>
          </cell>
          <cell r="BU112" t="str">
            <v>N/A</v>
          </cell>
          <cell r="BV112" t="str">
            <v>Inversión</v>
          </cell>
          <cell r="BW112">
            <v>87532783</v>
          </cell>
          <cell r="BX112" t="str">
            <v>N/A</v>
          </cell>
          <cell r="BY112" t="str">
            <v>N/A</v>
          </cell>
          <cell r="BZ112">
            <v>7589549</v>
          </cell>
          <cell r="CA112" t="str">
            <v>N/A</v>
          </cell>
          <cell r="CB112">
            <v>49123</v>
          </cell>
          <cell r="CC112" t="str">
            <v xml:space="preserve">	28223</v>
          </cell>
          <cell r="CD112">
            <v>2022011000068</v>
          </cell>
          <cell r="CE112">
            <v>44943</v>
          </cell>
          <cell r="CF112">
            <v>44943</v>
          </cell>
          <cell r="CG112" t="str">
            <v>N/A</v>
          </cell>
          <cell r="CH112" t="str">
            <v>N/A</v>
          </cell>
          <cell r="CI112" t="str">
            <v>N/A</v>
          </cell>
          <cell r="CJ112" t="str">
            <v>N/A</v>
          </cell>
          <cell r="CK112" t="str">
            <v>N/A</v>
          </cell>
          <cell r="CL112">
            <v>0</v>
          </cell>
          <cell r="CM112" t="str">
            <v>N/A</v>
          </cell>
          <cell r="CN112">
            <v>0</v>
          </cell>
          <cell r="CO112" t="str">
            <v>N/A</v>
          </cell>
          <cell r="CP112">
            <v>0</v>
          </cell>
          <cell r="CQ112" t="str">
            <v>N/A</v>
          </cell>
          <cell r="CR112">
            <v>0</v>
          </cell>
          <cell r="CS112" t="str">
            <v>N/A</v>
          </cell>
          <cell r="CT112">
            <v>0</v>
          </cell>
          <cell r="CU112" t="str">
            <v>N/A</v>
          </cell>
          <cell r="CV112">
            <v>0</v>
          </cell>
          <cell r="CW112">
            <v>87532783</v>
          </cell>
          <cell r="CX112" t="str">
            <v>NO</v>
          </cell>
          <cell r="CY112" t="str">
            <v>N/A</v>
          </cell>
          <cell r="CZ112" t="str">
            <v>N/A</v>
          </cell>
          <cell r="DA112" t="str">
            <v>N/A</v>
          </cell>
          <cell r="DB112">
            <v>45291</v>
          </cell>
          <cell r="DC112">
            <v>45291</v>
          </cell>
          <cell r="DD112">
            <v>-51</v>
          </cell>
          <cell r="DE112" t="str">
            <v>SI</v>
          </cell>
          <cell r="DF112" t="str">
            <v>Bogotá D.C.</v>
          </cell>
          <cell r="DG112" t="str">
            <v>Cumplimiento</v>
          </cell>
          <cell r="DH112" t="str">
            <v>21-45-101397912</v>
          </cell>
          <cell r="DI112">
            <v>0</v>
          </cell>
          <cell r="DJ112" t="str">
            <v>Seguros del Estado S.A.</v>
          </cell>
          <cell r="DK112">
            <v>44943</v>
          </cell>
          <cell r="DL112" t="str">
            <v>17/01/2023 - 01/07/2024</v>
          </cell>
          <cell r="DM112">
            <v>44943</v>
          </cell>
          <cell r="DN112" t="str">
            <v>https://jepcolombia.sharepoint.com/:b:/g/SE/DAJ/SDC/ER1I61jacEdGjOzW3WD69dwBsAHlyvV_9U-_YxS67o_eyQ?e=vO6V0N</v>
          </cell>
          <cell r="DO112" t="str">
            <v>Ninguna</v>
          </cell>
          <cell r="DP112" t="str">
            <v>Terminado</v>
          </cell>
          <cell r="DQ112" t="str">
            <v>Ingreso</v>
          </cell>
          <cell r="DR112" t="str">
            <v>N/A</v>
          </cell>
          <cell r="DS112" t="str">
            <v>DERECHO</v>
          </cell>
          <cell r="DT112" t="str">
            <v>N/A</v>
          </cell>
          <cell r="DU112" t="str">
            <v>FEMENINO</v>
          </cell>
        </row>
        <row r="113">
          <cell r="AY113" t="str">
            <v>JEP-044-2023</v>
          </cell>
          <cell r="AZ113" t="str">
            <v>JEP-CSPO-044-2023</v>
          </cell>
          <cell r="BA113" t="str">
            <v>Carlos Torres</v>
          </cell>
          <cell r="BB113">
            <v>44942</v>
          </cell>
          <cell r="BC113" t="str">
            <v>Gilda Patricia Diaz Diaz</v>
          </cell>
          <cell r="BD113" t="str">
            <v>Contratos o convenios que no requieren pluralidad de ofertas</v>
          </cell>
          <cell r="BE113" t="str">
            <v>1. Prestación de servicios</v>
          </cell>
          <cell r="BF113" t="str">
            <v>Cédula de ciudadanía</v>
          </cell>
          <cell r="BG113">
            <v>52260473</v>
          </cell>
          <cell r="BH113">
            <v>4</v>
          </cell>
          <cell r="BI113" t="str">
            <v>Persona Natural</v>
          </cell>
          <cell r="BJ113" t="str">
            <v>Bogotá D.C.</v>
          </cell>
          <cell r="BK113" t="str">
            <v xml:space="preserve">Prestación de servicios profesionales para apoyar y acompañar técnicamente al Departamento SAAD Comparecientes en la articulación de las actividades desarrolladas por la dependencia en territorio, atendiendo los enfoques diferenciales. </v>
          </cell>
          <cell r="BL113" t="str">
            <v>Misional</v>
          </cell>
          <cell r="BM113" t="str">
            <v>Harvey Danilo Suárez Morales</v>
          </cell>
          <cell r="BN113" t="str">
            <v>Secretaría Ejecutiva</v>
          </cell>
          <cell r="BO113" t="str">
            <v xml:space="preserve">BB- Departamento SAAD Defensa a Comparecientes </v>
          </cell>
          <cell r="BP113" t="str">
            <v>Jorge Alirio Mancera Cortés</v>
          </cell>
          <cell r="BQ113">
            <v>79309847</v>
          </cell>
          <cell r="BR113" t="str">
            <v xml:space="preserve">BB- Departamento SAAD Defensa a Comparecientes </v>
          </cell>
          <cell r="BS113" t="str">
            <v>N/A</v>
          </cell>
          <cell r="BT113" t="str">
            <v>N/A</v>
          </cell>
          <cell r="BU113" t="str">
            <v>N/A</v>
          </cell>
          <cell r="BV113" t="str">
            <v>Inversión</v>
          </cell>
          <cell r="BW113">
            <v>99787400</v>
          </cell>
          <cell r="BX113" t="str">
            <v>N/A</v>
          </cell>
          <cell r="BY113" t="str">
            <v>N/A</v>
          </cell>
          <cell r="BZ113">
            <v>8652088</v>
          </cell>
          <cell r="CA113" t="str">
            <v>N/A</v>
          </cell>
          <cell r="CB113">
            <v>45023</v>
          </cell>
          <cell r="CC113">
            <v>30623</v>
          </cell>
          <cell r="CD113">
            <v>2022011000068</v>
          </cell>
          <cell r="CE113">
            <v>44944</v>
          </cell>
          <cell r="CF113">
            <v>44945</v>
          </cell>
          <cell r="CG113" t="str">
            <v>N/A</v>
          </cell>
          <cell r="CH113" t="str">
            <v>N/A</v>
          </cell>
          <cell r="CI113" t="str">
            <v>N/A</v>
          </cell>
          <cell r="CJ113" t="str">
            <v>N/A</v>
          </cell>
          <cell r="CK113" t="str">
            <v>N/A</v>
          </cell>
          <cell r="CL113">
            <v>0</v>
          </cell>
          <cell r="CM113" t="str">
            <v>N/A</v>
          </cell>
          <cell r="CN113">
            <v>0</v>
          </cell>
          <cell r="CO113" t="str">
            <v>N/A</v>
          </cell>
          <cell r="CP113">
            <v>0</v>
          </cell>
          <cell r="CQ113" t="str">
            <v>N/A</v>
          </cell>
          <cell r="CR113">
            <v>0</v>
          </cell>
          <cell r="CS113" t="str">
            <v>N/A</v>
          </cell>
          <cell r="CT113">
            <v>0</v>
          </cell>
          <cell r="CU113" t="str">
            <v>N/A</v>
          </cell>
          <cell r="CV113">
            <v>0</v>
          </cell>
          <cell r="CW113">
            <v>99787400</v>
          </cell>
          <cell r="CX113" t="str">
            <v>NO</v>
          </cell>
          <cell r="CY113" t="str">
            <v>N/A</v>
          </cell>
          <cell r="CZ113" t="str">
            <v>N/A</v>
          </cell>
          <cell r="DA113" t="str">
            <v>N/A</v>
          </cell>
          <cell r="DB113">
            <v>45291</v>
          </cell>
          <cell r="DC113">
            <v>45291</v>
          </cell>
          <cell r="DD113">
            <v>-51</v>
          </cell>
          <cell r="DE113" t="str">
            <v>SI</v>
          </cell>
          <cell r="DF113" t="str">
            <v>Bogotá D.C.</v>
          </cell>
          <cell r="DG113" t="str">
            <v>Cumplimiento</v>
          </cell>
          <cell r="DH113" t="str">
            <v>21-45-101398081</v>
          </cell>
          <cell r="DI113">
            <v>0</v>
          </cell>
          <cell r="DJ113" t="str">
            <v>Seguros del Estado S.A.</v>
          </cell>
          <cell r="DK113">
            <v>44945</v>
          </cell>
          <cell r="DL113" t="str">
            <v>18/01/2023 - 30/06/2024</v>
          </cell>
          <cell r="DM113">
            <v>44945</v>
          </cell>
          <cell r="DN113" t="str">
            <v>https://jepcolombia.sharepoint.com/:b:/g/SE/DAJ/SDC/EemSNnfNncBCnoZTdRubHvcBOt8V_GfXSjetPt8u2Fi_YQ?e=gZ9rgm</v>
          </cell>
          <cell r="DO113" t="str">
            <v>Ninguna</v>
          </cell>
          <cell r="DP113" t="str">
            <v>Terminado</v>
          </cell>
          <cell r="DQ113" t="str">
            <v>Ingreso</v>
          </cell>
          <cell r="DR113" t="str">
            <v>N/A</v>
          </cell>
          <cell r="DS113" t="str">
            <v>PSICOLOGÍA</v>
          </cell>
          <cell r="DT113" t="str">
            <v>N/A</v>
          </cell>
          <cell r="DU113" t="str">
            <v>FEMENINO</v>
          </cell>
        </row>
        <row r="114">
          <cell r="AY114" t="str">
            <v>JEP-115-2023</v>
          </cell>
          <cell r="AZ114" t="str">
            <v>JEP-CSPO-115-2023</v>
          </cell>
          <cell r="BA114" t="str">
            <v>Jairo Cuellar</v>
          </cell>
          <cell r="BB114">
            <v>44581</v>
          </cell>
          <cell r="BC114" t="str">
            <v>Pablo Cesar Gomez Lugo</v>
          </cell>
          <cell r="BD114" t="str">
            <v>Contratos o convenios que no requieren pluralidad de ofertas</v>
          </cell>
          <cell r="BE114" t="str">
            <v>1. Prestación de servicios</v>
          </cell>
          <cell r="BF114" t="str">
            <v>Cédula de ciudadanía</v>
          </cell>
          <cell r="BG114">
            <v>13503636</v>
          </cell>
          <cell r="BH114">
            <v>0</v>
          </cell>
          <cell r="BI114" t="str">
            <v>Persona Natural</v>
          </cell>
          <cell r="BJ114" t="str">
            <v>Cucuta</v>
          </cell>
          <cell r="BK114" t="str">
            <v>Prestación de servicios profesionales en la asesoría jurídica, atención integral y defensa técnica judicial a las personas que comparezcan ante las salas y secciones de la JEP, teniendo en cuenta los enfoques diferenciales</v>
          </cell>
          <cell r="BL114" t="str">
            <v>Misional</v>
          </cell>
          <cell r="BM114" t="str">
            <v>Harvey Danilo Suárez Morales</v>
          </cell>
          <cell r="BN114" t="str">
            <v>Secretaría Ejecutiva</v>
          </cell>
          <cell r="BO114" t="str">
            <v xml:space="preserve">BB- Departamento SAAD Defensa a Comparecientes </v>
          </cell>
          <cell r="BP114" t="str">
            <v>Jorge Alirio Mancera Cortés</v>
          </cell>
          <cell r="BQ114">
            <v>79309847</v>
          </cell>
          <cell r="BR114" t="str">
            <v xml:space="preserve">BB- Departamento SAAD Defensa a Comparecientes </v>
          </cell>
          <cell r="BS114" t="str">
            <v>N/A</v>
          </cell>
          <cell r="BT114" t="str">
            <v>N/A</v>
          </cell>
          <cell r="BU114" t="str">
            <v>N/A</v>
          </cell>
          <cell r="BV114" t="str">
            <v>Inversión</v>
          </cell>
          <cell r="BW114">
            <v>87532783</v>
          </cell>
          <cell r="BX114" t="str">
            <v>N/A</v>
          </cell>
          <cell r="BY114" t="str">
            <v>N/A</v>
          </cell>
          <cell r="BZ114">
            <v>7589549</v>
          </cell>
          <cell r="CA114" t="str">
            <v>N/A</v>
          </cell>
          <cell r="CB114">
            <v>34723</v>
          </cell>
          <cell r="CC114">
            <v>53523</v>
          </cell>
          <cell r="CD114" t="str">
            <v xml:space="preserve">	2022011000068</v>
          </cell>
          <cell r="CE114">
            <v>44956</v>
          </cell>
          <cell r="CF114">
            <v>44956</v>
          </cell>
          <cell r="CG114" t="str">
            <v>N/A</v>
          </cell>
          <cell r="CH114" t="str">
            <v>N/A</v>
          </cell>
          <cell r="CI114" t="str">
            <v>N/A</v>
          </cell>
          <cell r="CJ114" t="str">
            <v>N/A</v>
          </cell>
          <cell r="CK114" t="str">
            <v>N/A</v>
          </cell>
          <cell r="CL114">
            <v>0</v>
          </cell>
          <cell r="CM114" t="str">
            <v>N/A</v>
          </cell>
          <cell r="CN114">
            <v>0</v>
          </cell>
          <cell r="CO114" t="str">
            <v>N/A</v>
          </cell>
          <cell r="CP114">
            <v>0</v>
          </cell>
          <cell r="CQ114" t="str">
            <v>N/A</v>
          </cell>
          <cell r="CR114">
            <v>0</v>
          </cell>
          <cell r="CS114" t="str">
            <v>N/A</v>
          </cell>
          <cell r="CT114">
            <v>0</v>
          </cell>
          <cell r="CU114" t="str">
            <v>N/A</v>
          </cell>
          <cell r="CV114">
            <v>0</v>
          </cell>
          <cell r="CW114">
            <v>87532783</v>
          </cell>
          <cell r="CX114" t="str">
            <v>NO</v>
          </cell>
          <cell r="CY114" t="str">
            <v>N/A</v>
          </cell>
          <cell r="CZ114" t="str">
            <v>N/A</v>
          </cell>
          <cell r="DA114" t="str">
            <v>N/A</v>
          </cell>
          <cell r="DB114">
            <v>45291</v>
          </cell>
          <cell r="DC114">
            <v>45291</v>
          </cell>
          <cell r="DD114">
            <v>-51</v>
          </cell>
          <cell r="DE114" t="str">
            <v>SI</v>
          </cell>
          <cell r="DF114" t="str">
            <v>Bogotá D.C.</v>
          </cell>
          <cell r="DG114" t="str">
            <v>Cumplimiento</v>
          </cell>
          <cell r="DH114" t="str">
            <v>25-47101003637</v>
          </cell>
          <cell r="DI114">
            <v>0</v>
          </cell>
          <cell r="DJ114" t="str">
            <v>Seguros del Estado S.A.</v>
          </cell>
          <cell r="DK114">
            <v>44956</v>
          </cell>
          <cell r="DL114" t="str">
            <v>30/01/2023 - 01/07/2024</v>
          </cell>
          <cell r="DM114">
            <v>44956</v>
          </cell>
          <cell r="DN114" t="str">
            <v>https://jepcolombia.sharepoint.com/:b:/g/SE/DAJ/SDC/ESLEpCO287JNi5De5c2JdVYBq6fhq5e_dVPBrvC9gRIFHQ?e=kpQuE1</v>
          </cell>
          <cell r="DO114" t="str">
            <v>Ninguna</v>
          </cell>
          <cell r="DP114" t="str">
            <v>Terminado</v>
          </cell>
          <cell r="DQ114" t="str">
            <v>Ingreso</v>
          </cell>
          <cell r="DR114" t="str">
            <v>N/A</v>
          </cell>
          <cell r="DS114" t="str">
            <v>DERECHO</v>
          </cell>
          <cell r="DT114" t="str">
            <v>N/A</v>
          </cell>
          <cell r="DU114" t="str">
            <v>MASCULINO</v>
          </cell>
        </row>
        <row r="115">
          <cell r="AY115" t="str">
            <v>JEP-116-2023</v>
          </cell>
          <cell r="AZ115" t="str">
            <v>JEP-CSPO-116-2023</v>
          </cell>
          <cell r="BA115" t="str">
            <v>Jairo Cuellar</v>
          </cell>
          <cell r="BB115">
            <v>44581</v>
          </cell>
          <cell r="BC115" t="str">
            <v>Carlos Javier Moncayo Valencia</v>
          </cell>
          <cell r="BD115" t="str">
            <v>Contratos o convenios que no requieren pluralidad de ofertas</v>
          </cell>
          <cell r="BE115" t="str">
            <v>1. Prestación de servicios</v>
          </cell>
          <cell r="BF115" t="str">
            <v>Cédula de ciudadanía</v>
          </cell>
          <cell r="BG115">
            <v>98385759</v>
          </cell>
          <cell r="BH115">
            <v>1</v>
          </cell>
          <cell r="BI115" t="str">
            <v>Persona Natural</v>
          </cell>
          <cell r="BJ115" t="str">
            <v>Pasto</v>
          </cell>
          <cell r="BK115" t="str">
            <v>Prestación de servicios profesionales en la asesoría jurídica, atención integral y defensa técnica judicial a las personas que comparezcan ante las salas y secciones de la JEP, teniendo en cuenta los enfoques diferenciales</v>
          </cell>
          <cell r="BL115" t="str">
            <v>Misional</v>
          </cell>
          <cell r="BM115" t="str">
            <v>Harvey Danilo Suárez Morales</v>
          </cell>
          <cell r="BN115" t="str">
            <v>Secretaría Ejecutiva</v>
          </cell>
          <cell r="BO115" t="str">
            <v xml:space="preserve">BB- Departamento SAAD Defensa a Comparecientes </v>
          </cell>
          <cell r="BP115" t="str">
            <v>Jorge Alirio Mancera Cortés</v>
          </cell>
          <cell r="BQ115">
            <v>79309847</v>
          </cell>
          <cell r="BR115" t="str">
            <v xml:space="preserve">BB- Departamento SAAD Defensa a Comparecientes </v>
          </cell>
          <cell r="BS115" t="str">
            <v>N/A</v>
          </cell>
          <cell r="BT115" t="str">
            <v>N/A</v>
          </cell>
          <cell r="BU115" t="str">
            <v>N/A</v>
          </cell>
          <cell r="BV115" t="str">
            <v>Inversión</v>
          </cell>
          <cell r="BW115">
            <v>87532783</v>
          </cell>
          <cell r="BX115" t="str">
            <v>N/A</v>
          </cell>
          <cell r="BY115" t="str">
            <v>N/A</v>
          </cell>
          <cell r="BZ115">
            <v>7589549</v>
          </cell>
          <cell r="CA115" t="str">
            <v>N/A</v>
          </cell>
          <cell r="CB115">
            <v>53123</v>
          </cell>
          <cell r="CC115">
            <v>52223</v>
          </cell>
          <cell r="CD115" t="str">
            <v xml:space="preserve">	2022011000068</v>
          </cell>
          <cell r="CE115">
            <v>44953</v>
          </cell>
          <cell r="CF115">
            <v>44953</v>
          </cell>
          <cell r="CG115" t="str">
            <v>N/A</v>
          </cell>
          <cell r="CH115" t="str">
            <v>N/A</v>
          </cell>
          <cell r="CI115" t="str">
            <v>N/A</v>
          </cell>
          <cell r="CJ115" t="str">
            <v>N/A</v>
          </cell>
          <cell r="CK115" t="str">
            <v>N/A</v>
          </cell>
          <cell r="CL115">
            <v>0</v>
          </cell>
          <cell r="CM115" t="str">
            <v>N/A</v>
          </cell>
          <cell r="CN115">
            <v>0</v>
          </cell>
          <cell r="CO115" t="str">
            <v>N/A</v>
          </cell>
          <cell r="CP115">
            <v>0</v>
          </cell>
          <cell r="CQ115" t="str">
            <v>N/A</v>
          </cell>
          <cell r="CR115">
            <v>0</v>
          </cell>
          <cell r="CS115" t="str">
            <v>N/A</v>
          </cell>
          <cell r="CT115">
            <v>0</v>
          </cell>
          <cell r="CU115" t="str">
            <v>N/A</v>
          </cell>
          <cell r="CV115">
            <v>0</v>
          </cell>
          <cell r="CW115">
            <v>87532783</v>
          </cell>
          <cell r="CX115" t="str">
            <v>NO</v>
          </cell>
          <cell r="CY115" t="str">
            <v>N/A</v>
          </cell>
          <cell r="CZ115" t="str">
            <v>N/A</v>
          </cell>
          <cell r="DA115" t="str">
            <v>N/A</v>
          </cell>
          <cell r="DB115">
            <v>45291</v>
          </cell>
          <cell r="DC115">
            <v>45291</v>
          </cell>
          <cell r="DD115">
            <v>-51</v>
          </cell>
          <cell r="DE115" t="str">
            <v>SI</v>
          </cell>
          <cell r="DF115" t="str">
            <v>Putumayo</v>
          </cell>
          <cell r="DG115" t="str">
            <v>Cumplimiento</v>
          </cell>
          <cell r="DH115" t="str">
            <v>41-47-101004931</v>
          </cell>
          <cell r="DI115">
            <v>0</v>
          </cell>
          <cell r="DJ115" t="str">
            <v>Seguros del Estado S.A.</v>
          </cell>
          <cell r="DK115">
            <v>44953</v>
          </cell>
          <cell r="DL115" t="str">
            <v>27/01/2023 - 30/06/2024</v>
          </cell>
          <cell r="DM115">
            <v>44953</v>
          </cell>
          <cell r="DN115" t="str">
            <v>https://jepcolombia.sharepoint.com/:b:/g/SE/DAJ/SDC/EXdQ4YSDZ0BBhSs8qjeTlhQBIRDAjeNDNEeE8nYSWWn5eQ?e=7uqpVH</v>
          </cell>
          <cell r="DO115" t="str">
            <v>Ninguna</v>
          </cell>
          <cell r="DP115" t="str">
            <v>Terminado</v>
          </cell>
          <cell r="DQ115" t="str">
            <v>Ingreso</v>
          </cell>
          <cell r="DR115" t="str">
            <v>N/A</v>
          </cell>
          <cell r="DS115" t="str">
            <v>DERECHO</v>
          </cell>
          <cell r="DT115" t="str">
            <v>N/A</v>
          </cell>
          <cell r="DU115" t="str">
            <v>MASCULINO</v>
          </cell>
        </row>
        <row r="116">
          <cell r="AY116" t="str">
            <v>JEP-424-2023</v>
          </cell>
          <cell r="AZ116" t="str">
            <v>JEP-CSPO-424-2023</v>
          </cell>
          <cell r="BA116" t="str">
            <v>Jairo Cuellar</v>
          </cell>
          <cell r="BB116">
            <v>44973</v>
          </cell>
          <cell r="BC116" t="str">
            <v xml:space="preserve">Jiceth Lorena Perea Rivas </v>
          </cell>
          <cell r="BD116" t="str">
            <v>Contratos o convenios que no requieren pluralidad de ofertas</v>
          </cell>
          <cell r="BE116" t="str">
            <v>1. Prestación de servicios</v>
          </cell>
          <cell r="BF116" t="str">
            <v>Cédula de ciudadanía</v>
          </cell>
          <cell r="BG116">
            <v>32182302</v>
          </cell>
          <cell r="BH116">
            <v>6</v>
          </cell>
          <cell r="BI116" t="str">
            <v>Persona Natural</v>
          </cell>
          <cell r="BJ116" t="str">
            <v>Quibdo</v>
          </cell>
          <cell r="BK116" t="str">
            <v>Prestación de servicios profesionales en la asesoría jurídica, atención integral y defensa técnica judicial a las personas que comparezcan ante las salas y secciones de la JEP, teniendo en cuenta los enfoques diferenciales.(Contratos o convenio que no requieren pluralidad de ofertas)</v>
          </cell>
          <cell r="BL116" t="str">
            <v>Misional</v>
          </cell>
          <cell r="BM116" t="str">
            <v>Harvey Danilo Suárez Morales</v>
          </cell>
          <cell r="BN116" t="str">
            <v>Secretaría Ejecutiva</v>
          </cell>
          <cell r="BO116" t="str">
            <v xml:space="preserve">BB- Departamento SAAD Defensa a Comparecientes </v>
          </cell>
          <cell r="BP116" t="str">
            <v>Jorge Alirio Mancera Cortés</v>
          </cell>
          <cell r="BQ116">
            <v>79309847</v>
          </cell>
          <cell r="BR116" t="str">
            <v xml:space="preserve">BB- Departamento SAAD Defensa a Comparecientes </v>
          </cell>
          <cell r="BS116" t="str">
            <v>N/A</v>
          </cell>
          <cell r="BT116" t="str">
            <v>N/A</v>
          </cell>
          <cell r="BU116" t="str">
            <v>N/A</v>
          </cell>
          <cell r="BV116" t="str">
            <v>Inversión</v>
          </cell>
          <cell r="BW116">
            <v>81208154</v>
          </cell>
          <cell r="BX116" t="str">
            <v>N/A</v>
          </cell>
          <cell r="BY116" t="str">
            <v>N/A</v>
          </cell>
          <cell r="BZ116">
            <v>7589549</v>
          </cell>
          <cell r="CA116" t="str">
            <v>N/A</v>
          </cell>
          <cell r="CB116">
            <v>64723</v>
          </cell>
          <cell r="CC116">
            <v>110823</v>
          </cell>
          <cell r="CD116">
            <v>2022011000068</v>
          </cell>
          <cell r="CE116">
            <v>44979</v>
          </cell>
          <cell r="CF116">
            <v>44986</v>
          </cell>
          <cell r="CG116" t="str">
            <v>N/A</v>
          </cell>
          <cell r="CH116" t="str">
            <v>N/A</v>
          </cell>
          <cell r="CI116" t="str">
            <v>N/A</v>
          </cell>
          <cell r="CJ116" t="str">
            <v>N/A</v>
          </cell>
          <cell r="CK116" t="str">
            <v>N/A</v>
          </cell>
          <cell r="CL116">
            <v>0</v>
          </cell>
          <cell r="CM116" t="str">
            <v>N/A</v>
          </cell>
          <cell r="CN116">
            <v>0</v>
          </cell>
          <cell r="CO116" t="str">
            <v>N/A</v>
          </cell>
          <cell r="CP116">
            <v>0</v>
          </cell>
          <cell r="CQ116" t="str">
            <v>N/A</v>
          </cell>
          <cell r="CR116">
            <v>0</v>
          </cell>
          <cell r="CS116" t="str">
            <v>N/A</v>
          </cell>
          <cell r="CT116">
            <v>0</v>
          </cell>
          <cell r="CU116" t="str">
            <v>N/A</v>
          </cell>
          <cell r="CV116">
            <v>0</v>
          </cell>
          <cell r="CW116">
            <v>81208154</v>
          </cell>
          <cell r="CX116" t="str">
            <v>NO</v>
          </cell>
          <cell r="CY116" t="str">
            <v>N/A</v>
          </cell>
          <cell r="CZ116" t="str">
            <v>N/A</v>
          </cell>
          <cell r="DA116" t="str">
            <v>N/A</v>
          </cell>
          <cell r="DB116">
            <v>45291</v>
          </cell>
          <cell r="DC116">
            <v>45291</v>
          </cell>
          <cell r="DD116">
            <v>-51</v>
          </cell>
          <cell r="DE116" t="str">
            <v>NO</v>
          </cell>
          <cell r="DF116" t="str">
            <v>Urabá, Bajo Atrato y
Darién</v>
          </cell>
          <cell r="DG116" t="str">
            <v>Cumplimiento</v>
          </cell>
          <cell r="DH116" t="str">
            <v>55-47-101007538</v>
          </cell>
          <cell r="DI116">
            <v>0</v>
          </cell>
          <cell r="DJ116" t="str">
            <v>Seguros del Estado S.A.</v>
          </cell>
          <cell r="DK116">
            <v>44980</v>
          </cell>
          <cell r="DL116" t="str">
            <v>22/02/2023 - 30/06/2024</v>
          </cell>
          <cell r="DM116">
            <v>44986</v>
          </cell>
          <cell r="DN116" t="str">
            <v>https://jepcolombia.sharepoint.com/:b:/g/SE/DAJ/SDC/EbQa9dZRVllJrtIe6H4tO3ABHp_HVUB-NNVSprxdopmCIQ?e=Hhpo8a</v>
          </cell>
          <cell r="DO116" t="str">
            <v>Ninguna</v>
          </cell>
          <cell r="DP116" t="str">
            <v>Terminado</v>
          </cell>
          <cell r="DQ116" t="str">
            <v>Ingreso</v>
          </cell>
          <cell r="DR116" t="str">
            <v>N/A</v>
          </cell>
          <cell r="DS116" t="str">
            <v>DERECHO</v>
          </cell>
          <cell r="DT116" t="str">
            <v>N/A</v>
          </cell>
          <cell r="DU116" t="str">
            <v>FEMENINO</v>
          </cell>
        </row>
        <row r="117">
          <cell r="AY117" t="str">
            <v>JEP-143-2023</v>
          </cell>
          <cell r="AZ117" t="str">
            <v>JEP-CSPO-143-2023</v>
          </cell>
          <cell r="BA117" t="str">
            <v>Carlos Torres</v>
          </cell>
          <cell r="BB117">
            <v>44950</v>
          </cell>
          <cell r="BC117" t="str">
            <v>Laura Camila Aguasaco Moreno</v>
          </cell>
          <cell r="BD117" t="str">
            <v>Contratos o convenios que no requieren pluralidad de ofertas</v>
          </cell>
          <cell r="BE117" t="str">
            <v>1. Prestación de servicios</v>
          </cell>
          <cell r="BF117" t="str">
            <v>Cédula de ciudadanía</v>
          </cell>
          <cell r="BG117">
            <v>1018428673</v>
          </cell>
          <cell r="BH117">
            <v>1</v>
          </cell>
          <cell r="BI117" t="str">
            <v>Persona Natural</v>
          </cell>
          <cell r="BJ117" t="str">
            <v>Bogotá D.C.</v>
          </cell>
          <cell r="BK117" t="str">
            <v>Prestación de servicios profesionales para apoyar y acompañar al departamento SAAD Comparecientes en el trámite de las gestiones administrativas propias del desarrollo del Sistema Autónomo de Asesoría y Defensa</v>
          </cell>
          <cell r="BL117" t="str">
            <v>Misional</v>
          </cell>
          <cell r="BM117" t="str">
            <v>Harvey Danilo Suárez Morales</v>
          </cell>
          <cell r="BN117" t="str">
            <v>Secretaría Ejecutiva</v>
          </cell>
          <cell r="BO117" t="str">
            <v xml:space="preserve">BB- Departamento SAAD Defensa a Comparecientes </v>
          </cell>
          <cell r="BP117" t="str">
            <v>Jorge Alirio Mancera Cortés</v>
          </cell>
          <cell r="BQ117">
            <v>79309847</v>
          </cell>
          <cell r="BR117" t="str">
            <v xml:space="preserve">BB- Departamento SAAD Defensa a Comparecientes </v>
          </cell>
          <cell r="BS117" t="str">
            <v>N/A</v>
          </cell>
          <cell r="BT117" t="str">
            <v>N/A</v>
          </cell>
          <cell r="BU117" t="str">
            <v>N/A</v>
          </cell>
          <cell r="BV117" t="str">
            <v>Inversión</v>
          </cell>
          <cell r="BW117">
            <v>87532783</v>
          </cell>
          <cell r="BX117" t="str">
            <v>N/A</v>
          </cell>
          <cell r="BY117" t="str">
            <v>N/A</v>
          </cell>
          <cell r="BZ117">
            <v>7589549</v>
          </cell>
          <cell r="CA117" t="str">
            <v>N/A</v>
          </cell>
          <cell r="CB117">
            <v>45123</v>
          </cell>
          <cell r="CC117">
            <v>49123</v>
          </cell>
          <cell r="CD117">
            <v>2022011000068</v>
          </cell>
          <cell r="CE117">
            <v>44952</v>
          </cell>
          <cell r="CF117">
            <v>44953</v>
          </cell>
          <cell r="CG117" t="str">
            <v>N/A</v>
          </cell>
          <cell r="CH117" t="str">
            <v>N/A</v>
          </cell>
          <cell r="CI117" t="str">
            <v>N/A</v>
          </cell>
          <cell r="CJ117" t="str">
            <v>N/A</v>
          </cell>
          <cell r="CK117" t="str">
            <v>N/A</v>
          </cell>
          <cell r="CL117">
            <v>0</v>
          </cell>
          <cell r="CM117" t="str">
            <v>N/A</v>
          </cell>
          <cell r="CN117">
            <v>0</v>
          </cell>
          <cell r="CO117" t="str">
            <v>N/A</v>
          </cell>
          <cell r="CP117">
            <v>0</v>
          </cell>
          <cell r="CQ117" t="str">
            <v>N/A</v>
          </cell>
          <cell r="CR117">
            <v>0</v>
          </cell>
          <cell r="CS117" t="str">
            <v>N/A</v>
          </cell>
          <cell r="CT117">
            <v>0</v>
          </cell>
          <cell r="CU117" t="str">
            <v>N/A</v>
          </cell>
          <cell r="CV117">
            <v>0</v>
          </cell>
          <cell r="CW117">
            <v>87532783</v>
          </cell>
          <cell r="CX117" t="str">
            <v>NO</v>
          </cell>
          <cell r="CY117" t="str">
            <v>N/A</v>
          </cell>
          <cell r="CZ117" t="str">
            <v>N/A</v>
          </cell>
          <cell r="DA117" t="str">
            <v>N/A</v>
          </cell>
          <cell r="DB117">
            <v>45291</v>
          </cell>
          <cell r="DC117">
            <v>45291</v>
          </cell>
          <cell r="DD117">
            <v>-51</v>
          </cell>
          <cell r="DE117" t="str">
            <v>SI</v>
          </cell>
          <cell r="DF117" t="str">
            <v>Bogotá D.C.</v>
          </cell>
          <cell r="DG117" t="str">
            <v>Cumplimiento</v>
          </cell>
          <cell r="DH117" t="str">
            <v>21-45-101398701</v>
          </cell>
          <cell r="DI117">
            <v>0</v>
          </cell>
          <cell r="DJ117" t="str">
            <v>Seguros del Estado S.A.</v>
          </cell>
          <cell r="DK117">
            <v>44952</v>
          </cell>
          <cell r="DL117" t="str">
            <v>26/01/2023 - 01/07/2024</v>
          </cell>
          <cell r="DM117">
            <v>44953</v>
          </cell>
          <cell r="DN117" t="str">
            <v>https://jepcolombia.sharepoint.com/:b:/g/SE/DAJ/SDC/EbMweK4Oqj1CmX-tHZTi7coBX_d-kKTXufv0qapposgsRQ?e=JMm0i4</v>
          </cell>
          <cell r="DO117" t="str">
            <v>Ninguna</v>
          </cell>
          <cell r="DP117" t="str">
            <v>Terminado</v>
          </cell>
          <cell r="DQ117" t="str">
            <v>Ingreso</v>
          </cell>
          <cell r="DR117" t="str">
            <v>N/A</v>
          </cell>
          <cell r="DS117" t="str">
            <v>DERECHO</v>
          </cell>
          <cell r="DT117" t="str">
            <v>N/A</v>
          </cell>
          <cell r="DU117" t="str">
            <v>FEMENINO</v>
          </cell>
        </row>
        <row r="118">
          <cell r="AY118" t="str">
            <v>JEP-125-2023</v>
          </cell>
          <cell r="AZ118" t="str">
            <v>JEP-CSPO-125-2023</v>
          </cell>
          <cell r="BA118" t="str">
            <v>Paola Casas</v>
          </cell>
          <cell r="BB118">
            <v>44584</v>
          </cell>
          <cell r="BC118" t="str">
            <v>BUHO MEDIA S.A.S.</v>
          </cell>
          <cell r="BD118" t="str">
            <v>Contratos o convenios que no requieren pluralidad de ofertas</v>
          </cell>
          <cell r="BE118" t="str">
            <v>1. Prestación de servicios</v>
          </cell>
          <cell r="BF118" t="str">
            <v>NIT</v>
          </cell>
          <cell r="BG118">
            <v>900224814</v>
          </cell>
          <cell r="BH118">
            <v>5</v>
          </cell>
          <cell r="BI118" t="str">
            <v>Persona Jurídica</v>
          </cell>
          <cell r="BJ118" t="str">
            <v>Bogotá D.C.</v>
          </cell>
          <cell r="BK118" t="str">
            <v>Prestar servicios profesionales para acompañar a la Subdirección de Comunicaciones, en la realización del monitoreo diario de los medios y plataformas de comunicación a nivel internacional, nacional, regional y local en los que circulan información sobre la JEP y los temas asociados a su gestión de acuerdo a la política y estrategia de comunicaciones, con el fin de realizar el análisis de impacto.</v>
          </cell>
          <cell r="BL118" t="str">
            <v>Funciones de la dependencia</v>
          </cell>
          <cell r="BM118" t="str">
            <v>Harvey Danilo Suárez Morales</v>
          </cell>
          <cell r="BN118" t="str">
            <v>Secretaría Ejecutiva</v>
          </cell>
          <cell r="BO118" t="str">
            <v>AA- Subdirección de Comunicaciones</v>
          </cell>
          <cell r="BP118" t="str">
            <v>Hernando Salazar Palacio</v>
          </cell>
          <cell r="BQ118">
            <v>14238439</v>
          </cell>
          <cell r="BR118" t="str">
            <v>AA - Subdirección de Comunicaciones</v>
          </cell>
          <cell r="BS118" t="str">
            <v>N/A</v>
          </cell>
          <cell r="BT118" t="str">
            <v>N/A</v>
          </cell>
          <cell r="BU118" t="str">
            <v>N/A</v>
          </cell>
          <cell r="BV118" t="str">
            <v>Inversión</v>
          </cell>
          <cell r="BW118">
            <v>144574452</v>
          </cell>
          <cell r="BX118" t="str">
            <v>N/A</v>
          </cell>
          <cell r="BY118" t="str">
            <v>N/A</v>
          </cell>
          <cell r="BZ118">
            <v>12047871</v>
          </cell>
          <cell r="CA118" t="str">
            <v>N/A</v>
          </cell>
          <cell r="CB118">
            <v>27223</v>
          </cell>
          <cell r="CC118">
            <v>27223</v>
          </cell>
          <cell r="CD118">
            <v>2022011000068</v>
          </cell>
          <cell r="CE118">
            <v>44950</v>
          </cell>
          <cell r="CF118">
            <v>44952</v>
          </cell>
          <cell r="CG118" t="str">
            <v>N/A</v>
          </cell>
          <cell r="CH118" t="str">
            <v>N/A</v>
          </cell>
          <cell r="CI118" t="str">
            <v>N/A</v>
          </cell>
          <cell r="CJ118" t="str">
            <v>N/A</v>
          </cell>
          <cell r="CK118" t="str">
            <v>N/A</v>
          </cell>
          <cell r="CL118">
            <v>0</v>
          </cell>
          <cell r="CM118" t="str">
            <v>N/A</v>
          </cell>
          <cell r="CN118">
            <v>0</v>
          </cell>
          <cell r="CO118" t="str">
            <v>N/A</v>
          </cell>
          <cell r="CP118">
            <v>0</v>
          </cell>
          <cell r="CQ118" t="str">
            <v>N/A</v>
          </cell>
          <cell r="CR118">
            <v>0</v>
          </cell>
          <cell r="CS118" t="str">
            <v>N/A</v>
          </cell>
          <cell r="CT118">
            <v>0</v>
          </cell>
          <cell r="CU118" t="str">
            <v>N/A</v>
          </cell>
          <cell r="CV118">
            <v>0</v>
          </cell>
          <cell r="CW118">
            <v>144574452</v>
          </cell>
          <cell r="CX118" t="str">
            <v>NO</v>
          </cell>
          <cell r="CY118" t="str">
            <v>N/A</v>
          </cell>
          <cell r="CZ118" t="str">
            <v>N/A</v>
          </cell>
          <cell r="DA118" t="str">
            <v>N/A</v>
          </cell>
          <cell r="DB118">
            <v>45291</v>
          </cell>
          <cell r="DC118">
            <v>45291</v>
          </cell>
          <cell r="DD118">
            <v>-51</v>
          </cell>
          <cell r="DE118" t="str">
            <v>SI</v>
          </cell>
          <cell r="DF118" t="str">
            <v>Bogotá D.C.</v>
          </cell>
          <cell r="DG118" t="str">
            <v>Cumplimiento</v>
          </cell>
          <cell r="DH118" t="str">
            <v xml:space="preserve">	21-45-101398642</v>
          </cell>
          <cell r="DI118">
            <v>0</v>
          </cell>
          <cell r="DJ118" t="str">
            <v>Seguros del Estado S.A.</v>
          </cell>
          <cell r="DK118">
            <v>44951</v>
          </cell>
          <cell r="DL118" t="str">
            <v>24/01/2023 - 31/12/2026</v>
          </cell>
          <cell r="DM118">
            <v>44952</v>
          </cell>
          <cell r="DN118" t="str">
            <v>https://jepcolombia.sharepoint.com/:b:/g/SE/DAJ/SDC/EX68kCitQ5RDtJqi2LqAPYsBl2Uopjc8k_X1AlWM7c_q2w?e=q3k3jo</v>
          </cell>
          <cell r="DO118" t="str">
            <v>Ninguna</v>
          </cell>
          <cell r="DP118" t="str">
            <v>Terminado</v>
          </cell>
          <cell r="DQ118" t="str">
            <v>Ingreso</v>
          </cell>
          <cell r="DR118" t="str">
            <v>N/A</v>
          </cell>
          <cell r="DS118" t="str">
            <v>N/A</v>
          </cell>
          <cell r="DT118" t="str">
            <v>N/A</v>
          </cell>
          <cell r="DU118" t="str">
            <v>N/A</v>
          </cell>
        </row>
        <row r="119">
          <cell r="AY119" t="str">
            <v>JEP-689-2023</v>
          </cell>
          <cell r="AZ119" t="str">
            <v>JEP-CSPO-676-2023</v>
          </cell>
          <cell r="BA119" t="str">
            <v>Arinson Ruiz</v>
          </cell>
          <cell r="BB119">
            <v>45112</v>
          </cell>
          <cell r="BC119" t="str">
            <v>La Imprenta Nacional de Colombia</v>
          </cell>
          <cell r="BD119" t="str">
            <v>Contratos o convenios que no requieren pluralidad de ofertas</v>
          </cell>
          <cell r="BE119" t="str">
            <v>1. Prestación de servicios</v>
          </cell>
          <cell r="BF119" t="str">
            <v>NIT</v>
          </cell>
          <cell r="BG119">
            <v>830001113</v>
          </cell>
          <cell r="BH119">
            <v>1</v>
          </cell>
          <cell r="BI119" t="str">
            <v>Persona Jurídica</v>
          </cell>
          <cell r="BJ119" t="str">
            <v>Bogotá D.C.</v>
          </cell>
          <cell r="BK119" t="str">
            <v>Prestación de servicios de diseño, edición e impresión de documentos y elementos de comunicación gráfica para la difusión de la misionalidad y apoyo a la pedagogía de las actividades realizadas por la JEP entre sus grupos de interés</v>
          </cell>
          <cell r="BL119" t="str">
            <v>Funciones de la dependencia</v>
          </cell>
          <cell r="BM119" t="str">
            <v>Gabriel Amado Pardo</v>
          </cell>
          <cell r="BN119" t="str">
            <v>Subdirección de Recursos Físicos e Infraestructura</v>
          </cell>
          <cell r="BO119" t="str">
            <v>AA- Subdirección de Comunicaciones</v>
          </cell>
          <cell r="BP119" t="str">
            <v>Hernando Salazar Palacio</v>
          </cell>
          <cell r="BQ119">
            <v>14238439</v>
          </cell>
          <cell r="BR119" t="str">
            <v>AA - Subdirección de Comunicaciones</v>
          </cell>
          <cell r="BS119" t="str">
            <v>N/A</v>
          </cell>
          <cell r="BT119" t="str">
            <v>N/A</v>
          </cell>
          <cell r="BU119" t="str">
            <v>N/A</v>
          </cell>
          <cell r="BV119" t="str">
            <v>Inversión</v>
          </cell>
          <cell r="BW119">
            <v>35057400</v>
          </cell>
          <cell r="BX119" t="str">
            <v>N/A</v>
          </cell>
          <cell r="BY119" t="str">
            <v>N/A</v>
          </cell>
          <cell r="BZ119" t="str">
            <v>PS</v>
          </cell>
          <cell r="CA119" t="str">
            <v>N/A</v>
          </cell>
          <cell r="CB119">
            <v>76623</v>
          </cell>
          <cell r="CC119">
            <v>374523</v>
          </cell>
          <cell r="CD119">
            <v>2022011000068</v>
          </cell>
          <cell r="CE119">
            <v>45118</v>
          </cell>
          <cell r="CF119">
            <v>45124</v>
          </cell>
          <cell r="CG119" t="str">
            <v>N/A</v>
          </cell>
          <cell r="CH119" t="str">
            <v>N/A</v>
          </cell>
          <cell r="CI119" t="str">
            <v>N/A</v>
          </cell>
          <cell r="CJ119" t="str">
            <v>N/A</v>
          </cell>
          <cell r="CK119" t="str">
            <v>N/A</v>
          </cell>
          <cell r="CL119">
            <v>0</v>
          </cell>
          <cell r="CM119" t="str">
            <v>N/A</v>
          </cell>
          <cell r="CN119">
            <v>0</v>
          </cell>
          <cell r="CO119" t="str">
            <v>N/A</v>
          </cell>
          <cell r="CP119">
            <v>0</v>
          </cell>
          <cell r="CQ119" t="str">
            <v>N/A</v>
          </cell>
          <cell r="CR119">
            <v>0</v>
          </cell>
          <cell r="CS119" t="str">
            <v>N/A</v>
          </cell>
          <cell r="CT119">
            <v>0</v>
          </cell>
          <cell r="CU119" t="str">
            <v>N/A</v>
          </cell>
          <cell r="CV119">
            <v>0</v>
          </cell>
          <cell r="CW119">
            <v>35057400</v>
          </cell>
          <cell r="CX119" t="str">
            <v>NO</v>
          </cell>
          <cell r="CY119" t="str">
            <v>N/A</v>
          </cell>
          <cell r="CZ119" t="str">
            <v>N/A</v>
          </cell>
          <cell r="DA119" t="str">
            <v>N/A</v>
          </cell>
          <cell r="DB119">
            <v>45291</v>
          </cell>
          <cell r="DC119">
            <v>45291</v>
          </cell>
          <cell r="DD119">
            <v>-51</v>
          </cell>
          <cell r="DE119" t="str">
            <v>SI</v>
          </cell>
          <cell r="DF119" t="str">
            <v>Bogotá D.C.</v>
          </cell>
          <cell r="DG119" t="str">
            <v>Cumplimiento</v>
          </cell>
          <cell r="DH119" t="str">
            <v>N/A</v>
          </cell>
          <cell r="DI119" t="str">
            <v>N/A</v>
          </cell>
          <cell r="DJ119" t="str">
            <v>N/A</v>
          </cell>
          <cell r="DK119" t="str">
            <v>N/A</v>
          </cell>
          <cell r="DL119" t="str">
            <v>N/A</v>
          </cell>
          <cell r="DM119" t="str">
            <v>N/A</v>
          </cell>
          <cell r="DN119" t="str">
            <v>N/A</v>
          </cell>
          <cell r="DO119" t="str">
            <v>Ninguna</v>
          </cell>
          <cell r="DP119" t="str">
            <v>Terminado</v>
          </cell>
          <cell r="DQ119" t="str">
            <v>Ingreso</v>
          </cell>
          <cell r="DR119" t="str">
            <v>N/A</v>
          </cell>
          <cell r="DS119" t="str">
            <v>N/A</v>
          </cell>
          <cell r="DT119" t="str">
            <v>N/A</v>
          </cell>
          <cell r="DU119" t="str">
            <v>N/A</v>
          </cell>
        </row>
        <row r="120">
          <cell r="AY120" t="str">
            <v>JEP-749-2023</v>
          </cell>
          <cell r="AZ120" t="str">
            <v>JEP-IPI-004-2023</v>
          </cell>
          <cell r="BA120" t="str">
            <v>Paola Casas</v>
          </cell>
          <cell r="BB120">
            <v>45155</v>
          </cell>
          <cell r="BC120" t="str">
            <v>SERVIMEDIOS S.A.S.</v>
          </cell>
          <cell r="BD120" t="str">
            <v>Invitación Pública inferior a 450SMMLV</v>
          </cell>
          <cell r="BE120" t="str">
            <v>1. Prestación de servicios</v>
          </cell>
          <cell r="BF120" t="str">
            <v>NIT</v>
          </cell>
          <cell r="BG120">
            <v>800045878</v>
          </cell>
          <cell r="BH120">
            <v>5</v>
          </cell>
          <cell r="BI120" t="str">
            <v>Persona Jurídica</v>
          </cell>
          <cell r="BJ120" t="str">
            <v>Bogotá D.C.</v>
          </cell>
          <cell r="BK120" t="str">
            <v>Prestar servicios para diseñar e implementar un plan de medios que permita contribuir en la divulgación del mandato, la misión, principios, valores y resultados del quehacer de la JEP entre sus distintos grupos de interés</v>
          </cell>
          <cell r="BL120" t="str">
            <v>Funciones de la dependencia</v>
          </cell>
          <cell r="BM120" t="str">
            <v>Harvey Danilo Suárez Morales</v>
          </cell>
          <cell r="BN120" t="str">
            <v>Secretaría Ejecutiva</v>
          </cell>
          <cell r="BO120" t="str">
            <v>AA- Subdirección de Comunicaciones</v>
          </cell>
          <cell r="BP120" t="str">
            <v>Hernando Salazar Palacio</v>
          </cell>
          <cell r="BQ120">
            <v>14238439</v>
          </cell>
          <cell r="BR120" t="str">
            <v>AA - Subdirección de Comunicaciones</v>
          </cell>
          <cell r="BS120" t="str">
            <v>N/A</v>
          </cell>
          <cell r="BT120" t="str">
            <v>N/A</v>
          </cell>
          <cell r="BU120" t="str">
            <v>N/A</v>
          </cell>
          <cell r="BV120" t="str">
            <v>Inversión</v>
          </cell>
          <cell r="BW120">
            <v>450000000</v>
          </cell>
          <cell r="BX120" t="str">
            <v>N/A</v>
          </cell>
          <cell r="BY120" t="str">
            <v>N/A</v>
          </cell>
          <cell r="BZ120" t="str">
            <v>N/A</v>
          </cell>
          <cell r="CA120" t="str">
            <v>N/A</v>
          </cell>
          <cell r="CB120">
            <v>98223</v>
          </cell>
          <cell r="CC120">
            <v>460323</v>
          </cell>
          <cell r="CD120">
            <v>2022011000068</v>
          </cell>
          <cell r="CE120">
            <v>45156</v>
          </cell>
          <cell r="CF120">
            <v>45162</v>
          </cell>
          <cell r="CG120" t="str">
            <v>N/A</v>
          </cell>
          <cell r="CH120" t="str">
            <v>N/A</v>
          </cell>
          <cell r="CI120" t="str">
            <v>N/A</v>
          </cell>
          <cell r="CJ120" t="str">
            <v>N/A</v>
          </cell>
          <cell r="CK120" t="str">
            <v>N/A</v>
          </cell>
          <cell r="CL120">
            <v>0</v>
          </cell>
          <cell r="CM120" t="str">
            <v>N/A</v>
          </cell>
          <cell r="CN120">
            <v>0</v>
          </cell>
          <cell r="CO120" t="str">
            <v>N/A</v>
          </cell>
          <cell r="CP120">
            <v>0</v>
          </cell>
          <cell r="CQ120" t="str">
            <v>N/A</v>
          </cell>
          <cell r="CR120">
            <v>0</v>
          </cell>
          <cell r="CS120" t="str">
            <v>N/A</v>
          </cell>
          <cell r="CT120">
            <v>0</v>
          </cell>
          <cell r="CU120" t="str">
            <v>N/A</v>
          </cell>
          <cell r="CV120">
            <v>0</v>
          </cell>
          <cell r="CW120">
            <v>450000000</v>
          </cell>
          <cell r="CX120" t="str">
            <v>NO</v>
          </cell>
          <cell r="CY120" t="str">
            <v>N/A</v>
          </cell>
          <cell r="CZ120" t="str">
            <v>N/A</v>
          </cell>
          <cell r="DA120" t="str">
            <v>N/A</v>
          </cell>
          <cell r="DB120">
            <v>45275</v>
          </cell>
          <cell r="DC120">
            <v>45275</v>
          </cell>
          <cell r="DD120">
            <v>-67</v>
          </cell>
          <cell r="DE120" t="str">
            <v>SI</v>
          </cell>
          <cell r="DF120" t="str">
            <v>Territorio Nacional</v>
          </cell>
          <cell r="DG120" t="str">
            <v>Cumplimiento</v>
          </cell>
          <cell r="DH120" t="str">
            <v>18-45-101162751</v>
          </cell>
          <cell r="DI120">
            <v>0</v>
          </cell>
          <cell r="DJ120" t="str">
            <v>Seguros del Estado S.A.</v>
          </cell>
          <cell r="DK120">
            <v>45160</v>
          </cell>
          <cell r="DL120" t="str">
            <v>22/08/2023 - 31/12/2026</v>
          </cell>
          <cell r="DM120">
            <v>45161</v>
          </cell>
          <cell r="DN120" t="str">
            <v>No esta en la carpeta revisado el 29/08/2023
No esta en la carpeta revisado el 5/10/2023
No esta en la carpta revisado 26/10/2023
No esta en la carpeta revisado 20/01/2024</v>
          </cell>
          <cell r="DO120" t="str">
            <v xml:space="preserve">Ninguna
</v>
          </cell>
          <cell r="DP120" t="str">
            <v>Terminado</v>
          </cell>
          <cell r="DQ120" t="str">
            <v>Ingreso</v>
          </cell>
          <cell r="DR120" t="str">
            <v>N/A</v>
          </cell>
          <cell r="DS120" t="str">
            <v>N/A</v>
          </cell>
          <cell r="DT120" t="str">
            <v>N/A</v>
          </cell>
          <cell r="DU120" t="str">
            <v>N/A</v>
          </cell>
        </row>
        <row r="121">
          <cell r="AY121" t="str">
            <v>JEP-154-2023</v>
          </cell>
          <cell r="AZ121" t="str">
            <v>JEP-CSPO-154-2023</v>
          </cell>
          <cell r="BA121" t="str">
            <v>Angela Esquivel</v>
          </cell>
          <cell r="BB121">
            <v>44950</v>
          </cell>
          <cell r="BC121" t="str">
            <v>CANAL REGIONAL DE TELEVISION TEVEANDINA LTDA</v>
          </cell>
          <cell r="BD121" t="str">
            <v>Contratos o convenios que no requieren pluralidad de ofertas</v>
          </cell>
          <cell r="BE121" t="str">
            <v>4. Contrato interadministrativo</v>
          </cell>
          <cell r="BF121" t="str">
            <v>NIT</v>
          </cell>
          <cell r="BG121">
            <v>830005370</v>
          </cell>
          <cell r="BH121">
            <v>4</v>
          </cell>
          <cell r="BI121" t="str">
            <v>Persona Jurídica</v>
          </cell>
          <cell r="BJ121" t="str">
            <v>Bogotá D.C.</v>
          </cell>
          <cell r="BK121" t="str">
            <v>Prestación de servicios logísticos, humanos, técnicos y demás que sean necesarios para la operación del sistema de gestión de medios de la JEP</v>
          </cell>
          <cell r="BL121" t="str">
            <v>Funciones de la dependencia</v>
          </cell>
          <cell r="BM121" t="str">
            <v>Ana Lucia Rosales Callejas</v>
          </cell>
          <cell r="BN121" t="str">
            <v>Dirección Administrativa y Financiera</v>
          </cell>
          <cell r="BO121" t="str">
            <v>AA- Subdirección de Comunicaciones</v>
          </cell>
          <cell r="BP121" t="str">
            <v>Hernando Salazar Palacio</v>
          </cell>
          <cell r="BQ121">
            <v>14238439</v>
          </cell>
          <cell r="BR121" t="str">
            <v>AA - Subdirección de Comunicaciones</v>
          </cell>
          <cell r="BS121" t="str">
            <v>N/A</v>
          </cell>
          <cell r="BT121" t="str">
            <v>N/A</v>
          </cell>
          <cell r="BU121" t="str">
            <v>N/A</v>
          </cell>
          <cell r="BV121" t="str">
            <v>Inversión</v>
          </cell>
          <cell r="BW121">
            <v>1946665220</v>
          </cell>
          <cell r="BX121" t="str">
            <v>N/A</v>
          </cell>
          <cell r="BY121" t="str">
            <v>N/A</v>
          </cell>
          <cell r="BZ121" t="str">
            <v>N/A</v>
          </cell>
          <cell r="CA121" t="str">
            <v>N/A</v>
          </cell>
          <cell r="CB121">
            <v>53323</v>
          </cell>
          <cell r="CC121">
            <v>52323</v>
          </cell>
          <cell r="CD121" t="str">
            <v xml:space="preserve">	2022011000068</v>
          </cell>
          <cell r="CE121">
            <v>44953</v>
          </cell>
          <cell r="CF121">
            <v>44958</v>
          </cell>
          <cell r="CG121" t="str">
            <v>N/A</v>
          </cell>
          <cell r="CH121" t="str">
            <v>N/A</v>
          </cell>
          <cell r="CI121" t="str">
            <v>N/A</v>
          </cell>
          <cell r="CJ121" t="str">
            <v>N/A</v>
          </cell>
          <cell r="CK121" t="str">
            <v>N/A</v>
          </cell>
          <cell r="CL121">
            <v>973332610</v>
          </cell>
          <cell r="CM121">
            <v>45111</v>
          </cell>
          <cell r="CN121">
            <v>0</v>
          </cell>
          <cell r="CO121" t="str">
            <v>N/A</v>
          </cell>
          <cell r="CP121">
            <v>0</v>
          </cell>
          <cell r="CQ121" t="str">
            <v>N/A</v>
          </cell>
          <cell r="CR121">
            <v>0</v>
          </cell>
          <cell r="CS121" t="str">
            <v>N/A</v>
          </cell>
          <cell r="CT121">
            <v>1</v>
          </cell>
          <cell r="CU121">
            <v>45195</v>
          </cell>
          <cell r="CV121">
            <v>71</v>
          </cell>
          <cell r="CW121">
            <v>2919997830</v>
          </cell>
          <cell r="CX121" t="str">
            <v>NO</v>
          </cell>
          <cell r="CY121" t="str">
            <v>N/A</v>
          </cell>
          <cell r="CZ121" t="str">
            <v>N/A</v>
          </cell>
          <cell r="DA121" t="str">
            <v>N/A</v>
          </cell>
          <cell r="DB121">
            <v>45138</v>
          </cell>
          <cell r="DC121">
            <v>45209</v>
          </cell>
          <cell r="DD121">
            <v>-133</v>
          </cell>
          <cell r="DE121" t="str">
            <v>SI</v>
          </cell>
          <cell r="DF121" t="str">
            <v>Bogotá D.C. - Edificio Escuadra</v>
          </cell>
          <cell r="DG121" t="str">
            <v>Cumplimiento
Responsabilidad Civil Extracontractual</v>
          </cell>
          <cell r="DH121" t="str">
            <v>33-45-101116252
33-40-101073140</v>
          </cell>
          <cell r="DI121" t="str">
            <v>0
0</v>
          </cell>
          <cell r="DJ121" t="str">
            <v>Seguros del Estado S.A.
Seguros del Estado S.A.</v>
          </cell>
          <cell r="DK121" t="str">
            <v>31/01/2023
31/01/2023</v>
          </cell>
          <cell r="DL121" t="str">
            <v>27/01/2023 - 31/07/2023
27/01/2023 - 31/07/2023</v>
          </cell>
          <cell r="DM121">
            <v>44957</v>
          </cell>
          <cell r="DN121" t="str">
            <v>https://jepcolombia.sharepoint.com/:b:/g/SE/DAJ/SDC/EUD993EcchJEmMWzNZ6J_LMBW1U2vkcYmc0IRqy2VS0QWA?e=Oedv71</v>
          </cell>
          <cell r="DO121" t="str">
            <v>Mediante otrosí N°1 SE Prorroga el plazo de ejecución del
contrato, hasta el 30 de septiembre de 2023 y se adiciona el valor de $973.332.610
Mediante otrosí N°2 se prorroga el plazo de ejecución hasta el 10/10/2023</v>
          </cell>
          <cell r="DP121" t="str">
            <v>Terminado</v>
          </cell>
          <cell r="DQ121" t="str">
            <v>Adición y prorroga</v>
          </cell>
          <cell r="DR121" t="str">
            <v>N/A</v>
          </cell>
          <cell r="DS121" t="str">
            <v>N/A</v>
          </cell>
          <cell r="DT121" t="str">
            <v>N/A</v>
          </cell>
          <cell r="DU121" t="str">
            <v>N/A</v>
          </cell>
        </row>
        <row r="122">
          <cell r="AY122" t="str">
            <v>JEP-232-2023</v>
          </cell>
          <cell r="AZ122" t="str">
            <v>JEP-CSPO-232-2023</v>
          </cell>
          <cell r="BA122" t="str">
            <v>Angela Esquivel</v>
          </cell>
          <cell r="BB122">
            <v>44957</v>
          </cell>
          <cell r="BC122" t="str">
            <v>María Camila Restrepo Giraldo</v>
          </cell>
          <cell r="BD122" t="str">
            <v>Contratos o convenios que no requieren pluralidad de ofertas</v>
          </cell>
          <cell r="BE122" t="str">
            <v>1. Prestación de servicios</v>
          </cell>
          <cell r="BF122" t="str">
            <v>Cédula de ciudadanía</v>
          </cell>
          <cell r="BG122">
            <v>1151948076</v>
          </cell>
          <cell r="BH122">
            <v>8</v>
          </cell>
          <cell r="BI122" t="str">
            <v>Persona Natural</v>
          </cell>
          <cell r="BJ122" t="str">
            <v>Cali</v>
          </cell>
          <cell r="BK122" t="str">
            <v>Prestar servicios profesionales para apoyar y acompañar a la subdirección de comunicaciones en la conceptualización, producción y edición de contenidos de la información generada por la JEP, para la articulación de la gestión de comunicaciones y en desarrollo de la estrategia de comunicaciones.</v>
          </cell>
          <cell r="BL122" t="str">
            <v>Funciones de la dependencia</v>
          </cell>
          <cell r="BM122" t="str">
            <v>Harvey Danilo Suárez Morales</v>
          </cell>
          <cell r="BN122" t="str">
            <v>Secretaría Ejecutiva</v>
          </cell>
          <cell r="BO122" t="str">
            <v>AA- Subdirección de Comunicaciones</v>
          </cell>
          <cell r="BP122" t="str">
            <v>Hernando Salazar Palacio</v>
          </cell>
          <cell r="BQ122">
            <v>14238439</v>
          </cell>
          <cell r="BR122" t="str">
            <v>AA - Subdirección de Comunicaciones</v>
          </cell>
          <cell r="BS122" t="str">
            <v>N/A</v>
          </cell>
          <cell r="BT122" t="str">
            <v>N/A</v>
          </cell>
          <cell r="BU122" t="str">
            <v>N/A</v>
          </cell>
          <cell r="BV122" t="str">
            <v>Inversión</v>
          </cell>
          <cell r="BW122">
            <v>110200277</v>
          </cell>
          <cell r="BX122" t="str">
            <v>N/A</v>
          </cell>
          <cell r="BY122" t="str">
            <v>N/A</v>
          </cell>
          <cell r="BZ122">
            <v>12446862</v>
          </cell>
          <cell r="CA122" t="str">
            <v>N/A</v>
          </cell>
          <cell r="CB122">
            <v>61423</v>
          </cell>
          <cell r="CC122">
            <v>68223</v>
          </cell>
          <cell r="CD122">
            <v>2022011000068</v>
          </cell>
          <cell r="CE122">
            <v>44958</v>
          </cell>
          <cell r="CF122">
            <v>44964</v>
          </cell>
          <cell r="CG122" t="str">
            <v>N/A</v>
          </cell>
          <cell r="CH122" t="str">
            <v>N/A</v>
          </cell>
          <cell r="CI122" t="str">
            <v>N/A</v>
          </cell>
          <cell r="CJ122" t="str">
            <v>N/A</v>
          </cell>
          <cell r="CK122" t="str">
            <v>N/A</v>
          </cell>
          <cell r="CL122">
            <v>9471748</v>
          </cell>
          <cell r="CM122">
            <v>45138</v>
          </cell>
          <cell r="CN122">
            <v>40775919</v>
          </cell>
          <cell r="CO122">
            <v>45288</v>
          </cell>
          <cell r="CP122">
            <v>0</v>
          </cell>
          <cell r="CQ122" t="str">
            <v>N/A</v>
          </cell>
          <cell r="CR122">
            <v>0</v>
          </cell>
          <cell r="CS122" t="str">
            <v>N/A</v>
          </cell>
          <cell r="CT122">
            <v>1</v>
          </cell>
          <cell r="CU122">
            <v>45288</v>
          </cell>
          <cell r="CV122">
            <v>91</v>
          </cell>
          <cell r="CW122">
            <v>160447944</v>
          </cell>
          <cell r="CX122" t="str">
            <v>SI</v>
          </cell>
          <cell r="CY122">
            <v>40775919</v>
          </cell>
          <cell r="CZ122" t="str">
            <v>N/A</v>
          </cell>
          <cell r="DA122" t="str">
            <v>N/A</v>
          </cell>
          <cell r="DB122">
            <v>45291</v>
          </cell>
          <cell r="DC122">
            <v>45382</v>
          </cell>
          <cell r="DD122">
            <v>40</v>
          </cell>
          <cell r="DE122" t="str">
            <v>NO</v>
          </cell>
          <cell r="DF122" t="str">
            <v>Bogotá D.C.</v>
          </cell>
          <cell r="DG122" t="str">
            <v>Cumplimiento</v>
          </cell>
          <cell r="DH122" t="str">
            <v>11-47-101013968
11-47-101013968</v>
          </cell>
          <cell r="DI122" t="str">
            <v>0
1</v>
          </cell>
          <cell r="DJ122" t="str">
            <v>Seguros del Estado S.A.
Seguros del Estado S.A.</v>
          </cell>
          <cell r="DK122" t="str">
            <v>03/02/2023
01/08/2023</v>
          </cell>
          <cell r="DL122" t="str">
            <v>01/02/2023 - 10/07/2023
01/02/2023 - 10/07/2024</v>
          </cell>
          <cell r="DM122" t="str">
            <v>06/02/2023
08/08/2023</v>
          </cell>
          <cell r="DN122" t="str">
            <v>https://jepcolombia.sharepoint.com/:b:/g/SE/DAJ/SDC/EQugse1ucYxPoeHBLdYhJ4QB5P4P0Kcqt8_Kv0wZlgSuCg?e=8IeJdH</v>
          </cell>
          <cell r="DO122" t="str">
            <v>Mediante otrosí N°1 del 31/07/2023 se Adicionar el valor del contrato en la suma de $9.471.748, las obligaciones espcíficas y la forma de pago mensual por $12.446.862
Mediante Otrosí N°2 el 28/12/2023 se publica la adición y prórroga del contrato JEP-232-2023</v>
          </cell>
          <cell r="DP122" t="str">
            <v>En ejecución</v>
          </cell>
          <cell r="DQ122" t="str">
            <v>Adición y prorroga</v>
          </cell>
          <cell r="DR122" t="str">
            <v>N/A</v>
          </cell>
          <cell r="DS122" t="str">
            <v>COMUNICACIÓN SOCIAL Y PERIODISMO</v>
          </cell>
          <cell r="DT122" t="str">
            <v>N/A</v>
          </cell>
          <cell r="DU122" t="str">
            <v>FEMENINO</v>
          </cell>
        </row>
        <row r="123">
          <cell r="AY123" t="str">
            <v>JEP-124-2023</v>
          </cell>
          <cell r="AZ123" t="str">
            <v>JEP-CSPO-124-2023</v>
          </cell>
          <cell r="BA123" t="str">
            <v>Angela Esquivel</v>
          </cell>
          <cell r="BB123">
            <v>44584</v>
          </cell>
          <cell r="BC123" t="str">
            <v>Elizabeth Troncoso Torres</v>
          </cell>
          <cell r="BD123" t="str">
            <v>Contratos o convenios que no requieren pluralidad de ofertas</v>
          </cell>
          <cell r="BE123" t="str">
            <v>1. Prestación de servicios</v>
          </cell>
          <cell r="BF123" t="str">
            <v>Cédula de ciudadanía</v>
          </cell>
          <cell r="BG123">
            <v>1032425840</v>
          </cell>
          <cell r="BH123">
            <v>2</v>
          </cell>
          <cell r="BI123" t="str">
            <v>Persona Natural</v>
          </cell>
          <cell r="BJ123" t="str">
            <v>Bogotá D.C.</v>
          </cell>
          <cell r="BK123" t="str">
            <v>Prestar servicios profesionales para apoyar a la Subdirección de Comunicaciones en los trámites administrativos, contables y de planeación de los proyectos a cargo de la dependencia relacionados con la gestión de medios, estrategia de comunicación y gestión de comunicaciones de la JEP.</v>
          </cell>
          <cell r="BL123" t="str">
            <v>Funciones de la dependencia</v>
          </cell>
          <cell r="BM123" t="str">
            <v>Harvey Danilo Suárez Morales</v>
          </cell>
          <cell r="BN123" t="str">
            <v>Secretaría Ejecutiva</v>
          </cell>
          <cell r="BO123" t="str">
            <v>AA- Subdirección de Comunicaciones</v>
          </cell>
          <cell r="BP123" t="str">
            <v>Hernando Salazar Palacio</v>
          </cell>
          <cell r="BQ123">
            <v>14238439</v>
          </cell>
          <cell r="BR123" t="str">
            <v>AA - Subdirección de Comunicaciones</v>
          </cell>
          <cell r="BS123" t="str">
            <v>N/A</v>
          </cell>
          <cell r="BT123" t="str">
            <v>N/A</v>
          </cell>
          <cell r="BU123" t="str">
            <v>N/A</v>
          </cell>
          <cell r="BV123" t="str">
            <v>Inversión</v>
          </cell>
          <cell r="BW123">
            <v>83788632</v>
          </cell>
          <cell r="BX123" t="str">
            <v>N/A</v>
          </cell>
          <cell r="BY123" t="str">
            <v>N/A</v>
          </cell>
          <cell r="BZ123">
            <v>6982386</v>
          </cell>
          <cell r="CA123" t="str">
            <v>N/A</v>
          </cell>
          <cell r="CB123">
            <v>41623</v>
          </cell>
          <cell r="CC123">
            <v>42423</v>
          </cell>
          <cell r="CD123" t="str">
            <v xml:space="preserve">	2022011000068</v>
          </cell>
          <cell r="CE123">
            <v>44950</v>
          </cell>
          <cell r="CF123">
            <v>44951</v>
          </cell>
          <cell r="CG123" t="str">
            <v>N/A</v>
          </cell>
          <cell r="CH123" t="str">
            <v>N/A</v>
          </cell>
          <cell r="CI123" t="str">
            <v>N/A</v>
          </cell>
          <cell r="CJ123" t="str">
            <v>N/A</v>
          </cell>
          <cell r="CK123" t="str">
            <v>N/A</v>
          </cell>
          <cell r="CL123">
            <v>-5353164</v>
          </cell>
          <cell r="CM123">
            <v>45288</v>
          </cell>
          <cell r="CN123">
            <v>38123825</v>
          </cell>
          <cell r="CO123">
            <v>45288</v>
          </cell>
          <cell r="CP123">
            <v>0</v>
          </cell>
          <cell r="CQ123" t="str">
            <v>N/A</v>
          </cell>
          <cell r="CR123">
            <v>0</v>
          </cell>
          <cell r="CS123" t="str">
            <v>N/A</v>
          </cell>
          <cell r="CT123">
            <v>1</v>
          </cell>
          <cell r="CU123">
            <v>45288</v>
          </cell>
          <cell r="CV123">
            <v>152</v>
          </cell>
          <cell r="CW123">
            <v>116559293</v>
          </cell>
          <cell r="CX123" t="str">
            <v>SI</v>
          </cell>
          <cell r="CY123">
            <v>38123825</v>
          </cell>
          <cell r="CZ123" t="str">
            <v>N/A</v>
          </cell>
          <cell r="DA123" t="str">
            <v>N/A</v>
          </cell>
          <cell r="DB123">
            <v>45291</v>
          </cell>
          <cell r="DC123">
            <v>45443</v>
          </cell>
          <cell r="DD123">
            <v>101</v>
          </cell>
          <cell r="DE123" t="str">
            <v>NO</v>
          </cell>
          <cell r="DF123" t="str">
            <v>Bogotá D.C.</v>
          </cell>
          <cell r="DG123" t="str">
            <v>Cumplimiento</v>
          </cell>
          <cell r="DH123" t="str">
            <v>14-47-101021822</v>
          </cell>
          <cell r="DI123">
            <v>0</v>
          </cell>
          <cell r="DJ123" t="str">
            <v>Seguros del Estado S.A.</v>
          </cell>
          <cell r="DK123">
            <v>44950</v>
          </cell>
          <cell r="DL123" t="str">
            <v>24/01/2023 - 05/07/2024</v>
          </cell>
          <cell r="DM123">
            <v>44951</v>
          </cell>
          <cell r="DN123" t="str">
            <v>https://jepcolombia.sharepoint.com/:b:/g/SE/DAJ/SDC/EYsnbxwlOhxBkhd7u8axxmoBFjTjmz5OQ4NcVOdvE884Ow?e=BRPJlk</v>
          </cell>
          <cell r="DO123" t="str">
            <v>Mediante Otrosí N°1 el 28/12/2023 se publica la adición y prórroga del contrato JEP-124-2023</v>
          </cell>
          <cell r="DP123" t="str">
            <v>En ejecución</v>
          </cell>
          <cell r="DQ123" t="str">
            <v>Adición y prorroga</v>
          </cell>
          <cell r="DR123" t="str">
            <v>N/A</v>
          </cell>
          <cell r="DS123" t="str">
            <v>MARKETING Y NEGOCIOS INTERNACIONALES</v>
          </cell>
          <cell r="DT123" t="str">
            <v>N/A</v>
          </cell>
          <cell r="DU123" t="str">
            <v>FEMENINO</v>
          </cell>
        </row>
        <row r="124">
          <cell r="AY124" t="str">
            <v>JEP-195-2023</v>
          </cell>
          <cell r="AZ124" t="str">
            <v>JEP-CSPO-195-2023</v>
          </cell>
          <cell r="BA124" t="str">
            <v>Angela Esquivel</v>
          </cell>
          <cell r="BB124">
            <v>44953</v>
          </cell>
          <cell r="BC124" t="str">
            <v xml:space="preserve">Jaime Alberto Barrientos Varela
</v>
          </cell>
          <cell r="BD124" t="str">
            <v>Contratos o convenios que no requieren pluralidad de ofertas</v>
          </cell>
          <cell r="BE124" t="str">
            <v>1. Prestación de servicios</v>
          </cell>
          <cell r="BF124" t="str">
            <v>Cédula de ciudadanía</v>
          </cell>
          <cell r="BG124">
            <v>79557408</v>
          </cell>
          <cell r="BH124">
            <v>1</v>
          </cell>
          <cell r="BI124" t="str">
            <v>Persona Natural</v>
          </cell>
          <cell r="BJ124" t="str">
            <v>Bogotá D.C.</v>
          </cell>
          <cell r="BK124" t="str">
            <v>Prestar servicios profesionales para apoyar a la subdirección de comunicaciones en la producción, edición y distribución de contenidos internos y externos para su difusión, en desarrollo de la estrategia y la política de comunicaciones</v>
          </cell>
          <cell r="BL124" t="str">
            <v>Funciones de la dependencia</v>
          </cell>
          <cell r="BM124" t="str">
            <v>Harvey Danilo Suárez Morales</v>
          </cell>
          <cell r="BN124" t="str">
            <v>Secretaría Ejecutiva</v>
          </cell>
          <cell r="BO124" t="str">
            <v>AA- Subdirección de Comunicaciones</v>
          </cell>
          <cell r="BP124" t="str">
            <v>Hernando Salazar Palacio</v>
          </cell>
          <cell r="BQ124">
            <v>14238439</v>
          </cell>
          <cell r="BR124" t="str">
            <v>AA - Subdirección de Comunicaciones</v>
          </cell>
          <cell r="BS124" t="str">
            <v>N/A</v>
          </cell>
          <cell r="BT124" t="str">
            <v>N/A</v>
          </cell>
          <cell r="BU124" t="str">
            <v>N/A</v>
          </cell>
          <cell r="BV124" t="str">
            <v>Inversión</v>
          </cell>
          <cell r="BW124">
            <v>120218484</v>
          </cell>
          <cell r="BX124" t="str">
            <v>N/A</v>
          </cell>
          <cell r="BY124" t="str">
            <v>N/A</v>
          </cell>
          <cell r="BZ124">
            <v>10018207</v>
          </cell>
          <cell r="CA124" t="str">
            <v>N/A</v>
          </cell>
          <cell r="CB124">
            <v>41723</v>
          </cell>
          <cell r="CC124">
            <v>54423</v>
          </cell>
          <cell r="CD124">
            <v>2022011000068</v>
          </cell>
          <cell r="CE124">
            <v>44956</v>
          </cell>
          <cell r="CF124">
            <v>44958</v>
          </cell>
          <cell r="CG124" t="str">
            <v>N/A</v>
          </cell>
          <cell r="CH124" t="str">
            <v>N/A</v>
          </cell>
          <cell r="CI124" t="str">
            <v>N/A</v>
          </cell>
          <cell r="CJ124" t="str">
            <v>N/A</v>
          </cell>
          <cell r="CK124" t="str">
            <v>N/A</v>
          </cell>
          <cell r="CL124">
            <v>0</v>
          </cell>
          <cell r="CM124" t="str">
            <v>N/A</v>
          </cell>
          <cell r="CN124">
            <v>0</v>
          </cell>
          <cell r="CO124" t="str">
            <v>N/A</v>
          </cell>
          <cell r="CP124">
            <v>0</v>
          </cell>
          <cell r="CQ124" t="str">
            <v>N/A</v>
          </cell>
          <cell r="CR124">
            <v>0</v>
          </cell>
          <cell r="CS124" t="str">
            <v>N/A</v>
          </cell>
          <cell r="CT124">
            <v>0</v>
          </cell>
          <cell r="CU124" t="str">
            <v>N/A</v>
          </cell>
          <cell r="CV124">
            <v>0</v>
          </cell>
          <cell r="CW124">
            <v>120218484</v>
          </cell>
          <cell r="CX124" t="str">
            <v>NO</v>
          </cell>
          <cell r="CY124" t="str">
            <v>N/A</v>
          </cell>
          <cell r="CZ124" t="str">
            <v>N/A</v>
          </cell>
          <cell r="DA124" t="str">
            <v>N/A</v>
          </cell>
          <cell r="DB124">
            <v>45291</v>
          </cell>
          <cell r="DC124">
            <v>45291</v>
          </cell>
          <cell r="DD124">
            <v>-51</v>
          </cell>
          <cell r="DE124" t="str">
            <v>SI</v>
          </cell>
          <cell r="DF124" t="str">
            <v>Bogotá D.C.</v>
          </cell>
          <cell r="DG124" t="str">
            <v>Cumplimiento</v>
          </cell>
          <cell r="DH124" t="str">
            <v>37-47-101003839</v>
          </cell>
          <cell r="DI124">
            <v>0</v>
          </cell>
          <cell r="DJ124" t="str">
            <v>Seguros del Estado S.A.</v>
          </cell>
          <cell r="DK124">
            <v>44956</v>
          </cell>
          <cell r="DL124" t="str">
            <v>30/01/2023 - 30/06/2024</v>
          </cell>
          <cell r="DM124">
            <v>44957</v>
          </cell>
          <cell r="DN124" t="str">
            <v>https://jepcolombia.sharepoint.com/:b:/g/SE/DAJ/SDC/EXT9dbl8ooxAjeQgqGP5BrgBOdaZgmVd_twihUXC6TnJUg?e=9kbKqM</v>
          </cell>
          <cell r="DO124" t="str">
            <v>Ninguna</v>
          </cell>
          <cell r="DP124" t="str">
            <v>Terminado</v>
          </cell>
          <cell r="DQ124" t="str">
            <v>Ingreso</v>
          </cell>
          <cell r="DR124" t="str">
            <v>N/A</v>
          </cell>
          <cell r="DS124" t="str">
            <v>COMUNICACIÓN SOCIAL Y PERIODISMO</v>
          </cell>
          <cell r="DT124" t="str">
            <v>N/A</v>
          </cell>
          <cell r="DU124" t="str">
            <v>MASCULINO</v>
          </cell>
        </row>
        <row r="125">
          <cell r="AY125" t="str">
            <v>JEP-103-2023</v>
          </cell>
          <cell r="AZ125" t="str">
            <v>JEP-CSPO-103-2023</v>
          </cell>
          <cell r="BA125" t="str">
            <v>Angela Esquivel</v>
          </cell>
          <cell r="BB125">
            <v>44580</v>
          </cell>
          <cell r="BC125" t="str">
            <v>Isabella Gomes Cordón</v>
          </cell>
          <cell r="BD125" t="str">
            <v>Contratos o convenios que no requieren pluralidad de ofertas</v>
          </cell>
          <cell r="BE125" t="str">
            <v>1. Prestación de servicios</v>
          </cell>
          <cell r="BF125" t="str">
            <v>Cédula de ciudadanía</v>
          </cell>
          <cell r="BG125">
            <v>1088319362</v>
          </cell>
          <cell r="BH125">
            <v>3</v>
          </cell>
          <cell r="BI125" t="str">
            <v>Persona Natural</v>
          </cell>
          <cell r="BJ125" t="str">
            <v>Bogotá D.C.</v>
          </cell>
          <cell r="BK125" t="str">
            <v>Prestar servicios profesionales para apoyar a la Subdirección de Comunicaciones en el cubrimiento periodístico y la difusión de las decisiones y audiencias de la Salas y Secciones del Tribunal para la Paz, como parte del desarrollo de la estrategia y la política de comunicaciones</v>
          </cell>
          <cell r="BL125" t="str">
            <v>Funciones de la dependencia</v>
          </cell>
          <cell r="BM125" t="str">
            <v>Harvey Danilo Suárez Morales</v>
          </cell>
          <cell r="BN125" t="str">
            <v>Secretaría Ejecutiva</v>
          </cell>
          <cell r="BO125" t="str">
            <v>AA- Subdirección de Comunicaciones</v>
          </cell>
          <cell r="BP125" t="str">
            <v>Hernando Salazar Palacio</v>
          </cell>
          <cell r="BQ125">
            <v>14238439</v>
          </cell>
          <cell r="BR125" t="str">
            <v>AA - Subdirección de Comunicaciones</v>
          </cell>
          <cell r="BS125" t="str">
            <v>N/A</v>
          </cell>
          <cell r="BT125" t="str">
            <v>N/A</v>
          </cell>
          <cell r="BU125" t="str">
            <v>N/A</v>
          </cell>
          <cell r="BV125" t="str">
            <v>Inversión</v>
          </cell>
          <cell r="BW125">
            <v>83788632</v>
          </cell>
          <cell r="BX125" t="str">
            <v>N/A</v>
          </cell>
          <cell r="BY125" t="str">
            <v>N/A</v>
          </cell>
          <cell r="BZ125">
            <v>6982386</v>
          </cell>
          <cell r="CA125" t="str">
            <v>N/A</v>
          </cell>
          <cell r="CB125">
            <v>27323</v>
          </cell>
          <cell r="CC125">
            <v>35123</v>
          </cell>
          <cell r="CD125">
            <v>2022011000068</v>
          </cell>
          <cell r="CE125">
            <v>44945</v>
          </cell>
          <cell r="CF125">
            <v>44949</v>
          </cell>
          <cell r="CG125" t="str">
            <v>N/A</v>
          </cell>
          <cell r="CH125" t="str">
            <v>N/A</v>
          </cell>
          <cell r="CI125" t="str">
            <v>N/A</v>
          </cell>
          <cell r="CJ125" t="str">
            <v>N/A</v>
          </cell>
          <cell r="CK125" t="str">
            <v>N/A</v>
          </cell>
          <cell r="CL125">
            <v>0</v>
          </cell>
          <cell r="CM125" t="str">
            <v>N/A</v>
          </cell>
          <cell r="CN125">
            <v>0</v>
          </cell>
          <cell r="CO125" t="str">
            <v>N/A</v>
          </cell>
          <cell r="CP125">
            <v>0</v>
          </cell>
          <cell r="CQ125" t="str">
            <v>N/A</v>
          </cell>
          <cell r="CR125">
            <v>0</v>
          </cell>
          <cell r="CS125" t="str">
            <v>N/A</v>
          </cell>
          <cell r="CT125">
            <v>0</v>
          </cell>
          <cell r="CU125" t="str">
            <v>N/A</v>
          </cell>
          <cell r="CV125">
            <v>0</v>
          </cell>
          <cell r="CW125">
            <v>83788632</v>
          </cell>
          <cell r="CX125" t="str">
            <v>NO</v>
          </cell>
          <cell r="CY125" t="str">
            <v>N/A</v>
          </cell>
          <cell r="CZ125" t="str">
            <v>N/A</v>
          </cell>
          <cell r="DA125" t="str">
            <v>N/A</v>
          </cell>
          <cell r="DB125">
            <v>45291</v>
          </cell>
          <cell r="DC125">
            <v>45291</v>
          </cell>
          <cell r="DD125">
            <v>-51</v>
          </cell>
          <cell r="DE125" t="str">
            <v>SI</v>
          </cell>
          <cell r="DF125" t="str">
            <v>Bogotá D.C.</v>
          </cell>
          <cell r="DG125" t="str">
            <v>Cumplimiento</v>
          </cell>
          <cell r="DH125" t="str">
            <v>11-47-101013803</v>
          </cell>
          <cell r="DI125">
            <v>0</v>
          </cell>
          <cell r="DJ125" t="str">
            <v>Seguros del Estado S.A.</v>
          </cell>
          <cell r="DK125">
            <v>44946</v>
          </cell>
          <cell r="DL125" t="str">
            <v>19/01/2023 - 10/07/2024</v>
          </cell>
          <cell r="DM125">
            <v>44946</v>
          </cell>
          <cell r="DN125" t="str">
            <v>https://jepcolombia.sharepoint.com/:b:/g/SE/DAJ/SDC/EWfTQUOUxvtElXR19xwixncBI8b3J8Lx9oAIB5i7xN9EXg?e=Q3Gplr</v>
          </cell>
          <cell r="DO125" t="str">
            <v>Ninguna</v>
          </cell>
          <cell r="DP125" t="str">
            <v>Terminado</v>
          </cell>
          <cell r="DQ125" t="str">
            <v>Ingreso</v>
          </cell>
          <cell r="DR125" t="str">
            <v>N/A</v>
          </cell>
          <cell r="DS125" t="str">
            <v>COMUNICACIÓN SOCIAL Y PERIODISMO</v>
          </cell>
          <cell r="DT125" t="str">
            <v>N/A</v>
          </cell>
          <cell r="DU125" t="str">
            <v>FEMENINO</v>
          </cell>
        </row>
        <row r="126">
          <cell r="AY126" t="str">
            <v>JEP-394-2023</v>
          </cell>
          <cell r="AZ126" t="str">
            <v>JEP-CSPO-394-2023</v>
          </cell>
          <cell r="BA126" t="str">
            <v>Mateo Avila</v>
          </cell>
          <cell r="BB126">
            <v>44970</v>
          </cell>
          <cell r="BC126" t="str">
            <v>Jessica Katherine Zea Carvajal</v>
          </cell>
          <cell r="BD126" t="str">
            <v>Contratos o convenios que no requieren pluralidad de ofertas</v>
          </cell>
          <cell r="BE126" t="str">
            <v>1. Prestación de servicios</v>
          </cell>
          <cell r="BF126" t="str">
            <v>Cédula de ciudadanía</v>
          </cell>
          <cell r="BG126">
            <v>1012366613</v>
          </cell>
          <cell r="BH126">
            <v>0</v>
          </cell>
          <cell r="BI126" t="str">
            <v>Persona Natural</v>
          </cell>
          <cell r="BJ126" t="str">
            <v>Bogotá D.C.</v>
          </cell>
          <cell r="BK126" t="str">
            <v xml:space="preserve">Prestar servicios profesionales para apoyar y acompañar a la Subdirección de Comunicaciones en el diseño, diagramación, producción y divulgación de piezas comunicativas, web e impresas relacionadas con los servicios de promoción en temáticas de la JEP, en desarrollo de la política y estrategia de comunicaciones en concordancia con el plan de posicionamiento y divulgación. </v>
          </cell>
          <cell r="BL126" t="str">
            <v>Funciones de la dependencia</v>
          </cell>
          <cell r="BM126" t="str">
            <v>Harvey Danilo Suárez Morales</v>
          </cell>
          <cell r="BN126" t="str">
            <v>Secretaría Ejecutiva</v>
          </cell>
          <cell r="BO126" t="str">
            <v>AA- Subdirección de Comunicaciones</v>
          </cell>
          <cell r="BP126" t="str">
            <v>Hernando Salazar Palacio</v>
          </cell>
          <cell r="BQ126">
            <v>14238439</v>
          </cell>
          <cell r="BR126" t="str">
            <v>AA - Subdirección de Comunicaciones</v>
          </cell>
          <cell r="BS126" t="str">
            <v>N/A</v>
          </cell>
          <cell r="BT126" t="str">
            <v>N/A</v>
          </cell>
          <cell r="BU126" t="str">
            <v>N/A</v>
          </cell>
          <cell r="BV126" t="str">
            <v>Inversión</v>
          </cell>
          <cell r="BW126">
            <v>48421318</v>
          </cell>
          <cell r="BX126" t="str">
            <v>N/A</v>
          </cell>
          <cell r="BY126" t="str">
            <v>N/A</v>
          </cell>
          <cell r="BZ126">
            <v>4401938</v>
          </cell>
          <cell r="CA126" t="str">
            <v>N/A</v>
          </cell>
          <cell r="CB126">
            <v>71923</v>
          </cell>
          <cell r="CC126">
            <v>91123</v>
          </cell>
          <cell r="CD126">
            <v>2022011000068</v>
          </cell>
          <cell r="CE126">
            <v>44972</v>
          </cell>
          <cell r="CF126">
            <v>44974</v>
          </cell>
          <cell r="CG126" t="str">
            <v>N/A</v>
          </cell>
          <cell r="CH126" t="str">
            <v>N/A</v>
          </cell>
          <cell r="CI126" t="str">
            <v>N/A</v>
          </cell>
          <cell r="CJ126" t="str">
            <v>N/A</v>
          </cell>
          <cell r="CK126" t="str">
            <v>N/A</v>
          </cell>
          <cell r="CL126">
            <v>-2641166</v>
          </cell>
          <cell r="CM126">
            <v>45288</v>
          </cell>
          <cell r="CN126">
            <v>24034580</v>
          </cell>
          <cell r="CO126">
            <v>45288</v>
          </cell>
          <cell r="CP126">
            <v>0</v>
          </cell>
          <cell r="CQ126" t="str">
            <v>N/A</v>
          </cell>
          <cell r="CR126">
            <v>0</v>
          </cell>
          <cell r="CS126" t="str">
            <v>N/A</v>
          </cell>
          <cell r="CT126">
            <v>1</v>
          </cell>
          <cell r="CU126">
            <v>45288</v>
          </cell>
          <cell r="CV126">
            <v>152</v>
          </cell>
          <cell r="CW126">
            <v>69814732</v>
          </cell>
          <cell r="CX126" t="str">
            <v>SI</v>
          </cell>
          <cell r="CY126">
            <v>24034580</v>
          </cell>
          <cell r="CZ126" t="str">
            <v>N/A</v>
          </cell>
          <cell r="DA126" t="str">
            <v>N/A</v>
          </cell>
          <cell r="DB126">
            <v>45291</v>
          </cell>
          <cell r="DC126">
            <v>45443</v>
          </cell>
          <cell r="DD126">
            <v>101</v>
          </cell>
          <cell r="DE126" t="str">
            <v>NO</v>
          </cell>
          <cell r="DF126" t="str">
            <v>Bogotá D.C.</v>
          </cell>
          <cell r="DG126" t="str">
            <v>Cumplimiento</v>
          </cell>
          <cell r="DH126" t="str">
            <v>11-47-101014116</v>
          </cell>
          <cell r="DI126">
            <v>0</v>
          </cell>
          <cell r="DJ126" t="str">
            <v>Seguros del Estado S.A.</v>
          </cell>
          <cell r="DK126">
            <v>44973</v>
          </cell>
          <cell r="DL126" t="str">
            <v>15/02/2023 - 10/07/2024</v>
          </cell>
          <cell r="DM126">
            <v>44973</v>
          </cell>
          <cell r="DN126" t="str">
            <v>https://jepcolombia.sharepoint.com/:b:/g/SE/DAJ/SDC/EVqGgJSIk21NjgHinzsKzsoBGxIN5fnslp1q4iy9fQJl2A?e=u0tfsz</v>
          </cell>
          <cell r="DO126" t="str">
            <v>Mediante Otrosí N°2 el 28/12/2023 se publica la adición y prórroga del contrato JEP-394-2023</v>
          </cell>
          <cell r="DP126" t="str">
            <v>En ejecución</v>
          </cell>
          <cell r="DQ126" t="str">
            <v>Adición y prorroga</v>
          </cell>
          <cell r="DR126" t="str">
            <v>N/A</v>
          </cell>
          <cell r="DS126" t="str">
            <v>PUBLICIDAD</v>
          </cell>
          <cell r="DT126" t="str">
            <v>N/A</v>
          </cell>
          <cell r="DU126" t="str">
            <v>FEMENINO</v>
          </cell>
        </row>
        <row r="127">
          <cell r="AY127" t="str">
            <v>JEP-430-2023</v>
          </cell>
          <cell r="AZ127" t="str">
            <v>JEP-CSPO-430-2023</v>
          </cell>
          <cell r="BA127" t="str">
            <v>Angela Esquivel</v>
          </cell>
          <cell r="BB127">
            <v>44974</v>
          </cell>
          <cell r="BC127" t="str">
            <v xml:space="preserve">Diego Camilo Carranza Jiménez
</v>
          </cell>
          <cell r="BD127" t="str">
            <v>Contratos o convenios que no requieren pluralidad de ofertas</v>
          </cell>
          <cell r="BE127" t="str">
            <v>1. Prestación de servicios</v>
          </cell>
          <cell r="BF127" t="str">
            <v>Cédula de ciudadanía</v>
          </cell>
          <cell r="BG127">
            <v>1032430650</v>
          </cell>
          <cell r="BH127">
            <v>1</v>
          </cell>
          <cell r="BI127" t="str">
            <v>Persona Natural</v>
          </cell>
          <cell r="BJ127" t="str">
            <v>Bogotá D.C.</v>
          </cell>
          <cell r="BK127" t="str">
            <v>Prestar servicios profesionales para apoyar y acompañar a la Subdirección de Comunicaciones en la producción de contenidos de comunicación interna y externa, para la promoción y divulgación en temáticas de la Jurisdicción, en desarrollo de la política y estrategia de comunicaciones.</v>
          </cell>
          <cell r="BL127" t="str">
            <v>Funciones de la dependencia</v>
          </cell>
          <cell r="BM127" t="str">
            <v>Harvey Danilo Suárez Morales</v>
          </cell>
          <cell r="BN127" t="str">
            <v>Secretaría Ejecutiva</v>
          </cell>
          <cell r="BO127" t="str">
            <v>AA- Subdirección de Comunicaciones</v>
          </cell>
          <cell r="BP127" t="str">
            <v>Hernando Salazar Palacio</v>
          </cell>
          <cell r="BQ127">
            <v>14238439</v>
          </cell>
          <cell r="BR127" t="str">
            <v>AA - Subdirección de Comunicaciones</v>
          </cell>
          <cell r="BS127" t="str">
            <v>N/A</v>
          </cell>
          <cell r="BT127" t="str">
            <v>N/A</v>
          </cell>
          <cell r="BU127" t="str">
            <v>N/A</v>
          </cell>
          <cell r="BV127" t="str">
            <v>Inversión</v>
          </cell>
          <cell r="BW127">
            <v>53430410</v>
          </cell>
          <cell r="BX127" t="str">
            <v>N/A</v>
          </cell>
          <cell r="BY127" t="str">
            <v>N/A</v>
          </cell>
          <cell r="BZ127">
            <v>4857310</v>
          </cell>
          <cell r="CA127" t="str">
            <v>N/A</v>
          </cell>
          <cell r="CB127">
            <v>61923</v>
          </cell>
          <cell r="CC127" t="str">
            <v xml:space="preserve">	110423</v>
          </cell>
          <cell r="CD127">
            <v>2022011000068</v>
          </cell>
          <cell r="CE127">
            <v>44979</v>
          </cell>
          <cell r="CF127">
            <v>44981</v>
          </cell>
          <cell r="CG127" t="str">
            <v>N/A</v>
          </cell>
          <cell r="CH127" t="str">
            <v>N/A</v>
          </cell>
          <cell r="CI127" t="str">
            <v>N/A</v>
          </cell>
          <cell r="CJ127" t="str">
            <v>N/A</v>
          </cell>
          <cell r="CK127" t="str">
            <v>N/A</v>
          </cell>
          <cell r="CL127">
            <v>0</v>
          </cell>
          <cell r="CM127" t="str">
            <v>N/A</v>
          </cell>
          <cell r="CN127">
            <v>0</v>
          </cell>
          <cell r="CO127" t="str">
            <v>N/A</v>
          </cell>
          <cell r="CP127">
            <v>0</v>
          </cell>
          <cell r="CQ127" t="str">
            <v>N/A</v>
          </cell>
          <cell r="CR127">
            <v>0</v>
          </cell>
          <cell r="CS127" t="str">
            <v>N/A</v>
          </cell>
          <cell r="CT127">
            <v>0</v>
          </cell>
          <cell r="CU127" t="str">
            <v>N/A</v>
          </cell>
          <cell r="CV127">
            <v>0</v>
          </cell>
          <cell r="CW127">
            <v>53430410</v>
          </cell>
          <cell r="CX127" t="str">
            <v>NO</v>
          </cell>
          <cell r="CY127" t="str">
            <v>N/A</v>
          </cell>
          <cell r="CZ127" t="str">
            <v>N/A</v>
          </cell>
          <cell r="DA127" t="str">
            <v>N/A</v>
          </cell>
          <cell r="DB127">
            <v>45291</v>
          </cell>
          <cell r="DC127">
            <v>45291</v>
          </cell>
          <cell r="DD127">
            <v>-51</v>
          </cell>
          <cell r="DE127" t="str">
            <v>NO</v>
          </cell>
          <cell r="DF127" t="str">
            <v>Bogotá D.C.</v>
          </cell>
          <cell r="DG127" t="str">
            <v>Cumplimiento</v>
          </cell>
          <cell r="DH127" t="str">
            <v>18-47-101005243</v>
          </cell>
          <cell r="DI127">
            <v>0</v>
          </cell>
          <cell r="DJ127" t="str">
            <v>Seguros del Estado S.A.</v>
          </cell>
          <cell r="DK127">
            <v>44980</v>
          </cell>
          <cell r="DL127" t="str">
            <v>22/02/2023 - 05/07/2024</v>
          </cell>
          <cell r="DM127">
            <v>44980</v>
          </cell>
          <cell r="DN127" t="str">
            <v>https://jepcolombia.sharepoint.com/:b:/g/SE/DAJ/SDC/EZjBBpStPIlHiu7e3FYo_JEBG46TPHzQ4Gkq2mQZy4yoSg?e=CGtLxg</v>
          </cell>
          <cell r="DO127" t="str">
            <v>Ninguna</v>
          </cell>
          <cell r="DP127" t="str">
            <v>Terminado</v>
          </cell>
          <cell r="DQ127" t="str">
            <v>Ingreso</v>
          </cell>
          <cell r="DR127" t="str">
            <v>N/A</v>
          </cell>
          <cell r="DS127" t="str">
            <v>COMUNICACIÓN SOCIAL</v>
          </cell>
          <cell r="DT127" t="str">
            <v>N/A</v>
          </cell>
          <cell r="DU127" t="str">
            <v>MASCULINO</v>
          </cell>
        </row>
        <row r="128">
          <cell r="AY128" t="str">
            <v>JEP-316-2023</v>
          </cell>
          <cell r="AZ128" t="str">
            <v>JEP-CSPO-316-2023</v>
          </cell>
          <cell r="BA128" t="str">
            <v>Angela Esquivel</v>
          </cell>
          <cell r="BB128">
            <v>44964</v>
          </cell>
          <cell r="BC128" t="str">
            <v>Oriana Giacometto Dallos</v>
          </cell>
          <cell r="BD128" t="str">
            <v>Contratos o convenios que no requieren pluralidad de ofertas</v>
          </cell>
          <cell r="BE128" t="str">
            <v>1. Prestación de servicios</v>
          </cell>
          <cell r="BF128" t="str">
            <v>Cédula de ciudadanía</v>
          </cell>
          <cell r="BG128">
            <v>1018414190</v>
          </cell>
          <cell r="BH128">
            <v>5</v>
          </cell>
          <cell r="BI128" t="str">
            <v>Persona Natural</v>
          </cell>
          <cell r="BJ128" t="str">
            <v>Bogotá D.C.</v>
          </cell>
          <cell r="BK128" t="str">
            <v>Prestar servicios profesionales para apoyar y acompañar a la Subdirección de Comunicaciones en la producción y realización de las acciones de comunicación interna y externa, para la promoción y divulgación en temáticas de la Jurisdicción, en desarrollo de la política y estrategia de comunicaciones</v>
          </cell>
          <cell r="BL128" t="str">
            <v>Funciones de la dependencia</v>
          </cell>
          <cell r="BM128" t="str">
            <v>Harvey Danilo Suárez Morales</v>
          </cell>
          <cell r="BN128" t="str">
            <v>Secretaría Ejecutiva</v>
          </cell>
          <cell r="BO128" t="str">
            <v>AA- Subdirección de Comunicaciones</v>
          </cell>
          <cell r="BP128" t="str">
            <v>Hernando Salazar Palacio</v>
          </cell>
          <cell r="BQ128">
            <v>14238439</v>
          </cell>
          <cell r="BR128" t="str">
            <v>AA - Subdirección de Comunicaciones</v>
          </cell>
          <cell r="BS128" t="str">
            <v>N/A</v>
          </cell>
          <cell r="BT128" t="str">
            <v>N/A</v>
          </cell>
          <cell r="BU128" t="str">
            <v>N/A</v>
          </cell>
          <cell r="BV128" t="str">
            <v>Inversión</v>
          </cell>
          <cell r="BW128">
            <v>48421318</v>
          </cell>
          <cell r="BX128" t="str">
            <v>N/A</v>
          </cell>
          <cell r="BY128" t="str">
            <v>N/A</v>
          </cell>
          <cell r="BZ128">
            <v>4401938</v>
          </cell>
          <cell r="CA128" t="str">
            <v>N/A</v>
          </cell>
          <cell r="CB128">
            <v>61523</v>
          </cell>
          <cell r="CC128">
            <v>77623</v>
          </cell>
          <cell r="CD128">
            <v>2022011000068</v>
          </cell>
          <cell r="CE128">
            <v>44966</v>
          </cell>
          <cell r="CF128">
            <v>44998</v>
          </cell>
          <cell r="CG128" t="str">
            <v>N/A</v>
          </cell>
          <cell r="CH128" t="str">
            <v>N/A</v>
          </cell>
          <cell r="CI128" t="str">
            <v>N/A</v>
          </cell>
          <cell r="CJ128" t="str">
            <v>N/A</v>
          </cell>
          <cell r="CK128" t="str">
            <v>N/A</v>
          </cell>
          <cell r="CL128">
            <v>0</v>
          </cell>
          <cell r="CM128" t="str">
            <v>N/A</v>
          </cell>
          <cell r="CN128">
            <v>0</v>
          </cell>
          <cell r="CO128" t="str">
            <v>N/A</v>
          </cell>
          <cell r="CP128">
            <v>0</v>
          </cell>
          <cell r="CQ128" t="str">
            <v>N/A</v>
          </cell>
          <cell r="CR128">
            <v>0</v>
          </cell>
          <cell r="CS128" t="str">
            <v>N/A</v>
          </cell>
          <cell r="CT128">
            <v>0</v>
          </cell>
          <cell r="CU128" t="str">
            <v>N/A</v>
          </cell>
          <cell r="CV128">
            <v>0</v>
          </cell>
          <cell r="CW128">
            <v>48421318</v>
          </cell>
          <cell r="CX128" t="str">
            <v>NO</v>
          </cell>
          <cell r="CY128" t="str">
            <v>N/A</v>
          </cell>
          <cell r="CZ128" t="str">
            <v>N/A</v>
          </cell>
          <cell r="DA128" t="str">
            <v>N/A</v>
          </cell>
          <cell r="DB128">
            <v>45291</v>
          </cell>
          <cell r="DC128">
            <v>45291</v>
          </cell>
          <cell r="DD128">
            <v>-51</v>
          </cell>
          <cell r="DE128" t="str">
            <v>NO</v>
          </cell>
          <cell r="DF128" t="str">
            <v>Bogotá D.C.</v>
          </cell>
          <cell r="DG128" t="str">
            <v>Cumplimiento</v>
          </cell>
          <cell r="DH128" t="str">
            <v>11-47-101014009</v>
          </cell>
          <cell r="DI128">
            <v>0</v>
          </cell>
          <cell r="DJ128" t="str">
            <v>Seguros del Estado S.A.</v>
          </cell>
          <cell r="DK128">
            <v>44965</v>
          </cell>
          <cell r="DL128">
            <v>45483</v>
          </cell>
          <cell r="DM128">
            <v>44965</v>
          </cell>
          <cell r="DN128" t="str">
            <v>https://jepcolombia.sharepoint.com/:b:/g/SE/DAJ/SDC/EexahfFxhXNHl3cR95U4lzwB4FKXhnw4B0VExcNdmXxZWQ?e=FAQz6j</v>
          </cell>
          <cell r="DO128" t="str">
            <v>Ninguna</v>
          </cell>
          <cell r="DP128" t="str">
            <v>Terminado</v>
          </cell>
          <cell r="DQ128" t="str">
            <v>Ingreso</v>
          </cell>
          <cell r="DR128" t="str">
            <v>N/A</v>
          </cell>
          <cell r="DS128" t="str">
            <v>DIRECCIÓN Y PRODUCCIÓN DE MEDIOS AUDIOVISUALES</v>
          </cell>
          <cell r="DT128" t="str">
            <v>N/A</v>
          </cell>
          <cell r="DU128" t="str">
            <v>FEMENINO</v>
          </cell>
        </row>
        <row r="129">
          <cell r="AY129" t="str">
            <v>JEP-483-2023</v>
          </cell>
          <cell r="AZ129" t="str">
            <v>JEP-CSPO-482-2023</v>
          </cell>
          <cell r="BA129" t="str">
            <v>Mateo Avila</v>
          </cell>
          <cell r="BB129">
            <v>44981</v>
          </cell>
          <cell r="BC129" t="str">
            <v xml:space="preserve">Andrés Eduardo Prieto Rico </v>
          </cell>
          <cell r="BD129" t="str">
            <v>Contratos o convenios que no requieren pluralidad de ofertas</v>
          </cell>
          <cell r="BE129" t="str">
            <v>1. Prestación de servicios</v>
          </cell>
          <cell r="BF129" t="str">
            <v>Cédula de ciudadanía</v>
          </cell>
          <cell r="BG129">
            <v>1010172612</v>
          </cell>
          <cell r="BH129">
            <v>2</v>
          </cell>
          <cell r="BI129" t="str">
            <v>Persona Natural</v>
          </cell>
          <cell r="BJ129" t="str">
            <v>Bogotá D.C.</v>
          </cell>
          <cell r="BK129" t="str">
            <v>Prestar servicios profesionales para apoyar a la Subdirección de Comunicaciones en la actualización, diseño y operación del portal web e intranet de la JEP, en desarrollo de la política y estrategia de comunicaciones.</v>
          </cell>
          <cell r="BL129" t="str">
            <v>Funciones de la dependencia</v>
          </cell>
          <cell r="BM129" t="str">
            <v>Harvey Danilo Suárez Morales</v>
          </cell>
          <cell r="BN129" t="str">
            <v>Secretaría Ejecutiva</v>
          </cell>
          <cell r="BO129" t="str">
            <v>AA- Subdirección de Comunicaciones</v>
          </cell>
          <cell r="BP129" t="str">
            <v>Hernando Salazar Palacio</v>
          </cell>
          <cell r="BQ129">
            <v>14238439</v>
          </cell>
          <cell r="BR129" t="str">
            <v>AA - Subdirección de Comunicaciones</v>
          </cell>
          <cell r="BS129" t="str">
            <v>N/A</v>
          </cell>
          <cell r="BT129" t="str">
            <v>N/A</v>
          </cell>
          <cell r="BU129" t="str">
            <v>N/A</v>
          </cell>
          <cell r="BV129" t="str">
            <v>Inversión</v>
          </cell>
          <cell r="BW129">
            <v>44019380</v>
          </cell>
          <cell r="BX129" t="str">
            <v>N/A</v>
          </cell>
          <cell r="BY129" t="str">
            <v>N/A</v>
          </cell>
          <cell r="BZ129">
            <v>4401938</v>
          </cell>
          <cell r="CA129" t="str">
            <v>N/A</v>
          </cell>
          <cell r="CB129">
            <v>61623</v>
          </cell>
          <cell r="CC129">
            <v>131623</v>
          </cell>
          <cell r="CD129">
            <v>2022011000068</v>
          </cell>
          <cell r="CE129">
            <v>44988</v>
          </cell>
          <cell r="CF129">
            <v>44993</v>
          </cell>
          <cell r="CG129" t="str">
            <v>N/A</v>
          </cell>
          <cell r="CH129" t="str">
            <v>N/A</v>
          </cell>
          <cell r="CI129" t="str">
            <v>N/A</v>
          </cell>
          <cell r="CJ129" t="str">
            <v>N/A</v>
          </cell>
          <cell r="CK129" t="str">
            <v>N/A</v>
          </cell>
          <cell r="CL129">
            <v>0</v>
          </cell>
          <cell r="CM129" t="str">
            <v>N/A</v>
          </cell>
          <cell r="CN129">
            <v>0</v>
          </cell>
          <cell r="CO129" t="str">
            <v>N/A</v>
          </cell>
          <cell r="CP129">
            <v>0</v>
          </cell>
          <cell r="CQ129" t="str">
            <v>N/A</v>
          </cell>
          <cell r="CR129">
            <v>0</v>
          </cell>
          <cell r="CS129" t="str">
            <v>N/A</v>
          </cell>
          <cell r="CT129">
            <v>0</v>
          </cell>
          <cell r="CU129" t="str">
            <v>N/A</v>
          </cell>
          <cell r="CV129">
            <v>0</v>
          </cell>
          <cell r="CW129">
            <v>44019380</v>
          </cell>
          <cell r="CX129" t="str">
            <v>NO</v>
          </cell>
          <cell r="CY129" t="str">
            <v>N/A</v>
          </cell>
          <cell r="CZ129" t="str">
            <v>N/A</v>
          </cell>
          <cell r="DA129" t="str">
            <v>N/A</v>
          </cell>
          <cell r="DB129">
            <v>45291</v>
          </cell>
          <cell r="DC129">
            <v>45291</v>
          </cell>
          <cell r="DD129">
            <v>-51</v>
          </cell>
          <cell r="DE129" t="str">
            <v>NO</v>
          </cell>
          <cell r="DF129" t="str">
            <v>Bogotá D.C.</v>
          </cell>
          <cell r="DG129" t="str">
            <v>Cumplimiento</v>
          </cell>
          <cell r="DH129" t="str">
            <v>14-47-101023222</v>
          </cell>
          <cell r="DI129">
            <v>1</v>
          </cell>
          <cell r="DJ129" t="str">
            <v>Seguros del Estado S.A.</v>
          </cell>
          <cell r="DK129">
            <v>44991</v>
          </cell>
          <cell r="DL129" t="str">
            <v>06/03/2023 - 05/07/2024</v>
          </cell>
          <cell r="DM129">
            <v>44992</v>
          </cell>
          <cell r="DN129" t="str">
            <v>https://jepcolombia.sharepoint.com/:b:/g/SE/DAJ/SDC/EQRonjwK05lEtpUk6gUcCEcBcUmIAtIspj_4t-C5S9TClw?e=5FnyRV</v>
          </cell>
          <cell r="DO129" t="str">
            <v>Ninguna</v>
          </cell>
          <cell r="DP129" t="str">
            <v>Terminado</v>
          </cell>
          <cell r="DQ129" t="str">
            <v>Ingreso</v>
          </cell>
          <cell r="DR129" t="str">
            <v>N/A</v>
          </cell>
          <cell r="DS129" t="str">
            <v>DISEÑO GRÁFICO</v>
          </cell>
          <cell r="DT129" t="str">
            <v>N/A</v>
          </cell>
          <cell r="DU129" t="str">
            <v>MASCULINO</v>
          </cell>
        </row>
        <row r="130">
          <cell r="AY130" t="str">
            <v>JEP-395-2023</v>
          </cell>
          <cell r="AZ130" t="str">
            <v>JEP-CSPO-395-2023</v>
          </cell>
          <cell r="BA130" t="str">
            <v>Mateo Avila</v>
          </cell>
          <cell r="BB130">
            <v>44970</v>
          </cell>
          <cell r="BC130" t="str">
            <v>Lady Bibiana Bello Gómez</v>
          </cell>
          <cell r="BD130" t="str">
            <v>Contratos o convenios que no requieren pluralidad de ofertas</v>
          </cell>
          <cell r="BE130" t="str">
            <v>1. Prestación de servicios</v>
          </cell>
          <cell r="BF130" t="str">
            <v>Cédula de ciudadanía</v>
          </cell>
          <cell r="BG130">
            <v>1076652101</v>
          </cell>
          <cell r="BH130">
            <v>0</v>
          </cell>
          <cell r="BI130" t="str">
            <v>Persona Natural</v>
          </cell>
          <cell r="BJ130" t="str">
            <v xml:space="preserve">Villa de San Diego de Ubate </v>
          </cell>
          <cell r="BK130" t="str">
            <v>Prestar servicios profesionales para apoyar y acompañar a la Subdirección de Comunicaciones en la elaboración y difusión de contenidos periodísticos relacionados con las decisiones de las salas y secciones del tribunal para la paz de la JEP, según los lineamientos de la política y estrategia de comunicación.</v>
          </cell>
          <cell r="BL130" t="str">
            <v>Funciones de la dependencia</v>
          </cell>
          <cell r="BM130" t="str">
            <v>Harvey Danilo Suárez Morales</v>
          </cell>
          <cell r="BN130" t="str">
            <v>Secretaría Ejecutiva</v>
          </cell>
          <cell r="BO130" t="str">
            <v>AA- Subdirección de Comunicaciones</v>
          </cell>
          <cell r="BP130" t="str">
            <v>Hernando Salazar Palacio</v>
          </cell>
          <cell r="BQ130">
            <v>14238439</v>
          </cell>
          <cell r="BR130" t="str">
            <v>AA - Subdirección de Comunicaciones</v>
          </cell>
          <cell r="BS130" t="str">
            <v>N/A</v>
          </cell>
          <cell r="BT130" t="str">
            <v>N/A</v>
          </cell>
          <cell r="BU130" t="str">
            <v>N/A</v>
          </cell>
          <cell r="BV130" t="str">
            <v>Inversión</v>
          </cell>
          <cell r="BW130">
            <v>76806246</v>
          </cell>
          <cell r="BX130" t="str">
            <v>N/A</v>
          </cell>
          <cell r="BY130" t="str">
            <v>N/A</v>
          </cell>
          <cell r="BZ130">
            <v>6982386</v>
          </cell>
          <cell r="CA130" t="str">
            <v>N/A</v>
          </cell>
          <cell r="CB130">
            <v>72023</v>
          </cell>
          <cell r="CC130">
            <v>91223</v>
          </cell>
          <cell r="CD130">
            <v>2022011000068</v>
          </cell>
          <cell r="CE130">
            <v>44972</v>
          </cell>
          <cell r="CF130">
            <v>44974</v>
          </cell>
          <cell r="CG130" t="str">
            <v>Erick Alexander Nieves Huertas</v>
          </cell>
          <cell r="CH130" t="str">
            <v>Cedula de ciudadanía</v>
          </cell>
          <cell r="CI130">
            <v>1032414336</v>
          </cell>
          <cell r="CJ130">
            <v>4</v>
          </cell>
          <cell r="CK130">
            <v>45161</v>
          </cell>
          <cell r="CL130">
            <v>0</v>
          </cell>
          <cell r="CM130" t="str">
            <v>N/A</v>
          </cell>
          <cell r="CN130">
            <v>0</v>
          </cell>
          <cell r="CO130" t="str">
            <v>N/A</v>
          </cell>
          <cell r="CP130">
            <v>0</v>
          </cell>
          <cell r="CQ130" t="str">
            <v>N/A</v>
          </cell>
          <cell r="CR130">
            <v>0</v>
          </cell>
          <cell r="CS130" t="str">
            <v>N/A</v>
          </cell>
          <cell r="CT130">
            <v>0</v>
          </cell>
          <cell r="CU130" t="str">
            <v>N/A</v>
          </cell>
          <cell r="CV130">
            <v>0</v>
          </cell>
          <cell r="CW130">
            <v>76806246</v>
          </cell>
          <cell r="CX130" t="str">
            <v>NO</v>
          </cell>
          <cell r="CY130" t="str">
            <v>N/A</v>
          </cell>
          <cell r="CZ130" t="str">
            <v>N/A</v>
          </cell>
          <cell r="DA130" t="str">
            <v>N/A</v>
          </cell>
          <cell r="DB130">
            <v>45291</v>
          </cell>
          <cell r="DC130">
            <v>45291</v>
          </cell>
          <cell r="DD130">
            <v>-51</v>
          </cell>
          <cell r="DE130" t="str">
            <v>NO</v>
          </cell>
          <cell r="DF130" t="str">
            <v>Bogotá D.C.</v>
          </cell>
          <cell r="DG130" t="str">
            <v>Cumplimiento</v>
          </cell>
          <cell r="DH130" t="str">
            <v xml:space="preserve">21-47-101026462 </v>
          </cell>
          <cell r="DI130">
            <v>0</v>
          </cell>
          <cell r="DJ130" t="str">
            <v>Seguros del Estado S.A.</v>
          </cell>
          <cell r="DK130">
            <v>44973</v>
          </cell>
          <cell r="DL130" t="str">
            <v>16/02/2023 - 30/07/2024</v>
          </cell>
          <cell r="DM130">
            <v>44974</v>
          </cell>
          <cell r="DN130" t="str">
            <v>https://jepcolombia.sharepoint.com/:b:/g/SE/DAJ/SDC/EZ9oJG7TmjRJrRorEHuI0OcBxk0ab_e6fXUaMaWF0UTGug?e=VfEUj4</v>
          </cell>
          <cell r="DO130" t="str">
            <v>El 24/08/2023 se publicó la cesión del contrato JEP-395-2023, cedido a Erick Alexander Nieves Huertas</v>
          </cell>
          <cell r="DP130" t="str">
            <v>Terminado</v>
          </cell>
          <cell r="DQ130" t="str">
            <v>Cesión</v>
          </cell>
          <cell r="DR130" t="str">
            <v>N/A</v>
          </cell>
          <cell r="DS130" t="str">
            <v>COMUNIACIÓN SOCIAL Y PERIODISMO</v>
          </cell>
          <cell r="DT130" t="str">
            <v>N/A</v>
          </cell>
          <cell r="DU130" t="str">
            <v>MASCULINO</v>
          </cell>
        </row>
        <row r="131">
          <cell r="AY131" t="str">
            <v>JEP-313-2023</v>
          </cell>
          <cell r="AZ131" t="str">
            <v>JEP-CSPO-313-2023</v>
          </cell>
          <cell r="BA131" t="str">
            <v>Paola Casas</v>
          </cell>
          <cell r="BB131">
            <v>44964</v>
          </cell>
          <cell r="BC131" t="str">
            <v>Nicole Acuña Cepeda</v>
          </cell>
          <cell r="BD131" t="str">
            <v>Contratos o convenios que no requieren pluralidad de ofertas</v>
          </cell>
          <cell r="BE131" t="str">
            <v>1. Prestación de servicios</v>
          </cell>
          <cell r="BF131" t="str">
            <v>Cédula de ciudadanía</v>
          </cell>
          <cell r="BG131">
            <v>1020826176</v>
          </cell>
          <cell r="BH131">
            <v>7</v>
          </cell>
          <cell r="BI131" t="str">
            <v>Persona Natural</v>
          </cell>
          <cell r="BJ131" t="str">
            <v>Bogotá D.C.</v>
          </cell>
          <cell r="BK131" t="str">
            <v>Prestar servicios profesionales para apoyar y acompañar a la Subdirección de Comunicaciones en la conceptualización, elaboración, edición y difusión de contenidos audiovisuales, para la divulgación en las distintas redes sociales en desarrollo de la política y estrategia de comunicaciones</v>
          </cell>
          <cell r="BL131" t="str">
            <v>Funciones de la dependencia</v>
          </cell>
          <cell r="BM131" t="str">
            <v>Harvey Danilo Suárez Morales</v>
          </cell>
          <cell r="BN131" t="str">
            <v>Secretaría Ejecutiva</v>
          </cell>
          <cell r="BO131" t="str">
            <v>AA- Subdirección de Comunicaciones</v>
          </cell>
          <cell r="BP131" t="str">
            <v>Hernando Salazar Palacio</v>
          </cell>
          <cell r="BQ131">
            <v>14238439</v>
          </cell>
          <cell r="BR131" t="str">
            <v>AA - Subdirección de Comunicaciones</v>
          </cell>
          <cell r="BS131" t="str">
            <v>N/A</v>
          </cell>
          <cell r="BT131" t="str">
            <v>N/A</v>
          </cell>
          <cell r="BU131" t="str">
            <v>N/A</v>
          </cell>
          <cell r="BV131" t="str">
            <v>Inversión</v>
          </cell>
          <cell r="BW131">
            <v>60109236</v>
          </cell>
          <cell r="BX131" t="str">
            <v>N/A</v>
          </cell>
          <cell r="BY131" t="str">
            <v>N/A</v>
          </cell>
          <cell r="BZ131">
            <v>182149</v>
          </cell>
          <cell r="CA131" t="str">
            <v>N/A</v>
          </cell>
          <cell r="CB131">
            <v>41923</v>
          </cell>
          <cell r="CC131">
            <v>73323</v>
          </cell>
          <cell r="CD131">
            <v>2022011000068</v>
          </cell>
          <cell r="CE131">
            <v>44965</v>
          </cell>
          <cell r="CF131">
            <v>44966</v>
          </cell>
          <cell r="CG131" t="str">
            <v>N/A</v>
          </cell>
          <cell r="CH131" t="str">
            <v>N/A</v>
          </cell>
          <cell r="CI131" t="str">
            <v>N/A</v>
          </cell>
          <cell r="CJ131" t="str">
            <v>N/A</v>
          </cell>
          <cell r="CK131" t="str">
            <v>N/A</v>
          </cell>
          <cell r="CL131">
            <v>0</v>
          </cell>
          <cell r="CM131" t="str">
            <v>N/A</v>
          </cell>
          <cell r="CN131">
            <v>0</v>
          </cell>
          <cell r="CO131" t="str">
            <v>N/A</v>
          </cell>
          <cell r="CP131">
            <v>0</v>
          </cell>
          <cell r="CQ131" t="str">
            <v>N/A</v>
          </cell>
          <cell r="CR131">
            <v>0</v>
          </cell>
          <cell r="CS131" t="str">
            <v>N/A</v>
          </cell>
          <cell r="CT131">
            <v>0</v>
          </cell>
          <cell r="CU131" t="str">
            <v>N/A</v>
          </cell>
          <cell r="CV131">
            <v>0</v>
          </cell>
          <cell r="CW131">
            <v>60109236</v>
          </cell>
          <cell r="CX131" t="str">
            <v>NO</v>
          </cell>
          <cell r="CY131" t="str">
            <v>N/A</v>
          </cell>
          <cell r="CZ131" t="str">
            <v>N/A</v>
          </cell>
          <cell r="DA131" t="str">
            <v>N/A</v>
          </cell>
          <cell r="DB131">
            <v>45291</v>
          </cell>
          <cell r="DC131">
            <v>45291</v>
          </cell>
          <cell r="DD131">
            <v>-51</v>
          </cell>
          <cell r="DE131" t="str">
            <v>NO</v>
          </cell>
          <cell r="DF131" t="str">
            <v>Bogotá D.C.</v>
          </cell>
          <cell r="DG131" t="str">
            <v>Cumplimiento</v>
          </cell>
          <cell r="DH131" t="str">
            <v>11-47-101014009</v>
          </cell>
          <cell r="DI131">
            <v>0</v>
          </cell>
          <cell r="DJ131" t="str">
            <v>Seguros del Estado S.A.</v>
          </cell>
          <cell r="DK131">
            <v>44965</v>
          </cell>
          <cell r="DL131" t="str">
            <v>08/02/2023 - 10/07/2024</v>
          </cell>
          <cell r="DM131">
            <v>44966</v>
          </cell>
          <cell r="DN131" t="str">
            <v>https://jepcolombia.sharepoint.com/:b:/g/SE/DAJ/SDC/EbGPDsHTkmpMpG8pVmB5egABNULvAvC3iFCKh2-sKmxETQ?e=CTdyJX</v>
          </cell>
          <cell r="DO131" t="str">
            <v>Ninguna</v>
          </cell>
          <cell r="DP131" t="str">
            <v>Terminado</v>
          </cell>
          <cell r="DQ131" t="str">
            <v>Ingreso</v>
          </cell>
          <cell r="DR131" t="str">
            <v>N/A</v>
          </cell>
          <cell r="DS131" t="str">
            <v>PERIODISMO Y OPINIÓN PÚBLICA</v>
          </cell>
          <cell r="DT131" t="str">
            <v>N/A</v>
          </cell>
          <cell r="DU131" t="str">
            <v>FEMENINO</v>
          </cell>
        </row>
        <row r="132">
          <cell r="AY132" t="str">
            <v>JEP-367-2023</v>
          </cell>
          <cell r="AZ132" t="str">
            <v>JEP-CSPO-367-2023</v>
          </cell>
          <cell r="BA132" t="str">
            <v>Paola Casas</v>
          </cell>
          <cell r="BB132">
            <v>44967</v>
          </cell>
          <cell r="BC132" t="str">
            <v>Bertha Durango Benítez</v>
          </cell>
          <cell r="BD132" t="str">
            <v>Contratos o convenios que no requieren pluralidad de ofertas</v>
          </cell>
          <cell r="BE132" t="str">
            <v>1. Prestación de servicios</v>
          </cell>
          <cell r="BF132" t="str">
            <v>Cédula de ciudadanía</v>
          </cell>
          <cell r="BG132">
            <v>32357043</v>
          </cell>
          <cell r="BH132">
            <v>6</v>
          </cell>
          <cell r="BI132" t="str">
            <v>Persona Natural</v>
          </cell>
          <cell r="BJ132" t="str">
            <v>Bogotá D.C.</v>
          </cell>
          <cell r="BK132" t="str">
            <v>Prestar servicios profesionales para apoyar a la Subdirección de Comunicaciones en la elaboración de piezas comunicativas y periodísticas con enfoque diferencial respecto a las decisiones de las secciones, comisiones y dependencia de enfoque diferecial de la JEP, en desarrollo de la política y estrategia de comunicaciones</v>
          </cell>
          <cell r="BL132" t="str">
            <v>Funciones de la dependencia</v>
          </cell>
          <cell r="BM132" t="str">
            <v>Harvey Danilo Suárez Morales</v>
          </cell>
          <cell r="BN132" t="str">
            <v>Secretaría Ejecutiva</v>
          </cell>
          <cell r="BO132" t="str">
            <v>AA- Subdirección de Comunicaciones</v>
          </cell>
          <cell r="BP132" t="str">
            <v>Hernando Salazar Palacio</v>
          </cell>
          <cell r="BQ132">
            <v>14238439</v>
          </cell>
          <cell r="BR132" t="str">
            <v>AA - Subdirección de Comunicaciones</v>
          </cell>
          <cell r="BS132" t="str">
            <v>N/A</v>
          </cell>
          <cell r="BT132" t="str">
            <v>N/A</v>
          </cell>
          <cell r="BU132" t="str">
            <v>N/A</v>
          </cell>
          <cell r="BV132" t="str">
            <v>Inversión</v>
          </cell>
          <cell r="BW132">
            <v>60109236</v>
          </cell>
          <cell r="BX132" t="str">
            <v>N/A</v>
          </cell>
          <cell r="BY132" t="str">
            <v>N/A</v>
          </cell>
          <cell r="BZ132">
            <v>5464476</v>
          </cell>
          <cell r="CA132" t="str">
            <v>N/A</v>
          </cell>
          <cell r="CB132">
            <v>66723</v>
          </cell>
          <cell r="CC132" t="str">
            <v xml:space="preserve">	88323</v>
          </cell>
          <cell r="CD132">
            <v>2022011000068</v>
          </cell>
          <cell r="CE132">
            <v>44971</v>
          </cell>
          <cell r="CF132">
            <v>44973</v>
          </cell>
          <cell r="CG132" t="str">
            <v>N/A</v>
          </cell>
          <cell r="CH132" t="str">
            <v>N/A</v>
          </cell>
          <cell r="CI132" t="str">
            <v>N/A</v>
          </cell>
          <cell r="CJ132" t="str">
            <v>N/A</v>
          </cell>
          <cell r="CK132" t="str">
            <v>N/A</v>
          </cell>
          <cell r="CL132">
            <v>0</v>
          </cell>
          <cell r="CM132" t="str">
            <v>N/A</v>
          </cell>
          <cell r="CN132">
            <v>0</v>
          </cell>
          <cell r="CO132" t="str">
            <v>N/A</v>
          </cell>
          <cell r="CP132">
            <v>0</v>
          </cell>
          <cell r="CQ132" t="str">
            <v>N/A</v>
          </cell>
          <cell r="CR132">
            <v>0</v>
          </cell>
          <cell r="CS132" t="str">
            <v>N/A</v>
          </cell>
          <cell r="CT132">
            <v>0</v>
          </cell>
          <cell r="CU132" t="str">
            <v>N/A</v>
          </cell>
          <cell r="CV132">
            <v>0</v>
          </cell>
          <cell r="CW132">
            <v>60109236</v>
          </cell>
          <cell r="CX132" t="str">
            <v>NO</v>
          </cell>
          <cell r="CY132" t="str">
            <v>N/A</v>
          </cell>
          <cell r="CZ132" t="str">
            <v>N/A</v>
          </cell>
          <cell r="DA132" t="str">
            <v>N/A</v>
          </cell>
          <cell r="DB132">
            <v>45291</v>
          </cell>
          <cell r="DC132">
            <v>45291</v>
          </cell>
          <cell r="DD132">
            <v>-51</v>
          </cell>
          <cell r="DE132" t="str">
            <v>NO</v>
          </cell>
          <cell r="DF132" t="str">
            <v>Bogotá D.C.</v>
          </cell>
          <cell r="DG132" t="str">
            <v>Cumplimiento</v>
          </cell>
          <cell r="DH132" t="str">
            <v>11-47-101014094</v>
          </cell>
          <cell r="DI132">
            <v>0</v>
          </cell>
          <cell r="DJ132" t="str">
            <v>Seguros del Estado S.A.</v>
          </cell>
          <cell r="DK132">
            <v>44972</v>
          </cell>
          <cell r="DL132" t="str">
            <v>14/02/2023 - 10/07/2023</v>
          </cell>
          <cell r="DM132">
            <v>44972</v>
          </cell>
          <cell r="DN132" t="str">
            <v>https://jepcolombia.sharepoint.com/:b:/g/SE/DAJ/SDC/EaViXOIMhu1Gqa89mI_eTH0BXtEQGeW6JEZVPLG7JCxXYQ?e=67HBEM</v>
          </cell>
          <cell r="DO132" t="str">
            <v>Ninguna</v>
          </cell>
          <cell r="DP132" t="str">
            <v>Terminado</v>
          </cell>
          <cell r="DQ132" t="str">
            <v>Ingreso</v>
          </cell>
          <cell r="DR132" t="str">
            <v>N/A</v>
          </cell>
          <cell r="DS132" t="str">
            <v>COMUNICACIÓN SOCIAL Y PERIODISMO</v>
          </cell>
          <cell r="DT132" t="str">
            <v>N/A</v>
          </cell>
          <cell r="DU132" t="str">
            <v>FEMENINO</v>
          </cell>
        </row>
        <row r="133">
          <cell r="AY133" t="str">
            <v>JEP-650-2023</v>
          </cell>
          <cell r="AZ133" t="str">
            <v>JEP-CSPO-643-2023</v>
          </cell>
          <cell r="BA133" t="str">
            <v>Mateo Avila</v>
          </cell>
          <cell r="BB133">
            <v>45076</v>
          </cell>
          <cell r="BC133" t="str">
            <v>Isabel Valdés Arias</v>
          </cell>
          <cell r="BD133" t="str">
            <v>Contratos o convenios que no requieren pluralidad de ofertas</v>
          </cell>
          <cell r="BE133" t="str">
            <v>1. Prestación de servicios</v>
          </cell>
          <cell r="BF133" t="str">
            <v>Cédula de ciudadanía</v>
          </cell>
          <cell r="BG133">
            <v>1026282090</v>
          </cell>
          <cell r="BH133">
            <v>8</v>
          </cell>
          <cell r="BI133" t="str">
            <v>Persona Natural</v>
          </cell>
          <cell r="BJ133" t="str">
            <v>Bogotá D.C.</v>
          </cell>
          <cell r="BK133" t="str">
            <v>Prestar servicios profesionales para apoyar y acompañar a la Subdirección  de Comunicaciones en la elaboración y difusión de contenidos periodísticos y audiovisuales relacionados con las decisiones de las Salas y Secciones del Tribunal para la Paz de la JEP, como parte del desarrollo de la estrategia y la política de comunicaciones.</v>
          </cell>
          <cell r="BL133" t="str">
            <v>Funciones de la dependencia</v>
          </cell>
          <cell r="BM133" t="str">
            <v>Harvey Danilo Suárez Morales</v>
          </cell>
          <cell r="BN133" t="str">
            <v>Secretaría Ejecutiva</v>
          </cell>
          <cell r="BO133" t="str">
            <v>AA- Subdirección de Comunicaciones</v>
          </cell>
          <cell r="BP133" t="str">
            <v>Hernando Salazar Palacio</v>
          </cell>
          <cell r="BQ133">
            <v>14238439</v>
          </cell>
          <cell r="BR133" t="str">
            <v>AA - Subdirección de Comunicaciones</v>
          </cell>
          <cell r="BS133" t="str">
            <v>N/A</v>
          </cell>
          <cell r="BT133" t="str">
            <v>N/A</v>
          </cell>
          <cell r="BU133" t="str">
            <v>N/A</v>
          </cell>
          <cell r="BV133" t="str">
            <v>Inversión</v>
          </cell>
          <cell r="BW133">
            <v>53126843</v>
          </cell>
          <cell r="BX133" t="str">
            <v>N/A</v>
          </cell>
          <cell r="BY133" t="str">
            <v>N/A</v>
          </cell>
          <cell r="BZ133">
            <v>7589549</v>
          </cell>
          <cell r="CA133" t="str">
            <v>N/A</v>
          </cell>
          <cell r="CB133">
            <v>87123</v>
          </cell>
          <cell r="CC133">
            <v>300523</v>
          </cell>
          <cell r="CD133">
            <v>2022011000068</v>
          </cell>
          <cell r="CE133">
            <v>45079</v>
          </cell>
          <cell r="CF133">
            <v>45082</v>
          </cell>
          <cell r="CG133" t="str">
            <v>N/A</v>
          </cell>
          <cell r="CH133" t="str">
            <v>N/A</v>
          </cell>
          <cell r="CI133" t="str">
            <v>N/A</v>
          </cell>
          <cell r="CJ133" t="str">
            <v>N/A</v>
          </cell>
          <cell r="CK133" t="str">
            <v>N/A</v>
          </cell>
          <cell r="CL133">
            <v>0</v>
          </cell>
          <cell r="CM133" t="str">
            <v>N/A</v>
          </cell>
          <cell r="CN133">
            <v>0</v>
          </cell>
          <cell r="CO133" t="str">
            <v>N/A</v>
          </cell>
          <cell r="CP133">
            <v>0</v>
          </cell>
          <cell r="CQ133" t="str">
            <v>N/A</v>
          </cell>
          <cell r="CR133">
            <v>0</v>
          </cell>
          <cell r="CS133" t="str">
            <v>N/A</v>
          </cell>
          <cell r="CT133">
            <v>0</v>
          </cell>
          <cell r="CU133" t="str">
            <v>N/A</v>
          </cell>
          <cell r="CV133">
            <v>0</v>
          </cell>
          <cell r="CW133">
            <v>53126843</v>
          </cell>
          <cell r="CX133" t="str">
            <v>NO</v>
          </cell>
          <cell r="CY133" t="str">
            <v>N/A</v>
          </cell>
          <cell r="CZ133" t="str">
            <v>N/A</v>
          </cell>
          <cell r="DA133" t="str">
            <v>N/A</v>
          </cell>
          <cell r="DB133">
            <v>45291</v>
          </cell>
          <cell r="DC133">
            <v>45291</v>
          </cell>
          <cell r="DD133">
            <v>-51</v>
          </cell>
          <cell r="DE133" t="str">
            <v>NO</v>
          </cell>
          <cell r="DF133" t="str">
            <v>Bogotá D.C.</v>
          </cell>
          <cell r="DG133" t="str">
            <v>Cumplimiento</v>
          </cell>
          <cell r="DH133" t="str">
            <v xml:space="preserve">	11-47-101015272</v>
          </cell>
          <cell r="DI133">
            <v>0</v>
          </cell>
          <cell r="DJ133" t="str">
            <v>Seguros del Estado S.A.</v>
          </cell>
          <cell r="DK133">
            <v>45079</v>
          </cell>
          <cell r="DL133" t="str">
            <v>02/06/2023 - 10/07/2024</v>
          </cell>
          <cell r="DM133">
            <v>45082</v>
          </cell>
          <cell r="DN133" t="str">
            <v>https://jepcolombia.sharepoint.com/:b:/g/SE/DAJ/SDC/EXdtyx8jabVEquu9CRr0_U0ByKSf45Xlc_j8kK_eCRll7Q?e=fhnfB4</v>
          </cell>
          <cell r="DO133" t="str">
            <v>Ninguna</v>
          </cell>
          <cell r="DP133" t="str">
            <v>Terminado</v>
          </cell>
          <cell r="DQ133" t="str">
            <v>Ingreso</v>
          </cell>
          <cell r="DR133" t="str">
            <v>N/A</v>
          </cell>
          <cell r="DS133" t="str">
            <v>PERIODISMO Y OPINIÓN PÚBLICA</v>
          </cell>
          <cell r="DT133" t="str">
            <v>N/A</v>
          </cell>
          <cell r="DU133" t="str">
            <v>FEMENINO</v>
          </cell>
        </row>
        <row r="134">
          <cell r="AY134" t="str">
            <v>JEP-484-2023</v>
          </cell>
          <cell r="AZ134" t="str">
            <v>JEP-CSPO-483-2023</v>
          </cell>
          <cell r="BA134" t="str">
            <v>Mateo Avila</v>
          </cell>
          <cell r="BB134">
            <v>44981</v>
          </cell>
          <cell r="BC134" t="str">
            <v xml:space="preserve">Sebastián Marcelo Díaz Vallejo </v>
          </cell>
          <cell r="BD134" t="str">
            <v>Contratos o convenios que no requieren pluralidad de ofertas</v>
          </cell>
          <cell r="BE134" t="str">
            <v>1. Prestación de servicios</v>
          </cell>
          <cell r="BF134" t="str">
            <v>Cédula de ciudadanía</v>
          </cell>
          <cell r="BG134">
            <v>1015440049</v>
          </cell>
          <cell r="BH134">
            <v>3</v>
          </cell>
          <cell r="BI134" t="str">
            <v>Persona Natural</v>
          </cell>
          <cell r="BJ134" t="str">
            <v>Bogotá D.C.</v>
          </cell>
          <cell r="BK134" t="str">
            <v>Prestar servicios  profesionales de apoyo a la Subdirección de Comunicaciones en la organización, catalogación, almacenamiento  y seguimiento de la información producida en cumplimiento de su actividad misional, de las tablas de retención documental y la estrategia de comunicaciones</v>
          </cell>
          <cell r="BL134" t="str">
            <v>Funciones de la dependencia</v>
          </cell>
          <cell r="BM134" t="str">
            <v>Harvey Danilo Suárez Morales</v>
          </cell>
          <cell r="BN134" t="str">
            <v>Secretaría Ejecutiva</v>
          </cell>
          <cell r="BO134" t="str">
            <v>AA- Subdirección de Comunicaciones</v>
          </cell>
          <cell r="BP134" t="str">
            <v>Hernando Salazar Palacio</v>
          </cell>
          <cell r="BQ134">
            <v>14238439</v>
          </cell>
          <cell r="BR134" t="str">
            <v>AA - Subdirección de Comunicaciones</v>
          </cell>
          <cell r="BS134" t="str">
            <v>N/A</v>
          </cell>
          <cell r="BT134" t="str">
            <v>N/A</v>
          </cell>
          <cell r="BU134" t="str">
            <v>N/A</v>
          </cell>
          <cell r="BV134" t="str">
            <v>Inversión</v>
          </cell>
          <cell r="BW134">
            <v>44019380</v>
          </cell>
          <cell r="BX134" t="str">
            <v>N/A</v>
          </cell>
          <cell r="BY134" t="str">
            <v>N/A</v>
          </cell>
          <cell r="BZ134">
            <v>4401938</v>
          </cell>
          <cell r="CA134" t="str">
            <v>N/A</v>
          </cell>
          <cell r="CB134">
            <v>61723</v>
          </cell>
          <cell r="CC134" t="str">
            <v xml:space="preserve">	135223</v>
          </cell>
          <cell r="CD134">
            <v>2022011000068</v>
          </cell>
          <cell r="CE134">
            <v>44992</v>
          </cell>
          <cell r="CF134">
            <v>44995</v>
          </cell>
          <cell r="CG134" t="str">
            <v>N/A</v>
          </cell>
          <cell r="CH134" t="str">
            <v>N/A</v>
          </cell>
          <cell r="CI134" t="str">
            <v>N/A</v>
          </cell>
          <cell r="CJ134" t="str">
            <v>N/A</v>
          </cell>
          <cell r="CK134" t="str">
            <v>N/A</v>
          </cell>
          <cell r="CL134">
            <v>0</v>
          </cell>
          <cell r="CM134" t="str">
            <v>N/A</v>
          </cell>
          <cell r="CN134">
            <v>0</v>
          </cell>
          <cell r="CO134" t="str">
            <v>N/A</v>
          </cell>
          <cell r="CP134">
            <v>0</v>
          </cell>
          <cell r="CQ134" t="str">
            <v>N/A</v>
          </cell>
          <cell r="CR134">
            <v>0</v>
          </cell>
          <cell r="CS134" t="str">
            <v>N/A</v>
          </cell>
          <cell r="CT134">
            <v>0</v>
          </cell>
          <cell r="CU134" t="str">
            <v>N/A</v>
          </cell>
          <cell r="CV134">
            <v>0</v>
          </cell>
          <cell r="CW134">
            <v>44019380</v>
          </cell>
          <cell r="CX134" t="str">
            <v>NO</v>
          </cell>
          <cell r="CY134" t="str">
            <v>N/A</v>
          </cell>
          <cell r="CZ134" t="str">
            <v>N/A</v>
          </cell>
          <cell r="DA134" t="str">
            <v>N/A</v>
          </cell>
          <cell r="DB134">
            <v>45291</v>
          </cell>
          <cell r="DC134">
            <v>45291</v>
          </cell>
          <cell r="DD134">
            <v>-51</v>
          </cell>
          <cell r="DE134" t="str">
            <v>NO</v>
          </cell>
          <cell r="DF134" t="str">
            <v>Bogotá D.C.</v>
          </cell>
          <cell r="DG134" t="str">
            <v>Cumplimiento</v>
          </cell>
          <cell r="DH134" t="str">
            <v>11-47-101014393</v>
          </cell>
          <cell r="DI134">
            <v>0</v>
          </cell>
          <cell r="DJ134" t="str">
            <v>Seguros del Estado S.A.</v>
          </cell>
          <cell r="DK134">
            <v>44992</v>
          </cell>
          <cell r="DL134" t="str">
            <v>07/03//2023 - 10/07/2024</v>
          </cell>
          <cell r="DM134">
            <v>44994</v>
          </cell>
          <cell r="DN134" t="str">
            <v>https://jepcolombia.sharepoint.com/:b:/g/SE/DAJ/SDC/EUsUMWNrMFlNuKZ68_BjmE0BQ5sF6dkRJxID8Xj-iV55GA?e=k5irS7</v>
          </cell>
          <cell r="DO134" t="str">
            <v>Ninguna</v>
          </cell>
          <cell r="DP134" t="str">
            <v>Terminado</v>
          </cell>
          <cell r="DQ134" t="str">
            <v>Ingreso</v>
          </cell>
          <cell r="DR134" t="str">
            <v>N/A</v>
          </cell>
          <cell r="DS134" t="str">
            <v>CIENCIAS DE LA INFORMACIÓN Y BIBLIOTECOLOGIA</v>
          </cell>
          <cell r="DT134" t="str">
            <v>N/A</v>
          </cell>
          <cell r="DU134" t="str">
            <v>MASCULINO</v>
          </cell>
        </row>
        <row r="135">
          <cell r="AY135" t="str">
            <v>JEP-348-2023</v>
          </cell>
          <cell r="AZ135" t="str">
            <v>JEP-CSPO-348-2023</v>
          </cell>
          <cell r="BA135" t="str">
            <v>Paola Casas</v>
          </cell>
          <cell r="BB135">
            <v>44965</v>
          </cell>
          <cell r="BC135" t="str">
            <v xml:space="preserve">Javier Ricardo Morales Cifuentes </v>
          </cell>
          <cell r="BD135" t="str">
            <v>Contratos o convenios que no requieren pluralidad de ofertas</v>
          </cell>
          <cell r="BE135" t="str">
            <v>1. Prestación de servicios</v>
          </cell>
          <cell r="BF135" t="str">
            <v>Cédula de ciudadanía</v>
          </cell>
          <cell r="BG135">
            <v>1126238765</v>
          </cell>
          <cell r="BH135">
            <v>7</v>
          </cell>
          <cell r="BI135" t="str">
            <v>Persona Natural</v>
          </cell>
          <cell r="BJ135" t="str">
            <v>Bogotá D.C.</v>
          </cell>
          <cell r="BK135" t="str">
            <v>Prestar servicios profesionales para apoyar a la Subdirección de Comunicaciones en el cubrimiento periodístico análogos y digitales, la difusión de las decisiones y audiencias de la Salas y Secciones del Tribunal para la Paz, como parte del desarrollo de la estrategia y la política de comunicaciones</v>
          </cell>
          <cell r="BL135" t="str">
            <v>Funciones de la dependencia</v>
          </cell>
          <cell r="BM135" t="str">
            <v>Harvey Danilo Suárez Morales</v>
          </cell>
          <cell r="BN135" t="str">
            <v>Secretaría Ejecutiva</v>
          </cell>
          <cell r="BO135" t="str">
            <v>AA- Subdirección de Comunicaciones</v>
          </cell>
          <cell r="BP135" t="str">
            <v>Hernando Salazar Palacio</v>
          </cell>
          <cell r="BQ135">
            <v>14238439</v>
          </cell>
          <cell r="BR135" t="str">
            <v>AA - Subdirección de Comunicaciones</v>
          </cell>
          <cell r="BS135" t="str">
            <v>N/A</v>
          </cell>
          <cell r="BT135" t="str">
            <v>N/A</v>
          </cell>
          <cell r="BU135" t="str">
            <v>N/A</v>
          </cell>
          <cell r="BV135" t="str">
            <v>Inversión</v>
          </cell>
          <cell r="BW135">
            <v>76806246</v>
          </cell>
          <cell r="BX135" t="str">
            <v>N/A</v>
          </cell>
          <cell r="BY135" t="str">
            <v>N/A</v>
          </cell>
          <cell r="BZ135">
            <v>6982386</v>
          </cell>
          <cell r="CA135" t="str">
            <v>N/A</v>
          </cell>
          <cell r="CB135">
            <v>61823</v>
          </cell>
          <cell r="CC135">
            <v>88223</v>
          </cell>
          <cell r="CD135">
            <v>2022011000068</v>
          </cell>
          <cell r="CE135">
            <v>44971</v>
          </cell>
          <cell r="CF135">
            <v>44973</v>
          </cell>
          <cell r="CG135" t="str">
            <v>N/A</v>
          </cell>
          <cell r="CH135" t="str">
            <v>N/A</v>
          </cell>
          <cell r="CI135" t="str">
            <v>N/A</v>
          </cell>
          <cell r="CJ135" t="str">
            <v>N/A</v>
          </cell>
          <cell r="CK135" t="str">
            <v>N/A</v>
          </cell>
          <cell r="CL135">
            <v>0</v>
          </cell>
          <cell r="CM135" t="str">
            <v>N/A</v>
          </cell>
          <cell r="CN135">
            <v>0</v>
          </cell>
          <cell r="CO135" t="str">
            <v>N/A</v>
          </cell>
          <cell r="CP135">
            <v>0</v>
          </cell>
          <cell r="CQ135" t="str">
            <v>N/A</v>
          </cell>
          <cell r="CR135">
            <v>0</v>
          </cell>
          <cell r="CS135" t="str">
            <v>N/A</v>
          </cell>
          <cell r="CT135">
            <v>0</v>
          </cell>
          <cell r="CU135" t="str">
            <v>N/A</v>
          </cell>
          <cell r="CV135">
            <v>0</v>
          </cell>
          <cell r="CW135">
            <v>76806246</v>
          </cell>
          <cell r="CX135" t="str">
            <v>NO</v>
          </cell>
          <cell r="CY135" t="str">
            <v>N/A</v>
          </cell>
          <cell r="CZ135" t="str">
            <v>N/A</v>
          </cell>
          <cell r="DA135" t="str">
            <v>N/A</v>
          </cell>
          <cell r="DB135">
            <v>45291</v>
          </cell>
          <cell r="DC135">
            <v>45291</v>
          </cell>
          <cell r="DD135">
            <v>-51</v>
          </cell>
          <cell r="DE135" t="str">
            <v>NO</v>
          </cell>
          <cell r="DF135" t="str">
            <v>Bogotá D.C.</v>
          </cell>
          <cell r="DG135" t="str">
            <v>Cumplimiento</v>
          </cell>
          <cell r="DH135" t="str">
            <v xml:space="preserve">	11-47-101014092</v>
          </cell>
          <cell r="DI135">
            <v>0</v>
          </cell>
          <cell r="DJ135" t="str">
            <v>Seguros del Estado S.A.</v>
          </cell>
          <cell r="DK135">
            <v>44972</v>
          </cell>
          <cell r="DL135" t="str">
            <v>14/02/2023 - 10/07/2023</v>
          </cell>
          <cell r="DM135">
            <v>44972</v>
          </cell>
          <cell r="DN135" t="str">
            <v>https://jepcolombia.sharepoint.com/:b:/g/SE/DAJ/SDC/EVJFSAoG_cVPiOPSh0QVr3cBEIvaPFjzCS79V-3nuFPUAw?e=t9FLKD</v>
          </cell>
          <cell r="DO135" t="str">
            <v>Ninguna</v>
          </cell>
          <cell r="DP135" t="str">
            <v>Terminado</v>
          </cell>
          <cell r="DQ135" t="str">
            <v>Ingreso</v>
          </cell>
          <cell r="DR135" t="str">
            <v>N/A</v>
          </cell>
          <cell r="DS135" t="str">
            <v>LICENCIATURA EN LETRAS</v>
          </cell>
          <cell r="DT135" t="str">
            <v>N/A</v>
          </cell>
          <cell r="DU135" t="str">
            <v>MASCULINO</v>
          </cell>
        </row>
        <row r="136">
          <cell r="AY136" t="str">
            <v>JEP-620-2023</v>
          </cell>
          <cell r="AZ136" t="str">
            <v>JEP-CSPO-616-2023</v>
          </cell>
          <cell r="BA136" t="str">
            <v>Mateo Avila</v>
          </cell>
          <cell r="BB136" t="str">
            <v>24/02/2023
12/05/2023</v>
          </cell>
          <cell r="BC136" t="str">
            <v>Gonzalo Alexander Salguero Boyacá</v>
          </cell>
          <cell r="BD136" t="str">
            <v>Contratos o convenios que no requieren pluralidad de ofertas</v>
          </cell>
          <cell r="BE136" t="str">
            <v>1. Prestación de servicios</v>
          </cell>
          <cell r="BF136" t="str">
            <v>Cédula de ciudadanía</v>
          </cell>
          <cell r="BG136">
            <v>80071753</v>
          </cell>
          <cell r="BH136">
            <v>1</v>
          </cell>
          <cell r="BI136" t="str">
            <v>Persona Natural</v>
          </cell>
          <cell r="BJ136" t="str">
            <v>Bogotá D.C.</v>
          </cell>
          <cell r="BK136" t="str">
            <v>Prestar servicios para acompañar a la Subdirección de Comunicaciones en el apoyo técnico de los proyectos de producción audiovisual del sistema de gestión de medios de la JEP, siguiendo los lineamientos de la política y estrategia de comunicaciones de la entidad.</v>
          </cell>
          <cell r="BL136" t="str">
            <v>Funciones de la dependencia</v>
          </cell>
          <cell r="BM136" t="str">
            <v>Harvey Danilo Suárez Morales</v>
          </cell>
          <cell r="BN136" t="str">
            <v>Secretaría Ejecutiva</v>
          </cell>
          <cell r="BO136" t="str">
            <v>AA- Subdirección de Comunicaciones</v>
          </cell>
          <cell r="BP136" t="str">
            <v>Hernando Salazar Palacio</v>
          </cell>
          <cell r="BQ136">
            <v>14238439</v>
          </cell>
          <cell r="BR136" t="str">
            <v>AA - Subdirección de Comunicaciones</v>
          </cell>
          <cell r="BS136" t="str">
            <v>N/A</v>
          </cell>
          <cell r="BT136" t="str">
            <v>N/A</v>
          </cell>
          <cell r="BU136" t="str">
            <v>N/A</v>
          </cell>
          <cell r="BV136" t="str">
            <v>Inversión</v>
          </cell>
          <cell r="BW136">
            <v>37947730</v>
          </cell>
          <cell r="BX136" t="str">
            <v>N/A</v>
          </cell>
          <cell r="BY136" t="str">
            <v>N/A</v>
          </cell>
          <cell r="BZ136">
            <v>3794773</v>
          </cell>
          <cell r="CA136" t="str">
            <v>N/A</v>
          </cell>
          <cell r="CB136">
            <v>78423</v>
          </cell>
          <cell r="CC136">
            <v>255623</v>
          </cell>
          <cell r="CD136" t="str">
            <v xml:space="preserve">	2022011000068</v>
          </cell>
          <cell r="CE136">
            <v>45063</v>
          </cell>
          <cell r="CF136">
            <v>45070</v>
          </cell>
          <cell r="CG136" t="str">
            <v>N/A</v>
          </cell>
          <cell r="CH136" t="str">
            <v>N/A</v>
          </cell>
          <cell r="CI136" t="str">
            <v>N/A</v>
          </cell>
          <cell r="CJ136" t="str">
            <v>N/A</v>
          </cell>
          <cell r="CK136" t="str">
            <v>N/A</v>
          </cell>
          <cell r="CL136">
            <v>0</v>
          </cell>
          <cell r="CM136" t="str">
            <v>N/A</v>
          </cell>
          <cell r="CN136">
            <v>0</v>
          </cell>
          <cell r="CO136" t="str">
            <v>N/A</v>
          </cell>
          <cell r="CP136">
            <v>0</v>
          </cell>
          <cell r="CQ136" t="str">
            <v>N/A</v>
          </cell>
          <cell r="CR136">
            <v>0</v>
          </cell>
          <cell r="CS136" t="str">
            <v>N/A</v>
          </cell>
          <cell r="CT136">
            <v>0</v>
          </cell>
          <cell r="CU136" t="str">
            <v>N/A</v>
          </cell>
          <cell r="CV136">
            <v>0</v>
          </cell>
          <cell r="CW136">
            <v>37947730</v>
          </cell>
          <cell r="CX136" t="str">
            <v>NO</v>
          </cell>
          <cell r="CY136" t="str">
            <v>N/A</v>
          </cell>
          <cell r="CZ136" t="str">
            <v>N/A</v>
          </cell>
          <cell r="DA136" t="str">
            <v>N/A</v>
          </cell>
          <cell r="DB136">
            <v>45291</v>
          </cell>
          <cell r="DC136">
            <v>45291</v>
          </cell>
          <cell r="DD136">
            <v>-51</v>
          </cell>
          <cell r="DE136" t="str">
            <v>NO</v>
          </cell>
          <cell r="DF136" t="str">
            <v>Bogotá D.C.</v>
          </cell>
          <cell r="DG136" t="str">
            <v>Cumplimiento</v>
          </cell>
          <cell r="DH136" t="str">
            <v>11-47-101015115</v>
          </cell>
          <cell r="DI136">
            <v>0</v>
          </cell>
          <cell r="DJ136" t="str">
            <v>Seguros del Estado S.A.</v>
          </cell>
          <cell r="DK136">
            <v>45064</v>
          </cell>
          <cell r="DL136" t="str">
            <v>18/05/2023 - 10/07/2024</v>
          </cell>
          <cell r="DM136">
            <v>45064</v>
          </cell>
          <cell r="DN136" t="str">
            <v>https://jepcolombia.sharepoint.com/:b:/g/SE/DAJ/SDC/EcVT9c0mM5JAoP8ESeK60qsBYtQ7XvscQpSO69QNCAjLqA?e=aczh4s</v>
          </cell>
          <cell r="DO136" t="str">
            <v>En contratista no va a tomar el contrato en SECOP el estado en revisión del proveedor 25/03/2023, en secop se encuentra en revisión del proveedor se deja en la base rechazado por terminos estadísticos
El 12 de mayo se inicia de nuevo el proceso del contratista Edwin Fabian Castro Chaparro a Gonzalo Alexander Salguero Boyacá</v>
          </cell>
          <cell r="DP136" t="str">
            <v>Terminado</v>
          </cell>
          <cell r="DQ136" t="str">
            <v>Ingreso</v>
          </cell>
          <cell r="DR136" t="str">
            <v>N/A</v>
          </cell>
          <cell r="DS136" t="str">
            <v>TÉCNICO EN MANTENIMIENTO DE EQUIPOS DE COMPUTO</v>
          </cell>
          <cell r="DT136" t="str">
            <v>N/A</v>
          </cell>
          <cell r="DU136" t="str">
            <v>MASCULINO</v>
          </cell>
        </row>
        <row r="137">
          <cell r="AY137" t="str">
            <v>JEP-306-2023</v>
          </cell>
          <cell r="AZ137" t="str">
            <v>JEP-CSPO-306-2023</v>
          </cell>
          <cell r="BA137" t="str">
            <v>Angela Esquivel</v>
          </cell>
          <cell r="BB137">
            <v>44963</v>
          </cell>
          <cell r="BC137" t="str">
            <v>Vladimir Gomez Otalora</v>
          </cell>
          <cell r="BD137" t="str">
            <v>Contratos o convenios que no requieren pluralidad de ofertas</v>
          </cell>
          <cell r="BE137" t="str">
            <v>1. Prestación de servicios</v>
          </cell>
          <cell r="BF137" t="str">
            <v>Cédula de ciudadanía</v>
          </cell>
          <cell r="BG137">
            <v>79804036</v>
          </cell>
          <cell r="BH137">
            <v>3</v>
          </cell>
          <cell r="BI137" t="str">
            <v>Persona Natural</v>
          </cell>
          <cell r="BJ137" t="str">
            <v>Bogotá D.C.</v>
          </cell>
          <cell r="BK137" t="str">
            <v>Prestar servicios profesionales para apoyar y acompañar a la Subdirección de Comunicaciones en la implementación, seguimiento y operación del sistema de gestión de medios de la Entidad, en relación con la producción audiovisual de las diligencias y audiencias de la JEP</v>
          </cell>
          <cell r="BL137" t="str">
            <v>Funciones de la dependencia</v>
          </cell>
          <cell r="BM137" t="str">
            <v>Harvey Danilo Suárez Morales</v>
          </cell>
          <cell r="BN137" t="str">
            <v>Secretaría Ejecutiva</v>
          </cell>
          <cell r="BO137" t="str">
            <v>AA- Subdirección de Comunicaciones</v>
          </cell>
          <cell r="BP137" t="str">
            <v>Hernando Salazar Palacio</v>
          </cell>
          <cell r="BQ137">
            <v>14238439</v>
          </cell>
          <cell r="BR137" t="str">
            <v>AA - Subdirección de Comunicaciones</v>
          </cell>
          <cell r="BS137" t="str">
            <v>N/A</v>
          </cell>
          <cell r="BT137" t="str">
            <v>N/A</v>
          </cell>
          <cell r="BU137" t="str">
            <v>N/A</v>
          </cell>
          <cell r="BV137" t="str">
            <v>Inversión</v>
          </cell>
          <cell r="BW137">
            <v>153612525</v>
          </cell>
          <cell r="BX137" t="str">
            <v>N/A</v>
          </cell>
          <cell r="BY137" t="str">
            <v>N/A</v>
          </cell>
          <cell r="BZ137">
            <v>13964775</v>
          </cell>
          <cell r="CA137" t="str">
            <v>N/A</v>
          </cell>
          <cell r="CB137">
            <v>62023</v>
          </cell>
          <cell r="CC137">
            <v>75423</v>
          </cell>
          <cell r="CD137">
            <v>2022011000068</v>
          </cell>
          <cell r="CE137">
            <v>44966</v>
          </cell>
          <cell r="CF137">
            <v>44970</v>
          </cell>
          <cell r="CG137" t="str">
            <v>N/A</v>
          </cell>
          <cell r="CH137" t="str">
            <v>N/A</v>
          </cell>
          <cell r="CI137" t="str">
            <v>N/A</v>
          </cell>
          <cell r="CJ137" t="str">
            <v>N/A</v>
          </cell>
          <cell r="CK137" t="str">
            <v>N/A</v>
          </cell>
          <cell r="CL137">
            <v>0</v>
          </cell>
          <cell r="CM137" t="str">
            <v>N/A</v>
          </cell>
          <cell r="CN137">
            <v>0</v>
          </cell>
          <cell r="CO137" t="str">
            <v>N/A</v>
          </cell>
          <cell r="CP137">
            <v>0</v>
          </cell>
          <cell r="CQ137" t="str">
            <v>N/A</v>
          </cell>
          <cell r="CR137">
            <v>0</v>
          </cell>
          <cell r="CS137" t="str">
            <v>N/A</v>
          </cell>
          <cell r="CT137">
            <v>0</v>
          </cell>
          <cell r="CU137" t="str">
            <v>N/A</v>
          </cell>
          <cell r="CV137">
            <v>0</v>
          </cell>
          <cell r="CW137">
            <v>153612525</v>
          </cell>
          <cell r="CX137" t="str">
            <v>NO</v>
          </cell>
          <cell r="CY137" t="str">
            <v>N/A</v>
          </cell>
          <cell r="CZ137" t="str">
            <v>N/A</v>
          </cell>
          <cell r="DA137" t="str">
            <v>N/A</v>
          </cell>
          <cell r="DB137">
            <v>45291</v>
          </cell>
          <cell r="DC137">
            <v>45291</v>
          </cell>
          <cell r="DD137">
            <v>-51</v>
          </cell>
          <cell r="DE137" t="str">
            <v>NO</v>
          </cell>
          <cell r="DF137" t="str">
            <v>Bogotá D.C.</v>
          </cell>
          <cell r="DG137" t="str">
            <v>Cumplimiento</v>
          </cell>
          <cell r="DH137" t="str">
            <v xml:space="preserve">	11-47-101014024</v>
          </cell>
          <cell r="DI137">
            <v>0</v>
          </cell>
          <cell r="DJ137" t="str">
            <v>Seguros del Estado S.A.</v>
          </cell>
          <cell r="DK137">
            <v>44966</v>
          </cell>
          <cell r="DL137" t="str">
            <v>09/02/2023 - 10/07/2024</v>
          </cell>
          <cell r="DM137">
            <v>44967</v>
          </cell>
          <cell r="DN137" t="str">
            <v>https://jepcolombia.sharepoint.com/:b:/g/SE/DAJ/SDC/EWgaSen2xCJKi5Dcb4NJtT4BJpwF9BeO1Le3r94iFIQRTA?e=jOOFB8</v>
          </cell>
          <cell r="DO137" t="str">
            <v>Ninguna</v>
          </cell>
          <cell r="DP137" t="str">
            <v>Terminado</v>
          </cell>
          <cell r="DQ137" t="str">
            <v>Ingreso</v>
          </cell>
          <cell r="DR137" t="str">
            <v>N/A</v>
          </cell>
          <cell r="DS137" t="str">
            <v>INGENIERIA ELECTRÓNICA</v>
          </cell>
          <cell r="DT137" t="str">
            <v>N/A</v>
          </cell>
          <cell r="DU137" t="str">
            <v>MASCULINO</v>
          </cell>
        </row>
        <row r="138">
          <cell r="AY138" t="str">
            <v>JEP-021-2023</v>
          </cell>
          <cell r="AZ138" t="str">
            <v>JEP-CSPO-021-2023</v>
          </cell>
          <cell r="BA138" t="str">
            <v>Angela Esquivel</v>
          </cell>
          <cell r="BB138">
            <v>44937</v>
          </cell>
          <cell r="BC138" t="str">
            <v>Omar Enrique Cervantes De Los Rios</v>
          </cell>
          <cell r="BD138" t="str">
            <v>Contratos o convenios que no requieren pluralidad de ofertas</v>
          </cell>
          <cell r="BE138" t="str">
            <v>1. Prestación de servicios</v>
          </cell>
          <cell r="BF138" t="str">
            <v>Cédula de ciudadanía</v>
          </cell>
          <cell r="BG138">
            <v>72294035</v>
          </cell>
          <cell r="BH138">
            <v>0</v>
          </cell>
          <cell r="BI138" t="str">
            <v>Persona Natural</v>
          </cell>
          <cell r="BJ138" t="str">
            <v>Bogotá D.C.</v>
          </cell>
          <cell r="BK138" t="str">
            <v>Prestar servicios profesionales para el acompañamiento a la Dirección Administrativa y Financiera en el seguimiento de las gestiones logísticas requeridas en el desarrollo de diligencias y actuaciones judiciales, dentro de la justicia transicional y restaurativa</v>
          </cell>
          <cell r="BL138" t="str">
            <v>Funciones de la dependencia</v>
          </cell>
          <cell r="BM138" t="str">
            <v>Harvey Danilo Suárez Morales</v>
          </cell>
          <cell r="BN138" t="str">
            <v>Secretaría Ejecutiva</v>
          </cell>
          <cell r="BO138" t="str">
            <v>D- Dirección Administrativa y Financiera</v>
          </cell>
          <cell r="BP138" t="str">
            <v>Ana Lucia Rosales Callejas</v>
          </cell>
          <cell r="BQ138">
            <v>66760258</v>
          </cell>
          <cell r="BR138" t="str">
            <v>D - Dirección Administrativa y Financiera</v>
          </cell>
          <cell r="BS138" t="str">
            <v>N/A</v>
          </cell>
          <cell r="BT138" t="str">
            <v>N/A</v>
          </cell>
          <cell r="BU138" t="str">
            <v>N/A</v>
          </cell>
          <cell r="BV138" t="str">
            <v>Inversión</v>
          </cell>
          <cell r="BW138">
            <v>78678285</v>
          </cell>
          <cell r="BX138" t="str">
            <v>N/A</v>
          </cell>
          <cell r="BY138" t="str">
            <v>N/A</v>
          </cell>
          <cell r="BZ138">
            <v>7589549</v>
          </cell>
          <cell r="CA138" t="str">
            <v>N/A</v>
          </cell>
          <cell r="CB138">
            <v>33523</v>
          </cell>
          <cell r="CC138">
            <v>24323</v>
          </cell>
          <cell r="CD138">
            <v>2022011000068</v>
          </cell>
          <cell r="CE138">
            <v>44939</v>
          </cell>
          <cell r="CF138">
            <v>44939</v>
          </cell>
          <cell r="CG138" t="str">
            <v>Yuly Aracely Rodriguez Rivera</v>
          </cell>
          <cell r="CH138" t="str">
            <v>Cedula de ciudadanía</v>
          </cell>
          <cell r="CI138">
            <v>33367474</v>
          </cell>
          <cell r="CJ138">
            <v>3</v>
          </cell>
          <cell r="CK138">
            <v>45044</v>
          </cell>
          <cell r="CL138">
            <v>9613450</v>
          </cell>
          <cell r="CM138">
            <v>45241</v>
          </cell>
          <cell r="CN138">
            <v>24863361</v>
          </cell>
          <cell r="CO138">
            <v>45288</v>
          </cell>
          <cell r="CP138">
            <v>0</v>
          </cell>
          <cell r="CQ138" t="str">
            <v>N/A</v>
          </cell>
          <cell r="CR138">
            <v>0</v>
          </cell>
          <cell r="CS138" t="str">
            <v>N/A</v>
          </cell>
          <cell r="CT138">
            <v>2</v>
          </cell>
          <cell r="CU138">
            <v>45288</v>
          </cell>
          <cell r="CV138">
            <v>137</v>
          </cell>
          <cell r="CW138">
            <v>113155096</v>
          </cell>
          <cell r="CX138" t="str">
            <v>SI</v>
          </cell>
          <cell r="CY138">
            <v>24863361</v>
          </cell>
          <cell r="CZ138" t="str">
            <v>N/A</v>
          </cell>
          <cell r="DA138" t="str">
            <v>N/A</v>
          </cell>
          <cell r="DB138">
            <v>45245</v>
          </cell>
          <cell r="DC138">
            <v>45382</v>
          </cell>
          <cell r="DD138">
            <v>40</v>
          </cell>
          <cell r="DE138" t="str">
            <v>NO</v>
          </cell>
          <cell r="DF138" t="str">
            <v>Bogotá D.C.</v>
          </cell>
          <cell r="DG138" t="str">
            <v>Cumplimiento</v>
          </cell>
          <cell r="DH138" t="str">
            <v>63-47-101001413
63-45-101042623</v>
          </cell>
          <cell r="DI138" t="str">
            <v>0
0</v>
          </cell>
          <cell r="DJ138" t="str">
            <v>Seguros del Estado S.A.
Seguros del Estado S.A.</v>
          </cell>
          <cell r="DK138" t="str">
            <v>12/01/2023
28/04/2023</v>
          </cell>
          <cell r="DL138" t="str">
            <v>12/01/2023 - 31/05/2024
28/04/2023 - 15/05/2024</v>
          </cell>
          <cell r="DM138" t="str">
            <v>12/01/2023
28/04/2023</v>
          </cell>
          <cell r="DN138" t="str">
            <v>https://jepcolombia.sharepoint.com/:b:/g/SE/DAJ/SDC/EcpQ6L7jvglKo6M21S2SIzIBqoM8woAGboRzeNKwzBtWXw?e=Qmq1vN</v>
          </cell>
          <cell r="DO138" t="str">
            <v>El 28/04/2023 quedo publicada la cesión del contrato 021 de 2023
El 11/11/2023 se publica el día de hoy la adición y prórroga del CTO JEP-021-2023
Mediante Otrosí N°1 el 28/12/2023 se publica la adición y prórroga del contrato JEP-021-2023</v>
          </cell>
          <cell r="DP138" t="str">
            <v>En ejecución</v>
          </cell>
          <cell r="DQ138" t="str">
            <v>Cesión, Adición y prórroga</v>
          </cell>
          <cell r="DR138" t="str">
            <v>N/A</v>
          </cell>
          <cell r="DS138" t="str">
            <v>NEGOCIOS Y FINANZAS INTERNACIONALES</v>
          </cell>
          <cell r="DT138" t="str">
            <v>N/A</v>
          </cell>
          <cell r="DU138" t="str">
            <v>FEMENINO</v>
          </cell>
        </row>
        <row r="139">
          <cell r="AY139" t="str">
            <v>JEP-074-2023</v>
          </cell>
          <cell r="AZ139" t="str">
            <v>JEP-CSPO-074-2023</v>
          </cell>
          <cell r="BA139" t="str">
            <v>Paola Casas</v>
          </cell>
          <cell r="BB139">
            <v>44943</v>
          </cell>
          <cell r="BC139" t="str">
            <v>Yuly Aracely Rodríguez Rivera</v>
          </cell>
          <cell r="BD139" t="str">
            <v>Contratos o convenios que no requieren pluralidad de ofertas</v>
          </cell>
          <cell r="BE139" t="str">
            <v>1. Prestación de servicios</v>
          </cell>
          <cell r="BF139" t="str">
            <v>Cédula de ciudadanía</v>
          </cell>
          <cell r="BG139">
            <v>33367473</v>
          </cell>
          <cell r="BH139">
            <v>3</v>
          </cell>
          <cell r="BI139" t="str">
            <v>Persona Natural</v>
          </cell>
          <cell r="BJ139" t="str">
            <v>Mosquera</v>
          </cell>
          <cell r="BK139" t="str">
            <v>Prestar servicios profesionales para el acompañamiento a la Dirección Administrativa y Financiera en la planeación, ejecución y seguimiento de las actividades operativas, logísticas y de órdenes judiciales requeridas en las diligencias y actuaciones judiciales, dentro de la justicia transicional y restaurativa.</v>
          </cell>
          <cell r="BL139" t="str">
            <v>Funciones de la dependencia</v>
          </cell>
          <cell r="BM139" t="str">
            <v>Harvey Danilo Suarez Morales</v>
          </cell>
          <cell r="BN139" t="str">
            <v>Secretaría Ejecutiva</v>
          </cell>
          <cell r="BO139" t="str">
            <v>D- Dirección Administrativa y Financiera</v>
          </cell>
          <cell r="BP139" t="str">
            <v>Ana Lucia Rosales Callejas</v>
          </cell>
          <cell r="BQ139">
            <v>66760258</v>
          </cell>
          <cell r="BR139" t="str">
            <v>D - Dirección Administrativa y Financiera</v>
          </cell>
          <cell r="BS139" t="str">
            <v>N/A</v>
          </cell>
          <cell r="BT139" t="str">
            <v>N/A</v>
          </cell>
          <cell r="BU139" t="str">
            <v>N/A</v>
          </cell>
          <cell r="BV139" t="str">
            <v>Inversión</v>
          </cell>
          <cell r="BW139">
            <v>56648393</v>
          </cell>
          <cell r="BX139" t="str">
            <v>N/A</v>
          </cell>
          <cell r="BY139" t="str">
            <v>N/A</v>
          </cell>
          <cell r="BZ139">
            <v>5464476</v>
          </cell>
          <cell r="CA139" t="str">
            <v>N/A</v>
          </cell>
          <cell r="CB139" t="str">
            <v>. 27423</v>
          </cell>
          <cell r="CC139">
            <v>33223</v>
          </cell>
          <cell r="CD139" t="str">
            <v xml:space="preserve">	2022011000068</v>
          </cell>
          <cell r="CE139">
            <v>44945</v>
          </cell>
          <cell r="CF139">
            <v>44946</v>
          </cell>
          <cell r="CG139" t="str">
            <v>N/A</v>
          </cell>
          <cell r="CH139" t="str">
            <v>N/A</v>
          </cell>
          <cell r="CI139" t="str">
            <v>N/A</v>
          </cell>
          <cell r="CJ139" t="str">
            <v>N/A</v>
          </cell>
          <cell r="CK139" t="str">
            <v>N/A</v>
          </cell>
          <cell r="CL139">
            <v>0</v>
          </cell>
          <cell r="CM139" t="str">
            <v>N/A</v>
          </cell>
          <cell r="CN139">
            <v>0</v>
          </cell>
          <cell r="CO139" t="str">
            <v>N/A</v>
          </cell>
          <cell r="CP139">
            <v>0</v>
          </cell>
          <cell r="CQ139" t="str">
            <v>N/A</v>
          </cell>
          <cell r="CR139">
            <v>0</v>
          </cell>
          <cell r="CS139" t="str">
            <v>N/A</v>
          </cell>
          <cell r="CT139">
            <v>0</v>
          </cell>
          <cell r="CU139">
            <v>0</v>
          </cell>
          <cell r="CV139">
            <v>-202</v>
          </cell>
          <cell r="CW139">
            <v>56648393</v>
          </cell>
          <cell r="CX139" t="str">
            <v>NO</v>
          </cell>
          <cell r="CY139" t="str">
            <v>N/A</v>
          </cell>
          <cell r="CZ139" t="str">
            <v>N/A</v>
          </cell>
          <cell r="DA139" t="str">
            <v>N/A</v>
          </cell>
          <cell r="DB139">
            <v>45245</v>
          </cell>
          <cell r="DC139">
            <v>45043</v>
          </cell>
          <cell r="DD139">
            <v>-299</v>
          </cell>
          <cell r="DE139" t="str">
            <v>NO</v>
          </cell>
          <cell r="DF139" t="str">
            <v>Bogotá D.C.</v>
          </cell>
          <cell r="DG139" t="str">
            <v>Cumplimiento</v>
          </cell>
          <cell r="DH139" t="str">
            <v>63-47-101001438</v>
          </cell>
          <cell r="DI139">
            <v>0</v>
          </cell>
          <cell r="DJ139" t="str">
            <v>Seguros del Estado S.A.</v>
          </cell>
          <cell r="DK139">
            <v>44945</v>
          </cell>
          <cell r="DL139" t="str">
            <v>19/01/2023 - 31/05/2024</v>
          </cell>
          <cell r="DM139">
            <v>44945</v>
          </cell>
          <cell r="DN139" t="str">
            <v>https://jepcolombia.sharepoint.com/:b:/g/SE/DAJ/SDC/Eb5sb6oMky9DjhvWVGS56GUB7JyiDyBVbDO_gMLTA0zGNw?e=4NRspc</v>
          </cell>
          <cell r="DO139" t="str">
            <v xml:space="preserve">El 27/04/2023se publica la terminación anticipada del CTO JEP-074-2023 del DAF </v>
          </cell>
          <cell r="DP139" t="str">
            <v>Terminado</v>
          </cell>
          <cell r="DQ139" t="str">
            <v>Terminación anticipada</v>
          </cell>
          <cell r="DR139" t="str">
            <v>N/A</v>
          </cell>
          <cell r="DS139" t="str">
            <v>ECONOMÍA</v>
          </cell>
          <cell r="DT139" t="str">
            <v>N/A</v>
          </cell>
          <cell r="DU139" t="str">
            <v>FEMENINO</v>
          </cell>
        </row>
        <row r="140">
          <cell r="AY140" t="str">
            <v>JEP-057-2023</v>
          </cell>
          <cell r="AZ140" t="str">
            <v>JEP-CSPO-057-2023</v>
          </cell>
          <cell r="BA140" t="str">
            <v>Angela Esquivel</v>
          </cell>
          <cell r="BB140">
            <v>44943</v>
          </cell>
          <cell r="BC140" t="str">
            <v>Rosa Maria Navarro Ordóñez</v>
          </cell>
          <cell r="BD140" t="str">
            <v>Contratos o convenios que no requieren pluralidad de ofertas</v>
          </cell>
          <cell r="BE140" t="str">
            <v>1. Prestación de servicios</v>
          </cell>
          <cell r="BF140" t="str">
            <v>Cédula de ciudadanía</v>
          </cell>
          <cell r="BG140">
            <v>64564903</v>
          </cell>
          <cell r="BH140">
            <v>9</v>
          </cell>
          <cell r="BI140" t="str">
            <v>Persona Natural</v>
          </cell>
          <cell r="BJ140" t="str">
            <v>Bogotá D.C.</v>
          </cell>
          <cell r="BK140" t="str">
            <v>Prestar servicios profesionales especializados para el acompañamiento y asesoría a la Dirección Administrativa y Financiera en el desarrollo y seguimiento de aspectos administrativos, jurídicos y contractuales.</v>
          </cell>
          <cell r="BL140" t="str">
            <v>Funciones de la dependencia</v>
          </cell>
          <cell r="BM140" t="str">
            <v>Harvey Danilo Suárez Morales</v>
          </cell>
          <cell r="BN140" t="str">
            <v>Secretaría Ejecutiva</v>
          </cell>
          <cell r="BO140" t="str">
            <v>D- Dirección Administrativa y Financiera</v>
          </cell>
          <cell r="BP140" t="str">
            <v>Ana Lucia Rosales Callejas</v>
          </cell>
          <cell r="BQ140">
            <v>66760258</v>
          </cell>
          <cell r="BR140" t="str">
            <v>D - Dirección Administrativa y Financiera</v>
          </cell>
          <cell r="BS140" t="str">
            <v>N/A</v>
          </cell>
          <cell r="BT140" t="str">
            <v>N/A</v>
          </cell>
          <cell r="BU140" t="str">
            <v>N/A</v>
          </cell>
          <cell r="BV140" t="str">
            <v>Inversión</v>
          </cell>
          <cell r="BW140">
            <v>179386598</v>
          </cell>
          <cell r="BX140" t="str">
            <v>N/A</v>
          </cell>
          <cell r="BY140" t="str">
            <v>N/A</v>
          </cell>
          <cell r="BZ140">
            <v>17304177</v>
          </cell>
          <cell r="CA140" t="str">
            <v>N/A</v>
          </cell>
          <cell r="CB140">
            <v>62623</v>
          </cell>
          <cell r="CC140">
            <v>32323</v>
          </cell>
          <cell r="CD140" t="str">
            <v xml:space="preserve">	2022011000068</v>
          </cell>
          <cell r="CE140">
            <v>44945</v>
          </cell>
          <cell r="CF140">
            <v>44946</v>
          </cell>
          <cell r="CG140" t="str">
            <v>N/A</v>
          </cell>
          <cell r="CH140" t="str">
            <v>N/A</v>
          </cell>
          <cell r="CI140" t="str">
            <v>N/A</v>
          </cell>
          <cell r="CJ140" t="str">
            <v>N/A</v>
          </cell>
          <cell r="CK140" t="str">
            <v>N/A</v>
          </cell>
          <cell r="CL140">
            <v>17881009</v>
          </cell>
          <cell r="CM140">
            <v>45240</v>
          </cell>
          <cell r="CN140">
            <v>56688483</v>
          </cell>
          <cell r="CO140">
            <v>45288</v>
          </cell>
          <cell r="CP140">
            <v>0</v>
          </cell>
          <cell r="CQ140" t="str">
            <v>N/A</v>
          </cell>
          <cell r="CR140">
            <v>0</v>
          </cell>
          <cell r="CS140" t="str">
            <v>N/A</v>
          </cell>
          <cell r="CT140">
            <v>2</v>
          </cell>
          <cell r="CU140">
            <v>45288</v>
          </cell>
          <cell r="CV140">
            <v>137</v>
          </cell>
          <cell r="CW140">
            <v>253956090</v>
          </cell>
          <cell r="CX140" t="str">
            <v>SI</v>
          </cell>
          <cell r="CY140">
            <v>56688483</v>
          </cell>
          <cell r="CZ140" t="str">
            <v>N/A</v>
          </cell>
          <cell r="DA140" t="str">
            <v>N/A</v>
          </cell>
          <cell r="DB140">
            <v>45245</v>
          </cell>
          <cell r="DC140">
            <v>45382</v>
          </cell>
          <cell r="DD140">
            <v>40</v>
          </cell>
          <cell r="DE140" t="str">
            <v>SI</v>
          </cell>
          <cell r="DF140" t="str">
            <v>Bogotá D.C.</v>
          </cell>
          <cell r="DG140" t="str">
            <v>Cumplimiento</v>
          </cell>
          <cell r="DH140" t="str">
            <v>11-45-101121414</v>
          </cell>
          <cell r="DI140">
            <v>0</v>
          </cell>
          <cell r="DJ140" t="str">
            <v>Seguros del Estado S.A.</v>
          </cell>
          <cell r="DK140">
            <v>44945</v>
          </cell>
          <cell r="DL140" t="str">
            <v>19/01/2023 - 18/05/2024</v>
          </cell>
          <cell r="DM140">
            <v>44945</v>
          </cell>
          <cell r="DN140" t="str">
            <v>https://jepcolombia.sharepoint.com/:b:/g/SE/DAJ/SDC/EctK2cQW2cdPiC8CCRbwzMYBv-dX09vlaFAVNjqhTTZjZQ?e=tKNCqB</v>
          </cell>
          <cell r="DO140" t="str">
            <v>El 10/11/2023 Se publica la adición y prórroga del CTO JEP-057-2023
Mediante Otrosí N°1 el 28/12/2023 se publica la adición y prórroga del contrato JEP-057-2023</v>
          </cell>
          <cell r="DP140" t="str">
            <v>En ejecución</v>
          </cell>
          <cell r="DQ140" t="str">
            <v>Adición y prórroga</v>
          </cell>
          <cell r="DR140" t="str">
            <v>N/A</v>
          </cell>
          <cell r="DS140" t="str">
            <v>DERECHO</v>
          </cell>
          <cell r="DT140" t="str">
            <v>N/A</v>
          </cell>
          <cell r="DU140" t="str">
            <v>FEMENINO</v>
          </cell>
        </row>
        <row r="141">
          <cell r="AY141" t="str">
            <v>JEP-704-2023</v>
          </cell>
          <cell r="AZ141" t="str">
            <v>JEP-CSPO-690-2023</v>
          </cell>
          <cell r="BA141" t="str">
            <v>Angela Esquivel</v>
          </cell>
          <cell r="BB141">
            <v>45119</v>
          </cell>
          <cell r="BC141" t="str">
            <v>María Paula Rodríguez Huertas</v>
          </cell>
          <cell r="BD141" t="str">
            <v>Contratos o convenios que no requieren pluralidad de ofertas</v>
          </cell>
          <cell r="BE141" t="str">
            <v>1. Prestación de servicios</v>
          </cell>
          <cell r="BF141" t="str">
            <v>Cédula de ciudadanía</v>
          </cell>
          <cell r="BG141">
            <v>1070601195</v>
          </cell>
          <cell r="BH141">
            <v>2</v>
          </cell>
          <cell r="BI141" t="str">
            <v>Persona Natural</v>
          </cell>
          <cell r="BJ141" t="str">
            <v>Bogotá D.C.</v>
          </cell>
          <cell r="BK141" t="str">
            <v>Prestar servicios de apoyo a la Dirección Administrativa y Financiera en el seguimiento y ejecución de los servicios contratados como parte de la asistencia técnica a las actuaciones y decisiones judiciales propias de la justicia transicional y restaurativa</v>
          </cell>
          <cell r="BL141" t="str">
            <v>Funciones de la dependencia</v>
          </cell>
          <cell r="BM141" t="str">
            <v>Harvey Danilo Suárez Morales</v>
          </cell>
          <cell r="BN141" t="str">
            <v>Secretaría Ejecutiva</v>
          </cell>
          <cell r="BO141" t="str">
            <v>D- Dirección Administrativa y Financiera</v>
          </cell>
          <cell r="BP141" t="str">
            <v>Ana Lucia Rosales Callejas</v>
          </cell>
          <cell r="BQ141">
            <v>66760258</v>
          </cell>
          <cell r="BR141" t="str">
            <v>D - Dirección Administrativa y Financiera</v>
          </cell>
          <cell r="BS141" t="str">
            <v>N/A</v>
          </cell>
          <cell r="BT141" t="str">
            <v>N/A</v>
          </cell>
          <cell r="BU141" t="str">
            <v>N/A</v>
          </cell>
          <cell r="BV141" t="str">
            <v>Inversión</v>
          </cell>
          <cell r="BW141">
            <v>18214900</v>
          </cell>
          <cell r="BX141" t="str">
            <v>N/A</v>
          </cell>
          <cell r="BY141" t="str">
            <v>N/A</v>
          </cell>
          <cell r="BZ141">
            <v>3794773</v>
          </cell>
          <cell r="CA141" t="str">
            <v>N/A</v>
          </cell>
          <cell r="CB141">
            <v>103423</v>
          </cell>
          <cell r="CC141">
            <v>439323</v>
          </cell>
          <cell r="CD141">
            <v>2022011000068</v>
          </cell>
          <cell r="CE141">
            <v>45147</v>
          </cell>
          <cell r="CF141">
            <v>45149</v>
          </cell>
          <cell r="CG141" t="str">
            <v>N/A</v>
          </cell>
          <cell r="CH141" t="str">
            <v>N/A</v>
          </cell>
          <cell r="CI141" t="str">
            <v>N/A</v>
          </cell>
          <cell r="CJ141" t="str">
            <v>N/A</v>
          </cell>
          <cell r="CK141" t="str">
            <v>N/A</v>
          </cell>
          <cell r="CL141">
            <v>0</v>
          </cell>
          <cell r="CM141" t="str">
            <v>N/A</v>
          </cell>
          <cell r="CN141">
            <v>0</v>
          </cell>
          <cell r="CO141" t="str">
            <v>N/A</v>
          </cell>
          <cell r="CP141">
            <v>0</v>
          </cell>
          <cell r="CQ141" t="str">
            <v>N/A</v>
          </cell>
          <cell r="CR141">
            <v>0</v>
          </cell>
          <cell r="CS141" t="str">
            <v>N/A</v>
          </cell>
          <cell r="CT141">
            <v>0</v>
          </cell>
          <cell r="CU141" t="str">
            <v>N/A</v>
          </cell>
          <cell r="CV141">
            <v>0</v>
          </cell>
          <cell r="CW141">
            <v>18214900</v>
          </cell>
          <cell r="CX141" t="str">
            <v>NO</v>
          </cell>
          <cell r="CY141" t="str">
            <v>N/A</v>
          </cell>
          <cell r="CZ141" t="str">
            <v>N/A</v>
          </cell>
          <cell r="DA141" t="str">
            <v>N/A</v>
          </cell>
          <cell r="DB141">
            <v>45291</v>
          </cell>
          <cell r="DC141">
            <v>45291</v>
          </cell>
          <cell r="DD141">
            <v>-51</v>
          </cell>
          <cell r="DE141" t="str">
            <v>NO</v>
          </cell>
          <cell r="DF141" t="str">
            <v>Bogotá D.C.</v>
          </cell>
          <cell r="DG141" t="str">
            <v>Cumplimiento</v>
          </cell>
          <cell r="DH141" t="str">
            <v>63-45-101044167</v>
          </cell>
          <cell r="DI141">
            <v>0</v>
          </cell>
          <cell r="DJ141" t="str">
            <v>Seguros del Estado S.A.</v>
          </cell>
          <cell r="DK141">
            <v>45148</v>
          </cell>
          <cell r="DL141" t="str">
            <v>10/08/2023 - 30/06/2024</v>
          </cell>
          <cell r="DM141">
            <v>45148</v>
          </cell>
          <cell r="DN141" t="str">
            <v>https://jepcolombia.sharepoint.com/:b:/g/SE/DAJ/SDC/ESGmbaNvhWJMv9k-LgsrNDsBgI90VPRNxuMiQG9Mt1di0w?e=vKrfEu</v>
          </cell>
          <cell r="DO141" t="str">
            <v>Ninguna</v>
          </cell>
          <cell r="DP141" t="str">
            <v>Terminado</v>
          </cell>
          <cell r="DQ141" t="str">
            <v>Ingreso</v>
          </cell>
          <cell r="DR141" t="str">
            <v>N/A</v>
          </cell>
          <cell r="DS141" t="str">
            <v>PUBLICIDAD</v>
          </cell>
          <cell r="DT141" t="str">
            <v>N/A</v>
          </cell>
          <cell r="DU141" t="str">
            <v>FEMENINO</v>
          </cell>
        </row>
        <row r="142">
          <cell r="AY142" t="str">
            <v>JEP-436-2023</v>
          </cell>
          <cell r="AZ142" t="str">
            <v>JEP-CSPO-436-2023</v>
          </cell>
          <cell r="BA142" t="str">
            <v>Mateo Avila</v>
          </cell>
          <cell r="BB142">
            <v>44974</v>
          </cell>
          <cell r="BC142" t="str">
            <v>Carolina Lozano Rodríguez</v>
          </cell>
          <cell r="BD142" t="str">
            <v>Contratos o convenios que no requieren pluralidad de ofertas</v>
          </cell>
          <cell r="BE142" t="str">
            <v>1. Prestación de servicios</v>
          </cell>
          <cell r="BF142" t="str">
            <v>Cédula de ciudadanía</v>
          </cell>
          <cell r="BG142">
            <v>52793399</v>
          </cell>
          <cell r="BH142">
            <v>4</v>
          </cell>
          <cell r="BI142" t="str">
            <v>Persona Natural</v>
          </cell>
          <cell r="BJ142" t="str">
            <v>Bogotá D.C.</v>
          </cell>
          <cell r="BK142" t="str">
            <v xml:space="preserve">Prestar servicios profesionales para apoyar al Departamento de Enfoques Diferenciales  en el desarrollo del enfoque diferencial de niños, niñas y adolescentes, mediante la implementación de estrategias y actividades en el marco de los objetivos de la JEP. </v>
          </cell>
          <cell r="BL142" t="str">
            <v>Misional</v>
          </cell>
          <cell r="BM142" t="str">
            <v>Harvey Danilo Suárez Morales</v>
          </cell>
          <cell r="BN142" t="str">
            <v>Secretaría Ejecutiva</v>
          </cell>
          <cell r="BO142" t="str">
            <v>BB- Departamento de Enfoques Diferenciales</v>
          </cell>
          <cell r="BP142" t="str">
            <v>Eliana Fernanda Antonio Rosero</v>
          </cell>
          <cell r="BQ142">
            <v>52517142</v>
          </cell>
          <cell r="BR142" t="str">
            <v>BB- Departamento de Enfoques Diferenciales</v>
          </cell>
          <cell r="BS142" t="str">
            <v>N/A</v>
          </cell>
          <cell r="BT142" t="str">
            <v>N/A</v>
          </cell>
          <cell r="BU142" t="str">
            <v>N/A</v>
          </cell>
          <cell r="BV142" t="str">
            <v>Inversión</v>
          </cell>
          <cell r="BW142">
            <v>95172968</v>
          </cell>
          <cell r="BX142" t="str">
            <v>N/A</v>
          </cell>
          <cell r="BY142" t="str">
            <v>N/A</v>
          </cell>
          <cell r="BZ142">
            <v>8652088</v>
          </cell>
          <cell r="CA142" t="str">
            <v>N/A</v>
          </cell>
          <cell r="CB142">
            <v>22223</v>
          </cell>
          <cell r="CC142">
            <v>113823</v>
          </cell>
          <cell r="CD142">
            <v>2022011000068</v>
          </cell>
          <cell r="CE142">
            <v>44981</v>
          </cell>
          <cell r="CF142">
            <v>44987</v>
          </cell>
          <cell r="CG142" t="str">
            <v>N/A</v>
          </cell>
          <cell r="CH142" t="str">
            <v>N/A</v>
          </cell>
          <cell r="CI142" t="str">
            <v>N/A</v>
          </cell>
          <cell r="CJ142" t="str">
            <v>N/A</v>
          </cell>
          <cell r="CK142" t="str">
            <v>N/A</v>
          </cell>
          <cell r="CL142">
            <v>0</v>
          </cell>
          <cell r="CM142" t="str">
            <v>N/A</v>
          </cell>
          <cell r="CN142">
            <v>0</v>
          </cell>
          <cell r="CO142" t="str">
            <v>N/A</v>
          </cell>
          <cell r="CP142">
            <v>0</v>
          </cell>
          <cell r="CQ142" t="str">
            <v>N/A</v>
          </cell>
          <cell r="CR142">
            <v>0</v>
          </cell>
          <cell r="CS142" t="str">
            <v>N/A</v>
          </cell>
          <cell r="CT142">
            <v>0</v>
          </cell>
          <cell r="CU142" t="str">
            <v>N/A</v>
          </cell>
          <cell r="CV142">
            <v>0</v>
          </cell>
          <cell r="CW142">
            <v>95172968</v>
          </cell>
          <cell r="CX142" t="str">
            <v>NO</v>
          </cell>
          <cell r="CY142" t="str">
            <v>N/A</v>
          </cell>
          <cell r="CZ142" t="str">
            <v>N/A</v>
          </cell>
          <cell r="DA142" t="str">
            <v>N/A</v>
          </cell>
          <cell r="DB142">
            <v>45291</v>
          </cell>
          <cell r="DC142">
            <v>45291</v>
          </cell>
          <cell r="DD142">
            <v>-51</v>
          </cell>
          <cell r="DE142" t="str">
            <v>NO</v>
          </cell>
          <cell r="DF142" t="str">
            <v>Bogotá D.C.</v>
          </cell>
          <cell r="DG142" t="str">
            <v>Cumplimiento</v>
          </cell>
          <cell r="DH142" t="str">
            <v>33-47-101011126</v>
          </cell>
          <cell r="DI142">
            <v>0</v>
          </cell>
          <cell r="DJ142" t="str">
            <v>Seguros del Estado S.A.</v>
          </cell>
          <cell r="DK142">
            <v>44981</v>
          </cell>
          <cell r="DL142" t="str">
            <v>24/02/2023 - 30/06/2024</v>
          </cell>
          <cell r="DM142">
            <v>44985</v>
          </cell>
          <cell r="DN142" t="str">
            <v>https://jepcolombia.sharepoint.com/:b:/g/SE/DAJ/SDC/EXWshp04iNpJqGm_FbnYJEMBE2tn4c2ZxlStMk5v1dvHgA?e=dRPa4v</v>
          </cell>
          <cell r="DO142" t="str">
            <v>Ninguna</v>
          </cell>
          <cell r="DP142" t="str">
            <v>Terminado</v>
          </cell>
          <cell r="DQ142" t="str">
            <v>Ingreso</v>
          </cell>
          <cell r="DR142" t="str">
            <v>N/A</v>
          </cell>
          <cell r="DS142" t="str">
            <v>TRABAJO SOCIAL</v>
          </cell>
          <cell r="DT142" t="str">
            <v>N/A</v>
          </cell>
          <cell r="DU142" t="str">
            <v>FEMENINO</v>
          </cell>
        </row>
        <row r="143">
          <cell r="AY143" t="str">
            <v>JEP-368-2023</v>
          </cell>
          <cell r="AZ143" t="str">
            <v>JEP-CSPO-368-2023</v>
          </cell>
          <cell r="BA143" t="str">
            <v>Mateo Avila</v>
          </cell>
          <cell r="BB143">
            <v>44967</v>
          </cell>
          <cell r="BC143" t="str">
            <v>Maria Del Pilar Zuluaga Guerrero</v>
          </cell>
          <cell r="BD143" t="str">
            <v>Contratos o convenios que no requieren pluralidad de ofertas</v>
          </cell>
          <cell r="BE143" t="str">
            <v>1. Prestación de servicios</v>
          </cell>
          <cell r="BF143" t="str">
            <v>Cédula de ciudadanía</v>
          </cell>
          <cell r="BG143">
            <v>39764093</v>
          </cell>
          <cell r="BH143">
            <v>5</v>
          </cell>
          <cell r="BI143" t="str">
            <v>Persona Natural</v>
          </cell>
          <cell r="BJ143" t="str">
            <v>Cajica</v>
          </cell>
          <cell r="BK143" t="str">
            <v xml:space="preserve">Prestar servicios profesionales para apoyar al Departamento de Enfoques Diferenciales  en el desarrollo del enfoque diferencial de persona mayor, mediante la implementación de estrategias y actividades en el marco de los objetivos de la JEP. </v>
          </cell>
          <cell r="BL143" t="str">
            <v>Misional</v>
          </cell>
          <cell r="BM143" t="str">
            <v>Harvey Danilo Suárez Morales</v>
          </cell>
          <cell r="BN143" t="str">
            <v>Secretaría Ejecutiva</v>
          </cell>
          <cell r="BO143" t="str">
            <v>BB- Departamento de Enfoques Diferenciales</v>
          </cell>
          <cell r="BP143" t="str">
            <v>Eliana Fernanda Antonio Rosero</v>
          </cell>
          <cell r="BQ143">
            <v>52517142</v>
          </cell>
          <cell r="BR143" t="str">
            <v>BB- Departamento de Enfoques Diferenciales</v>
          </cell>
          <cell r="BS143" t="str">
            <v>N/A</v>
          </cell>
          <cell r="BT143" t="str">
            <v>N/A</v>
          </cell>
          <cell r="BU143" t="str">
            <v>N/A</v>
          </cell>
          <cell r="BV143" t="str">
            <v>Inversión</v>
          </cell>
          <cell r="BW143">
            <v>95172968</v>
          </cell>
          <cell r="BX143" t="str">
            <v>N/A</v>
          </cell>
          <cell r="BY143" t="str">
            <v>N/A</v>
          </cell>
          <cell r="BZ143">
            <v>8652088</v>
          </cell>
          <cell r="CA143" t="str">
            <v>N/A</v>
          </cell>
          <cell r="CB143">
            <v>22423</v>
          </cell>
          <cell r="CC143">
            <v>99223</v>
          </cell>
          <cell r="CD143">
            <v>2022011000068</v>
          </cell>
          <cell r="CE143">
            <v>44974</v>
          </cell>
          <cell r="CF143">
            <v>44978</v>
          </cell>
          <cell r="CG143" t="str">
            <v>N/A</v>
          </cell>
          <cell r="CH143" t="str">
            <v>N/A</v>
          </cell>
          <cell r="CI143" t="str">
            <v>N/A</v>
          </cell>
          <cell r="CJ143" t="str">
            <v>N/A</v>
          </cell>
          <cell r="CK143" t="str">
            <v>N/A</v>
          </cell>
          <cell r="CL143">
            <v>0</v>
          </cell>
          <cell r="CM143" t="str">
            <v>N/A</v>
          </cell>
          <cell r="CN143">
            <v>0</v>
          </cell>
          <cell r="CO143" t="str">
            <v>N/A</v>
          </cell>
          <cell r="CP143">
            <v>0</v>
          </cell>
          <cell r="CQ143" t="str">
            <v>N/A</v>
          </cell>
          <cell r="CR143">
            <v>0</v>
          </cell>
          <cell r="CS143" t="str">
            <v>N/A</v>
          </cell>
          <cell r="CT143">
            <v>0</v>
          </cell>
          <cell r="CU143" t="str">
            <v>N/A</v>
          </cell>
          <cell r="CV143">
            <v>0</v>
          </cell>
          <cell r="CW143">
            <v>95172968</v>
          </cell>
          <cell r="CX143" t="str">
            <v>NO</v>
          </cell>
          <cell r="CY143" t="str">
            <v>N/A</v>
          </cell>
          <cell r="CZ143" t="str">
            <v>N/A</v>
          </cell>
          <cell r="DA143" t="str">
            <v>N/A</v>
          </cell>
          <cell r="DB143">
            <v>45291</v>
          </cell>
          <cell r="DC143">
            <v>45291</v>
          </cell>
          <cell r="DD143">
            <v>-51</v>
          </cell>
          <cell r="DE143" t="str">
            <v>NO</v>
          </cell>
          <cell r="DF143" t="str">
            <v>Bogotá D.C.</v>
          </cell>
          <cell r="DG143" t="str">
            <v>Cumplimiento</v>
          </cell>
          <cell r="DH143" t="str">
            <v>33-45-101116861</v>
          </cell>
          <cell r="DI143">
            <v>0</v>
          </cell>
          <cell r="DJ143" t="str">
            <v>Seguros del Estado S.A.</v>
          </cell>
          <cell r="DK143">
            <v>44977</v>
          </cell>
          <cell r="DL143" t="str">
            <v>17/02/2023 - 30/06/2024</v>
          </cell>
          <cell r="DM143">
            <v>44977</v>
          </cell>
          <cell r="DN143" t="str">
            <v>https://jepcolombia.sharepoint.com/:b:/g/SE/DAJ/SDC/ET9-5J899-dJqFHXqoZ7ZPIBg0qvJV_WX3xSmxj1BCA4sg?e=EB5Rjp</v>
          </cell>
          <cell r="DO143" t="str">
            <v>Ninguna</v>
          </cell>
          <cell r="DP143" t="str">
            <v>Terminado</v>
          </cell>
          <cell r="DQ143" t="str">
            <v>Ingreso</v>
          </cell>
          <cell r="DR143" t="str">
            <v>N/A</v>
          </cell>
          <cell r="DS143" t="str">
            <v>GERONTOLOGÍA</v>
          </cell>
          <cell r="DT143" t="str">
            <v>N/A</v>
          </cell>
          <cell r="DU143" t="str">
            <v>FEMENINO</v>
          </cell>
        </row>
        <row r="144">
          <cell r="AY144" t="str">
            <v>JEP-369-2023</v>
          </cell>
          <cell r="AZ144" t="str">
            <v>JEP-CSPO-369-2023</v>
          </cell>
          <cell r="BA144" t="str">
            <v>Mateo Avila</v>
          </cell>
          <cell r="BB144">
            <v>44967</v>
          </cell>
          <cell r="BC144" t="str">
            <v>Nelly Patricia Beltrán Nova</v>
          </cell>
          <cell r="BD144" t="str">
            <v>Contratos o convenios que no requieren pluralidad de ofertas</v>
          </cell>
          <cell r="BE144" t="str">
            <v>1. Prestación de servicios</v>
          </cell>
          <cell r="BF144" t="str">
            <v>Cédula de ciudadanía</v>
          </cell>
          <cell r="BG144">
            <v>51683576</v>
          </cell>
          <cell r="BH144">
            <v>6</v>
          </cell>
          <cell r="BI144" t="str">
            <v>Persona Natural</v>
          </cell>
          <cell r="BJ144" t="str">
            <v xml:space="preserve">Tenjo </v>
          </cell>
          <cell r="BK144" t="str">
            <v xml:space="preserve">Prestar servicios profesionales para apoyar al Departamento de Enfoques Diferenciales  en el desarrollo del enfoque diferencial de personas con discapacidad, mediante la implementación de estrategias y actividades en el marco de los objetivos de la JEP. </v>
          </cell>
          <cell r="BL144" t="str">
            <v>Misional</v>
          </cell>
          <cell r="BM144" t="str">
            <v>Harvey Danilo Suárez Morales</v>
          </cell>
          <cell r="BN144" t="str">
            <v>Secretaría Ejecutiva</v>
          </cell>
          <cell r="BO144" t="str">
            <v>BB- Departamento de Enfoques Diferenciales</v>
          </cell>
          <cell r="BP144" t="str">
            <v>Eliana Fernanda Antonio Rosero</v>
          </cell>
          <cell r="BQ144">
            <v>52517142</v>
          </cell>
          <cell r="BR144" t="str">
            <v>BB- Departamento de Enfoques Diferenciales</v>
          </cell>
          <cell r="BS144" t="str">
            <v>N/A</v>
          </cell>
          <cell r="BT144" t="str">
            <v>N/A</v>
          </cell>
          <cell r="BU144" t="str">
            <v>N/A</v>
          </cell>
          <cell r="BV144" t="str">
            <v>Inversión</v>
          </cell>
          <cell r="BW144">
            <v>95172968</v>
          </cell>
          <cell r="BX144" t="str">
            <v>N/A</v>
          </cell>
          <cell r="BY144" t="str">
            <v>N/A</v>
          </cell>
          <cell r="BZ144">
            <v>8652088</v>
          </cell>
          <cell r="CA144" t="str">
            <v>N/A</v>
          </cell>
          <cell r="CB144">
            <v>22023</v>
          </cell>
          <cell r="CC144" t="str">
            <v xml:space="preserve">	110523</v>
          </cell>
          <cell r="CD144" t="str">
            <v xml:space="preserve">	2022011000068</v>
          </cell>
          <cell r="CE144">
            <v>44979</v>
          </cell>
          <cell r="CF144">
            <v>44986</v>
          </cell>
          <cell r="CG144" t="str">
            <v>N/A</v>
          </cell>
          <cell r="CH144" t="str">
            <v>N/A</v>
          </cell>
          <cell r="CI144" t="str">
            <v>N/A</v>
          </cell>
          <cell r="CJ144" t="str">
            <v>N/A</v>
          </cell>
          <cell r="CK144" t="str">
            <v>N/A</v>
          </cell>
          <cell r="CL144">
            <v>0</v>
          </cell>
          <cell r="CM144" t="str">
            <v>N/A</v>
          </cell>
          <cell r="CN144">
            <v>0</v>
          </cell>
          <cell r="CO144" t="str">
            <v>N/A</v>
          </cell>
          <cell r="CP144">
            <v>0</v>
          </cell>
          <cell r="CQ144" t="str">
            <v>N/A</v>
          </cell>
          <cell r="CR144">
            <v>0</v>
          </cell>
          <cell r="CS144" t="str">
            <v>N/A</v>
          </cell>
          <cell r="CT144">
            <v>0</v>
          </cell>
          <cell r="CU144" t="str">
            <v>N/A</v>
          </cell>
          <cell r="CV144">
            <v>0</v>
          </cell>
          <cell r="CW144">
            <v>95172968</v>
          </cell>
          <cell r="CX144" t="str">
            <v>NO</v>
          </cell>
          <cell r="CY144" t="str">
            <v>N/A</v>
          </cell>
          <cell r="CZ144" t="str">
            <v>N/A</v>
          </cell>
          <cell r="DA144" t="str">
            <v>N/A</v>
          </cell>
          <cell r="DB144">
            <v>45291</v>
          </cell>
          <cell r="DC144">
            <v>45291</v>
          </cell>
          <cell r="DD144">
            <v>-51</v>
          </cell>
          <cell r="DE144" t="str">
            <v>NO</v>
          </cell>
          <cell r="DF144" t="str">
            <v>Bogotá D.C.</v>
          </cell>
          <cell r="DG144" t="str">
            <v>Cumplimiento</v>
          </cell>
          <cell r="DH144" t="str">
            <v>11-47-101014208</v>
          </cell>
          <cell r="DI144">
            <v>0</v>
          </cell>
          <cell r="DJ144" t="str">
            <v>Seguros del Estado S.A.</v>
          </cell>
          <cell r="DK144">
            <v>44980</v>
          </cell>
          <cell r="DL144" t="str">
            <v>23/02/2023 - 05/07/2024</v>
          </cell>
          <cell r="DM144">
            <v>44980</v>
          </cell>
          <cell r="DN144" t="str">
            <v>https://jepcolombia.sharepoint.com/:b:/g/SE/DAJ/SDC/EQxvLcusr4lLhxHWD83aBiMBdR9NoMDONMM1bkkPXfHpBQ?e=DEasMg</v>
          </cell>
          <cell r="DO144" t="str">
            <v>Ninguna</v>
          </cell>
          <cell r="DP144" t="str">
            <v>Terminado</v>
          </cell>
          <cell r="DQ144" t="str">
            <v>Ingreso</v>
          </cell>
          <cell r="DR144" t="str">
            <v>N/A</v>
          </cell>
          <cell r="DS144" t="str">
            <v>PENDIENTE</v>
          </cell>
          <cell r="DT144" t="str">
            <v>N/A</v>
          </cell>
          <cell r="DU144" t="str">
            <v>FEMENINO</v>
          </cell>
        </row>
        <row r="145">
          <cell r="AY145" t="str">
            <v>JEP-148-2023</v>
          </cell>
          <cell r="AZ145" t="str">
            <v>JEP-CSPO-148-2023</v>
          </cell>
          <cell r="BA145" t="str">
            <v>Clara Torres</v>
          </cell>
          <cell r="BB145">
            <v>44950</v>
          </cell>
          <cell r="BC145" t="str">
            <v>Jesus David Espinosa Cantuca</v>
          </cell>
          <cell r="BD145" t="str">
            <v>Contratos o convenios que no requieren pluralidad de ofertas</v>
          </cell>
          <cell r="BE145" t="str">
            <v>1. Prestación de servicios</v>
          </cell>
          <cell r="BF145" t="str">
            <v>Cédula de ciudadanía</v>
          </cell>
          <cell r="BG145">
            <v>1124315707</v>
          </cell>
          <cell r="BH145">
            <v>2</v>
          </cell>
          <cell r="BI145" t="str">
            <v>Persona Natural</v>
          </cell>
          <cell r="BJ145" t="str">
            <v>Colón</v>
          </cell>
          <cell r="BK145" t="str">
            <v xml:space="preserve">Prestar servicios para apoyar al Departamento de Enfoques Diferenciales en la gestión administrativa y operativa de los procesos y procedimientos de esta dependencia. </v>
          </cell>
          <cell r="BL145" t="str">
            <v>Funciones de la dependencia</v>
          </cell>
          <cell r="BM145" t="str">
            <v>Harvey Danilo Suárez Morales</v>
          </cell>
          <cell r="BN145" t="str">
            <v>Secretaría Ejecutiva</v>
          </cell>
          <cell r="BO145" t="str">
            <v>BB- Departamento de Enfoques Diferenciales</v>
          </cell>
          <cell r="BP145" t="str">
            <v>Eliana Fernanda Antonio Rosero</v>
          </cell>
          <cell r="BQ145">
            <v>52517142</v>
          </cell>
          <cell r="BR145" t="str">
            <v>BB- Departamento de Enfoques Diferenciales</v>
          </cell>
          <cell r="BS145" t="str">
            <v>N/A</v>
          </cell>
          <cell r="BT145" t="str">
            <v>N/A</v>
          </cell>
          <cell r="BU145" t="str">
            <v>N/A</v>
          </cell>
          <cell r="BV145" t="str">
            <v>Inversión</v>
          </cell>
          <cell r="BW145">
            <v>42627947</v>
          </cell>
          <cell r="BX145" t="str">
            <v>N/A</v>
          </cell>
          <cell r="BY145" t="str">
            <v>N/A</v>
          </cell>
          <cell r="BZ145">
            <v>3794773</v>
          </cell>
          <cell r="CA145" t="str">
            <v>N/A</v>
          </cell>
          <cell r="CB145">
            <v>22623</v>
          </cell>
          <cell r="CC145">
            <v>49423</v>
          </cell>
          <cell r="CD145">
            <v>2022011000057</v>
          </cell>
          <cell r="CE145">
            <v>44952</v>
          </cell>
          <cell r="CF145">
            <v>44956</v>
          </cell>
          <cell r="CG145" t="str">
            <v>N/A</v>
          </cell>
          <cell r="CH145" t="str">
            <v>N/A</v>
          </cell>
          <cell r="CI145" t="str">
            <v>N/A</v>
          </cell>
          <cell r="CJ145" t="str">
            <v>N/A</v>
          </cell>
          <cell r="CK145" t="str">
            <v>N/A</v>
          </cell>
          <cell r="CL145">
            <v>0</v>
          </cell>
          <cell r="CM145" t="str">
            <v>N/A</v>
          </cell>
          <cell r="CN145">
            <v>0</v>
          </cell>
          <cell r="CO145" t="str">
            <v>N/A</v>
          </cell>
          <cell r="CP145">
            <v>0</v>
          </cell>
          <cell r="CQ145" t="str">
            <v>N/A</v>
          </cell>
          <cell r="CR145">
            <v>0</v>
          </cell>
          <cell r="CS145" t="str">
            <v>N/A</v>
          </cell>
          <cell r="CT145">
            <v>0</v>
          </cell>
          <cell r="CU145" t="str">
            <v>N/A</v>
          </cell>
          <cell r="CV145">
            <v>0</v>
          </cell>
          <cell r="CW145">
            <v>42627947</v>
          </cell>
          <cell r="CX145" t="str">
            <v>NO</v>
          </cell>
          <cell r="CY145" t="str">
            <v>N/A</v>
          </cell>
          <cell r="CZ145" t="str">
            <v>N/A</v>
          </cell>
          <cell r="DA145" t="str">
            <v>N/A</v>
          </cell>
          <cell r="DB145">
            <v>45291</v>
          </cell>
          <cell r="DC145">
            <v>45291</v>
          </cell>
          <cell r="DD145">
            <v>-51</v>
          </cell>
          <cell r="DE145" t="str">
            <v>SI</v>
          </cell>
          <cell r="DF145" t="str">
            <v>Bogotá D.C.</v>
          </cell>
          <cell r="DG145" t="str">
            <v>Cumplimiento</v>
          </cell>
          <cell r="DH145" t="str">
            <v>436 47 994000057720</v>
          </cell>
          <cell r="DI145">
            <v>0</v>
          </cell>
          <cell r="DJ145" t="str">
            <v>Aseguradora Solidaria de Colombia</v>
          </cell>
          <cell r="DK145">
            <v>44952</v>
          </cell>
          <cell r="DL145" t="str">
            <v>26/01/2023 - 30/06/2024</v>
          </cell>
          <cell r="DM145">
            <v>44953</v>
          </cell>
          <cell r="DN145" t="str">
            <v>https://jepcolombia.sharepoint.com/:b:/g/SE/DAJ/SDC/Eche5XRiKDdOn4ZbRH0-0LsBOCWmUM0JkEGIOTWMogF8iQ?e=KrnGFr</v>
          </cell>
          <cell r="DO145" t="str">
            <v>Ninguna</v>
          </cell>
          <cell r="DP145" t="str">
            <v>Terminado</v>
          </cell>
          <cell r="DQ145" t="str">
            <v>Ingreso</v>
          </cell>
          <cell r="DR145" t="str">
            <v>N/A</v>
          </cell>
          <cell r="DS145" t="str">
            <v>INGENIERO AMBIENTAL</v>
          </cell>
          <cell r="DT145" t="str">
            <v>TECNOLOGIA EN SANEAMIENTO AMBIENTAL</v>
          </cell>
          <cell r="DU145" t="str">
            <v>MASCULINO</v>
          </cell>
        </row>
        <row r="146">
          <cell r="AY146" t="str">
            <v>JEP-548-2023</v>
          </cell>
          <cell r="AZ146" t="str">
            <v>JEP-CSPO-545-2023</v>
          </cell>
          <cell r="BA146" t="str">
            <v>Mateo Avila</v>
          </cell>
          <cell r="BB146">
            <v>45013</v>
          </cell>
          <cell r="BC146" t="str">
            <v xml:space="preserve">Luis Gerardo Martinez Miranda </v>
          </cell>
          <cell r="BD146" t="str">
            <v>Contratos o convenios que no requieren pluralidad de ofertas</v>
          </cell>
          <cell r="BE146" t="str">
            <v>1. Prestación de servicios</v>
          </cell>
          <cell r="BF146" t="str">
            <v>Cédula de ciudadanía</v>
          </cell>
          <cell r="BG146">
            <v>73578053</v>
          </cell>
          <cell r="BH146">
            <v>7</v>
          </cell>
          <cell r="BI146" t="str">
            <v>Persona Natural</v>
          </cell>
          <cell r="BJ146" t="str">
            <v>Cartagena</v>
          </cell>
          <cell r="BK146" t="str">
            <v>Prestar servicios profesionales para apoyar al Departamento de Enfoques Diferenciales  en el desarrollo del enfoque diferencial de étnico- racial con énfasis en pueblos Negros, afrocolombianos, Palenqueros, Raizales, mediante la implementación de estrategias y actividades en el marco de los objetivos de la JEP</v>
          </cell>
          <cell r="BL146" t="str">
            <v>Misional</v>
          </cell>
          <cell r="BM146" t="str">
            <v>Harvey Danilo Suárez Morales</v>
          </cell>
          <cell r="BN146" t="str">
            <v>Secretaría Ejecutiva</v>
          </cell>
          <cell r="BO146" t="str">
            <v>BB- Departamento de Enfoques Diferenciales</v>
          </cell>
          <cell r="BP146" t="str">
            <v>Eliana Fernanda Antonio Rosero</v>
          </cell>
          <cell r="BQ146">
            <v>52517142</v>
          </cell>
          <cell r="BR146" t="str">
            <v>BB- Departamento de Enfoques Diferenciales</v>
          </cell>
          <cell r="BS146" t="str">
            <v>N/A</v>
          </cell>
          <cell r="BT146" t="str">
            <v>N/A</v>
          </cell>
          <cell r="BU146" t="str">
            <v>N/A</v>
          </cell>
          <cell r="BV146" t="str">
            <v>Inversión</v>
          </cell>
          <cell r="BW146">
            <v>77868792</v>
          </cell>
          <cell r="BX146" t="str">
            <v>N/A</v>
          </cell>
          <cell r="BY146" t="str">
            <v>N/A</v>
          </cell>
          <cell r="BZ146">
            <v>8652088</v>
          </cell>
          <cell r="CA146" t="str">
            <v>N/A</v>
          </cell>
          <cell r="CB146">
            <v>49323</v>
          </cell>
          <cell r="CC146">
            <v>193523</v>
          </cell>
          <cell r="CD146">
            <v>2022011000068</v>
          </cell>
          <cell r="CE146">
            <v>45030</v>
          </cell>
          <cell r="CF146">
            <v>45036</v>
          </cell>
          <cell r="CG146" t="str">
            <v>N/A</v>
          </cell>
          <cell r="CH146" t="str">
            <v>N/A</v>
          </cell>
          <cell r="CI146" t="str">
            <v>N/A</v>
          </cell>
          <cell r="CJ146" t="str">
            <v>N/A</v>
          </cell>
          <cell r="CK146" t="str">
            <v>N/A</v>
          </cell>
          <cell r="CL146">
            <v>0</v>
          </cell>
          <cell r="CM146" t="str">
            <v>N/A</v>
          </cell>
          <cell r="CN146">
            <v>0</v>
          </cell>
          <cell r="CO146" t="str">
            <v>N/A</v>
          </cell>
          <cell r="CP146">
            <v>0</v>
          </cell>
          <cell r="CQ146" t="str">
            <v>N/A</v>
          </cell>
          <cell r="CR146">
            <v>0</v>
          </cell>
          <cell r="CS146" t="str">
            <v>N/A</v>
          </cell>
          <cell r="CT146">
            <v>0</v>
          </cell>
          <cell r="CU146" t="str">
            <v>N/A</v>
          </cell>
          <cell r="CV146">
            <v>0</v>
          </cell>
          <cell r="CW146">
            <v>77868792</v>
          </cell>
          <cell r="CX146" t="str">
            <v>NO</v>
          </cell>
          <cell r="CY146" t="str">
            <v>N/A</v>
          </cell>
          <cell r="CZ146" t="str">
            <v>N/A</v>
          </cell>
          <cell r="DA146" t="str">
            <v>N/A</v>
          </cell>
          <cell r="DB146">
            <v>45291</v>
          </cell>
          <cell r="DC146">
            <v>45291</v>
          </cell>
          <cell r="DD146">
            <v>-51</v>
          </cell>
          <cell r="DE146" t="str">
            <v>NO</v>
          </cell>
          <cell r="DF146" t="str">
            <v>Bogotá D.C.</v>
          </cell>
          <cell r="DG146" t="str">
            <v>Cumplimiento</v>
          </cell>
          <cell r="DH146" t="str">
            <v>14-45-101095438</v>
          </cell>
          <cell r="DI146">
            <v>0</v>
          </cell>
          <cell r="DJ146" t="str">
            <v>Seguros del Estado S.A.</v>
          </cell>
          <cell r="DK146">
            <v>45034</v>
          </cell>
          <cell r="DL146" t="str">
            <v>18/04/2023 - 30/06/2024</v>
          </cell>
          <cell r="DM146">
            <v>45035</v>
          </cell>
          <cell r="DN146" t="str">
            <v>https://jepcolombia.sharepoint.com/:b:/g/SE/DAJ/SDC/ET5Mvmw7yLBBnGtLC34ZdRABgAUcz0gJ3aBGjSwIISyxuQ?e=Xcgezs</v>
          </cell>
          <cell r="DO146" t="str">
            <v>https://jepcolombia.sharepoint.com/:b:/g/SE/DAJ/SDC/ET5Mvmw7yLBBnGtLC34ZdRABgAUcz0gJ3aBGjSwIISyxuQ?e=pMqbjv</v>
          </cell>
          <cell r="DP146" t="str">
            <v>Terminado</v>
          </cell>
          <cell r="DQ146" t="str">
            <v>Ingreso</v>
          </cell>
          <cell r="DR146" t="str">
            <v>N/A</v>
          </cell>
          <cell r="DS146" t="str">
            <v>HISTORIA</v>
          </cell>
          <cell r="DT146" t="str">
            <v>N/A</v>
          </cell>
          <cell r="DU146" t="str">
            <v>MASCULINO</v>
          </cell>
        </row>
        <row r="147">
          <cell r="AY147" t="str">
            <v>JEP-025-2023</v>
          </cell>
          <cell r="AZ147" t="str">
            <v>JEP-CSPO-025-2023</v>
          </cell>
          <cell r="BA147" t="str">
            <v>Clara Torres</v>
          </cell>
          <cell r="BB147">
            <v>44938</v>
          </cell>
          <cell r="BC147" t="str">
            <v>Rory Johanna Rivas Benítez</v>
          </cell>
          <cell r="BD147" t="str">
            <v>Contratos o convenios que no requieren pluralidad de ofertas</v>
          </cell>
          <cell r="BE147" t="str">
            <v>1. Prestación de servicios</v>
          </cell>
          <cell r="BF147" t="str">
            <v>Cédula de ciudadanía</v>
          </cell>
          <cell r="BG147">
            <v>35990020</v>
          </cell>
          <cell r="BH147">
            <v>1</v>
          </cell>
          <cell r="BI147" t="str">
            <v>Persona Natural</v>
          </cell>
          <cell r="BJ147" t="str">
            <v>Bogotá D.C.</v>
          </cell>
          <cell r="BK147" t="str">
            <v>Facilitar el acceso de las poblaciones de especial protección constitucional en la JEP, mediante la atención de los enfoques diferenciales (Niños, Niñas y Adolescentes, Persona Mayor, Persona con Discapacidad, Género, Étnico-racial e interseccionalidad) y de los compromisos establecidos a partir de las consultas previas.</v>
          </cell>
          <cell r="BL147" t="str">
            <v>Misional</v>
          </cell>
          <cell r="BM147" t="str">
            <v>Harvey Danilo Suárez Morales</v>
          </cell>
          <cell r="BN147" t="str">
            <v>Secretaría Ejecutiva</v>
          </cell>
          <cell r="BO147" t="str">
            <v>BB- Departamento de Enfoques Diferenciales</v>
          </cell>
          <cell r="BP147" t="str">
            <v>Eliana Fernanda Antonio Rosero</v>
          </cell>
          <cell r="BQ147">
            <v>52517142</v>
          </cell>
          <cell r="BR147" t="str">
            <v>BB- Departamento de Enfoques Diferenciales</v>
          </cell>
          <cell r="BS147" t="str">
            <v>N/A</v>
          </cell>
          <cell r="BT147" t="str">
            <v>N/A</v>
          </cell>
          <cell r="BU147" t="str">
            <v>N/A</v>
          </cell>
          <cell r="BV147" t="str">
            <v>Inversión</v>
          </cell>
          <cell r="BW147">
            <v>45284279</v>
          </cell>
          <cell r="BX147" t="str">
            <v>N/A</v>
          </cell>
          <cell r="BY147" t="str">
            <v>N/A</v>
          </cell>
          <cell r="BZ147">
            <v>3794773</v>
          </cell>
          <cell r="CA147" t="str">
            <v>N/A</v>
          </cell>
          <cell r="CB147">
            <v>22923</v>
          </cell>
          <cell r="CC147">
            <v>29523</v>
          </cell>
          <cell r="CD147" t="str">
            <v xml:space="preserve">	2022011000057</v>
          </cell>
          <cell r="CE147">
            <v>44944</v>
          </cell>
          <cell r="CF147">
            <v>44946</v>
          </cell>
          <cell r="CG147" t="str">
            <v>N/A</v>
          </cell>
          <cell r="CH147" t="str">
            <v>N/A</v>
          </cell>
          <cell r="CI147" t="str">
            <v>N/A</v>
          </cell>
          <cell r="CJ147" t="str">
            <v>N/A</v>
          </cell>
          <cell r="CK147" t="str">
            <v>N/A</v>
          </cell>
          <cell r="CL147">
            <v>0</v>
          </cell>
          <cell r="CM147" t="str">
            <v>N/A</v>
          </cell>
          <cell r="CN147">
            <v>0</v>
          </cell>
          <cell r="CO147" t="str">
            <v>N/A</v>
          </cell>
          <cell r="CP147">
            <v>0</v>
          </cell>
          <cell r="CQ147" t="str">
            <v>N/A</v>
          </cell>
          <cell r="CR147">
            <v>0</v>
          </cell>
          <cell r="CS147" t="str">
            <v>N/A</v>
          </cell>
          <cell r="CT147">
            <v>0</v>
          </cell>
          <cell r="CU147" t="str">
            <v>N/A</v>
          </cell>
          <cell r="CV147">
            <v>0</v>
          </cell>
          <cell r="CW147">
            <v>45284279</v>
          </cell>
          <cell r="CX147" t="str">
            <v>NO</v>
          </cell>
          <cell r="CY147" t="str">
            <v>N/A</v>
          </cell>
          <cell r="CZ147" t="str">
            <v>N/A</v>
          </cell>
          <cell r="DA147" t="str">
            <v>N/A</v>
          </cell>
          <cell r="DB147">
            <v>45291</v>
          </cell>
          <cell r="DC147">
            <v>45291</v>
          </cell>
          <cell r="DD147">
            <v>-51</v>
          </cell>
          <cell r="DE147" t="str">
            <v>SI</v>
          </cell>
          <cell r="DF147" t="str">
            <v>Bogotá D.C.</v>
          </cell>
          <cell r="DG147" t="str">
            <v>Cumplimiento</v>
          </cell>
          <cell r="DH147" t="str">
            <v>436 47 994000057648</v>
          </cell>
          <cell r="DI147">
            <v>1</v>
          </cell>
          <cell r="DJ147" t="str">
            <v>Aseguradora Solidaria de Colombia</v>
          </cell>
          <cell r="DK147">
            <v>44945</v>
          </cell>
          <cell r="DL147" t="str">
            <v>18/01/2023 - 30/06/2024</v>
          </cell>
          <cell r="DM147">
            <v>44945</v>
          </cell>
          <cell r="DN147" t="str">
            <v>https://jepcolombia.sharepoint.com/:b:/g/SE/DAJ/SDC/EYHRCUnseT5Ase0xHhWvkG0BqO0UI6MQBtKkvuOUjJOuTQ?e=wVkd2X</v>
          </cell>
          <cell r="DO147" t="str">
            <v>Ninguna</v>
          </cell>
          <cell r="DP147" t="str">
            <v>Terminado</v>
          </cell>
          <cell r="DQ147" t="str">
            <v>Ingreso</v>
          </cell>
          <cell r="DR147" t="str">
            <v>N/A</v>
          </cell>
          <cell r="DS147" t="str">
            <v>CONTADURIA PUBLICA</v>
          </cell>
          <cell r="DT147" t="str">
            <v>TECNOLOGO EN GESTION CONTABLE</v>
          </cell>
          <cell r="DU147" t="str">
            <v>FEMENINO</v>
          </cell>
        </row>
        <row r="148">
          <cell r="AY148" t="str">
            <v>JEP-036-2023</v>
          </cell>
          <cell r="AZ148" t="str">
            <v>JEP-CSPO-036-2023</v>
          </cell>
          <cell r="BA148" t="str">
            <v>Clara Torres</v>
          </cell>
          <cell r="BB148">
            <v>44941</v>
          </cell>
          <cell r="BC148" t="str">
            <v xml:space="preserve">Evelin Elizabeth Jajoy Jajoy Cruz </v>
          </cell>
          <cell r="BD148" t="str">
            <v>Contratos o convenios que no requieren pluralidad de ofertas</v>
          </cell>
          <cell r="BE148" t="str">
            <v>1. Prestación de servicios</v>
          </cell>
          <cell r="BF148" t="str">
            <v>Cédula de ciudadanía</v>
          </cell>
          <cell r="BG148">
            <v>1124312689</v>
          </cell>
          <cell r="BH148">
            <v>4</v>
          </cell>
          <cell r="BI148" t="str">
            <v>Persona Natural</v>
          </cell>
          <cell r="BJ148" t="str">
            <v>Colón</v>
          </cell>
          <cell r="BK148" t="str">
            <v xml:space="preserve">Prestar servicios profesionales especializados en enfoque étnico racial para apoyar y acompañar a la Secretaria Ejecutiva de la  JEP en la gestión territorial con los pueblos indigenas en la región de la Amazonía, a partir de la implementación y seguimiento de los lineamientos del enfoque diferencial, teniendo en cuenta el enfoque territorial. </v>
          </cell>
          <cell r="BL148" t="str">
            <v>Misional</v>
          </cell>
          <cell r="BM148" t="str">
            <v>Harvey Danilo Suárez Morales</v>
          </cell>
          <cell r="BN148" t="str">
            <v>Secretaría Ejecutiva</v>
          </cell>
          <cell r="BO148" t="str">
            <v>BB- Departamento de Enfoques Diferenciales</v>
          </cell>
          <cell r="BP148" t="str">
            <v>Eliana Fernanda Antonio Rosero</v>
          </cell>
          <cell r="BQ148">
            <v>52517142</v>
          </cell>
          <cell r="BR148" t="str">
            <v>BB- Departamento de Enfoques Diferenciales</v>
          </cell>
          <cell r="BS148" t="str">
            <v>N/A</v>
          </cell>
          <cell r="BT148" t="str">
            <v>N/A</v>
          </cell>
          <cell r="BU148" t="str">
            <v>N/A</v>
          </cell>
          <cell r="BV148" t="str">
            <v>Inversión</v>
          </cell>
          <cell r="BW148">
            <v>103248224</v>
          </cell>
          <cell r="BX148" t="str">
            <v>N/A</v>
          </cell>
          <cell r="BY148" t="str">
            <v>N/A</v>
          </cell>
          <cell r="BZ148">
            <v>8652088</v>
          </cell>
          <cell r="CA148" t="str">
            <v>N/A</v>
          </cell>
          <cell r="CB148">
            <v>23023</v>
          </cell>
          <cell r="CC148">
            <v>29623</v>
          </cell>
          <cell r="CD148" t="str">
            <v xml:space="preserve">	2022011000057</v>
          </cell>
          <cell r="CE148">
            <v>44944</v>
          </cell>
          <cell r="CF148">
            <v>44945</v>
          </cell>
          <cell r="CG148" t="str">
            <v>N/A</v>
          </cell>
          <cell r="CH148" t="str">
            <v>N/A</v>
          </cell>
          <cell r="CI148" t="str">
            <v>N/A</v>
          </cell>
          <cell r="CJ148" t="str">
            <v>N/A</v>
          </cell>
          <cell r="CK148" t="str">
            <v>N/A</v>
          </cell>
          <cell r="CL148">
            <v>0</v>
          </cell>
          <cell r="CM148" t="str">
            <v>N/A</v>
          </cell>
          <cell r="CN148">
            <v>0</v>
          </cell>
          <cell r="CO148" t="str">
            <v>N/A</v>
          </cell>
          <cell r="CP148">
            <v>0</v>
          </cell>
          <cell r="CQ148" t="str">
            <v>N/A</v>
          </cell>
          <cell r="CR148">
            <v>0</v>
          </cell>
          <cell r="CS148" t="str">
            <v>N/A</v>
          </cell>
          <cell r="CT148">
            <v>0</v>
          </cell>
          <cell r="CU148" t="str">
            <v>N/A</v>
          </cell>
          <cell r="CV148">
            <v>0</v>
          </cell>
          <cell r="CW148">
            <v>103248224</v>
          </cell>
          <cell r="CX148" t="str">
            <v>NO</v>
          </cell>
          <cell r="CY148" t="str">
            <v>N/A</v>
          </cell>
          <cell r="CZ148" t="str">
            <v>N/A</v>
          </cell>
          <cell r="DA148" t="str">
            <v>N/A</v>
          </cell>
          <cell r="DB148">
            <v>45291</v>
          </cell>
          <cell r="DC148">
            <v>45291</v>
          </cell>
          <cell r="DD148">
            <v>-51</v>
          </cell>
          <cell r="DE148" t="str">
            <v>NO</v>
          </cell>
          <cell r="DF148" t="str">
            <v>Bogotá D.C.</v>
          </cell>
          <cell r="DG148" t="str">
            <v>Cumplimiento</v>
          </cell>
          <cell r="DH148" t="str">
            <v xml:space="preserve">	436-47-994000057644</v>
          </cell>
          <cell r="DI148">
            <v>1</v>
          </cell>
          <cell r="DJ148" t="str">
            <v>Aseguradora Solidaria de Colombia</v>
          </cell>
          <cell r="DK148">
            <v>44945</v>
          </cell>
          <cell r="DL148" t="str">
            <v>18/01/2023 - 30/06/2024</v>
          </cell>
          <cell r="DM148">
            <v>44945</v>
          </cell>
          <cell r="DN148" t="str">
            <v>https://jepcolombia.sharepoint.com/:b:/g/SE/DAJ/SDC/EWCJf12xJR5Puj4zZmhI4j8BssGboscv89iPpsFmPtVamw?e=hd10bu</v>
          </cell>
          <cell r="DO148" t="str">
            <v>Ninguna</v>
          </cell>
          <cell r="DP148" t="str">
            <v>Terminado</v>
          </cell>
          <cell r="DQ148" t="str">
            <v>Ingreso</v>
          </cell>
          <cell r="DR148" t="str">
            <v>N/A</v>
          </cell>
          <cell r="DS148" t="str">
            <v>SOCIOLOGÍA</v>
          </cell>
          <cell r="DT148" t="str">
            <v>N/A</v>
          </cell>
          <cell r="DU148" t="str">
            <v>FEMENINO</v>
          </cell>
        </row>
        <row r="149">
          <cell r="AY149" t="str">
            <v>JEP-037-2023</v>
          </cell>
          <cell r="AZ149" t="str">
            <v>JEP-CSPO-037-2023</v>
          </cell>
          <cell r="BA149" t="str">
            <v>Clara Torres</v>
          </cell>
          <cell r="BB149">
            <v>44941</v>
          </cell>
          <cell r="BC149" t="str">
            <v>Danny Maria Ramirez Torres</v>
          </cell>
          <cell r="BD149" t="str">
            <v>Contratos o convenios que no requieren pluralidad de ofertas</v>
          </cell>
          <cell r="BE149" t="str">
            <v>1. Prestación de servicios</v>
          </cell>
          <cell r="BF149" t="str">
            <v>Cédula de ciudadanía</v>
          </cell>
          <cell r="BG149">
            <v>31587756</v>
          </cell>
          <cell r="BH149">
            <v>1</v>
          </cell>
          <cell r="BI149" t="str">
            <v>Persona Natural</v>
          </cell>
          <cell r="BJ149" t="str">
            <v>Buenaventura</v>
          </cell>
          <cell r="BK149" t="str">
            <v xml:space="preserve">Prestar servicios profesionales especializados en enfoque étnico racial para apoyar y acompañar a la Secretaria Ejecutiva de la  JEP en la la gestión territorial con los pueblos étnicos en Buenaventura y Dagua, a partir de la implementación y seguimiento de los lineamientos del enfoque diferencial, teniendo en cuenta el enfoque territorial. </v>
          </cell>
          <cell r="BL149" t="str">
            <v>Misional</v>
          </cell>
          <cell r="BM149" t="str">
            <v>Harvey Danilo Suárez Morales</v>
          </cell>
          <cell r="BN149" t="str">
            <v>Secretaría Ejecutiva</v>
          </cell>
          <cell r="BO149" t="str">
            <v>BB- Departamento de Enfoques Diferenciales</v>
          </cell>
          <cell r="BP149" t="str">
            <v>Eliana Fernanda Antonio Rosero</v>
          </cell>
          <cell r="BQ149">
            <v>52517142</v>
          </cell>
          <cell r="BR149" t="str">
            <v>BB- Departamento de Enfoques Diferenciales</v>
          </cell>
          <cell r="BS149" t="str">
            <v>N/A</v>
          </cell>
          <cell r="BT149" t="str">
            <v>N/A</v>
          </cell>
          <cell r="BU149" t="str">
            <v>N/A</v>
          </cell>
          <cell r="BV149" t="str">
            <v>Inversión</v>
          </cell>
          <cell r="BW149">
            <v>103248224</v>
          </cell>
          <cell r="BX149" t="str">
            <v>N/A</v>
          </cell>
          <cell r="BY149" t="str">
            <v>N/A</v>
          </cell>
          <cell r="BZ149">
            <v>8652088</v>
          </cell>
          <cell r="CA149" t="str">
            <v>N/A</v>
          </cell>
          <cell r="CB149">
            <v>23323</v>
          </cell>
          <cell r="CC149">
            <v>32023</v>
          </cell>
          <cell r="CD149" t="str">
            <v xml:space="preserve">	2022011000057</v>
          </cell>
          <cell r="CE149">
            <v>44945</v>
          </cell>
          <cell r="CF149">
            <v>44946</v>
          </cell>
          <cell r="CG149" t="str">
            <v>Helen Cecilia Castro Ramírez</v>
          </cell>
          <cell r="CH149" t="str">
            <v>Cedula de ciudadanía</v>
          </cell>
          <cell r="CI149">
            <v>38465920</v>
          </cell>
          <cell r="CJ149">
            <v>5</v>
          </cell>
          <cell r="CK149">
            <v>45017</v>
          </cell>
          <cell r="CL149">
            <v>0</v>
          </cell>
          <cell r="CM149" t="str">
            <v>N/A</v>
          </cell>
          <cell r="CN149">
            <v>0</v>
          </cell>
          <cell r="CO149" t="str">
            <v>N/A</v>
          </cell>
          <cell r="CP149">
            <v>0</v>
          </cell>
          <cell r="CQ149" t="str">
            <v>N/A</v>
          </cell>
          <cell r="CR149">
            <v>0</v>
          </cell>
          <cell r="CS149" t="str">
            <v>N/A</v>
          </cell>
          <cell r="CT149">
            <v>0</v>
          </cell>
          <cell r="CU149" t="str">
            <v>N/A</v>
          </cell>
          <cell r="CV149">
            <v>0</v>
          </cell>
          <cell r="CW149">
            <v>103248224</v>
          </cell>
          <cell r="CX149" t="str">
            <v>NO</v>
          </cell>
          <cell r="CY149" t="str">
            <v>N/A</v>
          </cell>
          <cell r="CZ149" t="str">
            <v>N/A</v>
          </cell>
          <cell r="DA149" t="str">
            <v>N/A</v>
          </cell>
          <cell r="DB149">
            <v>45291</v>
          </cell>
          <cell r="DC149">
            <v>45291</v>
          </cell>
          <cell r="DD149">
            <v>-51</v>
          </cell>
          <cell r="DE149" t="str">
            <v>SI</v>
          </cell>
          <cell r="DF149" t="str">
            <v>Bogotá D.C.</v>
          </cell>
          <cell r="DG149" t="str">
            <v>Cumplimiento</v>
          </cell>
          <cell r="DH149" t="str">
            <v>21-45-101398231
21-45-101405311</v>
          </cell>
          <cell r="DI149" t="str">
            <v xml:space="preserve">0
0
</v>
          </cell>
          <cell r="DJ149" t="str">
            <v>Seguros del Estado S.A.
Seguros del Estado S.A.</v>
          </cell>
          <cell r="DK149" t="str">
            <v>20/01/2023
31/03/2023</v>
          </cell>
          <cell r="DL149" t="str">
            <v>19/01/2023 - 01/07/2024
01/04/2023 - 01/07/2024</v>
          </cell>
          <cell r="DM149" t="str">
            <v>20/01/2023
31/03/2023</v>
          </cell>
          <cell r="DN149" t="str">
            <v>https://jepcolombia.sharepoint.com/:b:/g/SE/DAJ/SDC/EXD5W4VG_IFDpyYS7ycKnpQBfoykV2ccp8Pt31y6H_MP4A?e=73JlaN</v>
          </cell>
          <cell r="DO149" t="str">
            <v>Ninguna</v>
          </cell>
          <cell r="DP149" t="str">
            <v>Terminado</v>
          </cell>
          <cell r="DQ149" t="str">
            <v>Cesión</v>
          </cell>
          <cell r="DR149" t="str">
            <v>N/A</v>
          </cell>
          <cell r="DS149" t="str">
            <v>SOCIOLOGÍA</v>
          </cell>
          <cell r="DT149" t="str">
            <v>N/A</v>
          </cell>
          <cell r="DU149" t="str">
            <v>FEMENINO</v>
          </cell>
        </row>
        <row r="150">
          <cell r="AY150" t="str">
            <v>JEP-047-2023</v>
          </cell>
          <cell r="AZ150" t="str">
            <v>JEP-CSPO-047-2023</v>
          </cell>
          <cell r="BA150" t="str">
            <v>Clara Torres</v>
          </cell>
          <cell r="BB150">
            <v>44943</v>
          </cell>
          <cell r="BC150" t="str">
            <v xml:space="preserve">Gisel Johan Gonzalez Fuenmayor </v>
          </cell>
          <cell r="BD150" t="str">
            <v>Contratos o convenios que no requieren pluralidad de ofertas</v>
          </cell>
          <cell r="BE150" t="str">
            <v>1. Prestación de servicios</v>
          </cell>
          <cell r="BF150" t="str">
            <v>Cédula de ciudadanía</v>
          </cell>
          <cell r="BG150">
            <v>1010164588</v>
          </cell>
          <cell r="BH150">
            <v>1</v>
          </cell>
          <cell r="BI150" t="str">
            <v>Persona Natural</v>
          </cell>
          <cell r="BJ150" t="str">
            <v>Bogotá D.C.</v>
          </cell>
          <cell r="BK150" t="str">
            <v xml:space="preserve">Prestar servicios profesionales especializados en enfoque étnico racial para apoyar y acompañar a la Secretaria Ejecutiva de la  JEP en la la gestión territorial con los pueblos étnicos en Región de la Sierra Nevada de Santa Marta, Guajira y Magdalena, a partir de la implementación y seguimiento de los lineamientos del enfoque diferencial, teniendo en cuenta el enfoque territorial. </v>
          </cell>
          <cell r="BL150" t="str">
            <v>Misional</v>
          </cell>
          <cell r="BM150" t="str">
            <v>Harvey Danilo Suárez Morales</v>
          </cell>
          <cell r="BN150" t="str">
            <v>Secretaría Ejecutiva</v>
          </cell>
          <cell r="BO150" t="str">
            <v>BB- Departamento de Enfoques Diferenciales</v>
          </cell>
          <cell r="BP150" t="str">
            <v>Eliana Fernanda Antonio Rosero</v>
          </cell>
          <cell r="BQ150">
            <v>52517142</v>
          </cell>
          <cell r="BR150" t="str">
            <v>BB- Departamento de Enfoques Diferenciales</v>
          </cell>
          <cell r="BS150" t="str">
            <v>N/A</v>
          </cell>
          <cell r="BT150" t="str">
            <v>N/A</v>
          </cell>
          <cell r="BU150" t="str">
            <v>N/A</v>
          </cell>
          <cell r="BV150" t="str">
            <v>Inversión</v>
          </cell>
          <cell r="BW150">
            <v>103248224</v>
          </cell>
          <cell r="BX150" t="str">
            <v>N/A</v>
          </cell>
          <cell r="BY150" t="str">
            <v>N/A</v>
          </cell>
          <cell r="BZ150">
            <v>8652088</v>
          </cell>
          <cell r="CA150" t="str">
            <v>N/A</v>
          </cell>
          <cell r="CB150">
            <v>23423</v>
          </cell>
          <cell r="CC150">
            <v>31823</v>
          </cell>
          <cell r="CD150" t="str">
            <v xml:space="preserve">	2022011000057</v>
          </cell>
          <cell r="CE150">
            <v>44945</v>
          </cell>
          <cell r="CF150">
            <v>44946</v>
          </cell>
          <cell r="CG150" t="str">
            <v>N/A</v>
          </cell>
          <cell r="CH150" t="str">
            <v>N/A</v>
          </cell>
          <cell r="CI150" t="str">
            <v>N/A</v>
          </cell>
          <cell r="CJ150" t="str">
            <v>N/A</v>
          </cell>
          <cell r="CK150" t="str">
            <v>N/A</v>
          </cell>
          <cell r="CL150">
            <v>0</v>
          </cell>
          <cell r="CM150" t="str">
            <v>N/A</v>
          </cell>
          <cell r="CN150">
            <v>0</v>
          </cell>
          <cell r="CO150" t="str">
            <v>N/A</v>
          </cell>
          <cell r="CP150">
            <v>0</v>
          </cell>
          <cell r="CQ150" t="str">
            <v>N/A</v>
          </cell>
          <cell r="CR150">
            <v>0</v>
          </cell>
          <cell r="CS150" t="str">
            <v>N/A</v>
          </cell>
          <cell r="CT150">
            <v>0</v>
          </cell>
          <cell r="CU150" t="str">
            <v>N/A</v>
          </cell>
          <cell r="CV150">
            <v>0</v>
          </cell>
          <cell r="CW150">
            <v>103248224</v>
          </cell>
          <cell r="CX150" t="str">
            <v>NO</v>
          </cell>
          <cell r="CY150" t="str">
            <v>N/A</v>
          </cell>
          <cell r="CZ150" t="str">
            <v>N/A</v>
          </cell>
          <cell r="DA150" t="str">
            <v>N/A</v>
          </cell>
          <cell r="DB150">
            <v>45291</v>
          </cell>
          <cell r="DC150">
            <v>45291</v>
          </cell>
          <cell r="DD150">
            <v>-51</v>
          </cell>
          <cell r="DE150" t="str">
            <v>NO</v>
          </cell>
          <cell r="DF150" t="str">
            <v>Bogotá D.C.</v>
          </cell>
          <cell r="DG150" t="str">
            <v>Cumplimiento</v>
          </cell>
          <cell r="DH150" t="str">
            <v>41-45-101080326</v>
          </cell>
          <cell r="DI150">
            <v>0</v>
          </cell>
          <cell r="DJ150" t="str">
            <v>Seguros del Estado S.A.</v>
          </cell>
          <cell r="DK150">
            <v>44945</v>
          </cell>
          <cell r="DL150" t="str">
            <v>20/01/2023 - 30/06/2024</v>
          </cell>
          <cell r="DM150">
            <v>44946</v>
          </cell>
          <cell r="DN150" t="str">
            <v>https://jepcolombia.sharepoint.com/:b:/g/SE/DAJ/SDC/EZ-v-xNs72lBr2v4xSSMXO4BdeidyMzPjukoereFemFNrw?e=NF6eeU</v>
          </cell>
          <cell r="DO150" t="str">
            <v>Ninguna</v>
          </cell>
          <cell r="DP150" t="str">
            <v>Terminado</v>
          </cell>
          <cell r="DQ150" t="str">
            <v>Ingreso</v>
          </cell>
          <cell r="DR150" t="str">
            <v>N/A</v>
          </cell>
          <cell r="DS150" t="str">
            <v>DERECHO</v>
          </cell>
          <cell r="DT150" t="str">
            <v>N/A</v>
          </cell>
          <cell r="DU150" t="str">
            <v>MASCULINO</v>
          </cell>
        </row>
        <row r="151">
          <cell r="AY151" t="str">
            <v>JEP-169-2023</v>
          </cell>
          <cell r="AZ151" t="str">
            <v>JEP-CSPO-169-2023</v>
          </cell>
          <cell r="BA151" t="str">
            <v>Clara Torres</v>
          </cell>
          <cell r="BB151">
            <v>44952</v>
          </cell>
          <cell r="BC151" t="str">
            <v>Ana Elizabeth Mojica Acevedo</v>
          </cell>
          <cell r="BD151" t="str">
            <v>Contratos o convenios que no requieren pluralidad de ofertas</v>
          </cell>
          <cell r="BE151" t="str">
            <v>1. Prestación de servicios</v>
          </cell>
          <cell r="BF151" t="str">
            <v>Cédula de ciudadanía</v>
          </cell>
          <cell r="BG151">
            <v>21018207</v>
          </cell>
          <cell r="BH151">
            <v>3</v>
          </cell>
          <cell r="BI151" t="str">
            <v>Persona Natural</v>
          </cell>
          <cell r="BJ151" t="str">
            <v>Tocaima</v>
          </cell>
          <cell r="BK151" t="str">
            <v>Prestar servicios profesionales para apoyar jurídicamente al Departamento de Enfoques Diferenciales en los procesos y procedimientos a cargo de la dependencia.</v>
          </cell>
          <cell r="BL151" t="str">
            <v>Funciones de la dependencia</v>
          </cell>
          <cell r="BM151" t="str">
            <v>Harvey Danilo Suárez Morales</v>
          </cell>
          <cell r="BN151" t="str">
            <v>Secretaría Ejecutiva</v>
          </cell>
          <cell r="BO151" t="str">
            <v>BB- Departamento de Enfoques Diferenciales</v>
          </cell>
          <cell r="BP151" t="str">
            <v>Eliana Fernanda Antonio Rosero</v>
          </cell>
          <cell r="BQ151">
            <v>52517142</v>
          </cell>
          <cell r="BR151" t="str">
            <v>BB- Departamento de Enfoques Diferenciales</v>
          </cell>
          <cell r="BS151" t="str">
            <v>N/A</v>
          </cell>
          <cell r="BT151" t="str">
            <v>N/A</v>
          </cell>
          <cell r="BU151" t="str">
            <v>N/A</v>
          </cell>
          <cell r="BV151" t="str">
            <v>Inversión</v>
          </cell>
          <cell r="BW151">
            <v>85255927</v>
          </cell>
          <cell r="BX151" t="str">
            <v>N/A</v>
          </cell>
          <cell r="BY151" t="str">
            <v>N/A</v>
          </cell>
          <cell r="BZ151">
            <v>7589549</v>
          </cell>
          <cell r="CA151" t="str">
            <v>N/A</v>
          </cell>
          <cell r="CB151">
            <v>23523</v>
          </cell>
          <cell r="CC151">
            <v>51623</v>
          </cell>
          <cell r="CD151" t="str">
            <v xml:space="preserve">	2022011000057</v>
          </cell>
          <cell r="CE151">
            <v>44953</v>
          </cell>
          <cell r="CF151">
            <v>44957</v>
          </cell>
          <cell r="CG151" t="str">
            <v>N/A</v>
          </cell>
          <cell r="CH151" t="str">
            <v>N/A</v>
          </cell>
          <cell r="CI151" t="str">
            <v>N/A</v>
          </cell>
          <cell r="CJ151" t="str">
            <v>N/A</v>
          </cell>
          <cell r="CK151" t="str">
            <v>N/A</v>
          </cell>
          <cell r="CL151">
            <v>-1517904</v>
          </cell>
          <cell r="CM151">
            <v>45273</v>
          </cell>
          <cell r="CN151">
            <v>41438935</v>
          </cell>
          <cell r="CO151">
            <v>45273</v>
          </cell>
          <cell r="CP151">
            <v>0</v>
          </cell>
          <cell r="CQ151" t="str">
            <v>N/A</v>
          </cell>
          <cell r="CR151">
            <v>0</v>
          </cell>
          <cell r="CS151" t="str">
            <v>N/A</v>
          </cell>
          <cell r="CT151">
            <v>1</v>
          </cell>
          <cell r="CU151">
            <v>45273</v>
          </cell>
          <cell r="CV151">
            <v>152</v>
          </cell>
          <cell r="CW151">
            <v>125176958</v>
          </cell>
          <cell r="CX151" t="str">
            <v>SI</v>
          </cell>
          <cell r="CY151">
            <v>41438935</v>
          </cell>
          <cell r="CZ151" t="str">
            <v>N/A</v>
          </cell>
          <cell r="DA151" t="str">
            <v>N/A</v>
          </cell>
          <cell r="DB151">
            <v>45291</v>
          </cell>
          <cell r="DC151">
            <v>45443</v>
          </cell>
          <cell r="DD151">
            <v>101</v>
          </cell>
          <cell r="DE151" t="str">
            <v>SI</v>
          </cell>
          <cell r="DF151" t="str">
            <v>Bogotá D.C.</v>
          </cell>
          <cell r="DG151" t="str">
            <v>Cumplimiento</v>
          </cell>
          <cell r="DH151" t="str">
            <v>21-45-101398966</v>
          </cell>
          <cell r="DI151">
            <v>0</v>
          </cell>
          <cell r="DJ151" t="str">
            <v>Seguros del Estado S.A.</v>
          </cell>
          <cell r="DK151">
            <v>44956</v>
          </cell>
          <cell r="DL151" t="str">
            <v>27/01/2023 - 01/07/2024</v>
          </cell>
          <cell r="DM151">
            <v>44956</v>
          </cell>
          <cell r="DN151" t="str">
            <v>https://jepcolombia.sharepoint.com/:b:/g/SE/DAJ/SDC/EYCN5ARRMnNJjpeXaO4nlp0BQ4doZxKt2gXZq9hGS4LBiQ?e=i6IAat</v>
          </cell>
          <cell r="DO151" t="str">
            <v>Mediante otrosí N°1 del  13/12/2023 se prorroga el plazo hasta el 31/05/2023 y se adiciona el valor de $41.438.935</v>
          </cell>
          <cell r="DP151" t="str">
            <v>En ejecución</v>
          </cell>
          <cell r="DQ151" t="str">
            <v>Adición y prorroga</v>
          </cell>
          <cell r="DR151" t="str">
            <v>N/A</v>
          </cell>
          <cell r="DS151" t="str">
            <v>DERECHO</v>
          </cell>
          <cell r="DT151" t="str">
            <v>N/A</v>
          </cell>
          <cell r="DU151" t="str">
            <v>FEMENINO</v>
          </cell>
        </row>
        <row r="152">
          <cell r="AY152" t="str">
            <v>JEP-149-2023</v>
          </cell>
          <cell r="AZ152" t="str">
            <v>JEP-CSPO-149-2023</v>
          </cell>
          <cell r="BA152" t="str">
            <v>Clara Torres</v>
          </cell>
          <cell r="BB152">
            <v>44950</v>
          </cell>
          <cell r="BC152" t="str">
            <v xml:space="preserve">Brayan Giovanny Forero Cañon </v>
          </cell>
          <cell r="BD152" t="str">
            <v>Contratos o convenios que no requieren pluralidad de ofertas</v>
          </cell>
          <cell r="BE152" t="str">
            <v>1. Prestación de servicios</v>
          </cell>
          <cell r="BF152" t="str">
            <v>Cédula de ciudadanía</v>
          </cell>
          <cell r="BG152">
            <v>1018438700</v>
          </cell>
          <cell r="BH152">
            <v>5</v>
          </cell>
          <cell r="BI152" t="str">
            <v>Persona Natural</v>
          </cell>
          <cell r="BJ152" t="str">
            <v>Bogotá D.C.</v>
          </cell>
          <cell r="BK152" t="str">
            <v xml:space="preserve">Prestar servicios profesionales para apoyar las actividades administrativas y misionales relacionadas con la transversalización del enfoque de género en la JEP. </v>
          </cell>
          <cell r="BL152"/>
          <cell r="BM152" t="str">
            <v>Harvey Danilo Suarez Morales</v>
          </cell>
          <cell r="BN152" t="str">
            <v>Secretaría Ejecutiva</v>
          </cell>
          <cell r="BO152" t="str">
            <v>BB- Departamento de Enfoques Diferenciales</v>
          </cell>
          <cell r="BP152" t="str">
            <v>Eliana Fernanda Antonio Rosero</v>
          </cell>
          <cell r="BQ152">
            <v>52517142</v>
          </cell>
          <cell r="BR152" t="str">
            <v>BB- Departamento de Enfoques Diferenciales</v>
          </cell>
          <cell r="BS152" t="str">
            <v>N/A</v>
          </cell>
          <cell r="BT152" t="str">
            <v>N/A</v>
          </cell>
          <cell r="BU152" t="str">
            <v>N/A</v>
          </cell>
          <cell r="BV152" t="str">
            <v>Inversión</v>
          </cell>
          <cell r="BW152">
            <v>42627947</v>
          </cell>
          <cell r="BX152" t="str">
            <v>N/A</v>
          </cell>
          <cell r="BY152" t="str">
            <v>N/A</v>
          </cell>
          <cell r="BZ152">
            <v>3794773</v>
          </cell>
          <cell r="CA152" t="str">
            <v>N/A</v>
          </cell>
          <cell r="CB152">
            <v>23623</v>
          </cell>
          <cell r="CC152">
            <v>49523</v>
          </cell>
          <cell r="CD152" t="str">
            <v xml:space="preserve">	2022011000057</v>
          </cell>
          <cell r="CE152">
            <v>44952</v>
          </cell>
          <cell r="CF152">
            <v>44956</v>
          </cell>
          <cell r="CG152" t="str">
            <v>N/A</v>
          </cell>
          <cell r="CH152" t="str">
            <v>N/A</v>
          </cell>
          <cell r="CI152" t="str">
            <v>N/A</v>
          </cell>
          <cell r="CJ152" t="str">
            <v>N/A</v>
          </cell>
          <cell r="CK152" t="str">
            <v>N/A</v>
          </cell>
          <cell r="CL152">
            <v>0</v>
          </cell>
          <cell r="CM152" t="str">
            <v>N/A</v>
          </cell>
          <cell r="CN152">
            <v>0</v>
          </cell>
          <cell r="CO152" t="str">
            <v>N/A</v>
          </cell>
          <cell r="CP152">
            <v>0</v>
          </cell>
          <cell r="CQ152" t="str">
            <v>N/A</v>
          </cell>
          <cell r="CR152">
            <v>0</v>
          </cell>
          <cell r="CS152" t="str">
            <v>N/A</v>
          </cell>
          <cell r="CT152">
            <v>0</v>
          </cell>
          <cell r="CU152">
            <v>0</v>
          </cell>
          <cell r="CV152">
            <v>-208</v>
          </cell>
          <cell r="CW152">
            <v>42627947</v>
          </cell>
          <cell r="CX152" t="str">
            <v>NO</v>
          </cell>
          <cell r="CY152" t="str">
            <v>N/A</v>
          </cell>
          <cell r="CZ152" t="str">
            <v>N/A</v>
          </cell>
          <cell r="DA152" t="str">
            <v>N/A</v>
          </cell>
          <cell r="DB152">
            <v>45291</v>
          </cell>
          <cell r="DC152">
            <v>45083</v>
          </cell>
          <cell r="DD152">
            <v>-259</v>
          </cell>
          <cell r="DE152" t="str">
            <v>SI</v>
          </cell>
          <cell r="DF152" t="str">
            <v>Bogotá D.C.</v>
          </cell>
          <cell r="DG152" t="str">
            <v>Cumplimiento</v>
          </cell>
          <cell r="DH152" t="str">
            <v>21-45-101398775</v>
          </cell>
          <cell r="DI152">
            <v>0</v>
          </cell>
          <cell r="DJ152" t="str">
            <v>Seguros del Estado S.A.</v>
          </cell>
          <cell r="DK152">
            <v>44952</v>
          </cell>
          <cell r="DL152" t="str">
            <v>26/01/2023 - 01/07/2024</v>
          </cell>
          <cell r="DM152">
            <v>44953</v>
          </cell>
          <cell r="DN152" t="str">
            <v>https://jepcolombia.sharepoint.com/:b:/g/SE/DAJ/SDC/ETPg9bMZbpZBql3dbla0nO8Bu3EWBLmlc14lLuun9mq6Vw?e=11akJM</v>
          </cell>
          <cell r="DO152" t="str">
            <v>Se da por terminado anticipadamente el Contrato de Prestación de Servicios No. JEP149-2023 hasta el 06/06/2023</v>
          </cell>
          <cell r="DP152" t="str">
            <v>Terminado</v>
          </cell>
          <cell r="DQ152" t="str">
            <v>Terminación anticipada</v>
          </cell>
          <cell r="DR152" t="str">
            <v>N/A</v>
          </cell>
          <cell r="DS152" t="str">
            <v>MERCADEO</v>
          </cell>
          <cell r="DT152" t="str">
            <v>N/A</v>
          </cell>
          <cell r="DU152" t="str">
            <v>MASCULINO</v>
          </cell>
        </row>
        <row r="153">
          <cell r="AY153" t="str">
            <v>JEP-026-2023</v>
          </cell>
          <cell r="AZ153" t="str">
            <v>JEP-CSPO-026-2023</v>
          </cell>
          <cell r="BA153" t="str">
            <v>Clara Torres</v>
          </cell>
          <cell r="BB153">
            <v>44938</v>
          </cell>
          <cell r="BC153" t="str">
            <v xml:space="preserve">Juan Gabriel Acosta Castro </v>
          </cell>
          <cell r="BD153" t="str">
            <v>Contratos o convenios que no requieren pluralidad de ofertas</v>
          </cell>
          <cell r="BE153" t="str">
            <v>1. Prestación de servicios</v>
          </cell>
          <cell r="BF153" t="str">
            <v>Cédula de ciudadanía</v>
          </cell>
          <cell r="BG153">
            <v>1128054124</v>
          </cell>
          <cell r="BH153">
            <v>2</v>
          </cell>
          <cell r="BI153" t="str">
            <v>Persona Natural</v>
          </cell>
          <cell r="BJ153" t="str">
            <v>Bogotá D.C.</v>
          </cell>
          <cell r="BK153" t="str">
            <v>Facilitar el acceso de las poblaciones de especial protección constitucional en la JEP, mediante la atención de los enfoques diferenciales (Niños, Niñas y Adolescentes, Persona Mayor, Persona con Discapacidad, Género, Étnico-racial e interseccionalidad) y de los compromisos establecidos a partir de las consultas previas.</v>
          </cell>
          <cell r="BL153" t="str">
            <v>Misional</v>
          </cell>
          <cell r="BM153" t="str">
            <v>Harvey Danilo Suárez Morales</v>
          </cell>
          <cell r="BN153" t="str">
            <v>Secretaría Ejecutiva</v>
          </cell>
          <cell r="BO153" t="str">
            <v>BB- Departamento de Enfoques Diferenciales</v>
          </cell>
          <cell r="BP153" t="str">
            <v>Eliana Fernanda Antonio Rosero</v>
          </cell>
          <cell r="BQ153">
            <v>52517142</v>
          </cell>
          <cell r="BR153" t="str">
            <v>BB- Departamento de Enfoques Diferenciales</v>
          </cell>
          <cell r="BS153" t="str">
            <v>N/A</v>
          </cell>
          <cell r="BT153" t="str">
            <v>N/A</v>
          </cell>
          <cell r="BU153" t="str">
            <v>N/A</v>
          </cell>
          <cell r="BV153" t="str">
            <v>Inversión</v>
          </cell>
          <cell r="BW153">
            <v>45284279</v>
          </cell>
          <cell r="BX153" t="str">
            <v>N/A</v>
          </cell>
          <cell r="BY153" t="str">
            <v>N/A</v>
          </cell>
          <cell r="BZ153">
            <v>3794773</v>
          </cell>
          <cell r="CA153" t="str">
            <v>N/A</v>
          </cell>
          <cell r="CB153">
            <v>22923</v>
          </cell>
          <cell r="CC153">
            <v>25923</v>
          </cell>
          <cell r="CD153">
            <v>2022011000057</v>
          </cell>
          <cell r="CE153">
            <v>44939</v>
          </cell>
          <cell r="CF153">
            <v>44944</v>
          </cell>
          <cell r="CG153" t="str">
            <v>Juan Sebastian Gomez Yara</v>
          </cell>
          <cell r="CH153" t="str">
            <v>Cedula de ciudadanía</v>
          </cell>
          <cell r="CI153">
            <v>93445253</v>
          </cell>
          <cell r="CJ153">
            <v>5</v>
          </cell>
          <cell r="CK153">
            <v>45148</v>
          </cell>
          <cell r="CL153">
            <v>0</v>
          </cell>
          <cell r="CM153" t="str">
            <v>N/A</v>
          </cell>
          <cell r="CN153">
            <v>0</v>
          </cell>
          <cell r="CO153" t="str">
            <v>N/A</v>
          </cell>
          <cell r="CP153">
            <v>0</v>
          </cell>
          <cell r="CQ153" t="str">
            <v>N/A</v>
          </cell>
          <cell r="CR153">
            <v>0</v>
          </cell>
          <cell r="CS153" t="str">
            <v>N/A</v>
          </cell>
          <cell r="CT153">
            <v>0</v>
          </cell>
          <cell r="CU153" t="str">
            <v>N/A</v>
          </cell>
          <cell r="CV153">
            <v>0</v>
          </cell>
          <cell r="CW153">
            <v>45284279</v>
          </cell>
          <cell r="CX153" t="str">
            <v>NO</v>
          </cell>
          <cell r="CY153" t="str">
            <v>N/A</v>
          </cell>
          <cell r="CZ153" t="str">
            <v>N/A</v>
          </cell>
          <cell r="DA153" t="str">
            <v>N/A</v>
          </cell>
          <cell r="DB153">
            <v>45291</v>
          </cell>
          <cell r="DC153">
            <v>45291</v>
          </cell>
          <cell r="DD153">
            <v>-51</v>
          </cell>
          <cell r="DE153" t="str">
            <v>SI</v>
          </cell>
          <cell r="DF153" t="str">
            <v>Bogotá D.C.</v>
          </cell>
          <cell r="DG153" t="str">
            <v>Cumplimiento</v>
          </cell>
          <cell r="DH153" t="str">
            <v xml:space="preserve">	21-45-101397815</v>
          </cell>
          <cell r="DI153">
            <v>0</v>
          </cell>
          <cell r="DJ153" t="str">
            <v>Seguros del Estado S.A.</v>
          </cell>
          <cell r="DK153">
            <v>44942</v>
          </cell>
          <cell r="DL153" t="str">
            <v>16/01/2023 - 01/07/2024</v>
          </cell>
          <cell r="DM153">
            <v>44943</v>
          </cell>
          <cell r="DN153" t="str">
            <v>https://jepcolombia.sharepoint.com/:b:/g/SE/DAJ/SDC/EWfXzKllCYhOrZIhDzzB2D4BUrOuiC2Q806k-OZ_DC-U4w?e=WSN23n</v>
          </cell>
          <cell r="DO153" t="str">
            <v>El 10/08/2023 quedo publicada la cesión del contrato JEP-026-2023 - Dpto de Enfoques Diferenciales</v>
          </cell>
          <cell r="DP153" t="str">
            <v>Terminado</v>
          </cell>
          <cell r="DQ153" t="str">
            <v>Cesión</v>
          </cell>
          <cell r="DR153" t="str">
            <v>N/A</v>
          </cell>
          <cell r="DS153" t="str">
            <v>DERECHO</v>
          </cell>
          <cell r="DT153" t="str">
            <v>N/A</v>
          </cell>
          <cell r="DU153" t="str">
            <v>MASCULINO</v>
          </cell>
        </row>
        <row r="154">
          <cell r="AY154" t="str">
            <v>JEP-109-2023</v>
          </cell>
          <cell r="AZ154" t="str">
            <v>JEP-CSPO-109-2023</v>
          </cell>
          <cell r="BA154" t="str">
            <v>Clara Torres</v>
          </cell>
          <cell r="BB154">
            <v>44581</v>
          </cell>
          <cell r="BC154" t="str">
            <v>Valencia Mosquera Mabel Concepción</v>
          </cell>
          <cell r="BD154" t="str">
            <v>Contratos o convenios que no requieren pluralidad de ofertas</v>
          </cell>
          <cell r="BE154" t="str">
            <v>1. Prestación de servicios</v>
          </cell>
          <cell r="BF154" t="str">
            <v>Cédula de ciudadanía</v>
          </cell>
          <cell r="BG154">
            <v>34530317</v>
          </cell>
          <cell r="BH154">
            <v>7</v>
          </cell>
          <cell r="BI154" t="str">
            <v>Persona Natural</v>
          </cell>
          <cell r="BJ154" t="str">
            <v>Popayán</v>
          </cell>
          <cell r="BK154" t="str">
            <v>Prestar servicios profesionales para apoyar al Departamento de Enfoques Diferenciales  en el desarrollo de la perspectiva de interseccionalidad de los enfoques diferenciales, mediante la implementación de estrategias y actividades en el marco de los objetivos de la JEP.</v>
          </cell>
          <cell r="BL154" t="str">
            <v>Misional</v>
          </cell>
          <cell r="BM154" t="str">
            <v>Harvey Danilo Suárez Morales</v>
          </cell>
          <cell r="BN154" t="str">
            <v>Secretaría Ejecutiva</v>
          </cell>
          <cell r="BO154" t="str">
            <v>BB- Departamento de Enfoques Diferenciales</v>
          </cell>
          <cell r="BP154" t="str">
            <v>Eliana Fernanda Antonio Rosero</v>
          </cell>
          <cell r="BQ154">
            <v>52517142</v>
          </cell>
          <cell r="BR154" t="str">
            <v>BB- Departamento de Enfoques Diferenciales</v>
          </cell>
          <cell r="BS154" t="str">
            <v>N/A</v>
          </cell>
          <cell r="BT154" t="str">
            <v>N/A</v>
          </cell>
          <cell r="BU154" t="str">
            <v>N/A</v>
          </cell>
          <cell r="BV154" t="str">
            <v>Inversión</v>
          </cell>
          <cell r="BW154">
            <v>97191782</v>
          </cell>
          <cell r="BX154" t="str">
            <v>N/A</v>
          </cell>
          <cell r="BY154" t="str">
            <v>N/A</v>
          </cell>
          <cell r="BZ154">
            <v>8652088</v>
          </cell>
          <cell r="CA154" t="str">
            <v>N/A</v>
          </cell>
          <cell r="CB154">
            <v>23823</v>
          </cell>
          <cell r="CC154">
            <v>45023</v>
          </cell>
          <cell r="CD154" t="str">
            <v xml:space="preserve">	2022011000057</v>
          </cell>
          <cell r="CE154">
            <v>44950</v>
          </cell>
          <cell r="CF154">
            <v>44958</v>
          </cell>
          <cell r="CG154" t="str">
            <v>N/A</v>
          </cell>
          <cell r="CH154" t="str">
            <v>N/A</v>
          </cell>
          <cell r="CI154" t="str">
            <v>N/A</v>
          </cell>
          <cell r="CJ154" t="str">
            <v>N/A</v>
          </cell>
          <cell r="CK154" t="str">
            <v>N/A</v>
          </cell>
          <cell r="CL154">
            <v>0</v>
          </cell>
          <cell r="CM154" t="str">
            <v>N/A</v>
          </cell>
          <cell r="CN154">
            <v>0</v>
          </cell>
          <cell r="CO154" t="str">
            <v>N/A</v>
          </cell>
          <cell r="CP154">
            <v>0</v>
          </cell>
          <cell r="CQ154" t="str">
            <v>N/A</v>
          </cell>
          <cell r="CR154">
            <v>0</v>
          </cell>
          <cell r="CS154" t="str">
            <v>N/A</v>
          </cell>
          <cell r="CT154">
            <v>0</v>
          </cell>
          <cell r="CU154" t="str">
            <v>N/A</v>
          </cell>
          <cell r="CV154">
            <v>0</v>
          </cell>
          <cell r="CW154">
            <v>97191782</v>
          </cell>
          <cell r="CX154" t="str">
            <v>NO</v>
          </cell>
          <cell r="CY154" t="str">
            <v>N/A</v>
          </cell>
          <cell r="CZ154" t="str">
            <v>N/A</v>
          </cell>
          <cell r="DA154" t="str">
            <v>N/A</v>
          </cell>
          <cell r="DB154">
            <v>45291</v>
          </cell>
          <cell r="DC154">
            <v>45291</v>
          </cell>
          <cell r="DD154">
            <v>-51</v>
          </cell>
          <cell r="DE154" t="str">
            <v>SI</v>
          </cell>
          <cell r="DF154" t="str">
            <v>Bogotá D.C.</v>
          </cell>
          <cell r="DG154" t="str">
            <v>Cumplimiento</v>
          </cell>
          <cell r="DH154" t="str">
            <v>21-45-101398558</v>
          </cell>
          <cell r="DI154">
            <v>0</v>
          </cell>
          <cell r="DJ154" t="str">
            <v>Seguros del Estado S.A.</v>
          </cell>
          <cell r="DK154">
            <v>44951</v>
          </cell>
          <cell r="DL154" t="str">
            <v>24/01/2023 - 01/07/2024</v>
          </cell>
          <cell r="DM154">
            <v>44951</v>
          </cell>
          <cell r="DN154" t="str">
            <v>https://jepcolombia.sharepoint.com/:b:/g/SE/DAJ/SDC/EaW3LCi6ScBDqxCD0Run8L8BSEiUi-tLkHH0LtXOVPzGzA?e=1qmOWa</v>
          </cell>
          <cell r="DO154" t="str">
            <v>Ninguna</v>
          </cell>
          <cell r="DP154" t="str">
            <v>Terminado</v>
          </cell>
          <cell r="DQ154" t="str">
            <v>Ingreso</v>
          </cell>
          <cell r="DR154" t="str">
            <v>N/A</v>
          </cell>
          <cell r="DS154" t="str">
            <v>PSICOLOGÍA</v>
          </cell>
          <cell r="DT154" t="str">
            <v>N/A</v>
          </cell>
          <cell r="DU154" t="str">
            <v>FEMENINO</v>
          </cell>
        </row>
        <row r="155">
          <cell r="AY155" t="str">
            <v>JEP-445-2023</v>
          </cell>
          <cell r="AZ155" t="str">
            <v>JEP-CSPO-444-2023</v>
          </cell>
          <cell r="BA155" t="str">
            <v>Mateo Avila</v>
          </cell>
          <cell r="BB155">
            <v>44978</v>
          </cell>
          <cell r="BC155" t="str">
            <v>Eder Leandro Gonzalez Tobar</v>
          </cell>
          <cell r="BD155" t="str">
            <v>Contratos o convenios que no requieren pluralidad de ofertas</v>
          </cell>
          <cell r="BE155" t="str">
            <v>1. Prestación de servicios</v>
          </cell>
          <cell r="BF155" t="str">
            <v>Cédula de ciudadanía</v>
          </cell>
          <cell r="BG155">
            <v>80876000</v>
          </cell>
          <cell r="BH155">
            <v>0</v>
          </cell>
          <cell r="BI155" t="str">
            <v>Persona Natural</v>
          </cell>
          <cell r="BJ155" t="str">
            <v>Bogotá D.C.</v>
          </cell>
          <cell r="BK155" t="str">
            <v>Prestar servicios profesionales para apoyar al Departamento de Enfoques Diferenciales  en el desarrollo del enfoque diferencial de étnico- racial con énfasis en pueblo Rrom, mediante la implementación de estrategias y actividades en el marco de los objetivos de la JEP</v>
          </cell>
          <cell r="BL155" t="str">
            <v>Misional</v>
          </cell>
          <cell r="BM155" t="str">
            <v>Harvey Danilo Suárez Morales</v>
          </cell>
          <cell r="BN155" t="str">
            <v>Secretaría Ejecutiva</v>
          </cell>
          <cell r="BO155" t="str">
            <v>BB- Departamento de Enfoques Diferenciales</v>
          </cell>
          <cell r="BP155" t="str">
            <v>Eliana Fernanda Antonio Rosero</v>
          </cell>
          <cell r="BQ155">
            <v>52517142</v>
          </cell>
          <cell r="BR155" t="str">
            <v>BB- Departamento de Enfoques Diferenciales</v>
          </cell>
          <cell r="BS155" t="str">
            <v>N/A</v>
          </cell>
          <cell r="BT155" t="str">
            <v>N/A</v>
          </cell>
          <cell r="BU155" t="str">
            <v>N/A</v>
          </cell>
          <cell r="BV155" t="str">
            <v>Inversión</v>
          </cell>
          <cell r="BW155">
            <v>84790440</v>
          </cell>
          <cell r="BX155" t="str">
            <v>N/A</v>
          </cell>
          <cell r="BY155" t="str">
            <v>N/A</v>
          </cell>
          <cell r="BZ155">
            <v>8652088</v>
          </cell>
          <cell r="CA155" t="str">
            <v>N/A</v>
          </cell>
          <cell r="CB155">
            <v>23923</v>
          </cell>
          <cell r="CC155" t="str">
            <v xml:space="preserve">	135023</v>
          </cell>
          <cell r="CD155" t="str">
            <v xml:space="preserve">	2022011000068</v>
          </cell>
          <cell r="CE155">
            <v>44992</v>
          </cell>
          <cell r="CF155">
            <v>44993</v>
          </cell>
          <cell r="CG155" t="str">
            <v>N/A</v>
          </cell>
          <cell r="CH155" t="str">
            <v>N/A</v>
          </cell>
          <cell r="CI155" t="str">
            <v>N/A</v>
          </cell>
          <cell r="CJ155" t="str">
            <v>N/A</v>
          </cell>
          <cell r="CK155" t="str">
            <v>N/A</v>
          </cell>
          <cell r="CL155">
            <v>0</v>
          </cell>
          <cell r="CM155" t="str">
            <v>N/A</v>
          </cell>
          <cell r="CN155">
            <v>0</v>
          </cell>
          <cell r="CO155" t="str">
            <v>N/A</v>
          </cell>
          <cell r="CP155">
            <v>0</v>
          </cell>
          <cell r="CQ155" t="str">
            <v>N/A</v>
          </cell>
          <cell r="CR155">
            <v>0</v>
          </cell>
          <cell r="CS155" t="str">
            <v>N/A</v>
          </cell>
          <cell r="CT155">
            <v>0</v>
          </cell>
          <cell r="CU155" t="str">
            <v>N/A</v>
          </cell>
          <cell r="CV155">
            <v>0</v>
          </cell>
          <cell r="CW155">
            <v>84790440</v>
          </cell>
          <cell r="CX155" t="str">
            <v>NO</v>
          </cell>
          <cell r="CY155" t="str">
            <v>N/A</v>
          </cell>
          <cell r="CZ155" t="str">
            <v>N/A</v>
          </cell>
          <cell r="DA155" t="str">
            <v>N/A</v>
          </cell>
          <cell r="DB155">
            <v>45291</v>
          </cell>
          <cell r="DC155">
            <v>45291</v>
          </cell>
          <cell r="DD155">
            <v>-51</v>
          </cell>
          <cell r="DE155" t="str">
            <v>NO</v>
          </cell>
          <cell r="DF155" t="str">
            <v>Bogotá D.C.</v>
          </cell>
          <cell r="DG155" t="str">
            <v>Cumplimiento</v>
          </cell>
          <cell r="DH155" t="str">
            <v>340 47 994000044074</v>
          </cell>
          <cell r="DI155">
            <v>0</v>
          </cell>
          <cell r="DJ155" t="str">
            <v>Aseguradora Solidaria de Colombia</v>
          </cell>
          <cell r="DK155">
            <v>44992</v>
          </cell>
          <cell r="DL155" t="str">
            <v>07/03/2023 - 10/07/2024</v>
          </cell>
          <cell r="DM155">
            <v>44993</v>
          </cell>
          <cell r="DN155" t="str">
            <v>https://jepcolombia.sharepoint.com/:b:/g/SE/DAJ/SDC/EfR7xxcvCulHnjid7pfGGbEByIKxKJb-_KRZ1tzHOGVAKQ?e=5YdKS0</v>
          </cell>
          <cell r="DO155" t="str">
            <v>Ninguna</v>
          </cell>
          <cell r="DP155" t="str">
            <v>Terminado</v>
          </cell>
          <cell r="DQ155" t="str">
            <v>Ingreso</v>
          </cell>
          <cell r="DR155" t="str">
            <v>N/A</v>
          </cell>
          <cell r="DS155" t="str">
            <v>DERECHO</v>
          </cell>
          <cell r="DT155" t="str">
            <v>N/A</v>
          </cell>
          <cell r="DU155" t="str">
            <v>FEMENINO</v>
          </cell>
        </row>
        <row r="156">
          <cell r="AY156" t="str">
            <v>JEP-499-2023</v>
          </cell>
          <cell r="AZ156" t="str">
            <v>JEP-CSPO-498-2023</v>
          </cell>
          <cell r="BA156" t="str">
            <v>Mateo Avila</v>
          </cell>
          <cell r="BB156">
            <v>44985</v>
          </cell>
          <cell r="BC156" t="str">
            <v>Ana Carolina Mejía Duque</v>
          </cell>
          <cell r="BD156" t="str">
            <v>Contratos o convenios que no requieren pluralidad de ofertas</v>
          </cell>
          <cell r="BE156" t="str">
            <v>1. Prestación de servicios</v>
          </cell>
          <cell r="BF156" t="str">
            <v>Cédula de ciudadanía</v>
          </cell>
          <cell r="BG156">
            <v>51818747</v>
          </cell>
          <cell r="BH156">
            <v>0</v>
          </cell>
          <cell r="BI156" t="str">
            <v>Persona Natural</v>
          </cell>
          <cell r="BJ156" t="str">
            <v>Bogotá D.C.</v>
          </cell>
          <cell r="BK156" t="str">
            <v>Prestar servicios profesionales para apoyar a la Subsecretaría Ejecutiva en la implementación de los lineamientos del enfoque diferencial de género y el ajuste de los indicadores del mismo para promover la participación de mujeres y población LGBTI; así como, acompañar la centralización de información sobre las disposiciones de las salas y secciones de la JEP</v>
          </cell>
          <cell r="BL156" t="str">
            <v>Misional</v>
          </cell>
          <cell r="BM156" t="str">
            <v>Harvey Danilo Suárez Morales</v>
          </cell>
          <cell r="BN156" t="str">
            <v>Secretaría Ejecutiva</v>
          </cell>
          <cell r="BO156" t="str">
            <v>B- Subsecretaría Ejecutiva</v>
          </cell>
          <cell r="BP156" t="str">
            <v>Maria del Pilar Torres Navarrete</v>
          </cell>
          <cell r="BQ156">
            <v>52107153</v>
          </cell>
          <cell r="BR156" t="str">
            <v>B - Subsecretaría Ejecutiva</v>
          </cell>
          <cell r="BS156" t="str">
            <v>N/A</v>
          </cell>
          <cell r="BT156" t="str">
            <v>N/A</v>
          </cell>
          <cell r="BU156" t="str">
            <v>N/A</v>
          </cell>
          <cell r="BV156" t="str">
            <v>Inversión</v>
          </cell>
          <cell r="BW156">
            <v>168001730</v>
          </cell>
          <cell r="BX156" t="str">
            <v>N/A</v>
          </cell>
          <cell r="BY156" t="str">
            <v>N/A</v>
          </cell>
          <cell r="BZ156">
            <v>16800173</v>
          </cell>
          <cell r="CA156" t="str">
            <v>N/A</v>
          </cell>
          <cell r="CB156">
            <v>76423</v>
          </cell>
          <cell r="CC156">
            <v>125323</v>
          </cell>
          <cell r="CD156">
            <v>2022011000068</v>
          </cell>
          <cell r="CE156">
            <v>44988</v>
          </cell>
          <cell r="CF156">
            <v>44991</v>
          </cell>
          <cell r="CG156" t="str">
            <v>N/A</v>
          </cell>
          <cell r="CH156" t="str">
            <v>N/A</v>
          </cell>
          <cell r="CI156" t="str">
            <v>N/A</v>
          </cell>
          <cell r="CJ156" t="str">
            <v>N/A</v>
          </cell>
          <cell r="CK156" t="str">
            <v>N/A</v>
          </cell>
          <cell r="CL156">
            <v>0</v>
          </cell>
          <cell r="CM156" t="str">
            <v>N/A</v>
          </cell>
          <cell r="CN156">
            <v>0</v>
          </cell>
          <cell r="CO156" t="str">
            <v>N/A</v>
          </cell>
          <cell r="CP156">
            <v>0</v>
          </cell>
          <cell r="CQ156" t="str">
            <v>N/A</v>
          </cell>
          <cell r="CR156">
            <v>0</v>
          </cell>
          <cell r="CS156" t="str">
            <v>N/A</v>
          </cell>
          <cell r="CT156">
            <v>0</v>
          </cell>
          <cell r="CU156" t="str">
            <v>N/A</v>
          </cell>
          <cell r="CV156">
            <v>-27</v>
          </cell>
          <cell r="CW156">
            <v>168001730</v>
          </cell>
          <cell r="CX156" t="str">
            <v>NO</v>
          </cell>
          <cell r="CY156" t="str">
            <v>N/A</v>
          </cell>
          <cell r="CZ156" t="str">
            <v>N/A</v>
          </cell>
          <cell r="DA156" t="str">
            <v>N/A</v>
          </cell>
          <cell r="DB156">
            <v>45291</v>
          </cell>
          <cell r="DC156">
            <v>45264</v>
          </cell>
          <cell r="DD156">
            <v>-78</v>
          </cell>
          <cell r="DE156" t="str">
            <v>NO</v>
          </cell>
          <cell r="DF156" t="str">
            <v>Bogotá D.C.</v>
          </cell>
          <cell r="DG156" t="str">
            <v>Cumplimiento</v>
          </cell>
          <cell r="DH156" t="str">
            <v>25-47-101003781</v>
          </cell>
          <cell r="DI156">
            <v>0</v>
          </cell>
          <cell r="DJ156" t="str">
            <v>Seguros del Estado S.A.</v>
          </cell>
          <cell r="DK156">
            <v>44988</v>
          </cell>
          <cell r="DL156" t="str">
            <v>3/03/2023 - 01/07/2024</v>
          </cell>
          <cell r="DM156">
            <v>44988</v>
          </cell>
          <cell r="DN156" t="str">
            <v>https://jepcolombia.sharepoint.com/:b:/g/SE/DAJ/SDC/EQxi1gvLuRRPuF3D2SZicpgBI9NWeuoSJ6_4dP7SkrnM_w?e=IUUX4o</v>
          </cell>
          <cell r="DO156" t="str">
            <v>El 5/12/2023 quedo perfeccionada la terminacion anticipada</v>
          </cell>
          <cell r="DP156" t="str">
            <v>Terminado</v>
          </cell>
          <cell r="DQ156" t="str">
            <v>Terminación anticipada</v>
          </cell>
          <cell r="DR156" t="str">
            <v>N/A</v>
          </cell>
          <cell r="DS156" t="str">
            <v>PSICOLOGÍA</v>
          </cell>
          <cell r="DT156" t="str">
            <v>N/A</v>
          </cell>
          <cell r="DU156" t="str">
            <v>FEMENINO</v>
          </cell>
        </row>
        <row r="157">
          <cell r="AY157" t="str">
            <v>JEP-050-2023</v>
          </cell>
          <cell r="AZ157" t="str">
            <v>JEP-CSPO-050-2023</v>
          </cell>
          <cell r="BA157" t="str">
            <v>Angela Esquivel</v>
          </cell>
          <cell r="BB157">
            <v>44943</v>
          </cell>
          <cell r="BC157" t="str">
            <v>Ingrid Katherine Cely Torres</v>
          </cell>
          <cell r="BD157" t="str">
            <v>Contratos o convenios que no requieren pluralidad de ofertas</v>
          </cell>
          <cell r="BE157" t="str">
            <v>1. Prestación de servicios</v>
          </cell>
          <cell r="BF157" t="str">
            <v>Cédula de ciudadanía</v>
          </cell>
          <cell r="BG157">
            <v>1018415347</v>
          </cell>
          <cell r="BH157">
            <v>9</v>
          </cell>
          <cell r="BI157" t="str">
            <v>Persona Natural</v>
          </cell>
          <cell r="BJ157" t="str">
            <v>Bogotá D.C.</v>
          </cell>
          <cell r="BK157" t="str">
            <v>Prestar servicios profesionales al Departamento de Atención a Víctimas para apoyar el proceso de planeación, seguimiento, monitoreo y evaluación de las actividades misionales en instancias judiciales y no judiciales a nivel nacional, atendiendo los enfoques diferenciales.</v>
          </cell>
          <cell r="BL157" t="str">
            <v>Misional</v>
          </cell>
          <cell r="BM157" t="str">
            <v>Harvey Danilo Suarez Morales</v>
          </cell>
          <cell r="BN157" t="str">
            <v>Secretaría Ejecutiva</v>
          </cell>
          <cell r="BO157" t="str">
            <v xml:space="preserve">BB- Departamento de Atención a Victimas </v>
          </cell>
          <cell r="BP157" t="str">
            <v>Claudia Viviana Ferro Buitrago</v>
          </cell>
          <cell r="BQ157">
            <v>52032888</v>
          </cell>
          <cell r="BR157" t="str">
            <v xml:space="preserve">BB- Departamento de Atención a Victimas </v>
          </cell>
          <cell r="BS157" t="str">
            <v>Sandra Helena
Narváez Ramírez C.C. 51.859.703 hasta por el término que dure la
ausencia de su titular</v>
          </cell>
          <cell r="BT157" t="str">
            <v>N/A</v>
          </cell>
          <cell r="BU157" t="str">
            <v>N/A</v>
          </cell>
          <cell r="BV157" t="str">
            <v>Inversión</v>
          </cell>
          <cell r="BW157">
            <v>115543317</v>
          </cell>
          <cell r="BX157" t="str">
            <v>N/A</v>
          </cell>
          <cell r="BY157" t="str">
            <v>N/A</v>
          </cell>
          <cell r="BZ157">
            <v>10018207</v>
          </cell>
          <cell r="CA157" t="str">
            <v>N/A</v>
          </cell>
          <cell r="CB157">
            <v>29423</v>
          </cell>
          <cell r="CC157">
            <v>29823</v>
          </cell>
          <cell r="CD157">
            <v>2022011000068</v>
          </cell>
          <cell r="CE157">
            <v>44944</v>
          </cell>
          <cell r="CF157">
            <v>44945</v>
          </cell>
          <cell r="CG157" t="str">
            <v>N/A</v>
          </cell>
          <cell r="CH157" t="str">
            <v>N/A</v>
          </cell>
          <cell r="CI157" t="str">
            <v>N/A</v>
          </cell>
          <cell r="CJ157" t="str">
            <v>N/A</v>
          </cell>
          <cell r="CK157" t="str">
            <v>N/A</v>
          </cell>
          <cell r="CL157">
            <v>0</v>
          </cell>
          <cell r="CM157" t="str">
            <v>N/A</v>
          </cell>
          <cell r="CN157">
            <v>0</v>
          </cell>
          <cell r="CO157" t="str">
            <v>N/A</v>
          </cell>
          <cell r="CP157">
            <v>0</v>
          </cell>
          <cell r="CQ157"/>
          <cell r="CR157">
            <v>0</v>
          </cell>
          <cell r="CS157" t="str">
            <v>N/A</v>
          </cell>
          <cell r="CT157">
            <v>0</v>
          </cell>
          <cell r="CU157">
            <v>0</v>
          </cell>
          <cell r="CV157">
            <v>-74</v>
          </cell>
          <cell r="CW157">
            <v>115543317</v>
          </cell>
          <cell r="CX157" t="str">
            <v>NO</v>
          </cell>
          <cell r="CY157" t="str">
            <v>N/A</v>
          </cell>
          <cell r="CZ157" t="str">
            <v>N/A</v>
          </cell>
          <cell r="DA157" t="str">
            <v>N/A</v>
          </cell>
          <cell r="DB157">
            <v>45291</v>
          </cell>
          <cell r="DC157">
            <v>45217</v>
          </cell>
          <cell r="DD157">
            <v>-125</v>
          </cell>
          <cell r="DE157" t="str">
            <v>NO</v>
          </cell>
          <cell r="DF157" t="str">
            <v>Bogotá D.C.</v>
          </cell>
          <cell r="DG157" t="str">
            <v>Cumplimiento</v>
          </cell>
          <cell r="DH157" t="str">
            <v>25-47-101003553</v>
          </cell>
          <cell r="DI157">
            <v>0</v>
          </cell>
          <cell r="DJ157" t="str">
            <v>Seguros del Estado S.A.</v>
          </cell>
          <cell r="DK157">
            <v>44945</v>
          </cell>
          <cell r="DL157" t="str">
            <v>17/01/2023 - 01/07/2024</v>
          </cell>
          <cell r="DM157">
            <v>44945</v>
          </cell>
          <cell r="DN157" t="str">
            <v>https://jepcolombia.sharepoint.com/:b:/g/SE/DAJ/SDC/EUTeCXbi7rdLvor7QnELQGgBnHHHvihdf9nTFPsN-HzY6A?e=hKa5aL</v>
          </cell>
          <cell r="DO157" t="str">
            <v>El 19 de octubre se publicó la terminación anticipada del contrato JEP-050-2023 con ejecucion hast el 18 de octubre</v>
          </cell>
          <cell r="DP157" t="str">
            <v>Terminado</v>
          </cell>
          <cell r="DQ157" t="str">
            <v>Terminación anticipada</v>
          </cell>
          <cell r="DR157" t="str">
            <v>N/A</v>
          </cell>
          <cell r="DS157" t="str">
            <v>RELACIONES INTERNACIONALES</v>
          </cell>
          <cell r="DT157" t="str">
            <v>CIENCIAS POLÍTICAS Y ECONÓMICAS</v>
          </cell>
          <cell r="DU157" t="str">
            <v>FEMENINO</v>
          </cell>
        </row>
        <row r="158">
          <cell r="AY158" t="str">
            <v>JEP-053-2023</v>
          </cell>
          <cell r="AZ158" t="str">
            <v>JEP-CSPO-053-2023</v>
          </cell>
          <cell r="BA158" t="str">
            <v>Angela Esquivel</v>
          </cell>
          <cell r="BB158">
            <v>44943</v>
          </cell>
          <cell r="BC158" t="str">
            <v>Sandra Helena Narvaez Ramirez</v>
          </cell>
          <cell r="BD158" t="str">
            <v>Contratos o convenios que no requieren pluralidad de ofertas</v>
          </cell>
          <cell r="BE158" t="str">
            <v>1. Prestación de servicios</v>
          </cell>
          <cell r="BF158" t="str">
            <v>Cédula de ciudadanía</v>
          </cell>
          <cell r="BG158">
            <v>51859703</v>
          </cell>
          <cell r="BH158">
            <v>2</v>
          </cell>
          <cell r="BI158" t="str">
            <v>Persona Natural</v>
          </cell>
          <cell r="BJ158" t="str">
            <v>Bogotá D.C.</v>
          </cell>
          <cell r="BK158" t="str">
            <v>Prestar servicios profesionales al Departamento de Atención Víctimas para apoyar y acompañar la implementación de la estrategia de divulgación, que permita la participación de las víctimas y actores estratégicos en instancias judiciales y no judiciales, atendiendo los enfoques diferenciales.</v>
          </cell>
          <cell r="BL158" t="str">
            <v>Misional</v>
          </cell>
          <cell r="BM158" t="str">
            <v>Harvey Danilo Suarez Morales</v>
          </cell>
          <cell r="BN158" t="str">
            <v>Secretaría Ejecutiva</v>
          </cell>
          <cell r="BO158" t="str">
            <v xml:space="preserve">BB- Departamento de Atención a Victimas </v>
          </cell>
          <cell r="BP158" t="str">
            <v>Claudia Viviana Ferro Buitrago</v>
          </cell>
          <cell r="BQ158">
            <v>52032888</v>
          </cell>
          <cell r="BR158" t="str">
            <v xml:space="preserve">BB- Departamento de Atención a Victimas </v>
          </cell>
          <cell r="BS158" t="str">
            <v>Sandra Helena
Narváez Ramírez C.C. 51.859.703 hasta por el término que dure la
ausencia de su titular</v>
          </cell>
          <cell r="BT158" t="str">
            <v>N/A</v>
          </cell>
          <cell r="BU158" t="str">
            <v>N/A</v>
          </cell>
          <cell r="BV158" t="str">
            <v>Inversión</v>
          </cell>
          <cell r="BW158">
            <v>110291350</v>
          </cell>
          <cell r="BX158" t="str">
            <v>N/A</v>
          </cell>
          <cell r="BY158" t="str">
            <v>N/A</v>
          </cell>
          <cell r="BZ158">
            <v>9562834</v>
          </cell>
          <cell r="CA158" t="str">
            <v>N/A</v>
          </cell>
          <cell r="CB158">
            <v>35123</v>
          </cell>
          <cell r="CC158">
            <v>30023</v>
          </cell>
          <cell r="CD158">
            <v>2022011000068</v>
          </cell>
          <cell r="CE158">
            <v>44944</v>
          </cell>
          <cell r="CF158">
            <v>44945</v>
          </cell>
          <cell r="CG158" t="str">
            <v>N/A</v>
          </cell>
          <cell r="CH158" t="str">
            <v>N/A</v>
          </cell>
          <cell r="CI158" t="str">
            <v>N/A</v>
          </cell>
          <cell r="CJ158" t="str">
            <v>N/A</v>
          </cell>
          <cell r="CK158" t="str">
            <v>N/A</v>
          </cell>
          <cell r="CL158">
            <v>0</v>
          </cell>
          <cell r="CM158" t="str">
            <v>N/A</v>
          </cell>
          <cell r="CN158">
            <v>0</v>
          </cell>
          <cell r="CO158" t="str">
            <v>N/A</v>
          </cell>
          <cell r="CP158">
            <v>0</v>
          </cell>
          <cell r="CQ158" t="str">
            <v>N/A</v>
          </cell>
          <cell r="CR158">
            <v>0</v>
          </cell>
          <cell r="CS158" t="str">
            <v>N/A</v>
          </cell>
          <cell r="CT158">
            <v>0</v>
          </cell>
          <cell r="CU158">
            <v>0</v>
          </cell>
          <cell r="CV158">
            <v>-173</v>
          </cell>
          <cell r="CW158">
            <v>110291350</v>
          </cell>
          <cell r="CX158" t="str">
            <v>NO</v>
          </cell>
          <cell r="CY158" t="str">
            <v>N/A</v>
          </cell>
          <cell r="CZ158" t="str">
            <v>N/A</v>
          </cell>
          <cell r="DA158" t="str">
            <v>N/A</v>
          </cell>
          <cell r="DB158">
            <v>45291</v>
          </cell>
          <cell r="DC158">
            <v>45118</v>
          </cell>
          <cell r="DD158">
            <v>-224</v>
          </cell>
          <cell r="DE158" t="str">
            <v>NO</v>
          </cell>
          <cell r="DF158" t="str">
            <v>Bogotá D.C.</v>
          </cell>
          <cell r="DG158" t="str">
            <v>Cumplimiento</v>
          </cell>
          <cell r="DH158" t="str">
            <v>25-47-101003552</v>
          </cell>
          <cell r="DI158">
            <v>0</v>
          </cell>
          <cell r="DJ158" t="str">
            <v>Seguros del Estado S.A.</v>
          </cell>
          <cell r="DK158">
            <v>44945</v>
          </cell>
          <cell r="DL158" t="str">
            <v>17/01/2023 - 01/07/2024</v>
          </cell>
          <cell r="DM158">
            <v>44945</v>
          </cell>
          <cell r="DN158" t="str">
            <v>https://jepcolombia.sharepoint.com/:b:/g/SE/DAJ/SDC/EaCQq_MY3xpIkT6cOQXS_MsBkzW-Zq60c5SaWv8yNhuwCg?e=gN5lgj</v>
          </cell>
          <cell r="DO158" t="str">
            <v>Terminación anticipada por utuo acuerdo a partir del 12/07/2023</v>
          </cell>
          <cell r="DP158" t="str">
            <v>Terminado</v>
          </cell>
          <cell r="DQ158" t="str">
            <v>Terminación anticipada</v>
          </cell>
          <cell r="DR158" t="str">
            <v>N/A</v>
          </cell>
          <cell r="DS158" t="str">
            <v>LICENCIATURA EN CIENCIAS SOCIALES</v>
          </cell>
          <cell r="DT158" t="str">
            <v>N/A</v>
          </cell>
          <cell r="DU158" t="str">
            <v>FEMENINO</v>
          </cell>
        </row>
        <row r="159">
          <cell r="AY159" t="str">
            <v>JEP-272-2023</v>
          </cell>
          <cell r="AZ159" t="str">
            <v>JEP-CSPO-272-2023</v>
          </cell>
          <cell r="BA159" t="str">
            <v>Julieth Barrera</v>
          </cell>
          <cell r="BB159">
            <v>44959</v>
          </cell>
          <cell r="BC159" t="str">
            <v>Zully Johanna Laverde Morales</v>
          </cell>
          <cell r="BD159" t="str">
            <v>Contratos o convenios que no requieren pluralidad de ofertas</v>
          </cell>
          <cell r="BE159" t="str">
            <v>1. Prestación de servicios</v>
          </cell>
          <cell r="BF159" t="str">
            <v>Cédula de ciudadanía</v>
          </cell>
          <cell r="BG159">
            <v>52738318</v>
          </cell>
          <cell r="BH159">
            <v>4</v>
          </cell>
          <cell r="BI159" t="str">
            <v>Persona Natural</v>
          </cell>
          <cell r="BJ159" t="str">
            <v>Bogotá D.C.</v>
          </cell>
          <cell r="BK159" t="str">
            <v>Prestar servicios profesionales para apoyar y acompañar al Departamento de Atención a Víctimas en las actividades de orientación, fortalecimiento y facilitación para la participación de víctimas que se encuentran en el exterior y en zonas de fronteras, sus organizaciones y actores estratégicos, en instancias judiciales y no judiciales atendiendo los enfoques diferenciales.</v>
          </cell>
          <cell r="BL159" t="str">
            <v>Misional</v>
          </cell>
          <cell r="BM159" t="str">
            <v>Harvey Danilo Suárez Morales</v>
          </cell>
          <cell r="BN159" t="str">
            <v>Secretaría Ejecutiva</v>
          </cell>
          <cell r="BO159" t="str">
            <v xml:space="preserve">BB- Departamento de Atención a Victimas </v>
          </cell>
          <cell r="BP159" t="str">
            <v>Claudia Viviana Ferro Buitrago</v>
          </cell>
          <cell r="BQ159">
            <v>52032888</v>
          </cell>
          <cell r="BR159" t="str">
            <v xml:space="preserve">BB- Departamento de Atención a Victimas </v>
          </cell>
          <cell r="BS159" t="str">
            <v>Sandra Helena
Narváez Ramírez C.C. 51.859.703 hasta por el término que dure la
ausencia de su titular</v>
          </cell>
          <cell r="BT159" t="str">
            <v>N/A</v>
          </cell>
          <cell r="BU159" t="str">
            <v>N/A</v>
          </cell>
          <cell r="BV159" t="str">
            <v>Inversión</v>
          </cell>
          <cell r="BW159">
            <v>121888206</v>
          </cell>
          <cell r="BX159" t="str">
            <v>N/A</v>
          </cell>
          <cell r="BY159" t="str">
            <v>N/A</v>
          </cell>
          <cell r="BZ159">
            <v>11080746</v>
          </cell>
          <cell r="CA159" t="str">
            <v>N/A</v>
          </cell>
          <cell r="CB159">
            <v>56623</v>
          </cell>
          <cell r="CC159">
            <v>67223</v>
          </cell>
          <cell r="CD159">
            <v>2022011000068</v>
          </cell>
          <cell r="CE159">
            <v>44960</v>
          </cell>
          <cell r="CF159">
            <v>44963</v>
          </cell>
          <cell r="CG159" t="str">
            <v>Andrés Felipe Martínez Parra</v>
          </cell>
          <cell r="CH159" t="str">
            <v>Cedula de ciudadanía</v>
          </cell>
          <cell r="CI159">
            <v>80187127</v>
          </cell>
          <cell r="CJ159">
            <v>0</v>
          </cell>
          <cell r="CK159">
            <v>45131</v>
          </cell>
          <cell r="CL159">
            <v>0</v>
          </cell>
          <cell r="CM159" t="str">
            <v>N/A</v>
          </cell>
          <cell r="CN159">
            <v>0</v>
          </cell>
          <cell r="CO159" t="str">
            <v>N/A</v>
          </cell>
          <cell r="CP159">
            <v>0</v>
          </cell>
          <cell r="CQ159" t="str">
            <v>N/A</v>
          </cell>
          <cell r="CR159">
            <v>0</v>
          </cell>
          <cell r="CS159" t="str">
            <v>N/A</v>
          </cell>
          <cell r="CT159">
            <v>0</v>
          </cell>
          <cell r="CU159" t="str">
            <v>N/A</v>
          </cell>
          <cell r="CV159">
            <v>0</v>
          </cell>
          <cell r="CW159">
            <v>121888206</v>
          </cell>
          <cell r="CX159" t="str">
            <v>NO</v>
          </cell>
          <cell r="CY159" t="str">
            <v>N/A</v>
          </cell>
          <cell r="CZ159" t="str">
            <v>N/A</v>
          </cell>
          <cell r="DA159" t="str">
            <v>N/A</v>
          </cell>
          <cell r="DB159">
            <v>45291</v>
          </cell>
          <cell r="DC159">
            <v>45291</v>
          </cell>
          <cell r="DD159">
            <v>-51</v>
          </cell>
          <cell r="DE159" t="str">
            <v>NO</v>
          </cell>
          <cell r="DF159" t="str">
            <v>Bogotá D.C.</v>
          </cell>
          <cell r="DG159" t="str">
            <v>Cumplimiento</v>
          </cell>
          <cell r="DH159" t="str">
            <v xml:space="preserve">	11-47-101013970</v>
          </cell>
          <cell r="DI159">
            <v>0</v>
          </cell>
          <cell r="DJ159" t="str">
            <v>Seguros del Estado S.A.</v>
          </cell>
          <cell r="DK159">
            <v>44960</v>
          </cell>
          <cell r="DL159" t="str">
            <v>03/02/2023 - 10/07/2024</v>
          </cell>
          <cell r="DM159">
            <v>44963</v>
          </cell>
          <cell r="DN159" t="str">
            <v>https://jepcolombia.sharepoint.com/:b:/g/SE/DAJ/SDC/EWrnRoIHR4VMnXfLkduO6vEB9AFfLU_aAtu50OAeSkHqVQ?e=wW1eWo</v>
          </cell>
          <cell r="DO159" t="str">
            <v>EL 24/07/2023 se cede el contrato</v>
          </cell>
          <cell r="DP159" t="str">
            <v>Terminado</v>
          </cell>
          <cell r="DQ159" t="str">
            <v>Cesión</v>
          </cell>
          <cell r="DR159" t="str">
            <v>N/A</v>
          </cell>
          <cell r="DS159" t="str">
            <v>GOBIERNO Y RELACIONES INTERNACIONALES</v>
          </cell>
          <cell r="DT159" t="str">
            <v>N/A</v>
          </cell>
          <cell r="DU159" t="str">
            <v>MASCULINO</v>
          </cell>
        </row>
        <row r="160">
          <cell r="AY160" t="str">
            <v>JEP-051-2023</v>
          </cell>
          <cell r="AZ160" t="str">
            <v>JEP-CSPO-051-2023</v>
          </cell>
          <cell r="BA160" t="str">
            <v>Angela Esquivel</v>
          </cell>
          <cell r="BB160">
            <v>44943</v>
          </cell>
          <cell r="BC160" t="str">
            <v>Mateo Andrés Balanta Chaparro</v>
          </cell>
          <cell r="BD160" t="str">
            <v>Contratos o convenios que no requieren pluralidad de ofertas</v>
          </cell>
          <cell r="BE160" t="str">
            <v>1. Prestación de servicios</v>
          </cell>
          <cell r="BF160" t="str">
            <v>Cédula de ciudadanía</v>
          </cell>
          <cell r="BG160">
            <v>1018479514</v>
          </cell>
          <cell r="BH160">
            <v>7</v>
          </cell>
          <cell r="BI160" t="str">
            <v>Persona Natural</v>
          </cell>
          <cell r="BJ160" t="str">
            <v>Bogotá D.C.</v>
          </cell>
          <cell r="BK160" t="str">
            <v>Prestar servicios profesionales para apoyar al Departamento de Atención a Víctimas en el monitoreo y seguimiento a la implementación de lineamientos y estrategias de divulgación, participación, orientación, asesoría y acompañamiento psicosocial a víctimas y organizaciones en instancias judiciales y no judiciales, atendiendo los enfoques diferenciales.</v>
          </cell>
          <cell r="BL160" t="str">
            <v>Misional</v>
          </cell>
          <cell r="BM160" t="str">
            <v>Harvey Danilo Suarez Morales</v>
          </cell>
          <cell r="BN160" t="str">
            <v>Secretaría Ejecutiva</v>
          </cell>
          <cell r="BO160" t="str">
            <v xml:space="preserve">BB- Departamento de Atención a Victimas </v>
          </cell>
          <cell r="BP160" t="str">
            <v>Claudia Viviana Ferro Buitrago</v>
          </cell>
          <cell r="BQ160">
            <v>52032888</v>
          </cell>
          <cell r="BR160" t="str">
            <v xml:space="preserve">BB- Departamento de Atención a Victimas </v>
          </cell>
          <cell r="BS160" t="str">
            <v>Sandra Helena
Narváez Ramírez C.C. 51.859.703 hasta por el término que dure la
ausencia de su titular</v>
          </cell>
          <cell r="BT160" t="str">
            <v>N/A</v>
          </cell>
          <cell r="BU160" t="str">
            <v>N/A</v>
          </cell>
          <cell r="BV160" t="str">
            <v>Inversión</v>
          </cell>
          <cell r="BW160">
            <v>50769014</v>
          </cell>
          <cell r="BX160" t="str">
            <v>N/A</v>
          </cell>
          <cell r="BY160" t="str">
            <v>N/A</v>
          </cell>
          <cell r="BZ160">
            <v>4401938</v>
          </cell>
          <cell r="CA160" t="str">
            <v>N/A</v>
          </cell>
          <cell r="CB160">
            <v>58023</v>
          </cell>
          <cell r="CC160">
            <v>32223</v>
          </cell>
          <cell r="CD160" t="str">
            <v xml:space="preserve">	2022011000068</v>
          </cell>
          <cell r="CE160">
            <v>44945</v>
          </cell>
          <cell r="CF160">
            <v>44945</v>
          </cell>
          <cell r="CG160" t="str">
            <v>N/A</v>
          </cell>
          <cell r="CH160" t="str">
            <v>N/A</v>
          </cell>
          <cell r="CI160" t="str">
            <v>N/A</v>
          </cell>
          <cell r="CJ160" t="str">
            <v>N/A</v>
          </cell>
          <cell r="CK160" t="str">
            <v>N/A</v>
          </cell>
          <cell r="CL160">
            <v>0</v>
          </cell>
          <cell r="CM160" t="str">
            <v>N/A</v>
          </cell>
          <cell r="CN160">
            <v>0</v>
          </cell>
          <cell r="CO160" t="str">
            <v>N/A</v>
          </cell>
          <cell r="CP160">
            <v>0</v>
          </cell>
          <cell r="CQ160" t="str">
            <v>N/A</v>
          </cell>
          <cell r="CR160">
            <v>0</v>
          </cell>
          <cell r="CS160" t="str">
            <v>N/A</v>
          </cell>
          <cell r="CT160">
            <v>0</v>
          </cell>
          <cell r="CU160">
            <v>0</v>
          </cell>
          <cell r="CV160">
            <v>-260</v>
          </cell>
          <cell r="CW160">
            <v>50769014</v>
          </cell>
          <cell r="CX160" t="str">
            <v>NO</v>
          </cell>
          <cell r="CY160" t="str">
            <v>N/A</v>
          </cell>
          <cell r="CZ160" t="str">
            <v>N/A</v>
          </cell>
          <cell r="DA160" t="str">
            <v>N/A</v>
          </cell>
          <cell r="DB160">
            <v>45291</v>
          </cell>
          <cell r="DC160">
            <v>45031</v>
          </cell>
          <cell r="DD160">
            <v>-311</v>
          </cell>
          <cell r="DE160" t="str">
            <v>NO</v>
          </cell>
          <cell r="DF160" t="str">
            <v>Bogotá D.C.</v>
          </cell>
          <cell r="DG160" t="str">
            <v>Cumplimiento</v>
          </cell>
          <cell r="DH160" t="str">
            <v xml:space="preserve">	25-47-101003557</v>
          </cell>
          <cell r="DI160">
            <v>0</v>
          </cell>
          <cell r="DJ160" t="str">
            <v>Seguros del Estado S.A.</v>
          </cell>
          <cell r="DK160">
            <v>44945</v>
          </cell>
          <cell r="DL160" t="str">
            <v>19/01/2023 - 01/07/2024</v>
          </cell>
          <cell r="DM160">
            <v>44945</v>
          </cell>
          <cell r="DN160" t="str">
            <v>https://jepcolombia.sharepoint.com/:b:/g/SE/DAJ/SDC/Ee7_ZLr8tDxJv0Un3u8E4vkB4QQ5Pc8jYnOCAjy5HhtgMg?e=rwml2L</v>
          </cell>
          <cell r="DO160" t="str">
            <v>Enfehca 16/04/2023 se publicó la terminación anticipada del CTO JEP-051-2023</v>
          </cell>
          <cell r="DP160" t="str">
            <v>Terminado</v>
          </cell>
          <cell r="DQ160" t="str">
            <v>Terminación anticipada</v>
          </cell>
          <cell r="DR160" t="str">
            <v>N/A</v>
          </cell>
          <cell r="DS160" t="str">
            <v>SOCIOLOGÍA</v>
          </cell>
          <cell r="DT160" t="str">
            <v>N/A</v>
          </cell>
          <cell r="DU160" t="str">
            <v>MASCULINO</v>
          </cell>
        </row>
        <row r="161">
          <cell r="AY161" t="str">
            <v>JEP-052-2023</v>
          </cell>
          <cell r="AZ161" t="str">
            <v>JEP-CSPO-052-2023</v>
          </cell>
          <cell r="BA161" t="str">
            <v>Angela Esquivel</v>
          </cell>
          <cell r="BB161">
            <v>44943</v>
          </cell>
          <cell r="BC161" t="str">
            <v>Raúl Vidales Bohórquez</v>
          </cell>
          <cell r="BD161" t="str">
            <v>Contratos o convenios que no requieren pluralidad de ofertas</v>
          </cell>
          <cell r="BE161" t="str">
            <v>1. Prestación de servicios</v>
          </cell>
          <cell r="BF161" t="str">
            <v>Cédula de ciudadanía</v>
          </cell>
          <cell r="BG161">
            <v>79956103</v>
          </cell>
          <cell r="BH161">
            <v>0</v>
          </cell>
          <cell r="BI161" t="str">
            <v>Persona Natural</v>
          </cell>
          <cell r="BJ161" t="str">
            <v>Bogotá D.C.</v>
          </cell>
          <cell r="BK161" t="str">
            <v>Prestar servicios profesionales para apoyar al Departamento de Atención a Víctimas a nivel nacional en acompañamiento psicosocial, orientación psicosocial y difusión a las víctimas en instancias judiciales y no judiciales, atendiendo los enfoques diferenciales y psicosocial.</v>
          </cell>
          <cell r="BL161" t="str">
            <v>Misional</v>
          </cell>
          <cell r="BM161" t="str">
            <v>Harvey Danilo Suárez Morales</v>
          </cell>
          <cell r="BN161" t="str">
            <v>Secretaría Ejecutiva</v>
          </cell>
          <cell r="BO161" t="str">
            <v xml:space="preserve">BB- Departamento de Atención a Victimas </v>
          </cell>
          <cell r="BP161" t="str">
            <v>Claudia Viviana Ferro Buitrago</v>
          </cell>
          <cell r="BQ161">
            <v>52032888</v>
          </cell>
          <cell r="BR161" t="str">
            <v xml:space="preserve">BB- Departamento de Atención a Victimas </v>
          </cell>
          <cell r="BS161" t="str">
            <v>Sandra Helena
Narváez Ramírez C.C. 51.859.703 hasta por el término que dure la
ausencia de su titular</v>
          </cell>
          <cell r="BT161" t="str">
            <v>N/A</v>
          </cell>
          <cell r="BU161" t="str">
            <v>N/A</v>
          </cell>
          <cell r="BV161" t="str">
            <v>Inversión</v>
          </cell>
          <cell r="BW161">
            <v>99787400</v>
          </cell>
          <cell r="BX161" t="str">
            <v>N/A</v>
          </cell>
          <cell r="BY161" t="str">
            <v>N/A</v>
          </cell>
          <cell r="BZ161">
            <v>8652088</v>
          </cell>
          <cell r="CA161" t="str">
            <v>N/A</v>
          </cell>
          <cell r="CB161">
            <v>30423</v>
          </cell>
          <cell r="CC161">
            <v>29923</v>
          </cell>
          <cell r="CD161">
            <v>2022011000068</v>
          </cell>
          <cell r="CE161">
            <v>44944</v>
          </cell>
          <cell r="CF161">
            <v>44945</v>
          </cell>
          <cell r="CG161" t="str">
            <v>N/A</v>
          </cell>
          <cell r="CH161" t="str">
            <v>N/A</v>
          </cell>
          <cell r="CI161" t="str">
            <v>N/A</v>
          </cell>
          <cell r="CJ161" t="str">
            <v>N/A</v>
          </cell>
          <cell r="CK161" t="str">
            <v>N/A</v>
          </cell>
          <cell r="CL161">
            <v>0</v>
          </cell>
          <cell r="CM161" t="str">
            <v>N/A</v>
          </cell>
          <cell r="CN161">
            <v>0</v>
          </cell>
          <cell r="CO161" t="str">
            <v>N/A</v>
          </cell>
          <cell r="CP161">
            <v>0</v>
          </cell>
          <cell r="CQ161" t="str">
            <v>N/A</v>
          </cell>
          <cell r="CR161">
            <v>0</v>
          </cell>
          <cell r="CS161" t="str">
            <v>N/A</v>
          </cell>
          <cell r="CT161">
            <v>0</v>
          </cell>
          <cell r="CU161" t="str">
            <v>N/A</v>
          </cell>
          <cell r="CV161">
            <v>0</v>
          </cell>
          <cell r="CW161">
            <v>99787400</v>
          </cell>
          <cell r="CX161" t="str">
            <v>NO</v>
          </cell>
          <cell r="CY161" t="str">
            <v>N/A</v>
          </cell>
          <cell r="CZ161" t="str">
            <v>N/A</v>
          </cell>
          <cell r="DA161" t="str">
            <v>N/A</v>
          </cell>
          <cell r="DB161">
            <v>45291</v>
          </cell>
          <cell r="DC161">
            <v>45291</v>
          </cell>
          <cell r="DD161">
            <v>-51</v>
          </cell>
          <cell r="DE161" t="str">
            <v>NO</v>
          </cell>
          <cell r="DF161" t="str">
            <v>Bogotá D.C.</v>
          </cell>
          <cell r="DG161" t="str">
            <v>Cumplimiento</v>
          </cell>
          <cell r="DH161" t="str">
            <v>25-47-101003558</v>
          </cell>
          <cell r="DI161">
            <v>0</v>
          </cell>
          <cell r="DJ161" t="str">
            <v>Seguros del Estado S.A.</v>
          </cell>
          <cell r="DK161">
            <v>44945</v>
          </cell>
          <cell r="DL161" t="str">
            <v>18/01/2023 - 01/07/2023</v>
          </cell>
          <cell r="DM161">
            <v>44945</v>
          </cell>
          <cell r="DN161" t="str">
            <v>https://jepcolombia.sharepoint.com/:b:/g/SE/DAJ/SDC/EdrPfFN9L-9AscLzDWZTDj0BSiO5XF91h767-xcaj_xqOQ?e=P52nUl</v>
          </cell>
          <cell r="DO161" t="str">
            <v>Ninguna</v>
          </cell>
          <cell r="DP161" t="str">
            <v>Terminado</v>
          </cell>
          <cell r="DQ161" t="str">
            <v>Ingreso</v>
          </cell>
          <cell r="DR161" t="str">
            <v>N/A</v>
          </cell>
          <cell r="DS161" t="str">
            <v>PSICOLOGÍA</v>
          </cell>
          <cell r="DT161" t="str">
            <v>N/A</v>
          </cell>
          <cell r="DU161" t="str">
            <v>MASCULINO</v>
          </cell>
        </row>
        <row r="162">
          <cell r="AY162" t="str">
            <v>JEP-535-2023</v>
          </cell>
          <cell r="AZ162" t="str">
            <v>JEP-CSPO-534-2023</v>
          </cell>
          <cell r="BA162" t="str">
            <v>Angela Esquivel</v>
          </cell>
          <cell r="BB162">
            <v>45003</v>
          </cell>
          <cell r="BC162" t="str">
            <v>Maria Fernanda Gomez Garrido</v>
          </cell>
          <cell r="BD162" t="str">
            <v>Contratos o convenios que no requieren pluralidad de ofertas</v>
          </cell>
          <cell r="BE162" t="str">
            <v>1. Prestación de servicios</v>
          </cell>
          <cell r="BF162" t="str">
            <v>Cédula de ciudadanía</v>
          </cell>
          <cell r="BG162">
            <v>52088054</v>
          </cell>
          <cell r="BH162">
            <v>5</v>
          </cell>
          <cell r="BI162" t="str">
            <v>Persona Natural</v>
          </cell>
          <cell r="BJ162" t="str">
            <v>Bogotá D.C.</v>
          </cell>
          <cell r="BK162" t="str">
            <v>Prestar servicios profesionales para apoyar al Departamento de Atención a Víctimas a nivel nacional en acompañamiento psicosocial, orientación psicosocial y difusión a las víctimas en instancias judiciales y no judiciales, atendiendo los enfoques diferenciales y psicosocial</v>
          </cell>
          <cell r="BL162" t="str">
            <v>Misional</v>
          </cell>
          <cell r="BM162" t="str">
            <v>Harvey Danilo Suarez Morales</v>
          </cell>
          <cell r="BN162" t="str">
            <v>Secretaría Ejecutiva</v>
          </cell>
          <cell r="BO162" t="str">
            <v xml:space="preserve">BB- Departamento de Atención a Victimas </v>
          </cell>
          <cell r="BP162" t="str">
            <v>Claudia Viviana Ferro Buitrago</v>
          </cell>
          <cell r="BQ162">
            <v>52032888</v>
          </cell>
          <cell r="BR162" t="str">
            <v xml:space="preserve">BB- Departamento de Atención a Victimas </v>
          </cell>
          <cell r="BS162" t="str">
            <v>Sandra Helena
Narváez Ramírez C.C. 51.859.703 hasta por el término que dure la
ausencia de su titular</v>
          </cell>
          <cell r="BT162" t="str">
            <v>N/A</v>
          </cell>
          <cell r="BU162" t="str">
            <v>N/A</v>
          </cell>
          <cell r="BV162" t="str">
            <v>Inversión</v>
          </cell>
          <cell r="BW162">
            <v>81041214</v>
          </cell>
          <cell r="BX162" t="str">
            <v>N/A</v>
          </cell>
          <cell r="BY162" t="str">
            <v>N/A</v>
          </cell>
          <cell r="BZ162">
            <v>8652088</v>
          </cell>
          <cell r="CA162" t="str">
            <v>N/A</v>
          </cell>
          <cell r="CB162">
            <v>54523</v>
          </cell>
          <cell r="CC162">
            <v>173023</v>
          </cell>
          <cell r="CD162">
            <v>2022011000068</v>
          </cell>
          <cell r="CE162">
            <v>45012</v>
          </cell>
          <cell r="CF162">
            <v>45017</v>
          </cell>
          <cell r="CG162" t="str">
            <v>N/A</v>
          </cell>
          <cell r="CH162" t="str">
            <v>N/A</v>
          </cell>
          <cell r="CI162" t="str">
            <v>N/A</v>
          </cell>
          <cell r="CJ162" t="str">
            <v>N/A</v>
          </cell>
          <cell r="CK162" t="str">
            <v>N/A</v>
          </cell>
          <cell r="CL162">
            <v>0</v>
          </cell>
          <cell r="CM162" t="str">
            <v>N/A</v>
          </cell>
          <cell r="CN162">
            <v>0</v>
          </cell>
          <cell r="CO162" t="str">
            <v>N/A</v>
          </cell>
          <cell r="CP162">
            <v>0</v>
          </cell>
          <cell r="CQ162" t="str">
            <v>N/A</v>
          </cell>
          <cell r="CR162">
            <v>0</v>
          </cell>
          <cell r="CS162" t="str">
            <v>N/A</v>
          </cell>
          <cell r="CT162">
            <v>0</v>
          </cell>
          <cell r="CU162">
            <v>0</v>
          </cell>
          <cell r="CV162">
            <v>-111</v>
          </cell>
          <cell r="CW162">
            <v>81041214</v>
          </cell>
          <cell r="CX162" t="str">
            <v>NO</v>
          </cell>
          <cell r="CY162" t="str">
            <v>N/A</v>
          </cell>
          <cell r="CZ162" t="str">
            <v>N/A</v>
          </cell>
          <cell r="DA162" t="str">
            <v>N/A</v>
          </cell>
          <cell r="DB162">
            <v>45291</v>
          </cell>
          <cell r="DC162">
            <v>45180</v>
          </cell>
          <cell r="DD162">
            <v>-162</v>
          </cell>
          <cell r="DE162" t="str">
            <v>NO</v>
          </cell>
          <cell r="DF162" t="str">
            <v>Bogotá D.C.</v>
          </cell>
          <cell r="DG162" t="str">
            <v>Cumplimiento</v>
          </cell>
          <cell r="DH162" t="str">
            <v>380 47 994000133801</v>
          </cell>
          <cell r="DI162">
            <v>1</v>
          </cell>
          <cell r="DJ162" t="str">
            <v>Aseguradora Solidaria de Colombia</v>
          </cell>
          <cell r="DK162">
            <v>45013</v>
          </cell>
          <cell r="DL162" t="str">
            <v>27/03/2023 - 03/07/2024</v>
          </cell>
          <cell r="DM162">
            <v>45013</v>
          </cell>
          <cell r="DN162" t="str">
            <v>https://jepcolombia.sharepoint.com/:b:/g/SE/DAJ/SDC/Ea3n4IGFwjhNp6NW_dldRhQBFieie_Dy4QWl3RNNP-J_8A?e=MzrxaW</v>
          </cell>
          <cell r="DO162" t="str">
            <v>Por mutuo acuerdo se termina la ejecución del contrato será hasta el 11 de septiembre de 2023 inclusive</v>
          </cell>
          <cell r="DP162" t="str">
            <v>Terminado</v>
          </cell>
          <cell r="DQ162" t="str">
            <v>Terminación anticipada</v>
          </cell>
          <cell r="DR162" t="str">
            <v>N/A</v>
          </cell>
          <cell r="DS162" t="str">
            <v>PSICOLOGÍA</v>
          </cell>
          <cell r="DT162" t="str">
            <v>N/A</v>
          </cell>
          <cell r="DU162" t="str">
            <v>FEMENINO</v>
          </cell>
        </row>
        <row r="163">
          <cell r="AY163" t="str">
            <v>JEP-303-2023</v>
          </cell>
          <cell r="AZ163" t="str">
            <v>JEP-CSPO-303-2023</v>
          </cell>
          <cell r="BA163" t="str">
            <v>Clara Torres</v>
          </cell>
          <cell r="BB163">
            <v>44963</v>
          </cell>
          <cell r="BC163" t="str">
            <v>Carolina Gómez García</v>
          </cell>
          <cell r="BD163" t="str">
            <v>Contratos o convenios que no requieren pluralidad de ofertas</v>
          </cell>
          <cell r="BE163" t="str">
            <v>1. Prestación de servicios</v>
          </cell>
          <cell r="BF163" t="str">
            <v>Cédula de ciudadanía</v>
          </cell>
          <cell r="BG163">
            <v>32105576</v>
          </cell>
          <cell r="BH163">
            <v>9</v>
          </cell>
          <cell r="BI163" t="str">
            <v>Persona Natural</v>
          </cell>
          <cell r="BJ163" t="str">
            <v>Medellin</v>
          </cell>
          <cell r="BK163" t="str">
            <v>Prestar servicios profesionales para apoyar al Departamento de Atención a Víctimas, para adelantar acciones de divulgación, difusión, acompañamiento y orientación psicosocial a las víctimas en instancias judiciales y no judiciales, atendiendo los enfoques diferenciales</v>
          </cell>
          <cell r="BL163" t="str">
            <v>Misional</v>
          </cell>
          <cell r="BM163" t="str">
            <v>Harvey Danilo Suárez Morales</v>
          </cell>
          <cell r="BN163" t="str">
            <v>Secretaría Ejecutiva</v>
          </cell>
          <cell r="BO163" t="str">
            <v xml:space="preserve">BB- Departamento de Atención a Victimas </v>
          </cell>
          <cell r="BP163" t="str">
            <v>Claudia Viviana Ferro Buitrago</v>
          </cell>
          <cell r="BQ163">
            <v>52032888</v>
          </cell>
          <cell r="BR163" t="str">
            <v xml:space="preserve">BB- Departamento de Atención a Victimas </v>
          </cell>
          <cell r="BS163" t="str">
            <v>Sandra Helena
Narváez Ramírez C.C. 51.859.703 hasta por el término que dure la
ausencia de su titular</v>
          </cell>
          <cell r="BT163" t="str">
            <v>N/A</v>
          </cell>
          <cell r="BU163" t="str">
            <v>N/A</v>
          </cell>
          <cell r="BV163" t="str">
            <v>Inversión</v>
          </cell>
          <cell r="BW163">
            <v>83485039</v>
          </cell>
          <cell r="BX163" t="str">
            <v>N/A</v>
          </cell>
          <cell r="BY163" t="str">
            <v>N/A</v>
          </cell>
          <cell r="BZ163">
            <v>7589549</v>
          </cell>
          <cell r="CA163" t="str">
            <v>N/A</v>
          </cell>
          <cell r="CB163">
            <v>57423</v>
          </cell>
          <cell r="CC163" t="str">
            <v xml:space="preserve">	73123</v>
          </cell>
          <cell r="CD163">
            <v>2022011000068</v>
          </cell>
          <cell r="CE163">
            <v>44965</v>
          </cell>
          <cell r="CF163">
            <v>44966</v>
          </cell>
          <cell r="CG163" t="str">
            <v>N/A</v>
          </cell>
          <cell r="CH163" t="str">
            <v>N/A</v>
          </cell>
          <cell r="CI163" t="str">
            <v>N/A</v>
          </cell>
          <cell r="CJ163" t="str">
            <v>N/A</v>
          </cell>
          <cell r="CK163" t="str">
            <v>N/A</v>
          </cell>
          <cell r="CL163">
            <v>0</v>
          </cell>
          <cell r="CM163" t="str">
            <v>N/A</v>
          </cell>
          <cell r="CN163">
            <v>0</v>
          </cell>
          <cell r="CO163" t="str">
            <v>N/A</v>
          </cell>
          <cell r="CP163">
            <v>0</v>
          </cell>
          <cell r="CQ163" t="str">
            <v>N/A</v>
          </cell>
          <cell r="CR163">
            <v>0</v>
          </cell>
          <cell r="CS163" t="str">
            <v>N/A</v>
          </cell>
          <cell r="CT163">
            <v>0</v>
          </cell>
          <cell r="CU163" t="str">
            <v>N/A</v>
          </cell>
          <cell r="CV163">
            <v>0</v>
          </cell>
          <cell r="CW163">
            <v>83485039</v>
          </cell>
          <cell r="CX163" t="str">
            <v>NO</v>
          </cell>
          <cell r="CY163" t="str">
            <v>N/A</v>
          </cell>
          <cell r="CZ163" t="str">
            <v>N/A</v>
          </cell>
          <cell r="DA163" t="str">
            <v>N/A</v>
          </cell>
          <cell r="DB163">
            <v>45291</v>
          </cell>
          <cell r="DC163">
            <v>45291</v>
          </cell>
          <cell r="DD163">
            <v>-51</v>
          </cell>
          <cell r="DE163" t="str">
            <v>NO</v>
          </cell>
          <cell r="DF163" t="str">
            <v>Medellín</v>
          </cell>
          <cell r="DG163" t="str">
            <v>Cumplimiento</v>
          </cell>
          <cell r="DH163" t="str">
            <v>21-45-101399979</v>
          </cell>
          <cell r="DI163">
            <v>0</v>
          </cell>
          <cell r="DJ163" t="str">
            <v>Seguros del Estado S.A.</v>
          </cell>
          <cell r="DK163">
            <v>44965</v>
          </cell>
          <cell r="DL163" t="str">
            <v>08/02/2023 - 20/07/2024</v>
          </cell>
          <cell r="DM163">
            <v>44966</v>
          </cell>
          <cell r="DN163" t="str">
            <v>https://jepcolombia.sharepoint.com/:b:/g/SE/DAJ/SDC/EW9KlKodDmxFk--hcVlt67ABqz0oGpoEBkABfkXVsk778g?e=MXbaUq</v>
          </cell>
          <cell r="DO163" t="str">
            <v>Ninguna</v>
          </cell>
          <cell r="DP163" t="str">
            <v>Terminado</v>
          </cell>
          <cell r="DQ163" t="str">
            <v>Ingreso</v>
          </cell>
          <cell r="DR163" t="str">
            <v>N/A</v>
          </cell>
          <cell r="DS163" t="str">
            <v>PSICOLOGÍA</v>
          </cell>
          <cell r="DT163" t="str">
            <v>N/A</v>
          </cell>
          <cell r="DU163" t="str">
            <v>FEMENINO</v>
          </cell>
        </row>
        <row r="164">
          <cell r="AY164" t="str">
            <v>JEP-453-2023</v>
          </cell>
          <cell r="AZ164" t="str">
            <v>JEP-CSPO-452-2023</v>
          </cell>
          <cell r="BA164" t="str">
            <v>Julieth Barrera</v>
          </cell>
          <cell r="BB164">
            <v>44979</v>
          </cell>
          <cell r="BC164" t="str">
            <v>Diego Alexis Ibarra Piedrahita</v>
          </cell>
          <cell r="BD164" t="str">
            <v>Contratos o convenios que no requieren pluralidad de ofertas</v>
          </cell>
          <cell r="BE164" t="str">
            <v>1. Prestación de servicios</v>
          </cell>
          <cell r="BF164" t="str">
            <v>Cédula de ciudadanía</v>
          </cell>
          <cell r="BG164">
            <v>71788874</v>
          </cell>
          <cell r="BH164">
            <v>0</v>
          </cell>
          <cell r="BI164" t="str">
            <v>Persona Natural</v>
          </cell>
          <cell r="BJ164" t="str">
            <v>Medellin</v>
          </cell>
          <cell r="BK164"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164" t="str">
            <v>Funciones de la dependencia</v>
          </cell>
          <cell r="BM164" t="str">
            <v>Harvey Danilo Suárez Morales</v>
          </cell>
          <cell r="BN164" t="str">
            <v>Secretaría Ejecutiva</v>
          </cell>
          <cell r="BO164" t="str">
            <v xml:space="preserve">BB- Departamento de Atención a Victimas </v>
          </cell>
          <cell r="BP164" t="str">
            <v>Claudia Viviana Ferro Buitrago</v>
          </cell>
          <cell r="BQ164">
            <v>52032888</v>
          </cell>
          <cell r="BR164" t="str">
            <v xml:space="preserve">BB- Departamento de Atención a Victimas </v>
          </cell>
          <cell r="BS164" t="str">
            <v>Sandra Helena
Narváez Ramírez C.C. 51.859.703 hasta por el término que dure la
ausencia de su titular</v>
          </cell>
          <cell r="BT164" t="str">
            <v>N/A</v>
          </cell>
          <cell r="BU164" t="str">
            <v>N/A</v>
          </cell>
          <cell r="BV164" t="str">
            <v>Inversión</v>
          </cell>
          <cell r="BW164">
            <v>83485039</v>
          </cell>
          <cell r="BX164" t="str">
            <v>N/A</v>
          </cell>
          <cell r="BY164" t="str">
            <v>N/A</v>
          </cell>
          <cell r="BZ164">
            <v>7589549</v>
          </cell>
          <cell r="CA164" t="str">
            <v>N/A</v>
          </cell>
          <cell r="CB164">
            <v>71523</v>
          </cell>
          <cell r="CC164">
            <v>116923</v>
          </cell>
          <cell r="CD164">
            <v>2022011000068</v>
          </cell>
          <cell r="CE164">
            <v>44985</v>
          </cell>
          <cell r="CF164">
            <v>44987</v>
          </cell>
          <cell r="CG164" t="str">
            <v>N/A</v>
          </cell>
          <cell r="CH164" t="str">
            <v>N/A</v>
          </cell>
          <cell r="CI164" t="str">
            <v>N/A</v>
          </cell>
          <cell r="CJ164" t="str">
            <v>N/A</v>
          </cell>
          <cell r="CK164" t="str">
            <v>N/A</v>
          </cell>
          <cell r="CL164">
            <v>0</v>
          </cell>
          <cell r="CM164" t="str">
            <v>N/A</v>
          </cell>
          <cell r="CN164">
            <v>0</v>
          </cell>
          <cell r="CO164" t="str">
            <v>N/A</v>
          </cell>
          <cell r="CP164">
            <v>0</v>
          </cell>
          <cell r="CQ164" t="str">
            <v>N/A</v>
          </cell>
          <cell r="CR164">
            <v>0</v>
          </cell>
          <cell r="CS164" t="str">
            <v>N/A</v>
          </cell>
          <cell r="CT164">
            <v>0</v>
          </cell>
          <cell r="CU164" t="str">
            <v>N/A</v>
          </cell>
          <cell r="CV164">
            <v>0</v>
          </cell>
          <cell r="CW164">
            <v>83485039</v>
          </cell>
          <cell r="CX164" t="str">
            <v>NO</v>
          </cell>
          <cell r="CY164" t="str">
            <v>N/A</v>
          </cell>
          <cell r="CZ164" t="str">
            <v>N/A</v>
          </cell>
          <cell r="DA164" t="str">
            <v>N/A</v>
          </cell>
          <cell r="DB164">
            <v>45291</v>
          </cell>
          <cell r="DC164">
            <v>45291</v>
          </cell>
          <cell r="DD164">
            <v>-51</v>
          </cell>
          <cell r="DE164" t="str">
            <v>NO</v>
          </cell>
          <cell r="DF164" t="str">
            <v>Medellín con desplazamiento en el departamento de Antioquia</v>
          </cell>
          <cell r="DG164" t="str">
            <v>Cumplimiento</v>
          </cell>
          <cell r="DH164" t="str">
            <v xml:space="preserve">25-47-101003778 </v>
          </cell>
          <cell r="DI164">
            <v>0</v>
          </cell>
          <cell r="DJ164" t="str">
            <v>Seguros del Estado S.A.</v>
          </cell>
          <cell r="DK164">
            <v>44986</v>
          </cell>
          <cell r="DL164" t="str">
            <v>28/02/2023 - 01/07/2024</v>
          </cell>
          <cell r="DM164">
            <v>44986</v>
          </cell>
          <cell r="DN164" t="str">
            <v>https://jepcolombia.sharepoint.com/:b:/g/SE/DAJ/SDC/EYluxvqN_8NNpoX4kjjatNwBtmPPr2svXIomZhmQuv8u5g?e=2tXboI</v>
          </cell>
          <cell r="DO164" t="str">
            <v>Ninguna</v>
          </cell>
          <cell r="DP164" t="str">
            <v>Terminado</v>
          </cell>
          <cell r="DQ164" t="str">
            <v>Ingreso</v>
          </cell>
          <cell r="DR164" t="str">
            <v>N/A</v>
          </cell>
          <cell r="DS164" t="str">
            <v>DERECHO</v>
          </cell>
          <cell r="DT164" t="str">
            <v>N/A</v>
          </cell>
          <cell r="DU164" t="str">
            <v>MASCULINO</v>
          </cell>
        </row>
        <row r="165">
          <cell r="AY165" t="str">
            <v>JEP-226-2023</v>
          </cell>
          <cell r="AZ165" t="str">
            <v>JEP-CSPO-226-2023</v>
          </cell>
          <cell r="BA165" t="str">
            <v>Clara Torres</v>
          </cell>
          <cell r="BB165">
            <v>44956</v>
          </cell>
          <cell r="BC165" t="str">
            <v>Carmen Elena Paternostro Pérez</v>
          </cell>
          <cell r="BD165" t="str">
            <v>Contratos o convenios que no requieren pluralidad de ofertas</v>
          </cell>
          <cell r="BE165" t="str">
            <v>1. Prestación de servicios</v>
          </cell>
          <cell r="BF165" t="str">
            <v>Cédula de ciudadanía</v>
          </cell>
          <cell r="BG165">
            <v>64548382</v>
          </cell>
          <cell r="BH165">
            <v>4</v>
          </cell>
          <cell r="BI165" t="str">
            <v>Persona Natural</v>
          </cell>
          <cell r="BJ165" t="str">
            <v>Sincelejo</v>
          </cell>
          <cell r="BK165" t="str">
            <v>Prestar servicios profesionales para apoyar al Departamento de Atención a Víctimas, para adelantar acciones de divulgación, difusión, acompañamiento y orientación psicosocial a las víctimas en instancias judiciales y no judiciales, atendiendo los enfoques diferenciales</v>
          </cell>
          <cell r="BL165" t="str">
            <v>Misional</v>
          </cell>
          <cell r="BM165" t="str">
            <v>Harvey Danilo Suárez Morales</v>
          </cell>
          <cell r="BN165" t="str">
            <v>Secretaría Ejecutiva</v>
          </cell>
          <cell r="BO165" t="str">
            <v xml:space="preserve">BB- Departamento de Atención a Victimas </v>
          </cell>
          <cell r="BP165" t="str">
            <v>Claudia Viviana Ferro Buitrago</v>
          </cell>
          <cell r="BQ165">
            <v>52032888</v>
          </cell>
          <cell r="BR165" t="str">
            <v xml:space="preserve">BB- Departamento de Atención a Victimas </v>
          </cell>
          <cell r="BS165" t="str">
            <v>Sandra Helena
Narváez Ramírez C.C. 51.859.703 hasta por el término que dure la
ausencia de su titular</v>
          </cell>
          <cell r="BT165" t="str">
            <v>N/A</v>
          </cell>
          <cell r="BU165" t="str">
            <v>N/A</v>
          </cell>
          <cell r="BV165" t="str">
            <v>Inversión</v>
          </cell>
          <cell r="BW165">
            <v>83485039</v>
          </cell>
          <cell r="BX165" t="str">
            <v>N/A</v>
          </cell>
          <cell r="BY165" t="str">
            <v>N/A</v>
          </cell>
          <cell r="BZ165">
            <v>7589549</v>
          </cell>
          <cell r="CA165" t="str">
            <v>N/A</v>
          </cell>
          <cell r="CB165">
            <v>35223</v>
          </cell>
          <cell r="CC165">
            <v>58623</v>
          </cell>
          <cell r="CD165">
            <v>2022011000068</v>
          </cell>
          <cell r="CE165">
            <v>44957</v>
          </cell>
          <cell r="CF165">
            <v>44958</v>
          </cell>
          <cell r="CG165" t="str">
            <v>N/A</v>
          </cell>
          <cell r="CH165" t="str">
            <v>N/A</v>
          </cell>
          <cell r="CI165" t="str">
            <v>N/A</v>
          </cell>
          <cell r="CJ165" t="str">
            <v>N/A</v>
          </cell>
          <cell r="CK165" t="str">
            <v>N/A</v>
          </cell>
          <cell r="CL165">
            <v>0</v>
          </cell>
          <cell r="CM165" t="str">
            <v>N/A</v>
          </cell>
          <cell r="CN165">
            <v>0</v>
          </cell>
          <cell r="CO165" t="str">
            <v>N/A</v>
          </cell>
          <cell r="CP165">
            <v>0</v>
          </cell>
          <cell r="CQ165" t="str">
            <v>N/A</v>
          </cell>
          <cell r="CR165">
            <v>0</v>
          </cell>
          <cell r="CS165" t="str">
            <v>N/A</v>
          </cell>
          <cell r="CT165">
            <v>0</v>
          </cell>
          <cell r="CU165" t="str">
            <v>N/A</v>
          </cell>
          <cell r="CV165">
            <v>0</v>
          </cell>
          <cell r="CW165">
            <v>83485039</v>
          </cell>
          <cell r="CX165" t="str">
            <v>NO</v>
          </cell>
          <cell r="CY165" t="str">
            <v>N/A</v>
          </cell>
          <cell r="CZ165" t="str">
            <v>N/A</v>
          </cell>
          <cell r="DA165" t="str">
            <v>N/A</v>
          </cell>
          <cell r="DB165">
            <v>45291</v>
          </cell>
          <cell r="DC165">
            <v>45291</v>
          </cell>
          <cell r="DD165">
            <v>-51</v>
          </cell>
          <cell r="DE165" t="str">
            <v>SI</v>
          </cell>
          <cell r="DF165" t="str">
            <v xml:space="preserve">Santa Marta con
desplazamiento en la región conformada por los departamentos de Magdalena,
Atlántico, Bolívar, Sucre, Córdoba, La Guajira y Cesar </v>
          </cell>
          <cell r="DG165" t="str">
            <v>Cumplimiento</v>
          </cell>
          <cell r="DH165" t="str">
            <v>25-47-101003657</v>
          </cell>
          <cell r="DI165">
            <v>0</v>
          </cell>
          <cell r="DJ165" t="str">
            <v>Seguros del Estado S.A.</v>
          </cell>
          <cell r="DK165">
            <v>44957</v>
          </cell>
          <cell r="DL165" t="str">
            <v>31/01/2023 - 01/07/2024</v>
          </cell>
          <cell r="DM165">
            <v>44957</v>
          </cell>
          <cell r="DN165" t="str">
            <v>https://jepcolombia.sharepoint.com/:b:/g/SE/DAJ/SDC/EdsbUAXuCaNCvXO0VnKcj6EB-trobTrKJcIxxQOOYMOGbA?e=UIXNat</v>
          </cell>
          <cell r="DO165" t="str">
            <v>Mediante otrosí número 1 Modificar la “Cláusula Sexta – Valor del Contrato” por $83.485.039</v>
          </cell>
          <cell r="DP165" t="str">
            <v>Terminado</v>
          </cell>
          <cell r="DQ165" t="str">
            <v>Ingreso</v>
          </cell>
          <cell r="DR165" t="str">
            <v>N/A</v>
          </cell>
          <cell r="DS165" t="str">
            <v>PSICOLOGÍA</v>
          </cell>
          <cell r="DT165" t="str">
            <v>N/A</v>
          </cell>
          <cell r="DU165" t="str">
            <v>FEMENINO</v>
          </cell>
        </row>
        <row r="166">
          <cell r="AY166" t="str">
            <v>JEP-110-2023</v>
          </cell>
          <cell r="AZ166" t="str">
            <v>JEP-CSPO-110-2023</v>
          </cell>
          <cell r="BA166" t="str">
            <v>Clara Torres</v>
          </cell>
          <cell r="BB166">
            <v>44581</v>
          </cell>
          <cell r="BC166" t="str">
            <v>Jhon Jarlis Leudo Mendez</v>
          </cell>
          <cell r="BD166" t="str">
            <v>Contratos o convenios que no requieren pluralidad de ofertas</v>
          </cell>
          <cell r="BE166" t="str">
            <v>1. Prestación de servicios</v>
          </cell>
          <cell r="BF166" t="str">
            <v>Cédula de ciudadanía</v>
          </cell>
          <cell r="BG166">
            <v>3837190</v>
          </cell>
          <cell r="BH166">
            <v>5</v>
          </cell>
          <cell r="BI166" t="str">
            <v>Persona Natural</v>
          </cell>
          <cell r="BJ166" t="str">
            <v>Corozal</v>
          </cell>
          <cell r="BK166" t="str">
            <v>Prestar servicios profesionales para apoyar al Departamento de Atención a Víctimas, para adelantar acciones de divulgación, difusión, acompañamiento y orientación psicosocial a las víctimas en instancias judiciales y no judiciales, atendiendo los enfoques diferenciales.</v>
          </cell>
          <cell r="BL166" t="str">
            <v>Misional</v>
          </cell>
          <cell r="BM166" t="str">
            <v>Harvey Danilo Suárez Morales</v>
          </cell>
          <cell r="BN166" t="str">
            <v>Secretaría Ejecutiva</v>
          </cell>
          <cell r="BO166" t="str">
            <v xml:space="preserve">BB- Departamento de Atención a Victimas </v>
          </cell>
          <cell r="BP166" t="str">
            <v>Claudia Viviana Ferro Buitrago</v>
          </cell>
          <cell r="BQ166">
            <v>52032888</v>
          </cell>
          <cell r="BR166" t="str">
            <v xml:space="preserve">BB- Departamento de Atención a Victimas </v>
          </cell>
          <cell r="BS166" t="str">
            <v>Sandra Helena
Narváez Ramírez C.C. 51.859.703 hasta por el término que dure la
ausencia de su titular</v>
          </cell>
          <cell r="BT166" t="str">
            <v>N/A</v>
          </cell>
          <cell r="BU166" t="str">
            <v>N/A</v>
          </cell>
          <cell r="BV166" t="str">
            <v>Inversión</v>
          </cell>
          <cell r="BW166">
            <v>86520847</v>
          </cell>
          <cell r="BX166" t="str">
            <v>N/A</v>
          </cell>
          <cell r="BY166" t="str">
            <v>N/A</v>
          </cell>
          <cell r="BZ166">
            <v>7589549</v>
          </cell>
          <cell r="CA166" t="str">
            <v>N/A</v>
          </cell>
          <cell r="CB166">
            <v>35323</v>
          </cell>
          <cell r="CC166">
            <v>45123</v>
          </cell>
          <cell r="CD166">
            <v>2022011000068</v>
          </cell>
          <cell r="CE166">
            <v>44950</v>
          </cell>
          <cell r="CF166">
            <v>44951</v>
          </cell>
          <cell r="CG166" t="str">
            <v>N/A</v>
          </cell>
          <cell r="CH166" t="str">
            <v>N/A</v>
          </cell>
          <cell r="CI166" t="str">
            <v>N/A</v>
          </cell>
          <cell r="CJ166" t="str">
            <v>N/A</v>
          </cell>
          <cell r="CK166" t="str">
            <v>N/A</v>
          </cell>
          <cell r="CL166">
            <v>0</v>
          </cell>
          <cell r="CM166" t="str">
            <v>N/A</v>
          </cell>
          <cell r="CN166">
            <v>0</v>
          </cell>
          <cell r="CO166" t="str">
            <v>N/A</v>
          </cell>
          <cell r="CP166">
            <v>0</v>
          </cell>
          <cell r="CQ166" t="str">
            <v>N/A</v>
          </cell>
          <cell r="CR166">
            <v>0</v>
          </cell>
          <cell r="CS166" t="str">
            <v>N/A</v>
          </cell>
          <cell r="CT166">
            <v>0</v>
          </cell>
          <cell r="CU166" t="str">
            <v>N/A</v>
          </cell>
          <cell r="CV166">
            <v>0</v>
          </cell>
          <cell r="CW166">
            <v>86520847</v>
          </cell>
          <cell r="CX166" t="str">
            <v>NO</v>
          </cell>
          <cell r="CY166" t="str">
            <v>N/A</v>
          </cell>
          <cell r="CZ166" t="str">
            <v>N/A</v>
          </cell>
          <cell r="DA166" t="str">
            <v>N/A</v>
          </cell>
          <cell r="DB166">
            <v>45291</v>
          </cell>
          <cell r="DC166">
            <v>45291</v>
          </cell>
          <cell r="DD166">
            <v>-51</v>
          </cell>
          <cell r="DE166" t="str">
            <v>SI</v>
          </cell>
          <cell r="DF166" t="str">
            <v>Corozal con
desplazamiento en la región conformada por los departamentos de Sucre, Magdalena, Bolívar, Cesar,
Córdoba, Atlántico y La Guajira</v>
          </cell>
          <cell r="DG166" t="str">
            <v>Cumplimiento</v>
          </cell>
          <cell r="DH166" t="str">
            <v>25-47-101003609</v>
          </cell>
          <cell r="DI166">
            <v>0</v>
          </cell>
          <cell r="DJ166" t="str">
            <v>Seguros del Estado S.A.</v>
          </cell>
          <cell r="DK166">
            <v>44951</v>
          </cell>
          <cell r="DL166" t="str">
            <v>24/01/2023 - 01/07/2024</v>
          </cell>
          <cell r="DM166">
            <v>44951</v>
          </cell>
          <cell r="DN166" t="str">
            <v>https://jepcolombia.sharepoint.com/:b:/g/SE/DAJ/SDC/EUHeFoQlYrVIjOIHa4YI8m8BszBnSx9LfF2mkxniylfbzA?e=QHEgCa</v>
          </cell>
          <cell r="DO166" t="str">
            <v>Modificar la “Cláusula Vigésima Segunda – Lugar de
ejecución del contrato y Domicilio Contractual”</v>
          </cell>
          <cell r="DP166" t="str">
            <v>Terminado</v>
          </cell>
          <cell r="DQ166" t="str">
            <v>Ingreso</v>
          </cell>
          <cell r="DR166" t="str">
            <v>N/A</v>
          </cell>
          <cell r="DS166" t="str">
            <v>PSICOLOGÍA</v>
          </cell>
          <cell r="DT166" t="str">
            <v>N/A</v>
          </cell>
          <cell r="DU166" t="str">
            <v>MASCULINO</v>
          </cell>
        </row>
        <row r="167">
          <cell r="AY167" t="str">
            <v>JEP-353-2023</v>
          </cell>
          <cell r="AZ167" t="str">
            <v>JEP-CSPO-353-2023</v>
          </cell>
          <cell r="BA167" t="str">
            <v>Clara Torres</v>
          </cell>
          <cell r="BB167">
            <v>44966</v>
          </cell>
          <cell r="BC167" t="str">
            <v>Belkis Morales González</v>
          </cell>
          <cell r="BD167" t="str">
            <v>Contratos o convenios que no requieren pluralidad de ofertas</v>
          </cell>
          <cell r="BE167" t="str">
            <v>1. Prestación de servicios</v>
          </cell>
          <cell r="BF167" t="str">
            <v>Cédula de ciudadanía</v>
          </cell>
          <cell r="BG167">
            <v>45545301</v>
          </cell>
          <cell r="BH167">
            <v>5</v>
          </cell>
          <cell r="BI167" t="str">
            <v>Persona Natural</v>
          </cell>
          <cell r="BJ167" t="str">
            <v>Cartagena</v>
          </cell>
          <cell r="BK167" t="str">
            <v>Prestar servicios profesionales para apoyar al Departamento de Atención a Víctimas, para adelantar acciones de divulgación, difusión, acompañamiento y orientación psicosocial a las víctimas en instancias judiciales y no judiciales, atendiendo los enfoques diferenciales</v>
          </cell>
          <cell r="BL167" t="str">
            <v>Misional</v>
          </cell>
          <cell r="BM167" t="str">
            <v>Harvey Danilo Suárez Morales</v>
          </cell>
          <cell r="BN167" t="str">
            <v>Secretaría Ejecutiva</v>
          </cell>
          <cell r="BO167" t="str">
            <v xml:space="preserve">BB- Departamento de Atención a Victimas </v>
          </cell>
          <cell r="BP167" t="str">
            <v>Claudia Viviana Ferro Buitrago</v>
          </cell>
          <cell r="BQ167">
            <v>52032888</v>
          </cell>
          <cell r="BR167" t="str">
            <v xml:space="preserve">BB- Departamento de Atención a Victimas </v>
          </cell>
          <cell r="BS167" t="str">
            <v>Sandra Helena
Narváez Ramírez C.C. 51.859.703 hasta por el término que dure la
ausencia de su titular</v>
          </cell>
          <cell r="BT167" t="str">
            <v>N/A</v>
          </cell>
          <cell r="BU167" t="str">
            <v>N/A</v>
          </cell>
          <cell r="BV167" t="str">
            <v>Inversión</v>
          </cell>
          <cell r="BW167">
            <v>83485039</v>
          </cell>
          <cell r="BX167" t="str">
            <v>N/A</v>
          </cell>
          <cell r="BY167" t="str">
            <v>N/A</v>
          </cell>
          <cell r="BZ167">
            <v>7589549</v>
          </cell>
          <cell r="CA167" t="str">
            <v>N/A</v>
          </cell>
          <cell r="CB167">
            <v>57623</v>
          </cell>
          <cell r="CC167">
            <v>81923</v>
          </cell>
          <cell r="CD167">
            <v>2022011000068</v>
          </cell>
          <cell r="CE167">
            <v>44967</v>
          </cell>
          <cell r="CF167">
            <v>44970</v>
          </cell>
          <cell r="CG167" t="str">
            <v>N/A</v>
          </cell>
          <cell r="CH167" t="str">
            <v>N/A</v>
          </cell>
          <cell r="CI167" t="str">
            <v>N/A</v>
          </cell>
          <cell r="CJ167" t="str">
            <v>N/A</v>
          </cell>
          <cell r="CK167" t="str">
            <v>N/A</v>
          </cell>
          <cell r="CL167">
            <v>0</v>
          </cell>
          <cell r="CM167" t="str">
            <v>N/A</v>
          </cell>
          <cell r="CN167">
            <v>0</v>
          </cell>
          <cell r="CO167" t="str">
            <v>N/A</v>
          </cell>
          <cell r="CP167">
            <v>0</v>
          </cell>
          <cell r="CQ167" t="str">
            <v>N/A</v>
          </cell>
          <cell r="CR167">
            <v>0</v>
          </cell>
          <cell r="CS167" t="str">
            <v>N/A</v>
          </cell>
          <cell r="CT167">
            <v>0</v>
          </cell>
          <cell r="CU167" t="str">
            <v>N/A</v>
          </cell>
          <cell r="CV167">
            <v>0</v>
          </cell>
          <cell r="CW167">
            <v>83485039</v>
          </cell>
          <cell r="CX167" t="str">
            <v>NO</v>
          </cell>
          <cell r="CY167" t="str">
            <v>N/A</v>
          </cell>
          <cell r="CZ167" t="str">
            <v>N/A</v>
          </cell>
          <cell r="DA167" t="str">
            <v>N/A</v>
          </cell>
          <cell r="DB167">
            <v>45291</v>
          </cell>
          <cell r="DC167">
            <v>45291</v>
          </cell>
          <cell r="DD167">
            <v>-51</v>
          </cell>
          <cell r="DE167" t="str">
            <v>NO</v>
          </cell>
          <cell r="DF167" t="str">
            <v>Valledupar con
desplazamiento en la región conformada por los departamentos de Cesar, Magdalena,
Bolívar, Sucre, Córdoba, Atlántico y La Guajira</v>
          </cell>
          <cell r="DG167" t="str">
            <v>Cumplimiento</v>
          </cell>
          <cell r="DH167" t="str">
            <v>17-47-101003953</v>
          </cell>
          <cell r="DI167">
            <v>0</v>
          </cell>
          <cell r="DJ167" t="str">
            <v>Seguros del Estado S.A.</v>
          </cell>
          <cell r="DK167">
            <v>44968</v>
          </cell>
          <cell r="DL167" t="str">
            <v>10/02/2023 - 03/07/2024</v>
          </cell>
          <cell r="DM167">
            <v>44970</v>
          </cell>
          <cell r="DN167" t="str">
            <v>https://jepcolombia.sharepoint.com/:b:/g/SE/DAJ/SDC/EVY4h8-2ipBNpLxiOD6qpCQBIZxJFfX3tPQt4l_nRY8i4g?e=deOkgu</v>
          </cell>
          <cell r="DO167" t="str">
            <v>Ninguna</v>
          </cell>
          <cell r="DP167" t="str">
            <v>Terminado</v>
          </cell>
          <cell r="DQ167" t="str">
            <v>Ingreso</v>
          </cell>
          <cell r="DR167" t="str">
            <v>N/A</v>
          </cell>
          <cell r="DS167" t="str">
            <v>COMUNICACIÓN SOCIAL</v>
          </cell>
          <cell r="DT167" t="str">
            <v>N/A</v>
          </cell>
          <cell r="DU167" t="str">
            <v>FEMENINO</v>
          </cell>
        </row>
        <row r="168">
          <cell r="AY168" t="str">
            <v>JEP-727-2023</v>
          </cell>
          <cell r="AZ168" t="str">
            <v>JEP-CSPO-710-2023</v>
          </cell>
          <cell r="BA168" t="str">
            <v>Mateo Avila</v>
          </cell>
          <cell r="BB168">
            <v>45133</v>
          </cell>
          <cell r="BC168" t="str">
            <v>Alix Dunieka Aguilar Tirado</v>
          </cell>
          <cell r="BD168" t="str">
            <v>Contratos o convenios que no requieren pluralidad de ofertas</v>
          </cell>
          <cell r="BE168" t="str">
            <v>1. Prestación de servicios</v>
          </cell>
          <cell r="BF168" t="str">
            <v>Cedula de ciudadania</v>
          </cell>
          <cell r="BG168">
            <v>1096189267</v>
          </cell>
          <cell r="BH168">
            <v>1</v>
          </cell>
          <cell r="BI168" t="str">
            <v>Persona Natural</v>
          </cell>
          <cell r="BJ168" t="str">
            <v>Barrancabermeja</v>
          </cell>
          <cell r="BK168" t="str">
            <v>Prestar servicios profesionales para apoyar al Departamento de Atención a Víctimas, para adelantar acciones de divulgación, difusión, acompañamiento y orientación psicosocial a las víctimas en instancias judiciales y no judiciales, atendiendo los enfoques diferenciales.</v>
          </cell>
          <cell r="BL168" t="str">
            <v>Misional</v>
          </cell>
          <cell r="BM168" t="str">
            <v>Harvey Danilo Suárez Morales</v>
          </cell>
          <cell r="BN168" t="str">
            <v>Secretaría Ejecutiva</v>
          </cell>
          <cell r="BO168" t="str">
            <v xml:space="preserve">BB- Departamento de Atención a Victimas </v>
          </cell>
          <cell r="BP168" t="str">
            <v>Claudia Viviana Ferro Buitrago</v>
          </cell>
          <cell r="BQ168">
            <v>52032888</v>
          </cell>
          <cell r="BR168" t="str">
            <v xml:space="preserve">BB- Departamento de Atención a Victimas </v>
          </cell>
          <cell r="BS168" t="str">
            <v>Sandra Helena
Narváez Ramírez C.C. 51.859.703 hasta por el término que dure la
ausencia de su titular</v>
          </cell>
          <cell r="BT168" t="str">
            <v>N/A</v>
          </cell>
          <cell r="BU168" t="str">
            <v>N/A</v>
          </cell>
          <cell r="BV168" t="str">
            <v>Inversión</v>
          </cell>
          <cell r="BW168">
            <v>39971617</v>
          </cell>
          <cell r="BX168" t="str">
            <v>N/A</v>
          </cell>
          <cell r="BY168" t="str">
            <v>N/A</v>
          </cell>
          <cell r="BZ168">
            <v>7589549</v>
          </cell>
          <cell r="CA168" t="str">
            <v>N/A</v>
          </cell>
          <cell r="CB168">
            <v>85423</v>
          </cell>
          <cell r="CC168">
            <v>416923</v>
          </cell>
          <cell r="CD168">
            <v>2022011000068</v>
          </cell>
          <cell r="CE168">
            <v>45135</v>
          </cell>
          <cell r="CF168">
            <v>45138</v>
          </cell>
          <cell r="CG168" t="str">
            <v>N/A</v>
          </cell>
          <cell r="CH168" t="str">
            <v>N/A</v>
          </cell>
          <cell r="CI168" t="str">
            <v>N/A</v>
          </cell>
          <cell r="CJ168" t="str">
            <v>N/A</v>
          </cell>
          <cell r="CK168" t="str">
            <v>N/A</v>
          </cell>
          <cell r="CL168">
            <v>0</v>
          </cell>
          <cell r="CM168" t="str">
            <v>N/A</v>
          </cell>
          <cell r="CN168">
            <v>0</v>
          </cell>
          <cell r="CO168" t="str">
            <v>N/A</v>
          </cell>
          <cell r="CP168">
            <v>0</v>
          </cell>
          <cell r="CQ168" t="str">
            <v>N/A</v>
          </cell>
          <cell r="CR168">
            <v>0</v>
          </cell>
          <cell r="CS168" t="str">
            <v>N/A</v>
          </cell>
          <cell r="CT168">
            <v>0</v>
          </cell>
          <cell r="CU168" t="str">
            <v>N/A</v>
          </cell>
          <cell r="CV168">
            <v>0</v>
          </cell>
          <cell r="CW168">
            <v>39971617</v>
          </cell>
          <cell r="CX168" t="str">
            <v>NO</v>
          </cell>
          <cell r="CY168" t="str">
            <v>N/A</v>
          </cell>
          <cell r="CZ168" t="str">
            <v>N/A</v>
          </cell>
          <cell r="DA168" t="str">
            <v>N/A</v>
          </cell>
          <cell r="DB168">
            <v>45291</v>
          </cell>
          <cell r="DC168">
            <v>45291</v>
          </cell>
          <cell r="DD168">
            <v>-51</v>
          </cell>
          <cell r="DE168" t="str">
            <v>NO</v>
          </cell>
          <cell r="DF168" t="str">
            <v>Barrancabermeja
con desplazamiento en los departamentos de Santander, Norte de Santander y región que
conforma el Magdalena Medio</v>
          </cell>
          <cell r="DG168" t="str">
            <v>Cumplimiento</v>
          </cell>
          <cell r="DH168" t="str">
            <v>56-47-101000587</v>
          </cell>
          <cell r="DI168">
            <v>0</v>
          </cell>
          <cell r="DJ168" t="str">
            <v>Seguros del Estado S.A.</v>
          </cell>
          <cell r="DK168">
            <v>45135</v>
          </cell>
          <cell r="DL168" t="str">
            <v>28/07/2023 - 30/06/2024</v>
          </cell>
          <cell r="DM168">
            <v>45138</v>
          </cell>
          <cell r="DN168" t="str">
            <v>https://jepcolombia.sharepoint.com/:b:/g/SE/DAJ/SDC/ERJtUw1I6YlMr6eVPV5b2PMB3bXmCC8D0aeQxDF0-D6L7w?e=aNogom</v>
          </cell>
          <cell r="DO168" t="str">
            <v>Ninguna</v>
          </cell>
          <cell r="DP168" t="str">
            <v>Terminado</v>
          </cell>
          <cell r="DQ168" t="str">
            <v>Ingreso</v>
          </cell>
          <cell r="DR168" t="str">
            <v>N/A</v>
          </cell>
          <cell r="DS168" t="str">
            <v>PSICOLOGÍA</v>
          </cell>
          <cell r="DT168" t="str">
            <v>N/A</v>
          </cell>
          <cell r="DU168" t="str">
            <v>FEMENINO</v>
          </cell>
        </row>
        <row r="169">
          <cell r="AY169" t="str">
            <v>JEP-253-2023</v>
          </cell>
          <cell r="AZ169" t="str">
            <v>JEP-CSPO-253-2023</v>
          </cell>
          <cell r="BA169" t="str">
            <v>Clara Torres</v>
          </cell>
          <cell r="BB169">
            <v>44958</v>
          </cell>
          <cell r="BC169" t="str">
            <v>Jorge Enrique Escobar Hernandez</v>
          </cell>
          <cell r="BD169" t="str">
            <v>Contratos o convenios que no requieren pluralidad de ofertas</v>
          </cell>
          <cell r="BE169" t="str">
            <v>1. Prestación de servicios</v>
          </cell>
          <cell r="BF169" t="str">
            <v>Cédula de ciudadanía</v>
          </cell>
          <cell r="BG169">
            <v>16698501</v>
          </cell>
          <cell r="BH169">
            <v>2</v>
          </cell>
          <cell r="BI169" t="str">
            <v>Persona Natural</v>
          </cell>
          <cell r="BJ169" t="str">
            <v>Cali</v>
          </cell>
          <cell r="BK169" t="str">
            <v>Prestar servicios profesionales para apoyar al Departamento de Atención a Víctimas, para adelantar acciones de divulgación, difusión, acompañamiento y orientación psicosocial a las víctimas en instancias judiciales y no judiciales, atendiendo los enfoques diferenciales.</v>
          </cell>
          <cell r="BL169"/>
          <cell r="BM169" t="str">
            <v>Harvey Danilo Suarez Morales</v>
          </cell>
          <cell r="BN169" t="str">
            <v>Secretaría Ejecutiva</v>
          </cell>
          <cell r="BO169" t="str">
            <v xml:space="preserve">BB- Departamento de Atención a Victimas </v>
          </cell>
          <cell r="BP169" t="str">
            <v>Claudia Viviana Ferro Buitrago</v>
          </cell>
          <cell r="BQ169">
            <v>52032888</v>
          </cell>
          <cell r="BR169" t="str">
            <v xml:space="preserve">BB- Departamento de Atención a Victimas </v>
          </cell>
          <cell r="BS169" t="str">
            <v>Sandra Helena
Narváez Ramírez C.C. 51.859.703 hasta por el término que dure la
ausencia de su titular</v>
          </cell>
          <cell r="BT169" t="str">
            <v>N/A</v>
          </cell>
          <cell r="BU169" t="str">
            <v>N/A</v>
          </cell>
          <cell r="BV169" t="str">
            <v>Inversión</v>
          </cell>
          <cell r="BW169">
            <v>83485039</v>
          </cell>
          <cell r="BX169" t="str">
            <v>N/A</v>
          </cell>
          <cell r="BY169" t="str">
            <v>N/A</v>
          </cell>
          <cell r="BZ169">
            <v>7589549</v>
          </cell>
          <cell r="CA169" t="str">
            <v>N/A</v>
          </cell>
          <cell r="CB169">
            <v>57023</v>
          </cell>
          <cell r="CC169">
            <v>65023</v>
          </cell>
          <cell r="CD169">
            <v>2022011000068</v>
          </cell>
          <cell r="CE169">
            <v>44960</v>
          </cell>
          <cell r="CF169">
            <v>44963</v>
          </cell>
          <cell r="CG169" t="str">
            <v>N/A</v>
          </cell>
          <cell r="CH169" t="str">
            <v>N/A</v>
          </cell>
          <cell r="CI169" t="str">
            <v>N/A</v>
          </cell>
          <cell r="CJ169" t="str">
            <v>N/A</v>
          </cell>
          <cell r="CK169" t="str">
            <v>N/A</v>
          </cell>
          <cell r="CL169">
            <v>0</v>
          </cell>
          <cell r="CM169" t="str">
            <v>N/A</v>
          </cell>
          <cell r="CN169">
            <v>0</v>
          </cell>
          <cell r="CO169" t="str">
            <v>N/A</v>
          </cell>
          <cell r="CP169">
            <v>0</v>
          </cell>
          <cell r="CQ169" t="str">
            <v>N/A</v>
          </cell>
          <cell r="CR169">
            <v>0</v>
          </cell>
          <cell r="CS169" t="str">
            <v>N/A</v>
          </cell>
          <cell r="CT169">
            <v>0</v>
          </cell>
          <cell r="CU169">
            <v>0</v>
          </cell>
          <cell r="CV169">
            <v>-290</v>
          </cell>
          <cell r="CW169">
            <v>83485039</v>
          </cell>
          <cell r="CX169" t="str">
            <v>NO</v>
          </cell>
          <cell r="CY169" t="str">
            <v>N/A</v>
          </cell>
          <cell r="CZ169" t="str">
            <v>N/A</v>
          </cell>
          <cell r="DA169" t="str">
            <v>N/A</v>
          </cell>
          <cell r="DB169">
            <v>45291</v>
          </cell>
          <cell r="DC169">
            <v>45001</v>
          </cell>
          <cell r="DD169">
            <v>-341</v>
          </cell>
          <cell r="DE169" t="str">
            <v>NO</v>
          </cell>
          <cell r="DF169" t="str">
            <v xml:space="preserve"> Bogotá D.C., con desplazamiento
en Bogotá D.C. y los departamentos de Cundinamarca y Boyacá</v>
          </cell>
          <cell r="DG169" t="str">
            <v>Cumplimiento</v>
          </cell>
          <cell r="DH169" t="str">
            <v xml:space="preserve">11-47-101013971 </v>
          </cell>
          <cell r="DI169">
            <v>0</v>
          </cell>
          <cell r="DJ169" t="str">
            <v>Seguros del Estado S.A.</v>
          </cell>
          <cell r="DK169">
            <v>44960</v>
          </cell>
          <cell r="DL169" t="str">
            <v>03/02/2023 - 10/07/2024</v>
          </cell>
          <cell r="DM169">
            <v>44963</v>
          </cell>
          <cell r="DN169" t="str">
            <v>https://jepcolombia.sharepoint.com/:b:/g/SE/DAJ/SDC/EYpbPV3Dc79JrgsD1PgweM0BwDkPG8IeeYC-lGEVgM9urw?e=GfRy48</v>
          </cell>
          <cell r="DO169" t="str">
            <v>El 17 de marzo de 2023 se publicó la terminación anticipada del contrato 253-2023, a partir del 16 de marzo de 2023</v>
          </cell>
          <cell r="DP169" t="str">
            <v>Terminado</v>
          </cell>
          <cell r="DQ169" t="str">
            <v>Terminación anticipada</v>
          </cell>
          <cell r="DR169" t="str">
            <v>N/A</v>
          </cell>
          <cell r="DS169" t="str">
            <v>PSICOLOGÍA</v>
          </cell>
          <cell r="DT169" t="str">
            <v>N/A</v>
          </cell>
          <cell r="DU169" t="str">
            <v>MASCULINO</v>
          </cell>
        </row>
        <row r="170">
          <cell r="AY170" t="str">
            <v>JEP-599-2023</v>
          </cell>
          <cell r="AZ170" t="str">
            <v>JEP-CSPO-595-2023</v>
          </cell>
          <cell r="BA170" t="str">
            <v>Mateo Avila</v>
          </cell>
          <cell r="BB170">
            <v>45048</v>
          </cell>
          <cell r="BC170" t="str">
            <v xml:space="preserve">Eva Teresa Valencia Martinez </v>
          </cell>
          <cell r="BD170" t="str">
            <v>Contratos o convenios que no requieren pluralidad de ofertas</v>
          </cell>
          <cell r="BE170" t="str">
            <v>1. Prestación de servicios</v>
          </cell>
          <cell r="BF170" t="str">
            <v>Cédula de ciudadanía</v>
          </cell>
          <cell r="BG170">
            <v>52267484</v>
          </cell>
          <cell r="BH170">
            <v>7</v>
          </cell>
          <cell r="BI170" t="str">
            <v>Persona Natural</v>
          </cell>
          <cell r="BJ170" t="str">
            <v>Bogotá D.C.</v>
          </cell>
          <cell r="BK170" t="str">
            <v>Prestar servicios profesionales para apoyar al Departamento de Atención a Víctimas, para adelantar acciones de divulgación, difusión, acompañamiento y orientación psicosocial a las víctimas en instancias judiciales y no judiciales, atendiendo los enfoques diferenciales</v>
          </cell>
          <cell r="BL170" t="str">
            <v>Misional</v>
          </cell>
          <cell r="BM170" t="str">
            <v>Harvey Danilo Suárez Morales</v>
          </cell>
          <cell r="BN170" t="str">
            <v>Secretaría Ejecutiva</v>
          </cell>
          <cell r="BO170" t="str">
            <v xml:space="preserve">BB- Departamento de Atención a Victimas </v>
          </cell>
          <cell r="BP170" t="str">
            <v>Claudia Viviana Ferro Buitrago</v>
          </cell>
          <cell r="BQ170">
            <v>52032888</v>
          </cell>
          <cell r="BR170" t="str">
            <v xml:space="preserve">BB- Departamento de Atención a Victimas </v>
          </cell>
          <cell r="BS170" t="str">
            <v>Sandra Helena
Narváez Ramírez C.C. 51.859.703 hasta por el término que dure la
ausencia de su titular</v>
          </cell>
          <cell r="BT170" t="str">
            <v>N/A</v>
          </cell>
          <cell r="BU170" t="str">
            <v>N/A</v>
          </cell>
          <cell r="BV170" t="str">
            <v>Inversión</v>
          </cell>
          <cell r="BW170">
            <v>60716392</v>
          </cell>
          <cell r="BX170" t="str">
            <v>N/A</v>
          </cell>
          <cell r="BY170" t="str">
            <v>N/A</v>
          </cell>
          <cell r="BZ170">
            <v>7589549</v>
          </cell>
          <cell r="CA170" t="str">
            <v>N/A</v>
          </cell>
          <cell r="CB170">
            <v>85523</v>
          </cell>
          <cell r="CC170">
            <v>230523</v>
          </cell>
          <cell r="CD170">
            <v>2022011000068</v>
          </cell>
          <cell r="CE170">
            <v>45054</v>
          </cell>
          <cell r="CF170">
            <v>45056</v>
          </cell>
          <cell r="CG170" t="str">
            <v>N/A</v>
          </cell>
          <cell r="CH170" t="str">
            <v>N/A</v>
          </cell>
          <cell r="CI170" t="str">
            <v>N/A</v>
          </cell>
          <cell r="CJ170" t="str">
            <v>N/A</v>
          </cell>
          <cell r="CK170" t="str">
            <v>N/A</v>
          </cell>
          <cell r="CL170">
            <v>0</v>
          </cell>
          <cell r="CM170" t="str">
            <v>N/A</v>
          </cell>
          <cell r="CN170">
            <v>0</v>
          </cell>
          <cell r="CO170" t="str">
            <v>N/A</v>
          </cell>
          <cell r="CP170">
            <v>0</v>
          </cell>
          <cell r="CQ170" t="str">
            <v>N/A</v>
          </cell>
          <cell r="CR170">
            <v>0</v>
          </cell>
          <cell r="CS170" t="str">
            <v>N/A</v>
          </cell>
          <cell r="CT170">
            <v>0</v>
          </cell>
          <cell r="CU170" t="str">
            <v>N/A</v>
          </cell>
          <cell r="CV170">
            <v>0</v>
          </cell>
          <cell r="CW170">
            <v>60716392</v>
          </cell>
          <cell r="CX170" t="str">
            <v>NO</v>
          </cell>
          <cell r="CY170" t="str">
            <v>N/A</v>
          </cell>
          <cell r="CZ170" t="str">
            <v>N/A</v>
          </cell>
          <cell r="DA170" t="str">
            <v>N/A</v>
          </cell>
          <cell r="DB170">
            <v>45291</v>
          </cell>
          <cell r="DC170">
            <v>45291</v>
          </cell>
          <cell r="DD170">
            <v>-51</v>
          </cell>
          <cell r="DE170" t="str">
            <v>NO</v>
          </cell>
          <cell r="DF170" t="str">
            <v>Florencia con
desplazamiento en la región conformada por los departamentos de Caquetá, Huila,
Putumayo y Tolima</v>
          </cell>
          <cell r="DG170" t="str">
            <v>Cumplimiento</v>
          </cell>
          <cell r="DH170" t="str">
            <v>14-47-101024633</v>
          </cell>
          <cell r="DI170">
            <v>0</v>
          </cell>
          <cell r="DJ170" t="str">
            <v>Seguros del Estado S.A.</v>
          </cell>
          <cell r="DK170">
            <v>45054</v>
          </cell>
          <cell r="DL170" t="str">
            <v>08/05/2023 - 04/07/2024</v>
          </cell>
          <cell r="DM170">
            <v>45056</v>
          </cell>
          <cell r="DN170" t="str">
            <v>https://jepcolombia.sharepoint.com/:b:/g/SE/DAJ/SDC/EXNYvMn2ejNEgTtDva6vKF4BJmvymzgAK6wzVjLgeF6gTw?e=O43OQg</v>
          </cell>
          <cell r="DO170" t="str">
            <v>Ninguna</v>
          </cell>
          <cell r="DP170" t="str">
            <v>Terminado</v>
          </cell>
          <cell r="DQ170" t="str">
            <v>Ingreso</v>
          </cell>
          <cell r="DR170" t="str">
            <v>N/A</v>
          </cell>
          <cell r="DS170" t="str">
            <v>PSICOLOGÍA</v>
          </cell>
          <cell r="DT170" t="str">
            <v>N/A</v>
          </cell>
          <cell r="DU170" t="str">
            <v>FEMENINO</v>
          </cell>
        </row>
        <row r="171">
          <cell r="AY171" t="str">
            <v>JEP-275-2023</v>
          </cell>
          <cell r="AZ171" t="str">
            <v>JEP-CSPO-275-2023</v>
          </cell>
          <cell r="BA171" t="str">
            <v>Clara Torres</v>
          </cell>
          <cell r="BB171">
            <v>44959</v>
          </cell>
          <cell r="BC171" t="str">
            <v>Claudia Patricia Rincón Vacca</v>
          </cell>
          <cell r="BD171" t="str">
            <v>Contratos o convenios que no requieren pluralidad de ofertas</v>
          </cell>
          <cell r="BE171" t="str">
            <v>1. Prestación de servicios</v>
          </cell>
          <cell r="BF171" t="str">
            <v>Cédula de ciudadanía</v>
          </cell>
          <cell r="BG171">
            <v>1118536542</v>
          </cell>
          <cell r="BH171">
            <v>0</v>
          </cell>
          <cell r="BI171" t="str">
            <v>Persona Natural</v>
          </cell>
          <cell r="BJ171" t="str">
            <v>Yopal</v>
          </cell>
          <cell r="BK171" t="str">
            <v>Prestar servicios profesionales para apoyar al Departamento de Atención a Víctimas, para adelantar acciones de divulgación, difusión, acompañamiento y orientación psicosocial a las víctimas en instancias judiciales y no judiciales, atendiendo los enfoques diferenciales</v>
          </cell>
          <cell r="BL171" t="str">
            <v>Misional</v>
          </cell>
          <cell r="BM171" t="str">
            <v>Harvey Danilo Suárez Morales</v>
          </cell>
          <cell r="BN171" t="str">
            <v>Secretaría Ejecutiva</v>
          </cell>
          <cell r="BO171" t="str">
            <v xml:space="preserve">BB- Departamento de Atención a Victimas </v>
          </cell>
          <cell r="BP171" t="str">
            <v>Claudia Viviana Ferro Buitrago</v>
          </cell>
          <cell r="BQ171">
            <v>52032888</v>
          </cell>
          <cell r="BR171" t="str">
            <v xml:space="preserve">BB- Departamento de Atención a Victimas </v>
          </cell>
          <cell r="BS171" t="str">
            <v>Sandra Helena
Narváez Ramírez C.C. 51.859.703 hasta por el término que dure la
ausencia de su titular</v>
          </cell>
          <cell r="BT171" t="str">
            <v>N/A</v>
          </cell>
          <cell r="BU171" t="str">
            <v>N/A</v>
          </cell>
          <cell r="BV171" t="str">
            <v>Inversión</v>
          </cell>
          <cell r="BW171">
            <v>83485039</v>
          </cell>
          <cell r="BX171" t="str">
            <v>N/A</v>
          </cell>
          <cell r="BY171" t="str">
            <v>N/A</v>
          </cell>
          <cell r="BZ171">
            <v>7589549</v>
          </cell>
          <cell r="CA171" t="str">
            <v>N/A</v>
          </cell>
          <cell r="CB171">
            <v>57323</v>
          </cell>
          <cell r="CC171" t="str">
            <v xml:space="preserve">	66523</v>
          </cell>
          <cell r="CD171">
            <v>2022011000068</v>
          </cell>
          <cell r="CE171">
            <v>44960</v>
          </cell>
          <cell r="CF171">
            <v>44964</v>
          </cell>
          <cell r="CG171" t="str">
            <v>N/A</v>
          </cell>
          <cell r="CH171" t="str">
            <v>N/A</v>
          </cell>
          <cell r="CI171" t="str">
            <v>N/A</v>
          </cell>
          <cell r="CJ171" t="str">
            <v>N/A</v>
          </cell>
          <cell r="CK171" t="str">
            <v>N/A</v>
          </cell>
          <cell r="CL171">
            <v>0</v>
          </cell>
          <cell r="CM171" t="str">
            <v>N/A</v>
          </cell>
          <cell r="CN171">
            <v>0</v>
          </cell>
          <cell r="CO171" t="str">
            <v>N/A</v>
          </cell>
          <cell r="CP171">
            <v>0</v>
          </cell>
          <cell r="CQ171" t="str">
            <v>N/A</v>
          </cell>
          <cell r="CR171">
            <v>0</v>
          </cell>
          <cell r="CS171" t="str">
            <v>N/A</v>
          </cell>
          <cell r="CT171">
            <v>0</v>
          </cell>
          <cell r="CU171" t="str">
            <v>N/A</v>
          </cell>
          <cell r="CV171">
            <v>0</v>
          </cell>
          <cell r="CW171">
            <v>83485039</v>
          </cell>
          <cell r="CX171" t="str">
            <v>NO</v>
          </cell>
          <cell r="CY171" t="str">
            <v>N/A</v>
          </cell>
          <cell r="CZ171" t="str">
            <v>N/A</v>
          </cell>
          <cell r="DA171" t="str">
            <v>N/A</v>
          </cell>
          <cell r="DB171">
            <v>45291</v>
          </cell>
          <cell r="DC171">
            <v>45291</v>
          </cell>
          <cell r="DD171">
            <v>-51</v>
          </cell>
          <cell r="DE171" t="str">
            <v>NO</v>
          </cell>
          <cell r="DF171" t="str">
            <v>Yopal con
desplazamiento en la región conformada por los departamentos de Casanare, Arauca,
Meta y Guaviare</v>
          </cell>
          <cell r="DG171" t="str">
            <v>Cumplimiento</v>
          </cell>
          <cell r="DH171">
            <v>6.05479940001002E+16</v>
          </cell>
          <cell r="DI171">
            <v>0</v>
          </cell>
          <cell r="DJ171" t="str">
            <v>Aseguradora Solidaria de Colombia</v>
          </cell>
          <cell r="DK171">
            <v>44964</v>
          </cell>
          <cell r="DL171" t="str">
            <v>03/02/2023 - 01/07/2024</v>
          </cell>
          <cell r="DM171">
            <v>44964</v>
          </cell>
          <cell r="DN171" t="str">
            <v>https://jepcolombia.sharepoint.com/:b:/g/SE/DAJ/SDC/ETOvgt0tyzhCnjuRnk05YcYBE5V1Pc3dZvpCl1qRnLDvvA?e=KDgYVF</v>
          </cell>
          <cell r="DO171" t="str">
            <v>Ninguna</v>
          </cell>
          <cell r="DP171" t="str">
            <v>Terminado</v>
          </cell>
          <cell r="DQ171" t="str">
            <v>Ingreso</v>
          </cell>
          <cell r="DR171" t="str">
            <v>N/A</v>
          </cell>
          <cell r="DS171" t="str">
            <v>PSICOLOGÍA</v>
          </cell>
          <cell r="DT171" t="str">
            <v>N/A</v>
          </cell>
          <cell r="DU171" t="str">
            <v>FEMENINO</v>
          </cell>
        </row>
        <row r="172">
          <cell r="AY172" t="str">
            <v>JEP-289-2023</v>
          </cell>
          <cell r="AZ172" t="str">
            <v>JEP-CSPO-289-2023</v>
          </cell>
          <cell r="BA172" t="str">
            <v>Clara Torres</v>
          </cell>
          <cell r="BB172">
            <v>44960</v>
          </cell>
          <cell r="BC172" t="str">
            <v>Carlos Andrés Otero Cardona</v>
          </cell>
          <cell r="BD172" t="str">
            <v>Contratos o convenios que no requieren pluralidad de ofertas</v>
          </cell>
          <cell r="BE172" t="str">
            <v>1. Prestación de servicios</v>
          </cell>
          <cell r="BF172" t="str">
            <v>Cédula de ciudadanía</v>
          </cell>
          <cell r="BG172">
            <v>91495390</v>
          </cell>
          <cell r="BH172">
            <v>2</v>
          </cell>
          <cell r="BI172" t="str">
            <v>Persona Natural</v>
          </cell>
          <cell r="BJ172" t="str">
            <v>Bucaramanga</v>
          </cell>
          <cell r="BK172" t="str">
            <v>Prestar servicios profesionales para apoyar al Departamento de Atención a Víctimas, para adelantar acciones de divulgación, difusión, acompañamiento y orientación psicosocial a las víctimas en instancias judiciales y no judiciales, atendiendo los enfoques diferenciales</v>
          </cell>
          <cell r="BL172" t="str">
            <v>Misional</v>
          </cell>
          <cell r="BM172" t="str">
            <v>Harvey Danilo Suárez Morales</v>
          </cell>
          <cell r="BN172" t="str">
            <v>Secretaría Ejecutiva</v>
          </cell>
          <cell r="BO172" t="str">
            <v xml:space="preserve">BB- Departamento de Atención a Victimas </v>
          </cell>
          <cell r="BP172" t="str">
            <v>Claudia Viviana Ferro Buitrago</v>
          </cell>
          <cell r="BQ172">
            <v>52032888</v>
          </cell>
          <cell r="BR172" t="str">
            <v xml:space="preserve">BB- Departamento de Atención a Victimas </v>
          </cell>
          <cell r="BS172" t="str">
            <v>Sandra Helena
Narváez Ramírez C.C. 51.859.703 hasta por el término que dure la
ausencia de su titular</v>
          </cell>
          <cell r="BT172" t="str">
            <v>N/A</v>
          </cell>
          <cell r="BU172" t="str">
            <v>N/A</v>
          </cell>
          <cell r="BV172" t="str">
            <v>Inversión</v>
          </cell>
          <cell r="BW172">
            <v>83485039</v>
          </cell>
          <cell r="BX172" t="str">
            <v>N/A</v>
          </cell>
          <cell r="BY172" t="str">
            <v>N/A</v>
          </cell>
          <cell r="BZ172">
            <v>7589549</v>
          </cell>
          <cell r="CA172" t="str">
            <v>N/A</v>
          </cell>
          <cell r="CB172">
            <v>57523</v>
          </cell>
          <cell r="CC172">
            <v>68023</v>
          </cell>
          <cell r="CD172">
            <v>2022011000068</v>
          </cell>
          <cell r="CE172">
            <v>44964</v>
          </cell>
          <cell r="CF172">
            <v>44965</v>
          </cell>
          <cell r="CG172" t="str">
            <v>N/A</v>
          </cell>
          <cell r="CH172" t="str">
            <v>N/A</v>
          </cell>
          <cell r="CI172" t="str">
            <v>N/A</v>
          </cell>
          <cell r="CJ172" t="str">
            <v>N/A</v>
          </cell>
          <cell r="CK172" t="str">
            <v>N/A</v>
          </cell>
          <cell r="CL172">
            <v>0</v>
          </cell>
          <cell r="CM172" t="str">
            <v>N/A</v>
          </cell>
          <cell r="CN172">
            <v>0</v>
          </cell>
          <cell r="CO172" t="str">
            <v>N/A</v>
          </cell>
          <cell r="CP172">
            <v>0</v>
          </cell>
          <cell r="CQ172" t="str">
            <v>N/A</v>
          </cell>
          <cell r="CR172">
            <v>0</v>
          </cell>
          <cell r="CS172" t="str">
            <v>N/A</v>
          </cell>
          <cell r="CT172">
            <v>0</v>
          </cell>
          <cell r="CU172" t="str">
            <v>N/A</v>
          </cell>
          <cell r="CV172">
            <v>0</v>
          </cell>
          <cell r="CW172">
            <v>83485039</v>
          </cell>
          <cell r="CX172" t="str">
            <v>NO</v>
          </cell>
          <cell r="CY172" t="str">
            <v>N/A</v>
          </cell>
          <cell r="CZ172" t="str">
            <v>N/A</v>
          </cell>
          <cell r="DA172" t="str">
            <v>N/A</v>
          </cell>
          <cell r="DB172">
            <v>45291</v>
          </cell>
          <cell r="DC172">
            <v>45291</v>
          </cell>
          <cell r="DD172">
            <v>-51</v>
          </cell>
          <cell r="DE172" t="str">
            <v>NO</v>
          </cell>
          <cell r="DF172" t="str">
            <v>Popayán con
desplazamiento en los departamentos de Cauca, Valle del Cauca y Nariño</v>
          </cell>
          <cell r="DG172" t="str">
            <v>Cumplimiento</v>
          </cell>
          <cell r="DH172" t="str">
            <v xml:space="preserve">	41-45-101080803</v>
          </cell>
          <cell r="DI172">
            <v>0</v>
          </cell>
          <cell r="DJ172" t="str">
            <v>Seguros del Estado S.A.</v>
          </cell>
          <cell r="DK172">
            <v>44965</v>
          </cell>
          <cell r="DL172" t="str">
            <v>07/02/2023 - 30/06/2024</v>
          </cell>
          <cell r="DM172">
            <v>44965</v>
          </cell>
          <cell r="DN172" t="str">
            <v>https://jepcolombia.sharepoint.com/:b:/g/SE/DAJ/SDC/ESvLNXyG0zlBuZb_BWyGJ2MBeA-4YjJ4kehN8KWQxP8o6w?e=2JYvCX</v>
          </cell>
          <cell r="DO172" t="str">
            <v>Ninguna</v>
          </cell>
          <cell r="DP172" t="str">
            <v>Terminado</v>
          </cell>
          <cell r="DQ172" t="str">
            <v>Ingreso</v>
          </cell>
          <cell r="DR172" t="str">
            <v>N/A</v>
          </cell>
          <cell r="DS172" t="str">
            <v>PSICOLOGÍA</v>
          </cell>
          <cell r="DT172" t="str">
            <v>N/A</v>
          </cell>
          <cell r="DU172" t="str">
            <v>MASCULINO</v>
          </cell>
        </row>
        <row r="173">
          <cell r="AY173" t="str">
            <v>JEP-217-2023</v>
          </cell>
          <cell r="AZ173" t="str">
            <v>JEP-CSPO-217-2023</v>
          </cell>
          <cell r="BA173" t="str">
            <v>Clara Torres</v>
          </cell>
          <cell r="BB173">
            <v>44956</v>
          </cell>
          <cell r="BC173" t="str">
            <v>Sofí Paola Malfitano Córdoba</v>
          </cell>
          <cell r="BD173" t="str">
            <v>Contratos o convenios que no requieren pluralidad de ofertas</v>
          </cell>
          <cell r="BE173" t="str">
            <v>1. Prestación de servicios</v>
          </cell>
          <cell r="BF173" t="str">
            <v>Cédula de ciudadanía</v>
          </cell>
          <cell r="BG173">
            <v>35895987</v>
          </cell>
          <cell r="BH173">
            <v>1</v>
          </cell>
          <cell r="BI173" t="str">
            <v>Persona Natural</v>
          </cell>
          <cell r="BJ173" t="str">
            <v>Quibdo</v>
          </cell>
          <cell r="BK173" t="str">
            <v>Prestar servicios profesionales para apoyar al Departamento de Atención a Víctimas, para adelantar acciones de divulgación, difusión, acompañamiento y orientación psicosocial a las víctimas en instancias judiciales y no judiciales, atendiendo los enfoques diferenciales</v>
          </cell>
          <cell r="BL173" t="str">
            <v>Misional</v>
          </cell>
          <cell r="BM173" t="str">
            <v>Harvey Danilo Suárez Morales</v>
          </cell>
          <cell r="BN173" t="str">
            <v>Secretaría Ejecutiva</v>
          </cell>
          <cell r="BO173" t="str">
            <v xml:space="preserve">BB- Departamento de Atención a Victimas </v>
          </cell>
          <cell r="BP173" t="str">
            <v>Claudia Viviana Ferro Buitrago</v>
          </cell>
          <cell r="BQ173">
            <v>52032888</v>
          </cell>
          <cell r="BR173" t="str">
            <v xml:space="preserve">BB- Departamento de Atención a Victimas </v>
          </cell>
          <cell r="BS173" t="str">
            <v>Sandra Helena
Narváez Ramírez C.C. 51.859.703 hasta por el término que dure la
ausencia de su titular</v>
          </cell>
          <cell r="BT173" t="str">
            <v>N/A</v>
          </cell>
          <cell r="BU173" t="str">
            <v>N/A</v>
          </cell>
          <cell r="BV173" t="str">
            <v>Inversión</v>
          </cell>
          <cell r="BW173">
            <v>83485039</v>
          </cell>
          <cell r="BX173" t="str">
            <v>N/A</v>
          </cell>
          <cell r="BY173" t="str">
            <v>N/A</v>
          </cell>
          <cell r="BZ173">
            <v>7589549</v>
          </cell>
          <cell r="CA173" t="str">
            <v>N/A</v>
          </cell>
          <cell r="CB173">
            <v>56823</v>
          </cell>
          <cell r="CC173">
            <v>56923</v>
          </cell>
          <cell r="CD173">
            <v>2022011000068</v>
          </cell>
          <cell r="CE173">
            <v>44957</v>
          </cell>
          <cell r="CF173">
            <v>44958</v>
          </cell>
          <cell r="CG173" t="str">
            <v>N/A</v>
          </cell>
          <cell r="CH173" t="str">
            <v>N/A</v>
          </cell>
          <cell r="CI173" t="str">
            <v>N/A</v>
          </cell>
          <cell r="CJ173" t="str">
            <v>N/A</v>
          </cell>
          <cell r="CK173" t="str">
            <v>N/A</v>
          </cell>
          <cell r="CL173">
            <v>0</v>
          </cell>
          <cell r="CM173" t="str">
            <v>N/A</v>
          </cell>
          <cell r="CN173">
            <v>0</v>
          </cell>
          <cell r="CO173" t="str">
            <v>N/A</v>
          </cell>
          <cell r="CP173">
            <v>0</v>
          </cell>
          <cell r="CQ173" t="str">
            <v>N/A</v>
          </cell>
          <cell r="CR173">
            <v>0</v>
          </cell>
          <cell r="CS173" t="str">
            <v>N/A</v>
          </cell>
          <cell r="CT173">
            <v>0</v>
          </cell>
          <cell r="CU173" t="str">
            <v>N/A</v>
          </cell>
          <cell r="CV173">
            <v>0</v>
          </cell>
          <cell r="CW173">
            <v>83485039</v>
          </cell>
          <cell r="CX173" t="str">
            <v>NO</v>
          </cell>
          <cell r="CY173" t="str">
            <v>N/A</v>
          </cell>
          <cell r="CZ173" t="str">
            <v>N/A</v>
          </cell>
          <cell r="DA173" t="str">
            <v>N/A</v>
          </cell>
          <cell r="DB173">
            <v>45291</v>
          </cell>
          <cell r="DC173">
            <v>45291</v>
          </cell>
          <cell r="DD173">
            <v>-51</v>
          </cell>
          <cell r="DE173" t="str">
            <v>SI</v>
          </cell>
          <cell r="DF173" t="str">
            <v>Quibdó con
desplazamiento en la región conformada por los departamentos de Chocó, Urabá
Chocoano y Antioqueño</v>
          </cell>
          <cell r="DG173" t="str">
            <v>Cumplimiento</v>
          </cell>
          <cell r="DH173" t="str">
            <v xml:space="preserve">	65-45-101079466</v>
          </cell>
          <cell r="DI173">
            <v>0</v>
          </cell>
          <cell r="DJ173" t="str">
            <v>Seguros del Estado S.A.</v>
          </cell>
          <cell r="DK173">
            <v>44957</v>
          </cell>
          <cell r="DL173" t="str">
            <v>31/01/2023 - 30/06/2024</v>
          </cell>
          <cell r="DM173">
            <v>44958</v>
          </cell>
          <cell r="DN173" t="str">
            <v>https://jepcolombia.sharepoint.com/:b:/g/SE/DAJ/SDC/EQhtPpT0d95Mh2YemquBV2sBo1B3HVBrC-VUHO33N1aerw?e=nPlEeJ</v>
          </cell>
          <cell r="DO173" t="str">
            <v>Ninguna</v>
          </cell>
          <cell r="DP173" t="str">
            <v>Terminado</v>
          </cell>
          <cell r="DQ173" t="str">
            <v>Ingreso</v>
          </cell>
          <cell r="DR173" t="str">
            <v>N/A</v>
          </cell>
          <cell r="DS173" t="str">
            <v>PSICOLOGÍA</v>
          </cell>
          <cell r="DT173" t="str">
            <v>N/A</v>
          </cell>
          <cell r="DU173" t="str">
            <v>FEMENINO</v>
          </cell>
        </row>
        <row r="174">
          <cell r="AY174" t="str">
            <v>JEP-319-2023</v>
          </cell>
          <cell r="AZ174" t="str">
            <v>JEP-CSPO-319-2023</v>
          </cell>
          <cell r="BA174" t="str">
            <v>Carlos Torres</v>
          </cell>
          <cell r="BB174">
            <v>44964</v>
          </cell>
          <cell r="BC174" t="str">
            <v>Heidy Johana Fonseca Perez</v>
          </cell>
          <cell r="BD174" t="str">
            <v>Contratos o convenios que no requieren pluralidad de ofertas</v>
          </cell>
          <cell r="BE174" t="str">
            <v>1. Prestación de servicios</v>
          </cell>
          <cell r="BF174" t="str">
            <v>Cédula de ciudadanía</v>
          </cell>
          <cell r="BG174">
            <v>1120558251</v>
          </cell>
          <cell r="BH174">
            <v>4</v>
          </cell>
          <cell r="BI174" t="str">
            <v>Persona Natural</v>
          </cell>
          <cell r="BJ174" t="str">
            <v>San Jose del Guaviare</v>
          </cell>
          <cell r="BK174" t="str">
            <v>Prestar servicios profesionales para apoyar al Departamento de Atención a Víctimas, para adelantar acciones de divulgación, difusión, acompañamiento y orientación psicosocial a las víctimas en instancias judiciales y no judiciales, atendiendo los enfoques diferenciales</v>
          </cell>
          <cell r="BL174" t="str">
            <v>Misional</v>
          </cell>
          <cell r="BM174" t="str">
            <v>Harvey Danilo Suárez Morales</v>
          </cell>
          <cell r="BN174" t="str">
            <v>Secretaría Ejecutiva</v>
          </cell>
          <cell r="BO174" t="str">
            <v xml:space="preserve">BB- Departamento de Atención a Victimas </v>
          </cell>
          <cell r="BP174" t="str">
            <v>Claudia Viviana Ferro Buitrago</v>
          </cell>
          <cell r="BQ174">
            <v>52032888</v>
          </cell>
          <cell r="BR174" t="str">
            <v xml:space="preserve">BB- Departamento de Atención a Victimas </v>
          </cell>
          <cell r="BS174" t="str">
            <v>Sandra Helena
Narváez Ramírez C.C. 51.859.703 hasta por el término que dure la
ausencia de su titular</v>
          </cell>
          <cell r="BT174" t="str">
            <v>N/A</v>
          </cell>
          <cell r="BU174" t="str">
            <v>N/A</v>
          </cell>
          <cell r="BV174" t="str">
            <v>Inversión</v>
          </cell>
          <cell r="BW174">
            <v>83485039</v>
          </cell>
          <cell r="BX174" t="str">
            <v>N/A</v>
          </cell>
          <cell r="BY174" t="str">
            <v>N/A</v>
          </cell>
          <cell r="BZ174">
            <v>7589549</v>
          </cell>
          <cell r="CA174" t="str">
            <v>N/A</v>
          </cell>
          <cell r="CB174">
            <v>56923</v>
          </cell>
          <cell r="CC174">
            <v>75623</v>
          </cell>
          <cell r="CD174">
            <v>2022011000068</v>
          </cell>
          <cell r="CE174">
            <v>44965</v>
          </cell>
          <cell r="CF174">
            <v>44966</v>
          </cell>
          <cell r="CG174" t="str">
            <v>N/A</v>
          </cell>
          <cell r="CH174" t="str">
            <v>N/A</v>
          </cell>
          <cell r="CI174" t="str">
            <v>N/A</v>
          </cell>
          <cell r="CJ174" t="str">
            <v>N/A</v>
          </cell>
          <cell r="CK174" t="str">
            <v>N/A</v>
          </cell>
          <cell r="CL174">
            <v>0</v>
          </cell>
          <cell r="CM174" t="str">
            <v>N/A</v>
          </cell>
          <cell r="CN174">
            <v>0</v>
          </cell>
          <cell r="CO174" t="str">
            <v>N/A</v>
          </cell>
          <cell r="CP174">
            <v>0</v>
          </cell>
          <cell r="CQ174" t="str">
            <v>N/A</v>
          </cell>
          <cell r="CR174">
            <v>0</v>
          </cell>
          <cell r="CS174" t="str">
            <v>N/A</v>
          </cell>
          <cell r="CT174">
            <v>0</v>
          </cell>
          <cell r="CU174" t="str">
            <v>N/A</v>
          </cell>
          <cell r="CV174">
            <v>0</v>
          </cell>
          <cell r="CW174">
            <v>83485039</v>
          </cell>
          <cell r="CX174" t="str">
            <v>NO</v>
          </cell>
          <cell r="CY174" t="str">
            <v>N/A</v>
          </cell>
          <cell r="CZ174" t="str">
            <v>N/A</v>
          </cell>
          <cell r="DA174" t="str">
            <v>N/A</v>
          </cell>
          <cell r="DB174">
            <v>45291</v>
          </cell>
          <cell r="DC174">
            <v>45291</v>
          </cell>
          <cell r="DD174">
            <v>-51</v>
          </cell>
          <cell r="DE174" t="str">
            <v>NO</v>
          </cell>
          <cell r="DF174" t="str">
            <v>San José de Guaviare con
desplazamiento en la región conformada por los departamentos de Guaviare, Meta, Casanare</v>
          </cell>
          <cell r="DG174" t="str">
            <v>Cumplimiento</v>
          </cell>
          <cell r="DH174" t="str">
            <v>25-47-101003697</v>
          </cell>
          <cell r="DI174">
            <v>0</v>
          </cell>
          <cell r="DJ174" t="str">
            <v>Seguros del Estado S.A.</v>
          </cell>
          <cell r="DK174">
            <v>44966</v>
          </cell>
          <cell r="DL174" t="str">
            <v>08/02/2023  -01/07/2024</v>
          </cell>
          <cell r="DM174">
            <v>44966</v>
          </cell>
          <cell r="DN174" t="str">
            <v>https://jepcolombia.sharepoint.com/:b:/g/SE/DAJ/SDC/EXMEIGhw43pBigjcoVKHXXkBHVLjrlY0If8G1I7QutRrCw?e=Hb1gwA</v>
          </cell>
          <cell r="DO174" t="str">
            <v>Ninguna</v>
          </cell>
          <cell r="DP174" t="str">
            <v>Terminado</v>
          </cell>
          <cell r="DQ174" t="str">
            <v>Ingreso</v>
          </cell>
          <cell r="DR174" t="str">
            <v>N/A</v>
          </cell>
          <cell r="DS174" t="str">
            <v>PSICOLOGÍA</v>
          </cell>
          <cell r="DT174" t="str">
            <v>N/A</v>
          </cell>
          <cell r="DU174" t="str">
            <v>FEMENINO</v>
          </cell>
        </row>
        <row r="175">
          <cell r="AY175" t="str">
            <v>JEP-054-2023</v>
          </cell>
          <cell r="AZ175" t="str">
            <v>JEP-CSPO-054-2023</v>
          </cell>
          <cell r="BA175" t="str">
            <v>Angela Esquivel</v>
          </cell>
          <cell r="BB175">
            <v>44943</v>
          </cell>
          <cell r="BC175" t="str">
            <v>Yuly Maritza Gomez Garzon</v>
          </cell>
          <cell r="BD175" t="str">
            <v>Contratos o convenios que no requieren pluralidad de ofertas</v>
          </cell>
          <cell r="BE175" t="str">
            <v>1. Prestación de servicios</v>
          </cell>
          <cell r="BF175" t="str">
            <v>Cédula de ciudadanía</v>
          </cell>
          <cell r="BG175">
            <v>52961468</v>
          </cell>
          <cell r="BH175">
            <v>5</v>
          </cell>
          <cell r="BI175" t="str">
            <v>Persona Natural</v>
          </cell>
          <cell r="BJ175" t="str">
            <v>Bogotá D.C.</v>
          </cell>
          <cell r="BK175" t="str">
            <v>Prestar servicios profesionales para apoyar y acompañar al Departamento de Atención a Víctimas en las gestiones administrativas requeridas para el adecuado desarrollo de los contratos requeridos, para el cumplimiento de las funciones misionales de la dependencia.</v>
          </cell>
          <cell r="BL175" t="str">
            <v>Funciones de la dependencia</v>
          </cell>
          <cell r="BM175" t="str">
            <v>Harvey Danilo Suarez Morales</v>
          </cell>
          <cell r="BN175" t="str">
            <v>Secretaría Ejecutiva</v>
          </cell>
          <cell r="BO175" t="str">
            <v xml:space="preserve">BB- Departamento de Atención a Victimas </v>
          </cell>
          <cell r="BP175" t="str">
            <v>Claudia Viviana Ferro Buitrago</v>
          </cell>
          <cell r="BQ175">
            <v>52032888</v>
          </cell>
          <cell r="BR175" t="str">
            <v xml:space="preserve">BB- Departamento de Atención a Victimas </v>
          </cell>
          <cell r="BS175" t="str">
            <v>Sandra Helena
Narváez Ramírez C.C. 51.859.703 hasta por el término que dure la
ausencia de su titular</v>
          </cell>
          <cell r="BT175" t="str">
            <v>N/A</v>
          </cell>
          <cell r="BU175" t="str">
            <v>N/A</v>
          </cell>
          <cell r="BV175" t="str">
            <v>Inversión</v>
          </cell>
          <cell r="BW175">
            <v>50769014</v>
          </cell>
          <cell r="BX175" t="str">
            <v>N/A</v>
          </cell>
          <cell r="BY175" t="str">
            <v>N/A</v>
          </cell>
          <cell r="BZ175">
            <v>4401938</v>
          </cell>
          <cell r="CA175" t="str">
            <v>N/A</v>
          </cell>
          <cell r="CB175">
            <v>29223</v>
          </cell>
          <cell r="CC175">
            <v>30123</v>
          </cell>
          <cell r="CD175">
            <v>2022011000068</v>
          </cell>
          <cell r="CE175">
            <v>44944</v>
          </cell>
          <cell r="CF175">
            <v>44945</v>
          </cell>
          <cell r="CG175" t="str">
            <v>N/A</v>
          </cell>
          <cell r="CH175" t="str">
            <v>N/A</v>
          </cell>
          <cell r="CI175" t="str">
            <v>N/A</v>
          </cell>
          <cell r="CJ175" t="str">
            <v>N/A</v>
          </cell>
          <cell r="CK175" t="str">
            <v>N/A</v>
          </cell>
          <cell r="CL175">
            <v>0</v>
          </cell>
          <cell r="CM175" t="str">
            <v>N/A</v>
          </cell>
          <cell r="CN175">
            <v>0</v>
          </cell>
          <cell r="CO175" t="str">
            <v>N/A</v>
          </cell>
          <cell r="CP175">
            <v>0</v>
          </cell>
          <cell r="CQ175" t="str">
            <v>N/A</v>
          </cell>
          <cell r="CR175">
            <v>0</v>
          </cell>
          <cell r="CS175" t="str">
            <v>N/A</v>
          </cell>
          <cell r="CT175">
            <v>0</v>
          </cell>
          <cell r="CU175">
            <v>0</v>
          </cell>
          <cell r="CV175">
            <v>-111</v>
          </cell>
          <cell r="CW175">
            <v>50769014</v>
          </cell>
          <cell r="CX175" t="str">
            <v>NO</v>
          </cell>
          <cell r="CY175" t="str">
            <v>N/A</v>
          </cell>
          <cell r="CZ175" t="str">
            <v>N/A</v>
          </cell>
          <cell r="DA175" t="str">
            <v>N/A</v>
          </cell>
          <cell r="DB175">
            <v>45291</v>
          </cell>
          <cell r="DC175">
            <v>45180</v>
          </cell>
          <cell r="DD175">
            <v>-162</v>
          </cell>
          <cell r="DE175" t="str">
            <v>SI</v>
          </cell>
          <cell r="DF175" t="str">
            <v>Bogotá D.C.</v>
          </cell>
          <cell r="DG175" t="str">
            <v>Cumplimiento</v>
          </cell>
          <cell r="DH175" t="str">
            <v>36-45-101040653</v>
          </cell>
          <cell r="DI175">
            <v>0</v>
          </cell>
          <cell r="DJ175" t="str">
            <v>Seguros del Estado S.A.</v>
          </cell>
          <cell r="DK175">
            <v>44945</v>
          </cell>
          <cell r="DL175" t="str">
            <v>18/01/2023 - 07/07/2024</v>
          </cell>
          <cell r="DM175">
            <v>44945</v>
          </cell>
          <cell r="DN175" t="str">
            <v>https://jepcolombia.sharepoint.com/:b:/g/SE/DAJ/SDC/EcWTk9BGIWtCnG1wnUojz2gBNY7UyWXefglqGo8uQfrhAg?e=1bs2mp</v>
          </cell>
          <cell r="DO175" t="str">
            <v>Por mutuo acuerdo se da por terminado el contrato el 11/09/2023</v>
          </cell>
          <cell r="DP175" t="str">
            <v>Terminado</v>
          </cell>
          <cell r="DQ175" t="str">
            <v>Terminación anticipada</v>
          </cell>
          <cell r="DR175" t="str">
            <v>N/A</v>
          </cell>
          <cell r="DS175" t="str">
            <v>ADMINISTRACIÓN DE EMPRESAS</v>
          </cell>
          <cell r="DT175" t="str">
            <v>N/A</v>
          </cell>
          <cell r="DU175" t="str">
            <v>FEMENINO</v>
          </cell>
        </row>
        <row r="176">
          <cell r="AY176" t="str">
            <v>JEP-118-2023</v>
          </cell>
          <cell r="AZ176" t="str">
            <v>JEP-CSPO-118-2023</v>
          </cell>
          <cell r="BA176" t="str">
            <v>Angela Esquivel</v>
          </cell>
          <cell r="BB176">
            <v>44584</v>
          </cell>
          <cell r="BC176" t="str">
            <v>Johan Steve Varon Gómez</v>
          </cell>
          <cell r="BD176" t="str">
            <v>Contratos o convenios que no requieren pluralidad de ofertas</v>
          </cell>
          <cell r="BE176" t="str">
            <v>1. Prestación de servicios</v>
          </cell>
          <cell r="BF176" t="str">
            <v>Cédula de ciudadanía</v>
          </cell>
          <cell r="BG176">
            <v>1022422027</v>
          </cell>
          <cell r="BH176">
            <v>0</v>
          </cell>
          <cell r="BI176" t="str">
            <v>Persona Natural</v>
          </cell>
          <cell r="BJ176" t="str">
            <v>Bogotá D.C.</v>
          </cell>
          <cell r="BK176" t="str">
            <v>Prestar servicios profesionales para apoyar y acompañar al Departamento de Atención a Víctimas en la construcción, consolidación, actualización y mantenimiento de las bases de datos, herramientas de captura de información y aplicativos web, que registren actividades de divulgación, orientación, asesoría, acompañamiento psicosocial y de participación en instancias judiciales y no judiciales, atendiendo los enfoques diferenciales.</v>
          </cell>
          <cell r="BL176" t="str">
            <v>Misional</v>
          </cell>
          <cell r="BM176" t="str">
            <v>Harvey Danilo Suárez Morales</v>
          </cell>
          <cell r="BN176" t="str">
            <v>Secretaría Ejecutiva</v>
          </cell>
          <cell r="BO176" t="str">
            <v xml:space="preserve">BB- Departamento de Atención a Victimas </v>
          </cell>
          <cell r="BP176" t="str">
            <v>Claudia Viviana Ferro Buitrago</v>
          </cell>
          <cell r="BQ176">
            <v>52032888</v>
          </cell>
          <cell r="BR176" t="str">
            <v xml:space="preserve">BB- Departamento de Atención a Victimas </v>
          </cell>
          <cell r="BS176" t="str">
            <v>Sandra Helena
Narváez Ramírez C.C. 51.859.703 hasta por el término que dure la
ausencia de su titular</v>
          </cell>
          <cell r="BT176" t="str">
            <v>N/A</v>
          </cell>
          <cell r="BU176" t="str">
            <v>N/A</v>
          </cell>
          <cell r="BV176" t="str">
            <v>Inversión</v>
          </cell>
          <cell r="BW176">
            <v>55373330</v>
          </cell>
          <cell r="BX176" t="str">
            <v>N/A</v>
          </cell>
          <cell r="BY176" t="str">
            <v>N/A</v>
          </cell>
          <cell r="BZ176">
            <v>4857310</v>
          </cell>
          <cell r="CA176" t="str">
            <v>N/A</v>
          </cell>
          <cell r="CB176">
            <v>30323</v>
          </cell>
          <cell r="CC176">
            <v>44723</v>
          </cell>
          <cell r="CD176" t="str">
            <v xml:space="preserve">	2022011000068</v>
          </cell>
          <cell r="CE176">
            <v>44950</v>
          </cell>
          <cell r="CF176">
            <v>44951</v>
          </cell>
          <cell r="CG176" t="str">
            <v>N/A</v>
          </cell>
          <cell r="CH176" t="str">
            <v>N/A</v>
          </cell>
          <cell r="CI176" t="str">
            <v>N/A</v>
          </cell>
          <cell r="CJ176" t="str">
            <v>N/A</v>
          </cell>
          <cell r="CK176" t="str">
            <v>N/A</v>
          </cell>
          <cell r="CL176">
            <v>-809550</v>
          </cell>
          <cell r="CM176">
            <v>45289</v>
          </cell>
          <cell r="CN176">
            <v>26520910</v>
          </cell>
          <cell r="CO176">
            <v>45289</v>
          </cell>
          <cell r="CP176">
            <v>0</v>
          </cell>
          <cell r="CQ176" t="str">
            <v>N/A</v>
          </cell>
          <cell r="CR176">
            <v>0</v>
          </cell>
          <cell r="CS176" t="str">
            <v>N/A</v>
          </cell>
          <cell r="CT176">
            <v>1</v>
          </cell>
          <cell r="CU176">
            <v>45289</v>
          </cell>
          <cell r="CV176">
            <v>152</v>
          </cell>
          <cell r="CW176">
            <v>81084690</v>
          </cell>
          <cell r="CX176" t="str">
            <v>SI</v>
          </cell>
          <cell r="CY176">
            <v>26520910</v>
          </cell>
          <cell r="CZ176" t="str">
            <v>N/A</v>
          </cell>
          <cell r="DA176" t="str">
            <v>N/A</v>
          </cell>
          <cell r="DB176">
            <v>45291</v>
          </cell>
          <cell r="DC176">
            <v>45443</v>
          </cell>
          <cell r="DD176">
            <v>101</v>
          </cell>
          <cell r="DE176" t="str">
            <v>NO</v>
          </cell>
          <cell r="DF176" t="str">
            <v>Bogotá D.C.</v>
          </cell>
          <cell r="DG176" t="str">
            <v>Cumplimiento</v>
          </cell>
          <cell r="DH176" t="str">
            <v>25-47-101003608</v>
          </cell>
          <cell r="DI176">
            <v>0</v>
          </cell>
          <cell r="DJ176" t="str">
            <v>Seguros del Estado S.A.</v>
          </cell>
          <cell r="DK176">
            <v>44951</v>
          </cell>
          <cell r="DL176" t="str">
            <v>24/01/2023 - 01/07/2024</v>
          </cell>
          <cell r="DM176">
            <v>44951</v>
          </cell>
          <cell r="DN176" t="str">
            <v>https://jepcolombia.sharepoint.com/:b:/g/SE/DAJ/SDC/EcNBBC4RdFZBtFyILIF-fHEBuilQ5yB9jlFi28Q4hLNSWw?e=o8b6lC</v>
          </cell>
          <cell r="DO176" t="str">
            <v>Mediante Otrosí N°1 el 28/12/2023 se publica la adición y prórroga del contrato JEP-118-2023</v>
          </cell>
          <cell r="DP176" t="str">
            <v>En ejecución</v>
          </cell>
          <cell r="DQ176" t="str">
            <v>Adición y prorroga</v>
          </cell>
          <cell r="DR176" t="str">
            <v>N/A</v>
          </cell>
          <cell r="DS176" t="str">
            <v>RELACIONES ECONOMICAS E INTERNACIONALES</v>
          </cell>
          <cell r="DT176" t="str">
            <v>N/A</v>
          </cell>
          <cell r="DU176" t="str">
            <v>MASCULINO</v>
          </cell>
        </row>
        <row r="177">
          <cell r="AY177" t="str">
            <v>JEP-497-2023</v>
          </cell>
          <cell r="AZ177" t="str">
            <v>JEP-CSPO-496-2023</v>
          </cell>
          <cell r="BA177" t="str">
            <v>Angela Esquivel</v>
          </cell>
          <cell r="BB177">
            <v>44985</v>
          </cell>
          <cell r="BC177" t="str">
            <v>Adriana Amaya Grimaldos</v>
          </cell>
          <cell r="BD177" t="str">
            <v>Contratos o convenios que no requieren pluralidad de ofertas</v>
          </cell>
          <cell r="BE177" t="str">
            <v>1. Prestación de servicios</v>
          </cell>
          <cell r="BF177" t="str">
            <v>Cédula de ciudadanía</v>
          </cell>
          <cell r="BG177">
            <v>52550685</v>
          </cell>
          <cell r="BH177">
            <v>3</v>
          </cell>
          <cell r="BI177" t="str">
            <v>Persona Natural</v>
          </cell>
          <cell r="BJ177" t="str">
            <v>Bogotá D.C.</v>
          </cell>
          <cell r="BK177" t="str">
            <v>Prestar servicios para apoyar al Departamento de Atención a Víctimas en el proceso de creación, diseño y ajuste de piezas gráficas comunicativas y pedagógicas que faciliten la divulgación y orientación a las víctimas y actores estratégicos para su participación en instancias judiciales y no judiciales atendiendo los enfoques diferenciales</v>
          </cell>
          <cell r="BL177" t="str">
            <v>Funciones de la dependencia</v>
          </cell>
          <cell r="BM177" t="str">
            <v>Harvey Danilo Suárez Morales</v>
          </cell>
          <cell r="BN177" t="str">
            <v>Secretaría Ejecutiva</v>
          </cell>
          <cell r="BO177" t="str">
            <v xml:space="preserve">BB- Departamento de Atención a Victimas </v>
          </cell>
          <cell r="BP177" t="str">
            <v>Claudia Viviana Ferro Buitrago</v>
          </cell>
          <cell r="BQ177">
            <v>52032888</v>
          </cell>
          <cell r="BR177" t="str">
            <v xml:space="preserve">BB- Departamento de Atención a Victimas </v>
          </cell>
          <cell r="BS177" t="str">
            <v>Sandra Helena
Narváez Ramírez C.C. 51.859.703 hasta por el término que dure la
ausencia de su titular</v>
          </cell>
          <cell r="BT177" t="str">
            <v>N/A</v>
          </cell>
          <cell r="BU177" t="str">
            <v>N/A</v>
          </cell>
          <cell r="BV177" t="str">
            <v>Inversión</v>
          </cell>
          <cell r="BW177">
            <v>34152957</v>
          </cell>
          <cell r="BX177" t="str">
            <v>N/A</v>
          </cell>
          <cell r="BY177" t="str">
            <v>N/A</v>
          </cell>
          <cell r="BZ177">
            <v>3794773</v>
          </cell>
          <cell r="CA177" t="str">
            <v>N/A</v>
          </cell>
          <cell r="CB177">
            <v>82623</v>
          </cell>
          <cell r="CC177">
            <v>183823</v>
          </cell>
          <cell r="CD177">
            <v>2022011000068</v>
          </cell>
          <cell r="CE177">
            <v>45016</v>
          </cell>
          <cell r="CF177">
            <v>45017</v>
          </cell>
          <cell r="CG177" t="str">
            <v>N/A</v>
          </cell>
          <cell r="CH177" t="str">
            <v>N/A</v>
          </cell>
          <cell r="CI177" t="str">
            <v>N/A</v>
          </cell>
          <cell r="CJ177" t="str">
            <v>N/A</v>
          </cell>
          <cell r="CK177" t="str">
            <v>N/A</v>
          </cell>
          <cell r="CL177">
            <v>0</v>
          </cell>
          <cell r="CM177" t="str">
            <v>N/A</v>
          </cell>
          <cell r="CN177">
            <v>0</v>
          </cell>
          <cell r="CO177" t="str">
            <v>N/A</v>
          </cell>
          <cell r="CP177">
            <v>0</v>
          </cell>
          <cell r="CQ177" t="str">
            <v>N/A</v>
          </cell>
          <cell r="CR177">
            <v>0</v>
          </cell>
          <cell r="CS177" t="str">
            <v>N/A</v>
          </cell>
          <cell r="CT177">
            <v>0</v>
          </cell>
          <cell r="CU177" t="str">
            <v>N/A</v>
          </cell>
          <cell r="CV177">
            <v>0</v>
          </cell>
          <cell r="CW177">
            <v>34152957</v>
          </cell>
          <cell r="CX177" t="str">
            <v>NO</v>
          </cell>
          <cell r="CY177" t="str">
            <v>N/A</v>
          </cell>
          <cell r="CZ177" t="str">
            <v>N/A</v>
          </cell>
          <cell r="DA177" t="str">
            <v>N/A</v>
          </cell>
          <cell r="DB177">
            <v>45291</v>
          </cell>
          <cell r="DC177">
            <v>45291</v>
          </cell>
          <cell r="DD177">
            <v>-51</v>
          </cell>
          <cell r="DE177" t="str">
            <v>NO</v>
          </cell>
          <cell r="DF177" t="str">
            <v>Bogotá D.C.</v>
          </cell>
          <cell r="DG177" t="str">
            <v>Cumplimiento</v>
          </cell>
          <cell r="DH177" t="str">
            <v>25-47-101003844</v>
          </cell>
          <cell r="DI177">
            <v>0</v>
          </cell>
          <cell r="DJ177" t="str">
            <v>Seguros del Estado S.A.</v>
          </cell>
          <cell r="DK177">
            <v>45016</v>
          </cell>
          <cell r="DL177" t="str">
            <v>31/03/2023 - 01/07/2024</v>
          </cell>
          <cell r="DM177">
            <v>45016</v>
          </cell>
          <cell r="DN177" t="str">
            <v>https://jepcolombia.sharepoint.com/:b:/g/SE/DAJ/SDC/Ecq9A1ysd4hCu_exbvv4wSoBdqC8W8j4BMEKgto7WDLrSA?e=SlPL1R</v>
          </cell>
          <cell r="DO177" t="str">
            <v>Ninguna</v>
          </cell>
          <cell r="DP177" t="str">
            <v>Terminado</v>
          </cell>
          <cell r="DQ177" t="str">
            <v>Ingreso</v>
          </cell>
          <cell r="DR177" t="str">
            <v>N/A</v>
          </cell>
          <cell r="DS177" t="str">
            <v>TECNOLOGO PROFESIONAL EN DISEÑO PUBLICITARIO</v>
          </cell>
          <cell r="DT177" t="str">
            <v>N/A</v>
          </cell>
          <cell r="DU177" t="str">
            <v>FEMENINO</v>
          </cell>
        </row>
        <row r="178">
          <cell r="AY178" t="str">
            <v>JEP-370-2023</v>
          </cell>
          <cell r="AZ178" t="str">
            <v>JEP-CSPO-370-2023</v>
          </cell>
          <cell r="BA178" t="str">
            <v>Angela Esquivel</v>
          </cell>
          <cell r="BB178">
            <v>44967</v>
          </cell>
          <cell r="BC178" t="str">
            <v xml:space="preserve">Raúl Andrés González Rojas
</v>
          </cell>
          <cell r="BD178" t="str">
            <v>Contratos o convenios que no requieren pluralidad de ofertas</v>
          </cell>
          <cell r="BE178" t="str">
            <v>1. Prestación de servicios</v>
          </cell>
          <cell r="BF178" t="str">
            <v>Cédula de ciudadanía</v>
          </cell>
          <cell r="BG178">
            <v>1019059573</v>
          </cell>
          <cell r="BH178">
            <v>3</v>
          </cell>
          <cell r="BI178" t="str">
            <v>Persona Natural</v>
          </cell>
          <cell r="BJ178" t="str">
            <v>Bogotá D.C.</v>
          </cell>
          <cell r="BK178" t="str">
            <v>Prestar servicios profesionales para apoyar y acompañar al Departamento de Atención a Víctimas en las gestiones administrativas requeridas para el adecuado desarrollo de los contratos requeridos, para el cumplimiento de las funciones misionales de la dependencia.</v>
          </cell>
          <cell r="BL178" t="str">
            <v>Misional</v>
          </cell>
          <cell r="BM178" t="str">
            <v>Harvey Danilo Suárez Morales</v>
          </cell>
          <cell r="BN178" t="str">
            <v>Secretaría Ejecutiva</v>
          </cell>
          <cell r="BO178" t="str">
            <v xml:space="preserve">BB- Departamento de Atención a Victimas </v>
          </cell>
          <cell r="BP178" t="str">
            <v>Claudia Viviana Ferro Buitrago</v>
          </cell>
          <cell r="BQ178">
            <v>52032888</v>
          </cell>
          <cell r="BR178" t="str">
            <v xml:space="preserve">BB- Departamento de Atención a Victimas </v>
          </cell>
          <cell r="BS178" t="str">
            <v>Sandra Helena
Narváez Ramírez C.C. 51.859.703 hasta por el término que dure la
ausencia de su titular</v>
          </cell>
          <cell r="BT178" t="str">
            <v>N/A</v>
          </cell>
          <cell r="BU178" t="str">
            <v>N/A</v>
          </cell>
          <cell r="BV178" t="str">
            <v>Inversión</v>
          </cell>
          <cell r="BW178">
            <v>48421318</v>
          </cell>
          <cell r="BX178" t="str">
            <v>N/A</v>
          </cell>
          <cell r="BY178" t="str">
            <v>N/A</v>
          </cell>
          <cell r="BZ178">
            <v>4401938</v>
          </cell>
          <cell r="CA178" t="str">
            <v>N/A</v>
          </cell>
          <cell r="CB178">
            <v>29323</v>
          </cell>
          <cell r="CC178">
            <v>89323</v>
          </cell>
          <cell r="CD178">
            <v>2022011000068</v>
          </cell>
          <cell r="CE178">
            <v>44972</v>
          </cell>
          <cell r="CF178">
            <v>44978</v>
          </cell>
          <cell r="CG178" t="str">
            <v>Diana Marcela Pineda Pinilla</v>
          </cell>
          <cell r="CH178" t="str">
            <v>Cedula de ciudadanía</v>
          </cell>
          <cell r="CI178">
            <v>1070009898</v>
          </cell>
          <cell r="CJ178">
            <v>3</v>
          </cell>
          <cell r="CK178">
            <v>45128</v>
          </cell>
          <cell r="CL178">
            <v>-3228090</v>
          </cell>
          <cell r="CM178">
            <v>45289</v>
          </cell>
          <cell r="CN178">
            <v>24034580</v>
          </cell>
          <cell r="CO178">
            <v>45289</v>
          </cell>
          <cell r="CP178">
            <v>0</v>
          </cell>
          <cell r="CQ178" t="str">
            <v>N/A</v>
          </cell>
          <cell r="CR178">
            <v>0</v>
          </cell>
          <cell r="CS178" t="str">
            <v>N/A</v>
          </cell>
          <cell r="CT178">
            <v>1</v>
          </cell>
          <cell r="CU178">
            <v>45289</v>
          </cell>
          <cell r="CV178">
            <v>152</v>
          </cell>
          <cell r="CW178">
            <v>69227808</v>
          </cell>
          <cell r="CX178" t="str">
            <v>SI</v>
          </cell>
          <cell r="CY178">
            <v>24034580</v>
          </cell>
          <cell r="CZ178" t="str">
            <v>N/A</v>
          </cell>
          <cell r="DA178" t="str">
            <v>N/A</v>
          </cell>
          <cell r="DB178">
            <v>45291</v>
          </cell>
          <cell r="DC178">
            <v>45443</v>
          </cell>
          <cell r="DD178">
            <v>101</v>
          </cell>
          <cell r="DE178" t="str">
            <v>NO</v>
          </cell>
          <cell r="DF178" t="str">
            <v>Bogotá D.C.</v>
          </cell>
          <cell r="DG178" t="str">
            <v>Cumplimiento</v>
          </cell>
          <cell r="DH178" t="str">
            <v>15-45-101154547
33-45-101120415</v>
          </cell>
          <cell r="DI178" t="str">
            <v>0
0</v>
          </cell>
          <cell r="DJ178" t="str">
            <v>Seguros del Estado S.A.
Seguros del Estado S.A.</v>
          </cell>
          <cell r="DK178" t="str">
            <v>15/02/2023
21/07/2023</v>
          </cell>
          <cell r="DL178" t="str">
            <v>15/02/2023 - 30/06/2024
21/07/2023 - 05/07/2024</v>
          </cell>
          <cell r="DM178" t="str">
            <v>17/02/2023
21/07/2023</v>
          </cell>
          <cell r="DN178" t="str">
            <v>https://jepcolombia.sharepoint.com/:b:/g/SE/DAJ/SDC/EZf7E9t6xZJMmcNiuhsr1G4BN4baJMAB2O66xS_sPAiIeA?e=ilvyQb</v>
          </cell>
          <cell r="DO178" t="str">
            <v>El 21/07/2023 la cesión del CTO JEP-370-2023 a partir del 21 de julio 
Mediante Otrosí N°1 el 29/12/2023 se publica la adición y prórroga del contrato JEP-370-2023</v>
          </cell>
          <cell r="DP178" t="str">
            <v>En ejecución</v>
          </cell>
          <cell r="DQ178" t="str">
            <v>Cesión, Adición y prórroga</v>
          </cell>
          <cell r="DR178" t="str">
            <v>N/A</v>
          </cell>
          <cell r="DS178" t="str">
            <v>DERECHO</v>
          </cell>
          <cell r="DT178" t="str">
            <v>N/A</v>
          </cell>
          <cell r="DU178" t="str">
            <v>FEMENINO</v>
          </cell>
        </row>
        <row r="179">
          <cell r="AY179" t="str">
            <v>JEP-298-2023</v>
          </cell>
          <cell r="AZ179" t="str">
            <v>JEP-CSPO-298-2023</v>
          </cell>
          <cell r="BA179" t="str">
            <v>Carlos Torres</v>
          </cell>
          <cell r="BB179">
            <v>44963</v>
          </cell>
          <cell r="BC179" t="str">
            <v>Magda Yamile Gomez Mosquera</v>
          </cell>
          <cell r="BD179" t="str">
            <v>Contratos o convenios que no requieren pluralidad de ofertas</v>
          </cell>
          <cell r="BE179" t="str">
            <v>1. Prestación de servicios</v>
          </cell>
          <cell r="BF179" t="str">
            <v>Cédula de ciudadanía</v>
          </cell>
          <cell r="BG179">
            <v>53076869</v>
          </cell>
          <cell r="BH179">
            <v>2</v>
          </cell>
          <cell r="BI179" t="str">
            <v>Persona Natural</v>
          </cell>
          <cell r="BJ179" t="str">
            <v>Bogotá D.C.</v>
          </cell>
          <cell r="BK179" t="str">
            <v>Prestar servicios técnicos para apoyar al Departamento de Atención a Víctimas en las gestiones operativas, técnicas y documentales encaminadas a la acreditación administrativa atendiendo los enfoques diferenciales</v>
          </cell>
          <cell r="BL179" t="str">
            <v>Funciones de la dependencia</v>
          </cell>
          <cell r="BM179" t="str">
            <v>Harvey Danilo Suárez Morales</v>
          </cell>
          <cell r="BN179" t="str">
            <v>Secretaría Ejecutiva</v>
          </cell>
          <cell r="BO179" t="str">
            <v xml:space="preserve">BB- Departamento de Atención a Victimas </v>
          </cell>
          <cell r="BP179" t="str">
            <v>Claudia Viviana Ferro Buitrago</v>
          </cell>
          <cell r="BQ179">
            <v>52032888</v>
          </cell>
          <cell r="BR179" t="str">
            <v xml:space="preserve">BB- Departamento de Atención a Victimas </v>
          </cell>
          <cell r="BS179" t="str">
            <v>Sandra Helena
Narváez Ramírez C.C. 51.859.703 hasta por el término que dure la
ausencia de su titular</v>
          </cell>
          <cell r="BT179" t="str">
            <v>N/A</v>
          </cell>
          <cell r="BU179" t="str">
            <v>N/A</v>
          </cell>
          <cell r="BV179" t="str">
            <v>Inversión</v>
          </cell>
          <cell r="BW179">
            <v>37568256</v>
          </cell>
          <cell r="BX179" t="str">
            <v>N/A</v>
          </cell>
          <cell r="BY179" t="str">
            <v>N/A</v>
          </cell>
          <cell r="BZ179">
            <v>3415296</v>
          </cell>
          <cell r="CA179" t="str">
            <v>N/A</v>
          </cell>
          <cell r="CB179">
            <v>71423</v>
          </cell>
          <cell r="CC179">
            <v>72723</v>
          </cell>
          <cell r="CD179">
            <v>2022011000068</v>
          </cell>
          <cell r="CE179">
            <v>44964</v>
          </cell>
          <cell r="CF179">
            <v>44970</v>
          </cell>
          <cell r="CG179" t="str">
            <v>N/A</v>
          </cell>
          <cell r="CH179" t="str">
            <v>N/A</v>
          </cell>
          <cell r="CI179" t="str">
            <v>N/A</v>
          </cell>
          <cell r="CJ179" t="str">
            <v>N/A</v>
          </cell>
          <cell r="CK179" t="str">
            <v>N/A</v>
          </cell>
          <cell r="CL179">
            <v>-1593808</v>
          </cell>
          <cell r="CM179">
            <v>45287</v>
          </cell>
          <cell r="CN179">
            <v>18647515</v>
          </cell>
          <cell r="CO179">
            <v>45287</v>
          </cell>
          <cell r="CP179">
            <v>0</v>
          </cell>
          <cell r="CQ179" t="str">
            <v>N/A</v>
          </cell>
          <cell r="CR179">
            <v>0</v>
          </cell>
          <cell r="CS179" t="str">
            <v>N/A</v>
          </cell>
          <cell r="CT179">
            <v>1</v>
          </cell>
          <cell r="CU179">
            <v>45287</v>
          </cell>
          <cell r="CV179">
            <v>152</v>
          </cell>
          <cell r="CW179">
            <v>54621963</v>
          </cell>
          <cell r="CX179" t="str">
            <v>SI</v>
          </cell>
          <cell r="CY179">
            <v>18647515</v>
          </cell>
          <cell r="CZ179" t="str">
            <v>N/A</v>
          </cell>
          <cell r="DA179" t="str">
            <v>N/A</v>
          </cell>
          <cell r="DB179">
            <v>45291</v>
          </cell>
          <cell r="DC179">
            <v>45443</v>
          </cell>
          <cell r="DD179">
            <v>101</v>
          </cell>
          <cell r="DE179" t="str">
            <v>NO</v>
          </cell>
          <cell r="DF179" t="str">
            <v>Bogotá D.C.</v>
          </cell>
          <cell r="DG179" t="str">
            <v>Cumplimiento</v>
          </cell>
          <cell r="DH179" t="str">
            <v>21-47-101026314</v>
          </cell>
          <cell r="DI179">
            <v>0</v>
          </cell>
          <cell r="DJ179" t="str">
            <v>Seguros del Estado S.A.</v>
          </cell>
          <cell r="DK179">
            <v>44967</v>
          </cell>
          <cell r="DL179" t="str">
            <v>07/02/2023 - 30/06/2024</v>
          </cell>
          <cell r="DM179">
            <v>44970</v>
          </cell>
          <cell r="DN179" t="str">
            <v>https://jepcolombia.sharepoint.com/:b:/g/SE/DAJ/SDC/Eb85Gfm24iRDjaPIpbKgRKMBuMWnDY9ZNhph6vqcov3A5w?e=SQxbbp</v>
          </cell>
          <cell r="DO179" t="str">
            <v xml:space="preserve"> Mediante Otrosí N°1 el 27/12/2023 se publica la adición y prórroga del contrato JEP-298-2023</v>
          </cell>
          <cell r="DP179" t="str">
            <v>En ejecución</v>
          </cell>
          <cell r="DQ179" t="str">
            <v>Adición y prorroga</v>
          </cell>
          <cell r="DR179" t="str">
            <v>N/A</v>
          </cell>
          <cell r="DS179" t="str">
            <v>TECNOLOGIA EN ADMINISTRACIÓN HOSPITALARIA</v>
          </cell>
          <cell r="DT179" t="str">
            <v>N/A</v>
          </cell>
          <cell r="DU179" t="str">
            <v>FEMENINO</v>
          </cell>
        </row>
        <row r="180">
          <cell r="AY180" t="str">
            <v>JEP-299-2023</v>
          </cell>
          <cell r="AZ180" t="str">
            <v>JEP-CSPO-299-2023</v>
          </cell>
          <cell r="BA180" t="str">
            <v>Carlos Torres</v>
          </cell>
          <cell r="BB180">
            <v>44963</v>
          </cell>
          <cell r="BC180" t="str">
            <v>Ivan Alexander Zarta Suarez</v>
          </cell>
          <cell r="BD180" t="str">
            <v>Contratos o convenios que no requieren pluralidad de ofertas</v>
          </cell>
          <cell r="BE180" t="str">
            <v>1. Prestación de servicios</v>
          </cell>
          <cell r="BF180" t="str">
            <v>Cédula de ciudadanía</v>
          </cell>
          <cell r="BG180">
            <v>1020784424</v>
          </cell>
          <cell r="BH180">
            <v>7</v>
          </cell>
          <cell r="BI180" t="str">
            <v>Persona Natural</v>
          </cell>
          <cell r="BJ180" t="str">
            <v>Bogotá D.C.</v>
          </cell>
          <cell r="BK180" t="str">
            <v>Prestar servicios técnicos para apoyar al Departamento de Atención a Víctimas en las gestiones operativas, técnicas y documentales encaminadas a la acreditación administrativa atendiendo los enfoques diferenciales</v>
          </cell>
          <cell r="BL180" t="str">
            <v>Funciones de la dependencia</v>
          </cell>
          <cell r="BM180" t="str">
            <v>Harvey Danilo Suárez Morales</v>
          </cell>
          <cell r="BN180" t="str">
            <v>Secretaría Ejecutiva</v>
          </cell>
          <cell r="BO180" t="str">
            <v xml:space="preserve">BB- Departamento de Atención a Victimas </v>
          </cell>
          <cell r="BP180" t="str">
            <v>Claudia Viviana Ferro Buitrago</v>
          </cell>
          <cell r="BQ180">
            <v>52032888</v>
          </cell>
          <cell r="BR180" t="str">
            <v xml:space="preserve">BB- Departamento de Atención a Victimas </v>
          </cell>
          <cell r="BS180" t="str">
            <v>Sandra Helena
Narváez Ramírez C.C. 51.859.703 hasta por el término que dure la
ausencia de su titular</v>
          </cell>
          <cell r="BT180" t="str">
            <v>N/A</v>
          </cell>
          <cell r="BU180" t="str">
            <v>N/A</v>
          </cell>
          <cell r="BV180" t="str">
            <v>Inversión</v>
          </cell>
          <cell r="BW180">
            <v>37568256</v>
          </cell>
          <cell r="BX180" t="str">
            <v>N/A</v>
          </cell>
          <cell r="BY180" t="str">
            <v>N/A</v>
          </cell>
          <cell r="BZ180">
            <v>3415296</v>
          </cell>
          <cell r="CA180" t="str">
            <v>N/A</v>
          </cell>
          <cell r="CB180">
            <v>54123</v>
          </cell>
          <cell r="CC180">
            <v>72623</v>
          </cell>
          <cell r="CD180">
            <v>2022011000068</v>
          </cell>
          <cell r="CE180">
            <v>44964</v>
          </cell>
          <cell r="CF180">
            <v>44965</v>
          </cell>
          <cell r="CG180" t="str">
            <v>N/A</v>
          </cell>
          <cell r="CH180" t="str">
            <v>N/A</v>
          </cell>
          <cell r="CI180" t="str">
            <v>N/A</v>
          </cell>
          <cell r="CJ180" t="str">
            <v>N/A</v>
          </cell>
          <cell r="CK180" t="str">
            <v>N/A</v>
          </cell>
          <cell r="CL180">
            <v>-1024593</v>
          </cell>
          <cell r="CM180">
            <v>45288</v>
          </cell>
          <cell r="CN180">
            <v>18647515</v>
          </cell>
          <cell r="CO180">
            <v>45288</v>
          </cell>
          <cell r="CP180">
            <v>0</v>
          </cell>
          <cell r="CQ180" t="str">
            <v>N/A</v>
          </cell>
          <cell r="CR180">
            <v>0</v>
          </cell>
          <cell r="CS180" t="str">
            <v>N/A</v>
          </cell>
          <cell r="CT180">
            <v>1</v>
          </cell>
          <cell r="CU180">
            <v>45288</v>
          </cell>
          <cell r="CV180">
            <v>152</v>
          </cell>
          <cell r="CW180">
            <v>55191178</v>
          </cell>
          <cell r="CX180" t="str">
            <v>SI</v>
          </cell>
          <cell r="CY180">
            <v>18647515</v>
          </cell>
          <cell r="CZ180" t="str">
            <v>N/A</v>
          </cell>
          <cell r="DA180" t="str">
            <v>N/A</v>
          </cell>
          <cell r="DB180">
            <v>45291</v>
          </cell>
          <cell r="DC180">
            <v>45443</v>
          </cell>
          <cell r="DD180">
            <v>101</v>
          </cell>
          <cell r="DE180" t="str">
            <v>NO</v>
          </cell>
          <cell r="DF180" t="str">
            <v>Bogotá D.C.</v>
          </cell>
          <cell r="DG180" t="str">
            <v>Cumplimiento</v>
          </cell>
          <cell r="DH180" t="str">
            <v>21-47-101026218</v>
          </cell>
          <cell r="DI180">
            <v>0</v>
          </cell>
          <cell r="DJ180" t="str">
            <v>Seguros del Estado S.A.</v>
          </cell>
          <cell r="DK180">
            <v>44965</v>
          </cell>
          <cell r="DL180" t="str">
            <v>07/02/2023 - 30/06/2024</v>
          </cell>
          <cell r="DM180">
            <v>44965</v>
          </cell>
          <cell r="DN180" t="str">
            <v>https://jepcolombia.sharepoint.com/:b:/g/SE/DAJ/SDC/EYhV9xGvHJhAlLYFYUamZysBx-6YXODE0vNk02gCmxMTLg?e=tHrHOv</v>
          </cell>
          <cell r="DO180" t="str">
            <v>Mediante Otrosí N°1 el 28/12/2023 se publica la adición y prórroga del contrato JEP-299-2023</v>
          </cell>
          <cell r="DP180" t="str">
            <v>En ejecución</v>
          </cell>
          <cell r="DQ180" t="str">
            <v>Adición y prorroga</v>
          </cell>
          <cell r="DR180" t="str">
            <v>N/A</v>
          </cell>
          <cell r="DS180" t="str">
            <v>LENGUAS MODERNAS</v>
          </cell>
          <cell r="DT180" t="str">
            <v>TECNICO LABORAL POR COMPETENCIAS EN AUXILIAR ADMINISTRATIVO</v>
          </cell>
          <cell r="DU180" t="str">
            <v>MASCULINO</v>
          </cell>
        </row>
        <row r="181">
          <cell r="AY181" t="str">
            <v>JEP-297-2023</v>
          </cell>
          <cell r="AZ181" t="str">
            <v>JEP-CSPO-297-2023</v>
          </cell>
          <cell r="BA181" t="str">
            <v>Carlos Torres</v>
          </cell>
          <cell r="BB181">
            <v>44963</v>
          </cell>
          <cell r="BC181" t="str">
            <v>Jeniffer Katherine Sabogal Vargas</v>
          </cell>
          <cell r="BD181" t="str">
            <v>Contratos o convenios que no requieren pluralidad de ofertas</v>
          </cell>
          <cell r="BE181" t="str">
            <v>1. Prestación de servicios</v>
          </cell>
          <cell r="BF181" t="str">
            <v>Cédula de ciudadanía</v>
          </cell>
          <cell r="BG181">
            <v>1014244415</v>
          </cell>
          <cell r="BH181">
            <v>2</v>
          </cell>
          <cell r="BI181" t="str">
            <v>Persona Natural</v>
          </cell>
          <cell r="BJ181" t="str">
            <v>Bogotá D.C.</v>
          </cell>
          <cell r="BK181" t="str">
            <v>Prestar servicios técnicos para apoyar al Departamento de Atención a Víctimas en las gestiones operativas, técnicas y documentales encaminadas a la acreditación administrativa atendiendo los enfoques diferenciales</v>
          </cell>
          <cell r="BL181" t="str">
            <v>Funciones de la dependencia</v>
          </cell>
          <cell r="BM181" t="str">
            <v>Harvey Danilo Suárez Morales</v>
          </cell>
          <cell r="BN181" t="str">
            <v>Secretaría Ejecutiva</v>
          </cell>
          <cell r="BO181" t="str">
            <v xml:space="preserve">BB- Departamento de Atención a Victimas </v>
          </cell>
          <cell r="BP181" t="str">
            <v>Claudia Viviana Ferro Buitrago</v>
          </cell>
          <cell r="BQ181">
            <v>52032888</v>
          </cell>
          <cell r="BR181" t="str">
            <v xml:space="preserve">BB- Departamento de Atención a Victimas </v>
          </cell>
          <cell r="BS181" t="str">
            <v>Sandra Helena
Narváez Ramírez C.C. 51.859.703 hasta por el término que dure la
ausencia de su titular</v>
          </cell>
          <cell r="BT181" t="str">
            <v>N/A</v>
          </cell>
          <cell r="BU181" t="str">
            <v>N/A</v>
          </cell>
          <cell r="BV181" t="str">
            <v>Inversión</v>
          </cell>
          <cell r="BW181">
            <v>37568256</v>
          </cell>
          <cell r="BX181" t="str">
            <v>N/A</v>
          </cell>
          <cell r="BY181" t="str">
            <v>N/A</v>
          </cell>
          <cell r="BZ181">
            <v>3415296</v>
          </cell>
          <cell r="CA181" t="str">
            <v>N/A</v>
          </cell>
          <cell r="CB181">
            <v>59923</v>
          </cell>
          <cell r="CC181">
            <v>72823</v>
          </cell>
          <cell r="CD181">
            <v>2022011000068</v>
          </cell>
          <cell r="CE181">
            <v>44964</v>
          </cell>
          <cell r="CF181">
            <v>44965</v>
          </cell>
          <cell r="CG181" t="str">
            <v xml:space="preserve">Andres Gerardo Pabon Correa </v>
          </cell>
          <cell r="CH181" t="str">
            <v>Cedula de ciudadanía</v>
          </cell>
          <cell r="CI181">
            <v>1010110791</v>
          </cell>
          <cell r="CJ181">
            <v>7</v>
          </cell>
          <cell r="CK181">
            <v>45078</v>
          </cell>
          <cell r="CL181">
            <v>0</v>
          </cell>
          <cell r="CM181" t="str">
            <v>N/A</v>
          </cell>
          <cell r="CN181">
            <v>0</v>
          </cell>
          <cell r="CO181" t="str">
            <v>N/A</v>
          </cell>
          <cell r="CP181">
            <v>0</v>
          </cell>
          <cell r="CQ181" t="str">
            <v>N/A</v>
          </cell>
          <cell r="CR181">
            <v>0</v>
          </cell>
          <cell r="CS181" t="str">
            <v>N/A</v>
          </cell>
          <cell r="CT181">
            <v>0</v>
          </cell>
          <cell r="CU181" t="str">
            <v>N/A</v>
          </cell>
          <cell r="CV181">
            <v>0</v>
          </cell>
          <cell r="CW181">
            <v>37568256</v>
          </cell>
          <cell r="CX181" t="str">
            <v>NO</v>
          </cell>
          <cell r="CY181" t="str">
            <v>N/A</v>
          </cell>
          <cell r="CZ181" t="str">
            <v>N/A</v>
          </cell>
          <cell r="DA181" t="str">
            <v>N/A</v>
          </cell>
          <cell r="DB181">
            <v>45291</v>
          </cell>
          <cell r="DC181">
            <v>45291</v>
          </cell>
          <cell r="DD181">
            <v>-51</v>
          </cell>
          <cell r="DE181" t="str">
            <v>NO</v>
          </cell>
          <cell r="DF181" t="str">
            <v>Bogotá D.C.</v>
          </cell>
          <cell r="DG181" t="str">
            <v>Cumplimiento</v>
          </cell>
          <cell r="DH181" t="str">
            <v xml:space="preserve">	21-47-101026215
11-47-101015268</v>
          </cell>
          <cell r="DI181" t="str">
            <v>0
0</v>
          </cell>
          <cell r="DJ181" t="str">
            <v>Seguros del Estado S.A.
Seguros del Estado S.A.</v>
          </cell>
          <cell r="DK181" t="str">
            <v>08/02/2023
02/06/2023</v>
          </cell>
          <cell r="DL181" t="str">
            <v>07/02/2023 - 30/06/2024
01/06/2023 - 01/07/2024</v>
          </cell>
          <cell r="DM181" t="str">
            <v>08/02/2023
02/06/2023</v>
          </cell>
          <cell r="DN181" t="str">
            <v>https://jepcolombia.sharepoint.com/:b:/g/SE/DAJ/SDC/Ed98Hmnq-tpKnT_1JfE5bzABg_N8lAgHaaBIP9DnuK1V3w?e=lGpg4l</v>
          </cell>
          <cell r="DO181" t="str">
            <v>Se cede el contrato a partir del 01/06/2023</v>
          </cell>
          <cell r="DP181" t="str">
            <v>Terminado</v>
          </cell>
          <cell r="DQ181" t="str">
            <v>Cesión</v>
          </cell>
          <cell r="DR181" t="str">
            <v>N/A</v>
          </cell>
          <cell r="DS181" t="str">
            <v>INGENIERIA INDUSTRIAL</v>
          </cell>
          <cell r="DT181" t="str">
            <v>N/A</v>
          </cell>
          <cell r="DU181" t="str">
            <v>MASCULINO</v>
          </cell>
        </row>
        <row r="182">
          <cell r="AY182" t="str">
            <v>JEP-466-2023</v>
          </cell>
          <cell r="AZ182" t="str">
            <v>JEP-CSPO-465-2023</v>
          </cell>
          <cell r="BA182" t="str">
            <v>Julieth Barrera</v>
          </cell>
          <cell r="BB182">
            <v>44980</v>
          </cell>
          <cell r="BC182" t="str">
            <v>María del Pilar Orjuela Trujillo</v>
          </cell>
          <cell r="BD182" t="str">
            <v>Contratos o convenios que no requieren pluralidad de ofertas</v>
          </cell>
          <cell r="BE182" t="str">
            <v>1. Prestación de servicios</v>
          </cell>
          <cell r="BF182" t="str">
            <v>Cédula de ciudadanía</v>
          </cell>
          <cell r="BG182">
            <v>52538435</v>
          </cell>
          <cell r="BH182">
            <v>1</v>
          </cell>
          <cell r="BI182" t="str">
            <v>Persona Natural</v>
          </cell>
          <cell r="BJ182" t="str">
            <v>Ibagué</v>
          </cell>
          <cell r="BK182" t="str">
            <v>Prestar servicios profesionales para apoyar al departamento de atención a víctimas, para adelantar acciones de divulgación, difusión, acompañamiento y orientación psicosocial a las víctimas en instancias judiciales y no judiciales, atendiendo los enfoques diferenciales.</v>
          </cell>
          <cell r="BL182" t="str">
            <v>Funciones de la dependencia</v>
          </cell>
          <cell r="BM182" t="str">
            <v>Harvey Danilo Suárez Morales</v>
          </cell>
          <cell r="BN182" t="str">
            <v>Secretaría Ejecutiva</v>
          </cell>
          <cell r="BO182" t="str">
            <v xml:space="preserve">BB- Departamento de Atención a Victimas </v>
          </cell>
          <cell r="BP182" t="str">
            <v>Claudia Viviana Ferro Buitrago</v>
          </cell>
          <cell r="BQ182">
            <v>52032888</v>
          </cell>
          <cell r="BR182" t="str">
            <v xml:space="preserve">BB- Departamento de Atención a Victimas </v>
          </cell>
          <cell r="BS182" t="str">
            <v>Sandra Helena
Narváez Ramírez C.C. 51.859.703 hasta por el término que dure la
ausencia de su titular</v>
          </cell>
          <cell r="BT182" t="str">
            <v>N/A</v>
          </cell>
          <cell r="BU182" t="str">
            <v>N/A</v>
          </cell>
          <cell r="BV182" t="str">
            <v>Inversión</v>
          </cell>
          <cell r="BW182">
            <v>83485039</v>
          </cell>
          <cell r="BX182" t="str">
            <v>N/A</v>
          </cell>
          <cell r="BY182" t="str">
            <v>N/A</v>
          </cell>
          <cell r="BZ182">
            <v>7589549</v>
          </cell>
          <cell r="CA182" t="str">
            <v>N/A</v>
          </cell>
          <cell r="CB182">
            <v>57223</v>
          </cell>
          <cell r="CC182">
            <v>120023</v>
          </cell>
          <cell r="CD182">
            <v>2022011000068</v>
          </cell>
          <cell r="CE182">
            <v>44985</v>
          </cell>
          <cell r="CF182">
            <v>44987</v>
          </cell>
          <cell r="CG182" t="str">
            <v>N/A</v>
          </cell>
          <cell r="CH182" t="str">
            <v>N/A</v>
          </cell>
          <cell r="CI182" t="str">
            <v>N/A</v>
          </cell>
          <cell r="CJ182" t="str">
            <v>N/A</v>
          </cell>
          <cell r="CK182" t="str">
            <v>N/A</v>
          </cell>
          <cell r="CL182">
            <v>0</v>
          </cell>
          <cell r="CM182" t="str">
            <v>N/A</v>
          </cell>
          <cell r="CN182">
            <v>0</v>
          </cell>
          <cell r="CO182" t="str">
            <v>N/A</v>
          </cell>
          <cell r="CP182">
            <v>0</v>
          </cell>
          <cell r="CQ182" t="str">
            <v>N/A</v>
          </cell>
          <cell r="CR182">
            <v>0</v>
          </cell>
          <cell r="CS182" t="str">
            <v>N/A</v>
          </cell>
          <cell r="CT182">
            <v>0</v>
          </cell>
          <cell r="CU182" t="str">
            <v>N/A</v>
          </cell>
          <cell r="CV182">
            <v>0</v>
          </cell>
          <cell r="CW182">
            <v>83485039</v>
          </cell>
          <cell r="CX182" t="str">
            <v>NO</v>
          </cell>
          <cell r="CY182" t="str">
            <v>N/A</v>
          </cell>
          <cell r="CZ182" t="str">
            <v>N/A</v>
          </cell>
          <cell r="DA182" t="str">
            <v>N/A</v>
          </cell>
          <cell r="DB182">
            <v>45291</v>
          </cell>
          <cell r="DC182">
            <v>45291</v>
          </cell>
          <cell r="DD182">
            <v>-51</v>
          </cell>
          <cell r="DE182" t="str">
            <v>NO</v>
          </cell>
          <cell r="DF182" t="str">
            <v>Ibagué con
desplazamiento en la región conformada por los departamentos de Tolima, Huila, Caquetá y
Putumayo</v>
          </cell>
          <cell r="DG182" t="str">
            <v>Cumplimiento</v>
          </cell>
          <cell r="DH182" t="str">
            <v xml:space="preserve">	25-47-101003779</v>
          </cell>
          <cell r="DI182">
            <v>0</v>
          </cell>
          <cell r="DJ182" t="str">
            <v>Seguros del Estado S.A.</v>
          </cell>
          <cell r="DK182">
            <v>44986</v>
          </cell>
          <cell r="DL182" t="str">
            <v>28/02/2023 - 01/07/2024</v>
          </cell>
          <cell r="DM182">
            <v>44987</v>
          </cell>
          <cell r="DN182" t="str">
            <v>https://jepcolombia.sharepoint.com/:b:/g/SE/DAJ/SDC/EYMU-qUQUCZAng2oM_ZJHO0BCh9vzlbjBHaMny0RrxHjiA?e=rfLbdg</v>
          </cell>
          <cell r="DO182" t="str">
            <v>Ninguna</v>
          </cell>
          <cell r="DP182" t="str">
            <v>Terminado</v>
          </cell>
          <cell r="DQ182" t="str">
            <v>Ingreso</v>
          </cell>
          <cell r="DR182" t="str">
            <v>N/A</v>
          </cell>
          <cell r="DS182" t="str">
            <v>CIENCIAS POLÍTICAS</v>
          </cell>
          <cell r="DT182" t="str">
            <v>N/A</v>
          </cell>
          <cell r="DU182" t="str">
            <v>FEMENINO</v>
          </cell>
        </row>
        <row r="183">
          <cell r="AY183" t="str">
            <v>JEP-085-2023</v>
          </cell>
          <cell r="AZ183" t="str">
            <v>JEP-CSPO-085-2023</v>
          </cell>
          <cell r="BA183" t="str">
            <v>Carlos Torres</v>
          </cell>
          <cell r="BB183">
            <v>44944</v>
          </cell>
          <cell r="BC183" t="str">
            <v>Alvaro Hernan Guzman Vargas</v>
          </cell>
          <cell r="BD183" t="str">
            <v>Contratos o convenios que no requieren pluralidad de ofertas</v>
          </cell>
          <cell r="BE183" t="str">
            <v>1. Prestación de servicios</v>
          </cell>
          <cell r="BF183" t="str">
            <v>Cédula de ciudadanía</v>
          </cell>
          <cell r="BG183">
            <v>86048786</v>
          </cell>
          <cell r="BH183">
            <v>0</v>
          </cell>
          <cell r="BI183" t="str">
            <v>Persona Natural</v>
          </cell>
          <cell r="BJ183" t="str">
            <v>Villavicencio</v>
          </cell>
          <cell r="BK183" t="str">
            <v>Prestar servicios profesionales para apoyar al Departamento de Atención a Víctimas, para adelantar acciones de divulgación, difusión, acompañamiento y orientación psicosocial a las víctimas en instancias judiciales y no judiciales, atendiendo los enfoques diferenciales</v>
          </cell>
          <cell r="BL183" t="str">
            <v>Misional</v>
          </cell>
          <cell r="BM183" t="str">
            <v>Harvey Danilo Suárez Morales</v>
          </cell>
          <cell r="BN183" t="str">
            <v>Secretaría Ejecutiva</v>
          </cell>
          <cell r="BO183" t="str">
            <v xml:space="preserve">BB- Departamento de Atención a Victimas </v>
          </cell>
          <cell r="BP183" t="str">
            <v>Claudia Viviana Ferro Buitrago</v>
          </cell>
          <cell r="BQ183">
            <v>52032888</v>
          </cell>
          <cell r="BR183" t="str">
            <v xml:space="preserve">BB- Departamento de Atención a Victimas </v>
          </cell>
          <cell r="BS183" t="str">
            <v>Sandra Helena
Narváez Ramírez C.C. 51.859.703 hasta por el término que dure la
ausencia de su titular</v>
          </cell>
          <cell r="BT183" t="str">
            <v>N/A</v>
          </cell>
          <cell r="BU183" t="str">
            <v>N/A</v>
          </cell>
          <cell r="BV183" t="str">
            <v>Inversión</v>
          </cell>
          <cell r="BW183">
            <v>87532783</v>
          </cell>
          <cell r="BX183" t="str">
            <v>N/A</v>
          </cell>
          <cell r="BY183" t="str">
            <v>N/A</v>
          </cell>
          <cell r="BZ183">
            <v>7589549</v>
          </cell>
          <cell r="CA183" t="str">
            <v>N/A</v>
          </cell>
          <cell r="CB183">
            <v>35423</v>
          </cell>
          <cell r="CC183">
            <v>33523</v>
          </cell>
          <cell r="CD183" t="str">
            <v xml:space="preserve">	2022011000068</v>
          </cell>
          <cell r="CE183">
            <v>44945</v>
          </cell>
          <cell r="CF183">
            <v>44949</v>
          </cell>
          <cell r="CG183" t="str">
            <v>N/A</v>
          </cell>
          <cell r="CH183" t="str">
            <v>N/A</v>
          </cell>
          <cell r="CI183" t="str">
            <v>N/A</v>
          </cell>
          <cell r="CJ183" t="str">
            <v>N/A</v>
          </cell>
          <cell r="CK183" t="str">
            <v>N/A</v>
          </cell>
          <cell r="CL183">
            <v>0</v>
          </cell>
          <cell r="CM183" t="str">
            <v>N/A</v>
          </cell>
          <cell r="CN183">
            <v>0</v>
          </cell>
          <cell r="CO183" t="str">
            <v>N/A</v>
          </cell>
          <cell r="CP183">
            <v>0</v>
          </cell>
          <cell r="CQ183" t="str">
            <v>N/A</v>
          </cell>
          <cell r="CR183">
            <v>0</v>
          </cell>
          <cell r="CS183" t="str">
            <v>N/A</v>
          </cell>
          <cell r="CT183">
            <v>0</v>
          </cell>
          <cell r="CU183" t="str">
            <v>N/A</v>
          </cell>
          <cell r="CV183">
            <v>0</v>
          </cell>
          <cell r="CW183">
            <v>87532783</v>
          </cell>
          <cell r="CX183" t="str">
            <v>NO</v>
          </cell>
          <cell r="CY183" t="str">
            <v>N/A</v>
          </cell>
          <cell r="CZ183" t="str">
            <v>N/A</v>
          </cell>
          <cell r="DA183" t="str">
            <v>N/A</v>
          </cell>
          <cell r="DB183">
            <v>45291</v>
          </cell>
          <cell r="DC183">
            <v>45291</v>
          </cell>
          <cell r="DD183">
            <v>-51</v>
          </cell>
          <cell r="DE183" t="str">
            <v>NO</v>
          </cell>
          <cell r="DF183" t="str">
            <v>Villavicencio</v>
          </cell>
          <cell r="DG183" t="str">
            <v>Cumplimiento</v>
          </cell>
          <cell r="DH183" t="str">
            <v xml:space="preserve">	620 - 47 - 994000047991</v>
          </cell>
          <cell r="DI183">
            <v>0</v>
          </cell>
          <cell r="DJ183" t="str">
            <v>Aseguradora Solidaria de Colombia</v>
          </cell>
          <cell r="DK183">
            <v>44946</v>
          </cell>
          <cell r="DL183" t="str">
            <v>19/01/2023 - 01/07/2024</v>
          </cell>
          <cell r="DM183">
            <v>44949</v>
          </cell>
          <cell r="DN183" t="str">
            <v>https://jepcolombia.sharepoint.com/:b:/g/SE/DAJ/SDC/EVIHsX46Vu5GtBR8zDN_VhEBzuqlx1YOyLZBFuk670kdJA?e=PfmNcb</v>
          </cell>
          <cell r="DO183" t="str">
            <v>Ninguna</v>
          </cell>
          <cell r="DP183" t="str">
            <v>Terminado</v>
          </cell>
          <cell r="DQ183" t="str">
            <v>Ingreso</v>
          </cell>
          <cell r="DR183" t="str">
            <v>N/A</v>
          </cell>
          <cell r="DS183" t="str">
            <v>PSICOLOGÍA</v>
          </cell>
          <cell r="DT183" t="str">
            <v>N/A</v>
          </cell>
          <cell r="DU183" t="str">
            <v>MASCULINO</v>
          </cell>
        </row>
        <row r="184">
          <cell r="AY184" t="str">
            <v>JEP-412-2023</v>
          </cell>
          <cell r="AZ184" t="str">
            <v>JEP-CSPO-412-2023</v>
          </cell>
          <cell r="BA184" t="str">
            <v>Carlos Torres</v>
          </cell>
          <cell r="BB184">
            <v>44973</v>
          </cell>
          <cell r="BC184" t="str">
            <v>Angelica Maria Camacho Pinto</v>
          </cell>
          <cell r="BD184" t="str">
            <v>Contratos o convenios que no requieren pluralidad de ofertas</v>
          </cell>
          <cell r="BE184" t="str">
            <v>1. Prestación de servicios</v>
          </cell>
          <cell r="BF184" t="str">
            <v>Cédula de ciudadanía</v>
          </cell>
          <cell r="BG184">
            <v>37293616</v>
          </cell>
          <cell r="BH184">
            <v>8</v>
          </cell>
          <cell r="BI184" t="str">
            <v>Persona Natural</v>
          </cell>
          <cell r="BJ184" t="str">
            <v>Cucuta</v>
          </cell>
          <cell r="BK184" t="str">
            <v xml:space="preserve">Prestar servicios profesionales para apoyar al Departamento de Atención a Víctimas, para adelantar acciones de divulgación, difusión, acompañamiento y orientación psicosocial a las víctimas en instancias judiciales y no judiciales, atendiendo los enfoques diferenciales </v>
          </cell>
          <cell r="BL184" t="str">
            <v>Misional</v>
          </cell>
          <cell r="BM184" t="str">
            <v>Harvey Danilo Suárez Morales</v>
          </cell>
          <cell r="BN184" t="str">
            <v>Secretaría Ejecutiva</v>
          </cell>
          <cell r="BO184" t="str">
            <v xml:space="preserve">BB- Departamento de Atención a Victimas </v>
          </cell>
          <cell r="BP184" t="str">
            <v>Claudia Viviana Ferro Buitrago</v>
          </cell>
          <cell r="BQ184">
            <v>52032888</v>
          </cell>
          <cell r="BR184" t="str">
            <v xml:space="preserve">BB- Departamento de Atención a Victimas </v>
          </cell>
          <cell r="BS184" t="str">
            <v>Sandra Helena
Narváez Ramírez C.C. 51.859.703 hasta por el término que dure la
ausencia de su titular</v>
          </cell>
          <cell r="BT184" t="str">
            <v>N/A</v>
          </cell>
          <cell r="BU184" t="str">
            <v>N/A</v>
          </cell>
          <cell r="BV184" t="str">
            <v>Inversión</v>
          </cell>
          <cell r="BW184">
            <v>83485039</v>
          </cell>
          <cell r="BX184" t="str">
            <v>N/A</v>
          </cell>
          <cell r="BY184" t="str">
            <v>N/A</v>
          </cell>
          <cell r="BZ184">
            <v>7589549</v>
          </cell>
          <cell r="CA184" t="str">
            <v>N/A</v>
          </cell>
          <cell r="CB184">
            <v>57823</v>
          </cell>
          <cell r="CC184">
            <v>100123</v>
          </cell>
          <cell r="CD184" t="str">
            <v xml:space="preserve">	2022011000068</v>
          </cell>
          <cell r="CE184">
            <v>44974</v>
          </cell>
          <cell r="CF184">
            <v>44974</v>
          </cell>
          <cell r="CG184" t="str">
            <v>N/A</v>
          </cell>
          <cell r="CH184" t="str">
            <v>N/A</v>
          </cell>
          <cell r="CI184" t="str">
            <v>N/A</v>
          </cell>
          <cell r="CJ184" t="str">
            <v>N/A</v>
          </cell>
          <cell r="CK184" t="str">
            <v>N/A</v>
          </cell>
          <cell r="CL184">
            <v>0</v>
          </cell>
          <cell r="CM184" t="str">
            <v>N/A</v>
          </cell>
          <cell r="CN184">
            <v>0</v>
          </cell>
          <cell r="CO184" t="str">
            <v>N/A</v>
          </cell>
          <cell r="CP184">
            <v>0</v>
          </cell>
          <cell r="CQ184" t="str">
            <v>N/A</v>
          </cell>
          <cell r="CR184">
            <v>0</v>
          </cell>
          <cell r="CS184" t="str">
            <v>N/A</v>
          </cell>
          <cell r="CT184">
            <v>0</v>
          </cell>
          <cell r="CU184" t="str">
            <v>N/A</v>
          </cell>
          <cell r="CV184">
            <v>0</v>
          </cell>
          <cell r="CW184">
            <v>83485039</v>
          </cell>
          <cell r="CX184" t="str">
            <v>NO</v>
          </cell>
          <cell r="CY184" t="str">
            <v>N/A</v>
          </cell>
          <cell r="CZ184" t="str">
            <v>N/A</v>
          </cell>
          <cell r="DA184" t="str">
            <v>N/A</v>
          </cell>
          <cell r="DB184">
            <v>45291</v>
          </cell>
          <cell r="DC184">
            <v>45291</v>
          </cell>
          <cell r="DD184">
            <v>-51</v>
          </cell>
          <cell r="DE184" t="str">
            <v>NO</v>
          </cell>
          <cell r="DF184" t="str">
            <v>Cúcuta con desplazamiento en los
departamentos de Norte de Santander, Santander y región que conforma el Magdalena Medio</v>
          </cell>
          <cell r="DG184" t="str">
            <v>Cumplimiento</v>
          </cell>
          <cell r="DH184" t="str">
            <v>620 47 994000048342</v>
          </cell>
          <cell r="DI184">
            <v>0</v>
          </cell>
          <cell r="DJ184" t="str">
            <v>Aseguradora Solidaria de Colombia</v>
          </cell>
          <cell r="DK184">
            <v>44974</v>
          </cell>
          <cell r="DL184" t="str">
            <v>17/02/2023 - 01/07/2024</v>
          </cell>
          <cell r="DM184">
            <v>44974</v>
          </cell>
          <cell r="DN184" t="str">
            <v>https://jepcolombia.sharepoint.com/:b:/g/SE/DAJ/SDC/EY-ZSb6e66xMmxoO5O1J_DoBWgPvglo8jngTyXfTm3EYFA?e=UspB3V</v>
          </cell>
          <cell r="DO184" t="str">
            <v>Ninguna</v>
          </cell>
          <cell r="DP184" t="str">
            <v>Terminado</v>
          </cell>
          <cell r="DQ184" t="str">
            <v>Ingreso</v>
          </cell>
          <cell r="DR184" t="str">
            <v>N/A</v>
          </cell>
          <cell r="DS184" t="str">
            <v>PSICOLOGÍA</v>
          </cell>
          <cell r="DT184" t="str">
            <v>N/A</v>
          </cell>
          <cell r="DU184" t="str">
            <v>FEMENINO</v>
          </cell>
        </row>
        <row r="185">
          <cell r="AY185" t="str">
            <v>JEP-203-2023</v>
          </cell>
          <cell r="AZ185" t="str">
            <v>JEP-CSPO-203-2023</v>
          </cell>
          <cell r="BA185" t="str">
            <v>Carlos Torres</v>
          </cell>
          <cell r="BB185">
            <v>44953</v>
          </cell>
          <cell r="BC185" t="str">
            <v>Olga Esperanza Luna Andrade</v>
          </cell>
          <cell r="BD185" t="str">
            <v>Contratos o convenios que no requieren pluralidad de ofertas</v>
          </cell>
          <cell r="BE185" t="str">
            <v>1. Prestación de servicios</v>
          </cell>
          <cell r="BF185" t="str">
            <v>Cédula de ciudadanía</v>
          </cell>
          <cell r="BG185">
            <v>68297471</v>
          </cell>
          <cell r="BH185">
            <v>8</v>
          </cell>
          <cell r="BI185" t="str">
            <v>Persona Natural</v>
          </cell>
          <cell r="BJ185" t="str">
            <v xml:space="preserve">Arauca </v>
          </cell>
          <cell r="BK185" t="str">
            <v xml:space="preserve">Prestar servicios profesionales para apoyar al Departamento de Atención a Víctimas, para adelantar acciones de divulgación, difusión, acompañamiento y orientación psicosocial a las víctimas en instancias judiciales y no judiciales, atendiendo los enfoques diferenciales </v>
          </cell>
          <cell r="BL185" t="str">
            <v>Misional</v>
          </cell>
          <cell r="BM185" t="str">
            <v>Harvey Danilo Suárez Morales</v>
          </cell>
          <cell r="BN185" t="str">
            <v>Secretaría Ejecutiva</v>
          </cell>
          <cell r="BO185" t="str">
            <v xml:space="preserve">BB- Departamento de Atención a Victimas </v>
          </cell>
          <cell r="BP185" t="str">
            <v>Claudia Viviana Ferro Buitrago</v>
          </cell>
          <cell r="BQ185">
            <v>52032888</v>
          </cell>
          <cell r="BR185" t="str">
            <v xml:space="preserve">BB- Departamento de Atención a Victimas </v>
          </cell>
          <cell r="BS185" t="str">
            <v>Sandra Helena
Narváez Ramírez C.C. 51.859.703 hasta por el término que dure la
ausencia de su titular</v>
          </cell>
          <cell r="BT185" t="str">
            <v>N/A</v>
          </cell>
          <cell r="BU185" t="str">
            <v>N/A</v>
          </cell>
          <cell r="BV185" t="str">
            <v>Inversión</v>
          </cell>
          <cell r="BW185">
            <v>87532783</v>
          </cell>
          <cell r="BX185" t="str">
            <v>N/A</v>
          </cell>
          <cell r="BY185" t="str">
            <v>N/A</v>
          </cell>
          <cell r="BZ185">
            <v>7589549</v>
          </cell>
          <cell r="CA185" t="str">
            <v>N/A</v>
          </cell>
          <cell r="CB185">
            <v>50923</v>
          </cell>
          <cell r="CC185">
            <v>56223</v>
          </cell>
          <cell r="CD185" t="str">
            <v xml:space="preserve">	2022011000068</v>
          </cell>
          <cell r="CE185">
            <v>44956</v>
          </cell>
          <cell r="CF185">
            <v>44957</v>
          </cell>
          <cell r="CG185" t="str">
            <v>N/A</v>
          </cell>
          <cell r="CH185" t="str">
            <v>N/A</v>
          </cell>
          <cell r="CI185" t="str">
            <v>N/A</v>
          </cell>
          <cell r="CJ185" t="str">
            <v>N/A</v>
          </cell>
          <cell r="CK185" t="str">
            <v>N/A</v>
          </cell>
          <cell r="CL185">
            <v>0</v>
          </cell>
          <cell r="CM185" t="str">
            <v>N/A</v>
          </cell>
          <cell r="CN185">
            <v>0</v>
          </cell>
          <cell r="CO185" t="str">
            <v>N/A</v>
          </cell>
          <cell r="CP185">
            <v>0</v>
          </cell>
          <cell r="CQ185" t="str">
            <v>N/A</v>
          </cell>
          <cell r="CR185">
            <v>0</v>
          </cell>
          <cell r="CS185" t="str">
            <v>N/A</v>
          </cell>
          <cell r="CT185">
            <v>0</v>
          </cell>
          <cell r="CU185" t="str">
            <v>N/A</v>
          </cell>
          <cell r="CV185">
            <v>0</v>
          </cell>
          <cell r="CW185">
            <v>87532783</v>
          </cell>
          <cell r="CX185" t="str">
            <v>NO</v>
          </cell>
          <cell r="CY185" t="str">
            <v>N/A</v>
          </cell>
          <cell r="CZ185" t="str">
            <v>N/A</v>
          </cell>
          <cell r="DA185" t="str">
            <v>N/A</v>
          </cell>
          <cell r="DB185">
            <v>45291</v>
          </cell>
          <cell r="DC185">
            <v>45291</v>
          </cell>
          <cell r="DD185">
            <v>-51</v>
          </cell>
          <cell r="DE185" t="str">
            <v>SI</v>
          </cell>
          <cell r="DF185" t="str">
            <v>Arauca con
desplazamiento en la región conformada por los departamentos de Arauca, Casanare, Meta y
Guaviare</v>
          </cell>
          <cell r="DG185" t="str">
            <v>Cumplimiento</v>
          </cell>
          <cell r="DH185" t="str">
            <v>17-47-101003922</v>
          </cell>
          <cell r="DI185">
            <v>0</v>
          </cell>
          <cell r="DJ185" t="str">
            <v>Seguros del Estado S.A.</v>
          </cell>
          <cell r="DK185">
            <v>44956</v>
          </cell>
          <cell r="DL185" t="str">
            <v>30/01/2023 - 05/07/2024</v>
          </cell>
          <cell r="DM185">
            <v>44957</v>
          </cell>
          <cell r="DN185" t="str">
            <v>https://jepcolombia.sharepoint.com/:b:/g/SE/DAJ/SDC/Ef5zp9Qbos9KokZUuj2ONn8ByI25XURFRLkKNzvY4kABKA?e=HAJRia</v>
          </cell>
          <cell r="DO185" t="str">
            <v>Ninguna</v>
          </cell>
          <cell r="DP185" t="str">
            <v>Terminado</v>
          </cell>
          <cell r="DQ185" t="str">
            <v>Ingreso</v>
          </cell>
          <cell r="DR185" t="str">
            <v>N/A</v>
          </cell>
          <cell r="DS185" t="str">
            <v>PSICOLOGÍA</v>
          </cell>
          <cell r="DT185" t="str">
            <v>N/A</v>
          </cell>
          <cell r="DU185" t="str">
            <v>FEMENINO</v>
          </cell>
        </row>
        <row r="186">
          <cell r="AY186" t="str">
            <v>JEP-259-2023</v>
          </cell>
          <cell r="AZ186" t="str">
            <v>JEP-CSPO-259-2023</v>
          </cell>
          <cell r="BA186" t="str">
            <v>Carlos Torres</v>
          </cell>
          <cell r="BB186">
            <v>44958</v>
          </cell>
          <cell r="BC186" t="str">
            <v>Sonia Patricia Jojoa Gomez</v>
          </cell>
          <cell r="BD186" t="str">
            <v>Contratos o convenios que no requieren pluralidad de ofertas</v>
          </cell>
          <cell r="BE186" t="str">
            <v>1. Prestación de servicios</v>
          </cell>
          <cell r="BF186" t="str">
            <v>Cédula de ciudadanía</v>
          </cell>
          <cell r="BG186">
            <v>36754917</v>
          </cell>
          <cell r="BH186">
            <v>5</v>
          </cell>
          <cell r="BI186" t="str">
            <v>Persona Natural</v>
          </cell>
          <cell r="BJ186" t="str">
            <v>Pasto</v>
          </cell>
          <cell r="BK186" t="str">
            <v xml:space="preserve">Prestar servicios profesionales para apoyar al Departamento de Atención a Víctimas, para adelantar acciones de divulgación, difusión, acompañamiento y orientación psicosocial a las víctimas en instancias judiciales y no judiciales, atendiendo los enfoques diferenciales. </v>
          </cell>
          <cell r="BL186" t="str">
            <v>Misional</v>
          </cell>
          <cell r="BM186" t="str">
            <v>Harvey Danilo Suárez Morales</v>
          </cell>
          <cell r="BN186" t="str">
            <v>Secretaría Ejecutiva</v>
          </cell>
          <cell r="BO186" t="str">
            <v xml:space="preserve">BB- Departamento de Atención a Victimas </v>
          </cell>
          <cell r="BP186" t="str">
            <v>Claudia Viviana Ferro Buitrago</v>
          </cell>
          <cell r="BQ186">
            <v>52032888</v>
          </cell>
          <cell r="BR186" t="str">
            <v xml:space="preserve">BB- Departamento de Atención a Victimas </v>
          </cell>
          <cell r="BS186" t="str">
            <v>Sandra Helena
Narváez Ramírez C.C. 51.859.703 hasta por el término que dure la
ausencia de su titular</v>
          </cell>
          <cell r="BT186" t="str">
            <v>N/A</v>
          </cell>
          <cell r="BU186" t="str">
            <v>N/A</v>
          </cell>
          <cell r="BV186" t="str">
            <v>Inversión</v>
          </cell>
          <cell r="BW186">
            <v>83485039</v>
          </cell>
          <cell r="BX186" t="str">
            <v>N/A</v>
          </cell>
          <cell r="BY186" t="str">
            <v>N/A</v>
          </cell>
          <cell r="BZ186">
            <v>7589549</v>
          </cell>
          <cell r="CA186" t="str">
            <v>N/A</v>
          </cell>
          <cell r="CB186">
            <v>56723</v>
          </cell>
          <cell r="CC186">
            <v>66023</v>
          </cell>
          <cell r="CD186" t="str">
            <v xml:space="preserve">	2022011000068</v>
          </cell>
          <cell r="CE186">
            <v>44960</v>
          </cell>
          <cell r="CF186">
            <v>44963</v>
          </cell>
          <cell r="CG186" t="str">
            <v>N/A</v>
          </cell>
          <cell r="CH186" t="str">
            <v>N/A</v>
          </cell>
          <cell r="CI186" t="str">
            <v>N/A</v>
          </cell>
          <cell r="CJ186" t="str">
            <v>N/A</v>
          </cell>
          <cell r="CK186" t="str">
            <v>N/A</v>
          </cell>
          <cell r="CL186">
            <v>0</v>
          </cell>
          <cell r="CM186" t="str">
            <v>N/A</v>
          </cell>
          <cell r="CN186">
            <v>0</v>
          </cell>
          <cell r="CO186" t="str">
            <v>N/A</v>
          </cell>
          <cell r="CP186">
            <v>0</v>
          </cell>
          <cell r="CQ186" t="str">
            <v>N/A</v>
          </cell>
          <cell r="CR186">
            <v>0</v>
          </cell>
          <cell r="CS186" t="str">
            <v>N/A</v>
          </cell>
          <cell r="CT186">
            <v>0</v>
          </cell>
          <cell r="CU186" t="str">
            <v>N/A</v>
          </cell>
          <cell r="CV186">
            <v>0</v>
          </cell>
          <cell r="CW186">
            <v>83485039</v>
          </cell>
          <cell r="CX186" t="str">
            <v>NO</v>
          </cell>
          <cell r="CY186" t="str">
            <v>N/A</v>
          </cell>
          <cell r="CZ186" t="str">
            <v>N/A</v>
          </cell>
          <cell r="DA186" t="str">
            <v>N/A</v>
          </cell>
          <cell r="DB186">
            <v>45291</v>
          </cell>
          <cell r="DC186">
            <v>45291</v>
          </cell>
          <cell r="DD186">
            <v>-51</v>
          </cell>
          <cell r="DE186" t="str">
            <v>NO</v>
          </cell>
          <cell r="DF186" t="str">
            <v>Mocoa con
desplazamiento en la región conformada por los departamentos de Putumayo, Huila, Caquetá y
Tolima</v>
          </cell>
          <cell r="DG186" t="str">
            <v>Cumplimiento</v>
          </cell>
          <cell r="DH186" t="str">
            <v>11-47-101013977</v>
          </cell>
          <cell r="DI186">
            <v>0</v>
          </cell>
          <cell r="DJ186" t="str">
            <v>Seguros del Estado S.A.</v>
          </cell>
          <cell r="DK186">
            <v>44963</v>
          </cell>
          <cell r="DL186" t="str">
            <v>03/02/2023 - 09/07/2024</v>
          </cell>
          <cell r="DM186">
            <v>44963</v>
          </cell>
          <cell r="DN186" t="str">
            <v>https://jepcolombia.sharepoint.com/:b:/g/SE/DAJ/SDC/EfyPktkA9_VKn_KKsRnN_zQBzB54_WHse42GUbzjVDix0Q?e=yFcmbX</v>
          </cell>
          <cell r="DO186" t="str">
            <v>Ninguna</v>
          </cell>
          <cell r="DP186" t="str">
            <v>Terminado</v>
          </cell>
          <cell r="DQ186" t="str">
            <v>Ingreso</v>
          </cell>
          <cell r="DR186" t="str">
            <v>N/A</v>
          </cell>
          <cell r="DS186" t="str">
            <v>PSICOLOGÍA</v>
          </cell>
          <cell r="DT186" t="str">
            <v>N/A</v>
          </cell>
          <cell r="DU186" t="str">
            <v>FEMENINO</v>
          </cell>
        </row>
        <row r="187">
          <cell r="AY187" t="str">
            <v>JEP-475-2023</v>
          </cell>
          <cell r="AZ187" t="str">
            <v>JEP-CSPO-474-2023</v>
          </cell>
          <cell r="BA187" t="str">
            <v>Julieth Barrera</v>
          </cell>
          <cell r="BB187">
            <v>44980</v>
          </cell>
          <cell r="BC187" t="str">
            <v>Elsa Viviana Atuesta Rojas</v>
          </cell>
          <cell r="BD187" t="str">
            <v>Contratos o convenios que no requieren pluralidad de ofertas</v>
          </cell>
          <cell r="BE187" t="str">
            <v>1. Prestación de servicios</v>
          </cell>
          <cell r="BF187" t="str">
            <v>Cédula de ciudadanía</v>
          </cell>
          <cell r="BG187">
            <v>63543703</v>
          </cell>
          <cell r="BH187">
            <v>9</v>
          </cell>
          <cell r="BI187" t="str">
            <v>Persona Natural</v>
          </cell>
          <cell r="BJ187" t="str">
            <v xml:space="preserve">Bucaramanga </v>
          </cell>
          <cell r="BK187" t="str">
            <v>Prestar servicios profesionales para apoyar al Departamento de Atención a Víctimas, para adelantar acciones de divulgación, difusión, acompañamiento y orientación psicosocial a las víctimas en instancias judiciales y no judiciales, atendiendo los enfoques 
diferenciales.</v>
          </cell>
          <cell r="BL187" t="str">
            <v>Misional</v>
          </cell>
          <cell r="BM187" t="str">
            <v>Harvey Danilo Suárez Morales</v>
          </cell>
          <cell r="BN187" t="str">
            <v>Secretaría Ejecutiva</v>
          </cell>
          <cell r="BO187" t="str">
            <v xml:space="preserve">BB- Departamento de Atención a Victimas </v>
          </cell>
          <cell r="BP187" t="str">
            <v>Claudia Viviana Ferro Buitrago</v>
          </cell>
          <cell r="BQ187">
            <v>52032888</v>
          </cell>
          <cell r="BR187" t="str">
            <v xml:space="preserve">BB- Departamento de Atención a Victimas </v>
          </cell>
          <cell r="BS187" t="str">
            <v>Sandra Helena
Narváez Ramírez C.C. 51.859.703 hasta por el término que dure la
ausencia de su titular</v>
          </cell>
          <cell r="BT187" t="str">
            <v>N/A</v>
          </cell>
          <cell r="BU187" t="str">
            <v>N/A</v>
          </cell>
          <cell r="BV187" t="str">
            <v>Inversión</v>
          </cell>
          <cell r="BW187">
            <v>83485039</v>
          </cell>
          <cell r="BX187" t="str">
            <v>N/A</v>
          </cell>
          <cell r="BY187" t="str">
            <v>N/A</v>
          </cell>
          <cell r="BZ187">
            <v>7589549</v>
          </cell>
          <cell r="CA187" t="str">
            <v>N/A</v>
          </cell>
          <cell r="CB187">
            <v>57123</v>
          </cell>
          <cell r="CC187">
            <v>118323</v>
          </cell>
          <cell r="CD187">
            <v>2022011000068</v>
          </cell>
          <cell r="CE187">
            <v>44985</v>
          </cell>
          <cell r="CF187">
            <v>44987</v>
          </cell>
          <cell r="CG187" t="str">
            <v>N/A</v>
          </cell>
          <cell r="CH187" t="str">
            <v>N/A</v>
          </cell>
          <cell r="CI187" t="str">
            <v>N/A</v>
          </cell>
          <cell r="CJ187" t="str">
            <v>N/A</v>
          </cell>
          <cell r="CK187" t="str">
            <v>N/A</v>
          </cell>
          <cell r="CL187">
            <v>0</v>
          </cell>
          <cell r="CM187" t="str">
            <v>N/A</v>
          </cell>
          <cell r="CN187">
            <v>0</v>
          </cell>
          <cell r="CO187" t="str">
            <v>N/A</v>
          </cell>
          <cell r="CP187">
            <v>0</v>
          </cell>
          <cell r="CQ187" t="str">
            <v>N/A</v>
          </cell>
          <cell r="CR187">
            <v>0</v>
          </cell>
          <cell r="CS187" t="str">
            <v>N/A</v>
          </cell>
          <cell r="CT187">
            <v>0</v>
          </cell>
          <cell r="CU187" t="str">
            <v>N/A</v>
          </cell>
          <cell r="CV187">
            <v>0</v>
          </cell>
          <cell r="CW187">
            <v>83485039</v>
          </cell>
          <cell r="CX187" t="str">
            <v>NO</v>
          </cell>
          <cell r="CY187" t="str">
            <v>N/A</v>
          </cell>
          <cell r="CZ187" t="str">
            <v>N/A</v>
          </cell>
          <cell r="DA187" t="str">
            <v>N/A</v>
          </cell>
          <cell r="DB187">
            <v>45291</v>
          </cell>
          <cell r="DC187">
            <v>45291</v>
          </cell>
          <cell r="DD187">
            <v>-51</v>
          </cell>
          <cell r="DE187" t="str">
            <v>NO</v>
          </cell>
          <cell r="DF187" t="str">
            <v>Bucaramanga con
desplazamiento en los departamentos de Santander, Norte de Santander y región que conforma
el Magdalena Medio</v>
          </cell>
          <cell r="DG187" t="str">
            <v>Cumplimiento</v>
          </cell>
          <cell r="DH187" t="str">
            <v>39-45-101029783</v>
          </cell>
          <cell r="DI187">
            <v>0</v>
          </cell>
          <cell r="DJ187" t="str">
            <v>Seguros del Estado S.A.</v>
          </cell>
          <cell r="DK187">
            <v>44985</v>
          </cell>
          <cell r="DL187" t="str">
            <v>28/02/2023 - 05/07/2024</v>
          </cell>
          <cell r="DM187">
            <v>44986</v>
          </cell>
          <cell r="DN187" t="str">
            <v>https://jepcolombia.sharepoint.com/:b:/g/SE/DAJ/SDC/EYMU-qUQUCZAng2oM_ZJHO0BCh9vzlbjBHaMny0RrxHjiA?e=FasO3T</v>
          </cell>
          <cell r="DO187" t="str">
            <v>Ninguna</v>
          </cell>
          <cell r="DP187" t="str">
            <v>Terminado</v>
          </cell>
          <cell r="DQ187" t="str">
            <v>Ingreso</v>
          </cell>
          <cell r="DR187" t="str">
            <v>N/A</v>
          </cell>
          <cell r="DS187" t="str">
            <v>PSICOLOGÍA</v>
          </cell>
          <cell r="DT187" t="str">
            <v>N/A</v>
          </cell>
          <cell r="DU187" t="str">
            <v>FEMENINO</v>
          </cell>
        </row>
        <row r="188">
          <cell r="AY188" t="str">
            <v>JEP-564-2023</v>
          </cell>
          <cell r="AZ188" t="str">
            <v>JEP-CSPO-561-2023</v>
          </cell>
          <cell r="BA188" t="str">
            <v>Mateo Avila</v>
          </cell>
          <cell r="BB188">
            <v>45033</v>
          </cell>
          <cell r="BC188" t="str">
            <v>Lina Marcela Estrada Diaz</v>
          </cell>
          <cell r="BD188" t="str">
            <v>Contratos o convenios que no requieren pluralidad de ofertas</v>
          </cell>
          <cell r="BE188" t="str">
            <v>1. Prestación de servicios</v>
          </cell>
          <cell r="BF188" t="str">
            <v>Cédula de ciudadanía</v>
          </cell>
          <cell r="BG188">
            <v>32297705</v>
          </cell>
          <cell r="BH188">
            <v>5</v>
          </cell>
          <cell r="BI188" t="str">
            <v>Persona Natural</v>
          </cell>
          <cell r="BJ188" t="str">
            <v>Envigado</v>
          </cell>
          <cell r="BK188" t="str">
            <v>Prestar servicios profesionales para apoyar al Departamento de Atención a Víctimas, para adelantar acciones de divulgación, difusión, acompañamiento y orientación psicosocial a las víctimas en instancias judiciales y no judiciales, atendiendo los enfoques diferenciales</v>
          </cell>
          <cell r="BL188" t="str">
            <v>Misional</v>
          </cell>
          <cell r="BM188" t="str">
            <v>Harvey Danilo Suárez Morales</v>
          </cell>
          <cell r="BN188" t="str">
            <v>Secretaría Ejecutiva</v>
          </cell>
          <cell r="BO188" t="str">
            <v xml:space="preserve">BB- Departamento de Atención a Victimas </v>
          </cell>
          <cell r="BP188" t="str">
            <v>Claudia Viviana Ferro Buitrago</v>
          </cell>
          <cell r="BQ188">
            <v>52032888</v>
          </cell>
          <cell r="BR188" t="str">
            <v xml:space="preserve">BB- Departamento de Atención a Victimas </v>
          </cell>
          <cell r="BS188" t="str">
            <v>Sandra Helena
Narváez Ramírez C.C. 51.859.703 hasta por el término que dure la
ausencia de su titular</v>
          </cell>
          <cell r="BT188" t="str">
            <v>N/A</v>
          </cell>
          <cell r="BU188" t="str">
            <v>N/A</v>
          </cell>
          <cell r="BV188" t="str">
            <v>Inversión</v>
          </cell>
          <cell r="BW188">
            <v>65270104</v>
          </cell>
          <cell r="BX188" t="str">
            <v>N/A</v>
          </cell>
          <cell r="BY188" t="str">
            <v>N/A</v>
          </cell>
          <cell r="BZ188">
            <v>7589549</v>
          </cell>
          <cell r="CA188" t="str">
            <v>N/A</v>
          </cell>
          <cell r="CB188">
            <v>85623</v>
          </cell>
          <cell r="CC188">
            <v>206023</v>
          </cell>
          <cell r="CD188">
            <v>2022011000068</v>
          </cell>
          <cell r="CE188">
            <v>45037</v>
          </cell>
          <cell r="CF188">
            <v>45042</v>
          </cell>
          <cell r="CG188" t="str">
            <v>N/A</v>
          </cell>
          <cell r="CH188" t="str">
            <v>N/A</v>
          </cell>
          <cell r="CI188" t="str">
            <v>N/A</v>
          </cell>
          <cell r="CJ188" t="str">
            <v>N/A</v>
          </cell>
          <cell r="CK188" t="str">
            <v>N/A</v>
          </cell>
          <cell r="CL188">
            <v>0</v>
          </cell>
          <cell r="CM188" t="str">
            <v>N/A</v>
          </cell>
          <cell r="CN188">
            <v>0</v>
          </cell>
          <cell r="CO188" t="str">
            <v>N/A</v>
          </cell>
          <cell r="CP188">
            <v>0</v>
          </cell>
          <cell r="CQ188" t="str">
            <v>N/A</v>
          </cell>
          <cell r="CR188">
            <v>0</v>
          </cell>
          <cell r="CS188" t="str">
            <v>N/A</v>
          </cell>
          <cell r="CT188">
            <v>0</v>
          </cell>
          <cell r="CU188" t="str">
            <v>N/A</v>
          </cell>
          <cell r="CV188">
            <v>0</v>
          </cell>
          <cell r="CW188">
            <v>65270104</v>
          </cell>
          <cell r="CX188" t="str">
            <v>NO</v>
          </cell>
          <cell r="CY188" t="str">
            <v>N/A</v>
          </cell>
          <cell r="CZ188" t="str">
            <v>N/A</v>
          </cell>
          <cell r="DA188" t="str">
            <v>N/A</v>
          </cell>
          <cell r="DB188">
            <v>45291</v>
          </cell>
          <cell r="DC188">
            <v>45291</v>
          </cell>
          <cell r="DD188">
            <v>-51</v>
          </cell>
          <cell r="DE188" t="str">
            <v>NO</v>
          </cell>
          <cell r="DF188" t="str">
            <v>Medellín con desplazamiento en el departamento de Antioquia</v>
          </cell>
          <cell r="DG188" t="str">
            <v>Cumplimiento</v>
          </cell>
          <cell r="DH188" t="str">
            <v xml:space="preserve">	25-47-101003924</v>
          </cell>
          <cell r="DI188">
            <v>0</v>
          </cell>
          <cell r="DJ188" t="str">
            <v>Seguros del Estado S.A.</v>
          </cell>
          <cell r="DK188">
            <v>45040</v>
          </cell>
          <cell r="DL188" t="str">
            <v>21/04/2023 - 01/07/2024</v>
          </cell>
          <cell r="DM188">
            <v>45042</v>
          </cell>
          <cell r="DN188" t="str">
            <v>https://jepcolombia.sharepoint.com/:b:/g/SE/DAJ/SDC/EZjpK533cGBAknsohRbCeLUBLeGhjRTR44s9GbvQIuB_4g?e=6KfzW6</v>
          </cell>
          <cell r="DO188" t="str">
            <v>Ninguna</v>
          </cell>
          <cell r="DP188" t="str">
            <v>Terminado</v>
          </cell>
          <cell r="DQ188" t="str">
            <v>Ingreso</v>
          </cell>
          <cell r="DR188" t="str">
            <v>N/A</v>
          </cell>
          <cell r="DS188" t="str">
            <v>ANTROPOLOGÍA</v>
          </cell>
          <cell r="DT188" t="str">
            <v>N/A</v>
          </cell>
          <cell r="DU188" t="str">
            <v>FEMENINO</v>
          </cell>
        </row>
        <row r="189">
          <cell r="AY189" t="str">
            <v>JEP-240-2023</v>
          </cell>
          <cell r="AZ189" t="str">
            <v>JEP-CSPO-240-2023</v>
          </cell>
          <cell r="BA189" t="str">
            <v>Carlos Torres</v>
          </cell>
          <cell r="BB189">
            <v>44957</v>
          </cell>
          <cell r="BC189" t="str">
            <v>Natalia  Zambrano Fernandez</v>
          </cell>
          <cell r="BD189" t="str">
            <v>Contratos o convenios que no requieren pluralidad de ofertas</v>
          </cell>
          <cell r="BE189" t="str">
            <v>1. Prestación de servicios</v>
          </cell>
          <cell r="BF189" t="str">
            <v>Cédula de ciudadanía</v>
          </cell>
          <cell r="BG189">
            <v>1130603927</v>
          </cell>
          <cell r="BH189">
            <v>3</v>
          </cell>
          <cell r="BI189" t="str">
            <v>Persona Natural</v>
          </cell>
          <cell r="BJ189" t="str">
            <v>Cali</v>
          </cell>
          <cell r="BK189" t="str">
            <v>Prestar servicios profesionales para apoyar al departamento de atención  a  víctimas,  para  adelantar  acciones  de  divulgación, difusión,    acompañamiento    y    orientación    psicosocial    a    las víctimas  en  instancias  judiciales  y  no  judiciales,  atendiendo  los enfoques diferenciales.</v>
          </cell>
          <cell r="BL189" t="str">
            <v>Misional</v>
          </cell>
          <cell r="BM189" t="str">
            <v>Harvey Danilo Suárez Morales</v>
          </cell>
          <cell r="BN189" t="str">
            <v>Secretaría Ejecutiva</v>
          </cell>
          <cell r="BO189" t="str">
            <v xml:space="preserve">BB- Departamento de Atención a Victimas </v>
          </cell>
          <cell r="BP189" t="str">
            <v>Claudia Viviana Ferro Buitrago</v>
          </cell>
          <cell r="BQ189">
            <v>52032888</v>
          </cell>
          <cell r="BR189" t="str">
            <v xml:space="preserve">BB- Departamento de Atención a Victimas </v>
          </cell>
          <cell r="BS189" t="str">
            <v>Sandra Helena
Narváez Ramírez C.C. 51.859.703 hasta por el término que dure la
ausencia de su titular</v>
          </cell>
          <cell r="BT189" t="str">
            <v>N/A</v>
          </cell>
          <cell r="BU189" t="str">
            <v>N/A</v>
          </cell>
          <cell r="BV189" t="str">
            <v>Inversión</v>
          </cell>
          <cell r="BW189">
            <v>83485039</v>
          </cell>
          <cell r="BX189" t="str">
            <v>N/A</v>
          </cell>
          <cell r="BY189" t="str">
            <v>N/A</v>
          </cell>
          <cell r="BZ189">
            <v>7589549</v>
          </cell>
          <cell r="CA189" t="str">
            <v>N/A</v>
          </cell>
          <cell r="CB189">
            <v>57723</v>
          </cell>
          <cell r="CC189">
            <v>60623</v>
          </cell>
          <cell r="CD189" t="str">
            <v xml:space="preserve">	2022011000068</v>
          </cell>
          <cell r="CE189">
            <v>44958</v>
          </cell>
          <cell r="CF189">
            <v>44959</v>
          </cell>
          <cell r="CG189" t="str">
            <v>N/A</v>
          </cell>
          <cell r="CH189" t="str">
            <v>N/A</v>
          </cell>
          <cell r="CI189" t="str">
            <v>N/A</v>
          </cell>
          <cell r="CJ189" t="str">
            <v>N/A</v>
          </cell>
          <cell r="CK189" t="str">
            <v>N/A</v>
          </cell>
          <cell r="CL189">
            <v>0</v>
          </cell>
          <cell r="CM189" t="str">
            <v>N/A</v>
          </cell>
          <cell r="CN189">
            <v>0</v>
          </cell>
          <cell r="CO189" t="str">
            <v>N/A</v>
          </cell>
          <cell r="CP189">
            <v>0</v>
          </cell>
          <cell r="CQ189" t="str">
            <v>N/A</v>
          </cell>
          <cell r="CR189">
            <v>0</v>
          </cell>
          <cell r="CS189" t="str">
            <v>N/A</v>
          </cell>
          <cell r="CT189">
            <v>0</v>
          </cell>
          <cell r="CU189" t="str">
            <v>N/A</v>
          </cell>
          <cell r="CV189">
            <v>0</v>
          </cell>
          <cell r="CW189">
            <v>83485039</v>
          </cell>
          <cell r="CX189" t="str">
            <v>NO</v>
          </cell>
          <cell r="CY189" t="str">
            <v>N/A</v>
          </cell>
          <cell r="CZ189" t="str">
            <v>N/A</v>
          </cell>
          <cell r="DA189" t="str">
            <v>N/A</v>
          </cell>
          <cell r="DB189">
            <v>45291</v>
          </cell>
          <cell r="DC189">
            <v>45291</v>
          </cell>
          <cell r="DD189">
            <v>-51</v>
          </cell>
          <cell r="DE189" t="str">
            <v>NO</v>
          </cell>
          <cell r="DF189" t="str">
            <v>Cali con desplazamiento
en la región conformada por los departamentos de Valle del Cauca, Cauca y Nariño</v>
          </cell>
          <cell r="DG189" t="str">
            <v>Cumplimiento</v>
          </cell>
          <cell r="DH189" t="str">
            <v>25-47-101003665</v>
          </cell>
          <cell r="DI189">
            <v>0</v>
          </cell>
          <cell r="DJ189" t="str">
            <v>Seguros del Estado S.A.</v>
          </cell>
          <cell r="DK189">
            <v>44959</v>
          </cell>
          <cell r="DL189" t="str">
            <v>01/02/2023 - 01/07/2024</v>
          </cell>
          <cell r="DM189">
            <v>44959</v>
          </cell>
          <cell r="DN189" t="str">
            <v>https://jepcolombia.sharepoint.com/:b:/g/SE/DAJ/SDC/EQm77tU6zoFEqJaazOEyybYBzf_sIjnznrlxiKfSxVm8hQ?e=n7fzdv</v>
          </cell>
          <cell r="DO189" t="str">
            <v>A partir del 03/02/2023 a través del Otrosí número 1 Modificaicón "Clausula Octava - Forma de pago"</v>
          </cell>
          <cell r="DP189" t="str">
            <v>Terminado</v>
          </cell>
          <cell r="DQ189" t="str">
            <v>Ingreso</v>
          </cell>
          <cell r="DR189" t="str">
            <v>N/A</v>
          </cell>
          <cell r="DS189" t="str">
            <v>PSICOLOGÍA</v>
          </cell>
          <cell r="DT189" t="str">
            <v>N/A</v>
          </cell>
          <cell r="DU189" t="str">
            <v>FEMENINO</v>
          </cell>
        </row>
        <row r="190">
          <cell r="AY190" t="str">
            <v>JEP-202-2023</v>
          </cell>
          <cell r="AZ190" t="str">
            <v>JEP-CSPO-202-2023</v>
          </cell>
          <cell r="BA190" t="str">
            <v>Carlos Torres</v>
          </cell>
          <cell r="BB190">
            <v>44953</v>
          </cell>
          <cell r="BC190" t="str">
            <v>Helga Natalia Bermudez Perez</v>
          </cell>
          <cell r="BD190" t="str">
            <v>Contratos o convenios que no requieren pluralidad de ofertas</v>
          </cell>
          <cell r="BE190" t="str">
            <v>1. Prestación de servicios</v>
          </cell>
          <cell r="BF190" t="str">
            <v>Cédula de ciudadanía</v>
          </cell>
          <cell r="BG190">
            <v>53069762</v>
          </cell>
          <cell r="BH190">
            <v>4</v>
          </cell>
          <cell r="BI190" t="str">
            <v>Persona Natural</v>
          </cell>
          <cell r="BJ190" t="str">
            <v>Bogotá D.C.</v>
          </cell>
          <cell r="BK190" t="str">
            <v xml:space="preserve">Prestar servicios profesionales para apoyar al Departamento de Atención a Víctimas a nivel nacional en las estrategias de divulgación, orientación, asesoría y acompañamiento a las víctimas en instancias judiciales y no judiciales, atendiendo los enfoques diferenciales y el psicosocial </v>
          </cell>
          <cell r="BL190" t="str">
            <v>Misional</v>
          </cell>
          <cell r="BM190" t="str">
            <v>Harvey Danilo Suárez Morales</v>
          </cell>
          <cell r="BN190" t="str">
            <v>Secretaría Ejecutiva</v>
          </cell>
          <cell r="BO190" t="str">
            <v xml:space="preserve">BB- Departamento de Atención a Victimas </v>
          </cell>
          <cell r="BP190" t="str">
            <v>Claudia Viviana Ferro Buitrago</v>
          </cell>
          <cell r="BQ190">
            <v>52032888</v>
          </cell>
          <cell r="BR190" t="str">
            <v xml:space="preserve">BB- Departamento de Atención a Victimas </v>
          </cell>
          <cell r="BS190" t="str">
            <v>Sandra Helena
Narváez Ramírez C.C. 51.859.703 hasta por el término que dure la
ausencia de su titular</v>
          </cell>
          <cell r="BT190" t="str">
            <v>N/A</v>
          </cell>
          <cell r="BU190" t="str">
            <v>N/A</v>
          </cell>
          <cell r="BV190" t="str">
            <v>Inversión</v>
          </cell>
          <cell r="BW190">
            <v>99787400</v>
          </cell>
          <cell r="BX190" t="str">
            <v>N/A</v>
          </cell>
          <cell r="BY190" t="str">
            <v>N/A</v>
          </cell>
          <cell r="BZ190">
            <v>8652088</v>
          </cell>
          <cell r="CA190" t="str">
            <v>N/A</v>
          </cell>
          <cell r="CB190">
            <v>35523</v>
          </cell>
          <cell r="CC190">
            <v>54323</v>
          </cell>
          <cell r="CD190" t="str">
            <v xml:space="preserve">	2022011000068</v>
          </cell>
          <cell r="CE190">
            <v>44956</v>
          </cell>
          <cell r="CF190">
            <v>44957</v>
          </cell>
          <cell r="CG190" t="str">
            <v>N/A</v>
          </cell>
          <cell r="CH190" t="str">
            <v>N/A</v>
          </cell>
          <cell r="CI190" t="str">
            <v>N/A</v>
          </cell>
          <cell r="CJ190" t="str">
            <v>N/A</v>
          </cell>
          <cell r="CK190" t="str">
            <v>N/A</v>
          </cell>
          <cell r="CL190">
            <v>0</v>
          </cell>
          <cell r="CM190" t="str">
            <v>N/A</v>
          </cell>
          <cell r="CN190">
            <v>0</v>
          </cell>
          <cell r="CO190" t="str">
            <v>N/A</v>
          </cell>
          <cell r="CP190">
            <v>0</v>
          </cell>
          <cell r="CQ190" t="str">
            <v>N/A</v>
          </cell>
          <cell r="CR190">
            <v>0</v>
          </cell>
          <cell r="CS190" t="str">
            <v>N/A</v>
          </cell>
          <cell r="CT190">
            <v>0</v>
          </cell>
          <cell r="CU190" t="str">
            <v>N/A</v>
          </cell>
          <cell r="CV190">
            <v>0</v>
          </cell>
          <cell r="CW190">
            <v>99787400</v>
          </cell>
          <cell r="CX190" t="str">
            <v>NO</v>
          </cell>
          <cell r="CY190" t="str">
            <v>N/A</v>
          </cell>
          <cell r="CZ190" t="str">
            <v>N/A</v>
          </cell>
          <cell r="DA190" t="str">
            <v>N/A</v>
          </cell>
          <cell r="DB190">
            <v>45291</v>
          </cell>
          <cell r="DC190">
            <v>45291</v>
          </cell>
          <cell r="DD190">
            <v>-51</v>
          </cell>
          <cell r="DE190" t="str">
            <v>SI</v>
          </cell>
          <cell r="DF190" t="str">
            <v>Bogotá D.C.</v>
          </cell>
          <cell r="DG190" t="str">
            <v>Cumplimiento</v>
          </cell>
          <cell r="DH190" t="str">
            <v>14-45-101091983</v>
          </cell>
          <cell r="DI190">
            <v>0</v>
          </cell>
          <cell r="DJ190" t="str">
            <v>Seguros del Estado S.A.</v>
          </cell>
          <cell r="DK190">
            <v>44957</v>
          </cell>
          <cell r="DL190" t="str">
            <v>30/01/2023 - 10/07/2024</v>
          </cell>
          <cell r="DM190">
            <v>44957</v>
          </cell>
          <cell r="DN190" t="str">
            <v>https://jepcolombia.sharepoint.com/:b:/g/SE/DAJ/SDC/EbauT0kTg3dCv0iiXFDIb8QBXymREtasnuFkOtlMIvLmdw?e=E6mO6B</v>
          </cell>
          <cell r="DO190" t="str">
            <v>Ninguna</v>
          </cell>
          <cell r="DP190" t="str">
            <v>Terminado</v>
          </cell>
          <cell r="DQ190" t="str">
            <v>Ingreso</v>
          </cell>
          <cell r="DR190" t="str">
            <v>N/A</v>
          </cell>
          <cell r="DS190" t="str">
            <v>TRABAJO SOCIAL</v>
          </cell>
          <cell r="DT190" t="str">
            <v>N/A</v>
          </cell>
          <cell r="DU190" t="str">
            <v>FEMENINO</v>
          </cell>
        </row>
        <row r="191">
          <cell r="AY191" t="str">
            <v>JEP-373-2023</v>
          </cell>
          <cell r="AZ191" t="str">
            <v>JEP-CSPO-373-2023</v>
          </cell>
          <cell r="BA191" t="str">
            <v>Carlos Torres</v>
          </cell>
          <cell r="BB191">
            <v>44967</v>
          </cell>
          <cell r="BC191" t="str">
            <v>Edson Jhair Rico Carvajal</v>
          </cell>
          <cell r="BD191" t="str">
            <v>Contratos o convenios que no requieren pluralidad de ofertas</v>
          </cell>
          <cell r="BE191" t="str">
            <v>1. Prestación de servicios</v>
          </cell>
          <cell r="BF191" t="str">
            <v>Cédula de ciudadanía</v>
          </cell>
          <cell r="BG191">
            <v>1032365294</v>
          </cell>
          <cell r="BH191">
            <v>2</v>
          </cell>
          <cell r="BI191" t="str">
            <v>Persona Natural</v>
          </cell>
          <cell r="BJ191" t="str">
            <v>Bogotá D.C.</v>
          </cell>
          <cell r="BK191" t="str">
            <v>Prestar servicios profesionales para apoyar al Departamento de Atención a Víctimas a nivel nacional en las estrategias de divulgación, orientación, asesoría y acompañamiento jurídico a las víctimas en instancias judiciales y no judiciales, atendiendo los enfoques diferenciales y el psicosocial.</v>
          </cell>
          <cell r="BL191" t="str">
            <v>Misional</v>
          </cell>
          <cell r="BM191" t="str">
            <v>Harvey Danilo Suárez Morales</v>
          </cell>
          <cell r="BN191" t="str">
            <v>Secretaría Ejecutiva</v>
          </cell>
          <cell r="BO191" t="str">
            <v xml:space="preserve">BB- Departamento de Atención a Victimas </v>
          </cell>
          <cell r="BP191" t="str">
            <v>Claudia Viviana Ferro Buitrago</v>
          </cell>
          <cell r="BQ191">
            <v>52032888</v>
          </cell>
          <cell r="BR191" t="str">
            <v xml:space="preserve">BB- Departamento de Atención a Victimas </v>
          </cell>
          <cell r="BS191" t="str">
            <v>Sandra Helena
Narváez Ramírez C.C. 51.859.703 hasta por el término que dure la
ausencia de su titular</v>
          </cell>
          <cell r="BT191" t="str">
            <v>N/A</v>
          </cell>
          <cell r="BU191" t="str">
            <v>N/A</v>
          </cell>
          <cell r="BV191" t="str">
            <v>Inversión</v>
          </cell>
          <cell r="BW191">
            <v>95172968</v>
          </cell>
          <cell r="BX191" t="str">
            <v>N/A</v>
          </cell>
          <cell r="BY191" t="str">
            <v>N/A</v>
          </cell>
          <cell r="BZ191">
            <v>8652088</v>
          </cell>
          <cell r="CA191" t="str">
            <v>N/A</v>
          </cell>
          <cell r="CB191">
            <v>35623</v>
          </cell>
          <cell r="CC191">
            <v>89623</v>
          </cell>
          <cell r="CD191">
            <v>2022011000068</v>
          </cell>
          <cell r="CE191">
            <v>44972</v>
          </cell>
          <cell r="CF191">
            <v>44974</v>
          </cell>
          <cell r="CG191" t="str">
            <v>N/A</v>
          </cell>
          <cell r="CH191" t="str">
            <v>N/A</v>
          </cell>
          <cell r="CI191" t="str">
            <v>N/A</v>
          </cell>
          <cell r="CJ191" t="str">
            <v>N/A</v>
          </cell>
          <cell r="CK191" t="str">
            <v>N/A</v>
          </cell>
          <cell r="CL191">
            <v>0</v>
          </cell>
          <cell r="CM191" t="str">
            <v>N/A</v>
          </cell>
          <cell r="CN191">
            <v>0</v>
          </cell>
          <cell r="CO191" t="str">
            <v>N/A</v>
          </cell>
          <cell r="CP191">
            <v>0</v>
          </cell>
          <cell r="CQ191" t="str">
            <v>N/A</v>
          </cell>
          <cell r="CR191">
            <v>0</v>
          </cell>
          <cell r="CS191" t="str">
            <v>N/A</v>
          </cell>
          <cell r="CT191">
            <v>0</v>
          </cell>
          <cell r="CU191" t="str">
            <v>N/A</v>
          </cell>
          <cell r="CV191">
            <v>0</v>
          </cell>
          <cell r="CW191">
            <v>95172968</v>
          </cell>
          <cell r="CX191" t="str">
            <v>NO</v>
          </cell>
          <cell r="CY191" t="str">
            <v>N/A</v>
          </cell>
          <cell r="CZ191" t="str">
            <v>N/A</v>
          </cell>
          <cell r="DA191" t="str">
            <v>N/A</v>
          </cell>
          <cell r="DB191">
            <v>45291</v>
          </cell>
          <cell r="DC191">
            <v>45291</v>
          </cell>
          <cell r="DD191">
            <v>-51</v>
          </cell>
          <cell r="DE191" t="str">
            <v>NO</v>
          </cell>
          <cell r="DF191" t="str">
            <v>Bogotá D.C.</v>
          </cell>
          <cell r="DG191" t="str">
            <v>Cumplimiento</v>
          </cell>
          <cell r="DH191" t="str">
            <v>25-45-101044268</v>
          </cell>
          <cell r="DI191">
            <v>0</v>
          </cell>
          <cell r="DJ191" t="str">
            <v>Seguros del Estado S.A.</v>
          </cell>
          <cell r="DK191">
            <v>44973</v>
          </cell>
          <cell r="DL191">
            <v>44962</v>
          </cell>
          <cell r="DM191">
            <v>45108</v>
          </cell>
          <cell r="DN191" t="str">
            <v>https://jepcolombia.sharepoint.com/:b:/g/SE/DAJ/SDC/EfDHxhsn8d5Bk_maNuypMOgB9fw6YSw8-Pb5UIwSNcJaDg?e=k7yCRT</v>
          </cell>
          <cell r="DO191" t="str">
            <v>Ninguna</v>
          </cell>
          <cell r="DP191" t="str">
            <v>Terminado</v>
          </cell>
          <cell r="DQ191" t="str">
            <v>Ingreso</v>
          </cell>
          <cell r="DR191" t="str">
            <v>N/A</v>
          </cell>
          <cell r="DS191" t="str">
            <v>PENDIENTE</v>
          </cell>
          <cell r="DT191" t="str">
            <v>N/A</v>
          </cell>
          <cell r="DU191" t="str">
            <v>MASCULINO</v>
          </cell>
        </row>
        <row r="192">
          <cell r="AY192" t="str">
            <v>JEP-279-2023</v>
          </cell>
          <cell r="AZ192" t="str">
            <v>JEP-CSPO-279-2023</v>
          </cell>
          <cell r="BA192" t="str">
            <v>Carlos Torres</v>
          </cell>
          <cell r="BB192">
            <v>44960</v>
          </cell>
          <cell r="BC192" t="str">
            <v>Ruth Eslendi Miranda</v>
          </cell>
          <cell r="BD192" t="str">
            <v>Contratos o convenios que no requieren pluralidad de ofertas</v>
          </cell>
          <cell r="BE192" t="str">
            <v>1. Prestación de servicios</v>
          </cell>
          <cell r="BF192" t="str">
            <v>Cédula de ciudadanía</v>
          </cell>
          <cell r="BG192">
            <v>39658269</v>
          </cell>
          <cell r="BH192">
            <v>0</v>
          </cell>
          <cell r="BI192" t="str">
            <v>Persona Natural</v>
          </cell>
          <cell r="BJ192" t="str">
            <v>Bogotá D.C.</v>
          </cell>
          <cell r="BK192" t="str">
            <v>Prestar servicios profesionales para apoyar y acompañar al Departamento de Atención a Víctimas en la elaboración, seguimiento y apoyo respuesta a órdenes judiciales, peticiones, orientación y asesoría, atendiendo los enfoques diferenciales</v>
          </cell>
          <cell r="BL192" t="str">
            <v>Misional</v>
          </cell>
          <cell r="BM192" t="str">
            <v>Harvey Danilo Suárez Morales</v>
          </cell>
          <cell r="BN192" t="str">
            <v>Secretaría Ejecutiva</v>
          </cell>
          <cell r="BO192" t="str">
            <v xml:space="preserve">BB- Departamento de Atención a Victimas </v>
          </cell>
          <cell r="BP192" t="str">
            <v>Claudia Viviana Ferro Buitrago</v>
          </cell>
          <cell r="BQ192">
            <v>52032888</v>
          </cell>
          <cell r="BR192" t="str">
            <v xml:space="preserve">BB- Departamento de Atención a Victimas </v>
          </cell>
          <cell r="BS192" t="str">
            <v>Sandra Helena
Narváez Ramírez C.C. 51.859.703 hasta por el término que dure la
ausencia de su titular</v>
          </cell>
          <cell r="BT192" t="str">
            <v>N/A</v>
          </cell>
          <cell r="BU192" t="str">
            <v>N/A</v>
          </cell>
          <cell r="BV192" t="str">
            <v>Inversión</v>
          </cell>
          <cell r="BW192">
            <v>83485039</v>
          </cell>
          <cell r="BX192" t="str">
            <v>N/A</v>
          </cell>
          <cell r="BY192" t="str">
            <v>N/A</v>
          </cell>
          <cell r="BZ192">
            <v>7589549</v>
          </cell>
          <cell r="CA192" t="str">
            <v>N/A</v>
          </cell>
          <cell r="CB192">
            <v>58223</v>
          </cell>
          <cell r="CC192">
            <v>67723</v>
          </cell>
          <cell r="CD192">
            <v>2022011000068</v>
          </cell>
          <cell r="CE192">
            <v>44963</v>
          </cell>
          <cell r="CF192">
            <v>44964</v>
          </cell>
          <cell r="CG192" t="str">
            <v>N/A</v>
          </cell>
          <cell r="CH192" t="str">
            <v>N/A</v>
          </cell>
          <cell r="CI192" t="str">
            <v>N/A</v>
          </cell>
          <cell r="CJ192" t="str">
            <v>N/A</v>
          </cell>
          <cell r="CK192" t="str">
            <v>N/A</v>
          </cell>
          <cell r="CL192">
            <v>0</v>
          </cell>
          <cell r="CM192" t="str">
            <v>N/A</v>
          </cell>
          <cell r="CN192">
            <v>0</v>
          </cell>
          <cell r="CO192" t="str">
            <v>N/A</v>
          </cell>
          <cell r="CP192">
            <v>0</v>
          </cell>
          <cell r="CQ192" t="str">
            <v>N/A</v>
          </cell>
          <cell r="CR192">
            <v>0</v>
          </cell>
          <cell r="CS192" t="str">
            <v>N/A</v>
          </cell>
          <cell r="CT192">
            <v>0</v>
          </cell>
          <cell r="CU192" t="str">
            <v>N/A</v>
          </cell>
          <cell r="CV192">
            <v>0</v>
          </cell>
          <cell r="CW192">
            <v>83485039</v>
          </cell>
          <cell r="CX192" t="str">
            <v>NO</v>
          </cell>
          <cell r="CY192" t="str">
            <v>N/A</v>
          </cell>
          <cell r="CZ192" t="str">
            <v>N/A</v>
          </cell>
          <cell r="DA192" t="str">
            <v>N/A</v>
          </cell>
          <cell r="DB192">
            <v>45291</v>
          </cell>
          <cell r="DC192">
            <v>45291</v>
          </cell>
          <cell r="DD192">
            <v>-51</v>
          </cell>
          <cell r="DE192" t="str">
            <v>NO</v>
          </cell>
          <cell r="DF192" t="str">
            <v>Bogotá D.C.</v>
          </cell>
          <cell r="DG192" t="str">
            <v>Cumplimiento</v>
          </cell>
          <cell r="DH192" t="str">
            <v xml:space="preserve">	25-45-101044176</v>
          </cell>
          <cell r="DI192">
            <v>0</v>
          </cell>
          <cell r="DJ192" t="str">
            <v>Seguros del Estado S.A.</v>
          </cell>
          <cell r="DK192">
            <v>44963</v>
          </cell>
          <cell r="DL192" t="str">
            <v>06/02/2023 - 01/07/2024</v>
          </cell>
          <cell r="DM192">
            <v>44964</v>
          </cell>
          <cell r="DN192" t="str">
            <v>https://jepcolombia.sharepoint.com/:b:/g/SE/DAJ/SDC/EWph6JoSyEFLjvZdhi-CfFwBw-eqbhitfBLoZ1SMXJ4O_A?e=oVdvq2</v>
          </cell>
          <cell r="DO192" t="str">
            <v>Ninguna</v>
          </cell>
          <cell r="DP192" t="str">
            <v>Terminado</v>
          </cell>
          <cell r="DQ192" t="str">
            <v>Ingreso</v>
          </cell>
          <cell r="DR192" t="str">
            <v>N/A</v>
          </cell>
          <cell r="DS192" t="str">
            <v>DERECHO</v>
          </cell>
          <cell r="DT192" t="str">
            <v>N/A</v>
          </cell>
          <cell r="DU192" t="str">
            <v>FEMENINO</v>
          </cell>
        </row>
        <row r="193">
          <cell r="AY193" t="str">
            <v>JEP-278-2023</v>
          </cell>
          <cell r="AZ193" t="str">
            <v>JEP-CSPO-278-2023</v>
          </cell>
          <cell r="BA193" t="str">
            <v>Carlos Torres</v>
          </cell>
          <cell r="BB193">
            <v>44960</v>
          </cell>
          <cell r="BC193" t="str">
            <v>Ilva Juliana Ospina Garcia</v>
          </cell>
          <cell r="BD193" t="str">
            <v>Contratos o convenios que no requieren pluralidad de ofertas</v>
          </cell>
          <cell r="BE193" t="str">
            <v>1. Prestación de servicios</v>
          </cell>
          <cell r="BF193" t="str">
            <v>Cédula de ciudadanía</v>
          </cell>
          <cell r="BG193">
            <v>1032454987</v>
          </cell>
          <cell r="BH193">
            <v>1</v>
          </cell>
          <cell r="BI193" t="str">
            <v>Persona Natural</v>
          </cell>
          <cell r="BJ193" t="str">
            <v>Bogotá D.C.</v>
          </cell>
          <cell r="BK193" t="str">
            <v>Prestar servicios profesionales para apoyar y acompañar al Departamento de Atención a Víctimas en la elaboración, seguimiento y apoyo respuesta a órdenes judiciales, peticiones, orientación y asesoría, atendiendo los enfoques diferenciales</v>
          </cell>
          <cell r="BL193" t="str">
            <v>Misional</v>
          </cell>
          <cell r="BM193" t="str">
            <v>Harvey Danilo Suárez Morales</v>
          </cell>
          <cell r="BN193" t="str">
            <v>Secretaría Ejecutiva</v>
          </cell>
          <cell r="BO193" t="str">
            <v xml:space="preserve">BB- Departamento de Atención a Victimas </v>
          </cell>
          <cell r="BP193" t="str">
            <v>Claudia Viviana Ferro Buitrago</v>
          </cell>
          <cell r="BQ193">
            <v>52032888</v>
          </cell>
          <cell r="BR193" t="str">
            <v xml:space="preserve">BB- Departamento de Atención a Victimas </v>
          </cell>
          <cell r="BS193" t="str">
            <v>Sandra Helena
Narváez Ramírez C.C. 51.859.703 hasta por el término que dure la
ausencia de su titular</v>
          </cell>
          <cell r="BT193" t="str">
            <v>N/A</v>
          </cell>
          <cell r="BU193" t="str">
            <v>N/A</v>
          </cell>
          <cell r="BV193" t="str">
            <v>Inversión</v>
          </cell>
          <cell r="BW193">
            <v>83485039</v>
          </cell>
          <cell r="BX193" t="str">
            <v>N/A</v>
          </cell>
          <cell r="BY193" t="str">
            <v>N/A</v>
          </cell>
          <cell r="BZ193">
            <v>7589549</v>
          </cell>
          <cell r="CA193" t="str">
            <v>N/A</v>
          </cell>
          <cell r="CB193">
            <v>58123</v>
          </cell>
          <cell r="CC193">
            <v>67823</v>
          </cell>
          <cell r="CD193">
            <v>2022011000068</v>
          </cell>
          <cell r="CE193">
            <v>44964</v>
          </cell>
          <cell r="CF193">
            <v>44979</v>
          </cell>
          <cell r="CG193" t="str">
            <v>N/A</v>
          </cell>
          <cell r="CH193" t="str">
            <v>N/A</v>
          </cell>
          <cell r="CI193" t="str">
            <v>N/A</v>
          </cell>
          <cell r="CJ193" t="str">
            <v>N/A</v>
          </cell>
          <cell r="CK193" t="str">
            <v>N/A</v>
          </cell>
          <cell r="CL193">
            <v>-5818661</v>
          </cell>
          <cell r="CM193">
            <v>45287</v>
          </cell>
          <cell r="CN193">
            <v>41438935</v>
          </cell>
          <cell r="CO193">
            <v>45287</v>
          </cell>
          <cell r="CP193">
            <v>0</v>
          </cell>
          <cell r="CQ193" t="str">
            <v>N/A</v>
          </cell>
          <cell r="CR193">
            <v>0</v>
          </cell>
          <cell r="CS193" t="str">
            <v>N/A</v>
          </cell>
          <cell r="CT193">
            <v>1</v>
          </cell>
          <cell r="CU193">
            <v>45287</v>
          </cell>
          <cell r="CV193">
            <v>152</v>
          </cell>
          <cell r="CW193">
            <v>119105313</v>
          </cell>
          <cell r="CX193" t="str">
            <v>SI</v>
          </cell>
          <cell r="CY193">
            <v>41438935</v>
          </cell>
          <cell r="CZ193" t="str">
            <v>N/A</v>
          </cell>
          <cell r="DA193" t="str">
            <v>N/A</v>
          </cell>
          <cell r="DB193">
            <v>45291</v>
          </cell>
          <cell r="DC193">
            <v>45443</v>
          </cell>
          <cell r="DD193">
            <v>101</v>
          </cell>
          <cell r="DE193" t="str">
            <v>NO</v>
          </cell>
          <cell r="DF193" t="str">
            <v>Bogotá D.C.</v>
          </cell>
          <cell r="DG193" t="str">
            <v>Cumplimiento</v>
          </cell>
          <cell r="DH193" t="str">
            <v>380 47 994000131887</v>
          </cell>
          <cell r="DI193">
            <v>0</v>
          </cell>
          <cell r="DJ193" t="str">
            <v>Aseguradora Solidaria de Colombia</v>
          </cell>
          <cell r="DK193">
            <v>44965</v>
          </cell>
          <cell r="DL193" t="str">
            <v>07/02/2023 - 03/07/2024</v>
          </cell>
          <cell r="DM193">
            <v>44965</v>
          </cell>
          <cell r="DN193" t="str">
            <v>https://jepcolombia.sharepoint.com/:b:/g/SE/DAJ/SDC/ESoe1t_Hf8FAsuj1ej1lEMQBaul1ZQIDdcQXldKJ-fmFBw?e=5NMgf4</v>
          </cell>
          <cell r="DO193" t="str">
            <v>Mediante Otrosí N°1 el 27/12/2023 se publica la adición y prórroga del contrato JEP-278-2023</v>
          </cell>
          <cell r="DP193" t="str">
            <v>En ejecución</v>
          </cell>
          <cell r="DQ193" t="str">
            <v>Adición y prorroga</v>
          </cell>
          <cell r="DR193" t="str">
            <v>N/A</v>
          </cell>
          <cell r="DS193" t="str">
            <v>DERECHO</v>
          </cell>
          <cell r="DT193" t="str">
            <v>N/A</v>
          </cell>
          <cell r="DU193" t="str">
            <v>FEMENINO</v>
          </cell>
        </row>
        <row r="194">
          <cell r="AY194" t="str">
            <v>JEP-307-2023</v>
          </cell>
          <cell r="AZ194" t="str">
            <v>JEP-CSPO-307-2023</v>
          </cell>
          <cell r="BA194" t="str">
            <v>Clara Torres</v>
          </cell>
          <cell r="BB194">
            <v>44963</v>
          </cell>
          <cell r="BC194" t="str">
            <v>Andrea Ramírez Parra</v>
          </cell>
          <cell r="BD194" t="str">
            <v>Contratos o convenios que no requieren pluralidad de ofertas</v>
          </cell>
          <cell r="BE194" t="str">
            <v>1. Prestación de servicios</v>
          </cell>
          <cell r="BF194" t="str">
            <v>Cédula de ciudadanía</v>
          </cell>
          <cell r="BG194">
            <v>1017214967</v>
          </cell>
          <cell r="BH194">
            <v>7</v>
          </cell>
          <cell r="BI194" t="str">
            <v>Persona Natural</v>
          </cell>
          <cell r="BJ194" t="str">
            <v>Medellin</v>
          </cell>
          <cell r="BK194"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194" t="str">
            <v>Misional</v>
          </cell>
          <cell r="BM194" t="str">
            <v>Harvey Danilo Suárez Morales</v>
          </cell>
          <cell r="BN194" t="str">
            <v>Secretaría Ejecutiva</v>
          </cell>
          <cell r="BO194" t="str">
            <v xml:space="preserve">BB- Departamento de Atención a Victimas </v>
          </cell>
          <cell r="BP194" t="str">
            <v>Claudia Viviana Ferro Buitrago</v>
          </cell>
          <cell r="BQ194">
            <v>52032888</v>
          </cell>
          <cell r="BR194" t="str">
            <v xml:space="preserve">BB- Departamento de Atención a Victimas </v>
          </cell>
          <cell r="BS194" t="str">
            <v>Sandra Helena
Narváez Ramírez C.C. 51.859.703 hasta por el término que dure la
ausencia de su titular</v>
          </cell>
          <cell r="BT194" t="str">
            <v>N/A</v>
          </cell>
          <cell r="BU194" t="str">
            <v>N/A</v>
          </cell>
          <cell r="BV194" t="str">
            <v>Inversión</v>
          </cell>
          <cell r="BW194">
            <v>83485039</v>
          </cell>
          <cell r="BX194" t="str">
            <v>N/A</v>
          </cell>
          <cell r="BY194" t="str">
            <v>N/A</v>
          </cell>
          <cell r="BZ194">
            <v>7589549</v>
          </cell>
          <cell r="CA194" t="str">
            <v>N/A</v>
          </cell>
          <cell r="CB194">
            <v>59823</v>
          </cell>
          <cell r="CC194">
            <v>75223</v>
          </cell>
          <cell r="CD194">
            <v>2022011000068</v>
          </cell>
          <cell r="CE194">
            <v>44966</v>
          </cell>
          <cell r="CF194">
            <v>44967</v>
          </cell>
          <cell r="CG194" t="str">
            <v>Esther Yolima Bedoya Jaramillo</v>
          </cell>
          <cell r="CH194" t="str">
            <v>Cedula de ciudadanía</v>
          </cell>
          <cell r="CI194">
            <v>1020412134</v>
          </cell>
          <cell r="CJ194">
            <v>0</v>
          </cell>
          <cell r="CK194">
            <v>45180</v>
          </cell>
          <cell r="CL194">
            <v>0</v>
          </cell>
          <cell r="CM194" t="str">
            <v>N/A</v>
          </cell>
          <cell r="CN194">
            <v>0</v>
          </cell>
          <cell r="CO194" t="str">
            <v>N/A</v>
          </cell>
          <cell r="CP194">
            <v>0</v>
          </cell>
          <cell r="CQ194" t="str">
            <v>N/A</v>
          </cell>
          <cell r="CR194">
            <v>0</v>
          </cell>
          <cell r="CS194" t="str">
            <v>N/A</v>
          </cell>
          <cell r="CT194">
            <v>0</v>
          </cell>
          <cell r="CU194" t="str">
            <v>N/A</v>
          </cell>
          <cell r="CV194">
            <v>0</v>
          </cell>
          <cell r="CW194">
            <v>83485039</v>
          </cell>
          <cell r="CX194" t="str">
            <v>NO</v>
          </cell>
          <cell r="CY194" t="str">
            <v>N/A</v>
          </cell>
          <cell r="CZ194" t="str">
            <v>N/A</v>
          </cell>
          <cell r="DA194" t="str">
            <v>N/A</v>
          </cell>
          <cell r="DB194">
            <v>45291</v>
          </cell>
          <cell r="DC194">
            <v>45291</v>
          </cell>
          <cell r="DD194">
            <v>-51</v>
          </cell>
          <cell r="DE194" t="str">
            <v>NO</v>
          </cell>
          <cell r="DF194" t="str">
            <v>Medellín con desplazamiento en el departamento de Antioquia</v>
          </cell>
          <cell r="DG194" t="str">
            <v>Cumplimiento</v>
          </cell>
          <cell r="DH194" t="str">
            <v xml:space="preserve">21-47-101026263 </v>
          </cell>
          <cell r="DI194">
            <v>0</v>
          </cell>
          <cell r="DJ194" t="str">
            <v>Seguros del Estado S.A.</v>
          </cell>
          <cell r="DK194">
            <v>44966</v>
          </cell>
          <cell r="DL194" t="str">
            <v>09/02/2023 - 30/06/2024</v>
          </cell>
          <cell r="DM194">
            <v>44967</v>
          </cell>
          <cell r="DN194" t="str">
            <v>https://jepcolombia.sharepoint.com/:b:/g/SE/DAJ/SDC/ET8R69e7YFBJmjm1RGJJZEEBUDU4Ppl2U4qo1nkLWOtzGA?e=2CcuaD</v>
          </cell>
          <cell r="DO194" t="str">
            <v>El 11//09/2023 quedo publicada la cesión JEP-307-2023, a partir del 11 de septiembre de 2023</v>
          </cell>
          <cell r="DP194" t="str">
            <v>Terminado</v>
          </cell>
          <cell r="DQ194" t="str">
            <v>Cesión</v>
          </cell>
          <cell r="DR194" t="str">
            <v>N/A</v>
          </cell>
          <cell r="DS194" t="str">
            <v>HISTORIA</v>
          </cell>
          <cell r="DT194" t="str">
            <v>N/A</v>
          </cell>
          <cell r="DU194" t="str">
            <v>FEMENINO</v>
          </cell>
        </row>
        <row r="195">
          <cell r="AY195" t="str">
            <v>JEP-454-2023</v>
          </cell>
          <cell r="AZ195" t="str">
            <v>JEP-CSPO-453-2023</v>
          </cell>
          <cell r="BA195" t="str">
            <v>Julieth Barrera</v>
          </cell>
          <cell r="BB195">
            <v>44979</v>
          </cell>
          <cell r="BC195" t="str">
            <v>Violeta Florez Botero</v>
          </cell>
          <cell r="BD195" t="str">
            <v>Contratos o convenios que no requieren pluralidad de ofertas</v>
          </cell>
          <cell r="BE195" t="str">
            <v>1. Prestación de servicios</v>
          </cell>
          <cell r="BF195" t="str">
            <v>Cédula de ciudadanía</v>
          </cell>
          <cell r="BG195">
            <v>43976503</v>
          </cell>
          <cell r="BH195">
            <v>8</v>
          </cell>
          <cell r="BI195" t="str">
            <v>Persona Natural</v>
          </cell>
          <cell r="BJ195" t="str">
            <v>Medellin</v>
          </cell>
          <cell r="BK195"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195" t="str">
            <v>Misional</v>
          </cell>
          <cell r="BM195" t="str">
            <v>Harvey Danilo Suárez Morales</v>
          </cell>
          <cell r="BN195" t="str">
            <v>Secretaría Ejecutiva</v>
          </cell>
          <cell r="BO195" t="str">
            <v xml:space="preserve">BB- Departamento de Atención a Victimas </v>
          </cell>
          <cell r="BP195" t="str">
            <v>Claudia Viviana Ferro Buitrago</v>
          </cell>
          <cell r="BQ195">
            <v>52032888</v>
          </cell>
          <cell r="BR195" t="str">
            <v xml:space="preserve">BB- Departamento de Atención a Victimas </v>
          </cell>
          <cell r="BS195" t="str">
            <v>Sandra Helena
Narváez Ramírez C.C. 51.859.703 hasta por el término que dure la
ausencia de su titular</v>
          </cell>
          <cell r="BT195" t="str">
            <v>N/A</v>
          </cell>
          <cell r="BU195" t="str">
            <v>N/A</v>
          </cell>
          <cell r="BV195" t="str">
            <v>Inversión</v>
          </cell>
          <cell r="BW195">
            <v>83485039</v>
          </cell>
          <cell r="BX195" t="str">
            <v>N/A</v>
          </cell>
          <cell r="BY195" t="str">
            <v>N/A</v>
          </cell>
          <cell r="BZ195">
            <v>7589549</v>
          </cell>
          <cell r="CA195" t="str">
            <v>N/A</v>
          </cell>
          <cell r="CB195">
            <v>58423</v>
          </cell>
          <cell r="CC195">
            <v>117123</v>
          </cell>
          <cell r="CD195">
            <v>2022011000068</v>
          </cell>
          <cell r="CE195">
            <v>44985</v>
          </cell>
          <cell r="CF195">
            <v>44987</v>
          </cell>
          <cell r="CG195" t="str">
            <v>N/A</v>
          </cell>
          <cell r="CH195" t="str">
            <v>N/A</v>
          </cell>
          <cell r="CI195" t="str">
            <v>N/A</v>
          </cell>
          <cell r="CJ195" t="str">
            <v>N/A</v>
          </cell>
          <cell r="CK195" t="str">
            <v>N/A</v>
          </cell>
          <cell r="CL195">
            <v>0</v>
          </cell>
          <cell r="CM195" t="str">
            <v>N/A</v>
          </cell>
          <cell r="CN195">
            <v>0</v>
          </cell>
          <cell r="CO195" t="str">
            <v>N/A</v>
          </cell>
          <cell r="CP195">
            <v>0</v>
          </cell>
          <cell r="CQ195" t="str">
            <v>N/A</v>
          </cell>
          <cell r="CR195">
            <v>0</v>
          </cell>
          <cell r="CS195" t="str">
            <v>N/A</v>
          </cell>
          <cell r="CT195">
            <v>0</v>
          </cell>
          <cell r="CU195" t="str">
            <v>N/A</v>
          </cell>
          <cell r="CV195">
            <v>0</v>
          </cell>
          <cell r="CW195">
            <v>83485039</v>
          </cell>
          <cell r="CX195" t="str">
            <v>NO</v>
          </cell>
          <cell r="CY195" t="str">
            <v>N/A</v>
          </cell>
          <cell r="CZ195" t="str">
            <v>N/A</v>
          </cell>
          <cell r="DA195" t="str">
            <v>N/A</v>
          </cell>
          <cell r="DB195">
            <v>45291</v>
          </cell>
          <cell r="DC195">
            <v>45291</v>
          </cell>
          <cell r="DD195">
            <v>-51</v>
          </cell>
          <cell r="DE195" t="str">
            <v>NO</v>
          </cell>
          <cell r="DF195" t="str">
            <v>Medellín con desplazamiento en el departamento de Antioquia</v>
          </cell>
          <cell r="DG195" t="str">
            <v>Cumplimiento</v>
          </cell>
          <cell r="DH195" t="str">
            <v>25-47-101003776</v>
          </cell>
          <cell r="DI195">
            <v>0</v>
          </cell>
          <cell r="DJ195" t="str">
            <v>Seguros del Estado S.A.</v>
          </cell>
          <cell r="DK195">
            <v>44985</v>
          </cell>
          <cell r="DL195" t="str">
            <v>28/02/2023 - 01/07/2024</v>
          </cell>
          <cell r="DM195">
            <v>44986</v>
          </cell>
          <cell r="DN195" t="str">
            <v>https://jepcolombia.sharepoint.com/:b:/g/SE/DAJ/SDC/ET-l1Hret-lCt54FifnVmWABTPjFR7kwoWidK4KrJiXjEg?e=5yTdzp</v>
          </cell>
          <cell r="DO195" t="str">
            <v>Ninguna</v>
          </cell>
          <cell r="DP195" t="str">
            <v>Terminado</v>
          </cell>
          <cell r="DQ195" t="str">
            <v>Ingreso</v>
          </cell>
          <cell r="DR195" t="str">
            <v>N/A</v>
          </cell>
          <cell r="DS195" t="str">
            <v>DERECHO</v>
          </cell>
          <cell r="DT195" t="str">
            <v>N/A</v>
          </cell>
          <cell r="DU195" t="str">
            <v>FEMENINO</v>
          </cell>
        </row>
        <row r="196">
          <cell r="AY196" t="str">
            <v>JEP-079-2023</v>
          </cell>
          <cell r="AZ196" t="str">
            <v>JEP-CSPO-079-2023</v>
          </cell>
          <cell r="BA196" t="str">
            <v>Clara Torres</v>
          </cell>
          <cell r="BB196">
            <v>44943</v>
          </cell>
          <cell r="BC196" t="str">
            <v>Astrid Marina Cruz Jiménez</v>
          </cell>
          <cell r="BD196" t="str">
            <v>Contratos o convenios que no requieren pluralidad de ofertas</v>
          </cell>
          <cell r="BE196" t="str">
            <v>1. Prestación de servicios</v>
          </cell>
          <cell r="BF196" t="str">
            <v>Cédula de ciudadanía</v>
          </cell>
          <cell r="BG196">
            <v>55221469</v>
          </cell>
          <cell r="BH196">
            <v>9</v>
          </cell>
          <cell r="BI196" t="str">
            <v>Persona Natural</v>
          </cell>
          <cell r="BJ196" t="str">
            <v>Barranquilla</v>
          </cell>
          <cell r="BK196"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196" t="str">
            <v>Misional</v>
          </cell>
          <cell r="BM196" t="str">
            <v>Harvey Danilo Suárez Morales</v>
          </cell>
          <cell r="BN196" t="str">
            <v>Secretaría Ejecutiva</v>
          </cell>
          <cell r="BO196" t="str">
            <v xml:space="preserve">BB- Departamento de Atención a Victimas </v>
          </cell>
          <cell r="BP196" t="str">
            <v>Claudia Viviana Ferro Buitrago</v>
          </cell>
          <cell r="BQ196">
            <v>52032888</v>
          </cell>
          <cell r="BR196" t="str">
            <v xml:space="preserve">BB- Departamento de Atención a Victimas </v>
          </cell>
          <cell r="BS196" t="str">
            <v>Sandra Helena
Narváez Ramírez C.C. 51.859.703 hasta por el término que dure la
ausencia de su titular</v>
          </cell>
          <cell r="BT196" t="str">
            <v>N/A</v>
          </cell>
          <cell r="BU196" t="str">
            <v>N/A</v>
          </cell>
          <cell r="BV196" t="str">
            <v>Inversión</v>
          </cell>
          <cell r="BW196">
            <v>87532783</v>
          </cell>
          <cell r="BX196" t="str">
            <v>N/A</v>
          </cell>
          <cell r="BY196" t="str">
            <v>N/A</v>
          </cell>
          <cell r="BZ196">
            <v>7589549</v>
          </cell>
          <cell r="CA196" t="str">
            <v>N/A</v>
          </cell>
          <cell r="CB196">
            <v>35723</v>
          </cell>
          <cell r="CC196">
            <v>31923</v>
          </cell>
          <cell r="CD196">
            <v>2022011000068</v>
          </cell>
          <cell r="CE196">
            <v>44945</v>
          </cell>
          <cell r="CF196">
            <v>44946</v>
          </cell>
          <cell r="CG196" t="str">
            <v>N/A</v>
          </cell>
          <cell r="CH196" t="str">
            <v>N/A</v>
          </cell>
          <cell r="CI196" t="str">
            <v>N/A</v>
          </cell>
          <cell r="CJ196" t="str">
            <v>N/A</v>
          </cell>
          <cell r="CK196" t="str">
            <v>N/A</v>
          </cell>
          <cell r="CL196">
            <v>0</v>
          </cell>
          <cell r="CM196" t="str">
            <v>N/A</v>
          </cell>
          <cell r="CN196">
            <v>0</v>
          </cell>
          <cell r="CO196" t="str">
            <v>N/A</v>
          </cell>
          <cell r="CP196">
            <v>0</v>
          </cell>
          <cell r="CQ196" t="str">
            <v>N/A</v>
          </cell>
          <cell r="CR196">
            <v>0</v>
          </cell>
          <cell r="CS196" t="str">
            <v>N/A</v>
          </cell>
          <cell r="CT196">
            <v>0</v>
          </cell>
          <cell r="CU196" t="str">
            <v>N/A</v>
          </cell>
          <cell r="CV196">
            <v>0</v>
          </cell>
          <cell r="CW196">
            <v>87532783</v>
          </cell>
          <cell r="CX196" t="str">
            <v>NO</v>
          </cell>
          <cell r="CY196" t="str">
            <v>N/A</v>
          </cell>
          <cell r="CZ196" t="str">
            <v>N/A</v>
          </cell>
          <cell r="DA196" t="str">
            <v>N/A</v>
          </cell>
          <cell r="DB196">
            <v>45291</v>
          </cell>
          <cell r="DC196">
            <v>45291</v>
          </cell>
          <cell r="DD196">
            <v>-51</v>
          </cell>
          <cell r="DE196" t="str">
            <v>SI</v>
          </cell>
          <cell r="DF196" t="str">
            <v>Barranquilla con
desplazamiento en la región conformada por los departamentos de Atlántico,
Magdalena, Bolívar, Sucre, Córdoba, La Guajira y Cesár</v>
          </cell>
          <cell r="DG196" t="str">
            <v>Cumplimiento</v>
          </cell>
          <cell r="DH196" t="str">
            <v>25-47-101003562</v>
          </cell>
          <cell r="DI196">
            <v>0</v>
          </cell>
          <cell r="DJ196" t="str">
            <v>Seguros del Estado S.A.</v>
          </cell>
          <cell r="DK196">
            <v>44945</v>
          </cell>
          <cell r="DL196" t="str">
            <v>18/01/2023 - 01/07/2024</v>
          </cell>
          <cell r="DM196">
            <v>44946</v>
          </cell>
          <cell r="DN196" t="str">
            <v>https://jepcolombia.sharepoint.com/:b:/g/SE/DAJ/SDC/EdocvyryWgdNgxuUDYoxClUBJnGituUyRPDcFP_oZiBuQg?e=yo6h4W</v>
          </cell>
          <cell r="DO196" t="str">
            <v>Ninguna</v>
          </cell>
          <cell r="DP196" t="str">
            <v>Terminado</v>
          </cell>
          <cell r="DQ196" t="str">
            <v>Ingreso</v>
          </cell>
          <cell r="DR196" t="str">
            <v>N/A</v>
          </cell>
          <cell r="DS196" t="str">
            <v>DERECHO</v>
          </cell>
          <cell r="DT196" t="str">
            <v>N/A</v>
          </cell>
          <cell r="DU196" t="str">
            <v>FEMENINO</v>
          </cell>
        </row>
        <row r="197">
          <cell r="AY197" t="str">
            <v>JEP-222-2023</v>
          </cell>
          <cell r="AZ197" t="str">
            <v>JEP-CSPO-222-2023</v>
          </cell>
          <cell r="BA197" t="str">
            <v>Clara Torres</v>
          </cell>
          <cell r="BB197">
            <v>44956</v>
          </cell>
          <cell r="BC197" t="str">
            <v>Germán Nelinho Martínez Hernández</v>
          </cell>
          <cell r="BD197" t="str">
            <v>Contratos o convenios que no requieren pluralidad de ofertas</v>
          </cell>
          <cell r="BE197" t="str">
            <v>1. Prestación de servicios</v>
          </cell>
          <cell r="BF197" t="str">
            <v>Cédula de ciudadanía</v>
          </cell>
          <cell r="BG197">
            <v>92538191</v>
          </cell>
          <cell r="BH197">
            <v>3</v>
          </cell>
          <cell r="BI197" t="str">
            <v>Persona Natural</v>
          </cell>
          <cell r="BJ197" t="str">
            <v xml:space="preserve">Sincelejo </v>
          </cell>
          <cell r="BK197"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197" t="str">
            <v>Misional</v>
          </cell>
          <cell r="BM197" t="str">
            <v>Harvey Danilo Suárez Morales</v>
          </cell>
          <cell r="BN197" t="str">
            <v>Secretaría Ejecutiva</v>
          </cell>
          <cell r="BO197" t="str">
            <v xml:space="preserve">BB- Departamento de Atención a Victimas </v>
          </cell>
          <cell r="BP197" t="str">
            <v>Claudia Viviana Ferro Buitrago</v>
          </cell>
          <cell r="BQ197">
            <v>52032888</v>
          </cell>
          <cell r="BR197" t="str">
            <v xml:space="preserve">BB- Departamento de Atención a Victimas </v>
          </cell>
          <cell r="BS197" t="str">
            <v>Sandra Helena
Narváez Ramírez C.C. 51.859.703 hasta por el término que dure la
ausencia de su titular</v>
          </cell>
          <cell r="BT197" t="str">
            <v>N/A</v>
          </cell>
          <cell r="BU197" t="str">
            <v>N/A</v>
          </cell>
          <cell r="BV197" t="str">
            <v>Inversión</v>
          </cell>
          <cell r="BW197">
            <v>83485039</v>
          </cell>
          <cell r="BX197" t="str">
            <v>N/A</v>
          </cell>
          <cell r="BY197" t="str">
            <v>N/A</v>
          </cell>
          <cell r="BZ197">
            <v>7589549</v>
          </cell>
          <cell r="CA197" t="str">
            <v>N/A</v>
          </cell>
          <cell r="CB197">
            <v>59123</v>
          </cell>
          <cell r="CC197">
            <v>64123</v>
          </cell>
          <cell r="CD197">
            <v>2022011000068</v>
          </cell>
          <cell r="CE197">
            <v>44959</v>
          </cell>
          <cell r="CF197">
            <v>44960</v>
          </cell>
          <cell r="CG197" t="str">
            <v>N/A</v>
          </cell>
          <cell r="CH197" t="str">
            <v>N/A</v>
          </cell>
          <cell r="CI197" t="str">
            <v>N/A</v>
          </cell>
          <cell r="CJ197" t="str">
            <v>N/A</v>
          </cell>
          <cell r="CK197" t="str">
            <v>N/A</v>
          </cell>
          <cell r="CL197">
            <v>0</v>
          </cell>
          <cell r="CM197" t="str">
            <v>N/A</v>
          </cell>
          <cell r="CN197">
            <v>0</v>
          </cell>
          <cell r="CO197" t="str">
            <v>N/A</v>
          </cell>
          <cell r="CP197">
            <v>0</v>
          </cell>
          <cell r="CQ197" t="str">
            <v>N/A</v>
          </cell>
          <cell r="CR197">
            <v>0</v>
          </cell>
          <cell r="CS197" t="str">
            <v>N/A</v>
          </cell>
          <cell r="CT197">
            <v>0</v>
          </cell>
          <cell r="CU197" t="str">
            <v>N/A</v>
          </cell>
          <cell r="CV197">
            <v>0</v>
          </cell>
          <cell r="CW197">
            <v>83485039</v>
          </cell>
          <cell r="CX197" t="str">
            <v>NO</v>
          </cell>
          <cell r="CY197" t="str">
            <v>N/A</v>
          </cell>
          <cell r="CZ197" t="str">
            <v>N/A</v>
          </cell>
          <cell r="DA197" t="str">
            <v>N/A</v>
          </cell>
          <cell r="DB197">
            <v>45291</v>
          </cell>
          <cell r="DC197">
            <v>45291</v>
          </cell>
          <cell r="DD197">
            <v>-51</v>
          </cell>
          <cell r="DE197" t="str">
            <v>NO</v>
          </cell>
          <cell r="DF197" t="str">
            <v>Corozal con
desplazamiento en la región conformada por los departamentos de Sucre, Magdalena, Bolívar, Cesar,
Córdoba, Atlántico y La Guajira</v>
          </cell>
          <cell r="DG197" t="str">
            <v>Cumplimiento</v>
          </cell>
          <cell r="DH197" t="str">
            <v>25-47-101003667</v>
          </cell>
          <cell r="DI197">
            <v>0</v>
          </cell>
          <cell r="DJ197" t="str">
            <v>Seguros del Estado S.A.</v>
          </cell>
          <cell r="DK197">
            <v>44959</v>
          </cell>
          <cell r="DL197" t="str">
            <v>02/02/2023 - 01/07/2024</v>
          </cell>
          <cell r="DM197">
            <v>44960</v>
          </cell>
          <cell r="DN197" t="str">
            <v>https://jepcolombia.sharepoint.com/:b:/g/SE/DAJ/SDC/Ec3Sk8u98jVDoGMS-4okWagBeSqWNjTmICjPh9uffQD18w?e=f8tGaq</v>
          </cell>
          <cell r="DO197" t="str">
            <v>Ninguna</v>
          </cell>
          <cell r="DP197" t="str">
            <v>Terminado</v>
          </cell>
          <cell r="DQ197" t="str">
            <v>Ingreso</v>
          </cell>
          <cell r="DR197" t="str">
            <v>N/A</v>
          </cell>
          <cell r="DS197" t="str">
            <v>DERECHO</v>
          </cell>
          <cell r="DT197" t="str">
            <v>N/A</v>
          </cell>
          <cell r="DU197" t="str">
            <v>MASCULINO</v>
          </cell>
        </row>
        <row r="198">
          <cell r="AY198" t="str">
            <v>JEP-414-2023</v>
          </cell>
          <cell r="AZ198" t="str">
            <v>JEP-CSPO-414-2023</v>
          </cell>
          <cell r="BA198" t="str">
            <v>Julieth Barrera</v>
          </cell>
          <cell r="BB198">
            <v>44973</v>
          </cell>
          <cell r="BC198" t="str">
            <v>Karen Jorley Torres Capacho</v>
          </cell>
          <cell r="BD198" t="str">
            <v>Contratos o convenios que no requieren pluralidad de ofertas</v>
          </cell>
          <cell r="BE198" t="str">
            <v>1. Prestación de servicios</v>
          </cell>
          <cell r="BF198" t="str">
            <v>Cédula de ciudadanía</v>
          </cell>
          <cell r="BG198">
            <v>28215946</v>
          </cell>
          <cell r="BH198">
            <v>8</v>
          </cell>
          <cell r="BI198" t="str">
            <v>Persona Natural</v>
          </cell>
          <cell r="BJ198" t="str">
            <v>Barrancabermeja</v>
          </cell>
          <cell r="BK198"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198" t="str">
            <v>Misional</v>
          </cell>
          <cell r="BM198" t="str">
            <v>Harvey Danilo Suárez Morales</v>
          </cell>
          <cell r="BN198" t="str">
            <v>Secretaría Ejecutiva</v>
          </cell>
          <cell r="BO198" t="str">
            <v xml:space="preserve">BB- Departamento de Atención a Victimas </v>
          </cell>
          <cell r="BP198" t="str">
            <v>Claudia Viviana Ferro Buitrago</v>
          </cell>
          <cell r="BQ198">
            <v>52032888</v>
          </cell>
          <cell r="BR198" t="str">
            <v xml:space="preserve">BB- Departamento de Atención a Victimas </v>
          </cell>
          <cell r="BS198" t="str">
            <v>Sandra Helena
Narváez Ramírez C.C. 51.859.703 hasta por el término que dure la
ausencia de su titular</v>
          </cell>
          <cell r="BT198" t="str">
            <v>N/A</v>
          </cell>
          <cell r="BU198" t="str">
            <v>N/A</v>
          </cell>
          <cell r="BV198" t="str">
            <v>Inversión</v>
          </cell>
          <cell r="BW198">
            <v>83485039</v>
          </cell>
          <cell r="BX198" t="str">
            <v>N/A</v>
          </cell>
          <cell r="BY198" t="str">
            <v>N/A</v>
          </cell>
          <cell r="BZ198">
            <v>7589549</v>
          </cell>
          <cell r="CA198" t="str">
            <v>N/A</v>
          </cell>
          <cell r="CB198">
            <v>58923</v>
          </cell>
          <cell r="CC198">
            <v>108223</v>
          </cell>
          <cell r="CD198" t="str">
            <v xml:space="preserve">	2022011000068</v>
          </cell>
          <cell r="CE198">
            <v>44978</v>
          </cell>
          <cell r="CF198">
            <v>44980</v>
          </cell>
          <cell r="CG198" t="str">
            <v>N/A</v>
          </cell>
          <cell r="CH198" t="str">
            <v>N/A</v>
          </cell>
          <cell r="CI198" t="str">
            <v>N/A</v>
          </cell>
          <cell r="CJ198" t="str">
            <v>N/A</v>
          </cell>
          <cell r="CK198" t="str">
            <v>N/A</v>
          </cell>
          <cell r="CL198">
            <v>0</v>
          </cell>
          <cell r="CM198" t="str">
            <v>N/A</v>
          </cell>
          <cell r="CN198">
            <v>0</v>
          </cell>
          <cell r="CO198" t="str">
            <v>N/A</v>
          </cell>
          <cell r="CP198">
            <v>0</v>
          </cell>
          <cell r="CQ198" t="str">
            <v>N/A</v>
          </cell>
          <cell r="CR198">
            <v>0</v>
          </cell>
          <cell r="CS198" t="str">
            <v>N/A</v>
          </cell>
          <cell r="CT198">
            <v>0</v>
          </cell>
          <cell r="CU198" t="str">
            <v>N/A</v>
          </cell>
          <cell r="CV198">
            <v>0</v>
          </cell>
          <cell r="CW198">
            <v>83485039</v>
          </cell>
          <cell r="CX198" t="str">
            <v>NO</v>
          </cell>
          <cell r="CY198" t="str">
            <v>N/A</v>
          </cell>
          <cell r="CZ198" t="str">
            <v>N/A</v>
          </cell>
          <cell r="DA198" t="str">
            <v>N/A</v>
          </cell>
          <cell r="DB198">
            <v>45291</v>
          </cell>
          <cell r="DC198">
            <v>45291</v>
          </cell>
          <cell r="DD198">
            <v>-51</v>
          </cell>
          <cell r="DE198" t="str">
            <v>NO</v>
          </cell>
          <cell r="DF198" t="str">
            <v xml:space="preserve"> Barrancabermeja
con desplazamiento por los departamentos de Santander, Norte de Santander y región que
conforma el Magdalena Medio</v>
          </cell>
          <cell r="DG198" t="str">
            <v>Cumplimiento</v>
          </cell>
          <cell r="DH198" t="str">
            <v>475 47 994000058269</v>
          </cell>
          <cell r="DI198">
            <v>1</v>
          </cell>
          <cell r="DJ198" t="str">
            <v>Aseguradora Solidaria de Colombia</v>
          </cell>
          <cell r="DK198">
            <v>44979</v>
          </cell>
          <cell r="DL198" t="str">
            <v>21/02/2023 - 30/06/2024</v>
          </cell>
          <cell r="DM198">
            <v>44980</v>
          </cell>
          <cell r="DN198" t="str">
            <v>https://jepcolombia.sharepoint.com/:b:/g/SE/DAJ/SDC/EZD25uArNfVAt-SR9RoZoUsBzwtU7e8hDC_TRnjASB_Fuw?e=delVfE</v>
          </cell>
          <cell r="DO198" t="str">
            <v>Ninguna</v>
          </cell>
          <cell r="DP198" t="str">
            <v>Terminado</v>
          </cell>
          <cell r="DQ198" t="str">
            <v>Ingreso</v>
          </cell>
          <cell r="DR198" t="str">
            <v>N/A</v>
          </cell>
          <cell r="DS198" t="str">
            <v>DERECHO</v>
          </cell>
          <cell r="DT198" t="str">
            <v>N/A</v>
          </cell>
          <cell r="DU198" t="str">
            <v>FEMENINO</v>
          </cell>
        </row>
        <row r="199">
          <cell r="AY199" t="str">
            <v>JEP-293-2023</v>
          </cell>
          <cell r="AZ199" t="str">
            <v>JEP-CSPO-293-2023</v>
          </cell>
          <cell r="BA199" t="str">
            <v>Carlos Torres</v>
          </cell>
          <cell r="BB199">
            <v>44960</v>
          </cell>
          <cell r="BC199" t="str">
            <v>Erika Andrea Mosquera Oviedo</v>
          </cell>
          <cell r="BD199" t="str">
            <v>Contratos o convenios que no requieren pluralidad de ofertas</v>
          </cell>
          <cell r="BE199" t="str">
            <v>1. Prestación de servicios</v>
          </cell>
          <cell r="BF199" t="str">
            <v>Cédula de ciudadanía</v>
          </cell>
          <cell r="BG199">
            <v>52851504</v>
          </cell>
          <cell r="BH199">
            <v>0</v>
          </cell>
          <cell r="BI199" t="str">
            <v>Persona Natural</v>
          </cell>
          <cell r="BJ199" t="str">
            <v>Bogotá D.C.</v>
          </cell>
          <cell r="BK199"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199" t="str">
            <v>Misional</v>
          </cell>
          <cell r="BM199" t="str">
            <v>Harvey Danilo Suárez Morales</v>
          </cell>
          <cell r="BN199" t="str">
            <v>Secretaría Ejecutiva</v>
          </cell>
          <cell r="BO199" t="str">
            <v xml:space="preserve">BB- Departamento de Atención a Victimas </v>
          </cell>
          <cell r="BP199" t="str">
            <v>Claudia Viviana Ferro Buitrago</v>
          </cell>
          <cell r="BQ199">
            <v>52032888</v>
          </cell>
          <cell r="BR199" t="str">
            <v xml:space="preserve">BB- Departamento de Atención a Victimas </v>
          </cell>
          <cell r="BS199" t="str">
            <v>Sandra Helena
Narváez Ramírez C.C. 51.859.703 hasta por el término que dure la
ausencia de su titular</v>
          </cell>
          <cell r="BT199" t="str">
            <v>N/A</v>
          </cell>
          <cell r="BU199" t="str">
            <v>N/A</v>
          </cell>
          <cell r="BV199" t="str">
            <v>Inversión</v>
          </cell>
          <cell r="BW199">
            <v>83485039</v>
          </cell>
          <cell r="BX199" t="str">
            <v>N/A</v>
          </cell>
          <cell r="BY199" t="str">
            <v>N/A</v>
          </cell>
          <cell r="BZ199">
            <v>7589549</v>
          </cell>
          <cell r="CA199" t="str">
            <v>N/A</v>
          </cell>
          <cell r="CB199">
            <v>59023</v>
          </cell>
          <cell r="CC199">
            <v>65723</v>
          </cell>
          <cell r="CD199">
            <v>2022011000068</v>
          </cell>
          <cell r="CE199">
            <v>44961</v>
          </cell>
          <cell r="CF199">
            <v>44963</v>
          </cell>
          <cell r="CG199" t="str">
            <v>N/A</v>
          </cell>
          <cell r="CH199" t="str">
            <v>N/A</v>
          </cell>
          <cell r="CI199" t="str">
            <v>N/A</v>
          </cell>
          <cell r="CJ199" t="str">
            <v>N/A</v>
          </cell>
          <cell r="CK199" t="str">
            <v>N/A</v>
          </cell>
          <cell r="CL199">
            <v>0</v>
          </cell>
          <cell r="CM199" t="str">
            <v>N/A</v>
          </cell>
          <cell r="CN199">
            <v>0</v>
          </cell>
          <cell r="CO199" t="str">
            <v>N/A</v>
          </cell>
          <cell r="CP199">
            <v>0</v>
          </cell>
          <cell r="CQ199" t="str">
            <v>N/A</v>
          </cell>
          <cell r="CR199">
            <v>0</v>
          </cell>
          <cell r="CS199" t="str">
            <v>N/A</v>
          </cell>
          <cell r="CT199">
            <v>0</v>
          </cell>
          <cell r="CU199" t="str">
            <v>N/A</v>
          </cell>
          <cell r="CV199">
            <v>0</v>
          </cell>
          <cell r="CW199">
            <v>83485039</v>
          </cell>
          <cell r="CX199" t="str">
            <v>NO</v>
          </cell>
          <cell r="CY199" t="str">
            <v>N/A</v>
          </cell>
          <cell r="CZ199" t="str">
            <v>N/A</v>
          </cell>
          <cell r="DA199" t="str">
            <v>N/A</v>
          </cell>
          <cell r="DB199">
            <v>45291</v>
          </cell>
          <cell r="DC199">
            <v>45291</v>
          </cell>
          <cell r="DD199">
            <v>-51</v>
          </cell>
          <cell r="DE199" t="str">
            <v>NO</v>
          </cell>
          <cell r="DF199" t="str">
            <v xml:space="preserve"> Bogotá D.C., con desplazamiento
en Bogotá D.C. y los departamentos de Cundinamarca y Boyacá</v>
          </cell>
          <cell r="DG199" t="str">
            <v>Cumplimiento</v>
          </cell>
          <cell r="DH199" t="str">
            <v>11-47-101013974</v>
          </cell>
          <cell r="DI199">
            <v>1</v>
          </cell>
          <cell r="DJ199" t="str">
            <v>Seguros del Estado S.A.</v>
          </cell>
          <cell r="DK199">
            <v>44963</v>
          </cell>
          <cell r="DL199" t="str">
            <v>04/02/2023 - 10/07/2024</v>
          </cell>
          <cell r="DM199">
            <v>44963</v>
          </cell>
          <cell r="DN199" t="str">
            <v>https://jepcolombia.sharepoint.com/:b:/g/SE/DAJ/SDC/EXPUrVkvgLZEr8KstEB7oRYBPDCkslhqVuUR0zqw4R9H3g?e=7I1Oov</v>
          </cell>
          <cell r="DO199" t="str">
            <v>Se reemplaza la minuta del contrato con el número ajustado</v>
          </cell>
          <cell r="DP199" t="str">
            <v>Terminado</v>
          </cell>
          <cell r="DQ199" t="str">
            <v>Ingreso</v>
          </cell>
          <cell r="DR199" t="str">
            <v>N/A</v>
          </cell>
          <cell r="DS199" t="str">
            <v>CIENCIAS POLÍTICAS Y DE GOBIERNO</v>
          </cell>
          <cell r="DT199" t="str">
            <v>N/A</v>
          </cell>
          <cell r="DU199" t="str">
            <v>FEMENINO</v>
          </cell>
        </row>
        <row r="200">
          <cell r="AY200" t="str">
            <v>JEP-223-2023</v>
          </cell>
          <cell r="AZ200" t="str">
            <v>JEP-CSPO-223-2023</v>
          </cell>
          <cell r="BA200" t="str">
            <v>Clara Torres</v>
          </cell>
          <cell r="BB200">
            <v>44956</v>
          </cell>
          <cell r="BC200" t="str">
            <v>Ferney Parra Camacho</v>
          </cell>
          <cell r="BD200" t="str">
            <v>Contratos o convenios que no requieren pluralidad de ofertas</v>
          </cell>
          <cell r="BE200" t="str">
            <v>1. Prestación de servicios</v>
          </cell>
          <cell r="BF200" t="str">
            <v>Cédula de ciudadanía</v>
          </cell>
          <cell r="BG200">
            <v>17689694</v>
          </cell>
          <cell r="BH200">
            <v>0</v>
          </cell>
          <cell r="BI200" t="str">
            <v>Persona Natural</v>
          </cell>
          <cell r="BJ200" t="str">
            <v xml:space="preserve">Florencia </v>
          </cell>
          <cell r="BK200"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200" t="str">
            <v>Misional</v>
          </cell>
          <cell r="BM200" t="str">
            <v>Harvey Danilo Suárez Morales</v>
          </cell>
          <cell r="BN200" t="str">
            <v>Secretaría Ejecutiva</v>
          </cell>
          <cell r="BO200" t="str">
            <v xml:space="preserve">BB- Departamento de Atención a Victimas </v>
          </cell>
          <cell r="BP200" t="str">
            <v>Claudia Viviana Ferro Buitrago</v>
          </cell>
          <cell r="BQ200">
            <v>52032888</v>
          </cell>
          <cell r="BR200" t="str">
            <v xml:space="preserve">BB- Departamento de Atención a Victimas </v>
          </cell>
          <cell r="BS200" t="str">
            <v>Sandra Helena
Narváez Ramírez C.C. 51.859.703 hasta por el término que dure la
ausencia de su titular</v>
          </cell>
          <cell r="BT200" t="str">
            <v>N/A</v>
          </cell>
          <cell r="BU200" t="str">
            <v>N/A</v>
          </cell>
          <cell r="BV200" t="str">
            <v>Inversión</v>
          </cell>
          <cell r="BW200">
            <v>83485039</v>
          </cell>
          <cell r="BX200" t="str">
            <v>N/A</v>
          </cell>
          <cell r="BY200" t="str">
            <v>N/A</v>
          </cell>
          <cell r="BZ200">
            <v>7589549</v>
          </cell>
          <cell r="CA200" t="str">
            <v>N/A</v>
          </cell>
          <cell r="CB200">
            <v>59223</v>
          </cell>
          <cell r="CC200">
            <v>60323</v>
          </cell>
          <cell r="CD200" t="str">
            <v xml:space="preserve">	2022011000068</v>
          </cell>
          <cell r="CE200">
            <v>44958</v>
          </cell>
          <cell r="CF200">
            <v>44960</v>
          </cell>
          <cell r="CG200" t="str">
            <v>N/A</v>
          </cell>
          <cell r="CH200" t="str">
            <v>N/A</v>
          </cell>
          <cell r="CI200" t="str">
            <v>N/A</v>
          </cell>
          <cell r="CJ200" t="str">
            <v>N/A</v>
          </cell>
          <cell r="CK200" t="str">
            <v>N/A</v>
          </cell>
          <cell r="CL200">
            <v>0</v>
          </cell>
          <cell r="CM200" t="str">
            <v>N/A</v>
          </cell>
          <cell r="CN200">
            <v>0</v>
          </cell>
          <cell r="CO200" t="str">
            <v>N/A</v>
          </cell>
          <cell r="CP200">
            <v>0</v>
          </cell>
          <cell r="CQ200" t="str">
            <v>N/A</v>
          </cell>
          <cell r="CR200">
            <v>0</v>
          </cell>
          <cell r="CS200" t="str">
            <v>N/A</v>
          </cell>
          <cell r="CT200">
            <v>0</v>
          </cell>
          <cell r="CU200" t="str">
            <v>N/A</v>
          </cell>
          <cell r="CV200">
            <v>0</v>
          </cell>
          <cell r="CW200">
            <v>83485039</v>
          </cell>
          <cell r="CX200" t="str">
            <v>NO</v>
          </cell>
          <cell r="CY200" t="str">
            <v>N/A</v>
          </cell>
          <cell r="CZ200" t="str">
            <v>N/A</v>
          </cell>
          <cell r="DA200" t="str">
            <v>N/A</v>
          </cell>
          <cell r="DB200">
            <v>45291</v>
          </cell>
          <cell r="DC200">
            <v>45291</v>
          </cell>
          <cell r="DD200">
            <v>-51</v>
          </cell>
          <cell r="DE200" t="str">
            <v>NO</v>
          </cell>
          <cell r="DF200" t="str">
            <v>Florencia con
desplazamiento en la región conformada por los departamentos de Caquetá, Huila,
Putumayo y Tolima</v>
          </cell>
          <cell r="DG200" t="str">
            <v>Cumplimiento</v>
          </cell>
          <cell r="DH200" t="str">
            <v xml:space="preserve">	25-47-101003658</v>
          </cell>
          <cell r="DI200">
            <v>0</v>
          </cell>
          <cell r="DJ200" t="str">
            <v>Seguros del Estado S.A.</v>
          </cell>
          <cell r="DK200">
            <v>44958</v>
          </cell>
          <cell r="DL200" t="str">
            <v>01/02/2023 - 01/07/2024</v>
          </cell>
          <cell r="DM200">
            <v>44960</v>
          </cell>
          <cell r="DN200" t="str">
            <v>https://jepcolombia.sharepoint.com/:b:/g/SE/DAJ/SDC/EYNONbq9Lr9Fl4xFdT7U07cBdGGJgLkAKv9RkdfcU8E78g?e=BlXc5r</v>
          </cell>
          <cell r="DO200" t="str">
            <v>Ninguna</v>
          </cell>
          <cell r="DP200" t="str">
            <v>Terminado</v>
          </cell>
          <cell r="DQ200" t="str">
            <v>Ingreso</v>
          </cell>
          <cell r="DR200" t="str">
            <v>N/A</v>
          </cell>
          <cell r="DS200" t="str">
            <v>DERECHO</v>
          </cell>
          <cell r="DT200" t="str">
            <v>N/A</v>
          </cell>
          <cell r="DU200" t="str">
            <v>MASCULINO</v>
          </cell>
        </row>
        <row r="201">
          <cell r="AY201" t="str">
            <v>JEP-276-2023</v>
          </cell>
          <cell r="AZ201" t="str">
            <v>JEP-CSPO-276-2023</v>
          </cell>
          <cell r="BA201" t="str">
            <v>Clara Torres</v>
          </cell>
          <cell r="BB201">
            <v>44959</v>
          </cell>
          <cell r="BC201" t="str">
            <v>Carlos Raúl Rojas Pedraza</v>
          </cell>
          <cell r="BD201" t="str">
            <v>Contratos o convenios que no requieren pluralidad de ofertas</v>
          </cell>
          <cell r="BE201" t="str">
            <v>1. Prestación de servicios</v>
          </cell>
          <cell r="BF201" t="str">
            <v>Cédula de ciudadanía</v>
          </cell>
          <cell r="BG201">
            <v>1115854910</v>
          </cell>
          <cell r="BH201">
            <v>0</v>
          </cell>
          <cell r="BI201" t="str">
            <v>Persona Natural</v>
          </cell>
          <cell r="BJ201" t="str">
            <v>Paz de Ariporo</v>
          </cell>
          <cell r="BK201"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201" t="str">
            <v>Misional</v>
          </cell>
          <cell r="BM201" t="str">
            <v>Harvey Danilo Suárez Morales</v>
          </cell>
          <cell r="BN201" t="str">
            <v>Secretaría Ejecutiva</v>
          </cell>
          <cell r="BO201" t="str">
            <v xml:space="preserve">BB- Departamento de Atención a Victimas </v>
          </cell>
          <cell r="BP201" t="str">
            <v>Claudia Viviana Ferro Buitrago</v>
          </cell>
          <cell r="BQ201">
            <v>52032888</v>
          </cell>
          <cell r="BR201" t="str">
            <v xml:space="preserve">BB- Departamento de Atención a Victimas </v>
          </cell>
          <cell r="BS201" t="str">
            <v>Sandra Helena
Narváez Ramírez C.C. 51.859.703 hasta por el término que dure la
ausencia de su titular</v>
          </cell>
          <cell r="BT201" t="str">
            <v>N/A</v>
          </cell>
          <cell r="BU201" t="str">
            <v>N/A</v>
          </cell>
          <cell r="BV201" t="str">
            <v>Inversión</v>
          </cell>
          <cell r="BW201">
            <v>83485039</v>
          </cell>
          <cell r="BX201" t="str">
            <v>N/A</v>
          </cell>
          <cell r="BY201" t="str">
            <v>N/A</v>
          </cell>
          <cell r="BZ201">
            <v>7589549</v>
          </cell>
          <cell r="CA201" t="str">
            <v>N/A</v>
          </cell>
          <cell r="CB201">
            <v>58623</v>
          </cell>
          <cell r="CC201">
            <v>72523</v>
          </cell>
          <cell r="CD201">
            <v>2022011000068</v>
          </cell>
          <cell r="CE201">
            <v>44964</v>
          </cell>
          <cell r="CF201">
            <v>44966</v>
          </cell>
          <cell r="CG201" t="str">
            <v>N/A</v>
          </cell>
          <cell r="CH201" t="str">
            <v>N/A</v>
          </cell>
          <cell r="CI201" t="str">
            <v>N/A</v>
          </cell>
          <cell r="CJ201" t="str">
            <v>N/A</v>
          </cell>
          <cell r="CK201" t="str">
            <v>N/A</v>
          </cell>
          <cell r="CL201">
            <v>0</v>
          </cell>
          <cell r="CM201" t="str">
            <v>N/A</v>
          </cell>
          <cell r="CN201">
            <v>0</v>
          </cell>
          <cell r="CO201" t="str">
            <v>N/A</v>
          </cell>
          <cell r="CP201">
            <v>0</v>
          </cell>
          <cell r="CQ201" t="str">
            <v>N/A</v>
          </cell>
          <cell r="CR201">
            <v>0</v>
          </cell>
          <cell r="CS201" t="str">
            <v>N/A</v>
          </cell>
          <cell r="CT201">
            <v>0</v>
          </cell>
          <cell r="CU201" t="str">
            <v>N/A</v>
          </cell>
          <cell r="CV201">
            <v>0</v>
          </cell>
          <cell r="CW201">
            <v>83485039</v>
          </cell>
          <cell r="CX201" t="str">
            <v>NO</v>
          </cell>
          <cell r="CY201" t="str">
            <v>N/A</v>
          </cell>
          <cell r="CZ201" t="str">
            <v>N/A</v>
          </cell>
          <cell r="DA201" t="str">
            <v>N/A</v>
          </cell>
          <cell r="DB201">
            <v>45291</v>
          </cell>
          <cell r="DC201">
            <v>45291</v>
          </cell>
          <cell r="DD201">
            <v>-51</v>
          </cell>
          <cell r="DE201" t="str">
            <v>NO</v>
          </cell>
          <cell r="DF201" t="str">
            <v>Yopal con
desplazamiento en la región conformada por los departamentos de Casanare, Arauca,
Meta y Guaviare</v>
          </cell>
          <cell r="DG201" t="str">
            <v>Cumplimiento</v>
          </cell>
          <cell r="DH201" t="str">
            <v>25-47-101003692</v>
          </cell>
          <cell r="DI201">
            <v>0</v>
          </cell>
          <cell r="DJ201" t="str">
            <v>Seguros del Estado S.A.</v>
          </cell>
          <cell r="DK201">
            <v>44965</v>
          </cell>
          <cell r="DL201" t="str">
            <v>7/02/2023 - 01/07/2024</v>
          </cell>
          <cell r="DM201">
            <v>44966</v>
          </cell>
          <cell r="DN201" t="str">
            <v>https://jepcolombia.sharepoint.com/:b:/g/SE/DAJ/SDC/EfBZVy_PjbdGp3_EbmNU0zIBvpBkd7GVpAqRk4j8Q1roxA?e=akHlcg</v>
          </cell>
          <cell r="DO201" t="str">
            <v>Ninguna</v>
          </cell>
          <cell r="DP201" t="str">
            <v>Terminado</v>
          </cell>
          <cell r="DQ201" t="str">
            <v>Ingreso</v>
          </cell>
          <cell r="DR201" t="str">
            <v>N/A</v>
          </cell>
          <cell r="DS201" t="str">
            <v>DERECHO</v>
          </cell>
          <cell r="DT201" t="str">
            <v>N/A</v>
          </cell>
          <cell r="DU201" t="str">
            <v>MASCULINO</v>
          </cell>
        </row>
        <row r="202">
          <cell r="AY202" t="str">
            <v>JEP-417-2023</v>
          </cell>
          <cell r="AZ202" t="str">
            <v>JEP-CSPO-417-2023</v>
          </cell>
          <cell r="BA202" t="str">
            <v>Clara Torres</v>
          </cell>
          <cell r="BB202">
            <v>44973</v>
          </cell>
          <cell r="BC202" t="str">
            <v>Kelly Johana Palacios Sánchez</v>
          </cell>
          <cell r="BD202" t="str">
            <v>Contratos o convenios que no requieren pluralidad de ofertas</v>
          </cell>
          <cell r="BE202" t="str">
            <v>1. Prestación de servicios</v>
          </cell>
          <cell r="BF202" t="str">
            <v>Cédula de ciudadanía</v>
          </cell>
          <cell r="BG202">
            <v>1077439409</v>
          </cell>
          <cell r="BH202">
            <v>5</v>
          </cell>
          <cell r="BI202" t="str">
            <v>Persona Natural</v>
          </cell>
          <cell r="BJ202" t="str">
            <v>Quibdo</v>
          </cell>
          <cell r="BK202"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202" t="str">
            <v>Misional</v>
          </cell>
          <cell r="BM202" t="str">
            <v>Harvey Danilo Suárez Morales</v>
          </cell>
          <cell r="BN202" t="str">
            <v>Secretaría Ejecutiva</v>
          </cell>
          <cell r="BO202" t="str">
            <v xml:space="preserve">BB- Departamento de Atención a Victimas </v>
          </cell>
          <cell r="BP202" t="str">
            <v>Claudia Viviana Ferro Buitrago</v>
          </cell>
          <cell r="BQ202">
            <v>52032888</v>
          </cell>
          <cell r="BR202" t="str">
            <v xml:space="preserve">BB- Departamento de Atención a Victimas </v>
          </cell>
          <cell r="BS202" t="str">
            <v>Sandra Helena
Narváez Ramírez C.C. 51.859.703 hasta por el término que dure la
ausencia de su titular</v>
          </cell>
          <cell r="BT202" t="str">
            <v>N/A</v>
          </cell>
          <cell r="BU202" t="str">
            <v>N/A</v>
          </cell>
          <cell r="BV202" t="str">
            <v>Inversión</v>
          </cell>
          <cell r="BW202">
            <v>83485039</v>
          </cell>
          <cell r="BX202" t="str">
            <v>N/A</v>
          </cell>
          <cell r="BY202" t="str">
            <v>N/A</v>
          </cell>
          <cell r="BZ202">
            <v>7589549</v>
          </cell>
          <cell r="CA202" t="str">
            <v>N/A</v>
          </cell>
          <cell r="CB202">
            <v>58823</v>
          </cell>
          <cell r="CC202">
            <v>103623</v>
          </cell>
          <cell r="CD202">
            <v>2022011000068</v>
          </cell>
          <cell r="CE202">
            <v>44977</v>
          </cell>
          <cell r="CF202">
            <v>44978</v>
          </cell>
          <cell r="CG202" t="str">
            <v>N/A</v>
          </cell>
          <cell r="CH202" t="str">
            <v>N/A</v>
          </cell>
          <cell r="CI202" t="str">
            <v>N/A</v>
          </cell>
          <cell r="CJ202" t="str">
            <v>N/A</v>
          </cell>
          <cell r="CK202" t="str">
            <v>N/A</v>
          </cell>
          <cell r="CL202">
            <v>0</v>
          </cell>
          <cell r="CM202" t="str">
            <v>N/A</v>
          </cell>
          <cell r="CN202">
            <v>0</v>
          </cell>
          <cell r="CO202" t="str">
            <v>N/A</v>
          </cell>
          <cell r="CP202">
            <v>0</v>
          </cell>
          <cell r="CQ202" t="str">
            <v>N/A</v>
          </cell>
          <cell r="CR202">
            <v>0</v>
          </cell>
          <cell r="CS202" t="str">
            <v>N/A</v>
          </cell>
          <cell r="CT202">
            <v>0</v>
          </cell>
          <cell r="CU202" t="str">
            <v>N/A</v>
          </cell>
          <cell r="CV202">
            <v>0</v>
          </cell>
          <cell r="CW202">
            <v>83485039</v>
          </cell>
          <cell r="CX202" t="str">
            <v>NO</v>
          </cell>
          <cell r="CY202" t="str">
            <v>N/A</v>
          </cell>
          <cell r="CZ202" t="str">
            <v>N/A</v>
          </cell>
          <cell r="DA202" t="str">
            <v>N/A</v>
          </cell>
          <cell r="DB202">
            <v>45291</v>
          </cell>
          <cell r="DC202">
            <v>45291</v>
          </cell>
          <cell r="DD202">
            <v>-51</v>
          </cell>
          <cell r="DE202" t="str">
            <v>NO</v>
          </cell>
          <cell r="DF202" t="str">
            <v>Quibdó con
desplazamiento en la región conformada por los departamentos de Chocó, Urabá
Chocoano y Antioqueño</v>
          </cell>
          <cell r="DG202" t="str">
            <v>Cumplimiento</v>
          </cell>
          <cell r="DH202" t="str">
            <v xml:space="preserve">	65-45-101079696</v>
          </cell>
          <cell r="DI202">
            <v>0</v>
          </cell>
          <cell r="DJ202" t="str">
            <v>Seguros del Estado S.A.</v>
          </cell>
          <cell r="DK202">
            <v>44977</v>
          </cell>
          <cell r="DL202" t="str">
            <v>20/02/2023 - 30/06/2024</v>
          </cell>
          <cell r="DM202">
            <v>44978</v>
          </cell>
          <cell r="DN202" t="str">
            <v>https://jepcolombia.sharepoint.com/:b:/g/SE/DAJ/SDC/Efkj_uvCqZRMo-nwcfixJ0gBbI_Ycsdm3PZdV0qr8Wc66g?e=xek9gH</v>
          </cell>
          <cell r="DO202" t="str">
            <v>Ninguna</v>
          </cell>
          <cell r="DP202" t="str">
            <v>Terminado</v>
          </cell>
          <cell r="DQ202" t="str">
            <v>Ingreso</v>
          </cell>
          <cell r="DR202" t="str">
            <v>N/A</v>
          </cell>
          <cell r="DS202" t="str">
            <v>DERECHO</v>
          </cell>
          <cell r="DT202" t="str">
            <v>N/A</v>
          </cell>
          <cell r="DU202" t="str">
            <v>FEMENINO</v>
          </cell>
        </row>
        <row r="203">
          <cell r="AY203" t="str">
            <v>JEP-703-2023</v>
          </cell>
          <cell r="AZ203" t="str">
            <v>JEP-CSPO-689-2023</v>
          </cell>
          <cell r="BA203" t="str">
            <v>Mateo Avila</v>
          </cell>
          <cell r="BB203">
            <v>45119</v>
          </cell>
          <cell r="BC203" t="str">
            <v>Linda Mariana Pachón Pacheco</v>
          </cell>
          <cell r="BD203" t="str">
            <v>Contratos o convenios que no requieren pluralidad de ofertas</v>
          </cell>
          <cell r="BE203" t="str">
            <v>1. Prestación de servicios</v>
          </cell>
          <cell r="BF203" t="str">
            <v>Cédula de ciudadanía</v>
          </cell>
          <cell r="BG203">
            <v>1121888991</v>
          </cell>
          <cell r="BH203">
            <v>5</v>
          </cell>
          <cell r="BI203" t="str">
            <v>Persona Natural</v>
          </cell>
          <cell r="BJ203" t="str">
            <v>Villavicencio</v>
          </cell>
          <cell r="BK203"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203" t="str">
            <v>Funciones de la dependencia</v>
          </cell>
          <cell r="BM203" t="str">
            <v>Harvey Danilo Suárez Morales</v>
          </cell>
          <cell r="BN203" t="str">
            <v>Secretaría Ejecutiva</v>
          </cell>
          <cell r="BO203" t="str">
            <v xml:space="preserve">BB- Departamento de Atención a Victimas </v>
          </cell>
          <cell r="BP203" t="str">
            <v>Claudia Viviana Ferro Buitrago</v>
          </cell>
          <cell r="BQ203">
            <v>52032888</v>
          </cell>
          <cell r="BR203" t="str">
            <v xml:space="preserve">BB- Departamento de Atención a Victimas </v>
          </cell>
          <cell r="BS203" t="str">
            <v>Sandra Helena
Narváez Ramírez C.C. 51.859.703 hasta por el término que dure la
ausencia de su titular</v>
          </cell>
          <cell r="BT203" t="str">
            <v>N/A</v>
          </cell>
          <cell r="BU203" t="str">
            <v>N/A</v>
          </cell>
          <cell r="BV203" t="str">
            <v>Inversión</v>
          </cell>
          <cell r="BW203">
            <v>45031297</v>
          </cell>
          <cell r="BX203" t="str">
            <v>N/A</v>
          </cell>
          <cell r="BY203" t="str">
            <v>N/A</v>
          </cell>
          <cell r="BZ203">
            <v>7589549</v>
          </cell>
          <cell r="CA203" t="str">
            <v>N/A</v>
          </cell>
          <cell r="CB203">
            <v>85723</v>
          </cell>
          <cell r="CC203">
            <v>398523</v>
          </cell>
          <cell r="CD203">
            <v>2022011000068</v>
          </cell>
          <cell r="CE203">
            <v>45128</v>
          </cell>
          <cell r="CF203">
            <v>45132</v>
          </cell>
          <cell r="CG203" t="str">
            <v>N/A</v>
          </cell>
          <cell r="CH203" t="str">
            <v>N/A</v>
          </cell>
          <cell r="CI203" t="str">
            <v>N/A</v>
          </cell>
          <cell r="CJ203" t="str">
            <v>N/A</v>
          </cell>
          <cell r="CK203" t="str">
            <v>N/A</v>
          </cell>
          <cell r="CL203">
            <v>0</v>
          </cell>
          <cell r="CM203" t="str">
            <v>N/A</v>
          </cell>
          <cell r="CN203">
            <v>0</v>
          </cell>
          <cell r="CO203" t="str">
            <v>N/A</v>
          </cell>
          <cell r="CP203">
            <v>0</v>
          </cell>
          <cell r="CQ203" t="str">
            <v>N/A</v>
          </cell>
          <cell r="CR203">
            <v>0</v>
          </cell>
          <cell r="CS203" t="str">
            <v>N/A</v>
          </cell>
          <cell r="CT203">
            <v>0</v>
          </cell>
          <cell r="CU203" t="str">
            <v>N/A</v>
          </cell>
          <cell r="CV203">
            <v>0</v>
          </cell>
          <cell r="CW203">
            <v>45031297</v>
          </cell>
          <cell r="CX203" t="str">
            <v>NO</v>
          </cell>
          <cell r="CY203" t="str">
            <v>N/A</v>
          </cell>
          <cell r="CZ203" t="str">
            <v>N/A</v>
          </cell>
          <cell r="DA203" t="str">
            <v>N/A</v>
          </cell>
          <cell r="DB203">
            <v>45291</v>
          </cell>
          <cell r="DC203">
            <v>45291</v>
          </cell>
          <cell r="DD203">
            <v>-51</v>
          </cell>
          <cell r="DE203" t="str">
            <v>NO</v>
          </cell>
          <cell r="DF203" t="str">
            <v>San José de Guaviare con
desplazamiento en los departamentos de Guaviare, Meta, Casanare y Arauca</v>
          </cell>
          <cell r="DG203" t="str">
            <v>Cumplimiento</v>
          </cell>
          <cell r="DH203" t="str">
            <v>25-47-1010094165</v>
          </cell>
          <cell r="DI203">
            <v>0</v>
          </cell>
          <cell r="DJ203" t="str">
            <v>Seguros del Estado S.A.</v>
          </cell>
          <cell r="DK203">
            <v>45128</v>
          </cell>
          <cell r="DL203" t="str">
            <v>21/07/2023 - 01/07/2024</v>
          </cell>
          <cell r="DM203">
            <v>45131</v>
          </cell>
          <cell r="DN203" t="str">
            <v>https://jepcolombia.sharepoint.com/:b:/g/SE/DAJ/SDC/Ef_GIfwvcB1CtNMvsM36B_kB0aZIj61kqWbuaC9SD88WPQ?e=QSKbMh</v>
          </cell>
          <cell r="DO203" t="str">
            <v>Ninguna</v>
          </cell>
          <cell r="DP203" t="str">
            <v>Terminado</v>
          </cell>
          <cell r="DQ203" t="str">
            <v>Ingreso</v>
          </cell>
          <cell r="DR203" t="str">
            <v>N/A</v>
          </cell>
          <cell r="DS203" t="str">
            <v>DERECHO</v>
          </cell>
          <cell r="DT203" t="str">
            <v>N/A</v>
          </cell>
          <cell r="DU203" t="str">
            <v>FEMENINO</v>
          </cell>
        </row>
        <row r="204">
          <cell r="AY204" t="str">
            <v>JEP-224-2023</v>
          </cell>
          <cell r="AZ204" t="str">
            <v>JEP-CSPO-224-2023</v>
          </cell>
          <cell r="BA204" t="str">
            <v>Clara Torres</v>
          </cell>
          <cell r="BB204">
            <v>44956</v>
          </cell>
          <cell r="BC204" t="str">
            <v>Martha Cristina Muñoz Cordoba</v>
          </cell>
          <cell r="BD204" t="str">
            <v>Contratos o convenios que no requieren pluralidad de ofertas</v>
          </cell>
          <cell r="BE204" t="str">
            <v>1. Prestación de servicios</v>
          </cell>
          <cell r="BF204" t="str">
            <v>Cédula de ciudadanía</v>
          </cell>
          <cell r="BG204">
            <v>37081653</v>
          </cell>
          <cell r="BH204">
            <v>0</v>
          </cell>
          <cell r="BI204" t="str">
            <v>Persona Natural</v>
          </cell>
          <cell r="BJ204" t="str">
            <v>Pasto</v>
          </cell>
          <cell r="BK204"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204" t="str">
            <v>Misional</v>
          </cell>
          <cell r="BM204" t="str">
            <v>Harvey Danilo Suárez Morales</v>
          </cell>
          <cell r="BN204" t="str">
            <v>Secretaría Ejecutiva</v>
          </cell>
          <cell r="BO204" t="str">
            <v xml:space="preserve">BB- Departamento de Atención a Victimas </v>
          </cell>
          <cell r="BP204" t="str">
            <v>Claudia Viviana Ferro Buitrago</v>
          </cell>
          <cell r="BQ204">
            <v>52032888</v>
          </cell>
          <cell r="BR204" t="str">
            <v xml:space="preserve">BB- Departamento de Atención a Victimas </v>
          </cell>
          <cell r="BS204" t="str">
            <v>Sandra Helena
Narváez Ramírez C.C. 51.859.703 hasta por el término que dure la
ausencia de su titular</v>
          </cell>
          <cell r="BT204" t="str">
            <v>N/A</v>
          </cell>
          <cell r="BU204" t="str">
            <v>N/A</v>
          </cell>
          <cell r="BV204" t="str">
            <v>Inversión</v>
          </cell>
          <cell r="BW204">
            <v>83485039</v>
          </cell>
          <cell r="BX204" t="str">
            <v>N/A</v>
          </cell>
          <cell r="BY204" t="str">
            <v>N/A</v>
          </cell>
          <cell r="BZ204">
            <v>7589549</v>
          </cell>
          <cell r="CA204" t="str">
            <v>N/A</v>
          </cell>
          <cell r="CB204">
            <v>58323</v>
          </cell>
          <cell r="CC204">
            <v>60423</v>
          </cell>
          <cell r="CD204">
            <v>2022011000068</v>
          </cell>
          <cell r="CE204">
            <v>44958</v>
          </cell>
          <cell r="CF204">
            <v>44960</v>
          </cell>
          <cell r="CG204" t="str">
            <v>N/A</v>
          </cell>
          <cell r="CH204" t="str">
            <v>N/A</v>
          </cell>
          <cell r="CI204" t="str">
            <v>N/A</v>
          </cell>
          <cell r="CJ204" t="str">
            <v>N/A</v>
          </cell>
          <cell r="CK204" t="str">
            <v>N/A</v>
          </cell>
          <cell r="CL204">
            <v>0</v>
          </cell>
          <cell r="CM204" t="str">
            <v>N/A</v>
          </cell>
          <cell r="CN204">
            <v>0</v>
          </cell>
          <cell r="CO204" t="str">
            <v>N/A</v>
          </cell>
          <cell r="CP204">
            <v>0</v>
          </cell>
          <cell r="CQ204" t="str">
            <v>N/A</v>
          </cell>
          <cell r="CR204">
            <v>0</v>
          </cell>
          <cell r="CS204" t="str">
            <v>N/A</v>
          </cell>
          <cell r="CT204">
            <v>0</v>
          </cell>
          <cell r="CU204" t="str">
            <v>N/A</v>
          </cell>
          <cell r="CV204">
            <v>0</v>
          </cell>
          <cell r="CW204">
            <v>83485039</v>
          </cell>
          <cell r="CX204" t="str">
            <v>NO</v>
          </cell>
          <cell r="CY204" t="str">
            <v>N/A</v>
          </cell>
          <cell r="CZ204" t="str">
            <v>N/A</v>
          </cell>
          <cell r="DA204" t="str">
            <v>N/A</v>
          </cell>
          <cell r="DB204">
            <v>45291</v>
          </cell>
          <cell r="DC204">
            <v>45291</v>
          </cell>
          <cell r="DD204">
            <v>-51</v>
          </cell>
          <cell r="DE204" t="str">
            <v>NO</v>
          </cell>
          <cell r="DF204" t="str">
            <v>Neiva con desplazamiento
en la región conformada por los departamentos de Huila, Caquetá, Putumayo y Tolima</v>
          </cell>
          <cell r="DG204" t="str">
            <v>Cumplimiento</v>
          </cell>
          <cell r="DH204" t="str">
            <v>41-47-101004960</v>
          </cell>
          <cell r="DI204">
            <v>0</v>
          </cell>
          <cell r="DJ204" t="str">
            <v>Seguros del Estado S.A.</v>
          </cell>
          <cell r="DK204">
            <v>44959</v>
          </cell>
          <cell r="DL204" t="str">
            <v>01/02/2023 - 30/06/2024</v>
          </cell>
          <cell r="DM204">
            <v>44960</v>
          </cell>
          <cell r="DN204" t="str">
            <v>https://jepcolombia.sharepoint.com/:b:/g/SE/DAJ/SDC/EU8WykNqSBxJrEeOfUysQZAB8G2EhqENOJsFyc50fh1Sog?e=u8bl0k</v>
          </cell>
          <cell r="DO204" t="str">
            <v>Ninguna</v>
          </cell>
          <cell r="DP204" t="str">
            <v>Terminado</v>
          </cell>
          <cell r="DQ204" t="str">
            <v>Ingreso</v>
          </cell>
          <cell r="DR204" t="str">
            <v>N/A</v>
          </cell>
          <cell r="DS204" t="str">
            <v>DERECHO</v>
          </cell>
          <cell r="DT204" t="str">
            <v>N/A</v>
          </cell>
          <cell r="DU204" t="str">
            <v>FEMENINO</v>
          </cell>
        </row>
        <row r="205">
          <cell r="AY205" t="str">
            <v>JEP-465-2023</v>
          </cell>
          <cell r="AZ205" t="str">
            <v>JEP-CSPO-464-2023</v>
          </cell>
          <cell r="BA205" t="str">
            <v>Julieth Barrera</v>
          </cell>
          <cell r="BB205">
            <v>44979</v>
          </cell>
          <cell r="BC205" t="str">
            <v>Eliana Carolina Amador Ladino</v>
          </cell>
          <cell r="BD205" t="str">
            <v>Contratos o convenios que no requieren pluralidad de ofertas</v>
          </cell>
          <cell r="BE205" t="str">
            <v>1. Prestación de servicios</v>
          </cell>
          <cell r="BF205" t="str">
            <v>Cédula de ciudadanía</v>
          </cell>
          <cell r="BG205">
            <v>1121854055</v>
          </cell>
          <cell r="BH205">
            <v>1</v>
          </cell>
          <cell r="BI205" t="str">
            <v>Persona Natural</v>
          </cell>
          <cell r="BJ205" t="str">
            <v>Villavicencio</v>
          </cell>
          <cell r="BK205"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205" t="str">
            <v>Misional</v>
          </cell>
          <cell r="BM205" t="str">
            <v>Harvey Danilo Suárez Morales</v>
          </cell>
          <cell r="BN205" t="str">
            <v>Secretaría Ejecutiva</v>
          </cell>
          <cell r="BO205" t="str">
            <v xml:space="preserve">BB- Departamento de Atención a Victimas </v>
          </cell>
          <cell r="BP205" t="str">
            <v>Claudia Viviana Ferro Buitrago</v>
          </cell>
          <cell r="BQ205">
            <v>52032888</v>
          </cell>
          <cell r="BR205" t="str">
            <v xml:space="preserve">BB- Departamento de Atención a Victimas </v>
          </cell>
          <cell r="BS205" t="str">
            <v>Sandra Helena
Narváez Ramírez C.C. 51.859.703 hasta por el término que dure la
ausencia de su titular</v>
          </cell>
          <cell r="BT205" t="str">
            <v>N/A</v>
          </cell>
          <cell r="BU205" t="str">
            <v>N/A</v>
          </cell>
          <cell r="BV205" t="str">
            <v>Inversión</v>
          </cell>
          <cell r="BW205">
            <v>83485039</v>
          </cell>
          <cell r="BX205" t="str">
            <v>N/A</v>
          </cell>
          <cell r="BY205" t="str">
            <v>N/A</v>
          </cell>
          <cell r="BZ205">
            <v>7589549</v>
          </cell>
          <cell r="CA205" t="str">
            <v>N/A</v>
          </cell>
          <cell r="CB205">
            <v>59623</v>
          </cell>
          <cell r="CC205">
            <v>115023</v>
          </cell>
          <cell r="CD205">
            <v>2022011000068</v>
          </cell>
          <cell r="CE205">
            <v>44981</v>
          </cell>
          <cell r="CF205">
            <v>44984</v>
          </cell>
          <cell r="CG205" t="str">
            <v>N/A</v>
          </cell>
          <cell r="CH205" t="str">
            <v>N/A</v>
          </cell>
          <cell r="CI205" t="str">
            <v>N/A</v>
          </cell>
          <cell r="CJ205" t="str">
            <v>N/A</v>
          </cell>
          <cell r="CK205" t="str">
            <v>N/A</v>
          </cell>
          <cell r="CL205">
            <v>0</v>
          </cell>
          <cell r="CM205" t="str">
            <v>N/A</v>
          </cell>
          <cell r="CN205">
            <v>0</v>
          </cell>
          <cell r="CO205" t="str">
            <v>N/A</v>
          </cell>
          <cell r="CP205">
            <v>0</v>
          </cell>
          <cell r="CQ205" t="str">
            <v>N/A</v>
          </cell>
          <cell r="CR205">
            <v>0</v>
          </cell>
          <cell r="CS205" t="str">
            <v>N/A</v>
          </cell>
          <cell r="CT205">
            <v>0</v>
          </cell>
          <cell r="CU205" t="str">
            <v>N/A</v>
          </cell>
          <cell r="CV205">
            <v>0</v>
          </cell>
          <cell r="CW205">
            <v>83485039</v>
          </cell>
          <cell r="CX205" t="str">
            <v>NO</v>
          </cell>
          <cell r="CY205" t="str">
            <v>N/A</v>
          </cell>
          <cell r="CZ205" t="str">
            <v>N/A</v>
          </cell>
          <cell r="DA205" t="str">
            <v>N/A</v>
          </cell>
          <cell r="DB205">
            <v>45291</v>
          </cell>
          <cell r="DC205">
            <v>45291</v>
          </cell>
          <cell r="DD205">
            <v>-51</v>
          </cell>
          <cell r="DE205" t="str">
            <v>NO</v>
          </cell>
          <cell r="DF205" t="str">
            <v>Villavicencio con desplazamiento
por los departamentos de Meta, Arauca, Guaviare y Casanare</v>
          </cell>
          <cell r="DG205" t="str">
            <v>Cumplimiento</v>
          </cell>
          <cell r="DH205" t="str">
            <v xml:space="preserve">25-47-101003763 </v>
          </cell>
          <cell r="DI205">
            <v>0</v>
          </cell>
          <cell r="DJ205" t="str">
            <v>Seguros del Estado S.A.</v>
          </cell>
          <cell r="DK205">
            <v>44981</v>
          </cell>
          <cell r="DL205" t="str">
            <v>24/02/2023 - 01/07/2024</v>
          </cell>
          <cell r="DM205">
            <v>44981</v>
          </cell>
          <cell r="DN205" t="str">
            <v>https://jepcolombia.sharepoint.com/:b:/g/SE/DAJ/SDC/EVzgJHQU0wlKj6787arvUdgBis11w9j0NNZ0O2D3i-_xIA?e=ZAp4uH</v>
          </cell>
          <cell r="DO205" t="str">
            <v>Ninguna</v>
          </cell>
          <cell r="DP205" t="str">
            <v>Terminado</v>
          </cell>
          <cell r="DQ205" t="str">
            <v>Ingreso</v>
          </cell>
          <cell r="DR205" t="str">
            <v>N/A</v>
          </cell>
          <cell r="DS205" t="str">
            <v>DERECHO</v>
          </cell>
          <cell r="DT205" t="str">
            <v>N/A</v>
          </cell>
          <cell r="DU205" t="str">
            <v>FEMENINO</v>
          </cell>
        </row>
        <row r="206">
          <cell r="AY206" t="str">
            <v>JEP-290-2023</v>
          </cell>
          <cell r="AZ206" t="str">
            <v>JEP-CSPO-290-2023</v>
          </cell>
          <cell r="BA206" t="str">
            <v>Clara Torres</v>
          </cell>
          <cell r="BB206">
            <v>44960</v>
          </cell>
          <cell r="BC206" t="str">
            <v>Eybar Insuasty Alvarado</v>
          </cell>
          <cell r="BD206" t="str">
            <v>Contratos o convenios que no requieren pluralidad de ofertas</v>
          </cell>
          <cell r="BE206" t="str">
            <v>1. Prestación de servicios</v>
          </cell>
          <cell r="BF206" t="str">
            <v>Cédula de ciudadanía</v>
          </cell>
          <cell r="BG206">
            <v>12979996</v>
          </cell>
          <cell r="BH206">
            <v>6</v>
          </cell>
          <cell r="BI206" t="str">
            <v>Persona Natural</v>
          </cell>
          <cell r="BJ206" t="str">
            <v>Pasto</v>
          </cell>
          <cell r="BK206"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206" t="str">
            <v>Misional</v>
          </cell>
          <cell r="BM206" t="str">
            <v>Harvey Danilo Suárez Morales</v>
          </cell>
          <cell r="BN206" t="str">
            <v>Secretaría Ejecutiva</v>
          </cell>
          <cell r="BO206" t="str">
            <v xml:space="preserve">BB- Departamento de Atención a Victimas </v>
          </cell>
          <cell r="BP206" t="str">
            <v>Claudia Viviana Ferro Buitrago</v>
          </cell>
          <cell r="BQ206">
            <v>52032888</v>
          </cell>
          <cell r="BR206" t="str">
            <v xml:space="preserve">BB- Departamento de Atención a Victimas </v>
          </cell>
          <cell r="BS206" t="str">
            <v>Sandra Helena
Narváez Ramírez C.C. 51.859.703 hasta por el término que dure la
ausencia de su titular</v>
          </cell>
          <cell r="BT206" t="str">
            <v>N/A</v>
          </cell>
          <cell r="BU206" t="str">
            <v>N/A</v>
          </cell>
          <cell r="BV206" t="str">
            <v>Inversión</v>
          </cell>
          <cell r="BW206">
            <v>83485039</v>
          </cell>
          <cell r="BX206" t="str">
            <v>N/A</v>
          </cell>
          <cell r="BY206" t="str">
            <v>N/A</v>
          </cell>
          <cell r="BZ206">
            <v>7589549</v>
          </cell>
          <cell r="CA206" t="str">
            <v>N/A</v>
          </cell>
          <cell r="CB206">
            <v>59423</v>
          </cell>
          <cell r="CC206">
            <v>67423</v>
          </cell>
          <cell r="CD206">
            <v>2022011000068</v>
          </cell>
          <cell r="CE206">
            <v>44963</v>
          </cell>
          <cell r="CF206">
            <v>44964</v>
          </cell>
          <cell r="CG206" t="str">
            <v>N/A</v>
          </cell>
          <cell r="CH206" t="str">
            <v>N/A</v>
          </cell>
          <cell r="CI206" t="str">
            <v>N/A</v>
          </cell>
          <cell r="CJ206" t="str">
            <v>N/A</v>
          </cell>
          <cell r="CK206" t="str">
            <v>N/A</v>
          </cell>
          <cell r="CL206">
            <v>0</v>
          </cell>
          <cell r="CM206" t="str">
            <v>N/A</v>
          </cell>
          <cell r="CN206">
            <v>0</v>
          </cell>
          <cell r="CO206" t="str">
            <v>N/A</v>
          </cell>
          <cell r="CP206">
            <v>0</v>
          </cell>
          <cell r="CQ206" t="str">
            <v>N/A</v>
          </cell>
          <cell r="CR206">
            <v>0</v>
          </cell>
          <cell r="CS206" t="str">
            <v>N/A</v>
          </cell>
          <cell r="CT206">
            <v>0</v>
          </cell>
          <cell r="CU206" t="str">
            <v>N/A</v>
          </cell>
          <cell r="CV206">
            <v>0</v>
          </cell>
          <cell r="CW206">
            <v>83485039</v>
          </cell>
          <cell r="CX206" t="str">
            <v>NO</v>
          </cell>
          <cell r="CY206" t="str">
            <v>N/A</v>
          </cell>
          <cell r="CZ206" t="str">
            <v>N/A</v>
          </cell>
          <cell r="DA206" t="str">
            <v>N/A</v>
          </cell>
          <cell r="DB206">
            <v>45291</v>
          </cell>
          <cell r="DC206">
            <v>45291</v>
          </cell>
          <cell r="DD206">
            <v>-51</v>
          </cell>
          <cell r="DE206" t="str">
            <v>NO</v>
          </cell>
          <cell r="DF206" t="str">
            <v>Pasto con desplazamiento
en la región conformada por los departamentos de Nariño, Valle del Cauca y Cauca</v>
          </cell>
          <cell r="DG206" t="str">
            <v>Cumplimiento</v>
          </cell>
          <cell r="DH206" t="str">
            <v>41-47-101004990</v>
          </cell>
          <cell r="DI206">
            <v>0</v>
          </cell>
          <cell r="DJ206" t="str">
            <v>Seguros del Estado S.A.</v>
          </cell>
          <cell r="DK206">
            <v>44963</v>
          </cell>
          <cell r="DL206" t="str">
            <v>06/02/2023 - 30/06/2024</v>
          </cell>
          <cell r="DM206">
            <v>44964</v>
          </cell>
          <cell r="DN206" t="str">
            <v>https://jepcolombia.sharepoint.com/:b:/g/SE/DAJ/SDC/EYWUpe6qApJMoJxHmX_pL5MBmwlnQ3GWinaum803WQgsLQ?e=kCkzjJ</v>
          </cell>
          <cell r="DO206" t="str">
            <v>Ninguna</v>
          </cell>
          <cell r="DP206" t="str">
            <v>Terminado</v>
          </cell>
          <cell r="DQ206" t="str">
            <v>Ingreso</v>
          </cell>
          <cell r="DR206" t="str">
            <v>N/A</v>
          </cell>
          <cell r="DS206" t="str">
            <v>DERECHO</v>
          </cell>
          <cell r="DT206" t="str">
            <v>N/A</v>
          </cell>
          <cell r="DU206" t="str">
            <v>MASCULINO</v>
          </cell>
        </row>
        <row r="207">
          <cell r="AY207" t="str">
            <v>JEP-498-2023</v>
          </cell>
          <cell r="AZ207" t="str">
            <v>JEP-CSPO-497-2023</v>
          </cell>
          <cell r="BA207" t="str">
            <v>Julieth Barrera</v>
          </cell>
          <cell r="BB207">
            <v>44985</v>
          </cell>
          <cell r="BC207" t="str">
            <v>Laura Annick Mendez García</v>
          </cell>
          <cell r="BD207" t="str">
            <v>Contratos o convenios que no requieren pluralidad de ofertas</v>
          </cell>
          <cell r="BE207" t="str">
            <v>1. Prestación de servicios</v>
          </cell>
          <cell r="BF207" t="str">
            <v>Cédula de ciudadanía</v>
          </cell>
          <cell r="BG207">
            <v>1090362331</v>
          </cell>
          <cell r="BH207">
            <v>4</v>
          </cell>
          <cell r="BI207" t="str">
            <v>Persona Natural</v>
          </cell>
          <cell r="BJ207" t="str">
            <v>Cucúta</v>
          </cell>
          <cell r="BK207"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207" t="str">
            <v>Misional</v>
          </cell>
          <cell r="BM207" t="str">
            <v>Harvey Danilo Suárez Morales</v>
          </cell>
          <cell r="BN207" t="str">
            <v>Secretaría Ejecutiva</v>
          </cell>
          <cell r="BO207" t="str">
            <v xml:space="preserve">BB- Departamento de Atención a Victimas </v>
          </cell>
          <cell r="BP207" t="str">
            <v>Claudia Viviana Ferro Buitrago</v>
          </cell>
          <cell r="BQ207">
            <v>52032888</v>
          </cell>
          <cell r="BR207" t="str">
            <v xml:space="preserve">BB- Departamento de Atención a Victimas </v>
          </cell>
          <cell r="BS207" t="str">
            <v>Sandra Helena
Narváez Ramírez C.C. 51.859.703 hasta por el término que dure la
ausencia de su titular</v>
          </cell>
          <cell r="BT207" t="str">
            <v>N/A</v>
          </cell>
          <cell r="BU207" t="str">
            <v>N/A</v>
          </cell>
          <cell r="BV207" t="str">
            <v>Inversión</v>
          </cell>
          <cell r="BW207">
            <v>75895490</v>
          </cell>
          <cell r="BX207" t="str">
            <v>N/A</v>
          </cell>
          <cell r="BY207" t="str">
            <v>N/A</v>
          </cell>
          <cell r="BZ207">
            <v>7589549</v>
          </cell>
          <cell r="CA207" t="str">
            <v>N/A</v>
          </cell>
          <cell r="CB207">
            <v>58723</v>
          </cell>
          <cell r="CC207">
            <v>127623</v>
          </cell>
          <cell r="CD207">
            <v>2022011000068</v>
          </cell>
          <cell r="CE207">
            <v>44988</v>
          </cell>
          <cell r="CF207">
            <v>44992</v>
          </cell>
          <cell r="CG207" t="str">
            <v>N/A</v>
          </cell>
          <cell r="CH207" t="str">
            <v>N/A</v>
          </cell>
          <cell r="CI207" t="str">
            <v>N/A</v>
          </cell>
          <cell r="CJ207" t="str">
            <v>N/A</v>
          </cell>
          <cell r="CK207" t="str">
            <v>N/A</v>
          </cell>
          <cell r="CL207">
            <v>0</v>
          </cell>
          <cell r="CM207" t="str">
            <v>N/A</v>
          </cell>
          <cell r="CN207">
            <v>0</v>
          </cell>
          <cell r="CO207" t="str">
            <v>N/A</v>
          </cell>
          <cell r="CP207">
            <v>0</v>
          </cell>
          <cell r="CQ207" t="str">
            <v>N/A</v>
          </cell>
          <cell r="CR207">
            <v>0</v>
          </cell>
          <cell r="CS207" t="str">
            <v>N/A</v>
          </cell>
          <cell r="CT207">
            <v>0</v>
          </cell>
          <cell r="CU207" t="str">
            <v>N/A</v>
          </cell>
          <cell r="CV207">
            <v>0</v>
          </cell>
          <cell r="CW207">
            <v>75895490</v>
          </cell>
          <cell r="CX207" t="str">
            <v>NO</v>
          </cell>
          <cell r="CY207" t="str">
            <v>N/A</v>
          </cell>
          <cell r="CZ207" t="str">
            <v>N/A</v>
          </cell>
          <cell r="DA207" t="str">
            <v>N/A</v>
          </cell>
          <cell r="DB207">
            <v>45291</v>
          </cell>
          <cell r="DC207">
            <v>45291</v>
          </cell>
          <cell r="DD207">
            <v>-51</v>
          </cell>
          <cell r="DE207" t="str">
            <v>NO</v>
          </cell>
          <cell r="DF207" t="str">
            <v>Cúcuta con desplazamiento en los
departamentos de Norte de Santander, Santander y región que conforma el Magdalena Medio</v>
          </cell>
          <cell r="DG207" t="str">
            <v>Cumplimiento</v>
          </cell>
          <cell r="DH207" t="str">
            <v>30-45-101014493</v>
          </cell>
          <cell r="DI207">
            <v>0</v>
          </cell>
          <cell r="DJ207" t="str">
            <v>Seguros del Esado S.A.</v>
          </cell>
          <cell r="DK207">
            <v>44988</v>
          </cell>
          <cell r="DL207" t="str">
            <v>03/03/2023 -01/07/2023</v>
          </cell>
          <cell r="DM207">
            <v>44992</v>
          </cell>
          <cell r="DN207" t="str">
            <v>https://jepcolombia.sharepoint.com/:b:/g/SE/DAJ/SDC/ERcUpu5H3edBtsF_RPtBvOUBJeONgJhbb9Lm4t_K_zu5kg?e=oHlX84</v>
          </cell>
          <cell r="DO207" t="str">
            <v>Ninguna</v>
          </cell>
          <cell r="DP207" t="str">
            <v>Terminado</v>
          </cell>
          <cell r="DQ207" t="str">
            <v>Ingreso</v>
          </cell>
          <cell r="DR207" t="str">
            <v>N/A</v>
          </cell>
          <cell r="DS207" t="str">
            <v>DERECHO</v>
          </cell>
          <cell r="DT207" t="str">
            <v>N/A</v>
          </cell>
          <cell r="DU207" t="str">
            <v>FEMENINO</v>
          </cell>
        </row>
        <row r="208">
          <cell r="AY208" t="str">
            <v>JEP-467-2023</v>
          </cell>
          <cell r="AZ208" t="str">
            <v>JEP-CSPO-466-2023</v>
          </cell>
          <cell r="BA208" t="str">
            <v>Julieth Barrera</v>
          </cell>
          <cell r="BB208">
            <v>44980</v>
          </cell>
          <cell r="BC208" t="str">
            <v>Sandra Yolima Bastidas Madroñero</v>
          </cell>
          <cell r="BD208" t="str">
            <v>Contratos o convenios que no requieren pluralidad de ofertas</v>
          </cell>
          <cell r="BE208" t="str">
            <v>1. Prestación de servicios</v>
          </cell>
          <cell r="BF208" t="str">
            <v>Cédula de ciudadanía</v>
          </cell>
          <cell r="BG208">
            <v>69007417</v>
          </cell>
          <cell r="BH208">
            <v>0</v>
          </cell>
          <cell r="BI208" t="str">
            <v>Persona Natural</v>
          </cell>
          <cell r="BJ208" t="str">
            <v>Mocoa</v>
          </cell>
          <cell r="BK208"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208" t="str">
            <v>Misional</v>
          </cell>
          <cell r="BM208" t="str">
            <v>Harvey Danilo Suárez Morales</v>
          </cell>
          <cell r="BN208" t="str">
            <v>Secretaría Ejecutiva</v>
          </cell>
          <cell r="BO208" t="str">
            <v xml:space="preserve">BB- Departamento de Atención a Victimas </v>
          </cell>
          <cell r="BP208" t="str">
            <v>Claudia Viviana Ferro Buitrago</v>
          </cell>
          <cell r="BQ208">
            <v>52032888</v>
          </cell>
          <cell r="BR208" t="str">
            <v xml:space="preserve">BB- Departamento de Atención a Victimas </v>
          </cell>
          <cell r="BS208" t="str">
            <v>Sandra Helena
Narváez Ramírez C.C. 51.859.703 hasta por el término que dure la
ausencia de su titular</v>
          </cell>
          <cell r="BT208" t="str">
            <v>N/A</v>
          </cell>
          <cell r="BU208" t="str">
            <v>N/A</v>
          </cell>
          <cell r="BV208" t="str">
            <v>Inversión</v>
          </cell>
          <cell r="BW208">
            <v>83485039</v>
          </cell>
          <cell r="BX208" t="str">
            <v>N/A</v>
          </cell>
          <cell r="BY208" t="str">
            <v>N/A</v>
          </cell>
          <cell r="BZ208">
            <v>7589549</v>
          </cell>
          <cell r="CA208" t="str">
            <v>N/A</v>
          </cell>
          <cell r="CB208">
            <v>58523</v>
          </cell>
          <cell r="CC208" t="str">
            <v xml:space="preserve">	119523</v>
          </cell>
          <cell r="CD208">
            <v>2022011000068</v>
          </cell>
          <cell r="CE208">
            <v>44985</v>
          </cell>
          <cell r="CF208">
            <v>44987</v>
          </cell>
          <cell r="CG208" t="str">
            <v>N/A</v>
          </cell>
          <cell r="CH208" t="str">
            <v>N/A</v>
          </cell>
          <cell r="CI208" t="str">
            <v>N/A</v>
          </cell>
          <cell r="CJ208" t="str">
            <v>N/A</v>
          </cell>
          <cell r="CK208" t="str">
            <v>N/A</v>
          </cell>
          <cell r="CL208">
            <v>0</v>
          </cell>
          <cell r="CM208" t="str">
            <v>N/A</v>
          </cell>
          <cell r="CN208">
            <v>0</v>
          </cell>
          <cell r="CO208" t="str">
            <v>N/A</v>
          </cell>
          <cell r="CP208">
            <v>0</v>
          </cell>
          <cell r="CQ208" t="str">
            <v>N/A</v>
          </cell>
          <cell r="CR208">
            <v>0</v>
          </cell>
          <cell r="CS208" t="str">
            <v>N/A</v>
          </cell>
          <cell r="CT208">
            <v>0</v>
          </cell>
          <cell r="CU208" t="str">
            <v>N/A</v>
          </cell>
          <cell r="CV208">
            <v>0</v>
          </cell>
          <cell r="CW208">
            <v>83485039</v>
          </cell>
          <cell r="CX208" t="str">
            <v>NO</v>
          </cell>
          <cell r="CY208" t="str">
            <v>N/A</v>
          </cell>
          <cell r="CZ208" t="str">
            <v>N/A</v>
          </cell>
          <cell r="DA208" t="str">
            <v>N/A</v>
          </cell>
          <cell r="DB208">
            <v>45291</v>
          </cell>
          <cell r="DC208">
            <v>45291</v>
          </cell>
          <cell r="DD208">
            <v>-51</v>
          </cell>
          <cell r="DE208" t="str">
            <v>NO</v>
          </cell>
          <cell r="DF208" t="str">
            <v>Mocoa con
desplazamiento en la región conformada por los departamentos de Putumayo, Huila, Caquetá y
Tolima</v>
          </cell>
          <cell r="DG208" t="str">
            <v>Cumplimiento</v>
          </cell>
          <cell r="DH208" t="str">
            <v>41-45-101081156</v>
          </cell>
          <cell r="DI208">
            <v>0</v>
          </cell>
          <cell r="DJ208" t="str">
            <v>Seguros del Estado S.A.</v>
          </cell>
          <cell r="DK208">
            <v>44985</v>
          </cell>
          <cell r="DL208" t="str">
            <v>28/02/2023 - 30/06/2024</v>
          </cell>
          <cell r="DM208">
            <v>44987</v>
          </cell>
          <cell r="DN208" t="str">
            <v>https://jepcolombia.sharepoint.com/:b:/g/SE/DAJ/SDC/Ed_xdsIrvvhHt2aXG9AlVgEBHBr9vHJ0Ss7_jR1XQeeMKQ?e=xRUz2f</v>
          </cell>
          <cell r="DO208" t="str">
            <v>Ninguna</v>
          </cell>
          <cell r="DP208" t="str">
            <v>Terminado</v>
          </cell>
          <cell r="DQ208" t="str">
            <v>Ingreso</v>
          </cell>
          <cell r="DR208" t="str">
            <v>N/A</v>
          </cell>
          <cell r="DS208" t="str">
            <v>DERECHO</v>
          </cell>
          <cell r="DT208" t="str">
            <v>N/A</v>
          </cell>
          <cell r="DU208" t="str">
            <v>FEMENINO</v>
          </cell>
        </row>
        <row r="209">
          <cell r="AY209" t="str">
            <v>JEP-291-2023</v>
          </cell>
          <cell r="AZ209" t="str">
            <v>JEP-CSPO-291-2023</v>
          </cell>
          <cell r="BA209" t="str">
            <v>Clara Torres</v>
          </cell>
          <cell r="BB209">
            <v>44960</v>
          </cell>
          <cell r="BC209" t="str">
            <v>Leonardo Ariza</v>
          </cell>
          <cell r="BD209" t="str">
            <v>Contratos o convenios que no requieren pluralidad de ofertas</v>
          </cell>
          <cell r="BE209" t="str">
            <v>1. Prestación de servicios</v>
          </cell>
          <cell r="BF209" t="str">
            <v>Cédula de ciudadanía</v>
          </cell>
          <cell r="BG209">
            <v>1098170254</v>
          </cell>
          <cell r="BH209">
            <v>1</v>
          </cell>
          <cell r="BI209" t="str">
            <v>Persona Natural</v>
          </cell>
          <cell r="BJ209" t="str">
            <v xml:space="preserve">El Peñon </v>
          </cell>
          <cell r="BK209"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209" t="str">
            <v>Misional</v>
          </cell>
          <cell r="BM209" t="str">
            <v>Harvey Danilo Suárez Morales</v>
          </cell>
          <cell r="BN209" t="str">
            <v>Secretaría Ejecutiva</v>
          </cell>
          <cell r="BO209" t="str">
            <v xml:space="preserve">BB- Departamento de Atención a Victimas </v>
          </cell>
          <cell r="BP209" t="str">
            <v>Claudia Viviana Ferro Buitrago</v>
          </cell>
          <cell r="BQ209">
            <v>52032888</v>
          </cell>
          <cell r="BR209" t="str">
            <v xml:space="preserve">BB- Departamento de Atención a Victimas </v>
          </cell>
          <cell r="BS209" t="str">
            <v>Sandra Helena
Narváez Ramírez C.C. 51.859.703 hasta por el término que dure la
ausencia de su titular</v>
          </cell>
          <cell r="BT209" t="str">
            <v>N/A</v>
          </cell>
          <cell r="BU209" t="str">
            <v>N/A</v>
          </cell>
          <cell r="BV209" t="str">
            <v>Inversión</v>
          </cell>
          <cell r="BW209">
            <v>83485039</v>
          </cell>
          <cell r="BX209" t="str">
            <v>N/A</v>
          </cell>
          <cell r="BY209" t="str">
            <v>N/A</v>
          </cell>
          <cell r="BZ209">
            <v>7589549</v>
          </cell>
          <cell r="CA209" t="str">
            <v>N/A</v>
          </cell>
          <cell r="CB209">
            <v>59723</v>
          </cell>
          <cell r="CC209" t="str">
            <v xml:space="preserve">	68123</v>
          </cell>
          <cell r="CD209">
            <v>2022011000068</v>
          </cell>
          <cell r="CE209">
            <v>44964</v>
          </cell>
          <cell r="CF209">
            <v>44974</v>
          </cell>
          <cell r="CG209" t="str">
            <v>N/A</v>
          </cell>
          <cell r="CH209" t="str">
            <v>N/A</v>
          </cell>
          <cell r="CI209" t="str">
            <v>N/A</v>
          </cell>
          <cell r="CJ209" t="str">
            <v>N/A</v>
          </cell>
          <cell r="CK209" t="str">
            <v>N/A</v>
          </cell>
          <cell r="CL209">
            <v>0</v>
          </cell>
          <cell r="CM209" t="str">
            <v>N/A</v>
          </cell>
          <cell r="CN209">
            <v>0</v>
          </cell>
          <cell r="CO209" t="str">
            <v>N/A</v>
          </cell>
          <cell r="CP209">
            <v>0</v>
          </cell>
          <cell r="CQ209" t="str">
            <v>N/A</v>
          </cell>
          <cell r="CR209">
            <v>0</v>
          </cell>
          <cell r="CS209" t="str">
            <v>N/A</v>
          </cell>
          <cell r="CT209">
            <v>0</v>
          </cell>
          <cell r="CU209" t="str">
            <v>N/A</v>
          </cell>
          <cell r="CV209">
            <v>0</v>
          </cell>
          <cell r="CW209">
            <v>83485039</v>
          </cell>
          <cell r="CX209" t="str">
            <v>NO</v>
          </cell>
          <cell r="CY209" t="str">
            <v>N/A</v>
          </cell>
          <cell r="CZ209" t="str">
            <v>N/A</v>
          </cell>
          <cell r="DA209" t="str">
            <v>N/A</v>
          </cell>
          <cell r="DB209">
            <v>45291</v>
          </cell>
          <cell r="DC209">
            <v>45291</v>
          </cell>
          <cell r="DD209">
            <v>-51</v>
          </cell>
          <cell r="DE209" t="str">
            <v>NO</v>
          </cell>
          <cell r="DF209" t="str">
            <v>Bucaramanga con
desplazamiento en los departamentos de Santander, Norte de Santander y región que conforma
el Magdalena Medio</v>
          </cell>
          <cell r="DG209" t="str">
            <v>Cumplimiento</v>
          </cell>
          <cell r="DH209" t="str">
            <v>475 47 994000057883</v>
          </cell>
          <cell r="DI209">
            <v>0</v>
          </cell>
          <cell r="DJ209" t="str">
            <v>Aseguradora Solidaria de Colombia</v>
          </cell>
          <cell r="DK209">
            <v>44964</v>
          </cell>
          <cell r="DL209" t="str">
            <v>07/02/2023 - 01/07/2024</v>
          </cell>
          <cell r="DM209">
            <v>44964</v>
          </cell>
          <cell r="DN209" t="str">
            <v>https://jepcolombia.sharepoint.com/:b:/g/SE/DAJ/SDC/EVTUOrK8EJNMohyf_aeBgl4B9XGHy6XPpIMfJNzUOzSWIQ?e=OKqur8</v>
          </cell>
          <cell r="DO209" t="str">
            <v>Ninguna</v>
          </cell>
          <cell r="DP209" t="str">
            <v>Terminado</v>
          </cell>
          <cell r="DQ209" t="str">
            <v>Ingreso</v>
          </cell>
          <cell r="DR209" t="str">
            <v>N/A</v>
          </cell>
          <cell r="DS209" t="str">
            <v>DERECHO</v>
          </cell>
          <cell r="DT209" t="str">
            <v>N/A</v>
          </cell>
          <cell r="DU209" t="str">
            <v>MASCULINO</v>
          </cell>
        </row>
        <row r="210">
          <cell r="AY210" t="str">
            <v>JEP-225-2023</v>
          </cell>
          <cell r="AZ210" t="str">
            <v>JEP-CSPO-225-2023</v>
          </cell>
          <cell r="BA210" t="str">
            <v>Clara Torres</v>
          </cell>
          <cell r="BB210">
            <v>44956</v>
          </cell>
          <cell r="BC210" t="str">
            <v>Ester Yolima Bedoya Jaramillo</v>
          </cell>
          <cell r="BD210" t="str">
            <v>Contratos o convenios que no requieren pluralidad de ofertas</v>
          </cell>
          <cell r="BE210" t="str">
            <v>1. Prestación de servicios</v>
          </cell>
          <cell r="BF210" t="str">
            <v>Cédula de ciudadanía</v>
          </cell>
          <cell r="BG210">
            <v>1020412134</v>
          </cell>
          <cell r="BH210">
            <v>0</v>
          </cell>
          <cell r="BI210" t="str">
            <v>Persona Natural</v>
          </cell>
          <cell r="BJ210" t="str">
            <v>Bello</v>
          </cell>
          <cell r="BK210"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210"/>
          <cell r="BM210" t="str">
            <v>Harvey Danilo Suarez Morales</v>
          </cell>
          <cell r="BN210" t="str">
            <v>Secretaría Ejecutiva</v>
          </cell>
          <cell r="BO210" t="str">
            <v xml:space="preserve">BB- Departamento de Atención a Victimas </v>
          </cell>
          <cell r="BP210" t="str">
            <v>Claudia Viviana Ferro Buitrago</v>
          </cell>
          <cell r="BQ210">
            <v>52032888</v>
          </cell>
          <cell r="BR210" t="str">
            <v xml:space="preserve">BB- Departamento de Atención a Victimas </v>
          </cell>
          <cell r="BS210" t="str">
            <v>Sandra Helena
Narváez Ramírez C.C. 51.859.703 hasta por el término que dure la
ausencia de su titular</v>
          </cell>
          <cell r="BT210" t="str">
            <v>N/A</v>
          </cell>
          <cell r="BU210" t="str">
            <v>N/A</v>
          </cell>
          <cell r="BV210" t="str">
            <v>Inversión</v>
          </cell>
          <cell r="BW210">
            <v>83485039</v>
          </cell>
          <cell r="BX210" t="str">
            <v>N/A</v>
          </cell>
          <cell r="BY210" t="str">
            <v>N/A</v>
          </cell>
          <cell r="BZ210">
            <v>7589549</v>
          </cell>
          <cell r="CA210" t="str">
            <v>N/A</v>
          </cell>
          <cell r="CB210">
            <v>59523</v>
          </cell>
          <cell r="CC210">
            <v>59323</v>
          </cell>
          <cell r="CD210">
            <v>2022011000068</v>
          </cell>
          <cell r="CE210">
            <v>44958</v>
          </cell>
          <cell r="CF210">
            <v>44959</v>
          </cell>
          <cell r="CG210" t="str">
            <v>N/A</v>
          </cell>
          <cell r="CH210" t="str">
            <v>N/A</v>
          </cell>
          <cell r="CI210" t="str">
            <v>N/A</v>
          </cell>
          <cell r="CJ210" t="str">
            <v>N/A</v>
          </cell>
          <cell r="CK210" t="str">
            <v>N/A</v>
          </cell>
          <cell r="CL210">
            <v>0</v>
          </cell>
          <cell r="CM210" t="str">
            <v>N/A</v>
          </cell>
          <cell r="CN210">
            <v>0</v>
          </cell>
          <cell r="CO210" t="str">
            <v>N/A</v>
          </cell>
          <cell r="CP210">
            <v>0</v>
          </cell>
          <cell r="CQ210" t="str">
            <v>N/A</v>
          </cell>
          <cell r="CR210">
            <v>0</v>
          </cell>
          <cell r="CS210" t="str">
            <v>N/A</v>
          </cell>
          <cell r="CT210">
            <v>0</v>
          </cell>
          <cell r="CU210">
            <v>0</v>
          </cell>
          <cell r="CV210">
            <v>-240</v>
          </cell>
          <cell r="CW210">
            <v>83485039</v>
          </cell>
          <cell r="CX210" t="str">
            <v>NO</v>
          </cell>
          <cell r="CY210" t="str">
            <v>N/A</v>
          </cell>
          <cell r="CZ210" t="str">
            <v>N/A</v>
          </cell>
          <cell r="DA210" t="str">
            <v>N/A</v>
          </cell>
          <cell r="DB210">
            <v>45291</v>
          </cell>
          <cell r="DC210">
            <v>45051</v>
          </cell>
          <cell r="DD210">
            <v>-291</v>
          </cell>
          <cell r="DE210" t="str">
            <v>NO</v>
          </cell>
          <cell r="DF210" t="str">
            <v>Apartadó con
desplazamiento en la región conformada por los departamentos de Urabá Antioqueño y
Urabá Chocoano</v>
          </cell>
          <cell r="DG210" t="str">
            <v>Cumplimiento</v>
          </cell>
          <cell r="DH210" t="str">
            <v>65-47-101009441</v>
          </cell>
          <cell r="DI210">
            <v>0</v>
          </cell>
          <cell r="DJ210" t="str">
            <v>Seguros del Estado S.A.</v>
          </cell>
          <cell r="DK210">
            <v>44958</v>
          </cell>
          <cell r="DL210" t="str">
            <v>01/02/2023 - 30/06/2024</v>
          </cell>
          <cell r="DM210">
            <v>44959</v>
          </cell>
          <cell r="DN210" t="str">
            <v>https://jepcolombia.sharepoint.com/:b:/g/SE/DAJ/SDC/EQLW9RmnsN5GhqkKt5o1c3ABikGBdUz0nj4ec-XGWiZ0_g?e=M9Y5Rm</v>
          </cell>
          <cell r="DO210" t="str">
            <v>Se da por terminado anticipadamente el Contrato de Prestación de Servicios No. JEP225-2023 hasta el 5/05/2023</v>
          </cell>
          <cell r="DP210" t="str">
            <v>Terminado</v>
          </cell>
          <cell r="DQ210" t="str">
            <v>Terminación anticipada</v>
          </cell>
          <cell r="DR210" t="str">
            <v>N/A</v>
          </cell>
          <cell r="DS210" t="str">
            <v>HISTORIA</v>
          </cell>
          <cell r="DT210" t="str">
            <v>N/A</v>
          </cell>
          <cell r="DU210" t="str">
            <v>FEMENINO</v>
          </cell>
        </row>
        <row r="211">
          <cell r="AY211" t="str">
            <v>JEP-304-2023</v>
          </cell>
          <cell r="AZ211" t="str">
            <v>JEP-CSPO-304-2023</v>
          </cell>
          <cell r="BA211" t="str">
            <v>Clara Torres</v>
          </cell>
          <cell r="BB211">
            <v>44963</v>
          </cell>
          <cell r="BC211" t="str">
            <v>Fanny del Socorro Torres Granda</v>
          </cell>
          <cell r="BD211" t="str">
            <v>Contratos o convenios que no requieren pluralidad de ofertas</v>
          </cell>
          <cell r="BE211" t="str">
            <v>1. Prestación de servicios</v>
          </cell>
          <cell r="BF211" t="str">
            <v>Cédula de ciudadanía</v>
          </cell>
          <cell r="BG211">
            <v>59664558</v>
          </cell>
          <cell r="BH211">
            <v>1</v>
          </cell>
          <cell r="BI211" t="str">
            <v>Persona Natural</v>
          </cell>
          <cell r="BJ211" t="str">
            <v>San Andres de Tumaco</v>
          </cell>
          <cell r="BK211"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211" t="str">
            <v>Misional</v>
          </cell>
          <cell r="BM211" t="str">
            <v>Harvey Danilo Suárez Morales</v>
          </cell>
          <cell r="BN211" t="str">
            <v>Secretaría Ejecutiva</v>
          </cell>
          <cell r="BO211" t="str">
            <v xml:space="preserve">BB- Departamento de Atención a Victimas </v>
          </cell>
          <cell r="BP211" t="str">
            <v>Claudia Viviana Ferro Buitrago</v>
          </cell>
          <cell r="BQ211">
            <v>52032888</v>
          </cell>
          <cell r="BR211" t="str">
            <v xml:space="preserve">BB- Departamento de Atención a Victimas </v>
          </cell>
          <cell r="BS211" t="str">
            <v>Sandra Helena
Narváez Ramírez C.C. 51.859.703 hasta por el término que dure la
ausencia de su titular</v>
          </cell>
          <cell r="BT211" t="str">
            <v>N/A</v>
          </cell>
          <cell r="BU211" t="str">
            <v>N/A</v>
          </cell>
          <cell r="BV211" t="str">
            <v>Inversión</v>
          </cell>
          <cell r="BW211">
            <v>83485039</v>
          </cell>
          <cell r="BX211" t="str">
            <v>N/A</v>
          </cell>
          <cell r="BY211" t="str">
            <v>N/A</v>
          </cell>
          <cell r="BZ211">
            <v>7589549</v>
          </cell>
          <cell r="CA211" t="str">
            <v>N/A</v>
          </cell>
          <cell r="CB211">
            <v>59323</v>
          </cell>
          <cell r="CC211">
            <v>73223</v>
          </cell>
          <cell r="CD211">
            <v>2022011000068</v>
          </cell>
          <cell r="CE211">
            <v>44965</v>
          </cell>
          <cell r="CF211">
            <v>44966</v>
          </cell>
          <cell r="CG211" t="str">
            <v>N/A</v>
          </cell>
          <cell r="CH211" t="str">
            <v>N/A</v>
          </cell>
          <cell r="CI211" t="str">
            <v>N/A</v>
          </cell>
          <cell r="CJ211" t="str">
            <v>N/A</v>
          </cell>
          <cell r="CK211" t="str">
            <v>N/A</v>
          </cell>
          <cell r="CL211">
            <v>0</v>
          </cell>
          <cell r="CM211" t="str">
            <v>N/A</v>
          </cell>
          <cell r="CN211">
            <v>0</v>
          </cell>
          <cell r="CO211" t="str">
            <v>N/A</v>
          </cell>
          <cell r="CP211">
            <v>0</v>
          </cell>
          <cell r="CQ211" t="str">
            <v>N/A</v>
          </cell>
          <cell r="CR211">
            <v>0</v>
          </cell>
          <cell r="CS211" t="str">
            <v>N/A</v>
          </cell>
          <cell r="CT211">
            <v>0</v>
          </cell>
          <cell r="CU211" t="str">
            <v>N/A</v>
          </cell>
          <cell r="CV211">
            <v>0</v>
          </cell>
          <cell r="CW211">
            <v>83485039</v>
          </cell>
          <cell r="CX211" t="str">
            <v>NO</v>
          </cell>
          <cell r="CY211" t="str">
            <v>N/A</v>
          </cell>
          <cell r="CZ211" t="str">
            <v>N/A</v>
          </cell>
          <cell r="DA211" t="str">
            <v>N/A</v>
          </cell>
          <cell r="DB211">
            <v>45291</v>
          </cell>
          <cell r="DC211">
            <v>45291</v>
          </cell>
          <cell r="DD211">
            <v>-51</v>
          </cell>
          <cell r="DE211" t="str">
            <v>NO</v>
          </cell>
          <cell r="DF211" t="str">
            <v>Cali con desplazamiento
en la región conformada por los departamentos de Valle del Cauca, Cauca y Nariño</v>
          </cell>
          <cell r="DG211" t="str">
            <v>Cumplimiento</v>
          </cell>
          <cell r="DH211" t="str">
            <v>15-47-101010869</v>
          </cell>
          <cell r="DI211">
            <v>0</v>
          </cell>
          <cell r="DJ211" t="str">
            <v>Seguros del Estado S,A,</v>
          </cell>
          <cell r="DK211">
            <v>44965</v>
          </cell>
          <cell r="DL211" t="str">
            <v>08/02/2023 - 07/07/2024</v>
          </cell>
          <cell r="DM211">
            <v>44966</v>
          </cell>
          <cell r="DN211" t="str">
            <v>https://jepcolombia.sharepoint.com/:b:/g/SE/DAJ/SDC/EY4xSQduhShBrkqUrH2is9gBt0nCrasOO88_rj69iDKl9g?e=fj9r3Y</v>
          </cell>
          <cell r="DO211" t="str">
            <v>Ninguna</v>
          </cell>
          <cell r="DP211" t="str">
            <v>Terminado</v>
          </cell>
          <cell r="DQ211" t="str">
            <v>Ingreso</v>
          </cell>
          <cell r="DR211" t="str">
            <v>N/A</v>
          </cell>
          <cell r="DS211" t="str">
            <v>DERECHO</v>
          </cell>
          <cell r="DT211" t="str">
            <v>N/A</v>
          </cell>
          <cell r="DU211" t="str">
            <v>FEMENINO</v>
          </cell>
        </row>
        <row r="212">
          <cell r="AY212" t="str">
            <v>JEP-134-2023</v>
          </cell>
          <cell r="AZ212" t="str">
            <v>JEP-CSPO-134-2023</v>
          </cell>
          <cell r="BA212" t="str">
            <v>Clara Torres</v>
          </cell>
          <cell r="BB212">
            <v>44950</v>
          </cell>
          <cell r="BC212" t="str">
            <v>María Fernanda Carabalí Balanta</v>
          </cell>
          <cell r="BD212" t="str">
            <v>Contratos o convenios que no requieren pluralidad de ofertas</v>
          </cell>
          <cell r="BE212" t="str">
            <v>1. Prestación de servicios</v>
          </cell>
          <cell r="BF212" t="str">
            <v>Cédula de ciudadanía</v>
          </cell>
          <cell r="BG212">
            <v>1130620696</v>
          </cell>
          <cell r="BH212">
            <v>9</v>
          </cell>
          <cell r="BI212" t="str">
            <v>Persona Natural</v>
          </cell>
          <cell r="BJ212" t="str">
            <v>Cali</v>
          </cell>
          <cell r="BK212"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212" t="str">
            <v>Misional</v>
          </cell>
          <cell r="BM212" t="str">
            <v>Harvey Danilo Suarez Morales</v>
          </cell>
          <cell r="BN212" t="str">
            <v>Secretaría Ejecutiva</v>
          </cell>
          <cell r="BO212" t="str">
            <v xml:space="preserve">BB- Departamento de Atención a Victimas </v>
          </cell>
          <cell r="BP212" t="str">
            <v>Claudia Viviana Ferro Buitrago</v>
          </cell>
          <cell r="BQ212">
            <v>52032888</v>
          </cell>
          <cell r="BR212" t="str">
            <v xml:space="preserve">BB- Departamento de Atención a Victimas </v>
          </cell>
          <cell r="BS212" t="str">
            <v>Sandra Helena
Narváez Ramírez C.C. 51.859.703 hasta por el término que dure la
ausencia de su titular</v>
          </cell>
          <cell r="BT212" t="str">
            <v>N/A</v>
          </cell>
          <cell r="BU212" t="str">
            <v>N/A</v>
          </cell>
          <cell r="BV212" t="str">
            <v>Inversión</v>
          </cell>
          <cell r="BW212">
            <v>85761895</v>
          </cell>
          <cell r="BX212" t="str">
            <v>N/A</v>
          </cell>
          <cell r="BY212" t="str">
            <v>N/A</v>
          </cell>
          <cell r="BZ212">
            <v>7589549</v>
          </cell>
          <cell r="CA212" t="str">
            <v>N/A</v>
          </cell>
          <cell r="CB212">
            <v>35823</v>
          </cell>
          <cell r="CC212">
            <v>55623</v>
          </cell>
          <cell r="CD212" t="str">
            <v xml:space="preserve">	2022011000068</v>
          </cell>
          <cell r="CE212">
            <v>44956</v>
          </cell>
          <cell r="CF212">
            <v>44957</v>
          </cell>
          <cell r="CG212" t="str">
            <v>N/A</v>
          </cell>
          <cell r="CH212" t="str">
            <v>N/A</v>
          </cell>
          <cell r="CI212" t="str">
            <v>N/A</v>
          </cell>
          <cell r="CJ212" t="str">
            <v>N/A</v>
          </cell>
          <cell r="CK212" t="str">
            <v>N/A</v>
          </cell>
          <cell r="CL212">
            <v>0</v>
          </cell>
          <cell r="CM212" t="str">
            <v>N/A</v>
          </cell>
          <cell r="CN212">
            <v>0</v>
          </cell>
          <cell r="CO212" t="str">
            <v>N/A</v>
          </cell>
          <cell r="CP212">
            <v>0</v>
          </cell>
          <cell r="CQ212" t="str">
            <v>N/A</v>
          </cell>
          <cell r="CR212">
            <v>0</v>
          </cell>
          <cell r="CS212" t="str">
            <v>N/A</v>
          </cell>
          <cell r="CT212">
            <v>0</v>
          </cell>
          <cell r="CU212">
            <v>0</v>
          </cell>
          <cell r="CV212">
            <v>-306</v>
          </cell>
          <cell r="CW212">
            <v>85761895</v>
          </cell>
          <cell r="CX212" t="str">
            <v>NO</v>
          </cell>
          <cell r="CY212" t="str">
            <v>N/A</v>
          </cell>
          <cell r="CZ212" t="str">
            <v>N/A</v>
          </cell>
          <cell r="DA212" t="str">
            <v>N/A</v>
          </cell>
          <cell r="DB212">
            <v>45291</v>
          </cell>
          <cell r="DC212">
            <v>44985</v>
          </cell>
          <cell r="DD212">
            <v>-357</v>
          </cell>
          <cell r="DE212" t="str">
            <v>SI</v>
          </cell>
          <cell r="DF212" t="str">
            <v>Buenaventura con
desplazamiento en la región conformada por los departamentos de Valle del Cauca,
Cauca y Nariño</v>
          </cell>
          <cell r="DG212" t="str">
            <v>Cumplimiento</v>
          </cell>
          <cell r="DH212" t="str">
            <v>25-47-101003644</v>
          </cell>
          <cell r="DI212">
            <v>2</v>
          </cell>
          <cell r="DJ212" t="str">
            <v>Seguros del Estado S.A.</v>
          </cell>
          <cell r="DK212">
            <v>44957</v>
          </cell>
          <cell r="DL212" t="str">
            <v>30/01/2023 - 06/07/2024</v>
          </cell>
          <cell r="DM212">
            <v>44957</v>
          </cell>
          <cell r="DN212" t="str">
            <v>https://jepcolombia.sharepoint.com/:b:/g/SE/DAJ/SDC/Edso1Bl5PQJNvi5KPzNi0z8BnZANFllPyZ3FFVIeRoAK2A?e=rd98M7</v>
          </cell>
          <cell r="DO212" t="str">
            <v>Se da por terminado el contrato de manera anticipada hasta el 28/03/2023</v>
          </cell>
          <cell r="DP212" t="str">
            <v>Terminado</v>
          </cell>
          <cell r="DQ212" t="str">
            <v>Terminación anticipada</v>
          </cell>
          <cell r="DR212" t="str">
            <v>N/A</v>
          </cell>
          <cell r="DS212" t="str">
            <v>DERECHO</v>
          </cell>
          <cell r="DT212" t="str">
            <v>N/A</v>
          </cell>
          <cell r="DU212" t="str">
            <v>FEMENINO</v>
          </cell>
        </row>
        <row r="213">
          <cell r="AY213" t="str">
            <v>JEP-106-2023</v>
          </cell>
          <cell r="AZ213" t="str">
            <v>JEP-CSPO-106-2023</v>
          </cell>
          <cell r="BA213" t="str">
            <v>Carlos Torres</v>
          </cell>
          <cell r="BB213">
            <v>44580</v>
          </cell>
          <cell r="BC213" t="str">
            <v>Luis Gabriel Mesa Franco</v>
          </cell>
          <cell r="BD213" t="str">
            <v>Contratos o convenios que no requieren pluralidad de ofertas</v>
          </cell>
          <cell r="BE213" t="str">
            <v>1. Prestación de servicios</v>
          </cell>
          <cell r="BF213" t="str">
            <v>Cédula de ciudadanía</v>
          </cell>
          <cell r="BG213">
            <v>71794130</v>
          </cell>
          <cell r="BH213">
            <v>4</v>
          </cell>
          <cell r="BI213" t="str">
            <v>Persona Natural</v>
          </cell>
          <cell r="BJ213" t="str">
            <v>Medellin</v>
          </cell>
          <cell r="BK213" t="str">
            <v xml:space="preserve">Prestar servicios profesionales para apoyar al Departamento de Atención a Víctimas a nivel nacional en la articulación técnica de la ruta de acreditación administrativa, atendiendo los enfoques diferenciales </v>
          </cell>
          <cell r="BL213" t="str">
            <v>Misional</v>
          </cell>
          <cell r="BM213" t="str">
            <v>Harvey Danilo Suárez Morales</v>
          </cell>
          <cell r="BN213" t="str">
            <v>Secretaría Ejecutiva</v>
          </cell>
          <cell r="BO213" t="str">
            <v xml:space="preserve">BB- Departamento de Atención a Victimas </v>
          </cell>
          <cell r="BP213" t="str">
            <v>Claudia Viviana Ferro Buitrago</v>
          </cell>
          <cell r="BQ213">
            <v>52032888</v>
          </cell>
          <cell r="BR213" t="str">
            <v xml:space="preserve">BB- Departamento de Atención a Victimas </v>
          </cell>
          <cell r="BS213" t="str">
            <v>Sandra Helena
Narváez Ramírez C.C. 51.859.703 hasta por el término que dure la
ausencia de su titular</v>
          </cell>
          <cell r="BT213" t="str">
            <v>N/A</v>
          </cell>
          <cell r="BU213" t="str">
            <v>N/A</v>
          </cell>
          <cell r="BV213" t="str">
            <v>Inversión</v>
          </cell>
          <cell r="BW213">
            <v>99787400</v>
          </cell>
          <cell r="BX213" t="str">
            <v>N/A</v>
          </cell>
          <cell r="BY213" t="str">
            <v>N/A</v>
          </cell>
          <cell r="BZ213">
            <v>8652088</v>
          </cell>
          <cell r="CA213" t="str">
            <v>N/A</v>
          </cell>
          <cell r="CB213">
            <v>32723</v>
          </cell>
          <cell r="CC213">
            <v>37523</v>
          </cell>
          <cell r="CD213">
            <v>2022011000068</v>
          </cell>
          <cell r="CE213">
            <v>44946</v>
          </cell>
          <cell r="CF213">
            <v>44949</v>
          </cell>
          <cell r="CG213" t="str">
            <v>N/A</v>
          </cell>
          <cell r="CH213" t="str">
            <v>N/A</v>
          </cell>
          <cell r="CI213" t="str">
            <v>N/A</v>
          </cell>
          <cell r="CJ213" t="str">
            <v>N/A</v>
          </cell>
          <cell r="CK213" t="str">
            <v>N/A</v>
          </cell>
          <cell r="CL213">
            <v>-2018814</v>
          </cell>
          <cell r="CM213">
            <v>45289</v>
          </cell>
          <cell r="CN213">
            <v>47240400</v>
          </cell>
          <cell r="CO213">
            <v>45289</v>
          </cell>
          <cell r="CP213">
            <v>0</v>
          </cell>
          <cell r="CQ213" t="str">
            <v>N/A</v>
          </cell>
          <cell r="CR213">
            <v>0</v>
          </cell>
          <cell r="CS213" t="str">
            <v>N/A</v>
          </cell>
          <cell r="CT213">
            <v>1</v>
          </cell>
          <cell r="CU213">
            <v>45289</v>
          </cell>
          <cell r="CV213">
            <v>152</v>
          </cell>
          <cell r="CW213">
            <v>145008986</v>
          </cell>
          <cell r="CX213" t="str">
            <v>SI</v>
          </cell>
          <cell r="CY213">
            <v>47240400</v>
          </cell>
          <cell r="CZ213" t="str">
            <v>N/A</v>
          </cell>
          <cell r="DA213" t="str">
            <v>N/A</v>
          </cell>
          <cell r="DB213">
            <v>45291</v>
          </cell>
          <cell r="DC213">
            <v>45443</v>
          </cell>
          <cell r="DD213">
            <v>101</v>
          </cell>
          <cell r="DE213" t="str">
            <v>SI</v>
          </cell>
          <cell r="DF213" t="str">
            <v>Bogotá D.C.</v>
          </cell>
          <cell r="DG213" t="str">
            <v>Cumplimiento</v>
          </cell>
          <cell r="DH213" t="str">
            <v xml:space="preserve">	21-47-101025672</v>
          </cell>
          <cell r="DI213">
            <v>0</v>
          </cell>
          <cell r="DJ213" t="str">
            <v>Seguros del Estado S.A.</v>
          </cell>
          <cell r="DK213">
            <v>44949</v>
          </cell>
          <cell r="DL213" t="str">
            <v>20/01/2023 - 30/06/2024</v>
          </cell>
          <cell r="DM213">
            <v>44949</v>
          </cell>
          <cell r="DN213" t="str">
            <v>https://jepcolombia.sharepoint.com/:b:/g/SE/DAJ/SDC/EQRuUSoO1HJGvsa7x7fdlf4BMJbyw7aiQzMCnURFcOTy2g?e=sa7eAF</v>
          </cell>
          <cell r="DO213" t="str">
            <v xml:space="preserve">Mediante Otrosí N°1 el 28/12/2023 se publica la adición y prórroga del contrato JEP-106-2023 </v>
          </cell>
          <cell r="DP213" t="str">
            <v>En ejecución</v>
          </cell>
          <cell r="DQ213" t="str">
            <v>Adición y prorroga</v>
          </cell>
          <cell r="DR213" t="str">
            <v>N/A</v>
          </cell>
          <cell r="DS213" t="str">
            <v>HISTORIA</v>
          </cell>
          <cell r="DT213" t="str">
            <v>N/A</v>
          </cell>
          <cell r="DU213" t="str">
            <v>MASCULINO</v>
          </cell>
        </row>
        <row r="214">
          <cell r="AY214" t="str">
            <v>JEP-261-2023</v>
          </cell>
          <cell r="AZ214" t="str">
            <v>JEP-CSPO-261-2023</v>
          </cell>
          <cell r="BA214" t="str">
            <v>Carlos Torres</v>
          </cell>
          <cell r="BB214">
            <v>44958</v>
          </cell>
          <cell r="BC214" t="str">
            <v>Santiago Bernal Botero</v>
          </cell>
          <cell r="BD214" t="str">
            <v>Contratos o convenios que no requieren pluralidad de ofertas</v>
          </cell>
          <cell r="BE214" t="str">
            <v>1. Prestación de servicios</v>
          </cell>
          <cell r="BF214" t="str">
            <v>Cédula de ciudadanía</v>
          </cell>
          <cell r="BG214">
            <v>1020836138</v>
          </cell>
          <cell r="BH214">
            <v>1</v>
          </cell>
          <cell r="BI214" t="str">
            <v>Persona Natural</v>
          </cell>
          <cell r="BJ214" t="str">
            <v>Bogotá D.C.</v>
          </cell>
          <cell r="BK214" t="str">
            <v xml:space="preserve">Prestar servicios profesionales para apoyar al Departamento de Atención a Víctimas en la revisión administrativa de solicitudes de acreditación atendiendo los enfoques diferenciales </v>
          </cell>
          <cell r="BL214" t="str">
            <v>Funciones de la dependencia</v>
          </cell>
          <cell r="BM214" t="str">
            <v>Harvey Danilo Suárez Morales</v>
          </cell>
          <cell r="BN214" t="str">
            <v>Secretaría Ejecutiva</v>
          </cell>
          <cell r="BO214" t="str">
            <v xml:space="preserve">BB- Departamento de Atención a Victimas </v>
          </cell>
          <cell r="BP214" t="str">
            <v>Claudia Viviana Ferro Buitrago</v>
          </cell>
          <cell r="BQ214">
            <v>52032888</v>
          </cell>
          <cell r="BR214" t="str">
            <v xml:space="preserve">BB- Departamento de Atención a Victimas </v>
          </cell>
          <cell r="BS214" t="str">
            <v>Sandra Helena
Narváez Ramírez C.C. 51.859.703 hasta por el término que dure la
ausencia de su titular</v>
          </cell>
          <cell r="BT214" t="str">
            <v>N/A</v>
          </cell>
          <cell r="BU214" t="str">
            <v>N/A</v>
          </cell>
          <cell r="BV214" t="str">
            <v>Inversión</v>
          </cell>
          <cell r="BW214">
            <v>41742503</v>
          </cell>
          <cell r="BX214" t="str">
            <v>N/A</v>
          </cell>
          <cell r="BY214" t="str">
            <v>N/A</v>
          </cell>
          <cell r="BZ214">
            <v>3794773</v>
          </cell>
          <cell r="CA214" t="str">
            <v>N/A</v>
          </cell>
          <cell r="CB214">
            <v>54223</v>
          </cell>
          <cell r="CC214" t="str">
            <v xml:space="preserve">	65923</v>
          </cell>
          <cell r="CD214">
            <v>2022011000068</v>
          </cell>
          <cell r="CE214">
            <v>44960</v>
          </cell>
          <cell r="CF214">
            <v>44963</v>
          </cell>
          <cell r="CG214" t="str">
            <v>N/A</v>
          </cell>
          <cell r="CH214" t="str">
            <v>N/A</v>
          </cell>
          <cell r="CI214" t="str">
            <v>N/A</v>
          </cell>
          <cell r="CJ214" t="str">
            <v>N/A</v>
          </cell>
          <cell r="CK214" t="str">
            <v>N/A</v>
          </cell>
          <cell r="CL214">
            <v>-885457</v>
          </cell>
          <cell r="CM214">
            <v>45288</v>
          </cell>
          <cell r="CN214">
            <v>20719460</v>
          </cell>
          <cell r="CO214">
            <v>45288</v>
          </cell>
          <cell r="CP214">
            <v>0</v>
          </cell>
          <cell r="CQ214" t="str">
            <v>N/A</v>
          </cell>
          <cell r="CR214">
            <v>0</v>
          </cell>
          <cell r="CS214" t="str">
            <v>N/A</v>
          </cell>
          <cell r="CT214">
            <v>1</v>
          </cell>
          <cell r="CU214">
            <v>45288</v>
          </cell>
          <cell r="CV214">
            <v>152</v>
          </cell>
          <cell r="CW214">
            <v>61576506</v>
          </cell>
          <cell r="CX214" t="str">
            <v>SI</v>
          </cell>
          <cell r="CY214">
            <v>20719460</v>
          </cell>
          <cell r="CZ214" t="str">
            <v>N/A</v>
          </cell>
          <cell r="DA214" t="str">
            <v>N/A</v>
          </cell>
          <cell r="DB214">
            <v>45291</v>
          </cell>
          <cell r="DC214">
            <v>45443</v>
          </cell>
          <cell r="DD214">
            <v>101</v>
          </cell>
          <cell r="DE214" t="str">
            <v>NO</v>
          </cell>
          <cell r="DF214" t="str">
            <v>Bogotá D.C.</v>
          </cell>
          <cell r="DG214" t="str">
            <v>Cumplimiento</v>
          </cell>
          <cell r="DH214" t="str">
            <v xml:space="preserve">25-47-101003675 </v>
          </cell>
          <cell r="DI214">
            <v>0</v>
          </cell>
          <cell r="DJ214" t="str">
            <v>Seguros del Estado S,A,</v>
          </cell>
          <cell r="DK214">
            <v>44961</v>
          </cell>
          <cell r="DL214" t="str">
            <v>03/02/2023 - 01/07/2024</v>
          </cell>
          <cell r="DM214">
            <v>44963</v>
          </cell>
          <cell r="DN214" t="str">
            <v>https://jepcolombia.sharepoint.com/:b:/g/SE/DAJ/SDC/EciTU28ZwR9Bl3DNCW0KQHEBv_pjusL8sUwLgsumi07MHg?e=TVrfZE</v>
          </cell>
          <cell r="DO214" t="str">
            <v>Mediante Otrosí N°2 el 28/12/2023 se publica la adición y prórroga del contrato JEP-261-2023</v>
          </cell>
          <cell r="DP214" t="str">
            <v>En ejecución</v>
          </cell>
          <cell r="DQ214" t="str">
            <v>Adición y prorroga</v>
          </cell>
          <cell r="DR214" t="str">
            <v>N/A</v>
          </cell>
          <cell r="DS214" t="str">
            <v>SOCIOLOGÍA</v>
          </cell>
          <cell r="DT214" t="str">
            <v>N/A</v>
          </cell>
          <cell r="DU214" t="str">
            <v>MASCULINO</v>
          </cell>
        </row>
        <row r="215">
          <cell r="AY215" t="str">
            <v>JEP-594-2023</v>
          </cell>
          <cell r="AZ215" t="str">
            <v>JEP-CSPO-590-2023</v>
          </cell>
          <cell r="BA215" t="str">
            <v>Mateo Avila</v>
          </cell>
          <cell r="BB215">
            <v>45044</v>
          </cell>
          <cell r="BC215" t="str">
            <v>Giovany Diaz García</v>
          </cell>
          <cell r="BD215" t="str">
            <v>Contratos o convenios que no requieren pluralidad de ofertas</v>
          </cell>
          <cell r="BE215" t="str">
            <v>1. Prestación de servicios</v>
          </cell>
          <cell r="BF215" t="str">
            <v>Cédula de ciudadanía</v>
          </cell>
          <cell r="BG215">
            <v>93061687</v>
          </cell>
          <cell r="BH215">
            <v>9</v>
          </cell>
          <cell r="BI215" t="str">
            <v>Persona Natural</v>
          </cell>
          <cell r="BJ215" t="str">
            <v>Sesquile</v>
          </cell>
          <cell r="BK215" t="str">
            <v>Prestar servicios profesionales para apoyar al Departamento de Atención a Víctimas en la revisión administrativa de solicitudes de acreditación atendiendo los enfoques diferenciales</v>
          </cell>
          <cell r="BL215" t="str">
            <v>Funciones de la dependencia</v>
          </cell>
          <cell r="BM215" t="str">
            <v>Harvey Danilo Suárez Morales</v>
          </cell>
          <cell r="BN215" t="str">
            <v>Secretaría Ejecutiva</v>
          </cell>
          <cell r="BO215" t="str">
            <v xml:space="preserve">BB- Departamento de Atención a Victimas </v>
          </cell>
          <cell r="BP215" t="str">
            <v>Claudia Viviana Ferro Buitrago</v>
          </cell>
          <cell r="BQ215">
            <v>52032888</v>
          </cell>
          <cell r="BR215" t="str">
            <v xml:space="preserve">BB- Departamento de Atención a Victimas </v>
          </cell>
          <cell r="BS215" t="str">
            <v>Sandra Helena
Narváez Ramírez C.C. 51.859.703 hasta por el término que dure la
ausencia de su titular</v>
          </cell>
          <cell r="BT215" t="str">
            <v>N/A</v>
          </cell>
          <cell r="BU215" t="str">
            <v>N/A</v>
          </cell>
          <cell r="BV215" t="str">
            <v>Inversión</v>
          </cell>
          <cell r="BW215">
            <v>30358184</v>
          </cell>
          <cell r="BX215" t="str">
            <v>N/A</v>
          </cell>
          <cell r="BY215" t="str">
            <v>N/A</v>
          </cell>
          <cell r="BZ215">
            <v>3794773</v>
          </cell>
          <cell r="CA215" t="str">
            <v>N/A</v>
          </cell>
          <cell r="CB215">
            <v>54423</v>
          </cell>
          <cell r="CC215">
            <v>230323</v>
          </cell>
          <cell r="CD215">
            <v>2022011000068</v>
          </cell>
          <cell r="CE215">
            <v>45054</v>
          </cell>
          <cell r="CF215">
            <v>45056</v>
          </cell>
          <cell r="CG215" t="str">
            <v>Mishell Karina Rojas Montealegre</v>
          </cell>
          <cell r="CH215" t="str">
            <v>Cedula de ciudadanía</v>
          </cell>
          <cell r="CI215">
            <v>1010142031</v>
          </cell>
          <cell r="CJ215">
            <v>5</v>
          </cell>
          <cell r="CK215">
            <v>45205</v>
          </cell>
          <cell r="CL215">
            <v>-1644422</v>
          </cell>
          <cell r="CM215">
            <v>45288</v>
          </cell>
          <cell r="CN215">
            <v>14503611</v>
          </cell>
          <cell r="CO215">
            <v>45288</v>
          </cell>
          <cell r="CP215">
            <v>0</v>
          </cell>
          <cell r="CQ215" t="str">
            <v>N/A</v>
          </cell>
          <cell r="CR215">
            <v>0</v>
          </cell>
          <cell r="CS215" t="str">
            <v>N/A</v>
          </cell>
          <cell r="CT215">
            <v>1</v>
          </cell>
          <cell r="CU215">
            <v>45288</v>
          </cell>
          <cell r="CV215">
            <v>106</v>
          </cell>
          <cell r="CW215">
            <v>43217373</v>
          </cell>
          <cell r="CX215" t="str">
            <v>SI</v>
          </cell>
          <cell r="CY215">
            <v>14503611</v>
          </cell>
          <cell r="CZ215" t="str">
            <v>N/A</v>
          </cell>
          <cell r="DA215" t="str">
            <v>N/A</v>
          </cell>
          <cell r="DB215">
            <v>45291</v>
          </cell>
          <cell r="DC215">
            <v>45397</v>
          </cell>
          <cell r="DD215">
            <v>55</v>
          </cell>
          <cell r="DE215" t="str">
            <v>NO</v>
          </cell>
          <cell r="DF215" t="str">
            <v>Bogotá D.C.</v>
          </cell>
          <cell r="DG215" t="str">
            <v>Cumplimiento</v>
          </cell>
          <cell r="DH215" t="str">
            <v>21-45-101408893</v>
          </cell>
          <cell r="DI215">
            <v>0</v>
          </cell>
          <cell r="DJ215" t="str">
            <v>Seguros del Estado S.A.</v>
          </cell>
          <cell r="DK215">
            <v>45054</v>
          </cell>
          <cell r="DL215" t="str">
            <v>8/05/2023 - 30/06/2024</v>
          </cell>
          <cell r="DM215">
            <v>45056</v>
          </cell>
          <cell r="DN215" t="str">
            <v>https://jepcolombia.sharepoint.com/:b:/g/SE/DAJ/SDC/ERTn7DnExWlLjyptU6v6i0YB9KNWNbXbMYPaI0q-wVqWyg?e=TMO0cd</v>
          </cell>
          <cell r="DO215" t="str">
            <v xml:space="preserve">A partir del 6/10/2023 se cede el contrato
Mediante Otrosí N°1 el 28/12/2023 se publica la adición y prórroga del contrato JEP-594-2023 </v>
          </cell>
          <cell r="DP215" t="str">
            <v>En ejecución</v>
          </cell>
          <cell r="DQ215" t="str">
            <v>Adición y prorroga</v>
          </cell>
          <cell r="DR215" t="str">
            <v>N/A</v>
          </cell>
          <cell r="DS215" t="str">
            <v>INGENIERA DE SISTEMAS</v>
          </cell>
          <cell r="DT215" t="str">
            <v>N/A</v>
          </cell>
          <cell r="DU215" t="str">
            <v>FEMENINO</v>
          </cell>
        </row>
        <row r="216">
          <cell r="AY216" t="str">
            <v>JEP-260-2023</v>
          </cell>
          <cell r="AZ216" t="str">
            <v>JEP-CSPO-260-2023</v>
          </cell>
          <cell r="BA216" t="str">
            <v>Carlos Torres</v>
          </cell>
          <cell r="BB216">
            <v>44958</v>
          </cell>
          <cell r="BC216" t="str">
            <v>Wendys Deyanira Pallares Valencia</v>
          </cell>
          <cell r="BD216" t="str">
            <v>Contratos o convenios que no requieren pluralidad de ofertas</v>
          </cell>
          <cell r="BE216" t="str">
            <v>1. Prestación de servicios</v>
          </cell>
          <cell r="BF216" t="str">
            <v>Cédula de ciudadanía</v>
          </cell>
          <cell r="BG216">
            <v>1002072228</v>
          </cell>
          <cell r="BH216">
            <v>9</v>
          </cell>
          <cell r="BI216" t="str">
            <v>Persona Natural</v>
          </cell>
          <cell r="BJ216" t="str">
            <v>Luruaco</v>
          </cell>
          <cell r="BK216" t="str">
            <v xml:space="preserve">Prestar servicios profesionales para apoyar al Departamento de Atención a Víctimas en la revisión administrativa de solicitudes de acreditación atendiendo los enfoques diferenciales </v>
          </cell>
          <cell r="BL216" t="str">
            <v>Funciones de la dependencia</v>
          </cell>
          <cell r="BM216" t="str">
            <v>Harvey Danilo Suárez Morales</v>
          </cell>
          <cell r="BN216" t="str">
            <v>Secretaría Ejecutiva</v>
          </cell>
          <cell r="BO216" t="str">
            <v xml:space="preserve">BB- Departamento de Atención a Victimas </v>
          </cell>
          <cell r="BP216" t="str">
            <v>Claudia Viviana Ferro Buitrago</v>
          </cell>
          <cell r="BQ216">
            <v>52032888</v>
          </cell>
          <cell r="BR216" t="str">
            <v xml:space="preserve">BB- Departamento de Atención a Victimas </v>
          </cell>
          <cell r="BS216" t="str">
            <v>Sandra Helena
Narváez Ramírez C.C. 51.859.703 hasta por el término que dure la
ausencia de su titular</v>
          </cell>
          <cell r="BT216" t="str">
            <v>N/A</v>
          </cell>
          <cell r="BU216" t="str">
            <v>N/A</v>
          </cell>
          <cell r="BV216" t="str">
            <v>Inversión</v>
          </cell>
          <cell r="BW216">
            <v>41742503</v>
          </cell>
          <cell r="BX216" t="str">
            <v>N/A</v>
          </cell>
          <cell r="BY216" t="str">
            <v>N/A</v>
          </cell>
          <cell r="BZ216">
            <v>3794773</v>
          </cell>
          <cell r="CA216" t="str">
            <v>N/A</v>
          </cell>
          <cell r="CB216">
            <v>54323</v>
          </cell>
          <cell r="CC216">
            <v>64223</v>
          </cell>
          <cell r="CD216">
            <v>2022011000068</v>
          </cell>
          <cell r="CE216">
            <v>44959</v>
          </cell>
          <cell r="CF216">
            <v>44963</v>
          </cell>
          <cell r="CG216" t="str">
            <v>N/A</v>
          </cell>
          <cell r="CH216" t="str">
            <v>N/A</v>
          </cell>
          <cell r="CI216" t="str">
            <v>N/A</v>
          </cell>
          <cell r="CJ216" t="str">
            <v>N/A</v>
          </cell>
          <cell r="CK216" t="str">
            <v>N/A</v>
          </cell>
          <cell r="CL216">
            <v>-885457</v>
          </cell>
          <cell r="CM216">
            <v>45287</v>
          </cell>
          <cell r="CN216">
            <v>20719460</v>
          </cell>
          <cell r="CO216">
            <v>45287</v>
          </cell>
          <cell r="CP216">
            <v>0</v>
          </cell>
          <cell r="CQ216" t="str">
            <v>N/A</v>
          </cell>
          <cell r="CR216">
            <v>0</v>
          </cell>
          <cell r="CS216" t="str">
            <v>N/A</v>
          </cell>
          <cell r="CT216">
            <v>1</v>
          </cell>
          <cell r="CU216">
            <v>45287</v>
          </cell>
          <cell r="CV216">
            <v>152</v>
          </cell>
          <cell r="CW216">
            <v>61576506</v>
          </cell>
          <cell r="CX216" t="str">
            <v>SI</v>
          </cell>
          <cell r="CY216">
            <v>20719460</v>
          </cell>
          <cell r="CZ216" t="str">
            <v>N/A</v>
          </cell>
          <cell r="DA216" t="str">
            <v>N/A</v>
          </cell>
          <cell r="DB216">
            <v>45291</v>
          </cell>
          <cell r="DC216">
            <v>45443</v>
          </cell>
          <cell r="DD216">
            <v>101</v>
          </cell>
          <cell r="DE216" t="str">
            <v>NO</v>
          </cell>
          <cell r="DF216" t="str">
            <v>Bogotá D.C.</v>
          </cell>
          <cell r="DG216" t="str">
            <v>Cumplimiento</v>
          </cell>
          <cell r="DH216" t="str">
            <v xml:space="preserve">25-47-101003677 </v>
          </cell>
          <cell r="DI216">
            <v>0</v>
          </cell>
          <cell r="DJ216" t="str">
            <v>Seguros del Estado S,A,</v>
          </cell>
          <cell r="DK216">
            <v>44963</v>
          </cell>
          <cell r="DL216" t="str">
            <v>02/02/2023 - 01/07/2024</v>
          </cell>
          <cell r="DM216">
            <v>44963</v>
          </cell>
          <cell r="DN216" t="str">
            <v>https://jepcolombia.sharepoint.com/:b:/g/SE/DAJ/SDC/ERvoQ1KHOo1Oprwxq40i5KIBHdiQ4-qbteklz3FG-kj9iA?e=Ch9Vql</v>
          </cell>
          <cell r="DO216" t="str">
            <v>Mediante Otrosí N°1 el 27/12/2023 se publica la adición y prórroga del contrato JEP-260-2023</v>
          </cell>
          <cell r="DP216" t="str">
            <v>En ejecución</v>
          </cell>
          <cell r="DQ216" t="str">
            <v>Adición y prorroga</v>
          </cell>
          <cell r="DR216" t="str">
            <v>N/A</v>
          </cell>
          <cell r="DS216" t="str">
            <v>DERECHO</v>
          </cell>
          <cell r="DT216" t="str">
            <v>N/A</v>
          </cell>
          <cell r="DU216" t="str">
            <v>FEMENINO</v>
          </cell>
        </row>
        <row r="217">
          <cell r="AY217" t="str">
            <v>JEP-320-2023</v>
          </cell>
          <cell r="AZ217" t="str">
            <v>JEP-CSPO-320-2023</v>
          </cell>
          <cell r="BA217" t="str">
            <v>Carlos Torres</v>
          </cell>
          <cell r="BB217">
            <v>44964</v>
          </cell>
          <cell r="BC217" t="str">
            <v>Angelica Patricia Alvarado Nieto</v>
          </cell>
          <cell r="BD217" t="str">
            <v>Contratos o convenios que no requieren pluralidad de ofertas</v>
          </cell>
          <cell r="BE217" t="str">
            <v>1. Prestación de servicios</v>
          </cell>
          <cell r="BF217" t="str">
            <v>Cédula de ciudadanía</v>
          </cell>
          <cell r="BG217">
            <v>52216177</v>
          </cell>
          <cell r="BH217">
            <v>2</v>
          </cell>
          <cell r="BI217" t="str">
            <v>Persona Natural</v>
          </cell>
          <cell r="BJ217" t="str">
            <v>Bogotá D.C.</v>
          </cell>
          <cell r="BK217" t="str">
            <v xml:space="preserve">Prestar servicios profesionales para apoyar y acompañar al Departamento de Atención a Víctimas en la gestión administrativa, precontractual y seguimiento contractual a fin de facilitar la asistencia material a víctimas atendiendo los enfoques diferenciales </v>
          </cell>
          <cell r="BL217" t="str">
            <v>Funciones de la dependencia</v>
          </cell>
          <cell r="BM217" t="str">
            <v>Harvey Danilo Suárez Morales</v>
          </cell>
          <cell r="BN217" t="str">
            <v>Secretaría Ejecutiva</v>
          </cell>
          <cell r="BO217" t="str">
            <v xml:space="preserve">BB- Departamento de Atención a Victimas </v>
          </cell>
          <cell r="BP217" t="str">
            <v>Claudia Viviana Ferro Buitrago</v>
          </cell>
          <cell r="BQ217">
            <v>52032888</v>
          </cell>
          <cell r="BR217" t="str">
            <v xml:space="preserve">BB- Departamento de Atención a Victimas </v>
          </cell>
          <cell r="BS217" t="str">
            <v>Sandra Helena
Narváez Ramírez C.C. 51.859.703 hasta por el término que dure la
ausencia de su titular</v>
          </cell>
          <cell r="BT217" t="str">
            <v>N/A</v>
          </cell>
          <cell r="BU217" t="str">
            <v>N/A</v>
          </cell>
          <cell r="BV217" t="str">
            <v>Inversión</v>
          </cell>
          <cell r="BW217">
            <v>60109236</v>
          </cell>
          <cell r="BX217" t="str">
            <v>N/A</v>
          </cell>
          <cell r="BY217" t="str">
            <v>N/A</v>
          </cell>
          <cell r="BZ217">
            <v>5464476</v>
          </cell>
          <cell r="CA217" t="str">
            <v>N/A</v>
          </cell>
          <cell r="CB217">
            <v>56423</v>
          </cell>
          <cell r="CC217">
            <v>75523</v>
          </cell>
          <cell r="CD217">
            <v>2022011000068</v>
          </cell>
          <cell r="CE217">
            <v>44966</v>
          </cell>
          <cell r="CF217">
            <v>44967</v>
          </cell>
          <cell r="CG217" t="str">
            <v>N/A</v>
          </cell>
          <cell r="CH217" t="str">
            <v>N/A</v>
          </cell>
          <cell r="CI217" t="str">
            <v>N/A</v>
          </cell>
          <cell r="CJ217" t="str">
            <v>N/A</v>
          </cell>
          <cell r="CK217" t="str">
            <v>N/A</v>
          </cell>
          <cell r="CL217">
            <v>-2003645</v>
          </cell>
          <cell r="CM217">
            <v>45288</v>
          </cell>
          <cell r="CN217">
            <v>29836035</v>
          </cell>
          <cell r="CO217">
            <v>45288</v>
          </cell>
          <cell r="CP217">
            <v>0</v>
          </cell>
          <cell r="CQ217" t="str">
            <v>N/A</v>
          </cell>
          <cell r="CR217">
            <v>0</v>
          </cell>
          <cell r="CS217" t="str">
            <v>N/A</v>
          </cell>
          <cell r="CT217">
            <v>1</v>
          </cell>
          <cell r="CU217">
            <v>45288</v>
          </cell>
          <cell r="CV217">
            <v>152</v>
          </cell>
          <cell r="CW217">
            <v>87941626</v>
          </cell>
          <cell r="CX217" t="str">
            <v>SI</v>
          </cell>
          <cell r="CY217">
            <v>29836035</v>
          </cell>
          <cell r="CZ217" t="str">
            <v>N/A</v>
          </cell>
          <cell r="DA217" t="str">
            <v>N/A</v>
          </cell>
          <cell r="DB217">
            <v>45291</v>
          </cell>
          <cell r="DC217">
            <v>45443</v>
          </cell>
          <cell r="DD217">
            <v>101</v>
          </cell>
          <cell r="DE217" t="str">
            <v>NO</v>
          </cell>
          <cell r="DF217" t="str">
            <v>Bogotá D.C.</v>
          </cell>
          <cell r="DG217" t="str">
            <v>Cumplimiento</v>
          </cell>
          <cell r="DH217" t="str">
            <v>21-47-101026273</v>
          </cell>
          <cell r="DI217">
            <v>0</v>
          </cell>
          <cell r="DJ217" t="str">
            <v>Seguros del Estado S.A.</v>
          </cell>
          <cell r="DK217">
            <v>44966</v>
          </cell>
          <cell r="DL217" t="str">
            <v>09/02/2023 - 30/06/2024</v>
          </cell>
          <cell r="DM217">
            <v>44967</v>
          </cell>
          <cell r="DN217" t="str">
            <v>https://jepcolombia.sharepoint.com/:b:/g/SE/DAJ/SDC/EcJivnm8fBNEuOqqGYUKBCwBYTttj2RP_9MbfbrBewtIZQ?e=bkKvf0</v>
          </cell>
          <cell r="DO217" t="str">
            <v>Mediante Otrosí N°2 el 28/12/2023 se publica la adición y prórroga del contrato JEP-320-2023</v>
          </cell>
          <cell r="DP217" t="str">
            <v>En ejecución</v>
          </cell>
          <cell r="DQ217" t="str">
            <v>Adición y prorroga</v>
          </cell>
          <cell r="DR217" t="str">
            <v>N/A</v>
          </cell>
          <cell r="DS217" t="str">
            <v>PUBLICIDAD</v>
          </cell>
          <cell r="DT217" t="str">
            <v>N/A</v>
          </cell>
          <cell r="DU217" t="str">
            <v>FEMENINO</v>
          </cell>
        </row>
        <row r="218">
          <cell r="AY218" t="str">
            <v>JEP-473-2023</v>
          </cell>
          <cell r="AZ218" t="str">
            <v>JEP-CSPO-472-2023</v>
          </cell>
          <cell r="BA218" t="str">
            <v>Julieth Barrera</v>
          </cell>
          <cell r="BB218">
            <v>44980</v>
          </cell>
          <cell r="BC218" t="str">
            <v>Libia Jeannette Vasquez Guarnizo</v>
          </cell>
          <cell r="BD218" t="str">
            <v>Contratos o convenios que no requieren pluralidad de ofertas</v>
          </cell>
          <cell r="BE218" t="str">
            <v>1. Prestación de servicios</v>
          </cell>
          <cell r="BF218" t="str">
            <v>Cédula de ciudadanía</v>
          </cell>
          <cell r="BG218">
            <v>52307368</v>
          </cell>
          <cell r="BH218">
            <v>3</v>
          </cell>
          <cell r="BI218" t="str">
            <v>Persona Natural</v>
          </cell>
          <cell r="BJ218" t="str">
            <v>Bogotá D.C.</v>
          </cell>
          <cell r="BK218" t="str">
            <v>Prestar servicios profesionales para apoyar al departamento de atención a víctimas a nivel nacional en acompañamiento psicosocial, orientación psicosocial y difusión a las víctimas en instancias judiciales y no judiciales, atendiendo los enfoques diferenciales y psicosocial.</v>
          </cell>
          <cell r="BL218" t="str">
            <v>Misional</v>
          </cell>
          <cell r="BM218" t="str">
            <v>Harvey Danilo Suárez Morales</v>
          </cell>
          <cell r="BN218" t="str">
            <v>Secretaría Ejecutiva</v>
          </cell>
          <cell r="BO218" t="str">
            <v xml:space="preserve">BB- Departamento de Atención a Victimas </v>
          </cell>
          <cell r="BP218" t="str">
            <v>Claudia Viviana Ferro Buitrago</v>
          </cell>
          <cell r="BQ218">
            <v>52032888</v>
          </cell>
          <cell r="BR218" t="str">
            <v xml:space="preserve">BB- Departamento de Atención a Victimas </v>
          </cell>
          <cell r="BS218" t="str">
            <v>Sandra Helena
Narváez Ramírez C.C. 51.859.703 hasta por el término que dure la
ausencia de su titular</v>
          </cell>
          <cell r="BT218" t="str">
            <v>N/A</v>
          </cell>
          <cell r="BU218" t="str">
            <v>N/A</v>
          </cell>
          <cell r="BV218" t="str">
            <v>Inversión</v>
          </cell>
          <cell r="BW218">
            <v>89116498</v>
          </cell>
          <cell r="BX218" t="str">
            <v>N/A</v>
          </cell>
          <cell r="BY218" t="str">
            <v>N/A</v>
          </cell>
          <cell r="BZ218">
            <v>7589549</v>
          </cell>
          <cell r="CA218" t="str">
            <v>N/A</v>
          </cell>
          <cell r="CB218">
            <v>30523</v>
          </cell>
          <cell r="CC218">
            <v>120123</v>
          </cell>
          <cell r="CD218">
            <v>2022011000068</v>
          </cell>
          <cell r="CE218">
            <v>44985</v>
          </cell>
          <cell r="CF218">
            <v>44987</v>
          </cell>
          <cell r="CG218" t="str">
            <v>N/A</v>
          </cell>
          <cell r="CH218" t="str">
            <v>N/A</v>
          </cell>
          <cell r="CI218" t="str">
            <v>N/A</v>
          </cell>
          <cell r="CJ218" t="str">
            <v>N/A</v>
          </cell>
          <cell r="CK218" t="str">
            <v>N/A</v>
          </cell>
          <cell r="CL218">
            <v>0</v>
          </cell>
          <cell r="CM218" t="str">
            <v>N/A</v>
          </cell>
          <cell r="CN218">
            <v>0</v>
          </cell>
          <cell r="CO218" t="str">
            <v>N/A</v>
          </cell>
          <cell r="CP218">
            <v>0</v>
          </cell>
          <cell r="CQ218" t="str">
            <v>N/A</v>
          </cell>
          <cell r="CR218">
            <v>0</v>
          </cell>
          <cell r="CS218" t="str">
            <v>N/A</v>
          </cell>
          <cell r="CT218">
            <v>0</v>
          </cell>
          <cell r="CU218" t="str">
            <v>N/A</v>
          </cell>
          <cell r="CV218">
            <v>0</v>
          </cell>
          <cell r="CW218">
            <v>89116498</v>
          </cell>
          <cell r="CX218" t="str">
            <v>NO</v>
          </cell>
          <cell r="CY218" t="str">
            <v>N/A</v>
          </cell>
          <cell r="CZ218" t="str">
            <v>N/A</v>
          </cell>
          <cell r="DA218" t="str">
            <v>N/A</v>
          </cell>
          <cell r="DB218">
            <v>45291</v>
          </cell>
          <cell r="DC218">
            <v>45291</v>
          </cell>
          <cell r="DD218">
            <v>-51</v>
          </cell>
          <cell r="DE218" t="str">
            <v>NO</v>
          </cell>
          <cell r="DF218" t="str">
            <v>Bogotá D.C.</v>
          </cell>
          <cell r="DG218" t="str">
            <v>Cumplimiento</v>
          </cell>
          <cell r="DH218" t="str">
            <v xml:space="preserve">	25-47-101003777</v>
          </cell>
          <cell r="DI218">
            <v>0</v>
          </cell>
          <cell r="DJ218" t="str">
            <v>Seguros del Estado S.A.</v>
          </cell>
          <cell r="DK218">
            <v>44986</v>
          </cell>
          <cell r="DL218" t="str">
            <v>28/02/2023 - 01/07/2024</v>
          </cell>
          <cell r="DM218">
            <v>44987</v>
          </cell>
          <cell r="DN218" t="str">
            <v>https://jepcolombia.sharepoint.com/:b:/g/SE/DAJ/SDC/ESV96ecmfPVNnyPBzu8m0VUBx1TLh5Wm2uuHpPDOoAlPkA?e=NWxGCK</v>
          </cell>
          <cell r="DO218" t="str">
            <v>Ninguna</v>
          </cell>
          <cell r="DP218" t="str">
            <v>Terminado</v>
          </cell>
          <cell r="DQ218" t="str">
            <v>Ingreso</v>
          </cell>
          <cell r="DR218" t="str">
            <v>N/A</v>
          </cell>
          <cell r="DS218" t="str">
            <v>TRABAJO SOCIAL</v>
          </cell>
          <cell r="DT218" t="str">
            <v>N/A</v>
          </cell>
          <cell r="DU218" t="str">
            <v>FEMENINO</v>
          </cell>
        </row>
        <row r="219">
          <cell r="AY219" t="str">
            <v>JEP-642-2023</v>
          </cell>
          <cell r="AZ219" t="str">
            <v>JEP-CSPO-636-2023</v>
          </cell>
          <cell r="BA219" t="str">
            <v>Julieth Barrera</v>
          </cell>
          <cell r="BB219">
            <v>45065</v>
          </cell>
          <cell r="BC219" t="str">
            <v>Idanis Yaneth Jimenez Sanchez</v>
          </cell>
          <cell r="BD219" t="str">
            <v>Contratos o convenios que no requieren pluralidad de ofertas</v>
          </cell>
          <cell r="BE219" t="str">
            <v>1. Prestación de servicios</v>
          </cell>
          <cell r="BF219" t="str">
            <v>Cédula de ciudadanía</v>
          </cell>
          <cell r="BG219">
            <v>1084730639</v>
          </cell>
          <cell r="BH219">
            <v>4</v>
          </cell>
          <cell r="BI219" t="str">
            <v>Persona Natural</v>
          </cell>
          <cell r="BJ219" t="str">
            <v>Santa Marta</v>
          </cell>
          <cell r="BK219" t="str">
            <v>Prestar servicios profesionales para apoyar al Departamento de Atención a Víctimas, para adelantar acciones de divulgación, difusión, acompañamiento y orientación psicosocial a las víctimas en instancias judiciales y no judiciales, atendiendo los enfoques diferenciales</v>
          </cell>
          <cell r="BL219" t="str">
            <v>Funciones de la dependencia</v>
          </cell>
          <cell r="BM219" t="str">
            <v>Harvey Danilo Suárez Morales</v>
          </cell>
          <cell r="BN219" t="str">
            <v>Secretaría Ejecutiva</v>
          </cell>
          <cell r="BO219" t="str">
            <v xml:space="preserve">BB- Departamento de Atención a Victimas </v>
          </cell>
          <cell r="BP219" t="str">
            <v>Claudia Viviana Ferro Buitrago</v>
          </cell>
          <cell r="BQ219">
            <v>52032888</v>
          </cell>
          <cell r="BR219" t="str">
            <v xml:space="preserve">BB- Departamento de Atención a Victimas </v>
          </cell>
          <cell r="BS219" t="str">
            <v>Sandra Helena
Narváez Ramírez C.C. 51.859.703 hasta por el término que dure la
ausencia de su titular</v>
          </cell>
          <cell r="BT219" t="str">
            <v>N/A</v>
          </cell>
          <cell r="BU219" t="str">
            <v>N/A</v>
          </cell>
          <cell r="BV219" t="str">
            <v>Inversión</v>
          </cell>
          <cell r="BW219">
            <v>57427571</v>
          </cell>
          <cell r="BX219" t="str">
            <v>N/A</v>
          </cell>
          <cell r="BY219" t="str">
            <v>N/A</v>
          </cell>
          <cell r="BZ219">
            <v>7589549</v>
          </cell>
          <cell r="CA219" t="str">
            <v>N/A</v>
          </cell>
          <cell r="CB219">
            <v>85323</v>
          </cell>
          <cell r="CC219">
            <v>290323</v>
          </cell>
          <cell r="CD219">
            <v>2022011000068</v>
          </cell>
          <cell r="CE219">
            <v>45076</v>
          </cell>
          <cell r="CF219">
            <v>45082</v>
          </cell>
          <cell r="CG219" t="str">
            <v>N/A</v>
          </cell>
          <cell r="CH219" t="str">
            <v>N/A</v>
          </cell>
          <cell r="CI219" t="str">
            <v>N/A</v>
          </cell>
          <cell r="CJ219" t="str">
            <v>N/A</v>
          </cell>
          <cell r="CK219" t="str">
            <v>N/A</v>
          </cell>
          <cell r="CL219">
            <v>0</v>
          </cell>
          <cell r="CM219" t="str">
            <v>N/A</v>
          </cell>
          <cell r="CN219">
            <v>0</v>
          </cell>
          <cell r="CO219" t="str">
            <v>N/A</v>
          </cell>
          <cell r="CP219">
            <v>0</v>
          </cell>
          <cell r="CQ219" t="str">
            <v>N/A</v>
          </cell>
          <cell r="CR219">
            <v>0</v>
          </cell>
          <cell r="CS219" t="str">
            <v>N/A</v>
          </cell>
          <cell r="CT219">
            <v>0</v>
          </cell>
          <cell r="CU219" t="str">
            <v>N/A</v>
          </cell>
          <cell r="CV219">
            <v>0</v>
          </cell>
          <cell r="CW219">
            <v>57427571</v>
          </cell>
          <cell r="CX219" t="str">
            <v>NO</v>
          </cell>
          <cell r="CY219" t="str">
            <v>N/A</v>
          </cell>
          <cell r="CZ219" t="str">
            <v>N/A</v>
          </cell>
          <cell r="DA219" t="str">
            <v>N/A</v>
          </cell>
          <cell r="DB219">
            <v>45291</v>
          </cell>
          <cell r="DC219">
            <v>45291</v>
          </cell>
          <cell r="DD219">
            <v>-51</v>
          </cell>
          <cell r="DE219" t="str">
            <v>NO</v>
          </cell>
          <cell r="DF219" t="str">
            <v>Valledupar con
desplazamiento en la región conformada por los departamentos de Cesar, Magdalena,
Bolívar, Sucre, Córdoba, Atlántico y La Guajira</v>
          </cell>
          <cell r="DG219" t="str">
            <v>Cumplimiento</v>
          </cell>
          <cell r="DH219" t="str">
            <v>46-47-101002148</v>
          </cell>
          <cell r="DI219">
            <v>0</v>
          </cell>
          <cell r="DJ219" t="str">
            <v>Seguros del Estado S.A.</v>
          </cell>
          <cell r="DK219">
            <v>45077</v>
          </cell>
          <cell r="DL219" t="str">
            <v>30/05/2023 - 30/06/2024</v>
          </cell>
          <cell r="DM219">
            <v>45082</v>
          </cell>
          <cell r="DN219" t="str">
            <v>https://jepcolombia.sharepoint.com/:b:/g/SE/DAJ/SDC/EfpP5L-Wq65JuYujcBq-Y00BWhW2MWLxJA0W4GYobIyVyw?e=1Wtsr2
Anexo 2
https://jepcolombia.sharepoint.com/:b:/g/SE/DAJ/SDC/EdSWaKm3pFNJpZ5bas6I6lEBMdnwcxg0GUfyABB5UnJR-A?e=objxzl</v>
          </cell>
          <cell r="DO219" t="str">
            <v>Ninguna</v>
          </cell>
          <cell r="DP219" t="str">
            <v>Terminado</v>
          </cell>
          <cell r="DQ219" t="str">
            <v>Ingreso</v>
          </cell>
          <cell r="DR219" t="str">
            <v>N/A</v>
          </cell>
          <cell r="DS219" t="str">
            <v>PSICOLOGIA</v>
          </cell>
          <cell r="DT219" t="str">
            <v>N/A</v>
          </cell>
          <cell r="DU219" t="str">
            <v>FEMENINO</v>
          </cell>
        </row>
        <row r="220">
          <cell r="AY220" t="str">
            <v>JEP-458-2023</v>
          </cell>
          <cell r="AZ220" t="str">
            <v>JEP-CSPO-457-2023</v>
          </cell>
          <cell r="BA220" t="str">
            <v>Julieth Barrera</v>
          </cell>
          <cell r="BB220">
            <v>44979</v>
          </cell>
          <cell r="BC220" t="str">
            <v>Jorge Andrés Sanchez Cuaicuan</v>
          </cell>
          <cell r="BD220" t="str">
            <v>Contratos o convenios que no requieren pluralidad de ofertas</v>
          </cell>
          <cell r="BE220" t="str">
            <v>1. Prestación de servicios</v>
          </cell>
          <cell r="BF220" t="str">
            <v>Cédula de ciudadanía</v>
          </cell>
          <cell r="BG220">
            <v>98399076</v>
          </cell>
          <cell r="BH220">
            <v>9</v>
          </cell>
          <cell r="BI220" t="str">
            <v>Persona Natural</v>
          </cell>
          <cell r="BJ220" t="str">
            <v>Bogotá D.C</v>
          </cell>
          <cell r="BK220" t="str">
            <v>Prestar servicios profesionales al Departamento de Atención a Víctimas para apoyar el diseño e implementación de lineamientos y metodologías de información y divulgación que permitan la participación de las víctimas en instancias judiciales y no judiciales atendiendo los enfoques diferenciales.</v>
          </cell>
          <cell r="BL220" t="str">
            <v>Misional</v>
          </cell>
          <cell r="BM220" t="str">
            <v>Harvey Danilo Suarez Morales</v>
          </cell>
          <cell r="BN220" t="str">
            <v>Secretaría Ejecutiva</v>
          </cell>
          <cell r="BO220" t="str">
            <v xml:space="preserve">BB- Departamento de Atención a Victimas </v>
          </cell>
          <cell r="BP220" t="str">
            <v>Claudia Viviana Ferro Buitrago</v>
          </cell>
          <cell r="BQ220">
            <v>52032888</v>
          </cell>
          <cell r="BR220" t="str">
            <v xml:space="preserve">BB- Departamento de Atención a Victimas </v>
          </cell>
          <cell r="BS220" t="str">
            <v>Sandra Helena
Narváez Ramírez C.C. 51.859.703 hasta por el término que dure la
ausencia de su titular</v>
          </cell>
          <cell r="BT220" t="str">
            <v>N/A</v>
          </cell>
          <cell r="BU220" t="str">
            <v>N/A</v>
          </cell>
          <cell r="BV220" t="str">
            <v>Inversión</v>
          </cell>
          <cell r="BW220">
            <v>83485039</v>
          </cell>
          <cell r="BX220" t="str">
            <v>N/A</v>
          </cell>
          <cell r="BY220" t="str">
            <v>N/A</v>
          </cell>
          <cell r="BZ220">
            <v>7589549</v>
          </cell>
          <cell r="CA220" t="str">
            <v>N/A</v>
          </cell>
          <cell r="CB220">
            <v>57923</v>
          </cell>
          <cell r="CC220" t="str">
            <v xml:space="preserve">	115123</v>
          </cell>
          <cell r="CD220">
            <v>2022011000068</v>
          </cell>
          <cell r="CE220">
            <v>44980</v>
          </cell>
          <cell r="CF220">
            <v>44987</v>
          </cell>
          <cell r="CG220" t="str">
            <v>N/A</v>
          </cell>
          <cell r="CH220" t="str">
            <v>N/A</v>
          </cell>
          <cell r="CI220" t="str">
            <v>N/A</v>
          </cell>
          <cell r="CJ220" t="str">
            <v>N/A</v>
          </cell>
          <cell r="CK220" t="str">
            <v>N/A</v>
          </cell>
          <cell r="CL220">
            <v>0</v>
          </cell>
          <cell r="CM220" t="str">
            <v>N/A</v>
          </cell>
          <cell r="CN220">
            <v>0</v>
          </cell>
          <cell r="CO220" t="str">
            <v>N/A</v>
          </cell>
          <cell r="CP220">
            <v>0</v>
          </cell>
          <cell r="CQ220" t="str">
            <v>N/A</v>
          </cell>
          <cell r="CR220">
            <v>0</v>
          </cell>
          <cell r="CS220" t="str">
            <v>N/A</v>
          </cell>
          <cell r="CT220">
            <v>0</v>
          </cell>
          <cell r="CU220">
            <v>0</v>
          </cell>
          <cell r="CV220">
            <v>-67</v>
          </cell>
          <cell r="CW220">
            <v>83485039</v>
          </cell>
          <cell r="CX220" t="str">
            <v>NO</v>
          </cell>
          <cell r="CY220" t="str">
            <v>N/A</v>
          </cell>
          <cell r="CZ220" t="str">
            <v>N/A</v>
          </cell>
          <cell r="DA220" t="str">
            <v>N/A</v>
          </cell>
          <cell r="DB220">
            <v>45291</v>
          </cell>
          <cell r="DC220">
            <v>45224</v>
          </cell>
          <cell r="DD220">
            <v>-118</v>
          </cell>
          <cell r="DE220" t="str">
            <v>NO</v>
          </cell>
          <cell r="DF220" t="str">
            <v>Bogotá D.C.</v>
          </cell>
          <cell r="DG220" t="str">
            <v>Cumplimiento</v>
          </cell>
          <cell r="DH220" t="str">
            <v xml:space="preserve">25-47-101003761 </v>
          </cell>
          <cell r="DI220">
            <v>0</v>
          </cell>
          <cell r="DJ220" t="str">
            <v>Seguros del Estado S.A.</v>
          </cell>
          <cell r="DK220">
            <v>44980</v>
          </cell>
          <cell r="DL220" t="str">
            <v>23/02/2023 - 01/07/2024</v>
          </cell>
          <cell r="DM220">
            <v>44981</v>
          </cell>
          <cell r="DN220" t="str">
            <v>https://jepcolombia.sharepoint.com/:b:/g/SE/DAJ/SDC/EcajOQ79g8hFuHz-FNWTrSYBsbVtZh-i8Y9NcIqQjkQ6Iw?e=7jTQjp</v>
          </cell>
          <cell r="DO220" t="str">
            <v>El 27 de octubre se publica la terminación anticipada del Contrato JEP-458-2023 JORGE ANDRÉS SANCHEZ – DAV hatsa el 25 de octubre de 2023</v>
          </cell>
          <cell r="DP220" t="str">
            <v>Terminado</v>
          </cell>
          <cell r="DQ220" t="str">
            <v>Terminación anticipada</v>
          </cell>
          <cell r="DR220" t="str">
            <v>N/A</v>
          </cell>
          <cell r="DS220" t="str">
            <v>ADMINISTRACIÓN DE EMPRESAS</v>
          </cell>
          <cell r="DT220" t="str">
            <v>N/A</v>
          </cell>
          <cell r="DU220" t="str">
            <v>MASCULINO</v>
          </cell>
        </row>
        <row r="221">
          <cell r="AY221" t="str">
            <v>JEP-717-2023</v>
          </cell>
          <cell r="AZ221" t="str">
            <v>JEP-CSPO-701-2023</v>
          </cell>
          <cell r="BA221" t="str">
            <v>Mateo Avila</v>
          </cell>
          <cell r="BB221">
            <v>45125</v>
          </cell>
          <cell r="BC221" t="str">
            <v>Janneth Mabel Lozano Olave</v>
          </cell>
          <cell r="BD221" t="str">
            <v>Contratos o convenios que no requieren pluralidad de ofertas</v>
          </cell>
          <cell r="BE221" t="str">
            <v>1. Prestación de servicios</v>
          </cell>
          <cell r="BF221" t="str">
            <v>Cedula de ciudadania</v>
          </cell>
          <cell r="BG221">
            <v>35475578</v>
          </cell>
          <cell r="BH221">
            <v>0</v>
          </cell>
          <cell r="BI221" t="str">
            <v>Persona Natural</v>
          </cell>
          <cell r="BJ221" t="str">
            <v>Bogotá D.C.</v>
          </cell>
          <cell r="BK221" t="str">
            <v>Prestar servicios profesionales para apoyar y acompañar al Departamento de Atención a Víctimas en la articulación jurídica de la ruta de acreditación, atendiendo los enfoques diferenciales</v>
          </cell>
          <cell r="BL221" t="str">
            <v>Misional</v>
          </cell>
          <cell r="BM221" t="str">
            <v>Harvey Danilo Suárez Morales</v>
          </cell>
          <cell r="BN221" t="str">
            <v>Secretaría Ejecutiva</v>
          </cell>
          <cell r="BO221" t="str">
            <v xml:space="preserve">BB- Departamento de Atención a Victimas </v>
          </cell>
          <cell r="BP221" t="str">
            <v>Claudia Viviana Ferro Buitrago</v>
          </cell>
          <cell r="BQ221">
            <v>52032888</v>
          </cell>
          <cell r="BR221" t="str">
            <v xml:space="preserve">BB- Departamento de Atención a Victimas </v>
          </cell>
          <cell r="BS221" t="str">
            <v>Sandra Helena
Narváez Ramírez C.C. 51.859.703 hasta por el término que dure la
ausencia de su titular</v>
          </cell>
          <cell r="BT221" t="str">
            <v>N/A</v>
          </cell>
          <cell r="BU221" t="str">
            <v>N/A</v>
          </cell>
          <cell r="BV221" t="str">
            <v>Inversión</v>
          </cell>
          <cell r="BW221">
            <v>47586470</v>
          </cell>
          <cell r="BX221" t="str">
            <v>N/A</v>
          </cell>
          <cell r="BY221" t="str">
            <v>N/A</v>
          </cell>
          <cell r="BZ221">
            <v>8652088</v>
          </cell>
          <cell r="CA221" t="str">
            <v>N/A</v>
          </cell>
          <cell r="CB221">
            <v>102123</v>
          </cell>
          <cell r="CC221">
            <v>403723</v>
          </cell>
          <cell r="CD221">
            <v>2022011000068</v>
          </cell>
          <cell r="CE221">
            <v>45131</v>
          </cell>
          <cell r="CF221">
            <v>45133</v>
          </cell>
          <cell r="CG221" t="str">
            <v>N/A</v>
          </cell>
          <cell r="CH221" t="str">
            <v>N/A</v>
          </cell>
          <cell r="CI221" t="str">
            <v>N/A</v>
          </cell>
          <cell r="CJ221" t="str">
            <v>N/A</v>
          </cell>
          <cell r="CK221" t="str">
            <v>N/A</v>
          </cell>
          <cell r="CL221">
            <v>-2595618</v>
          </cell>
          <cell r="CM221">
            <v>45289</v>
          </cell>
          <cell r="CN221">
            <v>23620200</v>
          </cell>
          <cell r="CO221">
            <v>45289</v>
          </cell>
          <cell r="CP221">
            <v>0</v>
          </cell>
          <cell r="CQ221" t="str">
            <v>N/A</v>
          </cell>
          <cell r="CR221">
            <v>0</v>
          </cell>
          <cell r="CS221" t="str">
            <v>N/A</v>
          </cell>
          <cell r="CT221">
            <v>1</v>
          </cell>
          <cell r="CU221">
            <v>45289</v>
          </cell>
          <cell r="CV221">
            <v>75</v>
          </cell>
          <cell r="CW221">
            <v>68611052</v>
          </cell>
          <cell r="CX221" t="str">
            <v>SI</v>
          </cell>
          <cell r="CY221">
            <v>23620200</v>
          </cell>
          <cell r="CZ221" t="str">
            <v>N/A</v>
          </cell>
          <cell r="DA221" t="str">
            <v>N/A</v>
          </cell>
          <cell r="DB221">
            <v>45291</v>
          </cell>
          <cell r="DC221">
            <v>45366</v>
          </cell>
          <cell r="DD221">
            <v>24</v>
          </cell>
          <cell r="DE221" t="str">
            <v>NO</v>
          </cell>
          <cell r="DF221" t="str">
            <v>Bogotá D.C.</v>
          </cell>
          <cell r="DG221" t="str">
            <v>Cumplimiento</v>
          </cell>
          <cell r="DH221" t="str">
            <v>02-45-101000696</v>
          </cell>
          <cell r="DI221">
            <v>0</v>
          </cell>
          <cell r="DJ221" t="str">
            <v>Seguos del Estado S.A.</v>
          </cell>
          <cell r="DK221">
            <v>45132</v>
          </cell>
          <cell r="DL221" t="str">
            <v>24/07/2023 - 07/07/2024</v>
          </cell>
          <cell r="DM221">
            <v>45133</v>
          </cell>
          <cell r="DN221" t="str">
            <v>https://jepcolombia.sharepoint.com/:b:/g/SE/DAJ/SDC/EQCneemOAkNOuZLFMoYvmRgByJoa0LHiJ3L_rOA6imwvSQ?e=q3pdlH</v>
          </cell>
          <cell r="DO221" t="str">
            <v>Mediante Otrosí N°1 el 29/12/2023 se publica la adición y prórroga del contrato JEP-717-2023</v>
          </cell>
          <cell r="DP221" t="str">
            <v>En ejecución</v>
          </cell>
          <cell r="DQ221" t="str">
            <v>Adición y prorroga</v>
          </cell>
          <cell r="DR221" t="str">
            <v>N/A</v>
          </cell>
          <cell r="DS221" t="str">
            <v>DERECHO</v>
          </cell>
          <cell r="DT221" t="str">
            <v>N/A</v>
          </cell>
          <cell r="DU221" t="str">
            <v>FEMENINO</v>
          </cell>
        </row>
        <row r="222">
          <cell r="AY222" t="str">
            <v>JEP-211-2023</v>
          </cell>
          <cell r="AZ222" t="str">
            <v>JEP-CSPO-211-2023</v>
          </cell>
          <cell r="BA222" t="str">
            <v>Jairo Cuellar</v>
          </cell>
          <cell r="BB222">
            <v>44956</v>
          </cell>
          <cell r="BC222" t="str">
            <v>Sara Catalina Avilan Reyes</v>
          </cell>
          <cell r="BD222" t="str">
            <v>Contratos o convenios que no requieren pluralidad de ofertas</v>
          </cell>
          <cell r="BE222" t="str">
            <v>1. Prestación de servicios</v>
          </cell>
          <cell r="BF222" t="str">
            <v>Cédula de ciudadanía</v>
          </cell>
          <cell r="BG222">
            <v>52900233</v>
          </cell>
          <cell r="BH222">
            <v>7</v>
          </cell>
          <cell r="BI222" t="str">
            <v>Persona Natural</v>
          </cell>
          <cell r="BJ222" t="str">
            <v>Bogotá D.C.</v>
          </cell>
          <cell r="BK222" t="str">
            <v>Prestar servicios profesionales para apoyar y acompañar al departamento de SAAD víctimas en la gestión técnica y operativa del sistema vista para el registro de abogados/as, ONG y víctimas</v>
          </cell>
          <cell r="BL222" t="str">
            <v>Misional</v>
          </cell>
          <cell r="BM222" t="str">
            <v>Harvey Danilo Suárez Morales</v>
          </cell>
          <cell r="BN222" t="str">
            <v>Secretaría Ejecutiva</v>
          </cell>
          <cell r="BO222" t="str">
            <v>BB- Departamento SAAD Representación Victimas</v>
          </cell>
          <cell r="BP222" t="str">
            <v>Claudia Liliana Erazo Maldonado</v>
          </cell>
          <cell r="BQ222">
            <v>52272737</v>
          </cell>
          <cell r="BR222" t="str">
            <v>BB- Departamento SAAD Representación Victimas</v>
          </cell>
          <cell r="BS222" t="str">
            <v>Carolina Silva Ortiz
A partir del 2 de octubre hasta por el término que dure la situación administrativa de
la titular del cargo</v>
          </cell>
          <cell r="BT222" t="str">
            <v>N/A</v>
          </cell>
          <cell r="BU222" t="str">
            <v>N/A</v>
          </cell>
          <cell r="BV222" t="str">
            <v>Inversión</v>
          </cell>
          <cell r="BW222">
            <v>60109236</v>
          </cell>
          <cell r="BX222" t="str">
            <v>N/A</v>
          </cell>
          <cell r="BY222" t="str">
            <v>N/A</v>
          </cell>
          <cell r="BZ222">
            <v>5464476</v>
          </cell>
          <cell r="CA222" t="str">
            <v>N/A</v>
          </cell>
          <cell r="CB222">
            <v>32123</v>
          </cell>
          <cell r="CC222">
            <v>60023</v>
          </cell>
          <cell r="CD222">
            <v>2022011000068</v>
          </cell>
          <cell r="CE222">
            <v>44958</v>
          </cell>
          <cell r="CF222">
            <v>44960</v>
          </cell>
          <cell r="CG222" t="str">
            <v>N/A</v>
          </cell>
          <cell r="CH222" t="str">
            <v>N/A</v>
          </cell>
          <cell r="CI222" t="str">
            <v>N/A</v>
          </cell>
          <cell r="CJ222" t="str">
            <v>N/A</v>
          </cell>
          <cell r="CK222" t="str">
            <v>N/A</v>
          </cell>
          <cell r="CL222">
            <v>0</v>
          </cell>
          <cell r="CM222" t="str">
            <v>N/A</v>
          </cell>
          <cell r="CN222">
            <v>0</v>
          </cell>
          <cell r="CO222" t="str">
            <v>N/A</v>
          </cell>
          <cell r="CP222">
            <v>0</v>
          </cell>
          <cell r="CQ222" t="str">
            <v>N/A</v>
          </cell>
          <cell r="CR222">
            <v>0</v>
          </cell>
          <cell r="CS222" t="str">
            <v>N/A</v>
          </cell>
          <cell r="CT222">
            <v>0</v>
          </cell>
          <cell r="CU222" t="str">
            <v>N/A</v>
          </cell>
          <cell r="CV222">
            <v>0</v>
          </cell>
          <cell r="CW222">
            <v>60109236</v>
          </cell>
          <cell r="CX222" t="str">
            <v>NO</v>
          </cell>
          <cell r="CY222" t="str">
            <v>N/A</v>
          </cell>
          <cell r="CZ222" t="str">
            <v>N/A</v>
          </cell>
          <cell r="DA222" t="str">
            <v>N/A</v>
          </cell>
          <cell r="DB222">
            <v>45291</v>
          </cell>
          <cell r="DC222">
            <v>45291</v>
          </cell>
          <cell r="DD222">
            <v>-51</v>
          </cell>
          <cell r="DE222" t="str">
            <v>NO</v>
          </cell>
          <cell r="DF222" t="str">
            <v>Bogotá D.C.</v>
          </cell>
          <cell r="DG222" t="str">
            <v>Cumplimiento</v>
          </cell>
          <cell r="DH222" t="str">
            <v xml:space="preserve">	21-45-101399313</v>
          </cell>
          <cell r="DI222">
            <v>0</v>
          </cell>
          <cell r="DJ222" t="str">
            <v>Seguros del Estado S.A.</v>
          </cell>
          <cell r="DK222">
            <v>44959</v>
          </cell>
          <cell r="DL222" t="str">
            <v>02/02/2023 - 01/07/2024</v>
          </cell>
          <cell r="DM222">
            <v>44959</v>
          </cell>
          <cell r="DN222" t="str">
            <v>https://jepcolombia.sharepoint.com/:b:/g/SE/DAJ/SDC/EXHxodOh961BieSSxRbY9nAB7Fg03CCFvkEChIvS1bEehw?e=xEdUqg</v>
          </cell>
          <cell r="DO222" t="str">
            <v>Ninguna</v>
          </cell>
          <cell r="DP222" t="str">
            <v>Terminado</v>
          </cell>
          <cell r="DQ222" t="str">
            <v>Ingreso</v>
          </cell>
          <cell r="DR222" t="str">
            <v>N/A</v>
          </cell>
          <cell r="DS222" t="str">
            <v>INGENIERO INDUSTRIAL</v>
          </cell>
          <cell r="DT222" t="str">
            <v>N/A</v>
          </cell>
          <cell r="DU222" t="str">
            <v>FEMENINO</v>
          </cell>
        </row>
        <row r="223">
          <cell r="AY223" t="str">
            <v>JEP-212-2023</v>
          </cell>
          <cell r="AZ223" t="str">
            <v>JEP-CSPO-212-2023</v>
          </cell>
          <cell r="BA223" t="str">
            <v>Jairo Cuellar</v>
          </cell>
          <cell r="BB223">
            <v>44956</v>
          </cell>
          <cell r="BC223" t="str">
            <v>Andrea Del Pilar Ruiz Salom</v>
          </cell>
          <cell r="BD223" t="str">
            <v>Contratos o convenios que no requieren pluralidad de ofertas</v>
          </cell>
          <cell r="BE223" t="str">
            <v>1. Prestación de servicios</v>
          </cell>
          <cell r="BF223" t="str">
            <v>Cédula de ciudadanía</v>
          </cell>
          <cell r="BG223">
            <v>1136884777</v>
          </cell>
          <cell r="BH223">
            <v>1</v>
          </cell>
          <cell r="BI223" t="str">
            <v>Persona Natural</v>
          </cell>
          <cell r="BJ223" t="str">
            <v>Bogotá D.C.</v>
          </cell>
          <cell r="BK223" t="str">
            <v>Prestar servicios profesionales para apoyar y acompañar al departamento de SAAD víctimas en la gestión técnica y operativa del sistema vista para el registro de abogados/as, ong y víctimas</v>
          </cell>
          <cell r="BL223" t="str">
            <v>Misional</v>
          </cell>
          <cell r="BM223" t="str">
            <v>Harvey Danilo Suárez Morales</v>
          </cell>
          <cell r="BN223" t="str">
            <v>Secretaría Ejecutiva</v>
          </cell>
          <cell r="BO223" t="str">
            <v>BB- Departamento SAAD Representación Victimas</v>
          </cell>
          <cell r="BP223" t="str">
            <v>Claudia Liliana Erazo Maldonado</v>
          </cell>
          <cell r="BQ223">
            <v>52272737</v>
          </cell>
          <cell r="BR223" t="str">
            <v>BB- Departamento SAAD Representación Victimas</v>
          </cell>
          <cell r="BS223" t="str">
            <v>Carolina Silva Ortiz
A partir del 2 de octubre hasta por el término que dure la situación administrativa de
la titular del cargo</v>
          </cell>
          <cell r="BT223" t="str">
            <v>N/A</v>
          </cell>
          <cell r="BU223" t="str">
            <v>N/A</v>
          </cell>
          <cell r="BV223" t="str">
            <v>Inversión</v>
          </cell>
          <cell r="BW223">
            <v>60109236</v>
          </cell>
          <cell r="BX223" t="str">
            <v>N/A</v>
          </cell>
          <cell r="BY223" t="str">
            <v>N/A</v>
          </cell>
          <cell r="BZ223">
            <v>5464476</v>
          </cell>
          <cell r="CA223" t="str">
            <v>N/A</v>
          </cell>
          <cell r="CB223">
            <v>32023</v>
          </cell>
          <cell r="CC223">
            <v>60123</v>
          </cell>
          <cell r="CD223">
            <v>2022011000068</v>
          </cell>
          <cell r="CE223">
            <v>44958</v>
          </cell>
          <cell r="CF223">
            <v>44959</v>
          </cell>
          <cell r="CG223" t="str">
            <v>Álvaro Andrés Peralta Parra</v>
          </cell>
          <cell r="CH223" t="str">
            <v>Cedula de ciudadanía</v>
          </cell>
          <cell r="CI223">
            <v>1090448401</v>
          </cell>
          <cell r="CJ223">
            <v>2</v>
          </cell>
          <cell r="CK223">
            <v>45086</v>
          </cell>
          <cell r="CL223">
            <v>0</v>
          </cell>
          <cell r="CM223" t="str">
            <v>N/A</v>
          </cell>
          <cell r="CN223">
            <v>0</v>
          </cell>
          <cell r="CO223" t="str">
            <v>N/A</v>
          </cell>
          <cell r="CP223">
            <v>0</v>
          </cell>
          <cell r="CQ223" t="str">
            <v>N/A</v>
          </cell>
          <cell r="CR223">
            <v>0</v>
          </cell>
          <cell r="CS223" t="str">
            <v>N/A</v>
          </cell>
          <cell r="CT223">
            <v>0</v>
          </cell>
          <cell r="CU223" t="str">
            <v>N/A</v>
          </cell>
          <cell r="CV223">
            <v>0</v>
          </cell>
          <cell r="CW223">
            <v>60109236</v>
          </cell>
          <cell r="CX223" t="str">
            <v>NO</v>
          </cell>
          <cell r="CY223" t="str">
            <v>N/A</v>
          </cell>
          <cell r="CZ223" t="str">
            <v>N/A</v>
          </cell>
          <cell r="DA223" t="str">
            <v>N/A</v>
          </cell>
          <cell r="DB223">
            <v>45291</v>
          </cell>
          <cell r="DC223">
            <v>45291</v>
          </cell>
          <cell r="DD223">
            <v>-51</v>
          </cell>
          <cell r="DE223" t="str">
            <v>NO</v>
          </cell>
          <cell r="DF223" t="str">
            <v>Bogotá D.C.</v>
          </cell>
          <cell r="DG223" t="str">
            <v>Cumplimiento</v>
          </cell>
          <cell r="DH223" t="str">
            <v>21-47-101026075</v>
          </cell>
          <cell r="DI223">
            <v>1</v>
          </cell>
          <cell r="DJ223" t="str">
            <v>Seguros del Estado S.A.</v>
          </cell>
          <cell r="DK223">
            <v>44959</v>
          </cell>
          <cell r="DL223" t="str">
            <v>02/02/2023 - 15/07/2024</v>
          </cell>
          <cell r="DM223">
            <v>44959</v>
          </cell>
          <cell r="DN223" t="str">
            <v>https://jepcolombia.sharepoint.com/:b:/g/SE/DAJ/SDC/ET0hBthUInZKs2v4DmkT6fsBd5GiKArosmoobKGxUEI8NQ?e=o0lPwg</v>
          </cell>
          <cell r="DO223" t="str">
            <v>ACLARAR - NUMERACIÓN CONTRACTUAL: Se ajusta la minuta del contrato aclarando que El número del presente contrato es JEP-212-2023c
El 9/06/2023 se publicó la cesión del contrato JEP-212-2023</v>
          </cell>
          <cell r="DP223" t="str">
            <v>Terminado</v>
          </cell>
          <cell r="DQ223" t="str">
            <v>Cesión</v>
          </cell>
          <cell r="DR223" t="str">
            <v>N/A</v>
          </cell>
          <cell r="DS223" t="str">
            <v>INGENIERO INDUSTRIAL</v>
          </cell>
          <cell r="DT223" t="str">
            <v>N/A</v>
          </cell>
          <cell r="DU223" t="str">
            <v>MASCULINO</v>
          </cell>
        </row>
        <row r="224">
          <cell r="AY224" t="str">
            <v>JEP-346-2023</v>
          </cell>
          <cell r="AZ224" t="str">
            <v>JEP-CSPO-346-2023</v>
          </cell>
          <cell r="BA224" t="str">
            <v>Jairo Cuellar</v>
          </cell>
          <cell r="BB224">
            <v>44965</v>
          </cell>
          <cell r="BC224" t="str">
            <v>Adriana Areiza Guzmán</v>
          </cell>
          <cell r="BD224" t="str">
            <v>Contratos o convenios que no requieren pluralidad de ofertas</v>
          </cell>
          <cell r="BE224" t="str">
            <v>1. Prestación de servicios</v>
          </cell>
          <cell r="BF224" t="str">
            <v>Cédula de ciudadanía</v>
          </cell>
          <cell r="BG224">
            <v>1015462981</v>
          </cell>
          <cell r="BH224">
            <v>8</v>
          </cell>
          <cell r="BI224" t="str">
            <v>Persona Natural</v>
          </cell>
          <cell r="BJ224" t="str">
            <v>Bogotá D.C.</v>
          </cell>
          <cell r="BK224" t="str">
            <v>Prestar servicios profesionales para acompañar al departamento de SAAD víctimas a fin de facilitar la actualización y desarrollo de actividades de capacitación de los abogados registrados en el SAAD conforme a las necesidades de la dependencia</v>
          </cell>
          <cell r="BL224" t="str">
            <v>Misional</v>
          </cell>
          <cell r="BM224" t="str">
            <v>Harvey Danilo Suárez Morales</v>
          </cell>
          <cell r="BN224" t="str">
            <v>Secretaría Ejecutiva</v>
          </cell>
          <cell r="BO224" t="str">
            <v>BB- Departamento SAAD Representación Victimas</v>
          </cell>
          <cell r="BP224" t="str">
            <v>Claudia Liliana Erazo Maldonado</v>
          </cell>
          <cell r="BQ224">
            <v>52272737</v>
          </cell>
          <cell r="BR224" t="str">
            <v>BB- Departamento SAAD Representación Victimas</v>
          </cell>
          <cell r="BS224" t="str">
            <v>Carolina Silva Ortiz
A partir del 2 de octubre hasta por el término que dure la situación administrativa de
la titular del cargo</v>
          </cell>
          <cell r="BT224" t="str">
            <v>N/A</v>
          </cell>
          <cell r="BU224" t="str">
            <v>N/A</v>
          </cell>
          <cell r="BV224" t="str">
            <v>Inversión</v>
          </cell>
          <cell r="BW224">
            <v>74711526</v>
          </cell>
          <cell r="BX224" t="str">
            <v>N/A</v>
          </cell>
          <cell r="BY224" t="str">
            <v>N/A</v>
          </cell>
          <cell r="BZ224">
            <v>6982386</v>
          </cell>
          <cell r="CA224" t="str">
            <v>N/A</v>
          </cell>
          <cell r="CB224">
            <v>67923</v>
          </cell>
          <cell r="CC224">
            <v>81823</v>
          </cell>
          <cell r="CD224">
            <v>2022011000068</v>
          </cell>
          <cell r="CE224">
            <v>44967</v>
          </cell>
          <cell r="CF224">
            <v>44971</v>
          </cell>
          <cell r="CG224" t="str">
            <v>N/A</v>
          </cell>
          <cell r="CH224" t="str">
            <v>N/A</v>
          </cell>
          <cell r="CI224" t="str">
            <v>N/A</v>
          </cell>
          <cell r="CJ224" t="str">
            <v>N/A</v>
          </cell>
          <cell r="CK224" t="str">
            <v>N/A</v>
          </cell>
          <cell r="CL224">
            <v>0</v>
          </cell>
          <cell r="CM224" t="str">
            <v>N/A</v>
          </cell>
          <cell r="CN224">
            <v>0</v>
          </cell>
          <cell r="CO224" t="str">
            <v>N/A</v>
          </cell>
          <cell r="CP224">
            <v>0</v>
          </cell>
          <cell r="CQ224" t="str">
            <v>N/A</v>
          </cell>
          <cell r="CR224">
            <v>0</v>
          </cell>
          <cell r="CS224" t="str">
            <v>N/A</v>
          </cell>
          <cell r="CT224">
            <v>0</v>
          </cell>
          <cell r="CU224" t="str">
            <v>N/A</v>
          </cell>
          <cell r="CV224">
            <v>0</v>
          </cell>
          <cell r="CW224">
            <v>74711526</v>
          </cell>
          <cell r="CX224" t="str">
            <v>NO</v>
          </cell>
          <cell r="CY224" t="str">
            <v>N/A</v>
          </cell>
          <cell r="CZ224" t="str">
            <v>N/A</v>
          </cell>
          <cell r="DA224" t="str">
            <v>N/A</v>
          </cell>
          <cell r="DB224">
            <v>45291</v>
          </cell>
          <cell r="DC224">
            <v>45291</v>
          </cell>
          <cell r="DD224">
            <v>-51</v>
          </cell>
          <cell r="DE224" t="str">
            <v>NO</v>
          </cell>
          <cell r="DF224" t="str">
            <v>Bogotá D.C.</v>
          </cell>
          <cell r="DG224" t="str">
            <v>Cumplimiento</v>
          </cell>
          <cell r="DH224" t="str">
            <v>21-45-101400439</v>
          </cell>
          <cell r="DI224">
            <v>0</v>
          </cell>
          <cell r="DJ224" t="str">
            <v>Seguros del Estado S.A.</v>
          </cell>
          <cell r="DK224">
            <v>44970</v>
          </cell>
          <cell r="DL224" t="str">
            <v>13/02/2023 - 01/07/2024</v>
          </cell>
          <cell r="DM224">
            <v>44971</v>
          </cell>
          <cell r="DN224" t="str">
            <v>https://jepcolombia.sharepoint.com/:b:/g/SE/DAJ/SDC/EZ9sWoDe4P9HrbLi70pVnVEBixmCdzbGiu5vEnZPZqchDA?e=AgTlhD</v>
          </cell>
          <cell r="DO224" t="str">
            <v>Ninguna</v>
          </cell>
          <cell r="DP224" t="str">
            <v>Terminado</v>
          </cell>
          <cell r="DQ224" t="str">
            <v>Ingreso</v>
          </cell>
          <cell r="DR224" t="str">
            <v>N/A</v>
          </cell>
          <cell r="DS224" t="str">
            <v>DERECHO</v>
          </cell>
          <cell r="DT224" t="str">
            <v>N/A</v>
          </cell>
          <cell r="DU224" t="str">
            <v>FEMENINO</v>
          </cell>
        </row>
        <row r="225">
          <cell r="AY225" t="str">
            <v>JEP-046-2023</v>
          </cell>
          <cell r="AZ225" t="str">
            <v>JEP-CSPO-046-2023</v>
          </cell>
          <cell r="BA225" t="str">
            <v>Jairo Cuellar</v>
          </cell>
          <cell r="BB225">
            <v>44943</v>
          </cell>
          <cell r="BC225" t="str">
            <v>Alejandra Barrera Salazar</v>
          </cell>
          <cell r="BD225" t="str">
            <v>Contratos o convenios que no requieren pluralidad de ofertas</v>
          </cell>
          <cell r="BE225" t="str">
            <v>1. Prestación de servicios</v>
          </cell>
          <cell r="BF225" t="str">
            <v>Cédula de ciudadanía</v>
          </cell>
          <cell r="BG225">
            <v>1002590519</v>
          </cell>
          <cell r="BH225">
            <v>9</v>
          </cell>
          <cell r="BI225" t="str">
            <v>Persona Natural</v>
          </cell>
          <cell r="BJ225" t="str">
            <v>Manizales</v>
          </cell>
          <cell r="BK225" t="str">
            <v>Prestar servicios profesionales para acompañar al departamento de SAAD víctimas a fin de facilitar la actualización y desarrollo de actividades de capacitación de los abogados registrados en el SAAD conforme a las necesidades de la dependencia.</v>
          </cell>
          <cell r="BL225" t="str">
            <v>Misional</v>
          </cell>
          <cell r="BM225" t="str">
            <v>Harvey Danilo Suárez Morales</v>
          </cell>
          <cell r="BN225" t="str">
            <v>Secretaría Ejecutiva</v>
          </cell>
          <cell r="BO225" t="str">
            <v>BB- Departamento SAAD Representación Victimas</v>
          </cell>
          <cell r="BP225" t="str">
            <v>Claudia Liliana Erazo Maldonado</v>
          </cell>
          <cell r="BQ225">
            <v>52272737</v>
          </cell>
          <cell r="BR225" t="str">
            <v>BB- Departamento SAAD Representación Victimas</v>
          </cell>
          <cell r="BS225" t="str">
            <v>Carolina Silva Ortiz
A partir del 2 de octubre hasta por el término que dure la situación administrativa de
la titular del cargo</v>
          </cell>
          <cell r="BT225" t="str">
            <v>N/A</v>
          </cell>
          <cell r="BU225" t="str">
            <v>N/A</v>
          </cell>
          <cell r="BV225" t="str">
            <v>Inversión</v>
          </cell>
          <cell r="BW225">
            <v>80530182</v>
          </cell>
          <cell r="BX225" t="str">
            <v>N/A</v>
          </cell>
          <cell r="BY225" t="str">
            <v>N/A</v>
          </cell>
          <cell r="BZ225">
            <v>6982386</v>
          </cell>
          <cell r="CA225" t="str">
            <v>N/A</v>
          </cell>
          <cell r="CB225">
            <v>31923</v>
          </cell>
          <cell r="CC225">
            <v>36923</v>
          </cell>
          <cell r="CD225">
            <v>2022011000068</v>
          </cell>
          <cell r="CE225">
            <v>44946</v>
          </cell>
          <cell r="CF225">
            <v>44949</v>
          </cell>
          <cell r="CG225" t="str">
            <v>Helena Gómez Osorio
David Felipe Guarín Hernández</v>
          </cell>
          <cell r="CH225" t="str">
            <v>Cedula de ciudadanía</v>
          </cell>
          <cell r="CI225" t="str">
            <v>1032477924
11367270</v>
          </cell>
          <cell r="CJ225" t="str">
            <v>5
8</v>
          </cell>
          <cell r="CK225" t="str">
            <v>5/05/2023
1/11/2023</v>
          </cell>
          <cell r="CL225">
            <v>0</v>
          </cell>
          <cell r="CM225" t="str">
            <v>N/A</v>
          </cell>
          <cell r="CN225">
            <v>0</v>
          </cell>
          <cell r="CO225" t="str">
            <v>N/A</v>
          </cell>
          <cell r="CP225">
            <v>0</v>
          </cell>
          <cell r="CQ225" t="str">
            <v>N/A</v>
          </cell>
          <cell r="CR225">
            <v>0</v>
          </cell>
          <cell r="CS225" t="str">
            <v>N/A</v>
          </cell>
          <cell r="CT225">
            <v>0</v>
          </cell>
          <cell r="CU225" t="str">
            <v>N/A</v>
          </cell>
          <cell r="CV225">
            <v>0</v>
          </cell>
          <cell r="CW225">
            <v>80530182</v>
          </cell>
          <cell r="CX225" t="str">
            <v>NO</v>
          </cell>
          <cell r="CY225" t="str">
            <v>N/A</v>
          </cell>
          <cell r="CZ225" t="str">
            <v>N/A</v>
          </cell>
          <cell r="DA225" t="str">
            <v>N/A</v>
          </cell>
          <cell r="DB225">
            <v>45291</v>
          </cell>
          <cell r="DC225">
            <v>45291</v>
          </cell>
          <cell r="DD225">
            <v>-51</v>
          </cell>
          <cell r="DE225" t="str">
            <v>SI</v>
          </cell>
          <cell r="DF225" t="str">
            <v>Bogotá D.C.</v>
          </cell>
          <cell r="DG225" t="str">
            <v>Cumplimiento</v>
          </cell>
          <cell r="DH225" t="str">
            <v>21-47-101025650
21-45-101408739</v>
          </cell>
          <cell r="DI225" t="str">
            <v>0
0</v>
          </cell>
          <cell r="DJ225" t="str">
            <v>Seguros del Estado S.A.
Seguros del Estado S.A.</v>
          </cell>
          <cell r="DK225" t="str">
            <v>20/01/2023
05/05/2023</v>
          </cell>
          <cell r="DL225" t="str">
            <v>20/01/2023 - 30/06/2024
05/05/2023 - 01/07/2024</v>
          </cell>
          <cell r="DM225" t="str">
            <v>20/01/2023
05/05/2023</v>
          </cell>
          <cell r="DN225" t="str">
            <v>https://jepcolombia.sharepoint.com/:b:/g/SE/DAJ/SDC/EQuOtf96eS1OgbimmTaq1eMBvQkCOfJiC2PaeD3_vLD2qw?e=Xfm8Ab</v>
          </cell>
          <cell r="DO225" t="str">
            <v>Se cede el contrato a partir del 05 de mayo de 2023
El 1/11/2023 se publicó la cesión del contrato JEP - 046—2023 CEDENTE, Helena Gómez Osorio, EL CESIONARIO, David Felipe Guarín Hernández</v>
          </cell>
          <cell r="DP225" t="str">
            <v>Terminado</v>
          </cell>
          <cell r="DQ225" t="str">
            <v>Cesión</v>
          </cell>
          <cell r="DR225" t="str">
            <v>N/A</v>
          </cell>
          <cell r="DS225" t="str">
            <v>DERECHO</v>
          </cell>
          <cell r="DT225" t="str">
            <v>N/A</v>
          </cell>
          <cell r="DU225" t="str">
            <v>FEMENINO</v>
          </cell>
        </row>
        <row r="226">
          <cell r="AY226" t="str">
            <v>JEP-321-2023</v>
          </cell>
          <cell r="AZ226" t="str">
            <v>JEP-CSPO-321-2023</v>
          </cell>
          <cell r="BA226" t="str">
            <v>Jairo Cuellar</v>
          </cell>
          <cell r="BB226">
            <v>44964</v>
          </cell>
          <cell r="BC226" t="str">
            <v>Maria Camila Sanchez Gomez</v>
          </cell>
          <cell r="BD226" t="str">
            <v>Contratos o convenios que no requieren pluralidad de ofertas</v>
          </cell>
          <cell r="BE226" t="str">
            <v>1. Prestación de servicios</v>
          </cell>
          <cell r="BF226" t="str">
            <v>Cédula de ciudadanía</v>
          </cell>
          <cell r="BG226">
            <v>1020732336</v>
          </cell>
          <cell r="BH226">
            <v>4</v>
          </cell>
          <cell r="BI226" t="str">
            <v>Persona Natural</v>
          </cell>
          <cell r="BJ226" t="str">
            <v>Bogotá D.C</v>
          </cell>
          <cell r="BK226" t="str">
            <v>Prestar servicios profesionales para asesoría y representación a víctimas con enfoque de género, étnico, diferencial, psicosocial y socio cultural en los asuntos de competencia de la jurisdicción, para el sistema autónomo de asesoría y defensa de la SE-JEP</v>
          </cell>
          <cell r="BL226" t="str">
            <v>Misional</v>
          </cell>
          <cell r="BM226" t="str">
            <v>Harvey Danilo Suarez Morales</v>
          </cell>
          <cell r="BN226" t="str">
            <v>Secretaría Ejecutiva</v>
          </cell>
          <cell r="BO226" t="str">
            <v>BB- Departamento SAAD Representación Victimas</v>
          </cell>
          <cell r="BP226" t="str">
            <v>Claudia Liliana Erazo Maldonado</v>
          </cell>
          <cell r="BQ226">
            <v>52272737</v>
          </cell>
          <cell r="BR226" t="str">
            <v>BB- Departamento SAAD Representación Victimas</v>
          </cell>
          <cell r="BS226" t="str">
            <v>N/A</v>
          </cell>
          <cell r="BT226" t="str">
            <v>N/A</v>
          </cell>
          <cell r="BU226" t="str">
            <v>N/A</v>
          </cell>
          <cell r="BV226" t="str">
            <v>Inversión</v>
          </cell>
          <cell r="BW226">
            <v>82473074</v>
          </cell>
          <cell r="BX226" t="str">
            <v>N/A</v>
          </cell>
          <cell r="BY226" t="str">
            <v>N/A</v>
          </cell>
          <cell r="BZ226">
            <v>7589549</v>
          </cell>
          <cell r="CA226" t="str">
            <v>N/A</v>
          </cell>
          <cell r="CB226">
            <v>25023</v>
          </cell>
          <cell r="CC226">
            <v>81023</v>
          </cell>
          <cell r="CD226">
            <v>2022011000068</v>
          </cell>
          <cell r="CE226">
            <v>44967</v>
          </cell>
          <cell r="CF226">
            <v>44970</v>
          </cell>
          <cell r="CG226" t="str">
            <v>N/A</v>
          </cell>
          <cell r="CH226" t="str">
            <v>N/A</v>
          </cell>
          <cell r="CI226" t="str">
            <v>N/A</v>
          </cell>
          <cell r="CJ226" t="str">
            <v>N/A</v>
          </cell>
          <cell r="CK226" t="str">
            <v>N/A</v>
          </cell>
          <cell r="CL226">
            <v>0</v>
          </cell>
          <cell r="CM226" t="str">
            <v>N/A</v>
          </cell>
          <cell r="CN226">
            <v>0</v>
          </cell>
          <cell r="CO226" t="str">
            <v>N/A</v>
          </cell>
          <cell r="CP226">
            <v>0</v>
          </cell>
          <cell r="CQ226" t="str">
            <v>N/A</v>
          </cell>
          <cell r="CR226">
            <v>0</v>
          </cell>
          <cell r="CS226" t="str">
            <v>N/A</v>
          </cell>
          <cell r="CT226">
            <v>0</v>
          </cell>
          <cell r="CU226">
            <v>0</v>
          </cell>
          <cell r="CV226">
            <v>-173</v>
          </cell>
          <cell r="CW226">
            <v>82473074</v>
          </cell>
          <cell r="CX226" t="str">
            <v>NO</v>
          </cell>
          <cell r="CY226" t="str">
            <v>N/A</v>
          </cell>
          <cell r="CZ226" t="str">
            <v>N/A</v>
          </cell>
          <cell r="DA226" t="str">
            <v>N/A</v>
          </cell>
          <cell r="DB226">
            <v>45291</v>
          </cell>
          <cell r="DC226">
            <v>45118</v>
          </cell>
          <cell r="DD226">
            <v>-224</v>
          </cell>
          <cell r="DE226" t="str">
            <v>NO</v>
          </cell>
          <cell r="DF226" t="str">
            <v>Bogotá D.C.</v>
          </cell>
          <cell r="DG226" t="str">
            <v>Cumplimiento</v>
          </cell>
          <cell r="DH226" t="str">
            <v>21-47-101026325</v>
          </cell>
          <cell r="DI226">
            <v>0</v>
          </cell>
          <cell r="DJ226" t="str">
            <v>Seguros del Estado S.A.</v>
          </cell>
          <cell r="DK226">
            <v>44968</v>
          </cell>
          <cell r="DL226" t="str">
            <v>10/02/2023 - 30/06/2024</v>
          </cell>
          <cell r="DM226">
            <v>44970</v>
          </cell>
          <cell r="DN226" t="str">
            <v>https://jepcolombia.sharepoint.com/:b:/g/SE/DAJ/SDC/EbFJioFqI_lLsV1qFXPrm0cBOZ86aAD3vxs1THUI733Scg?e=dGJMQu</v>
          </cell>
          <cell r="DO226" t="str">
            <v>El 12/07/2023 se publicó la terminación anticipada del contrato JEP-321-2023</v>
          </cell>
          <cell r="DP226" t="str">
            <v>Terminado</v>
          </cell>
          <cell r="DQ226" t="str">
            <v>Terminación anticipada</v>
          </cell>
          <cell r="DR226" t="str">
            <v>N/A</v>
          </cell>
          <cell r="DS226" t="str">
            <v>DERECHO</v>
          </cell>
          <cell r="DT226" t="str">
            <v>N/A</v>
          </cell>
          <cell r="DU226" t="str">
            <v>FEMENINO</v>
          </cell>
        </row>
        <row r="227">
          <cell r="AY227" t="str">
            <v>JEP-070-2023</v>
          </cell>
          <cell r="AZ227" t="str">
            <v>JEP-CSPO-070-2023</v>
          </cell>
          <cell r="BA227" t="str">
            <v>Vanessa Jimenez</v>
          </cell>
          <cell r="BB227">
            <v>44943</v>
          </cell>
          <cell r="BC227" t="str">
            <v>Ana María Leyton López</v>
          </cell>
          <cell r="BD227" t="str">
            <v>Contratos o convenios que no requieren pluralidad de ofertas</v>
          </cell>
          <cell r="BE227" t="str">
            <v>1. Prestación de servicios</v>
          </cell>
          <cell r="BF227" t="str">
            <v>Cédula de ciudadanía</v>
          </cell>
          <cell r="BG227">
            <v>1087410373</v>
          </cell>
          <cell r="BH227">
            <v>9</v>
          </cell>
          <cell r="BI227" t="str">
            <v>Persona Natural</v>
          </cell>
          <cell r="BJ227" t="str">
            <v>Bogotá D.C.</v>
          </cell>
          <cell r="BK227" t="str">
            <v xml:space="preserve">Prestar servicios profesionales para asesoría y representación a víctimas con enfoque de Género, étnico, diferencial, psicosocial y socio cultural en los asuntos de competencia de la Jurisdicción, para el sistema autónomo de Asesoría y defensa de la SE-JEP. </v>
          </cell>
          <cell r="BL227" t="str">
            <v>Misional</v>
          </cell>
          <cell r="BM227" t="str">
            <v>Harvey Danilo Suárez Morales</v>
          </cell>
          <cell r="BN227" t="str">
            <v>Secretaría Ejecutiva</v>
          </cell>
          <cell r="BO227" t="str">
            <v>BB- Departamento SAAD Representación Victimas</v>
          </cell>
          <cell r="BP227" t="str">
            <v>Claudia Liliana Erazo Maldonado</v>
          </cell>
          <cell r="BQ227">
            <v>52272737</v>
          </cell>
          <cell r="BR227" t="str">
            <v>BB- Departamento SAAD Representación Victimas</v>
          </cell>
          <cell r="BS227" t="str">
            <v>Carolina Silva Ortiz
A partir del 2 de octubre hasta por el término que dure la situación administrativa de
la titular del cargo</v>
          </cell>
          <cell r="BT227" t="str">
            <v>N/A</v>
          </cell>
          <cell r="BU227" t="str">
            <v>N/A</v>
          </cell>
          <cell r="BV227" t="str">
            <v>Inversión</v>
          </cell>
          <cell r="BW227">
            <v>87532783</v>
          </cell>
          <cell r="BX227" t="str">
            <v>N/A</v>
          </cell>
          <cell r="BY227" t="str">
            <v>N/A</v>
          </cell>
          <cell r="BZ227">
            <v>7589549</v>
          </cell>
          <cell r="CA227" t="str">
            <v>N/A</v>
          </cell>
          <cell r="CB227">
            <v>24923</v>
          </cell>
          <cell r="CC227" t="str">
            <v xml:space="preserve">	30223</v>
          </cell>
          <cell r="CD227" t="str">
            <v xml:space="preserve">	2022011000068</v>
          </cell>
          <cell r="CE227">
            <v>44944</v>
          </cell>
          <cell r="CF227">
            <v>44946</v>
          </cell>
          <cell r="CG227" t="str">
            <v>N/A</v>
          </cell>
          <cell r="CH227" t="str">
            <v>N/A</v>
          </cell>
          <cell r="CI227" t="str">
            <v>N/A</v>
          </cell>
          <cell r="CJ227" t="str">
            <v>N/A</v>
          </cell>
          <cell r="CK227" t="str">
            <v>N/A</v>
          </cell>
          <cell r="CL227">
            <v>0</v>
          </cell>
          <cell r="CM227" t="str">
            <v>N/A</v>
          </cell>
          <cell r="CN227">
            <v>0</v>
          </cell>
          <cell r="CO227" t="str">
            <v>N/A</v>
          </cell>
          <cell r="CP227">
            <v>0</v>
          </cell>
          <cell r="CQ227" t="str">
            <v>N/A</v>
          </cell>
          <cell r="CR227">
            <v>0</v>
          </cell>
          <cell r="CS227" t="str">
            <v>N/A</v>
          </cell>
          <cell r="CT227">
            <v>0</v>
          </cell>
          <cell r="CU227" t="str">
            <v>N/A</v>
          </cell>
          <cell r="CV227">
            <v>0</v>
          </cell>
          <cell r="CW227">
            <v>87532783</v>
          </cell>
          <cell r="CX227" t="str">
            <v>NO</v>
          </cell>
          <cell r="CY227" t="str">
            <v>N/A</v>
          </cell>
          <cell r="CZ227" t="str">
            <v>N/A</v>
          </cell>
          <cell r="DA227" t="str">
            <v>N/A</v>
          </cell>
          <cell r="DB227">
            <v>45291</v>
          </cell>
          <cell r="DC227">
            <v>45291</v>
          </cell>
          <cell r="DD227">
            <v>-51</v>
          </cell>
          <cell r="DE227" t="str">
            <v>NO</v>
          </cell>
          <cell r="DF227" t="str">
            <v>Bogotá D.C.</v>
          </cell>
          <cell r="DG227" t="str">
            <v>Cumplimiento</v>
          </cell>
          <cell r="DH227" t="str">
            <v>41-47-101004861</v>
          </cell>
          <cell r="DI227">
            <v>0</v>
          </cell>
          <cell r="DJ227" t="str">
            <v>Seguros del Estado S.A.</v>
          </cell>
          <cell r="DK227">
            <v>44945</v>
          </cell>
          <cell r="DL227" t="str">
            <v>19/01/2023 - 30/06/2024</v>
          </cell>
          <cell r="DM227">
            <v>44946</v>
          </cell>
          <cell r="DN227" t="str">
            <v>https://jepcolombia.sharepoint.com/:b:/g/SE/DAJ/SDC/EdeBrFxDokdHn8FaYdYXYqYBnfvLPNxqiGeLEQmWawTYhQ?e=yMjRV3</v>
          </cell>
          <cell r="DO227" t="str">
            <v>Ninguna</v>
          </cell>
          <cell r="DP227" t="str">
            <v>Terminado</v>
          </cell>
          <cell r="DQ227" t="str">
            <v>Ingreso</v>
          </cell>
          <cell r="DR227" t="str">
            <v>N/A</v>
          </cell>
          <cell r="DS227" t="str">
            <v>DERECHO</v>
          </cell>
          <cell r="DT227" t="str">
            <v>N/A</v>
          </cell>
          <cell r="DU227" t="str">
            <v>FEMENINO</v>
          </cell>
        </row>
        <row r="228">
          <cell r="AY228" t="str">
            <v>JEP-378-2023</v>
          </cell>
          <cell r="AZ228" t="str">
            <v>JEP-CSPO-378-2023</v>
          </cell>
          <cell r="BA228" t="str">
            <v>Jairo Cuellar</v>
          </cell>
          <cell r="BB228">
            <v>44967</v>
          </cell>
          <cell r="BC228" t="str">
            <v>Jhon Fernando Moreno Villa</v>
          </cell>
          <cell r="BD228" t="str">
            <v>Contratos o convenios que no requieren pluralidad de ofertas</v>
          </cell>
          <cell r="BE228" t="str">
            <v>1. Prestación de servicios</v>
          </cell>
          <cell r="BF228" t="str">
            <v>Cédula de ciudadanía</v>
          </cell>
          <cell r="BG228">
            <v>18202369</v>
          </cell>
          <cell r="BH228">
            <v>5</v>
          </cell>
          <cell r="BI228" t="str">
            <v>Persona Natural</v>
          </cell>
          <cell r="BJ228" t="str">
            <v>Mitú</v>
          </cell>
          <cell r="BK228" t="str">
            <v>Prestar servicios profesionales para la asesoría y representación a víctimas con enfoque de género, étnico, diferencial, psicosocial y socio cultural en los asuntos de competencia de la jurisdicción, para el sistema autónomo de asesoría y defensa de la SE-JEP</v>
          </cell>
          <cell r="BL228" t="str">
            <v>Misional</v>
          </cell>
          <cell r="BM228" t="str">
            <v>Harvey Danilo Suárez Morales</v>
          </cell>
          <cell r="BN228" t="str">
            <v>Secretaría Ejecutiva</v>
          </cell>
          <cell r="BO228" t="str">
            <v>BB- Departamento SAAD Representación Victimas</v>
          </cell>
          <cell r="BP228" t="str">
            <v>Claudia Liliana Erazo Maldonado</v>
          </cell>
          <cell r="BQ228">
            <v>52272737</v>
          </cell>
          <cell r="BR228" t="str">
            <v>BB- Departamento SAAD Representación Victimas</v>
          </cell>
          <cell r="BS228" t="str">
            <v>Carolina Silva Ortiz
A partir del 2 de octubre hasta por el término que dure la situación administrativa de
la titular del cargo</v>
          </cell>
          <cell r="BT228" t="str">
            <v>N/A</v>
          </cell>
          <cell r="BU228" t="str">
            <v>N/A</v>
          </cell>
          <cell r="BV228" t="str">
            <v>Inversión</v>
          </cell>
          <cell r="BW228">
            <v>80955170</v>
          </cell>
          <cell r="BX228" t="str">
            <v>N/A</v>
          </cell>
          <cell r="BY228" t="str">
            <v>N/A</v>
          </cell>
          <cell r="BZ228">
            <v>7589549</v>
          </cell>
          <cell r="CA228" t="str">
            <v>N/A</v>
          </cell>
          <cell r="CB228">
            <v>72123</v>
          </cell>
          <cell r="CC228" t="str">
            <v xml:space="preserve">	100223</v>
          </cell>
          <cell r="CD228">
            <v>2022011000068</v>
          </cell>
          <cell r="CE228">
            <v>44974</v>
          </cell>
          <cell r="CF228">
            <v>44984</v>
          </cell>
          <cell r="CG228" t="str">
            <v>N/A</v>
          </cell>
          <cell r="CH228" t="str">
            <v>N/A</v>
          </cell>
          <cell r="CI228" t="str">
            <v>N/A</v>
          </cell>
          <cell r="CJ228" t="str">
            <v>N/A</v>
          </cell>
          <cell r="CK228" t="str">
            <v>N/A</v>
          </cell>
          <cell r="CL228">
            <v>0</v>
          </cell>
          <cell r="CM228" t="str">
            <v>N/A</v>
          </cell>
          <cell r="CN228">
            <v>0</v>
          </cell>
          <cell r="CO228" t="str">
            <v>N/A</v>
          </cell>
          <cell r="CP228">
            <v>0</v>
          </cell>
          <cell r="CQ228" t="str">
            <v>N/A</v>
          </cell>
          <cell r="CR228">
            <v>0</v>
          </cell>
          <cell r="CS228" t="str">
            <v>N/A</v>
          </cell>
          <cell r="CT228">
            <v>0</v>
          </cell>
          <cell r="CU228" t="str">
            <v>N/A</v>
          </cell>
          <cell r="CV228">
            <v>0</v>
          </cell>
          <cell r="CW228">
            <v>80955170</v>
          </cell>
          <cell r="CX228" t="str">
            <v>NO</v>
          </cell>
          <cell r="CY228" t="str">
            <v>N/A</v>
          </cell>
          <cell r="CZ228" t="str">
            <v>N/A</v>
          </cell>
          <cell r="DA228" t="str">
            <v>N/A</v>
          </cell>
          <cell r="DB228">
            <v>45291</v>
          </cell>
          <cell r="DC228">
            <v>45291</v>
          </cell>
          <cell r="DD228">
            <v>-51</v>
          </cell>
          <cell r="DE228" t="str">
            <v>NO</v>
          </cell>
          <cell r="DF228" t="str">
            <v>Vaupés, Guainía,
Amazonía, Guaviare y Bogotá</v>
          </cell>
          <cell r="DG228" t="str">
            <v>Cumplimiento</v>
          </cell>
          <cell r="DH228" t="str">
            <v>61-45-101021107</v>
          </cell>
          <cell r="DI228">
            <v>1</v>
          </cell>
          <cell r="DJ228" t="str">
            <v>Seguros del Estado S.A.</v>
          </cell>
          <cell r="DK228">
            <v>44981</v>
          </cell>
          <cell r="DL228" t="str">
            <v>17/02/2023 - 30/06/2024</v>
          </cell>
          <cell r="DM228">
            <v>44984</v>
          </cell>
          <cell r="DN228" t="str">
            <v>https://jepcolombia.sharepoint.com/:b:/g/SE/DAJ/SDC/EXg8fwOotw1Ppb8BFv5v5pcBMQDsmuHgBGmkVTirMHH3ZA?e=nam1la</v>
          </cell>
          <cell r="DO228" t="str">
            <v>Ninguna</v>
          </cell>
          <cell r="DP228" t="str">
            <v>Terminado</v>
          </cell>
          <cell r="DQ228" t="str">
            <v>Ingreso</v>
          </cell>
          <cell r="DR228" t="str">
            <v>N/A</v>
          </cell>
          <cell r="DS228" t="str">
            <v>DERECHO</v>
          </cell>
          <cell r="DT228" t="str">
            <v>N/A</v>
          </cell>
          <cell r="DU228" t="str">
            <v>MASCULINO</v>
          </cell>
        </row>
        <row r="229">
          <cell r="AY229" t="str">
            <v>JEP-092-2023</v>
          </cell>
          <cell r="AZ229" t="str">
            <v>JEP-CSPO-092-2023</v>
          </cell>
          <cell r="BA229" t="str">
            <v>Vanessa Jimenez</v>
          </cell>
          <cell r="BB229">
            <v>44944</v>
          </cell>
          <cell r="BC229" t="str">
            <v>Carolina Saldarriaga Gómez</v>
          </cell>
          <cell r="BD229" t="str">
            <v>Contratos o convenios que no requieren pluralidad de ofertas</v>
          </cell>
          <cell r="BE229" t="str">
            <v>1. Prestación de servicios</v>
          </cell>
          <cell r="BF229" t="str">
            <v>Cédula de ciudadanía</v>
          </cell>
          <cell r="BG229">
            <v>1039457306</v>
          </cell>
          <cell r="BH229">
            <v>3</v>
          </cell>
          <cell r="BI229" t="str">
            <v>Persona Natural</v>
          </cell>
          <cell r="BJ229" t="str">
            <v>Girardota</v>
          </cell>
          <cell r="BK229" t="str">
            <v>Prestar servicios profesionales para la asesoría y representación a víctimas con enfoque de género, étnico, diferencial, psicosocial y socio cultural en los asuntos de competencia de la jurisdicción, para el sistema autónomo de asesoría y defensa de la SE-JEP</v>
          </cell>
          <cell r="BL229" t="str">
            <v>Misional</v>
          </cell>
          <cell r="BM229" t="str">
            <v>Harvey Danilo Suárez Morales</v>
          </cell>
          <cell r="BN229" t="str">
            <v>Secretaría Ejecutiva</v>
          </cell>
          <cell r="BO229" t="str">
            <v>BB- Departamento SAAD Representación Victimas</v>
          </cell>
          <cell r="BP229" t="str">
            <v>Claudia Liliana Erazo Maldonado</v>
          </cell>
          <cell r="BQ229">
            <v>52272737</v>
          </cell>
          <cell r="BR229" t="str">
            <v>BB- Departamento SAAD Representación Victimas</v>
          </cell>
          <cell r="BS229" t="str">
            <v>Carolina Silva Ortiz
A partir del 2 de octubre hasta por el término que dure la situación administrativa de
la titular del cargo</v>
          </cell>
          <cell r="BT229" t="str">
            <v>N/A</v>
          </cell>
          <cell r="BU229" t="str">
            <v>N/A</v>
          </cell>
          <cell r="BV229" t="str">
            <v>Inversión</v>
          </cell>
          <cell r="BW229">
            <v>87532783</v>
          </cell>
          <cell r="BX229" t="str">
            <v>N/A</v>
          </cell>
          <cell r="BY229" t="str">
            <v>N/A</v>
          </cell>
          <cell r="BZ229">
            <v>7589549</v>
          </cell>
          <cell r="CA229" t="str">
            <v>N/A</v>
          </cell>
          <cell r="CB229">
            <v>24823</v>
          </cell>
          <cell r="CC229">
            <v>40623</v>
          </cell>
          <cell r="CD229" t="str">
            <v xml:space="preserve">	2022011000068</v>
          </cell>
          <cell r="CE229">
            <v>44950</v>
          </cell>
          <cell r="CF229">
            <v>44950</v>
          </cell>
          <cell r="CG229" t="str">
            <v>N/A</v>
          </cell>
          <cell r="CH229" t="str">
            <v>N/A</v>
          </cell>
          <cell r="CI229" t="str">
            <v>N/A</v>
          </cell>
          <cell r="CJ229" t="str">
            <v>N/A</v>
          </cell>
          <cell r="CK229" t="str">
            <v>N/A</v>
          </cell>
          <cell r="CL229">
            <v>-2023872</v>
          </cell>
          <cell r="CM229">
            <v>45286</v>
          </cell>
          <cell r="CN229">
            <v>41438935</v>
          </cell>
          <cell r="CO229">
            <v>45286</v>
          </cell>
          <cell r="CP229">
            <v>0</v>
          </cell>
          <cell r="CQ229" t="str">
            <v>N/A</v>
          </cell>
          <cell r="CR229">
            <v>0</v>
          </cell>
          <cell r="CS229" t="str">
            <v>N/A</v>
          </cell>
          <cell r="CT229">
            <v>1</v>
          </cell>
          <cell r="CU229">
            <v>45286</v>
          </cell>
          <cell r="CV229">
            <v>152</v>
          </cell>
          <cell r="CW229">
            <v>126947846</v>
          </cell>
          <cell r="CX229" t="str">
            <v>SI</v>
          </cell>
          <cell r="CY229">
            <v>41438935</v>
          </cell>
          <cell r="CZ229" t="str">
            <v>N/A</v>
          </cell>
          <cell r="DA229" t="str">
            <v>N/A</v>
          </cell>
          <cell r="DB229">
            <v>45291</v>
          </cell>
          <cell r="DC229">
            <v>45443</v>
          </cell>
          <cell r="DD229">
            <v>101</v>
          </cell>
          <cell r="DE229" t="str">
            <v>NO</v>
          </cell>
          <cell r="DF229" t="str">
            <v>Antioquia y la Región del Eje
Cafetero</v>
          </cell>
          <cell r="DG229" t="str">
            <v>Cumplimiento</v>
          </cell>
          <cell r="DH229" t="str">
            <v>21-47-101025712</v>
          </cell>
          <cell r="DI229">
            <v>0</v>
          </cell>
          <cell r="DJ229" t="str">
            <v>Seguros del Estado S.A.</v>
          </cell>
          <cell r="DK229">
            <v>44950</v>
          </cell>
          <cell r="DL229" t="str">
            <v>24/01/2023 - 30/06/2024</v>
          </cell>
          <cell r="DM229">
            <v>44950</v>
          </cell>
          <cell r="DN229" t="str">
            <v>https://jepcolombia.sharepoint.com/:b:/g/SE/DAJ/SDC/EZgB39zP6P9CjD5q-beRVREB_07-KCXme6WsdQo-3TNjuA?e=FNPf1q</v>
          </cell>
          <cell r="DO229" t="str">
            <v>Mediante Otrosí N°1 el 26/12/2023 se publica la adición y prórroga del contrato JEP-092-2023</v>
          </cell>
          <cell r="DP229" t="str">
            <v>En ejecución</v>
          </cell>
          <cell r="DQ229" t="str">
            <v>Adición y prorroga</v>
          </cell>
          <cell r="DR229" t="str">
            <v>N/A</v>
          </cell>
          <cell r="DS229" t="str">
            <v>DERECHO</v>
          </cell>
          <cell r="DT229" t="str">
            <v>N/A</v>
          </cell>
          <cell r="DU229" t="str">
            <v>FEMENINO</v>
          </cell>
        </row>
        <row r="230">
          <cell r="AY230" t="str">
            <v>JEP-208-2023</v>
          </cell>
          <cell r="AZ230" t="str">
            <v>JEP-CSPO-208-2023</v>
          </cell>
          <cell r="BA230" t="str">
            <v>Jairo Cuellar</v>
          </cell>
          <cell r="BB230">
            <v>44956</v>
          </cell>
          <cell r="BC230" t="str">
            <v>Ingrid Del Pilar Saavedra Rodriguez</v>
          </cell>
          <cell r="BD230" t="str">
            <v>Contratos o convenios que no requieren pluralidad de ofertas</v>
          </cell>
          <cell r="BE230" t="str">
            <v>1. Prestación de servicios</v>
          </cell>
          <cell r="BF230" t="str">
            <v>Cédula de ciudadanía</v>
          </cell>
          <cell r="BG230">
            <v>51950495</v>
          </cell>
          <cell r="BH230">
            <v>3</v>
          </cell>
          <cell r="BI230" t="str">
            <v>Persona Natural</v>
          </cell>
          <cell r="BJ230" t="str">
            <v>Bogotá D.C.</v>
          </cell>
          <cell r="BK230" t="str">
            <v>Prestar servicios profesionales para la asesoría y representación a víctimas con enfoque de género, étnico, diferencial, psicosocial y socio cultural en los asuntos de competencia de la jurisdicción, para el sistema autónomo de asesoría y defensa de la SE-JEP</v>
          </cell>
          <cell r="BL230" t="str">
            <v>Misional</v>
          </cell>
          <cell r="BM230" t="str">
            <v>Harvey Danilo Suárez Morales</v>
          </cell>
          <cell r="BN230" t="str">
            <v>Secretaría Ejecutiva</v>
          </cell>
          <cell r="BO230" t="str">
            <v>BB- Departamento SAAD Representación Victimas</v>
          </cell>
          <cell r="BP230" t="str">
            <v>Claudia Liliana Erazo Maldonado</v>
          </cell>
          <cell r="BQ230">
            <v>52272737</v>
          </cell>
          <cell r="BR230" t="str">
            <v>BB- Departamento SAAD Representación Victimas</v>
          </cell>
          <cell r="BS230" t="str">
            <v>Carolina Silva Ortiz
A partir del 2 de octubre hasta por el término que dure la situación administrativa de
la titular del cargo</v>
          </cell>
          <cell r="BT230" t="str">
            <v>N/A</v>
          </cell>
          <cell r="BU230" t="str">
            <v>N/A</v>
          </cell>
          <cell r="BV230" t="str">
            <v>Inversión</v>
          </cell>
          <cell r="BW230">
            <v>83485039</v>
          </cell>
          <cell r="BX230" t="str">
            <v>N/A</v>
          </cell>
          <cell r="BY230" t="str">
            <v>N/A</v>
          </cell>
          <cell r="BZ230">
            <v>7589549</v>
          </cell>
          <cell r="CA230" t="str">
            <v>N/A</v>
          </cell>
          <cell r="CB230">
            <v>24723</v>
          </cell>
          <cell r="CC230">
            <v>62323</v>
          </cell>
          <cell r="CD230">
            <v>2022011000068</v>
          </cell>
          <cell r="CE230">
            <v>44959</v>
          </cell>
          <cell r="CF230">
            <v>44960</v>
          </cell>
          <cell r="CG230" t="str">
            <v>N/A</v>
          </cell>
          <cell r="CH230" t="str">
            <v>N/A</v>
          </cell>
          <cell r="CI230" t="str">
            <v>N/A</v>
          </cell>
          <cell r="CJ230" t="str">
            <v>N/A</v>
          </cell>
          <cell r="CK230" t="str">
            <v>N/A</v>
          </cell>
          <cell r="CL230">
            <v>0</v>
          </cell>
          <cell r="CM230" t="str">
            <v>N/A</v>
          </cell>
          <cell r="CN230">
            <v>0</v>
          </cell>
          <cell r="CO230" t="str">
            <v>N/A</v>
          </cell>
          <cell r="CP230">
            <v>0</v>
          </cell>
          <cell r="CQ230" t="str">
            <v>N/A</v>
          </cell>
          <cell r="CR230">
            <v>0</v>
          </cell>
          <cell r="CS230" t="str">
            <v>N/A</v>
          </cell>
          <cell r="CT230">
            <v>0</v>
          </cell>
          <cell r="CU230" t="str">
            <v>N/A</v>
          </cell>
          <cell r="CV230">
            <v>0</v>
          </cell>
          <cell r="CW230">
            <v>83485039</v>
          </cell>
          <cell r="CX230" t="str">
            <v>NO</v>
          </cell>
          <cell r="CY230" t="str">
            <v>N/A</v>
          </cell>
          <cell r="CZ230" t="str">
            <v>N/A</v>
          </cell>
          <cell r="DA230" t="str">
            <v>N/A</v>
          </cell>
          <cell r="DB230">
            <v>45291</v>
          </cell>
          <cell r="DC230">
            <v>45291</v>
          </cell>
          <cell r="DD230">
            <v>-51</v>
          </cell>
          <cell r="DE230" t="str">
            <v>NO</v>
          </cell>
          <cell r="DF230" t="str">
            <v>Departamentos de Meta y Casanare</v>
          </cell>
          <cell r="DG230" t="str">
            <v>Cumplimiento</v>
          </cell>
          <cell r="DH230" t="str">
            <v>21-45-101399420</v>
          </cell>
          <cell r="DI230">
            <v>0</v>
          </cell>
          <cell r="DJ230" t="str">
            <v>Seguros del Estado S.A.</v>
          </cell>
          <cell r="DK230">
            <v>44960</v>
          </cell>
          <cell r="DL230" t="str">
            <v>03/02/2023 - 01/07/2024</v>
          </cell>
          <cell r="DM230">
            <v>44960</v>
          </cell>
          <cell r="DN230" t="str">
            <v>https://jepcolombia.sharepoint.com/:b:/g/SE/DAJ/SDC/EYncLTaaiYpPg-JzlmgWHVkBKZdLEjnKeoKuyr8bNFep2w?e=ImTWel</v>
          </cell>
          <cell r="DO230" t="str">
            <v>Ninguna</v>
          </cell>
          <cell r="DP230" t="str">
            <v>Terminado</v>
          </cell>
          <cell r="DQ230" t="str">
            <v>Ingreso</v>
          </cell>
          <cell r="DR230" t="str">
            <v>N/A</v>
          </cell>
          <cell r="DS230" t="str">
            <v>DERECHO</v>
          </cell>
          <cell r="DT230" t="str">
            <v>N/A</v>
          </cell>
          <cell r="DU230" t="str">
            <v>FEMENINO</v>
          </cell>
        </row>
        <row r="231">
          <cell r="AY231" t="str">
            <v>JEP-210-2023</v>
          </cell>
          <cell r="AZ231" t="str">
            <v>JEP-CSPO-210-2023</v>
          </cell>
          <cell r="BA231" t="str">
            <v>Jairo Cuellar</v>
          </cell>
          <cell r="BB231">
            <v>44956</v>
          </cell>
          <cell r="BC231" t="str">
            <v>Nicolas Hurtado Belalcázar</v>
          </cell>
          <cell r="BD231" t="str">
            <v>Contratos o convenios que no requieren pluralidad de ofertas</v>
          </cell>
          <cell r="BE231" t="str">
            <v>1. Prestación de servicios</v>
          </cell>
          <cell r="BF231" t="str">
            <v>Cédula de ciudadanía</v>
          </cell>
          <cell r="BG231">
            <v>1111746717</v>
          </cell>
          <cell r="BH231">
            <v>8</v>
          </cell>
          <cell r="BI231" t="str">
            <v>Persona Natural</v>
          </cell>
          <cell r="BJ231" t="str">
            <v>Buenaventura</v>
          </cell>
          <cell r="BK231" t="str">
            <v>Prestar servicios profesionales para la asesoría y representación a víctimas con enfoque de género, étnico, diferencial, psicosocial y socio cultural en los asuntos de competencia de la jurisdicción, para el sistema autónomo de asesoría y defensa de la SE-JEP</v>
          </cell>
          <cell r="BL231" t="str">
            <v>Misional</v>
          </cell>
          <cell r="BM231" t="str">
            <v>Harvey Danilo Suárez Morales</v>
          </cell>
          <cell r="BN231" t="str">
            <v>Secretaría Ejecutiva</v>
          </cell>
          <cell r="BO231" t="str">
            <v>BB- Departamento SAAD Representación Victimas</v>
          </cell>
          <cell r="BP231" t="str">
            <v>Claudia Liliana Erazo Maldonado</v>
          </cell>
          <cell r="BQ231">
            <v>52272737</v>
          </cell>
          <cell r="BR231" t="str">
            <v>BB- Departamento SAAD Representación Victimas</v>
          </cell>
          <cell r="BS231" t="str">
            <v>Carolina Silva Ortiz
A partir del 2 de octubre hasta por el término que dure la situación administrativa de
la titular del cargo</v>
          </cell>
          <cell r="BT231" t="str">
            <v>N/A</v>
          </cell>
          <cell r="BU231" t="str">
            <v>N/A</v>
          </cell>
          <cell r="BV231" t="str">
            <v>Inversión</v>
          </cell>
          <cell r="BW231">
            <v>83485039</v>
          </cell>
          <cell r="BX231" t="str">
            <v>N/A</v>
          </cell>
          <cell r="BY231" t="str">
            <v>N/A</v>
          </cell>
          <cell r="BZ231">
            <v>7589549</v>
          </cell>
          <cell r="CA231" t="str">
            <v>N/A</v>
          </cell>
          <cell r="CB231">
            <v>24623</v>
          </cell>
          <cell r="CC231">
            <v>62523</v>
          </cell>
          <cell r="CD231">
            <v>2022011000068</v>
          </cell>
          <cell r="CE231">
            <v>44959</v>
          </cell>
          <cell r="CF231">
            <v>44963</v>
          </cell>
          <cell r="CG231" t="str">
            <v>N/A</v>
          </cell>
          <cell r="CH231" t="str">
            <v>N/A</v>
          </cell>
          <cell r="CI231" t="str">
            <v>N/A</v>
          </cell>
          <cell r="CJ231" t="str">
            <v>N/A</v>
          </cell>
          <cell r="CK231" t="str">
            <v>N/A</v>
          </cell>
          <cell r="CL231">
            <v>0</v>
          </cell>
          <cell r="CM231" t="str">
            <v>N/A</v>
          </cell>
          <cell r="CN231">
            <v>0</v>
          </cell>
          <cell r="CO231" t="str">
            <v>N/A</v>
          </cell>
          <cell r="CP231">
            <v>0</v>
          </cell>
          <cell r="CQ231" t="str">
            <v>N/A</v>
          </cell>
          <cell r="CR231">
            <v>0</v>
          </cell>
          <cell r="CS231" t="str">
            <v>N/A</v>
          </cell>
          <cell r="CT231">
            <v>0</v>
          </cell>
          <cell r="CU231" t="str">
            <v>N/A</v>
          </cell>
          <cell r="CV231">
            <v>0</v>
          </cell>
          <cell r="CW231">
            <v>83485039</v>
          </cell>
          <cell r="CX231" t="str">
            <v>NO</v>
          </cell>
          <cell r="CY231" t="str">
            <v>N/A</v>
          </cell>
          <cell r="CZ231" t="str">
            <v>N/A</v>
          </cell>
          <cell r="DA231" t="str">
            <v>N/A</v>
          </cell>
          <cell r="DB231">
            <v>45291</v>
          </cell>
          <cell r="DC231">
            <v>45291</v>
          </cell>
          <cell r="DD231">
            <v>-51</v>
          </cell>
          <cell r="DE231" t="str">
            <v>NO</v>
          </cell>
          <cell r="DF231" t="str">
            <v>Cauca y Valle del Cauca</v>
          </cell>
          <cell r="DG231" t="str">
            <v>Cumplimiento</v>
          </cell>
          <cell r="DH231" t="str">
            <v xml:space="preserve">21-45-101399212
</v>
          </cell>
          <cell r="DI231">
            <v>2</v>
          </cell>
          <cell r="DJ231" t="str">
            <v>Seguros del Estado S.A.</v>
          </cell>
          <cell r="DK231">
            <v>44960</v>
          </cell>
          <cell r="DL231" t="str">
            <v>03/02/2023 - 03/07/2024</v>
          </cell>
          <cell r="DM231">
            <v>44960</v>
          </cell>
          <cell r="DN231" t="str">
            <v>https://jepcolombia.sharepoint.com/:b:/g/SE/DAJ/SDC/ES6xE2FX941Lnv44ATR5f10B7VvxtZYeK79SdzgyBchheQ?e=w456iD</v>
          </cell>
          <cell r="DO231" t="str">
            <v>Ninguna</v>
          </cell>
          <cell r="DP231" t="str">
            <v>Terminado</v>
          </cell>
          <cell r="DQ231" t="str">
            <v>Ingreso</v>
          </cell>
          <cell r="DR231" t="str">
            <v>N/A</v>
          </cell>
          <cell r="DS231" t="str">
            <v>DERECHO</v>
          </cell>
          <cell r="DT231" t="str">
            <v>N/A</v>
          </cell>
          <cell r="DU231" t="str">
            <v>MASCULINO</v>
          </cell>
        </row>
        <row r="232">
          <cell r="AY232" t="str">
            <v>JEP-570-2023</v>
          </cell>
          <cell r="AZ232" t="str">
            <v>JEP-CSPO-567-2023</v>
          </cell>
          <cell r="BA232" t="str">
            <v>Jairo Cuellar</v>
          </cell>
          <cell r="BB232">
            <v>45035</v>
          </cell>
          <cell r="BC232" t="str">
            <v>Jose Antonio Gomez Ureña</v>
          </cell>
          <cell r="BD232" t="str">
            <v>Contratos o convenios que no requieren pluralidad de ofertas</v>
          </cell>
          <cell r="BE232" t="str">
            <v>1. Prestación de servicios</v>
          </cell>
          <cell r="BF232" t="str">
            <v>Cédula de ciudadanía</v>
          </cell>
          <cell r="BG232">
            <v>1098737058</v>
          </cell>
          <cell r="BH232">
            <v>8</v>
          </cell>
          <cell r="BI232" t="str">
            <v>Persona Natural</v>
          </cell>
          <cell r="BJ232" t="str">
            <v>Bucaramanga</v>
          </cell>
          <cell r="BK232" t="str">
            <v>Prestar servicios profesionales para la asesoría y  representación a víctimas con enfoque de género, étnico, diferencial, psicosocial y socio cultural en los asuntos de competencia de la jurisdicción, para el sistema autónomo de asesoría y defensa de la SE-JEP.</v>
          </cell>
          <cell r="BL232" t="str">
            <v>Misional</v>
          </cell>
          <cell r="BM232" t="str">
            <v>Harvey Danilo Suárez Morales</v>
          </cell>
          <cell r="BN232" t="str">
            <v>Secretaría Ejecutiva</v>
          </cell>
          <cell r="BO232" t="str">
            <v>BB- Departamento SAAD Representación Victimas</v>
          </cell>
          <cell r="BP232" t="str">
            <v>Claudia Liliana Erazo Maldonado</v>
          </cell>
          <cell r="BQ232">
            <v>52272737</v>
          </cell>
          <cell r="BR232" t="str">
            <v>BB- Departamento SAAD Representación Victimas</v>
          </cell>
          <cell r="BS232" t="str">
            <v>Carolina Silva Ortiz
A partir del 2 de octubre hasta por el término que dure la situación administrativa de
la titular del cargo</v>
          </cell>
          <cell r="BT232" t="str">
            <v>N/A</v>
          </cell>
          <cell r="BU232" t="str">
            <v>N/A</v>
          </cell>
          <cell r="BV232" t="str">
            <v>Inversión</v>
          </cell>
          <cell r="BW232">
            <v>64005184</v>
          </cell>
          <cell r="BX232" t="str">
            <v>N/A</v>
          </cell>
          <cell r="BY232" t="str">
            <v>N/A</v>
          </cell>
          <cell r="BZ232">
            <v>7589549</v>
          </cell>
          <cell r="CA232" t="str">
            <v>N/A</v>
          </cell>
          <cell r="CB232">
            <v>72523</v>
          </cell>
          <cell r="CC232">
            <v>206323</v>
          </cell>
          <cell r="CD232">
            <v>2022011000068</v>
          </cell>
          <cell r="CE232">
            <v>45037</v>
          </cell>
          <cell r="CF232">
            <v>45041</v>
          </cell>
          <cell r="CG232" t="str">
            <v>N/A</v>
          </cell>
          <cell r="CH232" t="str">
            <v>N/A</v>
          </cell>
          <cell r="CI232" t="str">
            <v>N/A</v>
          </cell>
          <cell r="CJ232" t="str">
            <v>N/A</v>
          </cell>
          <cell r="CK232" t="str">
            <v>N/A</v>
          </cell>
          <cell r="CL232">
            <v>0</v>
          </cell>
          <cell r="CM232" t="str">
            <v>N/A</v>
          </cell>
          <cell r="CN232">
            <v>0</v>
          </cell>
          <cell r="CO232" t="str">
            <v>N/A</v>
          </cell>
          <cell r="CP232">
            <v>0</v>
          </cell>
          <cell r="CQ232" t="str">
            <v>N/A</v>
          </cell>
          <cell r="CR232">
            <v>0</v>
          </cell>
          <cell r="CS232" t="str">
            <v>N/A</v>
          </cell>
          <cell r="CT232">
            <v>0</v>
          </cell>
          <cell r="CU232" t="str">
            <v>N/A</v>
          </cell>
          <cell r="CV232">
            <v>0</v>
          </cell>
          <cell r="CW232">
            <v>64005184</v>
          </cell>
          <cell r="CX232" t="str">
            <v>NO</v>
          </cell>
          <cell r="CY232" t="str">
            <v>N/A</v>
          </cell>
          <cell r="CZ232" t="str">
            <v>N/A</v>
          </cell>
          <cell r="DA232" t="str">
            <v>N/A</v>
          </cell>
          <cell r="DB232">
            <v>45291</v>
          </cell>
          <cell r="DC232">
            <v>45291</v>
          </cell>
          <cell r="DD232">
            <v>-51</v>
          </cell>
          <cell r="DE232" t="str">
            <v>NO</v>
          </cell>
          <cell r="DF232" t="str">
            <v xml:space="preserve"> Departamentos de Santander y
Norte de Santander</v>
          </cell>
          <cell r="DG232" t="str">
            <v>Cumplimiento</v>
          </cell>
          <cell r="DH232" t="str">
            <v>96-45-101080575</v>
          </cell>
          <cell r="DI232">
            <v>0</v>
          </cell>
          <cell r="DJ232" t="str">
            <v>Seguros del Estado S.A.</v>
          </cell>
          <cell r="DK232">
            <v>45040</v>
          </cell>
          <cell r="DL232" t="str">
            <v>24/04/2023 - 30/06/2024</v>
          </cell>
          <cell r="DM232">
            <v>45040</v>
          </cell>
          <cell r="DN232" t="str">
            <v>https://jepcolombia.sharepoint.com/:b:/g/SE/DAJ/SDC/EWuSnKgYhphKgcpifpd5pW4BUf30bIF6u4OLo0WZ0rEJOw?e=xEXWts</v>
          </cell>
          <cell r="DO232" t="str">
            <v>Ninguna</v>
          </cell>
          <cell r="DP232" t="str">
            <v>Terminado</v>
          </cell>
          <cell r="DQ232" t="str">
            <v>Ingreso</v>
          </cell>
          <cell r="DR232" t="str">
            <v>N/A</v>
          </cell>
          <cell r="DS232" t="str">
            <v>CRIMINALISTICA</v>
          </cell>
          <cell r="DT232" t="str">
            <v>N/A</v>
          </cell>
          <cell r="DU232" t="str">
            <v>MASCULINO</v>
          </cell>
        </row>
        <row r="233">
          <cell r="AY233" t="str">
            <v>JEP-122-2023</v>
          </cell>
          <cell r="AZ233" t="str">
            <v>JEP-CSPO-122-2023</v>
          </cell>
          <cell r="BA233" t="str">
            <v>Vanessa Jimenez</v>
          </cell>
          <cell r="BB233">
            <v>44584</v>
          </cell>
          <cell r="BC233" t="str">
            <v>Ángela María Montaño Apraez</v>
          </cell>
          <cell r="BD233" t="str">
            <v>Contratos o convenios que no requieren pluralidad de ofertas</v>
          </cell>
          <cell r="BE233" t="str">
            <v>1. Prestación de servicios</v>
          </cell>
          <cell r="BF233" t="str">
            <v>Cédula de ciudadanía</v>
          </cell>
          <cell r="BG233">
            <v>1026580293</v>
          </cell>
          <cell r="BH233">
            <v>4</v>
          </cell>
          <cell r="BI233" t="str">
            <v>Persona Natural</v>
          </cell>
          <cell r="BJ233" t="str">
            <v>Pasto</v>
          </cell>
          <cell r="BK233" t="str">
            <v>Prestar servicios profesionales para asesoría y representación a víctimas con enfoque de género, étnico, diferencial, psicosocial y socio cultural en los asuntos de competencia de la jurisdicción, para el sistema autónomo de asesoría y defensa de la SE-JEP.</v>
          </cell>
          <cell r="BL233" t="str">
            <v>Misional</v>
          </cell>
          <cell r="BM233" t="str">
            <v>Harvey Danilo Suárez Morales</v>
          </cell>
          <cell r="BN233" t="str">
            <v>Secretaría Ejecutiva</v>
          </cell>
          <cell r="BO233" t="str">
            <v>BB- Departamento SAAD Representación Victimas</v>
          </cell>
          <cell r="BP233" t="str">
            <v>Claudia Liliana Erazo Maldonado</v>
          </cell>
          <cell r="BQ233">
            <v>52272737</v>
          </cell>
          <cell r="BR233" t="str">
            <v>BB- Departamento SAAD Representación Victimas</v>
          </cell>
          <cell r="BS233" t="str">
            <v>Carolina Silva Ortiz
A partir del 2 de octubre hasta por el término que dure la situación administrativa de
la titular del cargo</v>
          </cell>
          <cell r="BT233" t="str">
            <v>N/A</v>
          </cell>
          <cell r="BU233" t="str">
            <v>N/A</v>
          </cell>
          <cell r="BV233" t="str">
            <v>Inversión</v>
          </cell>
          <cell r="BW233">
            <v>87532783</v>
          </cell>
          <cell r="BX233" t="str">
            <v>N/A</v>
          </cell>
          <cell r="BY233" t="str">
            <v>N/A</v>
          </cell>
          <cell r="BZ233">
            <v>7589549</v>
          </cell>
          <cell r="CA233" t="str">
            <v>N/A</v>
          </cell>
          <cell r="CB233">
            <v>26523</v>
          </cell>
          <cell r="CC233">
            <v>44423</v>
          </cell>
          <cell r="CD233">
            <v>2022011000068</v>
          </cell>
          <cell r="CE233">
            <v>44950</v>
          </cell>
          <cell r="CF233">
            <v>44951</v>
          </cell>
          <cell r="CG233" t="str">
            <v>N/A</v>
          </cell>
          <cell r="CH233" t="str">
            <v>N/A</v>
          </cell>
          <cell r="CI233" t="str">
            <v>N/A</v>
          </cell>
          <cell r="CJ233" t="str">
            <v>N/A</v>
          </cell>
          <cell r="CK233" t="str">
            <v>N/A</v>
          </cell>
          <cell r="CL233">
            <v>0</v>
          </cell>
          <cell r="CM233" t="str">
            <v>N/A</v>
          </cell>
          <cell r="CN233">
            <v>0</v>
          </cell>
          <cell r="CO233" t="str">
            <v>N/A</v>
          </cell>
          <cell r="CP233">
            <v>0</v>
          </cell>
          <cell r="CQ233" t="str">
            <v>N/A</v>
          </cell>
          <cell r="CR233">
            <v>0</v>
          </cell>
          <cell r="CS233" t="str">
            <v>N/A</v>
          </cell>
          <cell r="CT233">
            <v>0</v>
          </cell>
          <cell r="CU233" t="str">
            <v>N/A</v>
          </cell>
          <cell r="CV233">
            <v>0</v>
          </cell>
          <cell r="CW233">
            <v>87532783</v>
          </cell>
          <cell r="CX233" t="str">
            <v>NO</v>
          </cell>
          <cell r="CY233" t="str">
            <v>N/A</v>
          </cell>
          <cell r="CZ233" t="str">
            <v>N/A</v>
          </cell>
          <cell r="DA233" t="str">
            <v>N/A</v>
          </cell>
          <cell r="DB233">
            <v>45291</v>
          </cell>
          <cell r="DC233">
            <v>45291</v>
          </cell>
          <cell r="DD233">
            <v>-51</v>
          </cell>
          <cell r="DE233" t="str">
            <v>NO</v>
          </cell>
          <cell r="DF233" t="str">
            <v>Nariño y Putumayo</v>
          </cell>
          <cell r="DG233" t="str">
            <v>Cumplimiento</v>
          </cell>
          <cell r="DH233" t="str">
            <v>21-45-101398535</v>
          </cell>
          <cell r="DI233">
            <v>0</v>
          </cell>
          <cell r="DJ233" t="str">
            <v>Seguros del Estado S.A.</v>
          </cell>
          <cell r="DK233">
            <v>44951</v>
          </cell>
          <cell r="DL233" t="str">
            <v>25/01/2023 - 01/07/2024</v>
          </cell>
          <cell r="DM233">
            <v>44951</v>
          </cell>
          <cell r="DN233" t="str">
            <v>https://jepcolombia.sharepoint.com/:b:/g/SE/DAJ/SDC/EV_bWVDKxsxNhtJoFQEuKYUB2tVjUrqSSgUi2Y7YC7vaag?e=uuInsI</v>
          </cell>
          <cell r="DO233" t="str">
            <v>Ninguna</v>
          </cell>
          <cell r="DP233" t="str">
            <v>Terminado</v>
          </cell>
          <cell r="DQ233" t="str">
            <v>Ingreso</v>
          </cell>
          <cell r="DR233" t="str">
            <v>N/A</v>
          </cell>
          <cell r="DS233" t="str">
            <v>DERECHO</v>
          </cell>
          <cell r="DT233" t="str">
            <v>N/A</v>
          </cell>
          <cell r="DU233" t="str">
            <v>FEMENINO</v>
          </cell>
        </row>
        <row r="234">
          <cell r="AY234" t="str">
            <v>JEP-088-2023</v>
          </cell>
          <cell r="AZ234" t="str">
            <v>JEP-CSPO-088-2023</v>
          </cell>
          <cell r="BA234" t="str">
            <v>Vanessa Jimenez</v>
          </cell>
          <cell r="BB234">
            <v>44944</v>
          </cell>
          <cell r="BC234" t="str">
            <v>Minerva María Machado Pérez</v>
          </cell>
          <cell r="BD234" t="str">
            <v>Contratos o convenios que no requieren pluralidad de ofertas</v>
          </cell>
          <cell r="BE234" t="str">
            <v>1. Prestación de servicios</v>
          </cell>
          <cell r="BF234" t="str">
            <v>Cédula de ciudadanía</v>
          </cell>
          <cell r="BG234">
            <v>22506327</v>
          </cell>
          <cell r="BH234">
            <v>6</v>
          </cell>
          <cell r="BI234" t="str">
            <v>Persona Natural</v>
          </cell>
          <cell r="BJ234" t="str">
            <v>Barranquilla</v>
          </cell>
          <cell r="BK234" t="str">
            <v>Prestar servicios profesionales para la asesoría y representación a víctimas con
enfoque de género, étnico, diferencial, psicosocial y socio cultural en los asuntos de
competencia de la jurisdicción, para el sistema autónomo de asesoría y defensa de la SE-JEP</v>
          </cell>
          <cell r="BL234" t="str">
            <v>Misional</v>
          </cell>
          <cell r="BM234" t="str">
            <v>Harvey Danilo Suárez Morales</v>
          </cell>
          <cell r="BN234" t="str">
            <v>Secretaría Ejecutiva</v>
          </cell>
          <cell r="BO234" t="str">
            <v>BB- Departamento SAAD Representación Victimas</v>
          </cell>
          <cell r="BP234" t="str">
            <v>Claudia Liliana Erazo Maldonado</v>
          </cell>
          <cell r="BQ234">
            <v>52272737</v>
          </cell>
          <cell r="BR234" t="str">
            <v>BB- Departamento SAAD Representación Victimas</v>
          </cell>
          <cell r="BS234" t="str">
            <v>Carolina Silva Ortiz
A partir del 2 de octubre hasta por el término que dure la situación administrativa de
la titular del cargo</v>
          </cell>
          <cell r="BT234" t="str">
            <v>N/A</v>
          </cell>
          <cell r="BU234" t="str">
            <v>N/A</v>
          </cell>
          <cell r="BV234" t="str">
            <v>Inversión</v>
          </cell>
          <cell r="BW234">
            <v>87532783</v>
          </cell>
          <cell r="BX234" t="str">
            <v>N/A</v>
          </cell>
          <cell r="BY234" t="str">
            <v>N/A</v>
          </cell>
          <cell r="BZ234">
            <v>7589549</v>
          </cell>
          <cell r="CA234" t="str">
            <v>N/A</v>
          </cell>
          <cell r="CB234">
            <v>26423</v>
          </cell>
          <cell r="CC234">
            <v>32723</v>
          </cell>
          <cell r="CD234">
            <v>2022011000068</v>
          </cell>
          <cell r="CE234">
            <v>44945</v>
          </cell>
          <cell r="CF234">
            <v>44946</v>
          </cell>
          <cell r="CG234" t="str">
            <v>N/A</v>
          </cell>
          <cell r="CH234" t="str">
            <v>N/A</v>
          </cell>
          <cell r="CI234" t="str">
            <v>N/A</v>
          </cell>
          <cell r="CJ234" t="str">
            <v>N/A</v>
          </cell>
          <cell r="CK234" t="str">
            <v>N/A</v>
          </cell>
          <cell r="CL234">
            <v>0</v>
          </cell>
          <cell r="CM234" t="str">
            <v>N/A</v>
          </cell>
          <cell r="CN234">
            <v>0</v>
          </cell>
          <cell r="CO234" t="str">
            <v>N/A</v>
          </cell>
          <cell r="CP234">
            <v>0</v>
          </cell>
          <cell r="CQ234" t="str">
            <v>N/A</v>
          </cell>
          <cell r="CR234">
            <v>0</v>
          </cell>
          <cell r="CS234" t="str">
            <v>N/A</v>
          </cell>
          <cell r="CT234">
            <v>0</v>
          </cell>
          <cell r="CU234" t="str">
            <v>N/A</v>
          </cell>
          <cell r="CV234">
            <v>0</v>
          </cell>
          <cell r="CW234">
            <v>87532783</v>
          </cell>
          <cell r="CX234" t="str">
            <v>NO</v>
          </cell>
          <cell r="CY234" t="str">
            <v>N/A</v>
          </cell>
          <cell r="CZ234" t="str">
            <v>N/A</v>
          </cell>
          <cell r="DA234" t="str">
            <v>N/A</v>
          </cell>
          <cell r="DB234">
            <v>45291</v>
          </cell>
          <cell r="DC234">
            <v>45291</v>
          </cell>
          <cell r="DD234">
            <v>-51</v>
          </cell>
          <cell r="DE234" t="str">
            <v>SI</v>
          </cell>
          <cell r="DF234" t="str">
            <v>Departamentos de Magdalena, Atlántico y
Bolívar</v>
          </cell>
          <cell r="DG234" t="str">
            <v>Cumplimiento</v>
          </cell>
          <cell r="DH234" t="str">
            <v xml:space="preserve">	25-47-101003568</v>
          </cell>
          <cell r="DI234">
            <v>0</v>
          </cell>
          <cell r="DJ234" t="str">
            <v>Seguros del Estado S.A.</v>
          </cell>
          <cell r="DK234">
            <v>44946</v>
          </cell>
          <cell r="DL234" t="str">
            <v>20/01/2023 - 01/07/2024</v>
          </cell>
          <cell r="DM234">
            <v>44946</v>
          </cell>
          <cell r="DN234" t="str">
            <v>https://jepcolombia.sharepoint.com/:b:/g/SE/DAJ/SDC/ETdI4ZQMk1RLhhBQIDLnxpgBmlvJgEDVTGJ83aRqEfSFTA?e=LJ8UUD</v>
          </cell>
          <cell r="DO234" t="str">
            <v>Ninguna</v>
          </cell>
          <cell r="DP234" t="str">
            <v>Terminado</v>
          </cell>
          <cell r="DQ234" t="str">
            <v>Ingreso</v>
          </cell>
          <cell r="DR234" t="str">
            <v>N/A</v>
          </cell>
          <cell r="DS234" t="str">
            <v>DERECHO</v>
          </cell>
          <cell r="DT234" t="str">
            <v>N/A</v>
          </cell>
          <cell r="DU234" t="str">
            <v>FEMENINO</v>
          </cell>
        </row>
        <row r="235">
          <cell r="AY235" t="str">
            <v>JEP-209-2023</v>
          </cell>
          <cell r="AZ235" t="str">
            <v>JEP-CSPO-209-2023</v>
          </cell>
          <cell r="BA235" t="str">
            <v>Jairo Cuellar</v>
          </cell>
          <cell r="BB235">
            <v>44956</v>
          </cell>
          <cell r="BC235" t="str">
            <v>Jinneth Milena Yepes Hernández</v>
          </cell>
          <cell r="BD235" t="str">
            <v>Contratos o convenios que no requieren pluralidad de ofertas</v>
          </cell>
          <cell r="BE235" t="str">
            <v>1. Prestación de servicios</v>
          </cell>
          <cell r="BF235" t="str">
            <v>Cédula de ciudadanía</v>
          </cell>
          <cell r="BG235">
            <v>1032442437</v>
          </cell>
          <cell r="BH235">
            <v>9</v>
          </cell>
          <cell r="BI235" t="str">
            <v>Persona Natural</v>
          </cell>
          <cell r="BJ235" t="str">
            <v>Bogotá D.C.</v>
          </cell>
          <cell r="BK235" t="str">
            <v>Prestar servicios profesionales para la asesoría y representación a víctimas con enfoque de género, étnico, diferencial, psicosocial y socio cultural en los asuntos de competencia de la jurisdicción, para el sistema autónomo de asesoría y defensa de la SE-JEP</v>
          </cell>
          <cell r="BL235" t="str">
            <v>Misional</v>
          </cell>
          <cell r="BM235" t="str">
            <v>Harvey Danilo Suárez Morales</v>
          </cell>
          <cell r="BN235" t="str">
            <v>Secretaría Ejecutiva</v>
          </cell>
          <cell r="BO235" t="str">
            <v>BB- Departamento SAAD Representación Victimas</v>
          </cell>
          <cell r="BP235" t="str">
            <v>Claudia Liliana Erazo Maldonado</v>
          </cell>
          <cell r="BQ235">
            <v>52272737</v>
          </cell>
          <cell r="BR235" t="str">
            <v>BB- Departamento SAAD Representación Victimas</v>
          </cell>
          <cell r="BS235" t="str">
            <v>Carolina Silva Ortiz
A partir del 2 de octubre hasta por el término que dure la situación administrativa de
la titular del cargo</v>
          </cell>
          <cell r="BT235" t="str">
            <v>N/A</v>
          </cell>
          <cell r="BU235" t="str">
            <v>N/A</v>
          </cell>
          <cell r="BV235" t="str">
            <v>Inversión</v>
          </cell>
          <cell r="BW235">
            <v>83485039</v>
          </cell>
          <cell r="BX235" t="str">
            <v>N/A</v>
          </cell>
          <cell r="BY235" t="str">
            <v>N/A</v>
          </cell>
          <cell r="BZ235">
            <v>7589549</v>
          </cell>
          <cell r="CA235" t="str">
            <v>N/A</v>
          </cell>
          <cell r="CB235">
            <v>26323</v>
          </cell>
          <cell r="CC235">
            <v>62423</v>
          </cell>
          <cell r="CD235">
            <v>2022011000068</v>
          </cell>
          <cell r="CE235">
            <v>44959</v>
          </cell>
          <cell r="CF235">
            <v>44960</v>
          </cell>
          <cell r="CG235" t="str">
            <v>Maria Paulina Vergara Soto</v>
          </cell>
          <cell r="CH235" t="str">
            <v>Cedula de ciudadanía</v>
          </cell>
          <cell r="CI235">
            <v>1067867982</v>
          </cell>
          <cell r="CJ235">
            <v>3</v>
          </cell>
          <cell r="CK235">
            <v>45120</v>
          </cell>
          <cell r="CL235">
            <v>-1011994</v>
          </cell>
          <cell r="CM235">
            <v>45289</v>
          </cell>
          <cell r="CN235">
            <v>123911980</v>
          </cell>
          <cell r="CO235">
            <v>45289</v>
          </cell>
          <cell r="CP235">
            <v>0</v>
          </cell>
          <cell r="CQ235" t="str">
            <v>N/A</v>
          </cell>
          <cell r="CR235">
            <v>0</v>
          </cell>
          <cell r="CS235" t="str">
            <v>N/A</v>
          </cell>
          <cell r="CT235">
            <v>1</v>
          </cell>
          <cell r="CU235">
            <v>45289</v>
          </cell>
          <cell r="CV235">
            <v>152</v>
          </cell>
          <cell r="CW235">
            <v>206385025</v>
          </cell>
          <cell r="CX235" t="str">
            <v>SI</v>
          </cell>
          <cell r="CY235">
            <v>123911980</v>
          </cell>
          <cell r="CZ235" t="str">
            <v>N/A</v>
          </cell>
          <cell r="DA235" t="str">
            <v>N/A</v>
          </cell>
          <cell r="DB235">
            <v>45291</v>
          </cell>
          <cell r="DC235">
            <v>45443</v>
          </cell>
          <cell r="DD235">
            <v>101</v>
          </cell>
          <cell r="DE235" t="str">
            <v>NO</v>
          </cell>
          <cell r="DF235" t="str">
            <v>Urabá, Bajo Atrato y
Darién</v>
          </cell>
          <cell r="DG235" t="str">
            <v>Cumplimiento</v>
          </cell>
          <cell r="DH235" t="str">
            <v>18-45-101156015
 340 47 994000047117</v>
          </cell>
          <cell r="DI235" t="str">
            <v>0
0</v>
          </cell>
          <cell r="DJ235" t="str">
            <v>Seguros del Estado S.A.
Aseguradora Solidaria de Colombia</v>
          </cell>
          <cell r="DK235" t="str">
            <v>03/02/2023
13/07/2023</v>
          </cell>
          <cell r="DL235" t="str">
            <v>03/02/2023 - 30/06/2024
13/07/2023 -30/06/2023</v>
          </cell>
          <cell r="DM235" t="str">
            <v>03/02/2023
14/07/2023</v>
          </cell>
          <cell r="DN235" t="str">
            <v>https://jepcolombia.sharepoint.com/:b:/g/SE/DAJ/SDC/ERuGbk_c7iNGvtV2rIE_p7IBZI0cN_zcoZoflMd-lAP0uQ?e=gHG1ei</v>
          </cell>
          <cell r="DO235" t="str">
            <v>Se cede el contrato a partir del 13/07/2023
Mediante Otrosí No. 2 JEP-209-2023 Adición y Prorroga hasta el 31 de mayo de 2024 MARIA PAULINA VERGARA SOTO</v>
          </cell>
          <cell r="DP235" t="str">
            <v>En ejecución</v>
          </cell>
          <cell r="DQ235" t="str">
            <v>Cesión, Adición y prórroga</v>
          </cell>
          <cell r="DR235" t="str">
            <v>N/A</v>
          </cell>
          <cell r="DS235" t="str">
            <v>DERECHO</v>
          </cell>
          <cell r="DT235" t="str">
            <v>N/A</v>
          </cell>
          <cell r="DU235" t="str">
            <v>FEMENINO</v>
          </cell>
        </row>
        <row r="236">
          <cell r="AY236" t="str">
            <v>JEP-281-2023</v>
          </cell>
          <cell r="AZ236" t="str">
            <v>JEP-CSPO-281-2023</v>
          </cell>
          <cell r="BA236" t="str">
            <v>Jairo Cuellar</v>
          </cell>
          <cell r="BB236">
            <v>44960</v>
          </cell>
          <cell r="BC236" t="str">
            <v>Johan Sebastián González Cortes</v>
          </cell>
          <cell r="BD236" t="str">
            <v>Contratos o convenios que no requieren pluralidad de ofertas</v>
          </cell>
          <cell r="BE236" t="str">
            <v>1. Prestación de servicios</v>
          </cell>
          <cell r="BF236" t="str">
            <v>Cédula de ciudadanía</v>
          </cell>
          <cell r="BG236">
            <v>1075273256</v>
          </cell>
          <cell r="BH236">
            <v>3</v>
          </cell>
          <cell r="BI236" t="str">
            <v>Persona Natural</v>
          </cell>
          <cell r="BJ236" t="str">
            <v xml:space="preserve">Neiva </v>
          </cell>
          <cell r="BK236" t="str">
            <v>Prestar servicios profesionales para la asesoría y representación a víctimas con enfoque de género, étnico, diferencial, psicosocial y socio cultural en los asuntos de competencia de la jurisdicción, para el sistema autónomo de asesoría y defensa de la se-jep</v>
          </cell>
          <cell r="BL236" t="str">
            <v>Misional</v>
          </cell>
          <cell r="BM236" t="str">
            <v>Harvey Danilo Suárez Morales</v>
          </cell>
          <cell r="BN236" t="str">
            <v>Secretaría Ejecutiva</v>
          </cell>
          <cell r="BO236" t="str">
            <v>BB- Departamento SAAD Representación Victimas</v>
          </cell>
          <cell r="BP236" t="str">
            <v>Claudia Liliana Erazo Maldonado</v>
          </cell>
          <cell r="BQ236">
            <v>52272737</v>
          </cell>
          <cell r="BR236" t="str">
            <v>BB- Departamento SAAD Representación Victimas</v>
          </cell>
          <cell r="BS236" t="str">
            <v>Carolina Silva Ortiz
A partir del 2 de octubre hasta por el término que dure la situación administrativa de
la titular del cargo</v>
          </cell>
          <cell r="BT236" t="str">
            <v>N/A</v>
          </cell>
          <cell r="BU236" t="str">
            <v>N/A</v>
          </cell>
          <cell r="BV236" t="str">
            <v>Inversión</v>
          </cell>
          <cell r="BW236">
            <v>82726058</v>
          </cell>
          <cell r="BX236" t="str">
            <v>N/A</v>
          </cell>
          <cell r="BY236" t="str">
            <v>N/A</v>
          </cell>
          <cell r="BZ236">
            <v>7589549</v>
          </cell>
          <cell r="CA236" t="str">
            <v>N/A</v>
          </cell>
          <cell r="CB236">
            <v>26223</v>
          </cell>
          <cell r="CC236" t="str">
            <v xml:space="preserve">	67923</v>
          </cell>
          <cell r="CD236">
            <v>2022011000068</v>
          </cell>
          <cell r="CE236">
            <v>44964</v>
          </cell>
          <cell r="CF236">
            <v>44964</v>
          </cell>
          <cell r="CG236" t="str">
            <v>N/A</v>
          </cell>
          <cell r="CH236" t="str">
            <v>N/A</v>
          </cell>
          <cell r="CI236" t="str">
            <v>N/A</v>
          </cell>
          <cell r="CJ236" t="str">
            <v>N/A</v>
          </cell>
          <cell r="CK236" t="str">
            <v>N/A</v>
          </cell>
          <cell r="CL236">
            <v>0</v>
          </cell>
          <cell r="CM236" t="str">
            <v>N/A</v>
          </cell>
          <cell r="CN236">
            <v>0</v>
          </cell>
          <cell r="CO236" t="str">
            <v>N/A</v>
          </cell>
          <cell r="CP236">
            <v>0</v>
          </cell>
          <cell r="CQ236" t="str">
            <v>N/A</v>
          </cell>
          <cell r="CR236">
            <v>0</v>
          </cell>
          <cell r="CS236" t="str">
            <v>N/A</v>
          </cell>
          <cell r="CT236">
            <v>0</v>
          </cell>
          <cell r="CU236" t="str">
            <v>N/A</v>
          </cell>
          <cell r="CV236">
            <v>0</v>
          </cell>
          <cell r="CW236">
            <v>82726058</v>
          </cell>
          <cell r="CX236" t="str">
            <v>NO</v>
          </cell>
          <cell r="CY236" t="str">
            <v>N/A</v>
          </cell>
          <cell r="CZ236" t="str">
            <v>N/A</v>
          </cell>
          <cell r="DA236" t="str">
            <v>N/A</v>
          </cell>
          <cell r="DB236">
            <v>45291</v>
          </cell>
          <cell r="DC236">
            <v>45291</v>
          </cell>
          <cell r="DD236">
            <v>-51</v>
          </cell>
          <cell r="DE236" t="str">
            <v>NO</v>
          </cell>
          <cell r="DF236" t="str">
            <v>Departamentos de Huila, Tolima y Caquetá</v>
          </cell>
          <cell r="DG236" t="str">
            <v>Cumplimiento</v>
          </cell>
          <cell r="DH236" t="str">
            <v>NV-100083574</v>
          </cell>
          <cell r="DI236">
            <v>0</v>
          </cell>
          <cell r="DJ236" t="str">
            <v xml:space="preserve">Seguros Mundial </v>
          </cell>
          <cell r="DK236">
            <v>44963</v>
          </cell>
          <cell r="DL236" t="str">
            <v>06/02/2023 - 30/06/2024</v>
          </cell>
          <cell r="DM236">
            <v>44964</v>
          </cell>
          <cell r="DN236" t="str">
            <v>https://jepcolombia.sharepoint.com/:b:/g/SE/DAJ/SDC/EWGBnG62NiFHpiny-WDuD4oB3k1CH_wVDz0U5K-nPryCuQ?e=ZWP3DB</v>
          </cell>
          <cell r="DO236" t="str">
            <v>Ninguna</v>
          </cell>
          <cell r="DP236" t="str">
            <v>Terminado</v>
          </cell>
          <cell r="DQ236" t="str">
            <v>Ingreso</v>
          </cell>
          <cell r="DR236" t="str">
            <v>N/A</v>
          </cell>
          <cell r="DS236" t="str">
            <v>DERECHO</v>
          </cell>
          <cell r="DT236" t="str">
            <v>N/A</v>
          </cell>
          <cell r="DU236" t="str">
            <v>MASCULINO</v>
          </cell>
        </row>
        <row r="237">
          <cell r="AY237" t="str">
            <v>JEP-282-2023</v>
          </cell>
          <cell r="AZ237" t="str">
            <v>JEP-CSPO-282-2023</v>
          </cell>
          <cell r="BA237" t="str">
            <v>Jairo Cuellar</v>
          </cell>
          <cell r="BB237">
            <v>44960</v>
          </cell>
          <cell r="BC237" t="str">
            <v>Julián Salazar Gallego</v>
          </cell>
          <cell r="BD237" t="str">
            <v>Contratos o convenios que no requieren pluralidad de ofertas</v>
          </cell>
          <cell r="BE237" t="str">
            <v>1. Prestación de servicios</v>
          </cell>
          <cell r="BF237" t="str">
            <v>Cédula de ciudadanía</v>
          </cell>
          <cell r="BG237">
            <v>1019045407</v>
          </cell>
          <cell r="BH237">
            <v>8</v>
          </cell>
          <cell r="BI237" t="str">
            <v>Persona Natural</v>
          </cell>
          <cell r="BJ237" t="str">
            <v>Bogotá D.C.</v>
          </cell>
          <cell r="BK237" t="str">
            <v>Prestar servicios profesionales para la asesoría y representación a víctimas con enfoque diferencial en los asuntos de competencia de la jurisdicción y en articulación con las actividades de representación en territorio para el sistema autónomo de asesoría y defensa de la se-jep</v>
          </cell>
          <cell r="BL237" t="str">
            <v>Misional</v>
          </cell>
          <cell r="BM237" t="str">
            <v>Harvey Danilo Suárez Morales</v>
          </cell>
          <cell r="BN237" t="str">
            <v>Secretaría Ejecutiva</v>
          </cell>
          <cell r="BO237" t="str">
            <v>BB- Departamento SAAD Representación Victimas</v>
          </cell>
          <cell r="BP237" t="str">
            <v>Claudia Liliana Erazo Maldonado</v>
          </cell>
          <cell r="BQ237">
            <v>52272737</v>
          </cell>
          <cell r="BR237" t="str">
            <v>BB- Departamento SAAD Representación Victimas</v>
          </cell>
          <cell r="BS237" t="str">
            <v>Carolina Silva Ortiz
A partir del 2 de octubre hasta por el término que dure la situación administrativa de
la titular del cargo</v>
          </cell>
          <cell r="BT237" t="str">
            <v>N/A</v>
          </cell>
          <cell r="BU237" t="str">
            <v>N/A</v>
          </cell>
          <cell r="BV237" t="str">
            <v>Inversión</v>
          </cell>
          <cell r="BW237">
            <v>105191174</v>
          </cell>
          <cell r="BX237" t="str">
            <v>N/A</v>
          </cell>
          <cell r="BY237" t="str">
            <v>N/A</v>
          </cell>
          <cell r="BZ237">
            <v>9562834</v>
          </cell>
          <cell r="CA237" t="str">
            <v>N/A</v>
          </cell>
          <cell r="CB237">
            <v>25323</v>
          </cell>
          <cell r="CC237">
            <v>67623</v>
          </cell>
          <cell r="CD237">
            <v>2022011000068</v>
          </cell>
          <cell r="CE237">
            <v>44963</v>
          </cell>
          <cell r="CF237">
            <v>44965</v>
          </cell>
          <cell r="CG237" t="str">
            <v>N/A</v>
          </cell>
          <cell r="CH237" t="str">
            <v>N/A</v>
          </cell>
          <cell r="CI237" t="str">
            <v>N/A</v>
          </cell>
          <cell r="CJ237" t="str">
            <v>N/A</v>
          </cell>
          <cell r="CK237" t="str">
            <v>N/A</v>
          </cell>
          <cell r="CL237">
            <v>0</v>
          </cell>
          <cell r="CM237" t="str">
            <v>N/A</v>
          </cell>
          <cell r="CN237">
            <v>0</v>
          </cell>
          <cell r="CO237" t="str">
            <v>N/A</v>
          </cell>
          <cell r="CP237">
            <v>0</v>
          </cell>
          <cell r="CQ237" t="str">
            <v>N/A</v>
          </cell>
          <cell r="CR237">
            <v>0</v>
          </cell>
          <cell r="CS237" t="str">
            <v>N/A</v>
          </cell>
          <cell r="CT237">
            <v>0</v>
          </cell>
          <cell r="CU237" t="str">
            <v>N/A</v>
          </cell>
          <cell r="CV237">
            <v>0</v>
          </cell>
          <cell r="CW237">
            <v>105191174</v>
          </cell>
          <cell r="CX237" t="str">
            <v>NO</v>
          </cell>
          <cell r="CY237" t="str">
            <v>N/A</v>
          </cell>
          <cell r="CZ237" t="str">
            <v>N/A</v>
          </cell>
          <cell r="DA237" t="str">
            <v>N/A</v>
          </cell>
          <cell r="DB237">
            <v>45291</v>
          </cell>
          <cell r="DC237">
            <v>45291</v>
          </cell>
          <cell r="DD237">
            <v>-51</v>
          </cell>
          <cell r="DE237" t="str">
            <v>NO</v>
          </cell>
          <cell r="DF237" t="str">
            <v>Bogotá D.C.</v>
          </cell>
          <cell r="DG237" t="str">
            <v>Cumplimiento</v>
          </cell>
          <cell r="DH237" t="str">
            <v>18-45-101156097</v>
          </cell>
          <cell r="DI237">
            <v>1</v>
          </cell>
          <cell r="DJ237" t="str">
            <v>Seguros del Estado S.A.</v>
          </cell>
          <cell r="DK237">
            <v>44965</v>
          </cell>
          <cell r="DL237" t="str">
            <v>06/02/2023 - 30/06/2024</v>
          </cell>
          <cell r="DM237">
            <v>44965</v>
          </cell>
          <cell r="DN237" t="str">
            <v>https://jepcolombia.sharepoint.com/:b:/g/SE/DAJ/SDC/EVrj8bL4ndJEgdDCOFDCAlQB7wCNk-qf-izZ4rLvUmpdRQ?e=f5eA81</v>
          </cell>
          <cell r="DO237" t="str">
            <v>Mediante otrosí del 27/03/2023 se requiere modificar:  Los servicios se prestarán en la ciudad de Bogotá D.C., o en los lugares señalados y autorizados previamente por el supervisor del
contrato</v>
          </cell>
          <cell r="DP237" t="str">
            <v>Terminado</v>
          </cell>
          <cell r="DQ237" t="str">
            <v>Ingreso</v>
          </cell>
          <cell r="DR237" t="str">
            <v>N/A</v>
          </cell>
          <cell r="DS237" t="str">
            <v>DERECHO</v>
          </cell>
          <cell r="DT237" t="str">
            <v>N/A</v>
          </cell>
          <cell r="DU237" t="str">
            <v>MASCULINO</v>
          </cell>
        </row>
        <row r="238">
          <cell r="AY238" t="str">
            <v>JEP-379-2023</v>
          </cell>
          <cell r="AZ238" t="str">
            <v>JEP-CSPO-379-2023</v>
          </cell>
          <cell r="BA238" t="str">
            <v>Jairo Cuellar</v>
          </cell>
          <cell r="BB238">
            <v>44967</v>
          </cell>
          <cell r="BC238" t="str">
            <v>José Jans Carretero Pardo</v>
          </cell>
          <cell r="BD238" t="str">
            <v>Contratos o convenios que no requieren pluralidad de ofertas</v>
          </cell>
          <cell r="BE238" t="str">
            <v>1. Prestación de servicios</v>
          </cell>
          <cell r="BF238" t="str">
            <v>Cédula de ciudadanía</v>
          </cell>
          <cell r="BG238">
            <v>1010194876</v>
          </cell>
          <cell r="BH238">
            <v>4</v>
          </cell>
          <cell r="BI238" t="str">
            <v>Persona Natural</v>
          </cell>
          <cell r="BJ238" t="str">
            <v>Bogotá D.C.</v>
          </cell>
          <cell r="BK238" t="str">
            <v>Prestar servicios profesionales para la asesoría y representación a víctimas con enfoque diferencial en los asuntos de competencia de la jurisdicción y en articulación con las actividades de representación en territorio para el sistema autónomo de asesoría y defensa de la SE-JEP.</v>
          </cell>
          <cell r="BL238" t="str">
            <v>Misional</v>
          </cell>
          <cell r="BM238" t="str">
            <v>Harvey Danilo Suárez Morales</v>
          </cell>
          <cell r="BN238" t="str">
            <v>Secretaría Ejecutiva</v>
          </cell>
          <cell r="BO238" t="str">
            <v>BB- Departamento SAAD Representación Victimas</v>
          </cell>
          <cell r="BP238" t="str">
            <v>Claudia Liliana Erazo Maldonado</v>
          </cell>
          <cell r="BQ238">
            <v>52272737</v>
          </cell>
          <cell r="BR238" t="str">
            <v>BB- Departamento SAAD Representación Victimas</v>
          </cell>
          <cell r="BS238" t="str">
            <v>Carolina Silva Ortiz
A partir del 2 de octubre hasta por el término que dure la situación administrativa de
la titular del cargo</v>
          </cell>
          <cell r="BT238" t="str">
            <v>N/A</v>
          </cell>
          <cell r="BU238" t="str">
            <v>N/A</v>
          </cell>
          <cell r="BV238" t="str">
            <v>Inversión</v>
          </cell>
          <cell r="BW238">
            <v>102003560</v>
          </cell>
          <cell r="BX238" t="str">
            <v>N/A</v>
          </cell>
          <cell r="BY238" t="str">
            <v>N/A</v>
          </cell>
          <cell r="BZ238">
            <v>9562834</v>
          </cell>
          <cell r="CA238" t="str">
            <v>N/A</v>
          </cell>
          <cell r="CB238">
            <v>25223</v>
          </cell>
          <cell r="CC238">
            <v>100323</v>
          </cell>
          <cell r="CD238">
            <v>2022011000068</v>
          </cell>
          <cell r="CE238">
            <v>44974</v>
          </cell>
          <cell r="CF238">
            <v>44977</v>
          </cell>
          <cell r="CG238" t="str">
            <v>N/A</v>
          </cell>
          <cell r="CH238" t="str">
            <v>N/A</v>
          </cell>
          <cell r="CI238" t="str">
            <v>N/A</v>
          </cell>
          <cell r="CJ238" t="str">
            <v>N/A</v>
          </cell>
          <cell r="CK238" t="str">
            <v>N/A</v>
          </cell>
          <cell r="CL238">
            <v>0</v>
          </cell>
          <cell r="CM238" t="str">
            <v>N/A</v>
          </cell>
          <cell r="CN238">
            <v>0</v>
          </cell>
          <cell r="CO238" t="str">
            <v>N/A</v>
          </cell>
          <cell r="CP238">
            <v>0</v>
          </cell>
          <cell r="CQ238" t="str">
            <v>N/A</v>
          </cell>
          <cell r="CR238">
            <v>0</v>
          </cell>
          <cell r="CS238" t="str">
            <v>N/A</v>
          </cell>
          <cell r="CT238">
            <v>0</v>
          </cell>
          <cell r="CU238" t="str">
            <v>N/A</v>
          </cell>
          <cell r="CV238">
            <v>0</v>
          </cell>
          <cell r="CW238">
            <v>102003560</v>
          </cell>
          <cell r="CX238" t="str">
            <v>NO</v>
          </cell>
          <cell r="CY238" t="str">
            <v>N/A</v>
          </cell>
          <cell r="CZ238" t="str">
            <v>N/A</v>
          </cell>
          <cell r="DA238" t="str">
            <v>N/A</v>
          </cell>
          <cell r="DB238">
            <v>45291</v>
          </cell>
          <cell r="DC238">
            <v>45291</v>
          </cell>
          <cell r="DD238">
            <v>-51</v>
          </cell>
          <cell r="DE238" t="str">
            <v>NO</v>
          </cell>
          <cell r="DF238" t="str">
            <v>Bogotá D.C.</v>
          </cell>
          <cell r="DG238" t="str">
            <v>Cumplimiento</v>
          </cell>
          <cell r="DH238" t="str">
            <v>14-47-101022733</v>
          </cell>
          <cell r="DI238">
            <v>0</v>
          </cell>
          <cell r="DJ238" t="str">
            <v>Seguros del Estado S.A.</v>
          </cell>
          <cell r="DK238">
            <v>44974</v>
          </cell>
          <cell r="DL238" t="str">
            <v>17/02/2023 - 30/06/2024</v>
          </cell>
          <cell r="DM238">
            <v>44974</v>
          </cell>
          <cell r="DN238" t="str">
            <v>https://jepcolombia.sharepoint.com/:b:/g/SE/DAJ/SDC/EaFvq6pELwhGrmbOUf_8yT0BSlE63DH2oQtjDBFMDs4JWA?e=FhufjC</v>
          </cell>
          <cell r="DO238" t="str">
            <v>Mediante otrosí N°1 del 31/03/2023 se smodifica la cláusula segunda Obligaciones específicas</v>
          </cell>
          <cell r="DP238" t="str">
            <v>Terminado</v>
          </cell>
          <cell r="DQ238" t="str">
            <v>Ingreso</v>
          </cell>
          <cell r="DR238" t="str">
            <v>N/A</v>
          </cell>
          <cell r="DS238" t="str">
            <v>DERECHO</v>
          </cell>
          <cell r="DT238" t="str">
            <v>N/A</v>
          </cell>
          <cell r="DU238" t="str">
            <v>MASCULINO</v>
          </cell>
        </row>
        <row r="239">
          <cell r="AY239" t="str">
            <v>JEP-283-2023</v>
          </cell>
          <cell r="AZ239" t="str">
            <v>JEP-CSPO-283-2023</v>
          </cell>
          <cell r="BA239" t="str">
            <v>Jairo Cuellar</v>
          </cell>
          <cell r="BB239">
            <v>44960</v>
          </cell>
          <cell r="BC239" t="str">
            <v>Jenny Liliana Oliveros León</v>
          </cell>
          <cell r="BD239" t="str">
            <v>Contratos o convenios que no requieren pluralidad de ofertas</v>
          </cell>
          <cell r="BE239" t="str">
            <v>1. Prestación de servicios</v>
          </cell>
          <cell r="BF239" t="str">
            <v>Cédula de ciudadanía</v>
          </cell>
          <cell r="BG239">
            <v>46455939</v>
          </cell>
          <cell r="BH239">
            <v>0</v>
          </cell>
          <cell r="BI239" t="str">
            <v>Persona Natural</v>
          </cell>
          <cell r="BJ239" t="str">
            <v>Duitama</v>
          </cell>
          <cell r="BK239" t="str">
            <v>Prestar servicios profesionales para la asesoría y representación a víctimas con enfoque diferencial en los asuntos de competencia de la jurisdicción y en articulación con las actividades de representación en territorio para el sistema autónomo de asesoría y defensa de la se-jep</v>
          </cell>
          <cell r="BL239" t="str">
            <v>Misional</v>
          </cell>
          <cell r="BM239" t="str">
            <v>Harvey Danilo Suárez Morales</v>
          </cell>
          <cell r="BN239" t="str">
            <v>Secretaría Ejecutiva</v>
          </cell>
          <cell r="BO239" t="str">
            <v>BB- Departamento SAAD Representación Victimas</v>
          </cell>
          <cell r="BP239" t="str">
            <v>Claudia Liliana Erazo Maldonado</v>
          </cell>
          <cell r="BQ239">
            <v>52272737</v>
          </cell>
          <cell r="BR239" t="str">
            <v>BB- Departamento SAAD Representación Victimas</v>
          </cell>
          <cell r="BS239" t="str">
            <v>Carolina Silva Ortiz
A partir del 2 de octubre hasta por el término que dure la situación administrativa de
la titular del cargo</v>
          </cell>
          <cell r="BT239" t="str">
            <v>N/A</v>
          </cell>
          <cell r="BU239" t="str">
            <v>N/A</v>
          </cell>
          <cell r="BV239" t="str">
            <v>Inversión</v>
          </cell>
          <cell r="BW239">
            <v>105191174</v>
          </cell>
          <cell r="BX239" t="str">
            <v>N/A</v>
          </cell>
          <cell r="BY239" t="str">
            <v>N/A</v>
          </cell>
          <cell r="BZ239">
            <v>1526839</v>
          </cell>
          <cell r="CA239" t="str">
            <v>N/A</v>
          </cell>
          <cell r="CB239">
            <v>25123</v>
          </cell>
          <cell r="CC239">
            <v>71923</v>
          </cell>
          <cell r="CD239">
            <v>2022011000068</v>
          </cell>
          <cell r="CE239">
            <v>44964</v>
          </cell>
          <cell r="CF239">
            <v>44965</v>
          </cell>
          <cell r="CG239" t="str">
            <v>N/A</v>
          </cell>
          <cell r="CH239" t="str">
            <v>N/A</v>
          </cell>
          <cell r="CI239" t="str">
            <v>N/A</v>
          </cell>
          <cell r="CJ239" t="str">
            <v>N/A</v>
          </cell>
          <cell r="CK239" t="str">
            <v>N/A</v>
          </cell>
          <cell r="CL239">
            <v>0</v>
          </cell>
          <cell r="CM239" t="str">
            <v>N/A</v>
          </cell>
          <cell r="CN239">
            <v>0</v>
          </cell>
          <cell r="CO239" t="str">
            <v>N/A</v>
          </cell>
          <cell r="CP239">
            <v>0</v>
          </cell>
          <cell r="CQ239" t="str">
            <v>N/A</v>
          </cell>
          <cell r="CR239">
            <v>0</v>
          </cell>
          <cell r="CS239" t="str">
            <v>N/A</v>
          </cell>
          <cell r="CT239">
            <v>0</v>
          </cell>
          <cell r="CU239" t="str">
            <v>N/A</v>
          </cell>
          <cell r="CV239">
            <v>0</v>
          </cell>
          <cell r="CW239">
            <v>105191174</v>
          </cell>
          <cell r="CX239" t="str">
            <v>NO</v>
          </cell>
          <cell r="CY239" t="str">
            <v>N/A</v>
          </cell>
          <cell r="CZ239" t="str">
            <v>N/A</v>
          </cell>
          <cell r="DA239" t="str">
            <v>N/A</v>
          </cell>
          <cell r="DB239">
            <v>45291</v>
          </cell>
          <cell r="DC239">
            <v>45291</v>
          </cell>
          <cell r="DD239">
            <v>-51</v>
          </cell>
          <cell r="DE239" t="str">
            <v>NO</v>
          </cell>
          <cell r="DF239" t="str">
            <v>Bogotá D.C.</v>
          </cell>
          <cell r="DG239" t="str">
            <v>Cumplimiento</v>
          </cell>
          <cell r="DH239" t="str">
            <v>380 47 994000131885</v>
          </cell>
          <cell r="DI239">
            <v>0</v>
          </cell>
          <cell r="DJ239" t="str">
            <v>Aseguradora Solidaria de Colombia</v>
          </cell>
          <cell r="DK239">
            <v>44964</v>
          </cell>
          <cell r="DL239" t="str">
            <v>07/02/2023 - 03/07/2024</v>
          </cell>
          <cell r="DM239">
            <v>44965</v>
          </cell>
          <cell r="DN239" t="str">
            <v>https://jepcolombia.sharepoint.com/:b:/g/SE/DAJ/SDC/EXccNaluMqpOiITLjPSsArABFHJHQV98OZc_QL5wUE5W1g?e=61h7Vh</v>
          </cell>
          <cell r="DO239" t="str">
            <v>Mediante otrosí N° 1 se solicita modicar Los servicios se prestarán en la ciudad de Bogotá D.C., o
en los lugares señalados y autorizados previamente por el supervisor del
contrato</v>
          </cell>
          <cell r="DP239" t="str">
            <v>Terminado</v>
          </cell>
          <cell r="DQ239" t="str">
            <v>Ingreso</v>
          </cell>
          <cell r="DR239" t="str">
            <v>N/A</v>
          </cell>
          <cell r="DS239" t="str">
            <v>DERECHO</v>
          </cell>
          <cell r="DT239" t="str">
            <v>N/A</v>
          </cell>
          <cell r="DU239" t="str">
            <v>FEMENINO</v>
          </cell>
        </row>
        <row r="240">
          <cell r="AY240" t="str">
            <v>JEP-045-2023</v>
          </cell>
          <cell r="AZ240" t="str">
            <v>JEP-CSPO-045-2023</v>
          </cell>
          <cell r="BA240" t="str">
            <v>Jairo Cuellar</v>
          </cell>
          <cell r="BB240">
            <v>44943</v>
          </cell>
          <cell r="BC240" t="str">
            <v>Nhora Esperanza González Botello</v>
          </cell>
          <cell r="BD240" t="str">
            <v>Contratos o convenios que no requieren pluralidad de ofertas</v>
          </cell>
          <cell r="BE240" t="str">
            <v>1. Prestación de servicios</v>
          </cell>
          <cell r="BF240" t="str">
            <v>Cédula de ciudadanía</v>
          </cell>
          <cell r="BG240">
            <v>60450550</v>
          </cell>
          <cell r="BH240">
            <v>8</v>
          </cell>
          <cell r="BI240" t="str">
            <v>Persona Natural</v>
          </cell>
          <cell r="BJ240" t="str">
            <v>Cucúta</v>
          </cell>
          <cell r="BK240" t="str">
            <v>Prestar servicios profesionales para apoyar la gestión administrativa, contractual y financiera del departamento SAAD representación víctimas.</v>
          </cell>
          <cell r="BL240" t="str">
            <v>Funciones de la dependencia</v>
          </cell>
          <cell r="BM240" t="str">
            <v>Harvey Danilo Suárez Morales</v>
          </cell>
          <cell r="BN240" t="str">
            <v>Secretaría Ejecutiva</v>
          </cell>
          <cell r="BO240" t="str">
            <v>BB- Departamento SAAD Representación Victimas</v>
          </cell>
          <cell r="BP240" t="str">
            <v>Claudia Liliana Erazo Maldonado</v>
          </cell>
          <cell r="BQ240">
            <v>52272737</v>
          </cell>
          <cell r="BR240" t="str">
            <v>BB- Departamento SAAD Representación Victimas</v>
          </cell>
          <cell r="BS240" t="str">
            <v>Carolina Silva Ortiz
A partir del 2 de octubre hasta por el término que dure la situación administrativa de
la titular del cargo</v>
          </cell>
          <cell r="BT240" t="str">
            <v>N/A</v>
          </cell>
          <cell r="BU240" t="str">
            <v>N/A</v>
          </cell>
          <cell r="BV240" t="str">
            <v>Inversión</v>
          </cell>
          <cell r="BW240">
            <v>63023620</v>
          </cell>
          <cell r="BX240" t="str">
            <v>N/A</v>
          </cell>
          <cell r="BY240" t="str">
            <v>N/A</v>
          </cell>
          <cell r="BZ240">
            <v>5464476</v>
          </cell>
          <cell r="CA240" t="str">
            <v>N/A</v>
          </cell>
          <cell r="CB240">
            <v>25923</v>
          </cell>
          <cell r="CC240">
            <v>29423</v>
          </cell>
          <cell r="CD240">
            <v>2022011000068</v>
          </cell>
          <cell r="CE240">
            <v>44944</v>
          </cell>
          <cell r="CF240">
            <v>44945</v>
          </cell>
          <cell r="CG240" t="str">
            <v>N/A</v>
          </cell>
          <cell r="CH240" t="str">
            <v>N/A</v>
          </cell>
          <cell r="CI240" t="str">
            <v>N/A</v>
          </cell>
          <cell r="CJ240" t="str">
            <v>N/A</v>
          </cell>
          <cell r="CK240" t="str">
            <v>N/A</v>
          </cell>
          <cell r="CL240">
            <v>0</v>
          </cell>
          <cell r="CM240" t="str">
            <v>N/A</v>
          </cell>
          <cell r="CN240">
            <v>0</v>
          </cell>
          <cell r="CO240" t="str">
            <v>N/A</v>
          </cell>
          <cell r="CP240">
            <v>0</v>
          </cell>
          <cell r="CQ240" t="str">
            <v>N/A</v>
          </cell>
          <cell r="CR240">
            <v>0</v>
          </cell>
          <cell r="CS240" t="str">
            <v>N/A</v>
          </cell>
          <cell r="CT240">
            <v>0</v>
          </cell>
          <cell r="CU240" t="str">
            <v>N/A</v>
          </cell>
          <cell r="CV240">
            <v>0</v>
          </cell>
          <cell r="CW240">
            <v>63023620</v>
          </cell>
          <cell r="CX240" t="str">
            <v>NO</v>
          </cell>
          <cell r="CY240" t="str">
            <v>N/A</v>
          </cell>
          <cell r="CZ240" t="str">
            <v>N/A</v>
          </cell>
          <cell r="DA240" t="str">
            <v>N/A</v>
          </cell>
          <cell r="DB240">
            <v>45291</v>
          </cell>
          <cell r="DC240">
            <v>45291</v>
          </cell>
          <cell r="DD240">
            <v>-51</v>
          </cell>
          <cell r="DE240" t="str">
            <v>NO</v>
          </cell>
          <cell r="DF240" t="str">
            <v>Bogotá D.C.</v>
          </cell>
          <cell r="DG240" t="str">
            <v>Cumplimiento</v>
          </cell>
          <cell r="DH240" t="str">
            <v>14-45-101091521</v>
          </cell>
          <cell r="DI240">
            <v>0</v>
          </cell>
          <cell r="DJ240" t="str">
            <v>Seguros del Estado S.A.</v>
          </cell>
          <cell r="DK240">
            <v>44944</v>
          </cell>
          <cell r="DL240" t="str">
            <v>18/01/2023 - 30/06/2024</v>
          </cell>
          <cell r="DM240">
            <v>44944</v>
          </cell>
          <cell r="DN240" t="str">
            <v>https://jepcolombia.sharepoint.com/:b:/g/SE/DAJ/SDC/EdpMUgRGW15PtF5VEAh9IMABZphl4wojNxewqk_BpCh5HA?e=bE1u0y</v>
          </cell>
          <cell r="DO240" t="str">
            <v>Ninguna</v>
          </cell>
          <cell r="DP240" t="str">
            <v>Terminado</v>
          </cell>
          <cell r="DQ240" t="str">
            <v>Ingreso</v>
          </cell>
          <cell r="DR240" t="str">
            <v>N/A</v>
          </cell>
          <cell r="DS240" t="str">
            <v>DERECHO</v>
          </cell>
          <cell r="DT240" t="str">
            <v>N/A</v>
          </cell>
          <cell r="DU240" t="str">
            <v>FEMENINO</v>
          </cell>
        </row>
        <row r="241">
          <cell r="AY241" t="str">
            <v>JEP-078-2023</v>
          </cell>
          <cell r="AZ241" t="str">
            <v>JEP-CSPO-078-2023</v>
          </cell>
          <cell r="BA241" t="str">
            <v>Jairo Cuellar</v>
          </cell>
          <cell r="BB241">
            <v>44943</v>
          </cell>
          <cell r="BC241" t="str">
            <v>Andres Mauricio Beltrán Urrego</v>
          </cell>
          <cell r="BD241" t="str">
            <v>Contratos o convenios que no requieren pluralidad de ofertas</v>
          </cell>
          <cell r="BE241" t="str">
            <v>1. Prestación de servicios</v>
          </cell>
          <cell r="BF241" t="str">
            <v>Cédula de ciudadanía</v>
          </cell>
          <cell r="BG241">
            <v>1022419665</v>
          </cell>
          <cell r="BH241">
            <v>9</v>
          </cell>
          <cell r="BI241" t="str">
            <v>Persona Natural</v>
          </cell>
          <cell r="BJ241" t="str">
            <v>Bogotá D.C.</v>
          </cell>
          <cell r="BK241" t="str">
            <v>Prestar servicios profesionales para apoyar la gestión administrativa, contractual y financiera del departamento SAAD representación víctimas</v>
          </cell>
          <cell r="BL241" t="str">
            <v>Funciones de la dependencia</v>
          </cell>
          <cell r="BM241" t="str">
            <v>Harvey Danilo Suárez Morales</v>
          </cell>
          <cell r="BN241" t="str">
            <v>Secretaría Ejecutiva</v>
          </cell>
          <cell r="BO241" t="str">
            <v>BB- Departamento SAAD Representación Victimas</v>
          </cell>
          <cell r="BP241" t="str">
            <v>Claudia Liliana Erazo Maldonado</v>
          </cell>
          <cell r="BQ241">
            <v>52272737</v>
          </cell>
          <cell r="BR241" t="str">
            <v>BB- Departamento SAAD Representación Victimas</v>
          </cell>
          <cell r="BS241" t="str">
            <v>Carolina Silva Ortiz
A partir del 2 de octubre hasta por el término que dure la situación administrativa de
la titular del cargo</v>
          </cell>
          <cell r="BT241" t="str">
            <v>N/A</v>
          </cell>
          <cell r="BU241" t="str">
            <v>N/A</v>
          </cell>
          <cell r="BV241" t="str">
            <v>Inversión</v>
          </cell>
          <cell r="BW241">
            <v>63023620</v>
          </cell>
          <cell r="BX241" t="str">
            <v>N/A</v>
          </cell>
          <cell r="BY241" t="str">
            <v>N/A</v>
          </cell>
          <cell r="BZ241">
            <v>5464476</v>
          </cell>
          <cell r="CA241" t="str">
            <v>N/A</v>
          </cell>
          <cell r="CB241">
            <v>25823</v>
          </cell>
          <cell r="CC241">
            <v>32523</v>
          </cell>
          <cell r="CD241">
            <v>2022011000068</v>
          </cell>
          <cell r="CE241">
            <v>44945</v>
          </cell>
          <cell r="CF241">
            <v>44946</v>
          </cell>
          <cell r="CG241" t="str">
            <v>N/A</v>
          </cell>
          <cell r="CH241" t="str">
            <v>N/A</v>
          </cell>
          <cell r="CI241" t="str">
            <v>N/A</v>
          </cell>
          <cell r="CJ241" t="str">
            <v>N/A</v>
          </cell>
          <cell r="CK241" t="str">
            <v>N/A</v>
          </cell>
          <cell r="CL241">
            <v>-728596</v>
          </cell>
          <cell r="CM241">
            <v>45289</v>
          </cell>
          <cell r="CN241">
            <v>29836035</v>
          </cell>
          <cell r="CO241">
            <v>45289</v>
          </cell>
          <cell r="CP241">
            <v>0</v>
          </cell>
          <cell r="CQ241" t="str">
            <v>N/A</v>
          </cell>
          <cell r="CR241">
            <v>0</v>
          </cell>
          <cell r="CS241" t="str">
            <v>N/A</v>
          </cell>
          <cell r="CT241">
            <v>1</v>
          </cell>
          <cell r="CU241">
            <v>45289</v>
          </cell>
          <cell r="CV241">
            <v>152</v>
          </cell>
          <cell r="CW241">
            <v>92131059</v>
          </cell>
          <cell r="CX241" t="str">
            <v>SI</v>
          </cell>
          <cell r="CY241">
            <v>29836035</v>
          </cell>
          <cell r="CZ241" t="str">
            <v>N/A</v>
          </cell>
          <cell r="DA241" t="str">
            <v>N/A</v>
          </cell>
          <cell r="DB241">
            <v>45291</v>
          </cell>
          <cell r="DC241">
            <v>45443</v>
          </cell>
          <cell r="DD241">
            <v>101</v>
          </cell>
          <cell r="DE241" t="str">
            <v>NO</v>
          </cell>
          <cell r="DF241" t="str">
            <v>Bogotá D.C.</v>
          </cell>
          <cell r="DG241" t="str">
            <v>Cumplimiento</v>
          </cell>
          <cell r="DH241" t="str">
            <v>14-47-101021664</v>
          </cell>
          <cell r="DI241">
            <v>0</v>
          </cell>
          <cell r="DJ241" t="str">
            <v>Seguros del Estado S.A.</v>
          </cell>
          <cell r="DK241">
            <v>44945</v>
          </cell>
          <cell r="DL241" t="str">
            <v>20/01/2023 - 30/06/2024</v>
          </cell>
          <cell r="DM241">
            <v>44945</v>
          </cell>
          <cell r="DN241" t="str">
            <v>https://jepcolombia.sharepoint.com/:b:/g/SE/DAJ/SDC/ES2wZwyh-E5HtYruU5sHFqABnOvfj2ZqH_xhErGUvZ_Umw?e=2OpdaT</v>
          </cell>
          <cell r="DO241" t="str">
            <v>Mediante Otrosí No. 2 JEP-078-2023 Adición y Prorroga hasta el 31 de mayo de 2024 Andrés Mauricio Beltrán Urrego</v>
          </cell>
          <cell r="DP241" t="str">
            <v>En ejecución</v>
          </cell>
          <cell r="DQ241" t="str">
            <v>Adición y prorroga</v>
          </cell>
          <cell r="DR241" t="str">
            <v>N/A</v>
          </cell>
          <cell r="DS241" t="str">
            <v>DERECHO</v>
          </cell>
          <cell r="DT241" t="str">
            <v>N/A</v>
          </cell>
          <cell r="DU241" t="str">
            <v>MASCULINO</v>
          </cell>
        </row>
        <row r="242">
          <cell r="AY242" t="str">
            <v>JEP-150-2023</v>
          </cell>
          <cell r="AZ242" t="str">
            <v>JEP-CSPO-150-2023</v>
          </cell>
          <cell r="BA242" t="str">
            <v>Jairo Cuellar</v>
          </cell>
          <cell r="BB242">
            <v>44950</v>
          </cell>
          <cell r="BC242" t="str">
            <v>Karen Milena Diaz Barriga</v>
          </cell>
          <cell r="BD242" t="str">
            <v>Contratos o convenios que no requieren pluralidad de ofertas</v>
          </cell>
          <cell r="BE242" t="str">
            <v>1. Prestación de servicios</v>
          </cell>
          <cell r="BF242" t="str">
            <v>Cédula de ciudadanía</v>
          </cell>
          <cell r="BG242">
            <v>1019039354</v>
          </cell>
          <cell r="BH242">
            <v>1</v>
          </cell>
          <cell r="BI242" t="str">
            <v>Persona Natural</v>
          </cell>
          <cell r="BJ242" t="str">
            <v>Bogotá D.C.</v>
          </cell>
          <cell r="BK242" t="str">
            <v>Prestar servicios profesionales para brindar apoyo a la gestión del proceso de representación judicial a víctimas, mediante la respuesta a derechos de petición y órdenes judiciales a cargo del departamento del sistema autónomo de asesoría y defensa saad representación de víctimas</v>
          </cell>
          <cell r="BL242" t="str">
            <v>Funciones de la dependencia</v>
          </cell>
          <cell r="BM242" t="str">
            <v>Harvey Danilo Suárez Morales</v>
          </cell>
          <cell r="BN242" t="str">
            <v>Secretaría Ejecutiva</v>
          </cell>
          <cell r="BO242" t="str">
            <v>BB- Departamento SAAD Representación Victimas</v>
          </cell>
          <cell r="BP242" t="str">
            <v>Claudia Liliana Erazo Maldonado</v>
          </cell>
          <cell r="BQ242">
            <v>52272737</v>
          </cell>
          <cell r="BR242" t="str">
            <v>BB- Departamento SAAD Representación Victimas</v>
          </cell>
          <cell r="BS242" t="str">
            <v>Carolina Silva Ortiz
A partir del 2 de octubre hasta por el término que dure la situación administrativa de
la titular del cargo</v>
          </cell>
          <cell r="BT242" t="str">
            <v>N/A</v>
          </cell>
          <cell r="BU242" t="str">
            <v>N/A</v>
          </cell>
          <cell r="BV242" t="str">
            <v>Inversión</v>
          </cell>
          <cell r="BW242">
            <v>61384279</v>
          </cell>
          <cell r="BX242" t="str">
            <v>N/A</v>
          </cell>
          <cell r="BY242" t="str">
            <v>N/A</v>
          </cell>
          <cell r="BZ242">
            <v>5464476</v>
          </cell>
          <cell r="CA242" t="str">
            <v>N/A</v>
          </cell>
          <cell r="CB242">
            <v>26123</v>
          </cell>
          <cell r="CC242">
            <v>48723</v>
          </cell>
          <cell r="CD242">
            <v>2022011000068</v>
          </cell>
          <cell r="CE242">
            <v>44952</v>
          </cell>
          <cell r="CF242">
            <v>44953</v>
          </cell>
          <cell r="CG242" t="str">
            <v xml:space="preserve">María Paula Saavedra Avilés </v>
          </cell>
          <cell r="CH242" t="str">
            <v>Cedula de ciudadanía</v>
          </cell>
          <cell r="CI242">
            <v>1020795755</v>
          </cell>
          <cell r="CJ242">
            <v>7</v>
          </cell>
          <cell r="CK242">
            <v>45170</v>
          </cell>
          <cell r="CL242">
            <v>0</v>
          </cell>
          <cell r="CM242" t="str">
            <v>N/A</v>
          </cell>
          <cell r="CN242">
            <v>0</v>
          </cell>
          <cell r="CO242" t="str">
            <v>N/A</v>
          </cell>
          <cell r="CP242">
            <v>0</v>
          </cell>
          <cell r="CQ242" t="str">
            <v>N/A</v>
          </cell>
          <cell r="CR242">
            <v>0</v>
          </cell>
          <cell r="CS242" t="str">
            <v>N/A</v>
          </cell>
          <cell r="CT242">
            <v>0</v>
          </cell>
          <cell r="CU242" t="str">
            <v>N/A</v>
          </cell>
          <cell r="CV242">
            <v>0</v>
          </cell>
          <cell r="CW242">
            <v>61384279</v>
          </cell>
          <cell r="CX242" t="str">
            <v>NO</v>
          </cell>
          <cell r="CY242" t="str">
            <v>N/A</v>
          </cell>
          <cell r="CZ242" t="str">
            <v>N/A</v>
          </cell>
          <cell r="DA242" t="str">
            <v>N/A</v>
          </cell>
          <cell r="DB242">
            <v>45291</v>
          </cell>
          <cell r="DC242">
            <v>45291</v>
          </cell>
          <cell r="DD242">
            <v>-51</v>
          </cell>
          <cell r="DE242" t="str">
            <v>SI</v>
          </cell>
          <cell r="DF242" t="str">
            <v>Bogotá D.C.</v>
          </cell>
          <cell r="DG242" t="str">
            <v>Cumplimiento</v>
          </cell>
          <cell r="DH242" t="str">
            <v>21-45-101398724</v>
          </cell>
          <cell r="DI242">
            <v>0</v>
          </cell>
          <cell r="DJ242" t="str">
            <v>Seguros del Estado S.A.</v>
          </cell>
          <cell r="DK242">
            <v>44952</v>
          </cell>
          <cell r="DL242" t="str">
            <v>26/01/2023 - 01/07/2024</v>
          </cell>
          <cell r="DM242">
            <v>44952</v>
          </cell>
          <cell r="DN242" t="str">
            <v>https://jepcolombia.sharepoint.com/:b:/g/SE/DAJ/SDC/EXhRhA1Y9kROrxBopaT6hwIBxisSJr4jvnQmjCmEnbcptw?e=aZaHxS</v>
          </cell>
          <cell r="DO242" t="str">
            <v xml:space="preserve">El 1/09/2023 que se publicó la cesión del Contrato JEP-150-2023 a partir del 1 de septiembre de 2023 (Karen Milena Diaz Barriga - Cedente y María Paula Saavedra Avilés - Cesionaria). SAAD-Víctimas. </v>
          </cell>
          <cell r="DP242" t="str">
            <v>Terminado</v>
          </cell>
          <cell r="DQ242" t="str">
            <v>Cesión</v>
          </cell>
          <cell r="DR242" t="str">
            <v>N/A</v>
          </cell>
          <cell r="DS242" t="str">
            <v>DERECHO</v>
          </cell>
          <cell r="DT242" t="str">
            <v>N/A</v>
          </cell>
          <cell r="DU242" t="str">
            <v>FEMENINO</v>
          </cell>
        </row>
        <row r="243">
          <cell r="AY243" t="str">
            <v>JEP-083-2023</v>
          </cell>
          <cell r="AZ243" t="str">
            <v>JEP-CSPO-083-2023</v>
          </cell>
          <cell r="BA243" t="str">
            <v>Jairo Cuellar</v>
          </cell>
          <cell r="BB243">
            <v>44943</v>
          </cell>
          <cell r="BC243" t="str">
            <v>Estefania Gómez Vanegas</v>
          </cell>
          <cell r="BD243" t="str">
            <v>Contratos o convenios que no requieren pluralidad de ofertas</v>
          </cell>
          <cell r="BE243" t="str">
            <v>1. Prestación de servicios</v>
          </cell>
          <cell r="BF243" t="str">
            <v>Cédula de ciudadanía</v>
          </cell>
          <cell r="BG243">
            <v>1075284315</v>
          </cell>
          <cell r="BH243">
            <v>7</v>
          </cell>
          <cell r="BI243" t="str">
            <v>Persona Natural</v>
          </cell>
          <cell r="BJ243" t="str">
            <v>Bogotá D.C.</v>
          </cell>
          <cell r="BK243" t="str">
            <v>Prestar servicios profesionales para brindar apoyo a la gestión del proceso de representación judicial a víctimas, mediante la respuesta a derechos de petición y órdenes judiciales a cargo del departamento del sistema autónomo de asesoría y defensa saad representación de víctimas</v>
          </cell>
          <cell r="BL243" t="str">
            <v>Administrativo Transversal</v>
          </cell>
          <cell r="BM243" t="str">
            <v>Harvey Danilo Suárez Morales</v>
          </cell>
          <cell r="BN243" t="str">
            <v>Secretaría Ejecutiva</v>
          </cell>
          <cell r="BO243" t="str">
            <v>BB- Departamento SAAD Representación Victimas</v>
          </cell>
          <cell r="BP243" t="str">
            <v>Claudia Liliana Erazo Maldonado</v>
          </cell>
          <cell r="BQ243">
            <v>52272737</v>
          </cell>
          <cell r="BR243" t="str">
            <v>BB- Departamento SAAD Representación Victimas</v>
          </cell>
          <cell r="BS243" t="str">
            <v>Carolina Silva Ortiz
A partir del 2 de octubre hasta por el término que dure la situación administrativa de
la titular del cargo</v>
          </cell>
          <cell r="BT243" t="str">
            <v>N/A</v>
          </cell>
          <cell r="BU243" t="str">
            <v>N/A</v>
          </cell>
          <cell r="BV243" t="str">
            <v>Inversión</v>
          </cell>
          <cell r="BW243">
            <v>63023620</v>
          </cell>
          <cell r="BX243" t="str">
            <v>N/A</v>
          </cell>
          <cell r="BY243" t="str">
            <v>N/A</v>
          </cell>
          <cell r="BZ243">
            <v>5464476</v>
          </cell>
          <cell r="CA243" t="str">
            <v>N/A</v>
          </cell>
          <cell r="CB243">
            <v>26023</v>
          </cell>
          <cell r="CC243">
            <v>37123</v>
          </cell>
          <cell r="CD243">
            <v>2022011000068</v>
          </cell>
          <cell r="CE243">
            <v>44946</v>
          </cell>
          <cell r="CF243">
            <v>44950</v>
          </cell>
          <cell r="CG243" t="str">
            <v xml:space="preserve">Juan Sebastián Moreno Fajardo </v>
          </cell>
          <cell r="CH243" t="str">
            <v>Cedula de ciudadanía</v>
          </cell>
          <cell r="CI243">
            <v>1013669647</v>
          </cell>
          <cell r="CJ243">
            <v>5</v>
          </cell>
          <cell r="CK243" t="str">
            <v>N/A</v>
          </cell>
          <cell r="CL243">
            <v>0</v>
          </cell>
          <cell r="CM243" t="str">
            <v>N/A</v>
          </cell>
          <cell r="CN243">
            <v>0</v>
          </cell>
          <cell r="CO243" t="str">
            <v>N/A</v>
          </cell>
          <cell r="CP243">
            <v>0</v>
          </cell>
          <cell r="CQ243" t="str">
            <v>N/A</v>
          </cell>
          <cell r="CR243">
            <v>0</v>
          </cell>
          <cell r="CS243" t="str">
            <v>N/A</v>
          </cell>
          <cell r="CT243">
            <v>0</v>
          </cell>
          <cell r="CU243" t="str">
            <v>N/A</v>
          </cell>
          <cell r="CV243">
            <v>0</v>
          </cell>
          <cell r="CW243">
            <v>63023620</v>
          </cell>
          <cell r="CX243" t="str">
            <v>NO</v>
          </cell>
          <cell r="CY243" t="str">
            <v>N/A</v>
          </cell>
          <cell r="CZ243" t="str">
            <v>N/A</v>
          </cell>
          <cell r="DA243" t="str">
            <v>N/A</v>
          </cell>
          <cell r="DB243">
            <v>45291</v>
          </cell>
          <cell r="DC243">
            <v>45291</v>
          </cell>
          <cell r="DD243">
            <v>-51</v>
          </cell>
          <cell r="DE243" t="str">
            <v>SI</v>
          </cell>
          <cell r="DF243" t="str">
            <v>Bogotá D.C.</v>
          </cell>
          <cell r="DG243" t="str">
            <v>Cumplimiento</v>
          </cell>
          <cell r="DH243" t="str">
            <v>21-45-101398320</v>
          </cell>
          <cell r="DI243">
            <v>0</v>
          </cell>
          <cell r="DJ243" t="str">
            <v>Seguros del Estado S.A.</v>
          </cell>
          <cell r="DK243">
            <v>44949</v>
          </cell>
          <cell r="DL243" t="str">
            <v>23/01/2023 - 01/07/2024</v>
          </cell>
          <cell r="DM243">
            <v>44949</v>
          </cell>
          <cell r="DN243" t="str">
            <v>https://jepcolombia.sharepoint.com/:b:/g/SE/DAJ/SDC/EWoij1bU2tlHo0it2xhjV5YBNwMGS84YdPORwFqMMcfeGw?e=fcFobb</v>
          </cell>
          <cell r="DO243" t="str">
            <v>El 24/08/2023 se publicó la cesión del contrato JEP-083-2023 LA CEDENTE ESTEFANÍA GÓMEZ VANEGAS, EL CESIONARIO, Juan Sebastián Moreno Fajardo SAAD - VICTIMAS</v>
          </cell>
          <cell r="DP243" t="str">
            <v>Terminado</v>
          </cell>
          <cell r="DQ243" t="str">
            <v>Cesión</v>
          </cell>
          <cell r="DR243" t="str">
            <v>N/A</v>
          </cell>
          <cell r="DS243" t="str">
            <v>DERECHO</v>
          </cell>
          <cell r="DT243" t="str">
            <v>N/A</v>
          </cell>
          <cell r="DU243" t="str">
            <v>MASCULINO</v>
          </cell>
        </row>
        <row r="244">
          <cell r="AY244" t="str">
            <v>JEP-072-2023</v>
          </cell>
          <cell r="AZ244" t="str">
            <v>JEP-CSPO-072-2023</v>
          </cell>
          <cell r="BA244" t="str">
            <v>Clara Torres</v>
          </cell>
          <cell r="BB244">
            <v>44943</v>
          </cell>
          <cell r="BC244" t="str">
            <v>Mario Antonio Toloza Sandoval</v>
          </cell>
          <cell r="BD244" t="str">
            <v>Contratos o convenios que no requieren pluralidad de ofertas</v>
          </cell>
          <cell r="BE244" t="str">
            <v>1. Prestación de servicios</v>
          </cell>
          <cell r="BF244" t="str">
            <v>Cédula de ciudadanía</v>
          </cell>
          <cell r="BG244">
            <v>88218808</v>
          </cell>
          <cell r="BH244">
            <v>1</v>
          </cell>
          <cell r="BI244" t="str">
            <v>Persona Natural</v>
          </cell>
          <cell r="BJ244" t="str">
            <v>Bogotá D.C.</v>
          </cell>
          <cell r="BK244" t="str">
            <v>Prestar servicios profesionales en el apoyo y acompañamiento a la Secretaría Ejecutiva en la contestación y seguimiento a acciones constitucionales y peticiones de contenido jurídico y demás asuntos relacionados con la Secretaría Ejecutiva propios de su competencia y en el marco de la JEP.</v>
          </cell>
          <cell r="BL244" t="str">
            <v>Funciones de la dependencia</v>
          </cell>
          <cell r="BM244" t="str">
            <v>Harvey Danilo Suarez Morales</v>
          </cell>
          <cell r="BN244" t="str">
            <v>Secretaría Ejecutiva</v>
          </cell>
          <cell r="BO244" t="str">
            <v>E- Dirección de Asuntos Jurídicos</v>
          </cell>
          <cell r="BP244" t="str">
            <v>Jairo Ernesto Arias Orjuela</v>
          </cell>
          <cell r="BQ244">
            <v>79542112</v>
          </cell>
          <cell r="BR244" t="str">
            <v>E - Dirección de Asuntos Jurídicos</v>
          </cell>
          <cell r="BS244" t="str">
            <v>N/A</v>
          </cell>
          <cell r="BT244" t="str">
            <v>N/A</v>
          </cell>
          <cell r="BU244" t="str">
            <v>N/A</v>
          </cell>
          <cell r="BV244" t="str">
            <v>Inversión</v>
          </cell>
          <cell r="BW244">
            <v>49332075</v>
          </cell>
          <cell r="BX244" t="str">
            <v>N/A</v>
          </cell>
          <cell r="BY244" t="str">
            <v>N/A</v>
          </cell>
          <cell r="BZ244">
            <v>7589550</v>
          </cell>
          <cell r="CA244" t="str">
            <v>N/A</v>
          </cell>
          <cell r="CB244">
            <v>47123</v>
          </cell>
          <cell r="CC244">
            <v>32423</v>
          </cell>
          <cell r="CD244" t="str">
            <v xml:space="preserve">	2018011001175</v>
          </cell>
          <cell r="CE244">
            <v>44945</v>
          </cell>
          <cell r="CF244">
            <v>44946</v>
          </cell>
          <cell r="CG244" t="str">
            <v>N/A</v>
          </cell>
          <cell r="CH244" t="str">
            <v>N/A</v>
          </cell>
          <cell r="CI244" t="str">
            <v>N/A</v>
          </cell>
          <cell r="CJ244" t="str">
            <v>N/A</v>
          </cell>
          <cell r="CK244" t="str">
            <v>N/A</v>
          </cell>
          <cell r="CL244">
            <v>6830595</v>
          </cell>
          <cell r="CM244">
            <v>45135</v>
          </cell>
          <cell r="CN244">
            <v>0</v>
          </cell>
          <cell r="CO244" t="str">
            <v>N/A</v>
          </cell>
          <cell r="CP244">
            <v>0</v>
          </cell>
          <cell r="CQ244" t="str">
            <v>N/A</v>
          </cell>
          <cell r="CR244">
            <v>0</v>
          </cell>
          <cell r="CS244" t="str">
            <v>N/A</v>
          </cell>
          <cell r="CT244">
            <v>1</v>
          </cell>
          <cell r="CU244">
            <v>45135</v>
          </cell>
          <cell r="CV244">
            <v>32</v>
          </cell>
          <cell r="CW244">
            <v>56162670</v>
          </cell>
          <cell r="CX244" t="str">
            <v>NO</v>
          </cell>
          <cell r="CY244" t="str">
            <v>N/A</v>
          </cell>
          <cell r="CZ244" t="str">
            <v>N/A</v>
          </cell>
          <cell r="DA244" t="str">
            <v>N/A</v>
          </cell>
          <cell r="DB244">
            <v>45137</v>
          </cell>
          <cell r="DC244">
            <v>45169</v>
          </cell>
          <cell r="DD244">
            <v>-173</v>
          </cell>
          <cell r="DE244" t="str">
            <v>SI</v>
          </cell>
          <cell r="DF244" t="str">
            <v>Bogotá D.C.</v>
          </cell>
          <cell r="DG244" t="str">
            <v>Cumplimiento</v>
          </cell>
          <cell r="DH244" t="str">
            <v>21-45-101398156
21-45-101398156</v>
          </cell>
          <cell r="DI244" t="str">
            <v>0
1</v>
          </cell>
          <cell r="DJ244" t="str">
            <v>Seguros del Estado S.A.
Seguros del Estado S.A.</v>
          </cell>
          <cell r="DK244" t="str">
            <v>19/01/2023
31/07/2023</v>
          </cell>
          <cell r="DL244" t="str">
            <v>19/01/2023 - 01/02/2024
19/01/2023 - 01/03/2024</v>
          </cell>
          <cell r="DM244" t="str">
            <v>19/01/2023
01/08/2023</v>
          </cell>
          <cell r="DN244" t="str">
            <v>https://jepcolombia.sharepoint.com/:b:/g/SE/DAJ/SDC/EawoF8NO2VRAiburLAEh_6kB2gZk8eLtoZRodZuwDI1Y8Q?e=AqaZNJ</v>
          </cell>
          <cell r="DO244" t="str">
            <v>Se reemplaza la minuta del contrato con el número ajustado
Mediante otrosí número 1  se modifica la duración del contrato
será hasta el 31 de agosto de 2023, adicionar el valor de $6.830.595</v>
          </cell>
          <cell r="DP244" t="str">
            <v>Terminado</v>
          </cell>
          <cell r="DQ244" t="str">
            <v>Adicion y prorroga</v>
          </cell>
          <cell r="DR244" t="str">
            <v>N/A</v>
          </cell>
          <cell r="DS244" t="str">
            <v>DERECHO</v>
          </cell>
          <cell r="DT244" t="str">
            <v>N/A</v>
          </cell>
          <cell r="DU244" t="str">
            <v>MASCULINO</v>
          </cell>
        </row>
        <row r="245">
          <cell r="AY245" t="str">
            <v>JEP-071-2023</v>
          </cell>
          <cell r="AZ245" t="str">
            <v>JEP-CSPO-071-2023</v>
          </cell>
          <cell r="BA245" t="str">
            <v>Clara Torres</v>
          </cell>
          <cell r="BB245">
            <v>44943</v>
          </cell>
          <cell r="BC245" t="str">
            <v>Julieth de los Angeles Capador Quintero</v>
          </cell>
          <cell r="BD245" t="str">
            <v>Contratos o convenios que no requieren pluralidad de ofertas</v>
          </cell>
          <cell r="BE245" t="str">
            <v>1. Prestación de servicios</v>
          </cell>
          <cell r="BF245" t="str">
            <v>Cédula de ciudadanía</v>
          </cell>
          <cell r="BG245">
            <v>1136880857</v>
          </cell>
          <cell r="BH245">
            <v>4</v>
          </cell>
          <cell r="BI245" t="str">
            <v>Persona Natural</v>
          </cell>
          <cell r="BJ245" t="str">
            <v>Bogotá D.C.</v>
          </cell>
          <cell r="BK245" t="str">
            <v>Prestar servicios profesionales en el apoyo y acompañamiento a la Secretaría Ejecutiva en la contestación y seguimiento a acciones constitucionales y peticiones de contenido jurídico y demás asuntos relacionados con la Secretaría Ejecutiva propios de su competencia y en el marco de la JEP.</v>
          </cell>
          <cell r="BL245" t="str">
            <v>Misional</v>
          </cell>
          <cell r="BM245" t="str">
            <v>Harvey Danilo Suarez Morales</v>
          </cell>
          <cell r="BN245" t="str">
            <v>Secretaría Ejecutiva</v>
          </cell>
          <cell r="BO245" t="str">
            <v>E- Dirección de Asuntos Jurídicos</v>
          </cell>
          <cell r="BP245" t="str">
            <v>Jairo Ernesto Arias Orjuela</v>
          </cell>
          <cell r="BQ245">
            <v>79542112</v>
          </cell>
          <cell r="BR245" t="str">
            <v>E - Dirección de Asuntos Jurídicos</v>
          </cell>
          <cell r="BS245" t="str">
            <v>N/A</v>
          </cell>
          <cell r="BT245" t="str">
            <v>N/A</v>
          </cell>
          <cell r="BU245" t="str">
            <v>N/A</v>
          </cell>
          <cell r="BV245" t="str">
            <v>Inversión</v>
          </cell>
          <cell r="BW245">
            <v>49332075</v>
          </cell>
          <cell r="BX245" t="str">
            <v>N/A</v>
          </cell>
          <cell r="BY245" t="str">
            <v>N/A</v>
          </cell>
          <cell r="BZ245">
            <v>7589550</v>
          </cell>
          <cell r="CA245" t="str">
            <v>N/A</v>
          </cell>
          <cell r="CB245">
            <v>47223</v>
          </cell>
          <cell r="CC245">
            <v>37423</v>
          </cell>
          <cell r="CD245" t="str">
            <v xml:space="preserve">	2018011001175</v>
          </cell>
          <cell r="CE245">
            <v>44946</v>
          </cell>
          <cell r="CF245">
            <v>44951</v>
          </cell>
          <cell r="CG245" t="str">
            <v>N/A</v>
          </cell>
          <cell r="CH245" t="str">
            <v>N/A</v>
          </cell>
          <cell r="CI245" t="str">
            <v>N/A</v>
          </cell>
          <cell r="CJ245" t="str">
            <v>N/A</v>
          </cell>
          <cell r="CK245" t="str">
            <v>N/A</v>
          </cell>
          <cell r="CL245">
            <v>5565670</v>
          </cell>
          <cell r="CM245">
            <v>45135</v>
          </cell>
          <cell r="CN245">
            <v>0</v>
          </cell>
          <cell r="CO245" t="str">
            <v>N/A</v>
          </cell>
          <cell r="CP245">
            <v>0</v>
          </cell>
          <cell r="CQ245" t="str">
            <v>N/A</v>
          </cell>
          <cell r="CR245">
            <v>0</v>
          </cell>
          <cell r="CS245" t="str">
            <v>N/A</v>
          </cell>
          <cell r="CT245">
            <v>1</v>
          </cell>
          <cell r="CU245">
            <v>45135</v>
          </cell>
          <cell r="CV245">
            <v>32</v>
          </cell>
          <cell r="CW245">
            <v>54897745</v>
          </cell>
          <cell r="CX245" t="str">
            <v>NO</v>
          </cell>
          <cell r="CY245" t="str">
            <v>N/A</v>
          </cell>
          <cell r="CZ245" t="str">
            <v>N/A</v>
          </cell>
          <cell r="DA245" t="str">
            <v>N/A</v>
          </cell>
          <cell r="DB245">
            <v>45137</v>
          </cell>
          <cell r="DC245">
            <v>45169</v>
          </cell>
          <cell r="DD245">
            <v>-173</v>
          </cell>
          <cell r="DE245" t="str">
            <v>SI</v>
          </cell>
          <cell r="DF245" t="str">
            <v>Bogotá D.C.</v>
          </cell>
          <cell r="DG245" t="str">
            <v>Cumplimiento</v>
          </cell>
          <cell r="DH245" t="str">
            <v xml:space="preserve">	21-45-101398335
21-45-101398335</v>
          </cell>
          <cell r="DI245" t="str">
            <v>0
1</v>
          </cell>
          <cell r="DJ245" t="str">
            <v>Seguros del Estado S.A
.Seguros del Estado S.A</v>
          </cell>
          <cell r="DK245" t="str">
            <v>23/01/2023
31/07/2023</v>
          </cell>
          <cell r="DL245" t="str">
            <v>23/01/2023  - 01/02/2024
23/01/2023 - 01/03/2024</v>
          </cell>
          <cell r="DM245" t="str">
            <v>24/01/2023
01/08/2023</v>
          </cell>
          <cell r="DN245" t="str">
            <v>https://jepcolombia.sharepoint.com/:b:/g/SE/DAJ/SDC/EawoF8NO2VRAiburLAEh_6kB2gZk8eLtoZRodZuwDI1Y8Q?e=AqaZNJ</v>
          </cell>
          <cell r="DO245" t="str">
            <v>Mediante otrosí número 1 se modifica el plazo de ejecución hasta el 31/08/2023 y se adiciona el valor de $5565670</v>
          </cell>
          <cell r="DP245" t="str">
            <v>Terminado</v>
          </cell>
          <cell r="DQ245" t="str">
            <v>Adición y prorroga</v>
          </cell>
          <cell r="DR245" t="str">
            <v>N/A</v>
          </cell>
          <cell r="DS245" t="str">
            <v>DERECHO</v>
          </cell>
          <cell r="DT245" t="str">
            <v>N/A</v>
          </cell>
          <cell r="DU245" t="str">
            <v>FEMENINO</v>
          </cell>
        </row>
        <row r="246">
          <cell r="AY246" t="str">
            <v>JEP-218-2023</v>
          </cell>
          <cell r="AZ246" t="str">
            <v>JEP-CSPO-218-2023</v>
          </cell>
          <cell r="BA246" t="str">
            <v>Clara Torres</v>
          </cell>
          <cell r="BB246">
            <v>44956</v>
          </cell>
          <cell r="BC246" t="str">
            <v>Oscar Humberto Rayo Torres</v>
          </cell>
          <cell r="BD246" t="str">
            <v>Contratos o convenios que no requieren pluralidad de ofertas</v>
          </cell>
          <cell r="BE246" t="str">
            <v>1. Prestación de servicios</v>
          </cell>
          <cell r="BF246" t="str">
            <v>Cédula de ciudadanía</v>
          </cell>
          <cell r="BG246">
            <v>14136575</v>
          </cell>
          <cell r="BH246">
            <v>9</v>
          </cell>
          <cell r="BI246" t="str">
            <v>Persona Natural</v>
          </cell>
          <cell r="BJ246" t="str">
            <v>Ibagué</v>
          </cell>
          <cell r="BK246" t="str">
            <v>Prestar servicios profesionales en el apoyo y acompañamiento a la Secretaría Ejecutiva en la contestación y seguimiento a acciones constitucionales y peticiones de contenido jurídico y demás asuntos relacionados con la Secretaría Ejecutiva propios de su competencia y en el marco de la JEP</v>
          </cell>
          <cell r="BL246" t="str">
            <v>Funciones de la dependencia</v>
          </cell>
          <cell r="BM246" t="str">
            <v>Harvey Danilo Suárez Morales</v>
          </cell>
          <cell r="BN246" t="str">
            <v>Secretaría Ejecutiva</v>
          </cell>
          <cell r="BO246" t="str">
            <v>E- Dirección de Asuntos Jurídicos</v>
          </cell>
          <cell r="BP246" t="str">
            <v>Jairo Ernesto Arias Orjuela</v>
          </cell>
          <cell r="BQ246">
            <v>79542112</v>
          </cell>
          <cell r="BR246" t="str">
            <v>E - Dirección de Asuntos Jurídicos</v>
          </cell>
          <cell r="BS246" t="str">
            <v>N/A</v>
          </cell>
          <cell r="BT246" t="str">
            <v>N/A</v>
          </cell>
          <cell r="BU246" t="str">
            <v>N/A</v>
          </cell>
          <cell r="BV246" t="str">
            <v>Inversión</v>
          </cell>
          <cell r="BW246">
            <v>83485050</v>
          </cell>
          <cell r="BX246" t="str">
            <v>N/A</v>
          </cell>
          <cell r="BY246" t="str">
            <v>N/A</v>
          </cell>
          <cell r="BZ246">
            <v>7589550</v>
          </cell>
          <cell r="CA246" t="str">
            <v>N/A</v>
          </cell>
          <cell r="CB246">
            <v>65723</v>
          </cell>
          <cell r="CC246">
            <v>60223</v>
          </cell>
          <cell r="CD246">
            <v>2018011001175</v>
          </cell>
          <cell r="CE246">
            <v>44958</v>
          </cell>
          <cell r="CF246">
            <v>44960</v>
          </cell>
          <cell r="CG246" t="str">
            <v>N/A</v>
          </cell>
          <cell r="CH246" t="str">
            <v>N/A</v>
          </cell>
          <cell r="CI246" t="str">
            <v>N/A</v>
          </cell>
          <cell r="CJ246" t="str">
            <v>N/A</v>
          </cell>
          <cell r="CK246" t="str">
            <v>N/A</v>
          </cell>
          <cell r="CL246">
            <v>0</v>
          </cell>
          <cell r="CM246" t="str">
            <v>N/A</v>
          </cell>
          <cell r="CN246">
            <v>0</v>
          </cell>
          <cell r="CO246" t="str">
            <v>N/A</v>
          </cell>
          <cell r="CP246">
            <v>0</v>
          </cell>
          <cell r="CQ246" t="str">
            <v>N/A</v>
          </cell>
          <cell r="CR246">
            <v>0</v>
          </cell>
          <cell r="CS246" t="str">
            <v>N/A</v>
          </cell>
          <cell r="CT246">
            <v>0</v>
          </cell>
          <cell r="CU246" t="str">
            <v>N/A</v>
          </cell>
          <cell r="CV246">
            <v>0</v>
          </cell>
          <cell r="CW246">
            <v>83485050</v>
          </cell>
          <cell r="CX246" t="str">
            <v>NO</v>
          </cell>
          <cell r="CY246" t="str">
            <v>N/A</v>
          </cell>
          <cell r="CZ246" t="str">
            <v>N/A</v>
          </cell>
          <cell r="DA246" t="str">
            <v>N/A</v>
          </cell>
          <cell r="DB246">
            <v>45291</v>
          </cell>
          <cell r="DC246">
            <v>45291</v>
          </cell>
          <cell r="DD246">
            <v>-51</v>
          </cell>
          <cell r="DE246" t="str">
            <v>NO</v>
          </cell>
          <cell r="DF246" t="str">
            <v>Bogotá D.C.</v>
          </cell>
          <cell r="DG246" t="str">
            <v>Cumplimiento</v>
          </cell>
          <cell r="DH246" t="str">
            <v>25-45-101044126</v>
          </cell>
          <cell r="DI246">
            <v>1</v>
          </cell>
          <cell r="DJ246" t="str">
            <v>Seguros del Estado S.A.</v>
          </cell>
          <cell r="DK246">
            <v>44959</v>
          </cell>
          <cell r="DL246" t="str">
            <v>31/01/2023 - 15/07/2024</v>
          </cell>
          <cell r="DM246">
            <v>44959</v>
          </cell>
          <cell r="DN246" t="str">
            <v>https://jepcolombia.sharepoint.com/:b:/g/SE/DAJ/SDC/EbHagpjcfKlJsLPPC_eof8EBn83IF1crpQbMNbOMZy4icg?e=alpbgT</v>
          </cell>
          <cell r="DO246" t="str">
            <v>Ninguna</v>
          </cell>
          <cell r="DP246" t="str">
            <v>Terminado</v>
          </cell>
          <cell r="DQ246" t="str">
            <v>Ingreso</v>
          </cell>
          <cell r="DR246" t="str">
            <v>N/A</v>
          </cell>
          <cell r="DS246" t="str">
            <v>DERECHO</v>
          </cell>
          <cell r="DT246" t="str">
            <v>N/A</v>
          </cell>
          <cell r="DU246" t="str">
            <v>MASCULINO</v>
          </cell>
        </row>
        <row r="247">
          <cell r="AY247" t="str">
            <v>JEP-219-2023</v>
          </cell>
          <cell r="AZ247" t="str">
            <v>JEP-CSPO-219-2023</v>
          </cell>
          <cell r="BA247" t="str">
            <v>Clara Torres</v>
          </cell>
          <cell r="BB247">
            <v>44956</v>
          </cell>
          <cell r="BC247" t="str">
            <v>Hugo Mauricio Vega Rivera</v>
          </cell>
          <cell r="BD247" t="str">
            <v>Contratos o convenios que no requieren pluralidad de ofertas</v>
          </cell>
          <cell r="BE247" t="str">
            <v>1. Prestación de servicios</v>
          </cell>
          <cell r="BF247" t="str">
            <v>Cédula de ciudadanía</v>
          </cell>
          <cell r="BG247">
            <v>7699684</v>
          </cell>
          <cell r="BH247">
            <v>3</v>
          </cell>
          <cell r="BI247" t="str">
            <v>Persona Natural</v>
          </cell>
          <cell r="BJ247" t="str">
            <v>Neiva</v>
          </cell>
          <cell r="BK247" t="str">
            <v>Prestar servicios profesionales en el apoyo y acompañamiento a la Secretaría Ejecutiva en la contestación y seguimiento a acciones constitucionales y peticiones de contenido jurídico y demás asuntos relacionados con la Secretaría Ejecutiva propios de su competencia y en el marco de la JEP</v>
          </cell>
          <cell r="BL247" t="str">
            <v>Funciones de la dependencia</v>
          </cell>
          <cell r="BM247" t="str">
            <v>Harvey Danilo Suárez Morales</v>
          </cell>
          <cell r="BN247" t="str">
            <v>Secretaría Ejecutiva</v>
          </cell>
          <cell r="BO247" t="str">
            <v>E- Dirección de Asuntos Jurídicos</v>
          </cell>
          <cell r="BP247" t="str">
            <v>Jairo Ernesto Arias Orjuela</v>
          </cell>
          <cell r="BQ247">
            <v>79542112</v>
          </cell>
          <cell r="BR247" t="str">
            <v>E - Dirección de Asuntos Jurídicos</v>
          </cell>
          <cell r="BS247" t="str">
            <v>N/A</v>
          </cell>
          <cell r="BT247" t="str">
            <v>N/A</v>
          </cell>
          <cell r="BU247" t="str">
            <v>N/A</v>
          </cell>
          <cell r="BV247" t="str">
            <v>Inversión</v>
          </cell>
          <cell r="BW247">
            <v>83991020</v>
          </cell>
          <cell r="BX247" t="str">
            <v>N/A</v>
          </cell>
          <cell r="BY247" t="str">
            <v>N/A</v>
          </cell>
          <cell r="BZ247">
            <v>7589550</v>
          </cell>
          <cell r="CA247" t="str">
            <v>N/A</v>
          </cell>
          <cell r="CB247">
            <v>65823</v>
          </cell>
          <cell r="CC247">
            <v>58023</v>
          </cell>
          <cell r="CD247">
            <v>2018011001175</v>
          </cell>
          <cell r="CE247">
            <v>44957</v>
          </cell>
          <cell r="CF247">
            <v>44959</v>
          </cell>
          <cell r="CG247" t="str">
            <v>N/A</v>
          </cell>
          <cell r="CH247" t="str">
            <v>N/A</v>
          </cell>
          <cell r="CI247" t="str">
            <v>N/A</v>
          </cell>
          <cell r="CJ247" t="str">
            <v>N/A</v>
          </cell>
          <cell r="CK247" t="str">
            <v>N/A</v>
          </cell>
          <cell r="CL247">
            <v>0</v>
          </cell>
          <cell r="CM247" t="str">
            <v>N/A</v>
          </cell>
          <cell r="CN247">
            <v>0</v>
          </cell>
          <cell r="CO247" t="str">
            <v>N/A</v>
          </cell>
          <cell r="CP247">
            <v>0</v>
          </cell>
          <cell r="CQ247" t="str">
            <v>N/A</v>
          </cell>
          <cell r="CR247">
            <v>0</v>
          </cell>
          <cell r="CS247" t="str">
            <v>N/A</v>
          </cell>
          <cell r="CT247">
            <v>0</v>
          </cell>
          <cell r="CU247" t="str">
            <v>N/A</v>
          </cell>
          <cell r="CV247">
            <v>0</v>
          </cell>
          <cell r="CW247">
            <v>83991020</v>
          </cell>
          <cell r="CX247" t="str">
            <v>NO</v>
          </cell>
          <cell r="CY247" t="str">
            <v>N/A</v>
          </cell>
          <cell r="CZ247" t="str">
            <v>N/A</v>
          </cell>
          <cell r="DA247" t="str">
            <v>N/A</v>
          </cell>
          <cell r="DB247">
            <v>45291</v>
          </cell>
          <cell r="DC247">
            <v>45291</v>
          </cell>
          <cell r="DD247">
            <v>-51</v>
          </cell>
          <cell r="DE247" t="str">
            <v>SI</v>
          </cell>
          <cell r="DF247" t="str">
            <v>Bogotá D.C.</v>
          </cell>
          <cell r="DG247" t="str">
            <v>Cumplimiento</v>
          </cell>
          <cell r="DH247" t="str">
            <v xml:space="preserve">	11-45-101121807</v>
          </cell>
          <cell r="DI247">
            <v>0</v>
          </cell>
          <cell r="DJ247" t="str">
            <v>Seguros del Estado S.A.</v>
          </cell>
          <cell r="DK247">
            <v>44957</v>
          </cell>
          <cell r="DL247" t="str">
            <v>31/01/2023 - 30/06/2024</v>
          </cell>
          <cell r="DM247">
            <v>44958</v>
          </cell>
          <cell r="DN247" t="str">
            <v>https://jepcolombia.sharepoint.com/:b:/g/SE/DAJ/SDC/Ee01f0CUBKFHrukIZOJ2icABrfthAbfIHzeG9GzYsCN60A?e=BbGkHq</v>
          </cell>
          <cell r="DO247" t="str">
            <v>Ninguna</v>
          </cell>
          <cell r="DP247" t="str">
            <v>Terminado</v>
          </cell>
          <cell r="DQ247" t="str">
            <v>Ingreso</v>
          </cell>
          <cell r="DR247" t="str">
            <v>N/A</v>
          </cell>
          <cell r="DS247" t="str">
            <v>DERECHO</v>
          </cell>
          <cell r="DT247" t="str">
            <v>N/A</v>
          </cell>
          <cell r="DU247" t="str">
            <v>MASCULINO</v>
          </cell>
        </row>
        <row r="248">
          <cell r="AY248" t="str">
            <v>JEP-615-2023</v>
          </cell>
          <cell r="AZ248" t="str">
            <v>JEP-CSPO-611-2023</v>
          </cell>
          <cell r="BA248" t="str">
            <v>Arinson Ruiz</v>
          </cell>
          <cell r="BB248">
            <v>45057</v>
          </cell>
          <cell r="BC248" t="str">
            <v>Jairo Hernan Araque Ferraro</v>
          </cell>
          <cell r="BD248" t="str">
            <v>Contratos o convenios que no requieren pluralidad de ofertas</v>
          </cell>
          <cell r="BE248" t="str">
            <v>1. Prestación de servicios</v>
          </cell>
          <cell r="BF248" t="str">
            <v>Cédula de ciudadanía</v>
          </cell>
          <cell r="BG248">
            <v>71787507</v>
          </cell>
          <cell r="BH248">
            <v>8</v>
          </cell>
          <cell r="BI248" t="str">
            <v>Persona Natural</v>
          </cell>
          <cell r="BJ248" t="str">
            <v>Medellin</v>
          </cell>
          <cell r="BK248" t="str">
            <v>Prestar servicios profesionales en el apoyo y acompañamiento a la secretaría ejecutiva en la contestación y seguimiento a las órdenes judiciales y demás asuntos de competencia de la dirección de asuntos jurídicos</v>
          </cell>
          <cell r="BL248" t="str">
            <v>Administrativo Transversal</v>
          </cell>
          <cell r="BM248" t="str">
            <v>Harvey Danilo Suárez Morales</v>
          </cell>
          <cell r="BN248" t="str">
            <v>Secretaría Ejecutiva</v>
          </cell>
          <cell r="BO248" t="str">
            <v>E- Dirección de Asuntos Jurídicos</v>
          </cell>
          <cell r="BP248" t="str">
            <v>Jairo Ernesto Arias Orjuela</v>
          </cell>
          <cell r="BQ248">
            <v>79542112</v>
          </cell>
          <cell r="BR248" t="str">
            <v>E - Dirección de Asuntos Jurídicos</v>
          </cell>
          <cell r="BS248" t="str">
            <v>N/A</v>
          </cell>
          <cell r="BT248" t="str">
            <v>N/A</v>
          </cell>
          <cell r="BU248" t="str">
            <v>N/A</v>
          </cell>
          <cell r="BV248" t="str">
            <v>Inversión</v>
          </cell>
          <cell r="BW248">
            <v>57427571</v>
          </cell>
          <cell r="BX248" t="str">
            <v>N/A</v>
          </cell>
          <cell r="BY248" t="str">
            <v>N/A</v>
          </cell>
          <cell r="BZ248">
            <v>7589549</v>
          </cell>
          <cell r="CA248" t="str">
            <v>N/A</v>
          </cell>
          <cell r="CB248">
            <v>91023</v>
          </cell>
          <cell r="CC248">
            <v>255123</v>
          </cell>
          <cell r="CD248" t="str">
            <v xml:space="preserve">	2022011000068</v>
          </cell>
          <cell r="CE248">
            <v>45063</v>
          </cell>
          <cell r="CF248">
            <v>45069</v>
          </cell>
          <cell r="CG248" t="str">
            <v>N/A</v>
          </cell>
          <cell r="CH248" t="str">
            <v>N/A</v>
          </cell>
          <cell r="CI248" t="str">
            <v>N/A</v>
          </cell>
          <cell r="CJ248" t="str">
            <v>N/A</v>
          </cell>
          <cell r="CK248" t="str">
            <v>N/A</v>
          </cell>
          <cell r="CL248">
            <v>0</v>
          </cell>
          <cell r="CM248" t="str">
            <v>N/A</v>
          </cell>
          <cell r="CN248">
            <v>0</v>
          </cell>
          <cell r="CO248" t="str">
            <v>N/A</v>
          </cell>
          <cell r="CP248">
            <v>0</v>
          </cell>
          <cell r="CQ248" t="str">
            <v>N/A</v>
          </cell>
          <cell r="CR248">
            <v>0</v>
          </cell>
          <cell r="CS248" t="str">
            <v>N/A</v>
          </cell>
          <cell r="CT248">
            <v>0</v>
          </cell>
          <cell r="CU248" t="str">
            <v>N/A</v>
          </cell>
          <cell r="CV248">
            <v>0</v>
          </cell>
          <cell r="CW248">
            <v>57427571</v>
          </cell>
          <cell r="CX248" t="str">
            <v>NO</v>
          </cell>
          <cell r="CY248" t="str">
            <v>N/A</v>
          </cell>
          <cell r="CZ248" t="str">
            <v>N/A</v>
          </cell>
          <cell r="DA248" t="str">
            <v>N/A</v>
          </cell>
          <cell r="DB248">
            <v>45291</v>
          </cell>
          <cell r="DC248">
            <v>45291</v>
          </cell>
          <cell r="DD248">
            <v>-51</v>
          </cell>
          <cell r="DE248" t="str">
            <v>NO</v>
          </cell>
          <cell r="DF248" t="str">
            <v>Bogotá D.C.</v>
          </cell>
          <cell r="DG248" t="str">
            <v>Cumplimiento</v>
          </cell>
          <cell r="DH248" t="str">
            <v xml:space="preserve">	11-47-101015135</v>
          </cell>
          <cell r="DI248">
            <v>0</v>
          </cell>
          <cell r="DJ248" t="str">
            <v>Seguros del Estado S.A.</v>
          </cell>
          <cell r="DK248">
            <v>45065</v>
          </cell>
          <cell r="DL248" t="str">
            <v>19/05/2023 - 30/06/2024</v>
          </cell>
          <cell r="DM248">
            <v>44945</v>
          </cell>
          <cell r="DN248" t="str">
            <v>https://jepcolombia.sharepoint.com/:b:/g/SE/DAJ/SDC/EXG4DN5a7OFHpm-LrCx5rLcBFXfDFYkDUwohtFeAPryQ4w?e=yP9via</v>
          </cell>
          <cell r="DO248" t="str">
            <v>Ninguna</v>
          </cell>
          <cell r="DP248" t="str">
            <v>Terminado</v>
          </cell>
          <cell r="DQ248" t="str">
            <v>Ingreso</v>
          </cell>
          <cell r="DR248" t="str">
            <v>N/A</v>
          </cell>
          <cell r="DS248" t="str">
            <v>DERECHO</v>
          </cell>
          <cell r="DT248" t="str">
            <v>N/A</v>
          </cell>
          <cell r="DU248" t="str">
            <v>MASCULINO</v>
          </cell>
        </row>
        <row r="249">
          <cell r="AY249" t="str">
            <v>JEP-416-2023</v>
          </cell>
          <cell r="AZ249" t="str">
            <v>JEP-CSPO-416-2023</v>
          </cell>
          <cell r="BA249" t="str">
            <v>Clara Torres</v>
          </cell>
          <cell r="BB249">
            <v>44973</v>
          </cell>
          <cell r="BC249" t="str">
            <v>Gerardo Barbosa Castillo</v>
          </cell>
          <cell r="BD249" t="str">
            <v>Contratos o convenios que no requieren pluralidad de ofertas</v>
          </cell>
          <cell r="BE249" t="str">
            <v>1. Prestación de servicios</v>
          </cell>
          <cell r="BF249" t="str">
            <v>Cédula de ciudadanía</v>
          </cell>
          <cell r="BG249">
            <v>79378794</v>
          </cell>
          <cell r="BH249">
            <v>1</v>
          </cell>
          <cell r="BI249" t="str">
            <v>Persona Natural</v>
          </cell>
          <cell r="BJ249" t="str">
            <v>Bogotá D.C.</v>
          </cell>
          <cell r="BK249" t="str">
            <v>Prestación de Servicios Profesionales como Abogado, para desarrollar actividades de asesoría y representación judicial de la Jurisdicción Especial para Paz, en asuntos de Derecho Penal y Derecho Procesal Penal, brindándole soporte jurídico a la Secretaría Ejecutiva de la entidad, en el marco de sus competencias, para coordinar y ejecutar las acciones que resulten con ocasión de los procesos de carácter penal que le sean asignados</v>
          </cell>
          <cell r="BL249" t="str">
            <v>Funciones de la dependencia</v>
          </cell>
          <cell r="BM249" t="str">
            <v>Harvey Danilo Suárez Morales</v>
          </cell>
          <cell r="BN249" t="str">
            <v>Secretaría Ejecutiva</v>
          </cell>
          <cell r="BO249" t="str">
            <v>E- Dirección de Asuntos Jurídicos</v>
          </cell>
          <cell r="BP249" t="str">
            <v>Jairo Ernesto Arias Orjuela</v>
          </cell>
          <cell r="BQ249">
            <v>79542112</v>
          </cell>
          <cell r="BR249" t="str">
            <v>E - Dirección de Asuntos Jurídicos</v>
          </cell>
          <cell r="BS249" t="str">
            <v>N/A</v>
          </cell>
          <cell r="BT249" t="str">
            <v>N/A</v>
          </cell>
          <cell r="BU249" t="str">
            <v>N/A</v>
          </cell>
          <cell r="BV249" t="str">
            <v>Inversión</v>
          </cell>
          <cell r="BW249">
            <v>115609114</v>
          </cell>
          <cell r="BX249" t="str">
            <v>N/A</v>
          </cell>
          <cell r="BY249" t="str">
            <v>N/A</v>
          </cell>
          <cell r="BZ249">
            <v>11080746</v>
          </cell>
          <cell r="CA249" t="str">
            <v>N/A</v>
          </cell>
          <cell r="CB249">
            <v>65923</v>
          </cell>
          <cell r="CC249" t="str">
            <v xml:space="preserve">	100523</v>
          </cell>
          <cell r="CD249" t="str">
            <v xml:space="preserve">	2018011001175</v>
          </cell>
          <cell r="CE249">
            <v>44974</v>
          </cell>
          <cell r="CF249">
            <v>44979</v>
          </cell>
          <cell r="CG249" t="str">
            <v>N/A</v>
          </cell>
          <cell r="CH249" t="str">
            <v>N/A</v>
          </cell>
          <cell r="CI249" t="str">
            <v>N/A</v>
          </cell>
          <cell r="CJ249" t="str">
            <v>N/A</v>
          </cell>
          <cell r="CK249" t="str">
            <v>N/A</v>
          </cell>
          <cell r="CL249">
            <v>0</v>
          </cell>
          <cell r="CM249" t="str">
            <v>N/A</v>
          </cell>
          <cell r="CN249">
            <v>0</v>
          </cell>
          <cell r="CO249" t="str">
            <v>N/A</v>
          </cell>
          <cell r="CP249">
            <v>0</v>
          </cell>
          <cell r="CQ249" t="str">
            <v>N/A</v>
          </cell>
          <cell r="CR249">
            <v>0</v>
          </cell>
          <cell r="CS249" t="str">
            <v>N/A</v>
          </cell>
          <cell r="CT249">
            <v>0</v>
          </cell>
          <cell r="CU249" t="str">
            <v>N/A</v>
          </cell>
          <cell r="CV249">
            <v>-19</v>
          </cell>
          <cell r="CW249">
            <v>115609114</v>
          </cell>
          <cell r="CX249" t="str">
            <v>NO</v>
          </cell>
          <cell r="CY249" t="str">
            <v>N/A</v>
          </cell>
          <cell r="CZ249" t="str">
            <v>N/A</v>
          </cell>
          <cell r="DA249" t="str">
            <v>N/A</v>
          </cell>
          <cell r="DB249">
            <v>45291</v>
          </cell>
          <cell r="DC249">
            <v>45272</v>
          </cell>
          <cell r="DD249">
            <v>-70</v>
          </cell>
          <cell r="DE249" t="str">
            <v>NO</v>
          </cell>
          <cell r="DF249" t="str">
            <v>Bogotá D.C.</v>
          </cell>
          <cell r="DG249" t="str">
            <v>Cumplimiento</v>
          </cell>
          <cell r="DH249" t="str">
            <v>11-45-101123006</v>
          </cell>
          <cell r="DI249">
            <v>0</v>
          </cell>
          <cell r="DJ249" t="str">
            <v>Seguros del Estado S.A.</v>
          </cell>
          <cell r="DK249">
            <v>44977</v>
          </cell>
          <cell r="DL249" t="str">
            <v>20/02/2023 - 30/06/2024</v>
          </cell>
          <cell r="DM249">
            <v>44978</v>
          </cell>
          <cell r="DN249" t="str">
            <v>https://jepcolombia.sharepoint.com/:b:/g/SE/DAJ/SDC/EYpjeCd74TVGjHTcWjWwHxkBkykmsVO62e_QqW23aIJD7g?e=HFQp2H</v>
          </cell>
          <cell r="DO249" t="str">
            <v>El 13/12/2023 se publicó la terminación del contrato JEP-416-2023</v>
          </cell>
          <cell r="DP249" t="str">
            <v>Terminado</v>
          </cell>
          <cell r="DQ249" t="str">
            <v>Terminación anticipada</v>
          </cell>
          <cell r="DR249" t="str">
            <v>N/A</v>
          </cell>
          <cell r="DS249" t="str">
            <v>DERECHO</v>
          </cell>
          <cell r="DT249" t="str">
            <v>N/A</v>
          </cell>
          <cell r="DU249" t="str">
            <v>MASCULINO</v>
          </cell>
        </row>
        <row r="250">
          <cell r="AY250" t="str">
            <v>JEP-309-2023</v>
          </cell>
          <cell r="AZ250" t="str">
            <v>JEP-CSPO-309-2023</v>
          </cell>
          <cell r="BA250" t="str">
            <v>Arinson Ruiz</v>
          </cell>
          <cell r="BB250">
            <v>44964</v>
          </cell>
          <cell r="BC250" t="str">
            <v>Bernardo Gómez Vásquez</v>
          </cell>
          <cell r="BD250" t="str">
            <v>Contratos o convenios que no requieren pluralidad de ofertas</v>
          </cell>
          <cell r="BE250" t="str">
            <v>1. Prestación de servicios</v>
          </cell>
          <cell r="BF250" t="str">
            <v>Cédula de ciudadanía</v>
          </cell>
          <cell r="BG250">
            <v>19494967</v>
          </cell>
          <cell r="BH250">
            <v>5</v>
          </cell>
          <cell r="BI250" t="str">
            <v>Persona Natural</v>
          </cell>
          <cell r="BJ250" t="str">
            <v>Bogotá D.C.</v>
          </cell>
          <cell r="BK250" t="str">
            <v xml:space="preserve">Prestar servicios profesionales en el apoyo y 
acompañamiento a la gestión de la Dirección de Asuntos 
Jurídicos, en la proyección de documentos de contenido 
jurídico y demás asuntos relacionados con la Secretaría Ejecutiva propios de su competencia. </v>
          </cell>
          <cell r="BL250" t="str">
            <v>Funciones de la dependencia</v>
          </cell>
          <cell r="BM250" t="str">
            <v>Harvey Danilo Suárez Morales</v>
          </cell>
          <cell r="BN250" t="str">
            <v>Secretaría Ejecutiva</v>
          </cell>
          <cell r="BO250" t="str">
            <v>E- Dirección de Asuntos Jurídicos</v>
          </cell>
          <cell r="BP250" t="str">
            <v>Jairo Ernesto Arias Orjuela</v>
          </cell>
          <cell r="BQ250">
            <v>79542112</v>
          </cell>
          <cell r="BR250" t="str">
            <v>E - Dirección de Asuntos Jurídicos</v>
          </cell>
          <cell r="BS250" t="str">
            <v>N/A</v>
          </cell>
          <cell r="BT250" t="str">
            <v>N/A</v>
          </cell>
          <cell r="BU250" t="str">
            <v>N/A</v>
          </cell>
          <cell r="BV250" t="str">
            <v>Inversión</v>
          </cell>
          <cell r="BW250">
            <v>92865724</v>
          </cell>
          <cell r="BX250" t="str">
            <v>N/A</v>
          </cell>
          <cell r="BY250" t="str">
            <v>N/A</v>
          </cell>
          <cell r="BZ250">
            <v>8652088</v>
          </cell>
          <cell r="CA250" t="str">
            <v>N/A</v>
          </cell>
          <cell r="CB250">
            <v>66023</v>
          </cell>
          <cell r="CC250" t="str">
            <v xml:space="preserve">	77023</v>
          </cell>
          <cell r="CD250">
            <v>2022011000068</v>
          </cell>
          <cell r="CE250">
            <v>44966</v>
          </cell>
          <cell r="CF250">
            <v>44973</v>
          </cell>
          <cell r="CG250" t="str">
            <v>N/A</v>
          </cell>
          <cell r="CH250" t="str">
            <v>N/A</v>
          </cell>
          <cell r="CI250" t="str">
            <v>N/A</v>
          </cell>
          <cell r="CJ250" t="str">
            <v>N/A</v>
          </cell>
          <cell r="CK250" t="str">
            <v>N/A</v>
          </cell>
          <cell r="CL250">
            <v>0</v>
          </cell>
          <cell r="CM250" t="str">
            <v>N/A</v>
          </cell>
          <cell r="CN250">
            <v>0</v>
          </cell>
          <cell r="CO250" t="str">
            <v>N/A</v>
          </cell>
          <cell r="CP250">
            <v>0</v>
          </cell>
          <cell r="CQ250" t="str">
            <v>N/A</v>
          </cell>
          <cell r="CR250">
            <v>0</v>
          </cell>
          <cell r="CS250" t="str">
            <v>N/A</v>
          </cell>
          <cell r="CT250">
            <v>0</v>
          </cell>
          <cell r="CU250" t="str">
            <v>N/A</v>
          </cell>
          <cell r="CV250">
            <v>0</v>
          </cell>
          <cell r="CW250">
            <v>92865724</v>
          </cell>
          <cell r="CX250" t="str">
            <v>NO</v>
          </cell>
          <cell r="CY250" t="str">
            <v>N/A</v>
          </cell>
          <cell r="CZ250" t="str">
            <v>N/A</v>
          </cell>
          <cell r="DA250" t="str">
            <v>N/A</v>
          </cell>
          <cell r="DB250">
            <v>45291</v>
          </cell>
          <cell r="DC250">
            <v>45291</v>
          </cell>
          <cell r="DD250">
            <v>-51</v>
          </cell>
          <cell r="DE250" t="str">
            <v>NO</v>
          </cell>
          <cell r="DF250" t="str">
            <v>Bogotá D.C.</v>
          </cell>
          <cell r="DG250" t="str">
            <v>Cumplimiento</v>
          </cell>
          <cell r="DH250" t="str">
            <v>11-47-101014067</v>
          </cell>
          <cell r="DI250">
            <v>0</v>
          </cell>
          <cell r="DJ250" t="str">
            <v>Seguros del Estado S.A.</v>
          </cell>
          <cell r="DK250">
            <v>44971</v>
          </cell>
          <cell r="DL250" t="str">
            <v>9/02/2023 - 05/07/2024</v>
          </cell>
          <cell r="DM250">
            <v>44972</v>
          </cell>
          <cell r="DN250" t="str">
            <v>https://jepcolombia.sharepoint.com/:b:/g/SE/DAJ/SDC/Edo5-suDTjlAjFPcdPQGB_oBSZNp-61HKEmNNuiT7pkWEw?e=FARr5R</v>
          </cell>
          <cell r="DO250" t="str">
            <v>Ninguna</v>
          </cell>
          <cell r="DP250" t="str">
            <v>Terminado</v>
          </cell>
          <cell r="DQ250" t="str">
            <v>Ingreso</v>
          </cell>
          <cell r="DR250" t="str">
            <v>N/A</v>
          </cell>
          <cell r="DS250" t="str">
            <v>PENDIENTE</v>
          </cell>
          <cell r="DT250" t="str">
            <v>N/A</v>
          </cell>
          <cell r="DU250" t="str">
            <v>MASCULINO</v>
          </cell>
        </row>
        <row r="251">
          <cell r="AY251" t="str">
            <v>JEP-403-2023</v>
          </cell>
          <cell r="AZ251" t="str">
            <v>JEP-CSPO-403-2023</v>
          </cell>
          <cell r="BA251" t="str">
            <v>Arinson Ruiz</v>
          </cell>
          <cell r="BB251">
            <v>44971</v>
          </cell>
          <cell r="BC251" t="str">
            <v xml:space="preserve">Blanca Cecilia Buitrago Forero </v>
          </cell>
          <cell r="BD251" t="str">
            <v>Contratos o convenios que no requieren pluralidad de ofertas</v>
          </cell>
          <cell r="BE251" t="str">
            <v>1. Prestación de servicios</v>
          </cell>
          <cell r="BF251" t="str">
            <v>Cédula de ciudadanía</v>
          </cell>
          <cell r="BG251">
            <v>51767710</v>
          </cell>
          <cell r="BH251">
            <v>9</v>
          </cell>
          <cell r="BI251" t="str">
            <v>Persona Natural</v>
          </cell>
          <cell r="BJ251" t="str">
            <v>Bogotá D.C.</v>
          </cell>
          <cell r="BK251" t="str">
            <v xml:space="preserve">Prestación de servicios profesionales como psicólogo para apoyar y acompañar a la Secretaria Ejecutiva en la prevención del daño antijurídico con enfoque psicosocial en la JEP. </v>
          </cell>
          <cell r="BL251" t="str">
            <v>Funciones de la dependencia</v>
          </cell>
          <cell r="BM251" t="str">
            <v>Harvey Danilo Suarez Morales</v>
          </cell>
          <cell r="BN251" t="str">
            <v>Secretaría Ejecutiva</v>
          </cell>
          <cell r="BO251" t="str">
            <v>E- Dirección de Asuntos Jurídicos</v>
          </cell>
          <cell r="BP251" t="str">
            <v>Jairo Ernesto Arias Orjuela</v>
          </cell>
          <cell r="BQ251">
            <v>79542112</v>
          </cell>
          <cell r="BR251" t="str">
            <v>E - Dirección de Asuntos Jurídicos</v>
          </cell>
          <cell r="BS251" t="str">
            <v>N/A</v>
          </cell>
          <cell r="BT251" t="str">
            <v>N/A</v>
          </cell>
          <cell r="BU251" t="str">
            <v>N/A</v>
          </cell>
          <cell r="BV251" t="str">
            <v>Inversión</v>
          </cell>
          <cell r="BW251">
            <v>38403120</v>
          </cell>
          <cell r="BX251" t="str">
            <v>N/A</v>
          </cell>
          <cell r="BY251" t="str">
            <v>N/A</v>
          </cell>
          <cell r="BZ251">
            <v>6982386</v>
          </cell>
          <cell r="CA251" t="str">
            <v>N/A</v>
          </cell>
          <cell r="CB251">
            <v>66123</v>
          </cell>
          <cell r="CC251">
            <v>94023</v>
          </cell>
          <cell r="CD251">
            <v>2018011001175</v>
          </cell>
          <cell r="CE251">
            <v>44973</v>
          </cell>
          <cell r="CF251">
            <v>44974</v>
          </cell>
          <cell r="CG251" t="str">
            <v>N/A</v>
          </cell>
          <cell r="CH251" t="str">
            <v>N/A</v>
          </cell>
          <cell r="CI251" t="str">
            <v>N/A</v>
          </cell>
          <cell r="CJ251" t="str">
            <v>N/A</v>
          </cell>
          <cell r="CK251" t="str">
            <v>N/A</v>
          </cell>
          <cell r="CL251">
            <v>0</v>
          </cell>
          <cell r="CM251" t="str">
            <v>N/A</v>
          </cell>
          <cell r="CN251">
            <v>0</v>
          </cell>
          <cell r="CO251" t="str">
            <v>N/A</v>
          </cell>
          <cell r="CP251">
            <v>0</v>
          </cell>
          <cell r="CQ251" t="str">
            <v>N/A</v>
          </cell>
          <cell r="CR251">
            <v>0</v>
          </cell>
          <cell r="CS251" t="str">
            <v>N/A</v>
          </cell>
          <cell r="CT251">
            <v>0</v>
          </cell>
          <cell r="CU251">
            <v>0</v>
          </cell>
          <cell r="CV251">
            <v>0</v>
          </cell>
          <cell r="CW251">
            <v>38403120</v>
          </cell>
          <cell r="CX251" t="str">
            <v>NO</v>
          </cell>
          <cell r="CY251" t="str">
            <v>N/A</v>
          </cell>
          <cell r="CZ251" t="str">
            <v>N/A</v>
          </cell>
          <cell r="DA251" t="str">
            <v>N/A</v>
          </cell>
          <cell r="DB251">
            <v>45138</v>
          </cell>
          <cell r="DC251">
            <v>45138</v>
          </cell>
          <cell r="DD251">
            <v>-204</v>
          </cell>
          <cell r="DE251" t="str">
            <v>NO</v>
          </cell>
          <cell r="DF251" t="str">
            <v>Bogotá D.C.</v>
          </cell>
          <cell r="DG251" t="str">
            <v>Cumplimiento</v>
          </cell>
          <cell r="DH251">
            <v>3.8047994000132304E+16</v>
          </cell>
          <cell r="DI251">
            <v>0</v>
          </cell>
          <cell r="DJ251" t="str">
            <v>Aseguradora Solidaria de Colombia</v>
          </cell>
          <cell r="DK251">
            <v>44973</v>
          </cell>
          <cell r="DL251" t="str">
            <v>16/02/2023 - 03/02/2024</v>
          </cell>
          <cell r="DM251">
            <v>44973</v>
          </cell>
          <cell r="DN251" t="str">
            <v>https://jepcolombia.sharepoint.com/:b:/g/SE/DAJ/SDC/EWVW9YIQUw9Pn_-1-R82tNoBjAUEza-GD1CRmcyDT2x2KA?e=r16hra</v>
          </cell>
          <cell r="DO251" t="str">
            <v>Mediante otrosí N°1 el 28 de abril de 2023 se modifica “Cláusula Segunda– obligaciones de la
contratista</v>
          </cell>
          <cell r="DP251" t="str">
            <v>Terminado</v>
          </cell>
          <cell r="DQ251" t="str">
            <v>Ingreso</v>
          </cell>
          <cell r="DR251" t="str">
            <v>N/A</v>
          </cell>
          <cell r="DS251" t="str">
            <v>PSICOLOGÍA</v>
          </cell>
          <cell r="DT251" t="str">
            <v>N/A</v>
          </cell>
          <cell r="DU251" t="str">
            <v>FEMENINO</v>
          </cell>
        </row>
        <row r="252">
          <cell r="AY252" t="str">
            <v>JEP-268-2023</v>
          </cell>
          <cell r="AZ252" t="str">
            <v>JEP-CSPO-268-2023</v>
          </cell>
          <cell r="BA252" t="str">
            <v>Arinson Ruiz</v>
          </cell>
          <cell r="BB252">
            <v>44958</v>
          </cell>
          <cell r="BC252" t="str">
            <v>Noemi Moreno Monsalve</v>
          </cell>
          <cell r="BD252" t="str">
            <v>Contratos o convenios que no requieren pluralidad de ofertas</v>
          </cell>
          <cell r="BE252" t="str">
            <v>1. Prestación de servicios</v>
          </cell>
          <cell r="BF252" t="str">
            <v>Cédula de ciudadanía</v>
          </cell>
          <cell r="BG252">
            <v>60280267</v>
          </cell>
          <cell r="BH252">
            <v>8</v>
          </cell>
          <cell r="BI252" t="str">
            <v>Persona Natural</v>
          </cell>
          <cell r="BJ252" t="str">
            <v>Cucuta</v>
          </cell>
          <cell r="BK252" t="str">
            <v xml:space="preserve">Prestación de servicios profesionales como abogado para apoyar y acompañar a la Secretaria Ejecutiva para la prevención del daño antijuridico en la JEP. </v>
          </cell>
          <cell r="BL252" t="str">
            <v>Funciones de la dependencia</v>
          </cell>
          <cell r="BM252" t="str">
            <v>Harvey Danilo Suarez Morales</v>
          </cell>
          <cell r="BN252" t="str">
            <v>Secretaría Ejecutiva</v>
          </cell>
          <cell r="BO252" t="str">
            <v>E- Dirección de Asuntos Jurídicos</v>
          </cell>
          <cell r="BP252" t="str">
            <v>Jairo Ernesto Arias Orjuela</v>
          </cell>
          <cell r="BQ252">
            <v>79542112</v>
          </cell>
          <cell r="BR252" t="str">
            <v>E - Dirección de Asuntos Jurídicos</v>
          </cell>
          <cell r="BS252" t="str">
            <v>N/A</v>
          </cell>
          <cell r="BT252" t="str">
            <v>N/A</v>
          </cell>
          <cell r="BU252" t="str">
            <v>N/A</v>
          </cell>
          <cell r="BV252" t="str">
            <v>Inversión</v>
          </cell>
          <cell r="BW252">
            <v>51912528</v>
          </cell>
          <cell r="BX252" t="str">
            <v>N/A</v>
          </cell>
          <cell r="BY252" t="str">
            <v>N/A</v>
          </cell>
          <cell r="BZ252">
            <v>8652088</v>
          </cell>
          <cell r="CA252" t="str">
            <v>N/A</v>
          </cell>
          <cell r="CB252">
            <v>66223</v>
          </cell>
          <cell r="CC252">
            <v>63823</v>
          </cell>
          <cell r="CD252">
            <v>2022011000068</v>
          </cell>
          <cell r="CE252">
            <v>44959</v>
          </cell>
          <cell r="CF252">
            <v>44964</v>
          </cell>
          <cell r="CG252" t="str">
            <v>N/A</v>
          </cell>
          <cell r="CH252" t="str">
            <v>N/A</v>
          </cell>
          <cell r="CI252" t="str">
            <v>N/A</v>
          </cell>
          <cell r="CJ252" t="str">
            <v>N/A</v>
          </cell>
          <cell r="CK252" t="str">
            <v>N/A</v>
          </cell>
          <cell r="CL252">
            <v>0</v>
          </cell>
          <cell r="CM252" t="str">
            <v>N/A</v>
          </cell>
          <cell r="CN252">
            <v>0</v>
          </cell>
          <cell r="CO252" t="str">
            <v>N/A</v>
          </cell>
          <cell r="CP252">
            <v>0</v>
          </cell>
          <cell r="CQ252" t="str">
            <v>N/A</v>
          </cell>
          <cell r="CR252">
            <v>0</v>
          </cell>
          <cell r="CS252" t="str">
            <v>N/A</v>
          </cell>
          <cell r="CT252">
            <v>0</v>
          </cell>
          <cell r="CU252">
            <v>0</v>
          </cell>
          <cell r="CV252">
            <v>30</v>
          </cell>
          <cell r="CW252">
            <v>51912528</v>
          </cell>
          <cell r="CX252" t="str">
            <v>NO</v>
          </cell>
          <cell r="CY252" t="str">
            <v>N/A</v>
          </cell>
          <cell r="CZ252" t="str">
            <v>N/A</v>
          </cell>
          <cell r="DA252" t="str">
            <v>N/A</v>
          </cell>
          <cell r="DB252">
            <v>45138</v>
          </cell>
          <cell r="DC252">
            <v>45168</v>
          </cell>
          <cell r="DD252">
            <v>-174</v>
          </cell>
          <cell r="DE252" t="str">
            <v>NO</v>
          </cell>
          <cell r="DF252" t="str">
            <v>Bogotá D.C.</v>
          </cell>
          <cell r="DG252" t="str">
            <v>Cumplimiento</v>
          </cell>
          <cell r="DH252" t="str">
            <v>380 47 994000131663</v>
          </cell>
          <cell r="DI252">
            <v>0</v>
          </cell>
          <cell r="DJ252" t="str">
            <v>Aseguradora Solidaria de Colombia</v>
          </cell>
          <cell r="DK252">
            <v>44959</v>
          </cell>
          <cell r="DL252" t="str">
            <v>02/02/2023 - 03/02/2024</v>
          </cell>
          <cell r="DM252">
            <v>44960</v>
          </cell>
          <cell r="DN252" t="str">
            <v>https://jepcolombia.sharepoint.com/:b:/g/SE/DAJ/SDC/ETJF1N4vMblKr9pD65__AisBbnS5Pcb6flPwwsZVFAShLA?e=tep7CI</v>
          </cell>
          <cell r="DO252" t="str">
            <v>Mediante otrosí N°1 el 28 de abril de 2023 se modifica “Cláusula Segunda– obligaciones de la
contratista 
El 13/07/2023 se publicó ACTA DE SUSPENSIÓN Y MODIFICACIÓN DEL CONTRATO JEP-268-2023 se hace necesario ajustar las obligaciones 1, 2, 3, 5, 6 y 7</v>
          </cell>
          <cell r="DP252" t="str">
            <v>Terminado</v>
          </cell>
          <cell r="DQ252" t="str">
            <v>Suspensión</v>
          </cell>
          <cell r="DR252" t="str">
            <v>11/07/2023 - 11/08/2023</v>
          </cell>
          <cell r="DS252" t="str">
            <v>DERECHO</v>
          </cell>
          <cell r="DT252" t="str">
            <v>N/A</v>
          </cell>
          <cell r="DU252" t="str">
            <v>FEMENINO</v>
          </cell>
        </row>
        <row r="253">
          <cell r="AY253" t="str">
            <v>JEP-048-2023</v>
          </cell>
          <cell r="AZ253" t="str">
            <v>JEP-CSPO-048-2023</v>
          </cell>
          <cell r="BA253" t="str">
            <v>Clara Torres</v>
          </cell>
          <cell r="BB253">
            <v>44943</v>
          </cell>
          <cell r="BC253" t="str">
            <v>Patricia Yaneth Tovar Sarmiento</v>
          </cell>
          <cell r="BD253" t="str">
            <v>Contratos o convenios que no requieren pluralidad de ofertas</v>
          </cell>
          <cell r="BE253" t="str">
            <v>1. Prestación de servicios</v>
          </cell>
          <cell r="BF253" t="str">
            <v>Cédula de ciudadanía</v>
          </cell>
          <cell r="BG253">
            <v>39755934</v>
          </cell>
          <cell r="BH253">
            <v>6</v>
          </cell>
          <cell r="BI253" t="str">
            <v>Persona Natural</v>
          </cell>
          <cell r="BJ253" t="str">
            <v>Bogotá D.C.</v>
          </cell>
          <cell r="BK253" t="str">
            <v>Prestar servicios profesionales en el seguimiento a la actividad del Congreso de la República, a los proyectos de ley, actos legislativos y en general a los debates de asuntos de interés de la JEP.</v>
          </cell>
          <cell r="BL253" t="str">
            <v>Funciones de la dependencia</v>
          </cell>
          <cell r="BM253" t="str">
            <v>Harvey Danilo Suárez Morales</v>
          </cell>
          <cell r="BN253" t="str">
            <v>Secretaría Ejecutiva</v>
          </cell>
          <cell r="BO253" t="str">
            <v>E- Dirección de Asuntos Jurídicos</v>
          </cell>
          <cell r="BP253" t="str">
            <v>Jairo Ernesto Arias Orjuela</v>
          </cell>
          <cell r="BQ253">
            <v>79542112</v>
          </cell>
          <cell r="BR253" t="str">
            <v>E - Dirección de Asuntos Jurídicos</v>
          </cell>
          <cell r="BS253" t="str">
            <v>N/A</v>
          </cell>
          <cell r="BT253" t="str">
            <v>N/A</v>
          </cell>
          <cell r="BU253" t="str">
            <v>N/A</v>
          </cell>
          <cell r="BV253" t="str">
            <v>Inversión</v>
          </cell>
          <cell r="BW253">
            <v>73102540</v>
          </cell>
          <cell r="BX253" t="str">
            <v>N/A</v>
          </cell>
          <cell r="BY253" t="str">
            <v>N/A</v>
          </cell>
          <cell r="BZ253">
            <v>6375222</v>
          </cell>
          <cell r="CA253" t="str">
            <v>N/A</v>
          </cell>
          <cell r="CB253">
            <v>47023</v>
          </cell>
          <cell r="CC253">
            <v>35823</v>
          </cell>
          <cell r="CD253">
            <v>2018011001175</v>
          </cell>
          <cell r="CE253">
            <v>44946</v>
          </cell>
          <cell r="CF253">
            <v>44950</v>
          </cell>
          <cell r="CG253" t="str">
            <v>N/A</v>
          </cell>
          <cell r="CH253" t="str">
            <v>N/A</v>
          </cell>
          <cell r="CI253" t="str">
            <v>N/A</v>
          </cell>
          <cell r="CJ253" t="str">
            <v>N/A</v>
          </cell>
          <cell r="CK253" t="str">
            <v>N/A</v>
          </cell>
          <cell r="CL253">
            <v>0</v>
          </cell>
          <cell r="CM253" t="str">
            <v>N/A</v>
          </cell>
          <cell r="CN253">
            <v>0</v>
          </cell>
          <cell r="CO253" t="str">
            <v>N/A</v>
          </cell>
          <cell r="CP253">
            <v>0</v>
          </cell>
          <cell r="CQ253" t="str">
            <v>N/A</v>
          </cell>
          <cell r="CR253">
            <v>0</v>
          </cell>
          <cell r="CS253" t="str">
            <v>N/A</v>
          </cell>
          <cell r="CT253">
            <v>0</v>
          </cell>
          <cell r="CU253" t="str">
            <v>N/A</v>
          </cell>
          <cell r="CV253">
            <v>0</v>
          </cell>
          <cell r="CW253">
            <v>73102540</v>
          </cell>
          <cell r="CX253" t="str">
            <v>NO</v>
          </cell>
          <cell r="CY253" t="str">
            <v>N/A</v>
          </cell>
          <cell r="CZ253" t="str">
            <v>N/A</v>
          </cell>
          <cell r="DA253" t="str">
            <v>N/A</v>
          </cell>
          <cell r="DB253">
            <v>45291</v>
          </cell>
          <cell r="DC253">
            <v>45291</v>
          </cell>
          <cell r="DD253">
            <v>-51</v>
          </cell>
          <cell r="DE253" t="str">
            <v>SI</v>
          </cell>
          <cell r="DF253" t="str">
            <v>Bogotá D.C.</v>
          </cell>
          <cell r="DG253" t="str">
            <v>Cumplimiento</v>
          </cell>
          <cell r="DH253" t="str">
            <v xml:space="preserve">	21-45-101398308</v>
          </cell>
          <cell r="DI253">
            <v>0</v>
          </cell>
          <cell r="DJ253" t="str">
            <v>Seguros del Estado S.A.</v>
          </cell>
          <cell r="DK253">
            <v>44949</v>
          </cell>
          <cell r="DL253" t="str">
            <v>23/01/2023 - 01/07/2024</v>
          </cell>
          <cell r="DM253">
            <v>44949</v>
          </cell>
          <cell r="DN253" t="str">
            <v>https://jepcolombia.sharepoint.com/:b:/g/SE/DAJ/SDC/EeYefT24WCVBgjs5kV8slN0BpGQWAkBDu-bp9cIjAsGn6g?e=ElMVzD</v>
          </cell>
          <cell r="DO253" t="str">
            <v>Ninguna</v>
          </cell>
          <cell r="DP253" t="str">
            <v>Terminado</v>
          </cell>
          <cell r="DQ253" t="str">
            <v>Ingreso</v>
          </cell>
          <cell r="DR253" t="str">
            <v>N/A</v>
          </cell>
          <cell r="DS253" t="str">
            <v>COMUNICACIÓN SOCIAL Y PERIODISMO</v>
          </cell>
          <cell r="DT253" t="str">
            <v>N/A</v>
          </cell>
          <cell r="DU253" t="str">
            <v>FEMENINO</v>
          </cell>
        </row>
        <row r="254">
          <cell r="AY254" t="str">
            <v>JEP-117-2023</v>
          </cell>
          <cell r="AZ254" t="str">
            <v>JEP-CSPO-117-2023</v>
          </cell>
          <cell r="BA254" t="str">
            <v>Clara Torres</v>
          </cell>
          <cell r="BB254">
            <v>44584</v>
          </cell>
          <cell r="BC254" t="str">
            <v>Harold Leibnitz Chaux Campos</v>
          </cell>
          <cell r="BD254" t="str">
            <v>Contratos o convenios que no requieren pluralidad de ofertas</v>
          </cell>
          <cell r="BE254" t="str">
            <v>1. Prestación de servicios</v>
          </cell>
          <cell r="BF254" t="str">
            <v>Cédula de ciudadanía</v>
          </cell>
          <cell r="BG254">
            <v>19393097</v>
          </cell>
          <cell r="BH254">
            <v>9</v>
          </cell>
          <cell r="BI254" t="str">
            <v>Persona Natural</v>
          </cell>
          <cell r="BJ254" t="str">
            <v>Bogotá D.C.</v>
          </cell>
          <cell r="BK254" t="str">
            <v xml:space="preserve">Prestar servicios profesionales como abogado para desarrollar actividades de asesoría y apoyo jurídico en la gestión del Departamento de Conceptos y Representación Jurídica, y en los procesos judiciales en los que tenga representación judicial la Jurisdicción Especial para la Paz. </v>
          </cell>
          <cell r="BL254" t="str">
            <v>Funciones de la dependencia</v>
          </cell>
          <cell r="BM254" t="str">
            <v>Harvey Danilo Suarez Morales</v>
          </cell>
          <cell r="BN254" t="str">
            <v>Secretaría Ejecutiva</v>
          </cell>
          <cell r="BO254" t="str">
            <v>EE- Departamento de Conceptos y Representación Jurídica</v>
          </cell>
          <cell r="BP254" t="str">
            <v>María José Echeverry Hoyos</v>
          </cell>
          <cell r="BQ254">
            <v>51728425</v>
          </cell>
          <cell r="BR254" t="str">
            <v>EE - Departamento de Conceptos y Representación Jurídica</v>
          </cell>
          <cell r="BS254" t="str">
            <v>N/A</v>
          </cell>
          <cell r="BT254" t="str">
            <v>N/A</v>
          </cell>
          <cell r="BU254" t="str">
            <v>N/A</v>
          </cell>
          <cell r="BV254" t="str">
            <v>Inversión</v>
          </cell>
          <cell r="BW254">
            <v>119398808</v>
          </cell>
          <cell r="BX254" t="str">
            <v>N/A</v>
          </cell>
          <cell r="BY254" t="str">
            <v>N/A</v>
          </cell>
          <cell r="BZ254">
            <v>10473580</v>
          </cell>
          <cell r="CA254" t="str">
            <v>N/A</v>
          </cell>
          <cell r="CB254">
            <v>62323</v>
          </cell>
          <cell r="CC254">
            <v>44923</v>
          </cell>
          <cell r="CD254" t="str">
            <v xml:space="preserve">	2018011001175</v>
          </cell>
          <cell r="CE254">
            <v>44950</v>
          </cell>
          <cell r="CF254">
            <v>44952</v>
          </cell>
          <cell r="CG254" t="str">
            <v>N/A</v>
          </cell>
          <cell r="CH254" t="str">
            <v>N/A</v>
          </cell>
          <cell r="CI254" t="str">
            <v>N/A</v>
          </cell>
          <cell r="CJ254" t="str">
            <v>N/A</v>
          </cell>
          <cell r="CK254" t="str">
            <v>N/A</v>
          </cell>
          <cell r="CL254">
            <v>0</v>
          </cell>
          <cell r="CM254" t="str">
            <v>N/A</v>
          </cell>
          <cell r="CN254">
            <v>0</v>
          </cell>
          <cell r="CO254" t="str">
            <v>N/A</v>
          </cell>
          <cell r="CP254">
            <v>0</v>
          </cell>
          <cell r="CQ254" t="str">
            <v>N/A</v>
          </cell>
          <cell r="CR254">
            <v>0</v>
          </cell>
          <cell r="CS254" t="str">
            <v>N/A</v>
          </cell>
          <cell r="CT254">
            <v>0</v>
          </cell>
          <cell r="CU254">
            <v>0</v>
          </cell>
          <cell r="CV254">
            <v>-153</v>
          </cell>
          <cell r="CW254">
            <v>119398808</v>
          </cell>
          <cell r="CX254" t="str">
            <v>NO</v>
          </cell>
          <cell r="CY254" t="str">
            <v>N/A</v>
          </cell>
          <cell r="CZ254" t="str">
            <v>N/A</v>
          </cell>
          <cell r="DA254" t="str">
            <v>N/A</v>
          </cell>
          <cell r="DB254">
            <v>45291</v>
          </cell>
          <cell r="DC254">
            <v>45138</v>
          </cell>
          <cell r="DD254">
            <v>-204</v>
          </cell>
          <cell r="DE254" t="str">
            <v>NO</v>
          </cell>
          <cell r="DF254" t="str">
            <v>Bogotá D.C.</v>
          </cell>
          <cell r="DG254" t="str">
            <v>Cumplimiento</v>
          </cell>
          <cell r="DH254" t="str">
            <v>14-47-101021828</v>
          </cell>
          <cell r="DI254">
            <v>0</v>
          </cell>
          <cell r="DJ254" t="str">
            <v>Seguros del Estado S.A.</v>
          </cell>
          <cell r="DK254">
            <v>44951</v>
          </cell>
          <cell r="DL254" t="str">
            <v>24/01/2023 - 20/07/2024</v>
          </cell>
          <cell r="DM254">
            <v>44951</v>
          </cell>
          <cell r="DN254" t="str">
            <v>https://jepcolombia.sharepoint.com/:b:/g/SE/DAJ/SDC/Eb8w-Hv3LdBKhxI_t1f45toBd2IabIf8UMlmSevJ9dsFkQ?e=NVvSrY</v>
          </cell>
          <cell r="DO254" t="str">
            <v>El 2/08/2023 se publicó la terminación del contrato JEP-117-2023, a partir del 1 de agosto de 2023.</v>
          </cell>
          <cell r="DP254" t="str">
            <v>Terminado</v>
          </cell>
          <cell r="DQ254" t="str">
            <v>Terminación anticipada</v>
          </cell>
          <cell r="DR254" t="str">
            <v>N/A</v>
          </cell>
          <cell r="DS254" t="str">
            <v>DERECHO</v>
          </cell>
          <cell r="DT254" t="str">
            <v>N/A</v>
          </cell>
          <cell r="DU254" t="str">
            <v>MASCULINO</v>
          </cell>
        </row>
        <row r="255">
          <cell r="AY255" t="str">
            <v>JEP-163-2023</v>
          </cell>
          <cell r="AZ255" t="str">
            <v>JEP-CSPO-163-2023</v>
          </cell>
          <cell r="BA255" t="str">
            <v>Clara Torres</v>
          </cell>
          <cell r="BB255">
            <v>44951</v>
          </cell>
          <cell r="BC255" t="str">
            <v>Carlos Arturo Orjuela Góngora</v>
          </cell>
          <cell r="BD255" t="str">
            <v>Contratos o convenios que no requieren pluralidad de ofertas</v>
          </cell>
          <cell r="BE255" t="str">
            <v>1. Prestación de servicios</v>
          </cell>
          <cell r="BF255" t="str">
            <v>Cédula de ciudadanía</v>
          </cell>
          <cell r="BG255">
            <v>17174115</v>
          </cell>
          <cell r="BH255">
            <v>7</v>
          </cell>
          <cell r="BI255" t="str">
            <v>Persona Natural</v>
          </cell>
          <cell r="BJ255" t="str">
            <v>Bogotá D.C.</v>
          </cell>
          <cell r="BK255" t="str">
            <v>Prestar servicios profesionales como abogado para desarrollar actividades de asesoría y apoyo jurídico en materia de derecho administrativo laboral en la gestión del Departamento de Conceptos y Representación Jurídica, y en los procesos judiciales en los que tenga representación judicial la Jurisdicción Especial para La Paz</v>
          </cell>
          <cell r="BL255" t="str">
            <v>Funciones de la dependencia</v>
          </cell>
          <cell r="BM255" t="str">
            <v>Harvey Danilo Suárez Morales</v>
          </cell>
          <cell r="BN255" t="str">
            <v>Secretaría Ejecutiva</v>
          </cell>
          <cell r="BO255" t="str">
            <v>EE- Departamento de Conceptos y Representación Jurídica</v>
          </cell>
          <cell r="BP255" t="str">
            <v>María José Echeverry Hoyos</v>
          </cell>
          <cell r="BQ255">
            <v>51728425</v>
          </cell>
          <cell r="BR255" t="str">
            <v>EE - Departamento de Conceptos y Representación Jurídica</v>
          </cell>
          <cell r="BS255" t="str">
            <v>N/A</v>
          </cell>
          <cell r="BT255" t="str">
            <v>N/A</v>
          </cell>
          <cell r="BU255" t="str">
            <v>N/A</v>
          </cell>
          <cell r="BV255" t="str">
            <v>Inversión</v>
          </cell>
          <cell r="BW255">
            <v>75000000</v>
          </cell>
          <cell r="BX255" t="str">
            <v>N/A</v>
          </cell>
          <cell r="BY255" t="str">
            <v>N/A</v>
          </cell>
          <cell r="BZ255">
            <v>25000000</v>
          </cell>
          <cell r="CA255" t="str">
            <v>N/A</v>
          </cell>
          <cell r="CB255">
            <v>53823</v>
          </cell>
          <cell r="CC255">
            <v>57523</v>
          </cell>
          <cell r="CD255">
            <v>2022011000068</v>
          </cell>
          <cell r="CE255">
            <v>44957</v>
          </cell>
          <cell r="CF255">
            <v>44959</v>
          </cell>
          <cell r="CG255" t="str">
            <v>N/A</v>
          </cell>
          <cell r="CH255" t="str">
            <v>N/A</v>
          </cell>
          <cell r="CI255" t="str">
            <v>N/A</v>
          </cell>
          <cell r="CJ255" t="str">
            <v>N/A</v>
          </cell>
          <cell r="CK255" t="str">
            <v>N/A</v>
          </cell>
          <cell r="CL255">
            <v>0</v>
          </cell>
          <cell r="CM255" t="str">
            <v>N/A</v>
          </cell>
          <cell r="CN255">
            <v>0</v>
          </cell>
          <cell r="CO255" t="str">
            <v>N/A</v>
          </cell>
          <cell r="CP255">
            <v>0</v>
          </cell>
          <cell r="CQ255" t="str">
            <v>N/A</v>
          </cell>
          <cell r="CR255">
            <v>0</v>
          </cell>
          <cell r="CS255" t="str">
            <v>N/A</v>
          </cell>
          <cell r="CT255">
            <v>0</v>
          </cell>
          <cell r="CU255" t="str">
            <v>N/A</v>
          </cell>
          <cell r="CV255">
            <v>0</v>
          </cell>
          <cell r="CW255">
            <v>75000000</v>
          </cell>
          <cell r="CX255" t="str">
            <v>NO</v>
          </cell>
          <cell r="CY255" t="str">
            <v>N/A</v>
          </cell>
          <cell r="CZ255" t="str">
            <v>N/A</v>
          </cell>
          <cell r="DA255" t="str">
            <v>N/A</v>
          </cell>
          <cell r="DB255">
            <v>45291</v>
          </cell>
          <cell r="DC255">
            <v>45291</v>
          </cell>
          <cell r="DD255">
            <v>-51</v>
          </cell>
          <cell r="DE255" t="str">
            <v>SI</v>
          </cell>
          <cell r="DF255" t="str">
            <v>Bogotá D.C.</v>
          </cell>
          <cell r="DG255" t="str">
            <v>Cumplimiento</v>
          </cell>
          <cell r="DH255" t="str">
            <v xml:space="preserve">	CBC-100043220</v>
          </cell>
          <cell r="DI255" t="str">
            <v>NR</v>
          </cell>
          <cell r="DJ255" t="str">
            <v xml:space="preserve">Seguros Mundial </v>
          </cell>
          <cell r="DK255">
            <v>44958</v>
          </cell>
          <cell r="DL255" t="str">
            <v>01/02/2023 - 05/07/2024</v>
          </cell>
          <cell r="DM255">
            <v>44958</v>
          </cell>
          <cell r="DN255" t="str">
            <v>https://jepcolombia.sharepoint.com/:b:/g/SE/DAJ/SDC/EYwKf7SrztxEgb6dsEmBwf0BDJ6AVFEa3qKIuff9MZ8Y6g?e=wHdlzV</v>
          </cell>
          <cell r="DO255" t="str">
            <v>Ninguna</v>
          </cell>
          <cell r="DP255" t="str">
            <v>Terminado</v>
          </cell>
          <cell r="DQ255" t="str">
            <v>Ingreso</v>
          </cell>
          <cell r="DR255" t="str">
            <v>N/A</v>
          </cell>
          <cell r="DS255" t="str">
            <v>DERECHO</v>
          </cell>
          <cell r="DT255" t="str">
            <v>N/A</v>
          </cell>
          <cell r="DU255" t="str">
            <v>MASCULINO</v>
          </cell>
        </row>
        <row r="256">
          <cell r="AY256" t="str">
            <v>JEP-073-2023</v>
          </cell>
          <cell r="AZ256" t="str">
            <v>JEP-CSPO-073-2023</v>
          </cell>
          <cell r="BA256" t="str">
            <v>Clara Torres</v>
          </cell>
          <cell r="BB256">
            <v>44943</v>
          </cell>
          <cell r="BC256" t="str">
            <v xml:space="preserve">Diana Carolina Fabra Gutiérrez </v>
          </cell>
          <cell r="BD256" t="str">
            <v>Contratos o convenios que no requieren pluralidad de ofertas</v>
          </cell>
          <cell r="BE256" t="str">
            <v>1. Prestación de servicios</v>
          </cell>
          <cell r="BF256" t="str">
            <v>Cédula de ciudadanía</v>
          </cell>
          <cell r="BG256">
            <v>1067901916</v>
          </cell>
          <cell r="BH256">
            <v>2</v>
          </cell>
          <cell r="BI256" t="str">
            <v>Persona Natural</v>
          </cell>
          <cell r="BJ256" t="str">
            <v>Bogotá D.C.</v>
          </cell>
          <cell r="BK256" t="str">
            <v>Prestar servicios profesionales en el apoyo y acompañamiento a la Secretaría Ejecutiva en la contestación y seguimiento a las órdenes judiciales y demás asuntos de competencia de la Dirección de Asuntos Jurídicos.</v>
          </cell>
          <cell r="BL256" t="str">
            <v>Administrativo Transversal</v>
          </cell>
          <cell r="BM256" t="str">
            <v>Harvey Danilo Suarez Morales</v>
          </cell>
          <cell r="BN256" t="str">
            <v>Secretaría Ejecutiva</v>
          </cell>
          <cell r="BO256" t="str">
            <v>EE- Departamento de Conceptos y Representación Jurídica</v>
          </cell>
          <cell r="BP256" t="str">
            <v>María José Echeverry Hoyos</v>
          </cell>
          <cell r="BQ256">
            <v>51728425</v>
          </cell>
          <cell r="BR256" t="str">
            <v>EE - Departamento de Conceptos y Representación Jurídica</v>
          </cell>
          <cell r="BS256" t="str">
            <v>N/A</v>
          </cell>
          <cell r="BT256" t="str">
            <v>N/A</v>
          </cell>
          <cell r="BU256" t="str">
            <v>N/A</v>
          </cell>
          <cell r="BV256" t="str">
            <v>Inversión</v>
          </cell>
          <cell r="BW256">
            <v>89050720</v>
          </cell>
          <cell r="BX256" t="str">
            <v>N/A</v>
          </cell>
          <cell r="BY256" t="str">
            <v>N/A</v>
          </cell>
          <cell r="BZ256">
            <v>7589550</v>
          </cell>
          <cell r="CA256" t="str">
            <v>N/A</v>
          </cell>
          <cell r="CB256">
            <v>53923</v>
          </cell>
          <cell r="CC256" t="str">
            <v xml:space="preserve">	32923</v>
          </cell>
          <cell r="CD256">
            <v>2022011000068</v>
          </cell>
          <cell r="CE256">
            <v>44945</v>
          </cell>
          <cell r="CF256">
            <v>44946</v>
          </cell>
          <cell r="CG256" t="str">
            <v>N/A</v>
          </cell>
          <cell r="CH256" t="str">
            <v>N/A</v>
          </cell>
          <cell r="CI256" t="str">
            <v>N/A</v>
          </cell>
          <cell r="CJ256" t="str">
            <v>N/A</v>
          </cell>
          <cell r="CK256" t="str">
            <v>N/A</v>
          </cell>
          <cell r="CL256">
            <v>0</v>
          </cell>
          <cell r="CM256" t="str">
            <v>N/A</v>
          </cell>
          <cell r="CN256">
            <v>0</v>
          </cell>
          <cell r="CO256" t="str">
            <v>N/A</v>
          </cell>
          <cell r="CP256">
            <v>0</v>
          </cell>
          <cell r="CQ256" t="str">
            <v>N/A</v>
          </cell>
          <cell r="CR256">
            <v>0</v>
          </cell>
          <cell r="CS256" t="str">
            <v>N/A</v>
          </cell>
          <cell r="CT256">
            <v>0</v>
          </cell>
          <cell r="CU256">
            <v>0</v>
          </cell>
          <cell r="CV256">
            <v>-174</v>
          </cell>
          <cell r="CW256">
            <v>89050720</v>
          </cell>
          <cell r="CX256" t="str">
            <v>NO</v>
          </cell>
          <cell r="CY256" t="str">
            <v>N/A</v>
          </cell>
          <cell r="CZ256" t="str">
            <v>N/A</v>
          </cell>
          <cell r="DA256" t="str">
            <v>N/A</v>
          </cell>
          <cell r="DB256">
            <v>45291</v>
          </cell>
          <cell r="DC256">
            <v>45117</v>
          </cell>
          <cell r="DD256">
            <v>-225</v>
          </cell>
          <cell r="DE256" t="str">
            <v>NO</v>
          </cell>
          <cell r="DF256" t="str">
            <v>Bogotá D.C.</v>
          </cell>
          <cell r="DG256" t="str">
            <v>Cumplimiento</v>
          </cell>
          <cell r="DH256" t="str">
            <v>21-47-101025619</v>
          </cell>
          <cell r="DI256">
            <v>0</v>
          </cell>
          <cell r="DJ256" t="str">
            <v>Seguros del Estado S.A.</v>
          </cell>
          <cell r="DK256">
            <v>44945</v>
          </cell>
          <cell r="DL256" t="str">
            <v>19/01/2023 - 30/06/2024</v>
          </cell>
          <cell r="DM256">
            <v>44945</v>
          </cell>
          <cell r="DN256" t="str">
            <v>https://jepcolombia.sharepoint.com/:b:/g/SE/DAJ/SDC/EWkIYndEW79OlZhM5jp-CJgBlOgxbbR6fdDoEDIGql4icA?e=ql5Jbx</v>
          </cell>
          <cell r="DO256" t="str">
            <v>Por mutuo acuerdo se termina de manera anticiada, con ejecución el contrato hasta el 10/07/2023</v>
          </cell>
          <cell r="DP256" t="str">
            <v>Terminado</v>
          </cell>
          <cell r="DQ256" t="str">
            <v>Terminación anticipada</v>
          </cell>
          <cell r="DR256" t="str">
            <v>N/A</v>
          </cell>
          <cell r="DS256" t="str">
            <v>DERECHO</v>
          </cell>
          <cell r="DT256" t="str">
            <v>N/A</v>
          </cell>
          <cell r="DU256" t="str">
            <v>FEMENINO</v>
          </cell>
        </row>
        <row r="257">
          <cell r="AY257" t="str">
            <v>JEP-049-2023</v>
          </cell>
          <cell r="AZ257" t="str">
            <v>JEP-CSPO-049-2023</v>
          </cell>
          <cell r="BA257" t="str">
            <v>Clara Torres</v>
          </cell>
          <cell r="BB257">
            <v>44943</v>
          </cell>
          <cell r="BC257" t="str">
            <v xml:space="preserve">Yon Federico Cadin Abaunza </v>
          </cell>
          <cell r="BD257" t="str">
            <v>Contratos o convenios que no requieren pluralidad de ofertas</v>
          </cell>
          <cell r="BE257" t="str">
            <v>1. Prestación de servicios</v>
          </cell>
          <cell r="BF257" t="str">
            <v>Cédula de ciudadanía</v>
          </cell>
          <cell r="BG257">
            <v>1020805691</v>
          </cell>
          <cell r="BH257">
            <v>9</v>
          </cell>
          <cell r="BI257" t="str">
            <v>Persona Natural</v>
          </cell>
          <cell r="BJ257" t="str">
            <v>Bogotá D.C.</v>
          </cell>
          <cell r="BK257" t="str">
            <v>Prestar servicios profesionales en el apoyo y acompañamiento a la Secretaría Ejecutiva en la contestación y seguimiento a las órdenes judiciales y demás asuntos de competencia de la Dirección de Asuntos Jurídicos.</v>
          </cell>
          <cell r="BL257" t="str">
            <v>Funciones de la dependencia</v>
          </cell>
          <cell r="BM257" t="str">
            <v>Harvey Danilo Suárez Morales</v>
          </cell>
          <cell r="BN257" t="str">
            <v>Secretaría Ejecutiva</v>
          </cell>
          <cell r="BO257" t="str">
            <v>EE- Departamento de Conceptos y Representación Jurídica</v>
          </cell>
          <cell r="BP257" t="str">
            <v>María José Echeverry Hoyos</v>
          </cell>
          <cell r="BQ257">
            <v>51728425</v>
          </cell>
          <cell r="BR257" t="str">
            <v>EE - Departamento de Conceptos y Representación Jurídica</v>
          </cell>
          <cell r="BS257" t="str">
            <v>N/A</v>
          </cell>
          <cell r="BT257" t="str">
            <v>N/A</v>
          </cell>
          <cell r="BU257" t="str">
            <v>N/A</v>
          </cell>
          <cell r="BV257" t="str">
            <v>Inversión</v>
          </cell>
          <cell r="BW257">
            <v>89050720</v>
          </cell>
          <cell r="BX257" t="str">
            <v>N/A</v>
          </cell>
          <cell r="BY257" t="str">
            <v>N/A</v>
          </cell>
          <cell r="BZ257">
            <v>7589550</v>
          </cell>
          <cell r="CA257" t="str">
            <v>N/A</v>
          </cell>
          <cell r="CB257">
            <v>54023</v>
          </cell>
          <cell r="CC257">
            <v>32123</v>
          </cell>
          <cell r="CD257">
            <v>2022011000068</v>
          </cell>
          <cell r="CE257">
            <v>44945</v>
          </cell>
          <cell r="CF257">
            <v>44946</v>
          </cell>
          <cell r="CG257" t="str">
            <v>Génesis Beatriz Mesa Ávila</v>
          </cell>
          <cell r="CH257" t="str">
            <v>Cedula de ciudadanía</v>
          </cell>
          <cell r="CI257">
            <v>1010090515</v>
          </cell>
          <cell r="CJ257">
            <v>3</v>
          </cell>
          <cell r="CK257">
            <v>45149</v>
          </cell>
          <cell r="CL257">
            <v>0</v>
          </cell>
          <cell r="CM257" t="str">
            <v>N/A</v>
          </cell>
          <cell r="CN257">
            <v>0</v>
          </cell>
          <cell r="CO257" t="str">
            <v>N/A</v>
          </cell>
          <cell r="CP257">
            <v>0</v>
          </cell>
          <cell r="CQ257" t="str">
            <v>N/A</v>
          </cell>
          <cell r="CR257">
            <v>0</v>
          </cell>
          <cell r="CS257" t="str">
            <v>N/A</v>
          </cell>
          <cell r="CT257">
            <v>0</v>
          </cell>
          <cell r="CU257" t="str">
            <v>N/A</v>
          </cell>
          <cell r="CV257">
            <v>0</v>
          </cell>
          <cell r="CW257">
            <v>89050720</v>
          </cell>
          <cell r="CX257" t="str">
            <v>NO</v>
          </cell>
          <cell r="CY257" t="str">
            <v>N/A</v>
          </cell>
          <cell r="CZ257" t="str">
            <v>N/A</v>
          </cell>
          <cell r="DA257" t="str">
            <v>N/A</v>
          </cell>
          <cell r="DB257">
            <v>45291</v>
          </cell>
          <cell r="DC257">
            <v>45291</v>
          </cell>
          <cell r="DD257">
            <v>-51</v>
          </cell>
          <cell r="DE257" t="str">
            <v>SI</v>
          </cell>
          <cell r="DF257" t="str">
            <v>Bogotá D.C.</v>
          </cell>
          <cell r="DG257" t="str">
            <v>Cumplimiento</v>
          </cell>
          <cell r="DH257" t="str">
            <v>340-47-994000041775</v>
          </cell>
          <cell r="DI257">
            <v>0</v>
          </cell>
          <cell r="DJ257" t="str">
            <v>Aseguradora Solidaria de Colombia</v>
          </cell>
          <cell r="DK257">
            <v>44945</v>
          </cell>
          <cell r="DL257" t="str">
            <v>19/01/2023 - 10/07/2024</v>
          </cell>
          <cell r="DM257">
            <v>44945</v>
          </cell>
          <cell r="DN257" t="str">
            <v>https://jepcolombia.sharepoint.com/:b:/g/SE/DAJ/SDC/ESt-rzGVnwBOvhI_vpDsMbwB1pbkLw6eMq9ohBdOHuxjPA?e=QXyA5q</v>
          </cell>
          <cell r="DO257" t="str">
            <v>El 11/08/2023 quedo publicada la cesión 049 de 2023</v>
          </cell>
          <cell r="DP257" t="str">
            <v>Terminado</v>
          </cell>
          <cell r="DQ257" t="str">
            <v>Cesión</v>
          </cell>
          <cell r="DR257" t="str">
            <v>N/A</v>
          </cell>
          <cell r="DS257" t="str">
            <v>DERECHO</v>
          </cell>
          <cell r="DT257" t="str">
            <v>N/A</v>
          </cell>
          <cell r="DU257" t="str">
            <v>MASCULINO</v>
          </cell>
        </row>
        <row r="258">
          <cell r="AY258" t="str">
            <v>JEP-770-2023</v>
          </cell>
          <cell r="AZ258" t="str">
            <v>JEP-IPI-005-2023</v>
          </cell>
          <cell r="BA258" t="str">
            <v>Mateo Avila</v>
          </cell>
          <cell r="BB258">
            <v>45176</v>
          </cell>
          <cell r="BC258" t="str">
            <v>UNION TEMPORAL CONSERVACION GESDOC</v>
          </cell>
          <cell r="BD258" t="str">
            <v>Invitación Pública inferior a 450SMMLV</v>
          </cell>
          <cell r="BE258" t="str">
            <v>1. Prestación de servicios</v>
          </cell>
          <cell r="BF258" t="str">
            <v>NIT</v>
          </cell>
          <cell r="BG258">
            <v>901743301</v>
          </cell>
          <cell r="BH258">
            <v>9</v>
          </cell>
          <cell r="BI258" t="str">
            <v>Persona Jurídica</v>
          </cell>
          <cell r="BJ258" t="str">
            <v>Bogotá D.C.</v>
          </cell>
          <cell r="BK258" t="str">
            <v>Implementar los programas de monitoreo y control  de condiciones ambientales, saneamiento  y capacitación de acuerdo con los lineamientos del Sistema Integrado de Conservación Documental-SIC de la JEP</v>
          </cell>
          <cell r="BL258" t="str">
            <v>Funciones de la dependencia</v>
          </cell>
          <cell r="BM258" t="str">
            <v>Ana Lucia Rosales Callejas</v>
          </cell>
          <cell r="BN258" t="str">
            <v>Dirección Administrativa y Financiera</v>
          </cell>
          <cell r="BO258" t="str">
            <v xml:space="preserve">DD- Departamento de Gestión Documental </v>
          </cell>
          <cell r="BP258" t="str">
            <v>Didier Cortes Benavides</v>
          </cell>
          <cell r="BQ258">
            <v>80749065</v>
          </cell>
          <cell r="BR258" t="str">
            <v xml:space="preserve">DD- Departamento de Gestión Documental </v>
          </cell>
          <cell r="BS258" t="str">
            <v>Fanny Salazar Estupiñán
1.032.360.661
9/10/2023 -  hasta por el término que dure la
ausencia de su titular</v>
          </cell>
          <cell r="BT258" t="str">
            <v>N/A</v>
          </cell>
          <cell r="BU258" t="str">
            <v>N/A</v>
          </cell>
          <cell r="BV258" t="str">
            <v>Funcionamiento</v>
          </cell>
          <cell r="BW258">
            <v>137000000</v>
          </cell>
          <cell r="BX258" t="str">
            <v>N/A</v>
          </cell>
          <cell r="BY258" t="str">
            <v>N/A</v>
          </cell>
          <cell r="BZ258" t="str">
            <v>ND</v>
          </cell>
          <cell r="CA258" t="str">
            <v>N/A</v>
          </cell>
          <cell r="CB258">
            <v>96023</v>
          </cell>
          <cell r="CC258">
            <v>519723</v>
          </cell>
          <cell r="CD258" t="str">
            <v>N/A</v>
          </cell>
          <cell r="CE258">
            <v>45181</v>
          </cell>
          <cell r="CF258">
            <v>45183</v>
          </cell>
          <cell r="CG258" t="str">
            <v>N/A</v>
          </cell>
          <cell r="CH258" t="str">
            <v>N/A</v>
          </cell>
          <cell r="CI258" t="str">
            <v>N/A</v>
          </cell>
          <cell r="CJ258" t="str">
            <v>N/A</v>
          </cell>
          <cell r="CK258" t="str">
            <v>N/A</v>
          </cell>
          <cell r="CL258">
            <v>0</v>
          </cell>
          <cell r="CM258" t="str">
            <v>N/A</v>
          </cell>
          <cell r="CN258">
            <v>0</v>
          </cell>
          <cell r="CO258" t="str">
            <v>N/A</v>
          </cell>
          <cell r="CP258">
            <v>0</v>
          </cell>
          <cell r="CQ258" t="str">
            <v>N/A</v>
          </cell>
          <cell r="CR258">
            <v>0</v>
          </cell>
          <cell r="CS258" t="str">
            <v>N/A</v>
          </cell>
          <cell r="CT258">
            <v>0</v>
          </cell>
          <cell r="CU258" t="str">
            <v>N/A</v>
          </cell>
          <cell r="CV258">
            <v>0</v>
          </cell>
          <cell r="CW258">
            <v>137000000</v>
          </cell>
          <cell r="CX258" t="str">
            <v>NO</v>
          </cell>
          <cell r="CY258" t="str">
            <v>N/A</v>
          </cell>
          <cell r="CZ258" t="str">
            <v>N/A</v>
          </cell>
          <cell r="DA258" t="str">
            <v>N/A</v>
          </cell>
          <cell r="DB258">
            <v>45291</v>
          </cell>
          <cell r="DC258">
            <v>45291</v>
          </cell>
          <cell r="DD258">
            <v>-51</v>
          </cell>
          <cell r="DE258" t="str">
            <v>SI</v>
          </cell>
          <cell r="DF258" t="str">
            <v>Bogotá D.C.</v>
          </cell>
          <cell r="DG258" t="str">
            <v>Cumplimiento</v>
          </cell>
          <cell r="DH258" t="str">
            <v>21-45-101421722</v>
          </cell>
          <cell r="DI258">
            <v>0</v>
          </cell>
          <cell r="DJ258" t="str">
            <v>Seguros del Estado S.A.</v>
          </cell>
          <cell r="DK258">
            <v>45177</v>
          </cell>
          <cell r="DL258" t="str">
            <v>08/09/2023 - 31/12/2026</v>
          </cell>
          <cell r="DM258">
            <v>45182</v>
          </cell>
          <cell r="DN258" t="str">
            <v>https://jepcolombia.sharepoint.com/:b:/g/SE/DAJ/SDC/EZR92kLteFpKm1dGFDUJqpYBfQ32SV-eCUWp4n5ZI8u7Xw?e=UjWEuJ</v>
          </cell>
          <cell r="DO258" t="str">
            <v>Ninguna</v>
          </cell>
          <cell r="DP258" t="str">
            <v>Terminado</v>
          </cell>
          <cell r="DQ258" t="str">
            <v>Ingreso</v>
          </cell>
          <cell r="DR258" t="str">
            <v>N/A</v>
          </cell>
          <cell r="DS258" t="str">
            <v>N/A</v>
          </cell>
          <cell r="DT258" t="str">
            <v>N/A</v>
          </cell>
          <cell r="DU258" t="str">
            <v>N/A</v>
          </cell>
        </row>
        <row r="259">
          <cell r="AY259" t="str">
            <v>JEP-080-2023</v>
          </cell>
          <cell r="AZ259" t="str">
            <v>JEP-CSPO-080-2023</v>
          </cell>
          <cell r="BA259" t="str">
            <v>Clara Torres</v>
          </cell>
          <cell r="BB259">
            <v>44943</v>
          </cell>
          <cell r="BC259" t="str">
            <v>Sergio Iván Forero Avendaño</v>
          </cell>
          <cell r="BD259" t="str">
            <v>Contratos o convenios que no requieren pluralidad de ofertas</v>
          </cell>
          <cell r="BE259" t="str">
            <v>1. Prestación de servicios</v>
          </cell>
          <cell r="BF259" t="str">
            <v>Cédula de ciudadanía</v>
          </cell>
          <cell r="BG259">
            <v>80845468</v>
          </cell>
          <cell r="BH259">
            <v>0</v>
          </cell>
          <cell r="BI259" t="str">
            <v>Persona Natural</v>
          </cell>
          <cell r="BJ259" t="str">
            <v>Bogotá D.C.</v>
          </cell>
          <cell r="BK259" t="str">
            <v>Prestación de servicios de apoyo al Departamento de Gestión Documental a los procesos de organización, almacenamiento y custodia de los archivos físicos y digitales de la Jurisdicción Especial Para la Paz</v>
          </cell>
          <cell r="BL259" t="str">
            <v>Funciones de la dependencia</v>
          </cell>
          <cell r="BM259" t="str">
            <v>Harvey Danilo Suarez Morales</v>
          </cell>
          <cell r="BN259" t="str">
            <v>Secretaría Ejecutiva</v>
          </cell>
          <cell r="BO259" t="str">
            <v xml:space="preserve">DD- Departamento de Gestión Documental </v>
          </cell>
          <cell r="BP259" t="str">
            <v>Didier Cortes Benavides</v>
          </cell>
          <cell r="BQ259">
            <v>80749065</v>
          </cell>
          <cell r="BR259" t="str">
            <v xml:space="preserve">DD- Departamento de Gestión Documental </v>
          </cell>
          <cell r="BS259" t="str">
            <v>N/A</v>
          </cell>
          <cell r="BT259" t="str">
            <v>N/A</v>
          </cell>
          <cell r="BU259" t="str">
            <v>N/A</v>
          </cell>
          <cell r="BV259" t="str">
            <v>Inversión</v>
          </cell>
          <cell r="BW259">
            <v>45537276</v>
          </cell>
          <cell r="BX259" t="str">
            <v>N/A</v>
          </cell>
          <cell r="BY259" t="str">
            <v>N/A</v>
          </cell>
          <cell r="BZ259">
            <v>3794773</v>
          </cell>
          <cell r="CA259" t="str">
            <v>N/A</v>
          </cell>
          <cell r="CB259">
            <v>42223</v>
          </cell>
          <cell r="CC259">
            <v>35923</v>
          </cell>
          <cell r="CD259">
            <v>2018011001175</v>
          </cell>
          <cell r="CE259">
            <v>44946</v>
          </cell>
          <cell r="CF259">
            <v>44946</v>
          </cell>
          <cell r="CG259" t="str">
            <v>N/A</v>
          </cell>
          <cell r="CH259" t="str">
            <v>N/A</v>
          </cell>
          <cell r="CI259" t="str">
            <v>N/A</v>
          </cell>
          <cell r="CJ259" t="str">
            <v>N/A</v>
          </cell>
          <cell r="CK259" t="str">
            <v>N/A</v>
          </cell>
          <cell r="CL259">
            <v>0</v>
          </cell>
          <cell r="CM259" t="str">
            <v>N/A</v>
          </cell>
          <cell r="CN259">
            <v>0</v>
          </cell>
          <cell r="CO259" t="str">
            <v>N/A</v>
          </cell>
          <cell r="CP259">
            <v>0</v>
          </cell>
          <cell r="CQ259" t="str">
            <v>N/A</v>
          </cell>
          <cell r="CR259">
            <v>0</v>
          </cell>
          <cell r="CS259" t="str">
            <v>N/A</v>
          </cell>
          <cell r="CT259">
            <v>0</v>
          </cell>
          <cell r="CU259">
            <v>0</v>
          </cell>
          <cell r="CV259">
            <v>-245</v>
          </cell>
          <cell r="CW259">
            <v>45537276</v>
          </cell>
          <cell r="CX259" t="str">
            <v>NO</v>
          </cell>
          <cell r="CY259" t="str">
            <v>N/A</v>
          </cell>
          <cell r="CZ259" t="str">
            <v>N/A</v>
          </cell>
          <cell r="DA259" t="str">
            <v>N/A</v>
          </cell>
          <cell r="DB259">
            <v>45291</v>
          </cell>
          <cell r="DC259">
            <v>45046</v>
          </cell>
          <cell r="DD259">
            <v>-296</v>
          </cell>
          <cell r="DE259" t="str">
            <v>SI</v>
          </cell>
          <cell r="DF259" t="str">
            <v>Bogotá D.C.</v>
          </cell>
          <cell r="DG259" t="str">
            <v>Cumplimiento</v>
          </cell>
          <cell r="DH259" t="str">
            <v>895 -45 -994000007707</v>
          </cell>
          <cell r="DI259">
            <v>0</v>
          </cell>
          <cell r="DJ259" t="str">
            <v>Aseguradora Solidaria de Colombia</v>
          </cell>
          <cell r="DK259">
            <v>44946</v>
          </cell>
          <cell r="DL259" t="str">
            <v>20/01/2023 - 20/07/2024</v>
          </cell>
          <cell r="DM259">
            <v>44946</v>
          </cell>
          <cell r="DN259" t="str">
            <v>https://jepcolombia.sharepoint.com/:b:/g/SE/DAJ/SDC/ESAf23wij8FGnYMm_2sBUPEBqXeRLwpxW-cX12u6yNIxnw?e=Gd5rJB</v>
          </cell>
          <cell r="DO259" t="str">
            <v>Dar por terminado el Contrato de Prestación de Servicios Profesionales hasta el 30/04/2023</v>
          </cell>
          <cell r="DP259" t="str">
            <v>Terminado</v>
          </cell>
          <cell r="DQ259" t="str">
            <v>Terminación anticipada</v>
          </cell>
          <cell r="DR259" t="str">
            <v>N/A</v>
          </cell>
          <cell r="DS259" t="str">
            <v>TECNICO EN GESTIÓN DOCUMENTAL</v>
          </cell>
          <cell r="DT259" t="str">
            <v>N/A</v>
          </cell>
          <cell r="DU259" t="str">
            <v>MASCULINO</v>
          </cell>
        </row>
        <row r="260">
          <cell r="AY260" t="str">
            <v>JEP-123-2023</v>
          </cell>
          <cell r="AZ260" t="str">
            <v>JEP-CSPO-123-2023</v>
          </cell>
          <cell r="BA260" t="str">
            <v>Clara Torres</v>
          </cell>
          <cell r="BB260">
            <v>44584</v>
          </cell>
          <cell r="BC260" t="str">
            <v>Dairo  Jair Novoa  Rincon</v>
          </cell>
          <cell r="BD260" t="str">
            <v>Contratos o convenios que no requieren pluralidad de ofertas</v>
          </cell>
          <cell r="BE260" t="str">
            <v>1. Prestación de servicios</v>
          </cell>
          <cell r="BF260" t="str">
            <v>Cédula de ciudadanía</v>
          </cell>
          <cell r="BG260">
            <v>1014214391</v>
          </cell>
          <cell r="BH260">
            <v>6</v>
          </cell>
          <cell r="BI260" t="str">
            <v>Persona Natural</v>
          </cell>
          <cell r="BJ260" t="str">
            <v>Soacha</v>
          </cell>
          <cell r="BK260" t="str">
            <v xml:space="preserve">Prestar servicios de apoyo al Departamento de Gestión Documental en la implementación de los proyectos de organización de archivos y digitalizacion de la Jurisdicción Especial Para la Paz. </v>
          </cell>
          <cell r="BL260" t="str">
            <v>Funciones de la dependencia</v>
          </cell>
          <cell r="BM260" t="str">
            <v>Harvey Danilo Suarez Morales</v>
          </cell>
          <cell r="BN260" t="str">
            <v>Secretaría Ejecutiva</v>
          </cell>
          <cell r="BO260" t="str">
            <v xml:space="preserve">DD- Departamento de Gestión Documental </v>
          </cell>
          <cell r="BP260" t="str">
            <v>Didier Cortes Benavides</v>
          </cell>
          <cell r="BQ260">
            <v>80749065</v>
          </cell>
          <cell r="BR260" t="str">
            <v xml:space="preserve">DD- Departamento de Gestión Documental </v>
          </cell>
          <cell r="BS260" t="str">
            <v>N/A</v>
          </cell>
          <cell r="BT260" t="str">
            <v>N/A</v>
          </cell>
          <cell r="BU260" t="str">
            <v>N/A</v>
          </cell>
          <cell r="BV260" t="str">
            <v>Inversión</v>
          </cell>
          <cell r="BW260">
            <v>45537276</v>
          </cell>
          <cell r="BX260" t="str">
            <v>N/A</v>
          </cell>
          <cell r="BY260" t="str">
            <v>N/A</v>
          </cell>
          <cell r="BZ260">
            <v>3794773</v>
          </cell>
          <cell r="CA260" t="str">
            <v>N/A</v>
          </cell>
          <cell r="CB260">
            <v>61323</v>
          </cell>
          <cell r="CC260">
            <v>45623</v>
          </cell>
          <cell r="CD260">
            <v>2018011001175</v>
          </cell>
          <cell r="CE260">
            <v>44950</v>
          </cell>
          <cell r="CF260">
            <v>44951</v>
          </cell>
          <cell r="CG260" t="str">
            <v>N/A</v>
          </cell>
          <cell r="CH260" t="str">
            <v>N/A</v>
          </cell>
          <cell r="CI260" t="str">
            <v>N/A</v>
          </cell>
          <cell r="CJ260" t="str">
            <v>N/A</v>
          </cell>
          <cell r="CK260" t="str">
            <v>N/A</v>
          </cell>
          <cell r="CL260">
            <v>0</v>
          </cell>
          <cell r="CM260" t="str">
            <v>N/A</v>
          </cell>
          <cell r="CN260">
            <v>0</v>
          </cell>
          <cell r="CO260" t="str">
            <v>N/A</v>
          </cell>
          <cell r="CP260">
            <v>0</v>
          </cell>
          <cell r="CQ260" t="str">
            <v>N/A</v>
          </cell>
          <cell r="CR260">
            <v>0</v>
          </cell>
          <cell r="CS260" t="str">
            <v>N/A</v>
          </cell>
          <cell r="CT260">
            <v>0</v>
          </cell>
          <cell r="CU260">
            <v>0</v>
          </cell>
          <cell r="CV260">
            <v>-214</v>
          </cell>
          <cell r="CW260">
            <v>45537276</v>
          </cell>
          <cell r="CX260" t="str">
            <v>NO</v>
          </cell>
          <cell r="CY260" t="str">
            <v>N/A</v>
          </cell>
          <cell r="CZ260" t="str">
            <v>N/A</v>
          </cell>
          <cell r="DA260" t="str">
            <v>N/A</v>
          </cell>
          <cell r="DB260">
            <v>45291</v>
          </cell>
          <cell r="DC260">
            <v>45077</v>
          </cell>
          <cell r="DD260">
            <v>-265</v>
          </cell>
          <cell r="DE260" t="str">
            <v>NO</v>
          </cell>
          <cell r="DF260" t="str">
            <v>Bogotá D.C.</v>
          </cell>
          <cell r="DG260" t="str">
            <v>Cumplimiento</v>
          </cell>
          <cell r="DH260" t="str">
            <v>15-45-101153604</v>
          </cell>
          <cell r="DI260">
            <v>0</v>
          </cell>
          <cell r="DJ260" t="str">
            <v>Seguros del Estado S.A.</v>
          </cell>
          <cell r="DK260">
            <v>44951</v>
          </cell>
          <cell r="DL260" t="str">
            <v>24/01/2023 - 15/07/2024</v>
          </cell>
          <cell r="DM260">
            <v>44951</v>
          </cell>
          <cell r="DN260" t="str">
            <v>https://jepcolombia.sharepoint.com/:b:/g/SE/DAJ/SDC/EeeCRktKRpRLgTgvK7-XRKwBOqYuVK0gl8F8v_UNUeMTvA?e=gDVemu</v>
          </cell>
          <cell r="DO260" t="str">
            <v>El 31/05/2023 quedo publicada el acta de terminación del contrato JEP-123-2023, a partir del 1 de junio de 2023.</v>
          </cell>
          <cell r="DP260" t="str">
            <v>Terminado</v>
          </cell>
          <cell r="DQ260" t="str">
            <v>Terminación anticipada</v>
          </cell>
          <cell r="DR260" t="str">
            <v>N/A</v>
          </cell>
          <cell r="DS260" t="str">
            <v>TÉCNICO EN ORGANIZACIÓN DE ARCHIVO</v>
          </cell>
          <cell r="DT260" t="str">
            <v>N/A</v>
          </cell>
          <cell r="DU260" t="str">
            <v>MASCULINO</v>
          </cell>
        </row>
        <row r="261">
          <cell r="AY261" t="str">
            <v>JEP-187-2023</v>
          </cell>
          <cell r="AZ261" t="str">
            <v>JEP-CSPO-187-2023</v>
          </cell>
          <cell r="BA261" t="str">
            <v>Clara Torres</v>
          </cell>
          <cell r="BB261">
            <v>44953</v>
          </cell>
          <cell r="BC261" t="str">
            <v>Rosemberg Arley Peña Castañeda</v>
          </cell>
          <cell r="BD261" t="str">
            <v>Contratos o convenios que no requieren pluralidad de ofertas</v>
          </cell>
          <cell r="BE261" t="str">
            <v>1. Prestación de servicios</v>
          </cell>
          <cell r="BF261" t="str">
            <v>Cédula de ciudadanía</v>
          </cell>
          <cell r="BG261">
            <v>700030153</v>
          </cell>
          <cell r="BH261">
            <v>6</v>
          </cell>
          <cell r="BI261" t="str">
            <v>Persona Natural</v>
          </cell>
          <cell r="BJ261" t="str">
            <v>Bogotá D.C.</v>
          </cell>
          <cell r="BK261" t="str">
            <v>Prestar servicios de apoyo al Departamento de Gestión Documental en el seguimiento de los proyectos de organización de archivos y digitalizacion de la Jurisdicción Especial Para la Paz</v>
          </cell>
          <cell r="BL261" t="str">
            <v>Funciones de la dependencia</v>
          </cell>
          <cell r="BM261" t="str">
            <v>Harvey Danilo Suárez Morales</v>
          </cell>
          <cell r="BN261" t="str">
            <v>Secretaría Ejecutiva</v>
          </cell>
          <cell r="BO261" t="str">
            <v xml:space="preserve">DD- Departamento de Gestión Documental </v>
          </cell>
          <cell r="BP261" t="str">
            <v>Didier Cortes Benavides</v>
          </cell>
          <cell r="BQ261">
            <v>80749065</v>
          </cell>
          <cell r="BR261" t="str">
            <v xml:space="preserve">DD- Departamento de Gestión Documental </v>
          </cell>
          <cell r="BS261" t="str">
            <v>Fanny Salazar Estupiñán
1.032.360.661
9/10/2023 -  hasta por el término que dure la
ausencia de su titular</v>
          </cell>
          <cell r="BT261" t="str">
            <v>N/A</v>
          </cell>
          <cell r="BU261" t="str">
            <v>N/A</v>
          </cell>
          <cell r="BV261" t="str">
            <v>Inversión</v>
          </cell>
          <cell r="BW261">
            <v>45537276</v>
          </cell>
          <cell r="BX261" t="str">
            <v>N/A</v>
          </cell>
          <cell r="BY261" t="str">
            <v>N/A</v>
          </cell>
          <cell r="BZ261">
            <v>3794773</v>
          </cell>
          <cell r="CA261" t="str">
            <v>N/A</v>
          </cell>
          <cell r="CB261">
            <v>55023</v>
          </cell>
          <cell r="CC261" t="str">
            <v xml:space="preserve">	56523</v>
          </cell>
          <cell r="CD261" t="str">
            <v xml:space="preserve">	2018011001175</v>
          </cell>
          <cell r="CE261">
            <v>44956</v>
          </cell>
          <cell r="CF261">
            <v>44957</v>
          </cell>
          <cell r="CG261" t="str">
            <v>Edison Andres Bernal Gonzalez</v>
          </cell>
          <cell r="CH261" t="str">
            <v>Cedula de ciudadanía</v>
          </cell>
          <cell r="CI261">
            <v>80187446</v>
          </cell>
          <cell r="CJ261">
            <v>5</v>
          </cell>
          <cell r="CK261">
            <v>45051</v>
          </cell>
          <cell r="CL261">
            <v>0</v>
          </cell>
          <cell r="CM261" t="str">
            <v>N/A</v>
          </cell>
          <cell r="CN261">
            <v>0</v>
          </cell>
          <cell r="CO261" t="str">
            <v>N/A</v>
          </cell>
          <cell r="CP261">
            <v>0</v>
          </cell>
          <cell r="CQ261" t="str">
            <v>N/A</v>
          </cell>
          <cell r="CR261">
            <v>0</v>
          </cell>
          <cell r="CS261" t="str">
            <v>N/A</v>
          </cell>
          <cell r="CT261">
            <v>0</v>
          </cell>
          <cell r="CU261" t="str">
            <v>N/A</v>
          </cell>
          <cell r="CV261">
            <v>0</v>
          </cell>
          <cell r="CW261">
            <v>45537276</v>
          </cell>
          <cell r="CX261" t="str">
            <v>NO</v>
          </cell>
          <cell r="CY261" t="str">
            <v>N/A</v>
          </cell>
          <cell r="CZ261" t="str">
            <v>N/A</v>
          </cell>
          <cell r="DA261" t="str">
            <v>N/A</v>
          </cell>
          <cell r="DB261">
            <v>45291</v>
          </cell>
          <cell r="DC261">
            <v>45291</v>
          </cell>
          <cell r="DD261">
            <v>-51</v>
          </cell>
          <cell r="DE261" t="str">
            <v>SI</v>
          </cell>
          <cell r="DF261" t="str">
            <v>Bogotá D.C.</v>
          </cell>
          <cell r="DG261" t="str">
            <v>Cumplimiento</v>
          </cell>
          <cell r="DH261" t="str">
            <v>15-45-101153811
15-45-101157384</v>
          </cell>
          <cell r="DI261" t="str">
            <v>0
0</v>
          </cell>
          <cell r="DJ261" t="str">
            <v>Seguros del Estado S.A.
Seguros del Estado S.A.</v>
          </cell>
          <cell r="DK261" t="str">
            <v>31/01/2023
08/05/2023</v>
          </cell>
          <cell r="DL261" t="str">
            <v>30/01/2023 - 30/06/2024
08/05/2023 - 10/07/2024</v>
          </cell>
          <cell r="DM261" t="str">
            <v>31/01/2023
30/05/2023</v>
          </cell>
          <cell r="DN261" t="str">
            <v>https://jepcolombia.sharepoint.com/:b:/g/SE/DAJ/SDC/EWj3vuP8xSBBlidie2EiVQUBNsAQJ1NnkCByJP4CdtgcHg?e=p1eZtf</v>
          </cell>
          <cell r="DO261" t="str">
            <v>Se cede a partir del 5/05/2023</v>
          </cell>
          <cell r="DP261" t="str">
            <v>Terminado</v>
          </cell>
          <cell r="DQ261" t="str">
            <v>Cesión</v>
          </cell>
          <cell r="DR261" t="str">
            <v>N/A</v>
          </cell>
          <cell r="DS261" t="str">
            <v>ADMINISTRACIÓN DE EMPRESAS Y GESTIÓN AMBIENTAL</v>
          </cell>
          <cell r="DT261" t="str">
            <v>TECNICO EN ASISTENCIA Y GESTIÓN DOCUMENTAL</v>
          </cell>
          <cell r="DU261" t="str">
            <v>MASCULINO</v>
          </cell>
        </row>
        <row r="262">
          <cell r="AY262" t="str">
            <v>JEP-121-2023</v>
          </cell>
          <cell r="AZ262" t="str">
            <v>JEP-CSPO-121-2023</v>
          </cell>
          <cell r="BA262" t="str">
            <v>Arinson Ruiz</v>
          </cell>
          <cell r="BB262">
            <v>44584</v>
          </cell>
          <cell r="BC262" t="str">
            <v>Dora Sofia Robayo Barbosa</v>
          </cell>
          <cell r="BD262" t="str">
            <v>Contratos o convenios que no requieren pluralidad de ofertas</v>
          </cell>
          <cell r="BE262" t="str">
            <v>1. Prestación de servicios</v>
          </cell>
          <cell r="BF262" t="str">
            <v>Cédula de ciudadanía</v>
          </cell>
          <cell r="BG262">
            <v>39702035</v>
          </cell>
          <cell r="BH262">
            <v>2</v>
          </cell>
          <cell r="BI262" t="str">
            <v>Persona Natural</v>
          </cell>
          <cell r="BJ262" t="str">
            <v>Bogotá D.C.</v>
          </cell>
          <cell r="BK262" t="str">
            <v xml:space="preserve">Prestar servicios profesionales al Departamento de Gestión Documental en el acompañamiento a las actividades relacionadas con la implementación de los proyectos del departamento de gestión documental. </v>
          </cell>
          <cell r="BL262" t="str">
            <v>Funciones de la dependencia</v>
          </cell>
          <cell r="BM262" t="str">
            <v>Harvey Danilo Suárez Morales</v>
          </cell>
          <cell r="BN262" t="str">
            <v>Secretaría Ejecutiva</v>
          </cell>
          <cell r="BO262" t="str">
            <v xml:space="preserve">DD- Departamento de Gestión Documental </v>
          </cell>
          <cell r="BP262" t="str">
            <v>Didier Cortes Benavides</v>
          </cell>
          <cell r="BQ262">
            <v>80749065</v>
          </cell>
          <cell r="BR262" t="str">
            <v xml:space="preserve">DD- Departamento de Gestión Documental </v>
          </cell>
          <cell r="BS262" t="str">
            <v>Fanny Salazar Estupiñán
1.032.360.661
9/10/2023 -  hasta por el término que dure la
ausencia de su titular</v>
          </cell>
          <cell r="BT262" t="str">
            <v>N/A</v>
          </cell>
          <cell r="BU262" t="str">
            <v>N/A</v>
          </cell>
          <cell r="BV262" t="str">
            <v>Inversión</v>
          </cell>
          <cell r="BW262">
            <v>103825056</v>
          </cell>
          <cell r="BX262" t="str">
            <v>N/A</v>
          </cell>
          <cell r="BY262" t="str">
            <v>N/A</v>
          </cell>
          <cell r="BZ262">
            <v>8652088</v>
          </cell>
          <cell r="CA262" t="str">
            <v>N/A</v>
          </cell>
          <cell r="CB262">
            <v>54923</v>
          </cell>
          <cell r="CC262">
            <v>46223</v>
          </cell>
          <cell r="CD262">
            <v>2018011001175</v>
          </cell>
          <cell r="CE262">
            <v>44950</v>
          </cell>
          <cell r="CF262">
            <v>44958</v>
          </cell>
          <cell r="CG262" t="str">
            <v>N/A</v>
          </cell>
          <cell r="CH262" t="str">
            <v>N/A</v>
          </cell>
          <cell r="CI262" t="str">
            <v>N/A</v>
          </cell>
          <cell r="CJ262" t="str">
            <v>N/A</v>
          </cell>
          <cell r="CK262" t="str">
            <v>N/A</v>
          </cell>
          <cell r="CL262">
            <v>0</v>
          </cell>
          <cell r="CM262" t="str">
            <v>N/A</v>
          </cell>
          <cell r="CN262">
            <v>0</v>
          </cell>
          <cell r="CO262" t="str">
            <v>N/A</v>
          </cell>
          <cell r="CP262">
            <v>0</v>
          </cell>
          <cell r="CQ262" t="str">
            <v>N/A</v>
          </cell>
          <cell r="CR262">
            <v>0</v>
          </cell>
          <cell r="CS262" t="str">
            <v>N/A</v>
          </cell>
          <cell r="CT262">
            <v>0</v>
          </cell>
          <cell r="CU262" t="str">
            <v>N/A</v>
          </cell>
          <cell r="CV262">
            <v>0</v>
          </cell>
          <cell r="CW262">
            <v>103825056</v>
          </cell>
          <cell r="CX262" t="str">
            <v>NO</v>
          </cell>
          <cell r="CY262" t="str">
            <v>N/A</v>
          </cell>
          <cell r="CZ262" t="str">
            <v>N/A</v>
          </cell>
          <cell r="DA262" t="str">
            <v>N/A</v>
          </cell>
          <cell r="DB262">
            <v>45291</v>
          </cell>
          <cell r="DC262">
            <v>45291</v>
          </cell>
          <cell r="DD262">
            <v>-51</v>
          </cell>
          <cell r="DE262" t="str">
            <v>SI</v>
          </cell>
          <cell r="DF262" t="str">
            <v>Bogotá D.C.</v>
          </cell>
          <cell r="DG262" t="str">
            <v>Cumplimiento</v>
          </cell>
          <cell r="DH262" t="str">
            <v>15-45-101153593</v>
          </cell>
          <cell r="DI262">
            <v>0</v>
          </cell>
          <cell r="DJ262" t="str">
            <v>Seguros del Estado S.A.</v>
          </cell>
          <cell r="DK262">
            <v>44951</v>
          </cell>
          <cell r="DL262" t="str">
            <v>24/01/2023  - 15/07/2024</v>
          </cell>
          <cell r="DM262">
            <v>44956</v>
          </cell>
          <cell r="DN262" t="str">
            <v>https://jepcolombia.sharepoint.com/:b:/g/SE/DAJ/SDC/Ed3x27eOCWxPjW2oin09H5wBUYVeXDzkz6Bn9o8qnm6g6w?e=f1vV22</v>
          </cell>
          <cell r="DO262" t="str">
            <v>Ninguna</v>
          </cell>
          <cell r="DP262" t="str">
            <v>Terminado</v>
          </cell>
          <cell r="DQ262" t="str">
            <v>Ingreso</v>
          </cell>
          <cell r="DR262" t="str">
            <v>N/A</v>
          </cell>
          <cell r="DS262" t="str">
            <v>BIBLIOTECOLOGIA Y ARCHIVISTICA</v>
          </cell>
          <cell r="DT262" t="str">
            <v>N/A</v>
          </cell>
          <cell r="DU262" t="str">
            <v>FEMENINO</v>
          </cell>
        </row>
        <row r="263">
          <cell r="AY263" t="str">
            <v>JEP-081-2023</v>
          </cell>
          <cell r="AZ263" t="str">
            <v>JEP-CSPO-081-2023</v>
          </cell>
          <cell r="BA263" t="str">
            <v>Clara Torres</v>
          </cell>
          <cell r="BB263">
            <v>44943</v>
          </cell>
          <cell r="BC263" t="str">
            <v xml:space="preserve">Carlos Alberto Suarez Martinez </v>
          </cell>
          <cell r="BD263" t="str">
            <v>Contratos o convenios que no requieren pluralidad de ofertas</v>
          </cell>
          <cell r="BE263" t="str">
            <v>1. Prestación de servicios</v>
          </cell>
          <cell r="BF263" t="str">
            <v>Cédula de ciudadanía</v>
          </cell>
          <cell r="BG263">
            <v>79759887</v>
          </cell>
          <cell r="BH263">
            <v>1</v>
          </cell>
          <cell r="BI263" t="str">
            <v>Persona Natural</v>
          </cell>
          <cell r="BJ263" t="str">
            <v>Bogotá D.C.</v>
          </cell>
          <cell r="BK263" t="str">
            <v>Prestar servicios de apoyo al Departamento de Gestión Documental para el seguimiento y acompañamiento al servicio firma digital y  sistema de gestión documental de la Jurisdicción Especial Para la Paz</v>
          </cell>
          <cell r="BL263" t="str">
            <v>Funciones de la dependencia</v>
          </cell>
          <cell r="BM263" t="str">
            <v>Harvey Danilo Suarez Morales</v>
          </cell>
          <cell r="BN263" t="str">
            <v>Secretaría Ejecutiva</v>
          </cell>
          <cell r="BO263" t="str">
            <v xml:space="preserve">DD- Departamento de Gestión Documental </v>
          </cell>
          <cell r="BP263" t="str">
            <v>Didier Cortes Benavides</v>
          </cell>
          <cell r="BQ263">
            <v>80749065</v>
          </cell>
          <cell r="BR263" t="str">
            <v xml:space="preserve">DD- Departamento de Gestión Documental </v>
          </cell>
          <cell r="BS263" t="str">
            <v>N/A</v>
          </cell>
          <cell r="BT263" t="str">
            <v>N/A</v>
          </cell>
          <cell r="BU263" t="str">
            <v>N/A</v>
          </cell>
          <cell r="BV263" t="str">
            <v>Inversión</v>
          </cell>
          <cell r="BW263">
            <v>45537276</v>
          </cell>
          <cell r="BX263" t="str">
            <v>N/A</v>
          </cell>
          <cell r="BY263" t="str">
            <v>N/A</v>
          </cell>
          <cell r="BZ263">
            <v>3794773</v>
          </cell>
          <cell r="CA263" t="str">
            <v>N/A</v>
          </cell>
          <cell r="CB263">
            <v>29123</v>
          </cell>
          <cell r="CC263">
            <v>36023</v>
          </cell>
          <cell r="CD263">
            <v>2018011001175</v>
          </cell>
          <cell r="CE263">
            <v>44946</v>
          </cell>
          <cell r="CF263">
            <v>44947</v>
          </cell>
          <cell r="CG263" t="str">
            <v>N/A</v>
          </cell>
          <cell r="CH263" t="str">
            <v>N/A</v>
          </cell>
          <cell r="CI263" t="str">
            <v>N/A</v>
          </cell>
          <cell r="CJ263" t="str">
            <v>N/A</v>
          </cell>
          <cell r="CK263" t="str">
            <v>N/A</v>
          </cell>
          <cell r="CL263">
            <v>0</v>
          </cell>
          <cell r="CM263" t="str">
            <v>N/A</v>
          </cell>
          <cell r="CN263">
            <v>0</v>
          </cell>
          <cell r="CO263" t="str">
            <v>N/A</v>
          </cell>
          <cell r="CP263">
            <v>0</v>
          </cell>
          <cell r="CQ263" t="str">
            <v>N/A</v>
          </cell>
          <cell r="CR263">
            <v>0</v>
          </cell>
          <cell r="CS263" t="str">
            <v>N/A</v>
          </cell>
          <cell r="CT263">
            <v>0</v>
          </cell>
          <cell r="CU263">
            <v>0</v>
          </cell>
          <cell r="CV263">
            <v>-245</v>
          </cell>
          <cell r="CW263">
            <v>45537276</v>
          </cell>
          <cell r="CX263" t="str">
            <v>NO</v>
          </cell>
          <cell r="CY263" t="str">
            <v>N/A</v>
          </cell>
          <cell r="CZ263" t="str">
            <v>N/A</v>
          </cell>
          <cell r="DA263" t="str">
            <v>N/A</v>
          </cell>
          <cell r="DB263">
            <v>45291</v>
          </cell>
          <cell r="DC263">
            <v>45046</v>
          </cell>
          <cell r="DD263">
            <v>-296</v>
          </cell>
          <cell r="DE263" t="str">
            <v>SI</v>
          </cell>
          <cell r="DF263" t="str">
            <v>Bogotá D.C.</v>
          </cell>
          <cell r="DG263" t="str">
            <v>Cumplimiento</v>
          </cell>
          <cell r="DH263" t="str">
            <v>15-45-101153446</v>
          </cell>
          <cell r="DI263">
            <v>0</v>
          </cell>
          <cell r="DJ263" t="str">
            <v>Seguros del Estado S.A.</v>
          </cell>
          <cell r="DK263">
            <v>44946</v>
          </cell>
          <cell r="DL263" t="str">
            <v>20/01/2023 - 15/07/2024</v>
          </cell>
          <cell r="DM263">
            <v>44946</v>
          </cell>
          <cell r="DN263" t="str">
            <v>https://jepcolombia.sharepoint.com/:b:/g/SE/DAJ/SDC/ESkWzksblKVAvSk-mqKiUacB47F7rbSh4LayNnu0nG3tiw?e=memD2C</v>
          </cell>
          <cell r="DO263" t="str">
            <v>Dar por terminado el Contrato de Prestación de Servicios Profesionales hasta el 30/04/2023</v>
          </cell>
          <cell r="DP263" t="str">
            <v>Terminado</v>
          </cell>
          <cell r="DQ263" t="str">
            <v>Terminación anticipada</v>
          </cell>
          <cell r="DR263" t="str">
            <v>N/A</v>
          </cell>
          <cell r="DS263" t="str">
            <v>TECNICO EN GESTIÓN DE NEGOCIOS</v>
          </cell>
          <cell r="DT263" t="str">
            <v>N/A</v>
          </cell>
          <cell r="DU263" t="str">
            <v>MASCULINO</v>
          </cell>
        </row>
        <row r="264">
          <cell r="AY264" t="str">
            <v>JEP-267-2023</v>
          </cell>
          <cell r="AZ264" t="str">
            <v>JEP-CSPO-267-2023</v>
          </cell>
          <cell r="BA264" t="str">
            <v>Arinson Ruiz</v>
          </cell>
          <cell r="BB264">
            <v>44958</v>
          </cell>
          <cell r="BC264" t="str">
            <v>Eliana Katerin Imbol Torres</v>
          </cell>
          <cell r="BD264" t="str">
            <v>Contratos o convenios que no requieren pluralidad de ofertas</v>
          </cell>
          <cell r="BE264" t="str">
            <v>1. Prestación de servicios</v>
          </cell>
          <cell r="BF264" t="str">
            <v>Cédula de ciudadanía</v>
          </cell>
          <cell r="BG264">
            <v>1016019889</v>
          </cell>
          <cell r="BH264">
            <v>3</v>
          </cell>
          <cell r="BI264" t="str">
            <v>Persona Natural</v>
          </cell>
          <cell r="BJ264" t="str">
            <v>Bogotá D.C</v>
          </cell>
          <cell r="BK264" t="str">
            <v xml:space="preserve">Prestar servicios profesionales para apoyar al departamento de gestión documental con la gestión de las acciones constitucionales, órdenes judiciales y solicitudes de la ventanilla única de la Jurisdicción Especial Para La Paz. </v>
          </cell>
          <cell r="BL264" t="str">
            <v>Funciones de la dependencia</v>
          </cell>
          <cell r="BM264" t="str">
            <v>Harvey Danilo Suarez Morales</v>
          </cell>
          <cell r="BN264" t="str">
            <v>Secretaría Ejecutiva</v>
          </cell>
          <cell r="BO264" t="str">
            <v xml:space="preserve">DD- Departamento de Gestión Documental </v>
          </cell>
          <cell r="BP264" t="str">
            <v>Didier Cortes Benavides</v>
          </cell>
          <cell r="BQ264">
            <v>80749065</v>
          </cell>
          <cell r="BR264" t="str">
            <v xml:space="preserve">DD- Departamento de Gestión Documental </v>
          </cell>
          <cell r="BS264" t="str">
            <v>Fanny Salazar Estupiñán
1.032.360.661
9/10/2023 -  hasta por el término que dure la
ausencia de su titular</v>
          </cell>
          <cell r="BT264" t="str">
            <v>N/A</v>
          </cell>
          <cell r="BU264" t="str">
            <v>N/A</v>
          </cell>
          <cell r="BV264" t="str">
            <v>Inversión</v>
          </cell>
          <cell r="BW264">
            <v>60109236</v>
          </cell>
          <cell r="BX264" t="str">
            <v>N/A</v>
          </cell>
          <cell r="BY264" t="str">
            <v>N/A</v>
          </cell>
          <cell r="BZ264">
            <v>5464476</v>
          </cell>
          <cell r="CA264" t="str">
            <v>N/A</v>
          </cell>
          <cell r="CB264">
            <v>55123</v>
          </cell>
          <cell r="CC264">
            <v>65823</v>
          </cell>
          <cell r="CD264">
            <v>2018011001175</v>
          </cell>
          <cell r="CE264">
            <v>44960</v>
          </cell>
          <cell r="CF264">
            <v>44963</v>
          </cell>
          <cell r="CG264" t="str">
            <v>Leidy Johanna Arango Prieto</v>
          </cell>
          <cell r="CH264" t="str">
            <v>Cedula de ciudadanía</v>
          </cell>
          <cell r="CI264">
            <v>1073599854</v>
          </cell>
          <cell r="CJ264">
            <v>0</v>
          </cell>
          <cell r="CK264">
            <v>45028</v>
          </cell>
          <cell r="CL264">
            <v>0</v>
          </cell>
          <cell r="CM264" t="str">
            <v>N/A</v>
          </cell>
          <cell r="CN264">
            <v>0</v>
          </cell>
          <cell r="CO264" t="str">
            <v>N/A</v>
          </cell>
          <cell r="CP264">
            <v>0</v>
          </cell>
          <cell r="CQ264" t="str">
            <v>N/A</v>
          </cell>
          <cell r="CR264">
            <v>0</v>
          </cell>
          <cell r="CS264" t="str">
            <v>N/A</v>
          </cell>
          <cell r="CT264">
            <v>0</v>
          </cell>
          <cell r="CU264">
            <v>0</v>
          </cell>
          <cell r="CV264">
            <v>0</v>
          </cell>
          <cell r="CW264">
            <v>60109236</v>
          </cell>
          <cell r="CX264" t="str">
            <v>NO</v>
          </cell>
          <cell r="CY264" t="str">
            <v>N/A</v>
          </cell>
          <cell r="CZ264" t="str">
            <v>N/A</v>
          </cell>
          <cell r="DA264" t="str">
            <v>N/A</v>
          </cell>
          <cell r="DB264">
            <v>45138</v>
          </cell>
          <cell r="DC264">
            <v>45138</v>
          </cell>
          <cell r="DD264">
            <v>-204</v>
          </cell>
          <cell r="DE264" t="str">
            <v>NO</v>
          </cell>
          <cell r="DF264" t="str">
            <v>Bogotá D.C.</v>
          </cell>
          <cell r="DG264" t="str">
            <v>Cumplimiento</v>
          </cell>
          <cell r="DH264" t="str">
            <v xml:space="preserve">15-45-101154082
14-47-101024013 </v>
          </cell>
          <cell r="DI264" t="str">
            <v>0
0</v>
          </cell>
          <cell r="DJ264" t="str">
            <v>Seguros del Estado S.A.
Seguros del Estado S.A.</v>
          </cell>
          <cell r="DK264" t="str">
            <v>06/02/2023
13/04/2023</v>
          </cell>
          <cell r="DL264" t="str">
            <v>02/02/2023 - 30/06/2024
12/04/2023 - 30/06/2024</v>
          </cell>
          <cell r="DM264" t="str">
            <v>06/02/2023
13/04/2023</v>
          </cell>
          <cell r="DN264" t="str">
            <v>https://jepcolombia.sharepoint.com/:b:/g/SE/DAJ/SDC/EX9dLxIWlhFKm8JIIVP2y-0BgrDC7iJlDNk0vBuGw5gWlQ?e=42ev6A</v>
          </cell>
          <cell r="DO264" t="str">
            <v>El 12/04/2032 se publicó la cesión del contrato  de Prestación de Servicios No. JEP-267-2023, Cedente - ELIANA KATERIN IMBOL TORRES - Cesionaria - LEIDY JOHANNA ARANGO PRIETO</v>
          </cell>
          <cell r="DP264" t="str">
            <v>Terminado</v>
          </cell>
          <cell r="DQ264" t="str">
            <v>Cesión</v>
          </cell>
          <cell r="DR264" t="str">
            <v>N/A</v>
          </cell>
          <cell r="DS264" t="str">
            <v>DERECHO</v>
          </cell>
          <cell r="DT264" t="str">
            <v>N/A</v>
          </cell>
          <cell r="DU264" t="str">
            <v>FEMENINO</v>
          </cell>
        </row>
        <row r="265">
          <cell r="AY265" t="str">
            <v>JEP-393-2023</v>
          </cell>
          <cell r="AZ265" t="str">
            <v>JEP-CSPO-393-2023</v>
          </cell>
          <cell r="BA265" t="str">
            <v>Arinson Ruiz</v>
          </cell>
          <cell r="BB265">
            <v>44970</v>
          </cell>
          <cell r="BC265" t="str">
            <v xml:space="preserve">Andres Leonardo Tibaduiza Avila </v>
          </cell>
          <cell r="BD265" t="str">
            <v>Contratos o convenios que no requieren pluralidad de ofertas</v>
          </cell>
          <cell r="BE265" t="str">
            <v>1. Prestación de servicios</v>
          </cell>
          <cell r="BF265" t="str">
            <v>Cédula de ciudadanía</v>
          </cell>
          <cell r="BG265">
            <v>79818380</v>
          </cell>
          <cell r="BH265">
            <v>3</v>
          </cell>
          <cell r="BI265" t="str">
            <v>Persona Natural</v>
          </cell>
          <cell r="BJ265" t="str">
            <v>Bogotá D.C.</v>
          </cell>
          <cell r="BK265" t="str">
            <v xml:space="preserve">Prestar servicios profesionales en el Departamento de Gestión Documental para apoyar las actividades relacionadas con la implementación de los instrumentos archivísticos en la Jurisdicción Especial para la Paz. </v>
          </cell>
          <cell r="BL265" t="str">
            <v>Funciones de la dependencia</v>
          </cell>
          <cell r="BM265" t="str">
            <v>Harvey Danilo Suárez Morales</v>
          </cell>
          <cell r="BN265" t="str">
            <v>Secretaría Ejecutiva</v>
          </cell>
          <cell r="BO265" t="str">
            <v xml:space="preserve">DD- Departamento de Gestión Documental </v>
          </cell>
          <cell r="BP265" t="str">
            <v>Didier Cortes Benavides</v>
          </cell>
          <cell r="BQ265">
            <v>80749065</v>
          </cell>
          <cell r="BR265" t="str">
            <v xml:space="preserve">DD- Departamento de Gestión Documental </v>
          </cell>
          <cell r="BS265" t="str">
            <v>Fanny Salazar Estupiñán
1.032.360.661
9/10/2023 -  hasta por el término que dure la
ausencia de su titular</v>
          </cell>
          <cell r="BT265" t="str">
            <v>N/A</v>
          </cell>
          <cell r="BU265" t="str">
            <v>N/A</v>
          </cell>
          <cell r="BV265" t="str">
            <v>Inversión</v>
          </cell>
          <cell r="BW265">
            <v>95172968</v>
          </cell>
          <cell r="BX265" t="str">
            <v>N/A</v>
          </cell>
          <cell r="BY265" t="str">
            <v>N/A</v>
          </cell>
          <cell r="BZ265">
            <v>8652088</v>
          </cell>
          <cell r="CA265" t="str">
            <v>N/A</v>
          </cell>
          <cell r="CB265">
            <v>55223</v>
          </cell>
          <cell r="CC265">
            <v>100823</v>
          </cell>
          <cell r="CD265">
            <v>2018011001175</v>
          </cell>
          <cell r="CE265">
            <v>44974</v>
          </cell>
          <cell r="CF265">
            <v>44974</v>
          </cell>
          <cell r="CG265" t="str">
            <v>N/A</v>
          </cell>
          <cell r="CH265" t="str">
            <v>N/A</v>
          </cell>
          <cell r="CI265" t="str">
            <v>N/A</v>
          </cell>
          <cell r="CJ265" t="str">
            <v>N/A</v>
          </cell>
          <cell r="CK265" t="str">
            <v>N/A</v>
          </cell>
          <cell r="CL265">
            <v>0</v>
          </cell>
          <cell r="CM265" t="str">
            <v>N/A</v>
          </cell>
          <cell r="CN265">
            <v>0</v>
          </cell>
          <cell r="CO265" t="str">
            <v>N/A</v>
          </cell>
          <cell r="CP265">
            <v>0</v>
          </cell>
          <cell r="CQ265" t="str">
            <v>N/A</v>
          </cell>
          <cell r="CR265">
            <v>0</v>
          </cell>
          <cell r="CS265" t="str">
            <v>N/A</v>
          </cell>
          <cell r="CT265">
            <v>0</v>
          </cell>
          <cell r="CU265" t="str">
            <v>N/A</v>
          </cell>
          <cell r="CV265">
            <v>0</v>
          </cell>
          <cell r="CW265">
            <v>95172968</v>
          </cell>
          <cell r="CX265" t="str">
            <v>NO</v>
          </cell>
          <cell r="CY265" t="str">
            <v>N/A</v>
          </cell>
          <cell r="CZ265" t="str">
            <v>N/A</v>
          </cell>
          <cell r="DA265" t="str">
            <v>N/A</v>
          </cell>
          <cell r="DB265">
            <v>45291</v>
          </cell>
          <cell r="DC265">
            <v>45291</v>
          </cell>
          <cell r="DD265">
            <v>-51</v>
          </cell>
          <cell r="DE265" t="str">
            <v>NO</v>
          </cell>
          <cell r="DF265" t="str">
            <v>Bogotá D.C.</v>
          </cell>
          <cell r="DG265" t="str">
            <v>Cumplimiento</v>
          </cell>
          <cell r="DH265" t="str">
            <v xml:space="preserve"> 15-45-101154671</v>
          </cell>
          <cell r="DI265">
            <v>0</v>
          </cell>
          <cell r="DJ265" t="str">
            <v>Seguros del Estado S.A.</v>
          </cell>
          <cell r="DK265">
            <v>44974</v>
          </cell>
          <cell r="DL265" t="str">
            <v>17/02/2023 - 30/06/2024</v>
          </cell>
          <cell r="DM265">
            <v>44974</v>
          </cell>
          <cell r="DN265" t="str">
            <v>https://jepcolombia.sharepoint.com/:b:/g/SE/DAJ/SDC/ETvfRk-Zv5lNhCXlEEUJRfEBkcWgYP32awgYcl_oL_LRtA?e=xrRSpj</v>
          </cell>
          <cell r="DO265" t="str">
            <v>Ninguna</v>
          </cell>
          <cell r="DP265" t="str">
            <v>Terminado</v>
          </cell>
          <cell r="DQ265" t="str">
            <v>Ingreso</v>
          </cell>
          <cell r="DR265" t="str">
            <v>N/A</v>
          </cell>
          <cell r="DS265" t="str">
            <v xml:space="preserve">SISTEMAS DE INFORMACIÓN BIBLIOTECOLOGIA Y ARCHIVISTICA </v>
          </cell>
          <cell r="DT265" t="str">
            <v>N/A</v>
          </cell>
          <cell r="DU265" t="str">
            <v>MASCULINO</v>
          </cell>
        </row>
        <row r="266">
          <cell r="AY266" t="str">
            <v>JEP-164-2023</v>
          </cell>
          <cell r="AZ266" t="str">
            <v>JEP-CSPO-164-2023</v>
          </cell>
          <cell r="BA266" t="str">
            <v>Clara Torres</v>
          </cell>
          <cell r="BB266">
            <v>44951</v>
          </cell>
          <cell r="BC266" t="str">
            <v xml:space="preserve">Jennifer Lizeth Barreto Pineda </v>
          </cell>
          <cell r="BD266" t="str">
            <v>Contratos o convenios que no requieren pluralidad de ofertas</v>
          </cell>
          <cell r="BE266" t="str">
            <v>1. Prestación de servicios</v>
          </cell>
          <cell r="BF266" t="str">
            <v>Cédula de ciudadanía</v>
          </cell>
          <cell r="BG266">
            <v>1026261093</v>
          </cell>
          <cell r="BH266">
            <v>1</v>
          </cell>
          <cell r="BI266" t="str">
            <v>Persona Natural</v>
          </cell>
          <cell r="BJ266" t="str">
            <v>Bogotá D.C.</v>
          </cell>
          <cell r="BK266" t="str">
            <v>Prestar servicios profesionales para apoyar y acompañar las actividades de desarrollo, implementación y seguimiento de los componentes del Sistema de Gestión Documental de acuerdo con las necesidades de la Jurisdicción Especial para la Paz.</v>
          </cell>
          <cell r="BL266" t="str">
            <v>Funciones de la dependencia</v>
          </cell>
          <cell r="BM266" t="str">
            <v>Harvey Danilo Suárez Morales</v>
          </cell>
          <cell r="BN266" t="str">
            <v>Secretaría Ejecutiva</v>
          </cell>
          <cell r="BO266" t="str">
            <v xml:space="preserve">DD- Departamento de Gestión Documental </v>
          </cell>
          <cell r="BP266" t="str">
            <v>Didier Cortes Benavides</v>
          </cell>
          <cell r="BQ266">
            <v>80749065</v>
          </cell>
          <cell r="BR266" t="str">
            <v xml:space="preserve">DD- Departamento de Gestión Documental </v>
          </cell>
          <cell r="BS266" t="str">
            <v>Fanny Salazar Estupiñán
1.032.360.661
9/10/2023 -  hasta por el término que dure la
ausencia de su titular</v>
          </cell>
          <cell r="BT266" t="str">
            <v>N/A</v>
          </cell>
          <cell r="BU266" t="str">
            <v>N/A</v>
          </cell>
          <cell r="BV266" t="str">
            <v>Inversión</v>
          </cell>
          <cell r="BW266">
            <v>85255927</v>
          </cell>
          <cell r="BX266" t="str">
            <v>N/A</v>
          </cell>
          <cell r="BY266" t="str">
            <v>N/A</v>
          </cell>
          <cell r="BZ266">
            <v>7589549</v>
          </cell>
          <cell r="CA266" t="str">
            <v>N/A</v>
          </cell>
          <cell r="CB266">
            <v>33623</v>
          </cell>
          <cell r="CC266">
            <v>57423</v>
          </cell>
          <cell r="CD266">
            <v>2018011001175</v>
          </cell>
          <cell r="CE266">
            <v>44957</v>
          </cell>
          <cell r="CF266">
            <v>44958</v>
          </cell>
          <cell r="CG266" t="str">
            <v>Cesar Augusto Bernal Campos</v>
          </cell>
          <cell r="CH266" t="str">
            <v>Cedula de ciudadanía</v>
          </cell>
          <cell r="CI266">
            <v>79749108</v>
          </cell>
          <cell r="CJ266">
            <v>1</v>
          </cell>
          <cell r="CK266">
            <v>45049</v>
          </cell>
          <cell r="CL266">
            <v>0</v>
          </cell>
          <cell r="CM266" t="str">
            <v>N/A</v>
          </cell>
          <cell r="CN266">
            <v>0</v>
          </cell>
          <cell r="CO266" t="str">
            <v>N/A</v>
          </cell>
          <cell r="CP266">
            <v>0</v>
          </cell>
          <cell r="CQ266" t="str">
            <v>N/A</v>
          </cell>
          <cell r="CR266">
            <v>0</v>
          </cell>
          <cell r="CS266" t="str">
            <v>N/A</v>
          </cell>
          <cell r="CT266">
            <v>0</v>
          </cell>
          <cell r="CU266" t="str">
            <v>N/A</v>
          </cell>
          <cell r="CV266">
            <v>0</v>
          </cell>
          <cell r="CW266">
            <v>85255927</v>
          </cell>
          <cell r="CX266" t="str">
            <v>NO</v>
          </cell>
          <cell r="CY266" t="str">
            <v>N/A</v>
          </cell>
          <cell r="CZ266" t="str">
            <v>N/A</v>
          </cell>
          <cell r="DA266" t="str">
            <v>N/A</v>
          </cell>
          <cell r="DB266">
            <v>45291</v>
          </cell>
          <cell r="DC266">
            <v>45291</v>
          </cell>
          <cell r="DD266">
            <v>-51</v>
          </cell>
          <cell r="DE266" t="str">
            <v>SI</v>
          </cell>
          <cell r="DF266" t="str">
            <v>Bogotá D.C.</v>
          </cell>
          <cell r="DG266" t="str">
            <v>Cumplimiento</v>
          </cell>
          <cell r="DH266" t="str">
            <v>15-45-101153863</v>
          </cell>
          <cell r="DI266">
            <v>0</v>
          </cell>
          <cell r="DJ266" t="str">
            <v>Seguros del Estado S.A.</v>
          </cell>
          <cell r="DK266">
            <v>44957</v>
          </cell>
          <cell r="DL266" t="str">
            <v>30/01/2023 - 30/06/2024</v>
          </cell>
          <cell r="DM266">
            <v>44958</v>
          </cell>
          <cell r="DN266" t="str">
            <v>https://jepcolombia.sharepoint.com/:b:/g/SE/DAJ/SDC/EQgQAqJdqnZIhE12I6qdDEQBxA-OipzYOqkSajC6zI3xnQ?e=ajJ5sA</v>
          </cell>
          <cell r="DO266" t="str">
            <v>a partir del 3 de mayo de 2023 se cede el contrato</v>
          </cell>
          <cell r="DP266" t="str">
            <v>Terminado</v>
          </cell>
          <cell r="DQ266" t="str">
            <v>Cesión</v>
          </cell>
          <cell r="DR266" t="str">
            <v>N/A</v>
          </cell>
          <cell r="DS266" t="str">
            <v>CIENCIAS ECONÓMICS Y SOCIALES</v>
          </cell>
          <cell r="DT266" t="str">
            <v>N/A</v>
          </cell>
          <cell r="DU266" t="str">
            <v>MASCULINO</v>
          </cell>
        </row>
        <row r="267">
          <cell r="AY267" t="str">
            <v>JEP-126-2023</v>
          </cell>
          <cell r="AZ267" t="str">
            <v>JEP-CSPO-126-2023</v>
          </cell>
          <cell r="BA267" t="str">
            <v>Arinson Ruiz</v>
          </cell>
          <cell r="BB267">
            <v>44584</v>
          </cell>
          <cell r="BC267" t="str">
            <v>Daniel Camilo Torres Mendieta</v>
          </cell>
          <cell r="BD267" t="str">
            <v>Contratos o convenios que no requieren pluralidad de ofertas</v>
          </cell>
          <cell r="BE267" t="str">
            <v>1. Prestación de servicios</v>
          </cell>
          <cell r="BF267" t="str">
            <v>Cédula de ciudadanía</v>
          </cell>
          <cell r="BG267">
            <v>1013642067</v>
          </cell>
          <cell r="BH267">
            <v>6</v>
          </cell>
          <cell r="BI267" t="str">
            <v>Persona Natural</v>
          </cell>
          <cell r="BJ267" t="str">
            <v>Bogotá D.C.</v>
          </cell>
          <cell r="BK267" t="str">
            <v xml:space="preserve">Prestar servicios profesionales en el departamento de gestión documental a los procesos de organización, almacenamiento y custodia de los archivos físicos y digitales de la jurisdicción especial para la paz. </v>
          </cell>
          <cell r="BL267" t="str">
            <v>Funciones de la dependencia</v>
          </cell>
          <cell r="BM267" t="str">
            <v>Harvey Danilo Suárez Morales</v>
          </cell>
          <cell r="BN267" t="str">
            <v>Secretaría Ejecutiva</v>
          </cell>
          <cell r="BO267" t="str">
            <v xml:space="preserve">DD- Departamento de Gestión Documental </v>
          </cell>
          <cell r="BP267" t="str">
            <v>Didier Cortes Benavides</v>
          </cell>
          <cell r="BQ267">
            <v>80749065</v>
          </cell>
          <cell r="BR267" t="str">
            <v xml:space="preserve">DD- Departamento de Gestión Documental </v>
          </cell>
          <cell r="BS267" t="str">
            <v>Fanny Salazar Estupiñán
1.032.360.661
9/10/2023 -  hasta por el término que dure la
ausencia de su titular</v>
          </cell>
          <cell r="BT267" t="str">
            <v>N/A</v>
          </cell>
          <cell r="BU267" t="str">
            <v>N/A</v>
          </cell>
          <cell r="BV267" t="str">
            <v>Inversión</v>
          </cell>
          <cell r="BW267">
            <v>65573712</v>
          </cell>
          <cell r="BX267" t="str">
            <v>N/A</v>
          </cell>
          <cell r="BY267" t="str">
            <v>N/A</v>
          </cell>
          <cell r="BZ267">
            <v>5464476</v>
          </cell>
          <cell r="CA267" t="str">
            <v>N/A</v>
          </cell>
          <cell r="CB267">
            <v>54823</v>
          </cell>
          <cell r="CC267">
            <v>46123</v>
          </cell>
          <cell r="CD267">
            <v>2018011001175</v>
          </cell>
          <cell r="CE267">
            <v>44950</v>
          </cell>
          <cell r="CF267">
            <v>44951</v>
          </cell>
          <cell r="CG267" t="str">
            <v>N/A</v>
          </cell>
          <cell r="CH267" t="str">
            <v>N/A</v>
          </cell>
          <cell r="CI267" t="str">
            <v>N/A</v>
          </cell>
          <cell r="CJ267" t="str">
            <v>N/A</v>
          </cell>
          <cell r="CK267" t="str">
            <v>N/A</v>
          </cell>
          <cell r="CL267">
            <v>0</v>
          </cell>
          <cell r="CM267" t="str">
            <v>N/A</v>
          </cell>
          <cell r="CN267">
            <v>0</v>
          </cell>
          <cell r="CO267" t="str">
            <v>N/A</v>
          </cell>
          <cell r="CP267">
            <v>0</v>
          </cell>
          <cell r="CQ267" t="str">
            <v>N/A</v>
          </cell>
          <cell r="CR267">
            <v>0</v>
          </cell>
          <cell r="CS267" t="str">
            <v>N/A</v>
          </cell>
          <cell r="CT267">
            <v>0</v>
          </cell>
          <cell r="CU267" t="str">
            <v>N/A</v>
          </cell>
          <cell r="CV267">
            <v>0</v>
          </cell>
          <cell r="CW267">
            <v>65573712</v>
          </cell>
          <cell r="CX267" t="str">
            <v>NO</v>
          </cell>
          <cell r="CY267" t="str">
            <v>N/A</v>
          </cell>
          <cell r="CZ267" t="str">
            <v>N/A</v>
          </cell>
          <cell r="DA267" t="str">
            <v>N/A</v>
          </cell>
          <cell r="DB267">
            <v>45291</v>
          </cell>
          <cell r="DC267">
            <v>45291</v>
          </cell>
          <cell r="DD267">
            <v>-51</v>
          </cell>
          <cell r="DE267" t="str">
            <v>NO</v>
          </cell>
          <cell r="DF267" t="str">
            <v>Bogotá D.C.</v>
          </cell>
          <cell r="DG267" t="str">
            <v>Cumplimiento</v>
          </cell>
          <cell r="DH267" t="str">
            <v xml:space="preserve">	21-47-101025746</v>
          </cell>
          <cell r="DI267">
            <v>0</v>
          </cell>
          <cell r="DJ267" t="str">
            <v>Seguros del Estado S.A.</v>
          </cell>
          <cell r="DK267">
            <v>44951</v>
          </cell>
          <cell r="DL267" t="str">
            <v>25/01/2023 - 05/07/2024</v>
          </cell>
          <cell r="DM267">
            <v>44951</v>
          </cell>
          <cell r="DN267" t="str">
            <v>https://jepcolombia.sharepoint.com/:b:/g/SE/DAJ/SDC/EUGjpSt7b-ZPgZ5oZPmR1FkBJGVn5Gsd6AJOfrO3DIVZVg?e=dBqJWW</v>
          </cell>
          <cell r="DO267" t="str">
            <v>Ninguna</v>
          </cell>
          <cell r="DP267" t="str">
            <v>Terminado</v>
          </cell>
          <cell r="DQ267" t="str">
            <v>Ingreso</v>
          </cell>
          <cell r="DR267" t="str">
            <v>N/A</v>
          </cell>
          <cell r="DS267" t="str">
            <v>CIENCIA DE LA INFORMACIÓN - BIBLIOTECOLOGO</v>
          </cell>
          <cell r="DT267" t="str">
            <v>N/A</v>
          </cell>
          <cell r="DU267" t="str">
            <v>MASCULINO</v>
          </cell>
        </row>
        <row r="268">
          <cell r="AY268" t="str">
            <v>JEP-305-2023</v>
          </cell>
          <cell r="AZ268" t="str">
            <v>JEP-CSPO-305-2023</v>
          </cell>
          <cell r="BA268" t="str">
            <v>Arinson Ruiz</v>
          </cell>
          <cell r="BB268">
            <v>44963</v>
          </cell>
          <cell r="BC268" t="str">
            <v>Andrés Felipe Bohorquez Forero</v>
          </cell>
          <cell r="BD268" t="str">
            <v>Contratos o convenios que no requieren pluralidad de ofertas</v>
          </cell>
          <cell r="BE268" t="str">
            <v>1. Prestación de servicios</v>
          </cell>
          <cell r="BF268" t="str">
            <v>Cédula de ciudadanía</v>
          </cell>
          <cell r="BG268">
            <v>1020725712</v>
          </cell>
          <cell r="BH268">
            <v>1</v>
          </cell>
          <cell r="BI268" t="str">
            <v>Persona Natural</v>
          </cell>
          <cell r="BJ268" t="str">
            <v>Bogotá D.C.</v>
          </cell>
          <cell r="BK268" t="str">
            <v xml:space="preserve">Prestación de servicios profesionales para apoyar y acompañar las actividades relacionadas con la titularidad otorgada a la jurisdicción especial para la paz del fondo documental del archivo de la comisión de la verdad </v>
          </cell>
          <cell r="BL268" t="str">
            <v>Funciones de la dependencia</v>
          </cell>
          <cell r="BM268" t="str">
            <v>Harvey Danilo Suarez Morales</v>
          </cell>
          <cell r="BN268" t="str">
            <v>Secretaría Ejecutiva</v>
          </cell>
          <cell r="BO268" t="str">
            <v xml:space="preserve">DD- Departamento de Gestión Documental </v>
          </cell>
          <cell r="BP268" t="str">
            <v>Didier Cortes Benavides</v>
          </cell>
          <cell r="BQ268">
            <v>80749065</v>
          </cell>
          <cell r="BR268" t="str">
            <v xml:space="preserve">DD- Departamento de Gestión Documental </v>
          </cell>
          <cell r="BS268" t="str">
            <v>Fanny Salazar Estupiñán
1.032.360.661
9/10/2023 -  hasta por el término que dure la
ausencia de su titular</v>
          </cell>
          <cell r="BT268" t="str">
            <v>N/A</v>
          </cell>
          <cell r="BU268" t="str">
            <v>N/A</v>
          </cell>
          <cell r="BV268" t="str">
            <v>Inversión</v>
          </cell>
          <cell r="BW268">
            <v>83485039</v>
          </cell>
          <cell r="BX268" t="str">
            <v>N/A</v>
          </cell>
          <cell r="BY268" t="str">
            <v>N/A</v>
          </cell>
          <cell r="BZ268">
            <v>7589549</v>
          </cell>
          <cell r="CA268" t="str">
            <v>N/A</v>
          </cell>
          <cell r="CB268">
            <v>55323</v>
          </cell>
          <cell r="CC268">
            <v>72223</v>
          </cell>
          <cell r="CD268">
            <v>2018011001175</v>
          </cell>
          <cell r="CE268">
            <v>44964</v>
          </cell>
          <cell r="CF268">
            <v>44965</v>
          </cell>
          <cell r="CG268" t="str">
            <v>N/A</v>
          </cell>
          <cell r="CH268" t="str">
            <v>N/A</v>
          </cell>
          <cell r="CI268" t="str">
            <v>N/A</v>
          </cell>
          <cell r="CJ268" t="str">
            <v>N/A</v>
          </cell>
          <cell r="CK268" t="str">
            <v>N/A</v>
          </cell>
          <cell r="CL268">
            <v>0</v>
          </cell>
          <cell r="CM268" t="str">
            <v>N/A</v>
          </cell>
          <cell r="CN268">
            <v>0</v>
          </cell>
          <cell r="CO268" t="str">
            <v>N/A</v>
          </cell>
          <cell r="CP268">
            <v>0</v>
          </cell>
          <cell r="CQ268"/>
          <cell r="CR268">
            <v>0</v>
          </cell>
          <cell r="CS268" t="str">
            <v>N/A</v>
          </cell>
          <cell r="CT268">
            <v>0</v>
          </cell>
          <cell r="CU268">
            <v>0</v>
          </cell>
          <cell r="CV268">
            <v>-83</v>
          </cell>
          <cell r="CW268">
            <v>83485039</v>
          </cell>
          <cell r="CX268" t="str">
            <v>NO</v>
          </cell>
          <cell r="CY268" t="str">
            <v>N/A</v>
          </cell>
          <cell r="CZ268" t="str">
            <v>N/A</v>
          </cell>
          <cell r="DA268" t="str">
            <v>N/A</v>
          </cell>
          <cell r="DB268">
            <v>45291</v>
          </cell>
          <cell r="DC268">
            <v>45208</v>
          </cell>
          <cell r="DD268">
            <v>-134</v>
          </cell>
          <cell r="DE268" t="str">
            <v>NO</v>
          </cell>
          <cell r="DF268" t="str">
            <v>Bogotá D.C.</v>
          </cell>
          <cell r="DG268" t="str">
            <v>Cumplimiento</v>
          </cell>
          <cell r="DH268" t="str">
            <v>15-45-101154196</v>
          </cell>
          <cell r="DI268">
            <v>0</v>
          </cell>
          <cell r="DJ268" t="str">
            <v>Seguros del Estado S.A.</v>
          </cell>
          <cell r="DK268">
            <v>44965</v>
          </cell>
          <cell r="DL268" t="str">
            <v>07/02/2023 - 30/06/2024</v>
          </cell>
          <cell r="DM268">
            <v>44965</v>
          </cell>
          <cell r="DN268" t="str">
            <v>https://jepcolombia.sharepoint.com/:b:/g/SE/DAJ/SDC/EYAhL9EsF8ZLlw4CgN9-7ikBHr5JVN0zGjdfbS19LQmXog?e=efCba8</v>
          </cell>
          <cell r="DO268" t="str">
            <v xml:space="preserve">El 10/10/2023 se  publico ACTA DE TERMINACIÓN ANTICIPADA DE MUTUO ACUERDO, BALANCE FINAL Y CIERRE DEL CONTRATO de prestación de servicios JEP-305-2023 </v>
          </cell>
          <cell r="DP268" t="str">
            <v>Terminado</v>
          </cell>
          <cell r="DQ268" t="str">
            <v>Terminación anticipada</v>
          </cell>
          <cell r="DR268" t="str">
            <v>N/A</v>
          </cell>
          <cell r="DS268" t="str">
            <v>ESTUDIOS LITERARIOS</v>
          </cell>
          <cell r="DT268" t="str">
            <v>N/A</v>
          </cell>
          <cell r="DU268" t="str">
            <v>MASCULINO</v>
          </cell>
        </row>
        <row r="269">
          <cell r="AY269" t="str">
            <v>JEP-831-2023</v>
          </cell>
          <cell r="AZ269" t="str">
            <v>JEP-IPI-007-2023</v>
          </cell>
          <cell r="BA269" t="str">
            <v>Camila Mendez</v>
          </cell>
          <cell r="BB269">
            <v>45222</v>
          </cell>
          <cell r="BC269" t="str">
            <v>TCHL Consultoría y Servicios S.A.S</v>
          </cell>
          <cell r="BD269" t="str">
            <v>Invitación Pública inferior a 450SMMLV</v>
          </cell>
          <cell r="BE269" t="str">
            <v>1. Prestación de servicios</v>
          </cell>
          <cell r="BF269" t="str">
            <v>NIT</v>
          </cell>
          <cell r="BG269">
            <v>900434060</v>
          </cell>
          <cell r="BH269">
            <v>1</v>
          </cell>
          <cell r="BI269" t="str">
            <v>Persona Jurídica</v>
          </cell>
          <cell r="BJ269" t="str">
            <v>Bogotá D.C.</v>
          </cell>
          <cell r="BK269" t="str">
            <v>Prestar servicios de actualización de los Instrumentos Archivísticos de la Jurisdicción Especial para la Paz</v>
          </cell>
          <cell r="BL269" t="str">
            <v>Funciones de la dependencia</v>
          </cell>
          <cell r="BM269" t="str">
            <v>Ana Lucia Rosales Callejas</v>
          </cell>
          <cell r="BN269" t="str">
            <v>Dirección Administrativa y Financiera</v>
          </cell>
          <cell r="BO269" t="str">
            <v xml:space="preserve">DD- Departamento de Gestión Documental </v>
          </cell>
          <cell r="BP269" t="str">
            <v>Didier Cortes Benavides</v>
          </cell>
          <cell r="BQ269">
            <v>80749065</v>
          </cell>
          <cell r="BR269" t="str">
            <v xml:space="preserve">DD- Departamento de Gestión Documental </v>
          </cell>
          <cell r="BS269" t="str">
            <v>N/A</v>
          </cell>
          <cell r="BT269" t="str">
            <v>N/A</v>
          </cell>
          <cell r="BU269" t="str">
            <v>N/A</v>
          </cell>
          <cell r="BV269" t="str">
            <v>Funcionamiento</v>
          </cell>
          <cell r="BW269">
            <v>467657555</v>
          </cell>
          <cell r="BX269" t="str">
            <v>N/A</v>
          </cell>
          <cell r="BY269" t="str">
            <v>N/A</v>
          </cell>
          <cell r="BZ269" t="str">
            <v>N/A</v>
          </cell>
          <cell r="CA269" t="str">
            <v>N/A</v>
          </cell>
          <cell r="CB269">
            <v>102923</v>
          </cell>
          <cell r="CC269">
            <v>627623</v>
          </cell>
          <cell r="CD269" t="str">
            <v>N/A</v>
          </cell>
          <cell r="CE269">
            <v>45223</v>
          </cell>
          <cell r="CF269">
            <v>45230</v>
          </cell>
          <cell r="CG269" t="str">
            <v>N/A</v>
          </cell>
          <cell r="CH269" t="str">
            <v>N/A</v>
          </cell>
          <cell r="CI269" t="str">
            <v>N/A</v>
          </cell>
          <cell r="CJ269" t="str">
            <v>N/A</v>
          </cell>
          <cell r="CK269" t="str">
            <v>N/A</v>
          </cell>
          <cell r="CL269">
            <v>4357130</v>
          </cell>
          <cell r="CM269">
            <v>45272</v>
          </cell>
          <cell r="CN269">
            <v>0</v>
          </cell>
          <cell r="CO269" t="str">
            <v>N/A</v>
          </cell>
          <cell r="CP269">
            <v>0</v>
          </cell>
          <cell r="CQ269" t="str">
            <v>N/A</v>
          </cell>
          <cell r="CR269">
            <v>0</v>
          </cell>
          <cell r="CS269" t="str">
            <v>N/A</v>
          </cell>
          <cell r="CT269">
            <v>0</v>
          </cell>
          <cell r="CU269" t="str">
            <v>N/A</v>
          </cell>
          <cell r="CV269">
            <v>0</v>
          </cell>
          <cell r="CW269">
            <v>472014685</v>
          </cell>
          <cell r="CX269" t="str">
            <v>SI</v>
          </cell>
          <cell r="CY269">
            <v>4357130</v>
          </cell>
          <cell r="CZ269" t="str">
            <v>N/A</v>
          </cell>
          <cell r="DA269" t="str">
            <v>N/A</v>
          </cell>
          <cell r="DB269">
            <v>45596</v>
          </cell>
          <cell r="DC269">
            <v>45596</v>
          </cell>
          <cell r="DD269">
            <v>254</v>
          </cell>
          <cell r="DE269" t="str">
            <v>SI</v>
          </cell>
          <cell r="DF269" t="str">
            <v>Bogotá D.C. - JEP</v>
          </cell>
          <cell r="DG269" t="str">
            <v>Cumplimiento
Responsabilidad Civil Extracontractual</v>
          </cell>
          <cell r="DH269" t="str">
            <v>21-45-101426782
21-40-101221380</v>
          </cell>
          <cell r="DI269">
            <v>0</v>
          </cell>
          <cell r="DJ269" t="str">
            <v>Seguros del Estado S.A.</v>
          </cell>
          <cell r="DK269">
            <v>45226</v>
          </cell>
          <cell r="DL269" t="str">
            <v>24/10/2023 - 31/10/2027</v>
          </cell>
          <cell r="DM269">
            <v>45229</v>
          </cell>
          <cell r="DN269" t="str">
            <v>https://jepcolombia.sharepoint.com/:b:/g/SE/DAJ/SDC/EVbKCgW7ftRFrOEv3yOtrwYBttOTUeg2ipTwF1Mv_h2mag?e=rSRnOh</v>
          </cell>
          <cell r="DO269" t="str">
            <v>El 12/12/2023 se publicó el Otrosí No. 1 (adición al valor) del contrato JEP-831-2023 celebrado con TCHL S.A.S</v>
          </cell>
          <cell r="DP269" t="str">
            <v>En ejecución</v>
          </cell>
          <cell r="DQ269" t="str">
            <v>Adición</v>
          </cell>
          <cell r="DR269" t="str">
            <v>N/A</v>
          </cell>
          <cell r="DS269" t="str">
            <v>N/A</v>
          </cell>
          <cell r="DT269" t="str">
            <v>N/A</v>
          </cell>
          <cell r="DU269" t="str">
            <v>N/A</v>
          </cell>
        </row>
        <row r="270">
          <cell r="AY270" t="str">
            <v>JEP-431-2023</v>
          </cell>
          <cell r="AZ270" t="str">
            <v>JEP-CSPO-431-2023</v>
          </cell>
          <cell r="BA270" t="str">
            <v>Arinson Ruiz</v>
          </cell>
          <cell r="BB270">
            <v>44974</v>
          </cell>
          <cell r="BC270" t="str">
            <v xml:space="preserve">Paula Andrea Torres Zuluaga </v>
          </cell>
          <cell r="BD270" t="str">
            <v>Contratos o convenios que no requieren pluralidad de ofertas</v>
          </cell>
          <cell r="BE270" t="str">
            <v>1. Prestación de servicios</v>
          </cell>
          <cell r="BF270" t="str">
            <v>Cédula de ciudadanía</v>
          </cell>
          <cell r="BG270">
            <v>1019048358</v>
          </cell>
          <cell r="BH270">
            <v>9</v>
          </cell>
          <cell r="BI270" t="str">
            <v>Persona Natural</v>
          </cell>
          <cell r="BJ270" t="str">
            <v>Bogotá D.C.</v>
          </cell>
          <cell r="BK270" t="str">
            <v xml:space="preserve">Prestar servicios profesionales para apoyar y acompañar a la subdirección de cooperación internacional en el seguimiento de proyectos, acuerdos y acciones colaborativas que contribuyan a la gestión integral de la JEP. </v>
          </cell>
          <cell r="BL270" t="str">
            <v>Funciones de la dependencia</v>
          </cell>
          <cell r="BM270" t="str">
            <v>Harvey Danilo Suárez Morales</v>
          </cell>
          <cell r="BN270" t="str">
            <v>Secretaría Ejecutiva</v>
          </cell>
          <cell r="BO270" t="str">
            <v>AA- Subdirección de Cooperación</v>
          </cell>
          <cell r="BP270" t="str">
            <v>Natalia Muñoz Labajos</v>
          </cell>
          <cell r="BQ270">
            <v>52427309</v>
          </cell>
          <cell r="BR270" t="str">
            <v>AA- Subdirección de Cooperación Internacional</v>
          </cell>
          <cell r="BS270" t="str">
            <v>N/A</v>
          </cell>
          <cell r="BT270" t="str">
            <v>N/A</v>
          </cell>
          <cell r="BU270" t="str">
            <v>N/A</v>
          </cell>
          <cell r="BV270" t="str">
            <v>Inversión</v>
          </cell>
          <cell r="BW270">
            <v>63327194</v>
          </cell>
          <cell r="BX270" t="str">
            <v>N/A</v>
          </cell>
          <cell r="BY270" t="str">
            <v>N/A</v>
          </cell>
          <cell r="BZ270">
            <v>2975098</v>
          </cell>
          <cell r="CA270" t="str">
            <v>N/A</v>
          </cell>
          <cell r="CB270">
            <v>77423</v>
          </cell>
          <cell r="CC270">
            <v>107623</v>
          </cell>
          <cell r="CD270">
            <v>2018011001175</v>
          </cell>
          <cell r="CE270">
            <v>44978</v>
          </cell>
          <cell r="CF270">
            <v>44979</v>
          </cell>
          <cell r="CG270" t="str">
            <v>N/A</v>
          </cell>
          <cell r="CH270" t="str">
            <v>N/A</v>
          </cell>
          <cell r="CI270" t="str">
            <v>N/A</v>
          </cell>
          <cell r="CJ270" t="str">
            <v>N/A</v>
          </cell>
          <cell r="CK270" t="str">
            <v>N/A</v>
          </cell>
          <cell r="CL270">
            <v>1912575</v>
          </cell>
          <cell r="CM270">
            <v>45281</v>
          </cell>
          <cell r="CN270">
            <v>0</v>
          </cell>
          <cell r="CO270" t="str">
            <v>N/A</v>
          </cell>
          <cell r="CP270">
            <v>0</v>
          </cell>
          <cell r="CQ270" t="str">
            <v>N/A</v>
          </cell>
          <cell r="CR270">
            <v>0</v>
          </cell>
          <cell r="CS270" t="str">
            <v>N/A</v>
          </cell>
          <cell r="CT270">
            <v>1</v>
          </cell>
          <cell r="CU270">
            <v>45281</v>
          </cell>
          <cell r="CV270">
            <v>10</v>
          </cell>
          <cell r="CW270">
            <v>65239769</v>
          </cell>
          <cell r="CX270" t="str">
            <v>SI</v>
          </cell>
          <cell r="CY270">
            <v>1912575</v>
          </cell>
          <cell r="CZ270" t="str">
            <v>N/A</v>
          </cell>
          <cell r="DA270" t="str">
            <v>N/A</v>
          </cell>
          <cell r="DB270">
            <v>45281</v>
          </cell>
          <cell r="DC270">
            <v>45291</v>
          </cell>
          <cell r="DD270">
            <v>-51</v>
          </cell>
          <cell r="DE270" t="str">
            <v>NO</v>
          </cell>
          <cell r="DF270" t="str">
            <v>Bogotá D.C.</v>
          </cell>
          <cell r="DG270" t="str">
            <v>Cumplimiento</v>
          </cell>
          <cell r="DH270" t="str">
            <v xml:space="preserve">21-47-101026561
</v>
          </cell>
          <cell r="DI270">
            <v>0</v>
          </cell>
          <cell r="DJ270" t="str">
            <v>Seguros del Estado S.A.</v>
          </cell>
          <cell r="DK270">
            <v>44978</v>
          </cell>
          <cell r="DL270" t="str">
            <v>21/02/2023 - 05/07/2024</v>
          </cell>
          <cell r="DM270">
            <v>44979</v>
          </cell>
          <cell r="DN270" t="str">
            <v>https://jepcolombia.sharepoint.com/:b:/g/SE/DAJ/SDC/EZueUjqMpVRNsqR-8NQ-RBAB_MjtF6Uh7SNkusmdautR2g?e=lbZhCJ</v>
          </cell>
          <cell r="DO270" t="str">
            <v>Mediante otrosí Número 1 se modifica El plazo de ejecución del contrato será hasta el veintiuno (21) de diciembre de dos mil veintitrés (2023)
Mediante otrosí N°2 del 21/12/2023 se publica adición y prórroga del contrato JEP-431-2023</v>
          </cell>
          <cell r="DP270" t="str">
            <v>Terminado</v>
          </cell>
          <cell r="DQ270" t="str">
            <v>Adición y prorroga</v>
          </cell>
          <cell r="DR270" t="str">
            <v>N/A</v>
          </cell>
          <cell r="DS270" t="str">
            <v>GOBIERNO Y RELACIONES INTERNACIONALES</v>
          </cell>
          <cell r="DT270" t="str">
            <v>N/A</v>
          </cell>
          <cell r="DU270" t="str">
            <v>FEMENINO</v>
          </cell>
        </row>
        <row r="271">
          <cell r="AY271" t="str">
            <v>JEP-756-2023</v>
          </cell>
          <cell r="AZ271" t="str">
            <v>JEP-CSPO-732-2023</v>
          </cell>
          <cell r="BA271" t="str">
            <v>Arinson Ruiz</v>
          </cell>
          <cell r="BB271">
            <v>45168</v>
          </cell>
          <cell r="BC271" t="str">
            <v>Ana Margarita Almonacid Rojas</v>
          </cell>
          <cell r="BD271" t="str">
            <v>Contratos o convenios que no requieren pluralidad de ofertas</v>
          </cell>
          <cell r="BE271" t="str">
            <v>1. Prestación de servicios</v>
          </cell>
          <cell r="BF271" t="str">
            <v>Cedula de ciudadania</v>
          </cell>
          <cell r="BG271">
            <v>52883228</v>
          </cell>
          <cell r="BH271">
            <v>1</v>
          </cell>
          <cell r="BI271" t="str">
            <v>Persona Natural</v>
          </cell>
          <cell r="BJ271" t="str">
            <v>Chía</v>
          </cell>
          <cell r="BK271" t="str">
            <v>Prestar servicios profesionales para apoyar y acompañar a la Subdirección de Cooperación Internacional en el seguimiento de proyectos y acciones colaborativas, así como el apoyo a la conformación de banco de proyectos  que hacen parte del modelo documental y memoria judicial de la JEP.</v>
          </cell>
          <cell r="BL271" t="str">
            <v>Funciones de la dependencia</v>
          </cell>
          <cell r="BM271" t="str">
            <v>Harvey Danilo Suárez Morales</v>
          </cell>
          <cell r="BN271" t="str">
            <v>Secretaría Ejecutiva</v>
          </cell>
          <cell r="BO271" t="str">
            <v>AA- Subdirección de Cooperación</v>
          </cell>
          <cell r="BP271" t="str">
            <v>Natalia Muñoz Labajos</v>
          </cell>
          <cell r="BQ271">
            <v>52427309</v>
          </cell>
          <cell r="BR271" t="str">
            <v>AA- Subdirección de Cooperación Internacional</v>
          </cell>
          <cell r="BS271" t="str">
            <v>N/A</v>
          </cell>
          <cell r="BT271" t="str">
            <v>N/A</v>
          </cell>
          <cell r="BU271" t="str">
            <v>N/A</v>
          </cell>
          <cell r="BV271" t="str">
            <v>Inversión</v>
          </cell>
          <cell r="BW271">
            <v>24438341</v>
          </cell>
          <cell r="BX271" t="str">
            <v>N/A</v>
          </cell>
          <cell r="BY271" t="str">
            <v>N/A</v>
          </cell>
          <cell r="BZ271">
            <v>6375222</v>
          </cell>
          <cell r="CA271" t="str">
            <v>N/A</v>
          </cell>
          <cell r="CB271">
            <v>104923</v>
          </cell>
          <cell r="CC271">
            <v>501523</v>
          </cell>
          <cell r="CD271">
            <v>2018011001175</v>
          </cell>
          <cell r="CE271">
            <v>45174</v>
          </cell>
          <cell r="CF271">
            <v>45175</v>
          </cell>
          <cell r="CG271" t="str">
            <v>N/A</v>
          </cell>
          <cell r="CH271" t="str">
            <v>N/A</v>
          </cell>
          <cell r="CI271" t="str">
            <v>N/A</v>
          </cell>
          <cell r="CJ271" t="str">
            <v>N/A</v>
          </cell>
          <cell r="CK271" t="str">
            <v>N/A</v>
          </cell>
          <cell r="CL271">
            <v>0</v>
          </cell>
          <cell r="CM271" t="str">
            <v>N/A</v>
          </cell>
          <cell r="CN271">
            <v>0</v>
          </cell>
          <cell r="CO271" t="str">
            <v>N/A</v>
          </cell>
          <cell r="CP271">
            <v>0</v>
          </cell>
          <cell r="CQ271" t="str">
            <v>N/A</v>
          </cell>
          <cell r="CR271">
            <v>0</v>
          </cell>
          <cell r="CS271" t="str">
            <v>N/A</v>
          </cell>
          <cell r="CT271">
            <v>0</v>
          </cell>
          <cell r="CU271" t="str">
            <v>N/A</v>
          </cell>
          <cell r="CV271">
            <v>0</v>
          </cell>
          <cell r="CW271">
            <v>24438341</v>
          </cell>
          <cell r="CX271" t="str">
            <v>NO</v>
          </cell>
          <cell r="CY271" t="str">
            <v>N/A</v>
          </cell>
          <cell r="CZ271" t="str">
            <v>N/A</v>
          </cell>
          <cell r="DA271" t="str">
            <v>N/A</v>
          </cell>
          <cell r="DB271">
            <v>45291</v>
          </cell>
          <cell r="DC271">
            <v>45291</v>
          </cell>
          <cell r="DD271">
            <v>-51</v>
          </cell>
          <cell r="DE271" t="str">
            <v>NO</v>
          </cell>
          <cell r="DF271" t="str">
            <v>Bogotá D.C.</v>
          </cell>
          <cell r="DG271" t="str">
            <v>Cumplimiento</v>
          </cell>
          <cell r="DH271" t="str">
            <v>21-45-101421329</v>
          </cell>
          <cell r="DI271">
            <v>0</v>
          </cell>
          <cell r="DJ271" t="str">
            <v>Seguros del Estado S.A.</v>
          </cell>
          <cell r="DK271">
            <v>45175</v>
          </cell>
          <cell r="DL271" t="str">
            <v>5/09/2023 - 30/07/2024</v>
          </cell>
          <cell r="DM271">
            <v>45175</v>
          </cell>
          <cell r="DN271" t="str">
            <v>https://jepcolombia.sharepoint.com/:b:/g/SE/DAJ/SDC/Ebwuixv91-NKjt8_sKzp0JsBG9GUPuSeTk5Lam6paXDHrw?e=x7q6rl</v>
          </cell>
          <cell r="DO271" t="str">
            <v>El 13/10/2023 mediante otrosí N°1 Se  modifica las clausulas sexta y octava, valor del contrato y forma de pago se relacionan en la línea</v>
          </cell>
          <cell r="DP271" t="str">
            <v>Terminado</v>
          </cell>
          <cell r="DQ271" t="str">
            <v>Ingreso</v>
          </cell>
          <cell r="DR271" t="str">
            <v>N/A</v>
          </cell>
          <cell r="DS271" t="str">
            <v>LICENCIATURA EN ADMINISTRACIÓN Y DIRECCIÓN DE EMPRESAS</v>
          </cell>
          <cell r="DT271" t="str">
            <v>N/A</v>
          </cell>
          <cell r="DU271" t="str">
            <v>FEMENINO</v>
          </cell>
        </row>
        <row r="272">
          <cell r="AY272" t="str">
            <v>JEP-040-2023</v>
          </cell>
          <cell r="AZ272" t="str">
            <v>JEP-CSPO-040-2023</v>
          </cell>
          <cell r="BA272" t="str">
            <v>Vanessa Jimenez</v>
          </cell>
          <cell r="BB272">
            <v>44942</v>
          </cell>
          <cell r="BC272" t="str">
            <v>María Camila Molina Álvarez</v>
          </cell>
          <cell r="BD272" t="str">
            <v>Contratos o convenios que no requieren pluralidad de ofertas</v>
          </cell>
          <cell r="BE272" t="str">
            <v>1. Prestación de servicios</v>
          </cell>
          <cell r="BF272" t="str">
            <v>Cédula de ciudadanía</v>
          </cell>
          <cell r="BG272">
            <v>1018420435</v>
          </cell>
          <cell r="BH272">
            <v>9</v>
          </cell>
          <cell r="BI272" t="str">
            <v>Persona Natural</v>
          </cell>
          <cell r="BJ272" t="str">
            <v>Bogotá D.C.</v>
          </cell>
          <cell r="BK272" t="str">
            <v>Prestar servicios profesionales para apoyar y acompañar a la Subdirección de Cooperación Internacional  en el seguimiento de proyectos, acuerdos y acciones colaborativas que contribuyan a la gestión integral de la JEP</v>
          </cell>
          <cell r="BL272" t="str">
            <v>Funciones de la dependencia</v>
          </cell>
          <cell r="BM272" t="str">
            <v>Harvey Danilo Suárez Morales</v>
          </cell>
          <cell r="BN272" t="str">
            <v>Secretaría Ejecutiva</v>
          </cell>
          <cell r="BO272" t="str">
            <v>AA- Subdirección de Cooperación</v>
          </cell>
          <cell r="BP272" t="str">
            <v>Natalia Muñoz Labajos</v>
          </cell>
          <cell r="BQ272">
            <v>52427309</v>
          </cell>
          <cell r="BR272" t="str">
            <v>AA- Subdirección de Cooperación Internacional</v>
          </cell>
          <cell r="BS272" t="str">
            <v>N/A</v>
          </cell>
          <cell r="BT272" t="str">
            <v>N/A</v>
          </cell>
          <cell r="BU272" t="str">
            <v>N/A</v>
          </cell>
          <cell r="BV272" t="str">
            <v>Inversión</v>
          </cell>
          <cell r="BW272">
            <v>74165075</v>
          </cell>
          <cell r="BX272" t="str">
            <v>N/A</v>
          </cell>
          <cell r="BY272" t="str">
            <v>N/A</v>
          </cell>
          <cell r="BZ272">
            <v>6375222</v>
          </cell>
          <cell r="CA272" t="str">
            <v>N/A</v>
          </cell>
          <cell r="CB272">
            <v>32623</v>
          </cell>
          <cell r="CC272">
            <v>28123</v>
          </cell>
          <cell r="CD272" t="str">
            <v xml:space="preserve">	2018011001175</v>
          </cell>
          <cell r="CE272">
            <v>44943</v>
          </cell>
          <cell r="CF272">
            <v>44944</v>
          </cell>
          <cell r="CG272" t="str">
            <v>N/A</v>
          </cell>
          <cell r="CH272" t="str">
            <v>N/A</v>
          </cell>
          <cell r="CI272" t="str">
            <v>N/A</v>
          </cell>
          <cell r="CJ272" t="str">
            <v>N/A</v>
          </cell>
          <cell r="CK272" t="str">
            <v>N/A</v>
          </cell>
          <cell r="CL272">
            <v>0</v>
          </cell>
          <cell r="CM272" t="str">
            <v>N/A</v>
          </cell>
          <cell r="CN272">
            <v>0</v>
          </cell>
          <cell r="CO272" t="str">
            <v>N/A</v>
          </cell>
          <cell r="CP272">
            <v>0</v>
          </cell>
          <cell r="CQ272" t="str">
            <v>N/A</v>
          </cell>
          <cell r="CR272">
            <v>0</v>
          </cell>
          <cell r="CS272" t="str">
            <v>N/A</v>
          </cell>
          <cell r="CT272">
            <v>0</v>
          </cell>
          <cell r="CU272" t="str">
            <v>N/A</v>
          </cell>
          <cell r="CV272">
            <v>0</v>
          </cell>
          <cell r="CW272">
            <v>74165075</v>
          </cell>
          <cell r="CX272" t="str">
            <v>NO</v>
          </cell>
          <cell r="CY272" t="str">
            <v>N/A</v>
          </cell>
          <cell r="CZ272" t="str">
            <v>N/A</v>
          </cell>
          <cell r="DA272" t="str">
            <v>N/A</v>
          </cell>
          <cell r="DB272">
            <v>45291</v>
          </cell>
          <cell r="DC272">
            <v>45291</v>
          </cell>
          <cell r="DD272">
            <v>-51</v>
          </cell>
          <cell r="DE272" t="str">
            <v>SI</v>
          </cell>
          <cell r="DF272" t="str">
            <v>Bogotá D.C.</v>
          </cell>
          <cell r="DG272" t="str">
            <v>Cumplimiento</v>
          </cell>
          <cell r="DH272" t="str">
            <v xml:space="preserve">21-47-101025547 </v>
          </cell>
          <cell r="DI272">
            <v>0</v>
          </cell>
          <cell r="DJ272" t="str">
            <v>Seguros del Estado S.A.</v>
          </cell>
          <cell r="DK272">
            <v>44943</v>
          </cell>
          <cell r="DL272" t="str">
            <v>17/01/2023 - 30/07/2024</v>
          </cell>
          <cell r="DM272">
            <v>44943</v>
          </cell>
          <cell r="DN272" t="str">
            <v>https://jepcolombia.sharepoint.com/:b:/g/SE/DAJ/SDC/EUT7erKergFAv_nOztE94L0B9d60XhQVzg4ZAI1Sl4B21A?e=Pu1zCI</v>
          </cell>
          <cell r="DO272" t="str">
            <v>Ninguna</v>
          </cell>
          <cell r="DP272" t="str">
            <v>Terminado</v>
          </cell>
          <cell r="DQ272" t="str">
            <v>Ingreso</v>
          </cell>
          <cell r="DR272" t="str">
            <v>N/A</v>
          </cell>
          <cell r="DS272" t="str">
            <v>GOBIERNO Y RELACIONES INTERNACIONALES</v>
          </cell>
          <cell r="DT272" t="str">
            <v>N/A</v>
          </cell>
          <cell r="DU272" t="str">
            <v>FEMENINO</v>
          </cell>
        </row>
        <row r="273">
          <cell r="AY273" t="str">
            <v>JEP-399-2023</v>
          </cell>
          <cell r="AZ273" t="str">
            <v>JEP-CSPO-399-2023</v>
          </cell>
          <cell r="BA273" t="str">
            <v>Arinson Ruiz</v>
          </cell>
          <cell r="BB273">
            <v>44971</v>
          </cell>
          <cell r="BC273" t="str">
            <v xml:space="preserve">Harrison Rios Lopez </v>
          </cell>
          <cell r="BD273" t="str">
            <v>Contratos o convenios que no requieren pluralidad de ofertas</v>
          </cell>
          <cell r="BE273" t="str">
            <v>1. Prestación de servicios</v>
          </cell>
          <cell r="BF273" t="str">
            <v>Cédula de ciudadanía</v>
          </cell>
          <cell r="BG273">
            <v>94531594</v>
          </cell>
          <cell r="BH273">
            <v>3</v>
          </cell>
          <cell r="BI273" t="str">
            <v>Persona Natural</v>
          </cell>
          <cell r="BJ273" t="str">
            <v>Bogotá D.C.</v>
          </cell>
          <cell r="BK273" t="str">
            <v xml:space="preserve">Prestar servicios profesionales a la Oficina Asesora de Seguridad y Protección, para apoyar y acompañar la elaboración y seguimiento de los estudios de viabilidad de desplazamiento a territorio y seguridad física. </v>
          </cell>
          <cell r="BL273" t="str">
            <v>Funciones de la dependencia</v>
          </cell>
          <cell r="BM273" t="str">
            <v>Harvey Danilo Suárez Morales</v>
          </cell>
          <cell r="BN273" t="str">
            <v>Secretaría Ejecutiva</v>
          </cell>
          <cell r="BO273" t="str">
            <v>DD- Oficina Asesora de Seguridad y Protección</v>
          </cell>
          <cell r="BP273" t="str">
            <v>Maria Emma Caro Robles</v>
          </cell>
          <cell r="BQ273">
            <v>39707567</v>
          </cell>
          <cell r="BR273" t="str">
            <v>DD- Oficina Asesora de Seguridad y Protección</v>
          </cell>
          <cell r="BS273" t="str">
            <v>N/A</v>
          </cell>
          <cell r="BT273" t="str">
            <v>N/A</v>
          </cell>
          <cell r="BU273" t="str">
            <v>N/A</v>
          </cell>
          <cell r="BV273" t="str">
            <v>Inversión</v>
          </cell>
          <cell r="BW273">
            <v>59562783</v>
          </cell>
          <cell r="BX273" t="str">
            <v>N/A</v>
          </cell>
          <cell r="BY273" t="str">
            <v>N/A</v>
          </cell>
          <cell r="BZ273">
            <v>5464476</v>
          </cell>
          <cell r="CA273" t="str">
            <v>N/A</v>
          </cell>
          <cell r="CB273">
            <v>66823</v>
          </cell>
          <cell r="CC273">
            <v>107323</v>
          </cell>
          <cell r="CD273">
            <v>2022011000068</v>
          </cell>
          <cell r="CE273">
            <v>44978</v>
          </cell>
          <cell r="CF273">
            <v>44984</v>
          </cell>
          <cell r="CG273" t="str">
            <v>N/A</v>
          </cell>
          <cell r="CH273" t="str">
            <v>N/A</v>
          </cell>
          <cell r="CI273" t="str">
            <v>N/A</v>
          </cell>
          <cell r="CJ273" t="str">
            <v>N/A</v>
          </cell>
          <cell r="CK273" t="str">
            <v>N/A</v>
          </cell>
          <cell r="CL273">
            <v>0</v>
          </cell>
          <cell r="CM273" t="str">
            <v>N/A</v>
          </cell>
          <cell r="CN273">
            <v>0</v>
          </cell>
          <cell r="CO273" t="str">
            <v>N/A</v>
          </cell>
          <cell r="CP273">
            <v>0</v>
          </cell>
          <cell r="CQ273" t="str">
            <v>N/A</v>
          </cell>
          <cell r="CR273">
            <v>0</v>
          </cell>
          <cell r="CS273" t="str">
            <v>N/A</v>
          </cell>
          <cell r="CT273">
            <v>0</v>
          </cell>
          <cell r="CU273" t="str">
            <v>N/A</v>
          </cell>
          <cell r="CV273">
            <v>0</v>
          </cell>
          <cell r="CW273">
            <v>59562783</v>
          </cell>
          <cell r="CX273" t="str">
            <v>NO</v>
          </cell>
          <cell r="CY273" t="str">
            <v>N/A</v>
          </cell>
          <cell r="CZ273" t="str">
            <v>N/A</v>
          </cell>
          <cell r="DA273" t="str">
            <v>N/A</v>
          </cell>
          <cell r="DB273">
            <v>45291</v>
          </cell>
          <cell r="DC273">
            <v>45291</v>
          </cell>
          <cell r="DD273">
            <v>-51</v>
          </cell>
          <cell r="DE273" t="str">
            <v>NO</v>
          </cell>
          <cell r="DF273" t="str">
            <v>Bogotá D.C.</v>
          </cell>
          <cell r="DG273" t="str">
            <v>Cumplimiento</v>
          </cell>
          <cell r="DH273" t="str">
            <v>63-45-101041581</v>
          </cell>
          <cell r="DI273">
            <v>0</v>
          </cell>
          <cell r="DJ273" t="str">
            <v>Seguros del Estado S.A.</v>
          </cell>
          <cell r="DK273">
            <v>44978</v>
          </cell>
          <cell r="DL273" t="str">
            <v>21/02/2023 - 30/06/2024</v>
          </cell>
          <cell r="DM273">
            <v>44980</v>
          </cell>
          <cell r="DN273" t="str">
            <v>https://jepcolombia.sharepoint.com/:b:/g/SE/DAJ/SDC/EbomvCHX-l1MjZmmzFRF1AABKcTKXzc2JribOcA6vu6IhQ?e=53WoSp</v>
          </cell>
          <cell r="DO273" t="str">
            <v>Ninguna</v>
          </cell>
          <cell r="DP273" t="str">
            <v>Terminado</v>
          </cell>
          <cell r="DQ273" t="str">
            <v>Ingreso</v>
          </cell>
          <cell r="DR273" t="str">
            <v>N/A</v>
          </cell>
          <cell r="DS273" t="str">
            <v>DERECHO</v>
          </cell>
          <cell r="DT273" t="str">
            <v>N/A</v>
          </cell>
          <cell r="DU273" t="str">
            <v>MASCULINO</v>
          </cell>
        </row>
        <row r="274">
          <cell r="AY274" t="str">
            <v>JEP-398-2023</v>
          </cell>
          <cell r="AZ274" t="str">
            <v>JEP-CSPO-398-2023</v>
          </cell>
          <cell r="BA274" t="str">
            <v>Arinson Ruiz</v>
          </cell>
          <cell r="BB274">
            <v>44971</v>
          </cell>
          <cell r="BC274" t="str">
            <v xml:space="preserve">Freddy Armando Lopez Vargas </v>
          </cell>
          <cell r="BD274" t="str">
            <v>Contratos o convenios que no requieren pluralidad de ofertas</v>
          </cell>
          <cell r="BE274" t="str">
            <v>1. Prestación de servicios</v>
          </cell>
          <cell r="BF274" t="str">
            <v>Cédula de ciudadanía</v>
          </cell>
          <cell r="BG274">
            <v>80002442</v>
          </cell>
          <cell r="BH274">
            <v>2</v>
          </cell>
          <cell r="BI274" t="str">
            <v>Persona Natural</v>
          </cell>
          <cell r="BJ274" t="str">
            <v>Villavicencio</v>
          </cell>
          <cell r="BK274" t="str">
            <v xml:space="preserve">Prestar servicios profesionales a la Oficina Asesora de Seguridad y protección, para apoyar y acompañar la elaboración y seguimiento de los estudios de viabilidad de desplazamiento a territorio y seguridad física. </v>
          </cell>
          <cell r="BL274" t="str">
            <v>Funciones de la dependencia</v>
          </cell>
          <cell r="BM274" t="str">
            <v>Harvey Danilo Suárez Morales</v>
          </cell>
          <cell r="BN274" t="str">
            <v>Secretaría Ejecutiva</v>
          </cell>
          <cell r="BO274" t="str">
            <v>DD- Oficina Asesora de Seguridad y Protección</v>
          </cell>
          <cell r="BP274" t="str">
            <v>Maria Emma Caro Robles</v>
          </cell>
          <cell r="BQ274">
            <v>39707442</v>
          </cell>
          <cell r="BR274" t="str">
            <v>DD- Oficina Asesora de Seguridad y Protección</v>
          </cell>
          <cell r="BS274" t="str">
            <v>N/A</v>
          </cell>
          <cell r="BT274" t="str">
            <v>N/A</v>
          </cell>
          <cell r="BU274" t="str">
            <v>N/A</v>
          </cell>
          <cell r="BV274" t="str">
            <v>Inversión</v>
          </cell>
          <cell r="BW274">
            <v>59562783</v>
          </cell>
          <cell r="BX274" t="str">
            <v>N/A</v>
          </cell>
          <cell r="BY274" t="str">
            <v>N/A</v>
          </cell>
          <cell r="BZ274">
            <v>5464476</v>
          </cell>
          <cell r="CA274" t="str">
            <v>N/A</v>
          </cell>
          <cell r="CB274">
            <v>66723</v>
          </cell>
          <cell r="CC274">
            <v>112923</v>
          </cell>
          <cell r="CD274" t="str">
            <v xml:space="preserve">	2022011000068</v>
          </cell>
          <cell r="CE274">
            <v>44980</v>
          </cell>
          <cell r="CF274">
            <v>44984</v>
          </cell>
          <cell r="CG274" t="str">
            <v>N/A</v>
          </cell>
          <cell r="CH274" t="str">
            <v>N/A</v>
          </cell>
          <cell r="CI274" t="str">
            <v>N/A</v>
          </cell>
          <cell r="CJ274" t="str">
            <v>N/A</v>
          </cell>
          <cell r="CK274" t="str">
            <v>N/A</v>
          </cell>
          <cell r="CL274">
            <v>0</v>
          </cell>
          <cell r="CM274" t="str">
            <v>N/A</v>
          </cell>
          <cell r="CN274">
            <v>0</v>
          </cell>
          <cell r="CO274" t="str">
            <v>N/A</v>
          </cell>
          <cell r="CP274">
            <v>0</v>
          </cell>
          <cell r="CQ274" t="str">
            <v>N/A</v>
          </cell>
          <cell r="CR274">
            <v>0</v>
          </cell>
          <cell r="CS274" t="str">
            <v>N/A</v>
          </cell>
          <cell r="CT274">
            <v>0</v>
          </cell>
          <cell r="CU274" t="str">
            <v>N/A</v>
          </cell>
          <cell r="CV274">
            <v>0</v>
          </cell>
          <cell r="CW274">
            <v>59562783</v>
          </cell>
          <cell r="CX274" t="str">
            <v>NO</v>
          </cell>
          <cell r="CY274" t="str">
            <v>N/A</v>
          </cell>
          <cell r="CZ274" t="str">
            <v>N/A</v>
          </cell>
          <cell r="DA274" t="str">
            <v>N/A</v>
          </cell>
          <cell r="DB274">
            <v>45291</v>
          </cell>
          <cell r="DC274">
            <v>45291</v>
          </cell>
          <cell r="DD274">
            <v>-51</v>
          </cell>
          <cell r="DE274" t="str">
            <v>NO</v>
          </cell>
          <cell r="DF274" t="str">
            <v>Bogotá D.C.</v>
          </cell>
          <cell r="DG274" t="str">
            <v>Cumplimiento</v>
          </cell>
          <cell r="DH274" t="str">
            <v>63-45-101041601</v>
          </cell>
          <cell r="DI274">
            <v>0</v>
          </cell>
          <cell r="DJ274" t="str">
            <v>Seguros del Estado S.A.</v>
          </cell>
          <cell r="DK274">
            <v>44979</v>
          </cell>
          <cell r="DL274" t="str">
            <v>22/02/2023 - 30/06/2024</v>
          </cell>
          <cell r="DM274">
            <v>44980</v>
          </cell>
          <cell r="DN274" t="str">
            <v>https://jepcolombia.sharepoint.com/:b:/g/SE/DAJ/SDC/ESVQe_BJyrVPpWJGfxtS1ssBngn38Npbi_Lfrx_4iUAtBQ?e=qcH0JQ</v>
          </cell>
          <cell r="DO274" t="str">
            <v>Ninguna</v>
          </cell>
          <cell r="DP274" t="str">
            <v>Terminado</v>
          </cell>
          <cell r="DQ274" t="str">
            <v>Ingreso</v>
          </cell>
          <cell r="DR274" t="str">
            <v>N/A</v>
          </cell>
          <cell r="DS274" t="str">
            <v>ADMINISTRADOR POLICIAL</v>
          </cell>
          <cell r="DT274" t="str">
            <v>N/A</v>
          </cell>
          <cell r="DU274" t="str">
            <v>MASCULINO</v>
          </cell>
        </row>
        <row r="275">
          <cell r="AY275" t="str">
            <v>JEP-691-2023</v>
          </cell>
          <cell r="AZ275" t="str">
            <v>JEP-CSPO-678-2023</v>
          </cell>
          <cell r="BA275" t="str">
            <v>Julieth Barrera</v>
          </cell>
          <cell r="BB275">
            <v>45113</v>
          </cell>
          <cell r="BC275" t="str">
            <v>POLICIA NACIONAL</v>
          </cell>
          <cell r="BD275" t="str">
            <v>Contratos o convenios que no requieren pluralidad de ofertas</v>
          </cell>
          <cell r="BE275" t="str">
            <v>1. Prestación de servicios</v>
          </cell>
          <cell r="BF275" t="str">
            <v>NIT</v>
          </cell>
          <cell r="BG275">
            <v>900259212</v>
          </cell>
          <cell r="BH275">
            <v>2</v>
          </cell>
          <cell r="BI275" t="str">
            <v>Persona Jurídica</v>
          </cell>
          <cell r="BJ275" t="str">
            <v>Bogotá D.C.</v>
          </cell>
          <cell r="BK275" t="str">
            <v>La Jurisdicción Especial Para La Paz y la policía nacional, a través de la dirección de protección y servicios especiales colaborarán mutuamente acorde con las recomendaciones que esta última imparta, con la finalidad de fortalecer la seguridad en las instalaciones de la Jurisdicción Especial Para La Paz</v>
          </cell>
          <cell r="BL275" t="str">
            <v>Administrativo Transversal</v>
          </cell>
          <cell r="BM275" t="str">
            <v>Ana Lucia Rosales Callejas</v>
          </cell>
          <cell r="BN275" t="str">
            <v>Dirección Administrativa y Financiera</v>
          </cell>
          <cell r="BO275" t="str">
            <v>DD- Oficina Asesora de Seguridad y Protección</v>
          </cell>
          <cell r="BP275" t="str">
            <v>Maria Emma Caro Robles</v>
          </cell>
          <cell r="BQ275">
            <v>39707567</v>
          </cell>
          <cell r="BR275" t="str">
            <v>DD- Oficina Asesora de Seguridad y Protección</v>
          </cell>
          <cell r="BS275" t="str">
            <v>N/A</v>
          </cell>
          <cell r="BT275" t="str">
            <v>N/A</v>
          </cell>
          <cell r="BU275" t="str">
            <v>N/A</v>
          </cell>
          <cell r="BV275" t="str">
            <v>Funcionamiento</v>
          </cell>
          <cell r="BW275">
            <v>414000000</v>
          </cell>
          <cell r="BX275" t="str">
            <v>N/A</v>
          </cell>
          <cell r="BY275" t="str">
            <v>N/A</v>
          </cell>
          <cell r="BZ275" t="str">
            <v>N/A</v>
          </cell>
          <cell r="CA275" t="str">
            <v>N/A</v>
          </cell>
          <cell r="CB275">
            <v>67023</v>
          </cell>
          <cell r="CC275" t="str">
            <v xml:space="preserve">	463823</v>
          </cell>
          <cell r="CD275" t="str">
            <v>N/A</v>
          </cell>
          <cell r="CE275">
            <v>45156</v>
          </cell>
          <cell r="CF275">
            <v>45162</v>
          </cell>
          <cell r="CG275" t="str">
            <v>N/A</v>
          </cell>
          <cell r="CH275" t="str">
            <v>N/A</v>
          </cell>
          <cell r="CI275" t="str">
            <v>N/A</v>
          </cell>
          <cell r="CJ275" t="str">
            <v>N/A</v>
          </cell>
          <cell r="CK275" t="str">
            <v>N/A</v>
          </cell>
          <cell r="CL275">
            <v>0</v>
          </cell>
          <cell r="CM275" t="str">
            <v>N/A</v>
          </cell>
          <cell r="CN275">
            <v>0</v>
          </cell>
          <cell r="CO275" t="str">
            <v>N/A</v>
          </cell>
          <cell r="CP275">
            <v>0</v>
          </cell>
          <cell r="CQ275" t="str">
            <v>N/A</v>
          </cell>
          <cell r="CR275">
            <v>0</v>
          </cell>
          <cell r="CS275" t="str">
            <v>N/A</v>
          </cell>
          <cell r="CT275">
            <v>1</v>
          </cell>
          <cell r="CU275">
            <v>45289</v>
          </cell>
          <cell r="CV275">
            <v>60</v>
          </cell>
          <cell r="CW275">
            <v>414000000</v>
          </cell>
          <cell r="CX275" t="str">
            <v>SI</v>
          </cell>
          <cell r="CY275">
            <v>119600000</v>
          </cell>
          <cell r="CZ275" t="str">
            <v>N/A</v>
          </cell>
          <cell r="DA275" t="str">
            <v>N/A</v>
          </cell>
          <cell r="DB275">
            <v>45291</v>
          </cell>
          <cell r="DC275">
            <v>45351</v>
          </cell>
          <cell r="DD275">
            <v>9</v>
          </cell>
          <cell r="DE275" t="str">
            <v>SI</v>
          </cell>
          <cell r="DF275" t="str">
            <v>Bogotá D.C. - JEP</v>
          </cell>
          <cell r="DG275" t="str">
            <v>N/A</v>
          </cell>
          <cell r="DH275" t="str">
            <v>N/A</v>
          </cell>
          <cell r="DI275" t="str">
            <v>N/A</v>
          </cell>
          <cell r="DJ275" t="str">
            <v>N/A</v>
          </cell>
          <cell r="DK275" t="str">
            <v>N/A</v>
          </cell>
          <cell r="DL275" t="str">
            <v>N/A</v>
          </cell>
          <cell r="DM275" t="str">
            <v>N/A</v>
          </cell>
          <cell r="DN275" t="str">
            <v>N/A</v>
          </cell>
          <cell r="DO275" t="str">
            <v>Mediante Otrosí No. 1 del Convenio JEP-691-2023 - Policia Nacional - Oficina de Seguridad.Se reduce del 2023 y se pagara por vigencia futura  2024 el valor de 119600000</v>
          </cell>
          <cell r="DP275" t="str">
            <v>En ejecución</v>
          </cell>
          <cell r="DQ275" t="str">
            <v>Prorroga</v>
          </cell>
          <cell r="DR275" t="str">
            <v>N/A</v>
          </cell>
          <cell r="DS275" t="str">
            <v>N/A</v>
          </cell>
          <cell r="DT275" t="str">
            <v>N/A</v>
          </cell>
          <cell r="DU275" t="str">
            <v>N/A</v>
          </cell>
        </row>
        <row r="276">
          <cell r="AY276" t="str">
            <v>JEP-660-2023</v>
          </cell>
          <cell r="AZ276" t="str">
            <v>JEP-IPINF-005-2023</v>
          </cell>
          <cell r="BA276" t="str">
            <v>Camila Mendez</v>
          </cell>
          <cell r="BB276">
            <v>45082</v>
          </cell>
          <cell r="BC276" t="str">
            <v>Identificación Plástica S.A.S</v>
          </cell>
          <cell r="BD276" t="str">
            <v>Invitación Pública inferior a 45 SMMLV</v>
          </cell>
          <cell r="BE276" t="str">
            <v xml:space="preserve">2. Compraventa </v>
          </cell>
          <cell r="BF276" t="str">
            <v>NIT</v>
          </cell>
          <cell r="BG276">
            <v>830032436</v>
          </cell>
          <cell r="BH276">
            <v>6</v>
          </cell>
          <cell r="BI276" t="str">
            <v>Persona Jurídica</v>
          </cell>
          <cell r="BJ276" t="str">
            <v xml:space="preserve">Bogotá D.C. </v>
          </cell>
          <cell r="BK276" t="str">
            <v>Adquisición de insumos para máquina carnetizadora</v>
          </cell>
          <cell r="BL276" t="str">
            <v>Funciones de la dependencia</v>
          </cell>
          <cell r="BM276" t="str">
            <v>Gabriel Amado Pardo</v>
          </cell>
          <cell r="BN276" t="str">
            <v>Subdirección de Recursos Físicos e Infraestructura</v>
          </cell>
          <cell r="BO276" t="str">
            <v>DD- Oficina Asesora de Seguridad y Protección</v>
          </cell>
          <cell r="BP276" t="str">
            <v>Maria Emma Caro Robles</v>
          </cell>
          <cell r="BQ276">
            <v>39707567</v>
          </cell>
          <cell r="BR276" t="str">
            <v>DD- Oficina Asesora de Seguridad y Protección</v>
          </cell>
          <cell r="BS276" t="str">
            <v>N/A</v>
          </cell>
          <cell r="BT276" t="str">
            <v>N/A</v>
          </cell>
          <cell r="BU276" t="str">
            <v>N/A</v>
          </cell>
          <cell r="BV276" t="str">
            <v>Funcionamiento</v>
          </cell>
          <cell r="BW276">
            <v>38825000</v>
          </cell>
          <cell r="BX276" t="str">
            <v>N/A</v>
          </cell>
          <cell r="BY276" t="str">
            <v>N/A</v>
          </cell>
          <cell r="BZ276" t="str">
            <v>N/A</v>
          </cell>
          <cell r="CA276" t="str">
            <v>N/A</v>
          </cell>
          <cell r="CB276">
            <v>90223</v>
          </cell>
          <cell r="CC276">
            <v>306023</v>
          </cell>
          <cell r="CD276" t="str">
            <v>N/A</v>
          </cell>
          <cell r="CE276">
            <v>45083</v>
          </cell>
          <cell r="CF276">
            <v>45090</v>
          </cell>
          <cell r="CG276" t="str">
            <v>N/A</v>
          </cell>
          <cell r="CH276" t="str">
            <v>N/A</v>
          </cell>
          <cell r="CI276" t="str">
            <v>N/A</v>
          </cell>
          <cell r="CJ276" t="str">
            <v>N/A</v>
          </cell>
          <cell r="CK276" t="str">
            <v>N/A</v>
          </cell>
          <cell r="CL276">
            <v>0</v>
          </cell>
          <cell r="CM276" t="str">
            <v>N/A</v>
          </cell>
          <cell r="CN276">
            <v>0</v>
          </cell>
          <cell r="CO276" t="str">
            <v>N/A</v>
          </cell>
          <cell r="CP276">
            <v>0</v>
          </cell>
          <cell r="CQ276" t="str">
            <v>N/A</v>
          </cell>
          <cell r="CR276">
            <v>0</v>
          </cell>
          <cell r="CS276" t="str">
            <v>N/A</v>
          </cell>
          <cell r="CT276">
            <v>0</v>
          </cell>
          <cell r="CU276">
            <v>0</v>
          </cell>
          <cell r="CV276">
            <v>0</v>
          </cell>
          <cell r="CW276">
            <v>38825000</v>
          </cell>
          <cell r="CX276" t="str">
            <v>NO</v>
          </cell>
          <cell r="CY276" t="str">
            <v>N/A</v>
          </cell>
          <cell r="CZ276" t="str">
            <v>N/A</v>
          </cell>
          <cell r="DA276" t="str">
            <v>N/A</v>
          </cell>
          <cell r="DB276">
            <v>45134</v>
          </cell>
          <cell r="DC276">
            <v>45134</v>
          </cell>
          <cell r="DD276">
            <v>-208</v>
          </cell>
          <cell r="DE276" t="str">
            <v>SI</v>
          </cell>
          <cell r="DF276" t="str">
            <v>Bogotá D.C. - JEP</v>
          </cell>
          <cell r="DG276" t="str">
            <v>Cumplimiento</v>
          </cell>
          <cell r="DH276" t="str">
            <v>NB-100264414</v>
          </cell>
          <cell r="DI276">
            <v>0</v>
          </cell>
          <cell r="DJ276" t="str">
            <v>Compañía Mundial de Seguros</v>
          </cell>
          <cell r="DK276">
            <v>45085</v>
          </cell>
          <cell r="DL276" t="str">
            <v>5/06/2023 - 20/08/2024</v>
          </cell>
          <cell r="DM276">
            <v>45086</v>
          </cell>
          <cell r="DN276" t="str">
            <v>https://jepcolombia.sharepoint.com/:b:/g/SE/DAJ/SDC/EQY0cF3tITFPrfuFAypfZNgB9hdpzIdeOcUdDQLnQ2C03w?e=bzDfyh</v>
          </cell>
          <cell r="DO276" t="str">
            <v>Ninguna</v>
          </cell>
          <cell r="DP276" t="str">
            <v>Terminado</v>
          </cell>
          <cell r="DQ276" t="str">
            <v>Ingreso</v>
          </cell>
          <cell r="DR276" t="str">
            <v>N/A</v>
          </cell>
          <cell r="DS276" t="str">
            <v>N/A</v>
          </cell>
          <cell r="DT276" t="str">
            <v>N/A</v>
          </cell>
          <cell r="DU276" t="str">
            <v>N/A</v>
          </cell>
        </row>
        <row r="277">
          <cell r="AY277" t="str">
            <v>JEP-715-2023</v>
          </cell>
          <cell r="AZ277" t="str">
            <v>JEP-IPINF-010-2023</v>
          </cell>
          <cell r="BA277" t="str">
            <v>Angela Esquivel</v>
          </cell>
          <cell r="BB277">
            <v>45124</v>
          </cell>
          <cell r="BC277" t="str">
            <v>INGENIERIA DOMOTICA HJC SAS</v>
          </cell>
          <cell r="BD277" t="str">
            <v>Contratos o convenios que no requieren pluralidad de ofertas</v>
          </cell>
          <cell r="BE277" t="str">
            <v>1. Prestación de servicios</v>
          </cell>
          <cell r="BF277" t="str">
            <v>NIT</v>
          </cell>
          <cell r="BG277">
            <v>900403255</v>
          </cell>
          <cell r="BH277">
            <v>6</v>
          </cell>
          <cell r="BI277" t="str">
            <v>Persona Jurídica</v>
          </cell>
          <cell r="BJ277" t="str">
            <v>Bogotá D.C.</v>
          </cell>
          <cell r="BK277" t="str">
            <v>Mantenimiento preventivo del sistema de detección de incendios del edificio de la JEP</v>
          </cell>
          <cell r="BL277" t="str">
            <v>Funciones de la dependencia</v>
          </cell>
          <cell r="BM277" t="str">
            <v>Gabriel Amado Pardo</v>
          </cell>
          <cell r="BN277" t="str">
            <v>Subdirección de Recursos Físicos e Infraestructura</v>
          </cell>
          <cell r="BO277" t="str">
            <v>DD- Oficina Asesora de Seguridad y Protección</v>
          </cell>
          <cell r="BP277" t="str">
            <v>Maria Emma Caro Robles</v>
          </cell>
          <cell r="BQ277">
            <v>39707567</v>
          </cell>
          <cell r="BR277" t="str">
            <v>DD- Oficina Asesora de Seguridad y Protección</v>
          </cell>
          <cell r="BS277" t="str">
            <v>N/A</v>
          </cell>
          <cell r="BT277" t="str">
            <v>N/A</v>
          </cell>
          <cell r="BU277" t="str">
            <v>N/A</v>
          </cell>
          <cell r="BV277" t="str">
            <v>Funcionamiento</v>
          </cell>
          <cell r="BW277">
            <v>36193731</v>
          </cell>
          <cell r="BX277" t="str">
            <v>N/A</v>
          </cell>
          <cell r="BY277" t="str">
            <v>N/A</v>
          </cell>
          <cell r="BZ277" t="str">
            <v>N/A</v>
          </cell>
          <cell r="CA277" t="str">
            <v>N/A</v>
          </cell>
          <cell r="CB277">
            <v>92423</v>
          </cell>
          <cell r="CC277">
            <v>391123</v>
          </cell>
          <cell r="CD277" t="str">
            <v>N/A</v>
          </cell>
          <cell r="CE277">
            <v>45126</v>
          </cell>
          <cell r="CF277">
            <v>45138</v>
          </cell>
          <cell r="CG277" t="str">
            <v>N/A</v>
          </cell>
          <cell r="CH277" t="str">
            <v>N/A</v>
          </cell>
          <cell r="CI277" t="str">
            <v>N/A</v>
          </cell>
          <cell r="CJ277" t="str">
            <v>N/A</v>
          </cell>
          <cell r="CK277" t="str">
            <v>N/A</v>
          </cell>
          <cell r="CL277">
            <v>0</v>
          </cell>
          <cell r="CM277" t="str">
            <v>N/A</v>
          </cell>
          <cell r="CN277">
            <v>0</v>
          </cell>
          <cell r="CO277" t="str">
            <v>N/A</v>
          </cell>
          <cell r="CP277">
            <v>0</v>
          </cell>
          <cell r="CQ277" t="str">
            <v>N/A</v>
          </cell>
          <cell r="CR277">
            <v>0</v>
          </cell>
          <cell r="CS277" t="str">
            <v>N/A</v>
          </cell>
          <cell r="CT277">
            <v>0</v>
          </cell>
          <cell r="CU277" t="str">
            <v>N/A</v>
          </cell>
          <cell r="CV277">
            <v>0</v>
          </cell>
          <cell r="CW277">
            <v>36193731</v>
          </cell>
          <cell r="CX277" t="str">
            <v>NO</v>
          </cell>
          <cell r="CY277" t="str">
            <v>N/A</v>
          </cell>
          <cell r="CZ277" t="str">
            <v>N/A</v>
          </cell>
          <cell r="DA277" t="str">
            <v>N/A</v>
          </cell>
          <cell r="DB277">
            <v>45224</v>
          </cell>
          <cell r="DC277">
            <v>45224</v>
          </cell>
          <cell r="DD277">
            <v>-118</v>
          </cell>
          <cell r="DE277" t="str">
            <v>SI</v>
          </cell>
          <cell r="DF277" t="str">
            <v>Bogotá D.C. - JEP</v>
          </cell>
          <cell r="DG277" t="str">
            <v>Cumplimiento 
Responsabilidad Civil extracontractual</v>
          </cell>
          <cell r="DH277" t="str">
            <v>CBC-100048437
CBC-100008403</v>
          </cell>
          <cell r="DI277" t="str">
            <v>0
0</v>
          </cell>
          <cell r="DJ277" t="str">
            <v>Seguros Mundial
Seguros Mundial</v>
          </cell>
          <cell r="DK277">
            <v>45132</v>
          </cell>
          <cell r="DL277" t="str">
            <v>24/07/2023 - 17/10/2023</v>
          </cell>
          <cell r="DM277">
            <v>45133</v>
          </cell>
          <cell r="DN277" t="str">
            <v>https://jepcolombia.sharepoint.com/:b:/g/SE/DAJ/SDC/EZ4R_WjGdH9BiQ-4SmrvjkgBV8nRukb8MJwTJQSDAH6BKA?e=CvLeuv</v>
          </cell>
          <cell r="DO277" t="str">
            <v>Ninguna</v>
          </cell>
          <cell r="DP277" t="str">
            <v>Terminado</v>
          </cell>
          <cell r="DQ277" t="str">
            <v>Ingreso</v>
          </cell>
          <cell r="DR277" t="str">
            <v>N/A</v>
          </cell>
          <cell r="DS277" t="str">
            <v>N/A</v>
          </cell>
          <cell r="DT277" t="str">
            <v>N/A</v>
          </cell>
          <cell r="DU277" t="str">
            <v>N/A</v>
          </cell>
        </row>
        <row r="278">
          <cell r="AY278" t="str">
            <v>JEP-444-2023</v>
          </cell>
          <cell r="AZ278" t="str">
            <v>JEP-IPS-001-2023</v>
          </cell>
          <cell r="BA278" t="str">
            <v>Clara Torres</v>
          </cell>
          <cell r="BB278">
            <v>44978</v>
          </cell>
          <cell r="BC278" t="str">
            <v xml:space="preserve">Seguridad San Carlos Ltda. </v>
          </cell>
          <cell r="BD278" t="str">
            <v>Invitación Pública igual o superior a 450SMMLV</v>
          </cell>
          <cell r="BE278" t="str">
            <v>1. Prestación de servicios</v>
          </cell>
          <cell r="BF278" t="str">
            <v>NIT</v>
          </cell>
          <cell r="BG278">
            <v>900309976</v>
          </cell>
          <cell r="BH278">
            <v>6</v>
          </cell>
          <cell r="BI278" t="str">
            <v>Persona Jurídica</v>
          </cell>
          <cell r="BJ278" t="str">
            <v>Bogotá D.C.</v>
          </cell>
          <cell r="BK278" t="str">
            <v>Prestar el servicio de Vigilancia y Seguridad para las instalaciones de la Jurisdicción Especial para la Paz - JEP.</v>
          </cell>
          <cell r="BL278" t="str">
            <v>Funciones de la dependencia</v>
          </cell>
          <cell r="BM278" t="str">
            <v>Ana Lucia Rosales Callejas</v>
          </cell>
          <cell r="BN278" t="str">
            <v>Dirección Administrativa y Financiera</v>
          </cell>
          <cell r="BO278" t="str">
            <v>DD- Oficina Asesora de Seguridad y Protección</v>
          </cell>
          <cell r="BP278" t="str">
            <v>Maria Emma Caro Robles</v>
          </cell>
          <cell r="BQ278">
            <v>39707567</v>
          </cell>
          <cell r="BR278" t="str">
            <v>DD- Oficina Asesora de Seguridad y Protección</v>
          </cell>
          <cell r="BS278" t="str">
            <v>N/A</v>
          </cell>
          <cell r="BT278" t="str">
            <v>N/A</v>
          </cell>
          <cell r="BU278" t="str">
            <v>N/A</v>
          </cell>
          <cell r="BV278" t="str">
            <v>Funcionamiento</v>
          </cell>
          <cell r="BW278">
            <v>1555130430</v>
          </cell>
          <cell r="BX278" t="str">
            <v>N/A</v>
          </cell>
          <cell r="BY278" t="str">
            <v>N/A</v>
          </cell>
          <cell r="BZ278" t="str">
            <v>N/A</v>
          </cell>
          <cell r="CA278" t="str">
            <v>N/A</v>
          </cell>
          <cell r="CB278">
            <v>62223</v>
          </cell>
          <cell r="CC278">
            <v>119923</v>
          </cell>
          <cell r="CD278" t="str">
            <v>N/A</v>
          </cell>
          <cell r="CE278">
            <v>44985</v>
          </cell>
          <cell r="CF278">
            <v>44989</v>
          </cell>
          <cell r="CG278" t="str">
            <v>N/A</v>
          </cell>
          <cell r="CH278" t="str">
            <v>N/A</v>
          </cell>
          <cell r="CI278" t="str">
            <v>N/A</v>
          </cell>
          <cell r="CJ278" t="str">
            <v>N/A</v>
          </cell>
          <cell r="CK278" t="str">
            <v>N/A</v>
          </cell>
          <cell r="CL278">
            <v>0</v>
          </cell>
          <cell r="CM278" t="str">
            <v>N/A</v>
          </cell>
          <cell r="CN278">
            <v>0</v>
          </cell>
          <cell r="CO278" t="str">
            <v>N/A</v>
          </cell>
          <cell r="CP278">
            <v>0</v>
          </cell>
          <cell r="CQ278" t="str">
            <v>N/A</v>
          </cell>
          <cell r="CR278">
            <v>0</v>
          </cell>
          <cell r="CS278" t="str">
            <v>N/A</v>
          </cell>
          <cell r="CT278">
            <v>0</v>
          </cell>
          <cell r="CU278" t="str">
            <v>N/A</v>
          </cell>
          <cell r="CV278">
            <v>0</v>
          </cell>
          <cell r="CW278">
            <v>1555130430</v>
          </cell>
          <cell r="CX278" t="str">
            <v>NO</v>
          </cell>
          <cell r="CY278" t="str">
            <v>N/A</v>
          </cell>
          <cell r="CZ278" t="str">
            <v>N/A</v>
          </cell>
          <cell r="DA278" t="str">
            <v>N/A</v>
          </cell>
          <cell r="DB278">
            <v>45275</v>
          </cell>
          <cell r="DC278">
            <v>45275</v>
          </cell>
          <cell r="DD278">
            <v>-67</v>
          </cell>
          <cell r="DE278" t="str">
            <v>SI</v>
          </cell>
          <cell r="DF278" t="str">
            <v>Bogotá D.C. JEP</v>
          </cell>
          <cell r="DG278" t="str">
            <v>Cumplimiento
Responsabilidad Civil Extracontractual</v>
          </cell>
          <cell r="DH278" t="str">
            <v>14-45-101093448
14-40-101053445</v>
          </cell>
          <cell r="DI278" t="str">
            <v>0
0</v>
          </cell>
          <cell r="DJ278" t="str">
            <v>Seguros del Estado S.A.
Seguros del Estado S.A.</v>
          </cell>
          <cell r="DK278" t="str">
            <v>1/03/2023
1/03/2023</v>
          </cell>
          <cell r="DL278" t="str">
            <v>04/03/2023 - 15/12/2026
04/03/2023 - 15/12/2023</v>
          </cell>
          <cell r="DM278" t="str">
            <v>2/03/2023
2/03/2023</v>
          </cell>
          <cell r="DN278" t="str">
            <v>https://jepcolombia.sharepoint.com/:b:/g/SE/DAJ/SDC/EfovcWWIwCJLpDv9ZoenPG0BOzJ8U2cvcZp6r6XCs1sSrg?e=Ay4sKV</v>
          </cell>
          <cell r="DO278" t="str">
            <v>Ninguna</v>
          </cell>
          <cell r="DP278" t="str">
            <v>Terminado</v>
          </cell>
          <cell r="DQ278" t="str">
            <v>Ingreso</v>
          </cell>
          <cell r="DR278" t="str">
            <v>N/A</v>
          </cell>
          <cell r="DS278" t="str">
            <v>N/A</v>
          </cell>
          <cell r="DT278" t="str">
            <v>N/A</v>
          </cell>
          <cell r="DU278" t="str">
            <v>N/A</v>
          </cell>
        </row>
        <row r="279">
          <cell r="AY279" t="str">
            <v>JEP-310-2023</v>
          </cell>
          <cell r="AZ279" t="str">
            <v>JEP-CSPO-310-2023</v>
          </cell>
          <cell r="BA279" t="str">
            <v>Arinson Ruiz</v>
          </cell>
          <cell r="BB279">
            <v>44964</v>
          </cell>
          <cell r="BC279" t="str">
            <v xml:space="preserve">Yamile Rodríguez </v>
          </cell>
          <cell r="BD279" t="str">
            <v>Contratos o convenios que no requieren pluralidad de ofertas</v>
          </cell>
          <cell r="BE279" t="str">
            <v>1. Prestación de servicios</v>
          </cell>
          <cell r="BF279" t="str">
            <v>Cédula de ciudadanía</v>
          </cell>
          <cell r="BG279">
            <v>39654064</v>
          </cell>
          <cell r="BH279">
            <v>1</v>
          </cell>
          <cell r="BI279" t="str">
            <v>Persona Natural</v>
          </cell>
          <cell r="BJ279" t="str">
            <v>Bogotá D.C.</v>
          </cell>
          <cell r="BK279" t="str">
            <v>Prestar servicios profesionales para apoyar y acompañar a la Subdirección de Recursos Físicos e Infraestructura en las actividades de sensibilización, socialización y de concientización requerida para el cumplimiento del Plan de Gestión Ambiental (PIGA) como parte del proceso de fortalecimiento institucional de la JEP</v>
          </cell>
          <cell r="BL279" t="str">
            <v>Funciones de la dependencia</v>
          </cell>
          <cell r="BM279" t="str">
            <v>Harvey Danilo Suárez Morales</v>
          </cell>
          <cell r="BN279" t="str">
            <v>Secretaría Ejecutiva</v>
          </cell>
          <cell r="BO279" t="str">
            <v>DD- Subdirección de Recursos Físicos e Infraestructura</v>
          </cell>
          <cell r="BP279" t="str">
            <v>Martha Cristina Useche Rodriguez</v>
          </cell>
          <cell r="BQ279">
            <v>52267258</v>
          </cell>
          <cell r="BR279" t="str">
            <v>DD- Subdirección de Recursos Físicos e Infraestructura</v>
          </cell>
          <cell r="BS279" t="str">
            <v>Martha Cristina Useche Rodriguez
52.267.258</v>
          </cell>
          <cell r="BT279" t="str">
            <v>N/A</v>
          </cell>
          <cell r="BU279" t="str">
            <v>N/A</v>
          </cell>
          <cell r="BV279" t="str">
            <v>Inversión</v>
          </cell>
          <cell r="BW279">
            <v>71221500</v>
          </cell>
          <cell r="BX279" t="str">
            <v>N/A</v>
          </cell>
          <cell r="BY279" t="str">
            <v>N/A</v>
          </cell>
          <cell r="BZ279">
            <v>220500</v>
          </cell>
          <cell r="CA279" t="str">
            <v>N/A</v>
          </cell>
          <cell r="CB279">
            <v>70923</v>
          </cell>
          <cell r="CC279">
            <v>71823</v>
          </cell>
          <cell r="CD279">
            <v>2018011001175</v>
          </cell>
          <cell r="CE279">
            <v>44964</v>
          </cell>
          <cell r="CF279">
            <v>44965</v>
          </cell>
          <cell r="CG279" t="str">
            <v>N/A</v>
          </cell>
          <cell r="CH279" t="str">
            <v>N/A</v>
          </cell>
          <cell r="CI279" t="str">
            <v>N/A</v>
          </cell>
          <cell r="CJ279" t="str">
            <v>N/A</v>
          </cell>
          <cell r="CK279" t="str">
            <v>N/A</v>
          </cell>
          <cell r="CL279">
            <v>0</v>
          </cell>
          <cell r="CM279" t="str">
            <v>N/A</v>
          </cell>
          <cell r="CN279">
            <v>0</v>
          </cell>
          <cell r="CO279" t="str">
            <v>N/A</v>
          </cell>
          <cell r="CP279">
            <v>0</v>
          </cell>
          <cell r="CQ279" t="str">
            <v>N/A</v>
          </cell>
          <cell r="CR279">
            <v>0</v>
          </cell>
          <cell r="CS279" t="str">
            <v>N/A</v>
          </cell>
          <cell r="CT279">
            <v>0</v>
          </cell>
          <cell r="CU279" t="str">
            <v>N/A</v>
          </cell>
          <cell r="CV279">
            <v>0</v>
          </cell>
          <cell r="CW279">
            <v>71221500</v>
          </cell>
          <cell r="CX279" t="str">
            <v>NO</v>
          </cell>
          <cell r="CY279" t="str">
            <v>N/A</v>
          </cell>
          <cell r="CZ279" t="str">
            <v>N/A</v>
          </cell>
          <cell r="DA279" t="str">
            <v>N/A</v>
          </cell>
          <cell r="DB279">
            <v>45291</v>
          </cell>
          <cell r="DC279">
            <v>45291</v>
          </cell>
          <cell r="DD279">
            <v>-51</v>
          </cell>
          <cell r="DE279" t="str">
            <v>NO</v>
          </cell>
          <cell r="DF279" t="str">
            <v>Bogotá D.C.</v>
          </cell>
          <cell r="DG279" t="str">
            <v>Cumplimiento</v>
          </cell>
          <cell r="DH279" t="str">
            <v>63-47-101001487</v>
          </cell>
          <cell r="DI279">
            <v>0</v>
          </cell>
          <cell r="DJ279" t="str">
            <v>Seguros del Estado S.A.</v>
          </cell>
          <cell r="DK279">
            <v>44965</v>
          </cell>
          <cell r="DL279" t="str">
            <v>08/02/2023 - 30/06/2024</v>
          </cell>
          <cell r="DM279">
            <v>44965</v>
          </cell>
          <cell r="DN279" t="str">
            <v>https://jepcolombia.sharepoint.com/:b:/g/SE/DAJ/SDC/EWBwjOdEf-FCow47WWnx6FkBG-axX2Vj2bxEyq_PnvZ2MA?e=bKegzp</v>
          </cell>
          <cell r="DO279" t="str">
            <v>Ninguna</v>
          </cell>
          <cell r="DP279" t="str">
            <v>Terminado</v>
          </cell>
          <cell r="DQ279" t="str">
            <v>Ingreso</v>
          </cell>
          <cell r="DR279" t="str">
            <v>N/A</v>
          </cell>
          <cell r="DS279" t="str">
            <v>LICENCIATURA EN CIENCIAS NATURALES</v>
          </cell>
          <cell r="DT279" t="str">
            <v>N/A</v>
          </cell>
          <cell r="DU279" t="str">
            <v>FEMENINO</v>
          </cell>
        </row>
        <row r="280">
          <cell r="AY280" t="str">
            <v>JEP-280-2023</v>
          </cell>
          <cell r="AZ280" t="str">
            <v>JEP-CSPO-280-2023</v>
          </cell>
          <cell r="BA280" t="str">
            <v>Arinson Ruiz</v>
          </cell>
          <cell r="BB280">
            <v>44960</v>
          </cell>
          <cell r="BC280" t="str">
            <v xml:space="preserve">Oscar Orlando Torres Luque   </v>
          </cell>
          <cell r="BD280" t="str">
            <v>Contratos o convenios que no requieren pluralidad de ofertas</v>
          </cell>
          <cell r="BE280" t="str">
            <v>1. Prestación de servicios</v>
          </cell>
          <cell r="BF280" t="str">
            <v>Cédula de ciudadanía</v>
          </cell>
          <cell r="BG280">
            <v>79782376</v>
          </cell>
          <cell r="BH280">
            <v>6</v>
          </cell>
          <cell r="BI280" t="str">
            <v>Persona Natural</v>
          </cell>
          <cell r="BJ280" t="str">
            <v>Bogotá D.C.</v>
          </cell>
          <cell r="BK280" t="str">
            <v>Prestar servicios profesionales para apoyar y acompañar a la subdirección de recursos físicos e infraestructura en las actividades que se deben adelantar con relación al seguimiento y cumplimiento del plan institucional de gestión ambiental (PIGA), sus modificaciones y la 
coordinación con la secretaria distrital de ambiente, como parte del proceso de fortalecimiento institucional de la JEP</v>
          </cell>
          <cell r="BL280" t="str">
            <v>Funciones de la dependencia</v>
          </cell>
          <cell r="BM280" t="str">
            <v>Harvey Danilo Suárez Morales</v>
          </cell>
          <cell r="BN280" t="str">
            <v>Secretaría Ejecutiva</v>
          </cell>
          <cell r="BO280" t="str">
            <v>DD- Subdirección de Recursos Físicos e Infraestructura</v>
          </cell>
          <cell r="BP280" t="str">
            <v>Martha Cristina Useche Rodriguez</v>
          </cell>
          <cell r="BQ280">
            <v>52267258</v>
          </cell>
          <cell r="BR280" t="str">
            <v>DD- Subdirección de Recursos Físicos e Infraestructura</v>
          </cell>
          <cell r="BS280" t="str">
            <v>Martha Cristina Useche Rodriguez
52.267.258</v>
          </cell>
          <cell r="BT280" t="str">
            <v>N/A</v>
          </cell>
          <cell r="BU280" t="str">
            <v>N/A</v>
          </cell>
          <cell r="BV280" t="str">
            <v>Inversión</v>
          </cell>
          <cell r="BW280">
            <v>57639182</v>
          </cell>
          <cell r="BX280" t="str">
            <v>N/A</v>
          </cell>
          <cell r="BY280" t="str">
            <v>N/A</v>
          </cell>
          <cell r="BZ280">
            <v>5288000</v>
          </cell>
          <cell r="CA280" t="str">
            <v>N/A</v>
          </cell>
          <cell r="CB280">
            <v>71323</v>
          </cell>
          <cell r="CC280">
            <v>72023</v>
          </cell>
          <cell r="CD280">
            <v>2018011001175</v>
          </cell>
          <cell r="CE280">
            <v>44964</v>
          </cell>
          <cell r="CF280">
            <v>44965</v>
          </cell>
          <cell r="CG280" t="str">
            <v>N/A</v>
          </cell>
          <cell r="CH280" t="str">
            <v>N/A</v>
          </cell>
          <cell r="CI280" t="str">
            <v>N/A</v>
          </cell>
          <cell r="CJ280" t="str">
            <v>N/A</v>
          </cell>
          <cell r="CK280" t="str">
            <v>N/A</v>
          </cell>
          <cell r="CL280">
            <v>0</v>
          </cell>
          <cell r="CM280" t="str">
            <v>N/A</v>
          </cell>
          <cell r="CN280">
            <v>0</v>
          </cell>
          <cell r="CO280" t="str">
            <v>N/A</v>
          </cell>
          <cell r="CP280">
            <v>0</v>
          </cell>
          <cell r="CQ280" t="str">
            <v>N/A</v>
          </cell>
          <cell r="CR280">
            <v>0</v>
          </cell>
          <cell r="CS280" t="str">
            <v>N/A</v>
          </cell>
          <cell r="CT280">
            <v>0</v>
          </cell>
          <cell r="CU280" t="str">
            <v>N/A</v>
          </cell>
          <cell r="CV280">
            <v>0</v>
          </cell>
          <cell r="CW280">
            <v>57639182</v>
          </cell>
          <cell r="CX280" t="str">
            <v>NO</v>
          </cell>
          <cell r="CY280" t="str">
            <v>N/A</v>
          </cell>
          <cell r="CZ280" t="str">
            <v>N/A</v>
          </cell>
          <cell r="DA280" t="str">
            <v>N/A</v>
          </cell>
          <cell r="DB280">
            <v>45291</v>
          </cell>
          <cell r="DC280">
            <v>45291</v>
          </cell>
          <cell r="DD280">
            <v>-51</v>
          </cell>
          <cell r="DE280" t="str">
            <v>NO</v>
          </cell>
          <cell r="DF280" t="str">
            <v>Bogotá D.C.</v>
          </cell>
          <cell r="DG280" t="str">
            <v>Cumplimiento</v>
          </cell>
          <cell r="DH280" t="str">
            <v>21-45-101399837</v>
          </cell>
          <cell r="DI280">
            <v>0</v>
          </cell>
          <cell r="DJ280" t="str">
            <v>Seguros del Estado S.A.</v>
          </cell>
          <cell r="DK280">
            <v>44965</v>
          </cell>
          <cell r="DL280" t="str">
            <v>08/02/2023 - 05/07/2024</v>
          </cell>
          <cell r="DM280">
            <v>44965</v>
          </cell>
          <cell r="DN280" t="str">
            <v>https://jepcolombia.sharepoint.com/:b:/g/SE/DAJ/SDC/ER7n0z6k8g1AiXNAE2P77S0BgcWz2SLw3Fw-iOHYWjvwYQ?e=U4BJnt</v>
          </cell>
          <cell r="DO280" t="str">
            <v>Ninguna</v>
          </cell>
          <cell r="DP280" t="str">
            <v>Terminado</v>
          </cell>
          <cell r="DQ280" t="str">
            <v>Ingreso</v>
          </cell>
          <cell r="DR280" t="str">
            <v>N/A</v>
          </cell>
          <cell r="DS280" t="str">
            <v>PENDIENTE</v>
          </cell>
          <cell r="DT280" t="str">
            <v>N/A</v>
          </cell>
          <cell r="DU280" t="str">
            <v>MASCULINO</v>
          </cell>
        </row>
        <row r="281">
          <cell r="AY281" t="str">
            <v>JEP-160-2023</v>
          </cell>
          <cell r="AZ281" t="str">
            <v>JEP-CSPO-160-2023</v>
          </cell>
          <cell r="BA281" t="str">
            <v>Arinson Ruiz</v>
          </cell>
          <cell r="BB281">
            <v>44951</v>
          </cell>
          <cell r="BC281" t="str">
            <v>Yazmin Liliana Moreno Cruz</v>
          </cell>
          <cell r="BD281" t="str">
            <v>Contratos o convenios que no requieren pluralidad de ofertas</v>
          </cell>
          <cell r="BE281" t="str">
            <v>1. Prestación de servicios</v>
          </cell>
          <cell r="BF281" t="str">
            <v>Cédula de ciudadanía</v>
          </cell>
          <cell r="BG281">
            <v>52100858</v>
          </cell>
          <cell r="BH281">
            <v>0</v>
          </cell>
          <cell r="BI281" t="str">
            <v>Persona Natural</v>
          </cell>
          <cell r="BJ281" t="str">
            <v>Bogotá D.C.</v>
          </cell>
          <cell r="BK281" t="str">
            <v xml:space="preserve">Prestar servicios de apoyo a la subdirección de recursos físicos e infraestructura en las actividades requeridas para tramitar los desplazamientos de la uia requeridos para facilitar la capacidad de investigación 
judicial. </v>
          </cell>
          <cell r="BL281" t="str">
            <v>Funciones de la dependencia</v>
          </cell>
          <cell r="BM281" t="str">
            <v>Harvey Danilo Suarez Morales</v>
          </cell>
          <cell r="BN281" t="str">
            <v>Secretaría Ejecutiva</v>
          </cell>
          <cell r="BO281" t="str">
            <v>DD- Subdirección de Recursos Físicos e Infraestructura</v>
          </cell>
          <cell r="BP281" t="str">
            <v>Gabriel Amado Pardo</v>
          </cell>
          <cell r="BQ281">
            <v>79313574</v>
          </cell>
          <cell r="BR281" t="str">
            <v>DD- Subdirección de Recursos Físicos e Infraestructura</v>
          </cell>
          <cell r="BS281" t="str">
            <v>N/A</v>
          </cell>
          <cell r="BT281" t="str">
            <v>N/A</v>
          </cell>
          <cell r="BU281" t="str">
            <v>N/A</v>
          </cell>
          <cell r="BV281" t="str">
            <v>Inversión</v>
          </cell>
          <cell r="BW281">
            <v>43386899</v>
          </cell>
          <cell r="BX281" t="str">
            <v>N/A</v>
          </cell>
          <cell r="BY281" t="str">
            <v>N/A</v>
          </cell>
          <cell r="BZ281">
            <v>3794773</v>
          </cell>
          <cell r="CA281" t="str">
            <v>N/A</v>
          </cell>
          <cell r="CB281">
            <v>60323</v>
          </cell>
          <cell r="CC281">
            <v>49323</v>
          </cell>
          <cell r="CD281" t="str">
            <v xml:space="preserve">	2022011000057</v>
          </cell>
          <cell r="CE281">
            <v>44952</v>
          </cell>
          <cell r="CF281">
            <v>44952</v>
          </cell>
          <cell r="CG281" t="str">
            <v>N/A</v>
          </cell>
          <cell r="CH281" t="str">
            <v>N/A</v>
          </cell>
          <cell r="CI281" t="str">
            <v>N/A</v>
          </cell>
          <cell r="CJ281" t="str">
            <v>N/A</v>
          </cell>
          <cell r="CK281" t="str">
            <v>N/A</v>
          </cell>
          <cell r="CL281">
            <v>0</v>
          </cell>
          <cell r="CM281" t="str">
            <v>N/A</v>
          </cell>
          <cell r="CN281">
            <v>0</v>
          </cell>
          <cell r="CO281" t="str">
            <v>N/A</v>
          </cell>
          <cell r="CP281">
            <v>0</v>
          </cell>
          <cell r="CQ281" t="str">
            <v>N/A</v>
          </cell>
          <cell r="CR281">
            <v>0</v>
          </cell>
          <cell r="CS281" t="str">
            <v>N/A</v>
          </cell>
          <cell r="CT281">
            <v>0</v>
          </cell>
          <cell r="CU281">
            <v>0</v>
          </cell>
          <cell r="CV281">
            <v>-214</v>
          </cell>
          <cell r="CW281">
            <v>43386899</v>
          </cell>
          <cell r="CX281" t="str">
            <v>NO</v>
          </cell>
          <cell r="CY281" t="str">
            <v>N/A</v>
          </cell>
          <cell r="CZ281" t="str">
            <v>N/A</v>
          </cell>
          <cell r="DA281" t="str">
            <v>N/A</v>
          </cell>
          <cell r="DB281">
            <v>45291</v>
          </cell>
          <cell r="DC281">
            <v>45077</v>
          </cell>
          <cell r="DD281">
            <v>-265</v>
          </cell>
          <cell r="DE281" t="str">
            <v>SI</v>
          </cell>
          <cell r="DF281" t="str">
            <v>Bogotá D.C.</v>
          </cell>
          <cell r="DG281" t="str">
            <v>Cumplimiento</v>
          </cell>
          <cell r="DH281" t="str">
            <v>63-47- 101001463</v>
          </cell>
          <cell r="DI281">
            <v>0</v>
          </cell>
          <cell r="DJ281" t="str">
            <v>Seguros del Estado S.A.</v>
          </cell>
          <cell r="DK281">
            <v>44952</v>
          </cell>
          <cell r="DL281" t="str">
            <v>26/01/2023 - 30/06/2024</v>
          </cell>
          <cell r="DM281">
            <v>44952</v>
          </cell>
          <cell r="DN281" t="str">
            <v>https://jepcolombia.sharepoint.com/:b:/g/SE/DAJ/SDC/ESTAidQixlZCl7V66lbHHk0BI8wTMB4_ACUR7UdrN4lw6w?e=Uxivwc</v>
          </cell>
          <cell r="DO281" t="str">
            <v>el 31/05/2023 quedo publicado  Acta de terminación anticipada de mutuo acuerdo, balance final y cierre del contrato de prestación servicios jep-160-2023 hasta el 31/05/2023</v>
          </cell>
          <cell r="DP281" t="str">
            <v>Terminado</v>
          </cell>
          <cell r="DQ281" t="str">
            <v>Terminación anticipada</v>
          </cell>
          <cell r="DR281" t="str">
            <v>N/A</v>
          </cell>
          <cell r="DS281" t="str">
            <v>CONTABILIDAD COMPUTARIZADA</v>
          </cell>
          <cell r="DT281" t="str">
            <v>N/A</v>
          </cell>
          <cell r="DU281" t="str">
            <v>FEMENINO</v>
          </cell>
        </row>
        <row r="282">
          <cell r="AY282" t="str">
            <v>JEP-090-2023</v>
          </cell>
          <cell r="AZ282" t="str">
            <v>JEP-CSPO-090-2023</v>
          </cell>
          <cell r="BA282" t="str">
            <v>Vanessa Jimenez</v>
          </cell>
          <cell r="BB282">
            <v>44944</v>
          </cell>
          <cell r="BC282" t="str">
            <v>Ana María Mancipe Montenegro</v>
          </cell>
          <cell r="BD282" t="str">
            <v>Contratos o convenios que no requieren pluralidad de ofertas</v>
          </cell>
          <cell r="BE282" t="str">
            <v>1. Prestación de servicios</v>
          </cell>
          <cell r="BF282" t="str">
            <v>Cédula de ciudadanía</v>
          </cell>
          <cell r="BG282">
            <v>1019081258</v>
          </cell>
          <cell r="BH282">
            <v>1</v>
          </cell>
          <cell r="BI282" t="str">
            <v>Persona Natural</v>
          </cell>
          <cell r="BJ282" t="str">
            <v>Bogotá D.C.</v>
          </cell>
          <cell r="BK282" t="str">
            <v>Prestar servicios profesionales para apoyar jurídicamente a la subdirección de recursos físicos e infraestructura en el análisis de la información y revisión de documentos requeridos dentro de las acciones y proyectos desarrollados por la dependencia, para la implementación del punto 5 del acuerdo final con enfoque sistémico</v>
          </cell>
          <cell r="BL282" t="str">
            <v>Funciones de la dependencia</v>
          </cell>
          <cell r="BM282" t="str">
            <v>Harvey Danilo Suárez Morales</v>
          </cell>
          <cell r="BN282" t="str">
            <v>Secretaría Ejecutiva</v>
          </cell>
          <cell r="BO282" t="str">
            <v>DD- Subdirección de Recursos Físicos e Infraestructura</v>
          </cell>
          <cell r="BP282" t="str">
            <v>Martha Cristina Useche Rodriguez</v>
          </cell>
          <cell r="BQ282">
            <v>52267258</v>
          </cell>
          <cell r="BR282" t="str">
            <v>DD- Subdirección de Recursos Físicos e Infraestructura</v>
          </cell>
          <cell r="BS282" t="str">
            <v>Martha Cristina Useche Rodriguez
52.267.258</v>
          </cell>
          <cell r="BT282" t="str">
            <v>N/A</v>
          </cell>
          <cell r="BU282" t="str">
            <v>N/A</v>
          </cell>
          <cell r="BV282" t="str">
            <v>Inversión</v>
          </cell>
          <cell r="BW282">
            <v>6375222</v>
          </cell>
          <cell r="BX282" t="str">
            <v>N/A</v>
          </cell>
          <cell r="BY282" t="str">
            <v>N/A</v>
          </cell>
          <cell r="BZ282">
            <v>6375222</v>
          </cell>
          <cell r="CA282" t="str">
            <v>N/A</v>
          </cell>
          <cell r="CB282">
            <v>25523</v>
          </cell>
          <cell r="CC282">
            <v>33923</v>
          </cell>
          <cell r="CD282">
            <v>2022011000057</v>
          </cell>
          <cell r="CE282">
            <v>44945</v>
          </cell>
          <cell r="CF282">
            <v>44946</v>
          </cell>
          <cell r="CG282" t="str">
            <v>Diana Alexandra Bernl Huertas</v>
          </cell>
          <cell r="CH282" t="str">
            <v>Cedula de ciudadanía</v>
          </cell>
          <cell r="CI282">
            <v>53068934</v>
          </cell>
          <cell r="CJ282">
            <v>1</v>
          </cell>
          <cell r="CK282">
            <v>45258</v>
          </cell>
          <cell r="CL282">
            <v>0</v>
          </cell>
          <cell r="CM282" t="str">
            <v>N/A</v>
          </cell>
          <cell r="CN282">
            <v>0</v>
          </cell>
          <cell r="CO282" t="str">
            <v>N/A</v>
          </cell>
          <cell r="CP282">
            <v>0</v>
          </cell>
          <cell r="CQ282" t="str">
            <v>N/A</v>
          </cell>
          <cell r="CR282">
            <v>0</v>
          </cell>
          <cell r="CS282" t="str">
            <v>N/A</v>
          </cell>
          <cell r="CT282">
            <v>0</v>
          </cell>
          <cell r="CU282" t="str">
            <v>N/A</v>
          </cell>
          <cell r="CV282">
            <v>0</v>
          </cell>
          <cell r="CW282">
            <v>6375222</v>
          </cell>
          <cell r="CX282" t="str">
            <v>NO</v>
          </cell>
          <cell r="CY282" t="str">
            <v>N/A</v>
          </cell>
          <cell r="CZ282" t="str">
            <v>N/A</v>
          </cell>
          <cell r="DA282" t="str">
            <v>N/A</v>
          </cell>
          <cell r="DB282">
            <v>45291</v>
          </cell>
          <cell r="DC282">
            <v>45291</v>
          </cell>
          <cell r="DD282">
            <v>-51</v>
          </cell>
          <cell r="DE282" t="str">
            <v>NO</v>
          </cell>
          <cell r="DF282" t="str">
            <v>Bogotá D.C.</v>
          </cell>
          <cell r="DG282" t="str">
            <v>Cumplimiento</v>
          </cell>
          <cell r="DH282" t="str">
            <v>63-47-101001440</v>
          </cell>
          <cell r="DI282">
            <v>0</v>
          </cell>
          <cell r="DJ282" t="str">
            <v>Seguros del Estado S.A.</v>
          </cell>
          <cell r="DK282">
            <v>44945</v>
          </cell>
          <cell r="DL282" t="str">
            <v>19/01/2023 - 30/06/2024</v>
          </cell>
          <cell r="DM282">
            <v>44946</v>
          </cell>
          <cell r="DN282" t="str">
            <v>https://jepcolombia.sharepoint.com/:b:/g/SE/DAJ/SDC/Ef4E-txzdeNFmeIQcfn5jR0Bw7ctSKwsvgf0PpGu9DvZlg?e=4glnzx</v>
          </cell>
          <cell r="DO282" t="str">
            <v>El 28/11/2023 se publica hoy la cesión del contrato JEP-090-2023, de ANA MARÍA MANCIPE a DIANA BERNAL. Subdirección de Recursos Físicos</v>
          </cell>
          <cell r="DP282" t="str">
            <v>Terminado</v>
          </cell>
          <cell r="DQ282" t="str">
            <v>Cesión</v>
          </cell>
          <cell r="DR282" t="str">
            <v>N/A</v>
          </cell>
          <cell r="DS282" t="str">
            <v>DERECHO</v>
          </cell>
          <cell r="DT282" t="str">
            <v>N/A</v>
          </cell>
          <cell r="DU282" t="str">
            <v>FEMENINO</v>
          </cell>
        </row>
        <row r="283">
          <cell r="AY283" t="str">
            <v>JEP-119-2023</v>
          </cell>
          <cell r="AZ283" t="str">
            <v>JEP-CSPO-119-2023</v>
          </cell>
          <cell r="BA283" t="str">
            <v>Vanessa Jimenez</v>
          </cell>
          <cell r="BB283">
            <v>44584</v>
          </cell>
          <cell r="BC283" t="str">
            <v xml:space="preserve">María del Pilar Indaburo Peñuela </v>
          </cell>
          <cell r="BD283" t="str">
            <v>Contratos o convenios que no requieren pluralidad de ofertas</v>
          </cell>
          <cell r="BE283" t="str">
            <v>1. Prestación de servicios</v>
          </cell>
          <cell r="BF283" t="str">
            <v>Cédula de ciudadanía</v>
          </cell>
          <cell r="BG283">
            <v>53076752</v>
          </cell>
          <cell r="BH283">
            <v>1</v>
          </cell>
          <cell r="BI283" t="str">
            <v>Persona Natural</v>
          </cell>
          <cell r="BJ283" t="str">
            <v>Bogotá D.C.</v>
          </cell>
          <cell r="BK283" t="str">
            <v xml:space="preserve">Prestar servicios profesionales para apoyar y acompañar a la Subdirección de Recursos Físicos e Infraestructura en la verificación y trámite de los desplazamientos requeridos para la implementación del enfoque territorial y los enfoques diferenciales. </v>
          </cell>
          <cell r="BL283" t="str">
            <v>Funciones de la dependencia</v>
          </cell>
          <cell r="BM283" t="str">
            <v>Harvey Danilo Suarez Morales</v>
          </cell>
          <cell r="BN283" t="str">
            <v>Secretaría Ejecutiva</v>
          </cell>
          <cell r="BO283" t="str">
            <v>DD- Subdirección de Recursos Físicos e Infraestructura</v>
          </cell>
          <cell r="BP283" t="str">
            <v>Gabriel Amado Pardo</v>
          </cell>
          <cell r="BQ283">
            <v>79313574</v>
          </cell>
          <cell r="BR283" t="str">
            <v>DD- Subdirección de Recursos Físicos e Infraestructura</v>
          </cell>
          <cell r="BS283" t="str">
            <v>N/A</v>
          </cell>
          <cell r="BT283" t="str">
            <v>N/A</v>
          </cell>
          <cell r="BU283" t="str">
            <v>N/A</v>
          </cell>
          <cell r="BV283" t="str">
            <v>Inversión</v>
          </cell>
          <cell r="BW283">
            <v>122999866</v>
          </cell>
          <cell r="BX283" t="str">
            <v>N/A</v>
          </cell>
          <cell r="BY283" t="str">
            <v>N/A</v>
          </cell>
          <cell r="BZ283">
            <v>10758006</v>
          </cell>
          <cell r="CA283" t="str">
            <v>N/A</v>
          </cell>
          <cell r="CB283">
            <v>60423</v>
          </cell>
          <cell r="CC283">
            <v>44323</v>
          </cell>
          <cell r="CD283" t="str">
            <v xml:space="preserve">	2022011000068</v>
          </cell>
          <cell r="CE283">
            <v>44950</v>
          </cell>
          <cell r="CF283">
            <v>44951</v>
          </cell>
          <cell r="CG283" t="str">
            <v>N/A</v>
          </cell>
          <cell r="CH283" t="str">
            <v>N/A</v>
          </cell>
          <cell r="CI283" t="str">
            <v>N/A</v>
          </cell>
          <cell r="CJ283" t="str">
            <v>N/A</v>
          </cell>
          <cell r="CK283" t="str">
            <v>N/A</v>
          </cell>
          <cell r="CL283">
            <v>0</v>
          </cell>
          <cell r="CM283" t="str">
            <v>N/A</v>
          </cell>
          <cell r="CN283">
            <v>0</v>
          </cell>
          <cell r="CO283" t="str">
            <v>N/A</v>
          </cell>
          <cell r="CP283">
            <v>0</v>
          </cell>
          <cell r="CQ283" t="str">
            <v>N/A</v>
          </cell>
          <cell r="CR283">
            <v>0</v>
          </cell>
          <cell r="CS283" t="str">
            <v>N/A</v>
          </cell>
          <cell r="CT283">
            <v>0</v>
          </cell>
          <cell r="CU283">
            <v>0</v>
          </cell>
          <cell r="CV283">
            <v>-207</v>
          </cell>
          <cell r="CW283">
            <v>122999866</v>
          </cell>
          <cell r="CX283" t="str">
            <v>NO</v>
          </cell>
          <cell r="CY283" t="str">
            <v>N/A</v>
          </cell>
          <cell r="CZ283" t="str">
            <v>N/A</v>
          </cell>
          <cell r="DA283" t="str">
            <v>N/A</v>
          </cell>
          <cell r="DB283">
            <v>45291</v>
          </cell>
          <cell r="DC283">
            <v>45084</v>
          </cell>
          <cell r="DD283">
            <v>-258</v>
          </cell>
          <cell r="DE283" t="str">
            <v>SI</v>
          </cell>
          <cell r="DF283" t="str">
            <v>Bogotá D.C.</v>
          </cell>
          <cell r="DG283" t="str">
            <v>Cumplimiento</v>
          </cell>
          <cell r="DH283" t="str">
            <v>63-47-101001455</v>
          </cell>
          <cell r="DI283">
            <v>0</v>
          </cell>
          <cell r="DJ283" t="str">
            <v>Seguros del Estado S.A.</v>
          </cell>
          <cell r="DK283">
            <v>44951</v>
          </cell>
          <cell r="DL283" t="str">
            <v>24/01/2023 - 30/06/2024</v>
          </cell>
          <cell r="DM283">
            <v>44951</v>
          </cell>
          <cell r="DN283" t="str">
            <v>No esta en la carpeta revisado 21/01/2024</v>
          </cell>
          <cell r="DO283" t="str">
            <v xml:space="preserve">el 7/06/2023 se publicó ACTA DE TERMINACIÓN ANTICIPADA DE MUTUO ACUERDO, BALANCE FINAL Y CIERRE DEL CONTRATO JEP-119-2023 </v>
          </cell>
          <cell r="DP283" t="str">
            <v>Terminado</v>
          </cell>
          <cell r="DQ283" t="str">
            <v>Terminación anticipada</v>
          </cell>
          <cell r="DR283" t="str">
            <v>N/A</v>
          </cell>
          <cell r="DS283" t="str">
            <v>ADMINISTRACIÓN DE EMPRESAS</v>
          </cell>
          <cell r="DT283" t="str">
            <v>N/A</v>
          </cell>
          <cell r="DU283" t="str">
            <v>FEMENINO</v>
          </cell>
        </row>
        <row r="284">
          <cell r="AY284" t="str">
            <v>JEP-508-2023</v>
          </cell>
          <cell r="AZ284" t="str">
            <v>JEP-CSPO-507-2023</v>
          </cell>
          <cell r="BA284" t="str">
            <v>Arinson Ruiz</v>
          </cell>
          <cell r="BB284">
            <v>44991</v>
          </cell>
          <cell r="BC284" t="str">
            <v xml:space="preserve">Leonardo Patiño Camargo </v>
          </cell>
          <cell r="BD284" t="str">
            <v>Contratos o convenios que no requieren pluralidad de ofertas</v>
          </cell>
          <cell r="BE284" t="str">
            <v>1. Prestación de servicios</v>
          </cell>
          <cell r="BF284" t="str">
            <v>Cédula de ciudadanía</v>
          </cell>
          <cell r="BG284">
            <v>1014247748</v>
          </cell>
          <cell r="BH284">
            <v>3</v>
          </cell>
          <cell r="BI284" t="str">
            <v>Persona Natural</v>
          </cell>
          <cell r="BJ284" t="str">
            <v>Bogotá D.C.</v>
          </cell>
          <cell r="BK284" t="str">
            <v xml:space="preserve">Prestar servicios profesionales de soporte para acompañar a la subdirección de recursos físicos e infraestructura en las actividades que se deben adelantar con relación al manejo y alistamiento del auditorio y las salas de audiencia de la jurisdicción especial para la paz. </v>
          </cell>
          <cell r="BL284" t="str">
            <v>Funciones de la dependencia</v>
          </cell>
          <cell r="BM284" t="str">
            <v>Harvey Danilo Suárez Morales</v>
          </cell>
          <cell r="BN284" t="str">
            <v>Secretaría Ejecutiva</v>
          </cell>
          <cell r="BO284" t="str">
            <v>DD- Subdirección de Recursos Físicos e Infraestructura</v>
          </cell>
          <cell r="BP284" t="str">
            <v>Martha Cristina Useche Rodriguez</v>
          </cell>
          <cell r="BQ284">
            <v>52267258</v>
          </cell>
          <cell r="BR284" t="str">
            <v>DD- Subdirección de Recursos Físicos e Infraestructura</v>
          </cell>
          <cell r="BS284" t="str">
            <v>Martha Cristina Useche Rodriguez
52.267.258</v>
          </cell>
          <cell r="BT284" t="str">
            <v>N/A</v>
          </cell>
          <cell r="BU284" t="str">
            <v>N/A</v>
          </cell>
          <cell r="BV284" t="str">
            <v>Inversión</v>
          </cell>
          <cell r="BW284">
            <v>48573090</v>
          </cell>
          <cell r="BX284" t="str">
            <v>N/A</v>
          </cell>
          <cell r="BY284" t="str">
            <v>N/A</v>
          </cell>
          <cell r="BZ284">
            <v>4857310</v>
          </cell>
          <cell r="CA284" t="str">
            <v>N/A</v>
          </cell>
          <cell r="CB284">
            <v>75723</v>
          </cell>
          <cell r="CC284">
            <v>138223</v>
          </cell>
          <cell r="CD284" t="str">
            <v xml:space="preserve">	2018011000833</v>
          </cell>
          <cell r="CE284">
            <v>44993</v>
          </cell>
          <cell r="CF284">
            <v>44994</v>
          </cell>
          <cell r="CG284" t="str">
            <v>N/A</v>
          </cell>
          <cell r="CH284" t="str">
            <v>N/A</v>
          </cell>
          <cell r="CI284" t="str">
            <v>N/A</v>
          </cell>
          <cell r="CJ284" t="str">
            <v>N/A</v>
          </cell>
          <cell r="CK284" t="str">
            <v>N/A</v>
          </cell>
          <cell r="CL284">
            <v>0</v>
          </cell>
          <cell r="CM284" t="str">
            <v>N/A</v>
          </cell>
          <cell r="CN284">
            <v>0</v>
          </cell>
          <cell r="CO284" t="str">
            <v>N/A</v>
          </cell>
          <cell r="CP284">
            <v>0</v>
          </cell>
          <cell r="CQ284" t="str">
            <v>N/A</v>
          </cell>
          <cell r="CR284">
            <v>0</v>
          </cell>
          <cell r="CS284" t="str">
            <v>N/A</v>
          </cell>
          <cell r="CT284">
            <v>0</v>
          </cell>
          <cell r="CU284" t="str">
            <v>N/A</v>
          </cell>
          <cell r="CV284">
            <v>0</v>
          </cell>
          <cell r="CW284">
            <v>48573090</v>
          </cell>
          <cell r="CX284" t="str">
            <v>NO</v>
          </cell>
          <cell r="CY284" t="str">
            <v>N/A</v>
          </cell>
          <cell r="CZ284" t="str">
            <v>N/A</v>
          </cell>
          <cell r="DA284" t="str">
            <v>N/A</v>
          </cell>
          <cell r="DB284">
            <v>45291</v>
          </cell>
          <cell r="DC284">
            <v>45291</v>
          </cell>
          <cell r="DD284">
            <v>-51</v>
          </cell>
          <cell r="DE284" t="str">
            <v>NO</v>
          </cell>
          <cell r="DF284" t="str">
            <v>Bogotá D.C.</v>
          </cell>
          <cell r="DG284" t="str">
            <v>Cumplimiento</v>
          </cell>
          <cell r="DH284" t="str">
            <v>63-45-101041859</v>
          </cell>
          <cell r="DI284">
            <v>0</v>
          </cell>
          <cell r="DJ284" t="str">
            <v>Seguros del Esado S.A.</v>
          </cell>
          <cell r="DK284">
            <v>44993</v>
          </cell>
          <cell r="DL284" t="str">
            <v>08/03/2023 - 30/06/2024</v>
          </cell>
          <cell r="DM284">
            <v>44994</v>
          </cell>
          <cell r="DN284" t="str">
            <v>https://jepcolombia.sharepoint.com/:b:/g/SE/DAJ/SDC/EcIn1Jpn4glAnTeQdupZzMgBmVjfJb_1x6YgTjKAxWeMgQ?e=RVBCPg</v>
          </cell>
          <cell r="DO284" t="str">
            <v>Ninguna</v>
          </cell>
          <cell r="DP284" t="str">
            <v>Terminado</v>
          </cell>
          <cell r="DQ284" t="str">
            <v>Ingreso</v>
          </cell>
          <cell r="DR284" t="str">
            <v>N/A</v>
          </cell>
          <cell r="DS284" t="str">
            <v>DISEÑADOR INDUSTRIAL</v>
          </cell>
          <cell r="DT284" t="str">
            <v>N/A</v>
          </cell>
          <cell r="DU284" t="str">
            <v>MASCULINO</v>
          </cell>
        </row>
        <row r="285">
          <cell r="AY285" t="str">
            <v>JEP-387-2023</v>
          </cell>
          <cell r="AZ285" t="str">
            <v>JEP-CSPO-387-2023</v>
          </cell>
          <cell r="BA285" t="str">
            <v>Arinson Ruiz</v>
          </cell>
          <cell r="BB285">
            <v>44970</v>
          </cell>
          <cell r="BC285" t="str">
            <v xml:space="preserve">Claudia Liliana Penagos Clavijo </v>
          </cell>
          <cell r="BD285" t="str">
            <v>Contratos o convenios que no requieren pluralidad de ofertas</v>
          </cell>
          <cell r="BE285" t="str">
            <v>1. Prestación de servicios</v>
          </cell>
          <cell r="BF285" t="str">
            <v>Cédula de ciudadanía</v>
          </cell>
          <cell r="BG285">
            <v>20887325</v>
          </cell>
          <cell r="BH285">
            <v>8</v>
          </cell>
          <cell r="BI285" t="str">
            <v>Persona Natural</v>
          </cell>
          <cell r="BJ285" t="str">
            <v>Bogotá D.C.</v>
          </cell>
          <cell r="BK285" t="str">
            <v xml:space="preserve">Prestar servicios de apoyo a la subdirección de recursos físicos e infraestructura en las actividades requeridas para tramitar los desplazamientos de la magistratura requeridos, como parte de la asistencia a las actuaciones y decisiones judiciales </v>
          </cell>
          <cell r="BL285" t="str">
            <v>Funciones de la dependencia</v>
          </cell>
          <cell r="BM285" t="str">
            <v>Harvey Danilo Suárez Morales</v>
          </cell>
          <cell r="BN285" t="str">
            <v>Secretaría Ejecutiva</v>
          </cell>
          <cell r="BO285" t="str">
            <v>DD- Subdirección de Recursos Físicos e Infraestructura</v>
          </cell>
          <cell r="BP285" t="str">
            <v>Martha Cristina Useche Rodriguez</v>
          </cell>
          <cell r="BQ285">
            <v>52267258</v>
          </cell>
          <cell r="BR285" t="str">
            <v>DD- Subdirección de Recursos Físicos e Infraestructura</v>
          </cell>
          <cell r="BS285" t="str">
            <v>Martha Cristina Useche Rodriguez
52.267.258</v>
          </cell>
          <cell r="BT285" t="str">
            <v>N/A</v>
          </cell>
          <cell r="BU285" t="str">
            <v>N/A</v>
          </cell>
          <cell r="BV285" t="str">
            <v>Inversión</v>
          </cell>
          <cell r="BW285">
            <v>40351078</v>
          </cell>
          <cell r="BX285" t="str">
            <v>N/A</v>
          </cell>
          <cell r="BY285" t="str">
            <v>N/A</v>
          </cell>
          <cell r="BZ285">
            <v>3794773</v>
          </cell>
          <cell r="CA285" t="str">
            <v>N/A</v>
          </cell>
          <cell r="CB285">
            <v>75823</v>
          </cell>
          <cell r="CC285">
            <v>101023</v>
          </cell>
          <cell r="CD285">
            <v>2022011000068</v>
          </cell>
          <cell r="CE285">
            <v>44974</v>
          </cell>
          <cell r="CF285">
            <v>44978</v>
          </cell>
          <cell r="CG285" t="str">
            <v>Sonia Lizeth Bernal Moreno</v>
          </cell>
          <cell r="CH285" t="str">
            <v>Cedula de ciudadanía</v>
          </cell>
          <cell r="CI285">
            <v>1014260055</v>
          </cell>
          <cell r="CJ285">
            <v>7</v>
          </cell>
          <cell r="CK285">
            <v>45058</v>
          </cell>
          <cell r="CL285">
            <v>0</v>
          </cell>
          <cell r="CM285" t="str">
            <v>N/A</v>
          </cell>
          <cell r="CN285">
            <v>0</v>
          </cell>
          <cell r="CO285" t="str">
            <v>N/A</v>
          </cell>
          <cell r="CP285">
            <v>0</v>
          </cell>
          <cell r="CQ285" t="str">
            <v>N/A</v>
          </cell>
          <cell r="CR285">
            <v>0</v>
          </cell>
          <cell r="CS285" t="str">
            <v>N/A</v>
          </cell>
          <cell r="CT285">
            <v>0</v>
          </cell>
          <cell r="CU285" t="str">
            <v>N/A</v>
          </cell>
          <cell r="CV285">
            <v>0</v>
          </cell>
          <cell r="CW285">
            <v>40351078</v>
          </cell>
          <cell r="CX285" t="str">
            <v>NO</v>
          </cell>
          <cell r="CY285" t="str">
            <v>N/A</v>
          </cell>
          <cell r="CZ285" t="str">
            <v>N/A</v>
          </cell>
          <cell r="DA285" t="str">
            <v>N/A</v>
          </cell>
          <cell r="DB285">
            <v>45291</v>
          </cell>
          <cell r="DC285">
            <v>45291</v>
          </cell>
          <cell r="DD285">
            <v>-51</v>
          </cell>
          <cell r="DE285" t="str">
            <v>NO</v>
          </cell>
          <cell r="DF285" t="str">
            <v>Bogotá D.C.</v>
          </cell>
          <cell r="DG285" t="str">
            <v>Cumplimiento</v>
          </cell>
          <cell r="DH285" t="str">
            <v>63-45-101041539
63-45-101042844</v>
          </cell>
          <cell r="DI285" t="str">
            <v>0
0</v>
          </cell>
          <cell r="DJ285" t="str">
            <v>Seguros del Estado S.A.
Seguros del Estado S.A.</v>
          </cell>
          <cell r="DK285" t="str">
            <v>20/02/2023
15/05/2023</v>
          </cell>
          <cell r="DL285" t="str">
            <v>20/02/2023 - 30/06/2024
15/05/2023 - 30/06/2024</v>
          </cell>
          <cell r="DM285" t="str">
            <v>21/02/2023
15/05/2023</v>
          </cell>
          <cell r="DN285" t="str">
            <v>https://jepcolombia.sharepoint.com/:b:/g/SE/DAJ/SDC/EXK_w61XF9FGv0d1Xs7w_JQBLkjMQHgmbB4ISbYRse5-sA?e=NU1qps</v>
          </cell>
          <cell r="DO285" t="str">
            <v>Se sede el contrato a partir del 12 de mayo</v>
          </cell>
          <cell r="DP285" t="str">
            <v>Terminado</v>
          </cell>
          <cell r="DQ285" t="str">
            <v>Cesión</v>
          </cell>
          <cell r="DR285" t="str">
            <v>N/A</v>
          </cell>
          <cell r="DS285" t="str">
            <v>ADMINISTRACIPON DE AEROLINEAS Y AGENCIA DE VIAJES</v>
          </cell>
          <cell r="DT285" t="str">
            <v>N/A</v>
          </cell>
          <cell r="DU285" t="str">
            <v>FEMENINO</v>
          </cell>
        </row>
        <row r="286">
          <cell r="AY286" t="str">
            <v>JEP-108-2023</v>
          </cell>
          <cell r="AZ286" t="str">
            <v>JEP-CSPO-108-2023</v>
          </cell>
          <cell r="BA286" t="str">
            <v>Vanessa Jimenez</v>
          </cell>
          <cell r="BB286">
            <v>44581</v>
          </cell>
          <cell r="BC286" t="str">
            <v>Johanna Andrea Rodriguez Esquivia</v>
          </cell>
          <cell r="BD286" t="str">
            <v>Contratos o convenios que no requieren pluralidad de ofertas</v>
          </cell>
          <cell r="BE286" t="str">
            <v>1. Prestación de servicios</v>
          </cell>
          <cell r="BF286" t="str">
            <v>Cédula de ciudadanía</v>
          </cell>
          <cell r="BG286">
            <v>1016023392</v>
          </cell>
          <cell r="BH286">
            <v>0</v>
          </cell>
          <cell r="BI286" t="str">
            <v>Persona Natural</v>
          </cell>
          <cell r="BJ286" t="str">
            <v>Bogotá D.C.</v>
          </cell>
          <cell r="BK286" t="str">
            <v>Prestar servicios profesionales para apoyar a la Subdirección de Recursos Físicos e Infraestructura en el seguimiento y organización de la operación del almacén, así como en la actualización y migración de información al módulo de inventarios, para el seguimiento y control de los bienes e insumos que hacen parte de la dotación de los grupos territoriales y la sede principal de la JEP.</v>
          </cell>
          <cell r="BL286" t="str">
            <v>Funciones de la dependencia</v>
          </cell>
          <cell r="BM286" t="str">
            <v>Harvey Danilo Suárez Morales</v>
          </cell>
          <cell r="BN286" t="str">
            <v>Secretaría Ejecutiva</v>
          </cell>
          <cell r="BO286" t="str">
            <v>DD- Subdirección de Recursos Físicos e Infraestructura</v>
          </cell>
          <cell r="BP286" t="str">
            <v>Martha Cristina Useche Rodriguez</v>
          </cell>
          <cell r="BQ286">
            <v>52267258</v>
          </cell>
          <cell r="BR286" t="str">
            <v>DD- Subdirección de Recursos Físicos e Infraestructura</v>
          </cell>
          <cell r="BS286" t="str">
            <v>Martha Cristina Useche Rodriguez
52.267.258</v>
          </cell>
          <cell r="BT286" t="str">
            <v>N/A</v>
          </cell>
          <cell r="BU286" t="str">
            <v>N/A</v>
          </cell>
          <cell r="BV286" t="str">
            <v>Inversión</v>
          </cell>
          <cell r="BW286">
            <v>86520847</v>
          </cell>
          <cell r="BX286" t="str">
            <v>N/A</v>
          </cell>
          <cell r="BY286" t="str">
            <v>N/A</v>
          </cell>
          <cell r="BZ286">
            <v>7589549</v>
          </cell>
          <cell r="CA286" t="str">
            <v>N/A</v>
          </cell>
          <cell r="CB286">
            <v>26823</v>
          </cell>
          <cell r="CC286">
            <v>36123</v>
          </cell>
          <cell r="CD286">
            <v>2018011000833</v>
          </cell>
          <cell r="CE286">
            <v>44946</v>
          </cell>
          <cell r="CF286">
            <v>44946</v>
          </cell>
          <cell r="CG286" t="str">
            <v xml:space="preserve">Marco Antonio Galán Rodríguez </v>
          </cell>
          <cell r="CH286" t="str">
            <v>Cedula de ciudadanía</v>
          </cell>
          <cell r="CI286">
            <v>1013618923</v>
          </cell>
          <cell r="CJ286">
            <v>5</v>
          </cell>
          <cell r="CK286">
            <v>45083</v>
          </cell>
          <cell r="CL286">
            <v>0</v>
          </cell>
          <cell r="CM286" t="str">
            <v>N/A</v>
          </cell>
          <cell r="CN286">
            <v>0</v>
          </cell>
          <cell r="CO286" t="str">
            <v>N/A</v>
          </cell>
          <cell r="CP286">
            <v>0</v>
          </cell>
          <cell r="CQ286" t="str">
            <v>N/A</v>
          </cell>
          <cell r="CR286">
            <v>0</v>
          </cell>
          <cell r="CS286" t="str">
            <v>N/A</v>
          </cell>
          <cell r="CT286">
            <v>0</v>
          </cell>
          <cell r="CU286" t="str">
            <v>N/A</v>
          </cell>
          <cell r="CV286">
            <v>0</v>
          </cell>
          <cell r="CW286">
            <v>86520847</v>
          </cell>
          <cell r="CX286" t="str">
            <v>NO</v>
          </cell>
          <cell r="CY286" t="str">
            <v>N/A</v>
          </cell>
          <cell r="CZ286" t="str">
            <v>N/A</v>
          </cell>
          <cell r="DA286" t="str">
            <v>N/A</v>
          </cell>
          <cell r="DB286">
            <v>45291</v>
          </cell>
          <cell r="DC286">
            <v>45291</v>
          </cell>
          <cell r="DD286">
            <v>-51</v>
          </cell>
          <cell r="DE286" t="str">
            <v>SI</v>
          </cell>
          <cell r="DF286" t="str">
            <v>Bogotá D.C.</v>
          </cell>
          <cell r="DG286" t="str">
            <v>Cumplimiento</v>
          </cell>
          <cell r="DH286" t="str">
            <v>63-47-101001446
63-45-101043222</v>
          </cell>
          <cell r="DI286" t="str">
            <v>0
0</v>
          </cell>
          <cell r="DJ286" t="str">
            <v>Seguros del Estado S.A.
Seguros del Estado S.A.</v>
          </cell>
          <cell r="DK286" t="str">
            <v>20/01/2023
06/06/2023</v>
          </cell>
          <cell r="DL286" t="str">
            <v>20/01/2023 - 30/06/2024
06/06/2023 -  30/06/2024</v>
          </cell>
          <cell r="DM286" t="str">
            <v>20/01/2023
06/06/2023</v>
          </cell>
          <cell r="DN286" t="str">
            <v>https://jepcolombia.sharepoint.com/:b:/g/SE/DAJ/SDC/EQI7aGWKf8RGmwdj-LKvHXcBkB4kr-T2TjaytVq0dF6TIg?e=TPRm0Z
https://jepcolombia.sharepoint.com/:b:/g/SE/DAJ/SDC/EdEAfMfC-YdHoyT9fwxkdbQBIGvNzVBXAOXNIQqamb6ZPA?e=f0f1Ub</v>
          </cell>
          <cell r="DO286" t="str">
            <v>A partir del 06/06/2023 se cede el contrato</v>
          </cell>
          <cell r="DP286" t="str">
            <v>Terminado</v>
          </cell>
          <cell r="DQ286" t="str">
            <v>Cesión</v>
          </cell>
          <cell r="DR286" t="str">
            <v>N/A</v>
          </cell>
          <cell r="DS286" t="str">
            <v>INGENIERIA ELECTRÓNICA</v>
          </cell>
          <cell r="DT286" t="str">
            <v>N/A</v>
          </cell>
          <cell r="DU286" t="str">
            <v>MASCULINO</v>
          </cell>
        </row>
        <row r="287">
          <cell r="AY287" t="str">
            <v>JEP-091-2023</v>
          </cell>
          <cell r="AZ287" t="str">
            <v>JEP-CSPO-091-2023</v>
          </cell>
          <cell r="BA287" t="str">
            <v>Vanessa Jimenez</v>
          </cell>
          <cell r="BB287">
            <v>44944</v>
          </cell>
          <cell r="BC287" t="str">
            <v>Elkin Javier Mondragón Vargas</v>
          </cell>
          <cell r="BD287" t="str">
            <v>Contratos o convenios que no requieren pluralidad de ofertas</v>
          </cell>
          <cell r="BE287" t="str">
            <v>1. Prestación de servicios</v>
          </cell>
          <cell r="BF287" t="str">
            <v>Cédula de ciudadanía</v>
          </cell>
          <cell r="BG287">
            <v>80122895</v>
          </cell>
          <cell r="BH287">
            <v>1</v>
          </cell>
          <cell r="BI287" t="str">
            <v>Persona Natural</v>
          </cell>
          <cell r="BJ287" t="str">
            <v>Bogotá D.C.</v>
          </cell>
          <cell r="BK287" t="str">
            <v>Prestación de servicios para apoyar a la subdirección de recursos físicos e infraestructura en las actividades administrativas, logísticas del grupo de almacén e inventarios necesarias para el desarrollo de las operaciones de actualización de inventarios individuales y asignación de bienes</v>
          </cell>
          <cell r="BL287" t="str">
            <v>Funciones de la dependencia</v>
          </cell>
          <cell r="BM287" t="str">
            <v>Harvey Danilo Suárez Morales</v>
          </cell>
          <cell r="BN287" t="str">
            <v>Secretaría Ejecutiva</v>
          </cell>
          <cell r="BO287" t="str">
            <v>DD- Subdirección de Recursos Físicos e Infraestructura</v>
          </cell>
          <cell r="BP287" t="str">
            <v>Martha Cristina Useche Rodriguez</v>
          </cell>
          <cell r="BQ287">
            <v>52267258</v>
          </cell>
          <cell r="BR287" t="str">
            <v>DD- Subdirección de Recursos Físicos e Infraestructura</v>
          </cell>
          <cell r="BS287" t="str">
            <v>Martha Cristina Useche Rodriguez
52.267.258</v>
          </cell>
          <cell r="BT287" t="str">
            <v>N/A</v>
          </cell>
          <cell r="BU287" t="str">
            <v>N/A</v>
          </cell>
          <cell r="BV287" t="str">
            <v>Funcionamiento</v>
          </cell>
          <cell r="BW287">
            <v>44272343</v>
          </cell>
          <cell r="BX287" t="str">
            <v>N/A</v>
          </cell>
          <cell r="BY287" t="str">
            <v>N/A</v>
          </cell>
          <cell r="BZ287">
            <v>3794773</v>
          </cell>
          <cell r="CA287" t="str">
            <v>N/A</v>
          </cell>
          <cell r="CB287">
            <v>25623</v>
          </cell>
          <cell r="CC287">
            <v>37623</v>
          </cell>
          <cell r="CD287" t="str">
            <v>N/A</v>
          </cell>
          <cell r="CE287">
            <v>44946</v>
          </cell>
          <cell r="CF287">
            <v>44949</v>
          </cell>
          <cell r="CG287" t="str">
            <v>N/A</v>
          </cell>
          <cell r="CH287" t="str">
            <v>N/A</v>
          </cell>
          <cell r="CI287" t="str">
            <v>N/A</v>
          </cell>
          <cell r="CJ287" t="str">
            <v>N/A</v>
          </cell>
          <cell r="CK287" t="str">
            <v>N/A</v>
          </cell>
          <cell r="CL287">
            <v>0</v>
          </cell>
          <cell r="CM287" t="str">
            <v>N/A</v>
          </cell>
          <cell r="CN287">
            <v>0</v>
          </cell>
          <cell r="CO287" t="str">
            <v>N/A</v>
          </cell>
          <cell r="CP287">
            <v>0</v>
          </cell>
          <cell r="CQ287" t="str">
            <v>N/A</v>
          </cell>
          <cell r="CR287">
            <v>0</v>
          </cell>
          <cell r="CS287" t="str">
            <v>N/A</v>
          </cell>
          <cell r="CT287">
            <v>0</v>
          </cell>
          <cell r="CU287" t="str">
            <v>N/A</v>
          </cell>
          <cell r="CV287">
            <v>0</v>
          </cell>
          <cell r="CW287">
            <v>44272343</v>
          </cell>
          <cell r="CX287" t="str">
            <v>NO</v>
          </cell>
          <cell r="CY287" t="str">
            <v>N/A</v>
          </cell>
          <cell r="CZ287" t="str">
            <v>N/A</v>
          </cell>
          <cell r="DA287" t="str">
            <v>N/A</v>
          </cell>
          <cell r="DB287">
            <v>45291</v>
          </cell>
          <cell r="DC287">
            <v>45291</v>
          </cell>
          <cell r="DD287">
            <v>-51</v>
          </cell>
          <cell r="DE287" t="str">
            <v>SI</v>
          </cell>
          <cell r="DF287" t="str">
            <v>Bogotá D.C.</v>
          </cell>
          <cell r="DG287" t="str">
            <v>Cumplimiento</v>
          </cell>
          <cell r="DH287" t="str">
            <v>63-47-101001447</v>
          </cell>
          <cell r="DI287">
            <v>0</v>
          </cell>
          <cell r="DJ287" t="str">
            <v>Seguros del Estado S.A.</v>
          </cell>
          <cell r="DK287">
            <v>44946</v>
          </cell>
          <cell r="DL287" t="str">
            <v>20/01/2023 - 30/06/2024</v>
          </cell>
          <cell r="DM287">
            <v>44949</v>
          </cell>
          <cell r="DN287" t="str">
            <v>https://jepcolombia.sharepoint.com/:b:/g/SE/DAJ/SDC/ERXbVxvZ3F1BtTVbvFOicaIB_tupWBUgz9K_RA3ao1exCw?e=h519Im</v>
          </cell>
          <cell r="DO287" t="str">
            <v>Ninguna</v>
          </cell>
          <cell r="DP287" t="str">
            <v>Terminado</v>
          </cell>
          <cell r="DQ287" t="str">
            <v>Ingreso</v>
          </cell>
          <cell r="DR287" t="str">
            <v>N/A</v>
          </cell>
          <cell r="DS287" t="str">
            <v>NINGUNO</v>
          </cell>
          <cell r="DT287" t="str">
            <v>N/A</v>
          </cell>
          <cell r="DU287" t="str">
            <v>MASCULINO</v>
          </cell>
        </row>
        <row r="288">
          <cell r="AY288" t="str">
            <v>JEP-374-2023</v>
          </cell>
          <cell r="AZ288" t="str">
            <v>JEP-CSPO-374-2023</v>
          </cell>
          <cell r="BA288" t="str">
            <v>Arinson Ruiz</v>
          </cell>
          <cell r="BB288">
            <v>44967</v>
          </cell>
          <cell r="BC288" t="str">
            <v xml:space="preserve">Reyes Eduardo Sanchez Salamanca </v>
          </cell>
          <cell r="BD288" t="str">
            <v>Contratos o convenios que no requieren pluralidad de ofertas</v>
          </cell>
          <cell r="BE288" t="str">
            <v>1. Prestación de servicios</v>
          </cell>
          <cell r="BF288" t="str">
            <v>Cédula de ciudadanía</v>
          </cell>
          <cell r="BG288">
            <v>80418166</v>
          </cell>
          <cell r="BH288">
            <v>0</v>
          </cell>
          <cell r="BI288" t="str">
            <v>Persona Natural</v>
          </cell>
          <cell r="BJ288" t="str">
            <v>Bogotá D.C.</v>
          </cell>
          <cell r="BK288" t="str">
            <v xml:space="preserve">Prestar servicios profesionales para apoyar y acompañar a la subdirección de recursos físicos e infraestructura en los proyectos relacionados con el seguimiento y mejoramiento en las instalaciones físicas de los grupos territoriales, así como de la sede principal de la JEP. </v>
          </cell>
          <cell r="BL288" t="str">
            <v>Funciones de la dependencia</v>
          </cell>
          <cell r="BM288" t="str">
            <v>Harvey Danilo Suárez Morales</v>
          </cell>
          <cell r="BN288" t="str">
            <v>Secretaría Ejecutiva</v>
          </cell>
          <cell r="BO288" t="str">
            <v>DD- Subdirección de Recursos Físicos e Infraestructura</v>
          </cell>
          <cell r="BP288" t="str">
            <v>Martha Cristina Useche Rodriguez</v>
          </cell>
          <cell r="BQ288">
            <v>52267258</v>
          </cell>
          <cell r="BR288" t="str">
            <v>DD- Subdirección de Recursos Físicos e Infraestructura</v>
          </cell>
          <cell r="BS288" t="str">
            <v>Martha Cristina Useche Rodriguez
52.267.258</v>
          </cell>
          <cell r="BT288" t="str">
            <v>N/A</v>
          </cell>
          <cell r="BU288" t="str">
            <v>N/A</v>
          </cell>
          <cell r="BV288" t="str">
            <v>Inversión</v>
          </cell>
          <cell r="BW288">
            <v>107194810</v>
          </cell>
          <cell r="BX288" t="str">
            <v>N/A</v>
          </cell>
          <cell r="BY288" t="str">
            <v>N/A</v>
          </cell>
          <cell r="BZ288">
            <v>10018207</v>
          </cell>
          <cell r="CA288" t="str">
            <v>N/A</v>
          </cell>
          <cell r="CB288">
            <v>71023</v>
          </cell>
          <cell r="CC288">
            <v>87323</v>
          </cell>
          <cell r="CD288">
            <v>2018011000833</v>
          </cell>
          <cell r="CE288">
            <v>44971</v>
          </cell>
          <cell r="CF288">
            <v>44971</v>
          </cell>
          <cell r="CG288" t="str">
            <v>N/A</v>
          </cell>
          <cell r="CH288" t="str">
            <v>N/A</v>
          </cell>
          <cell r="CI288" t="str">
            <v>N/A</v>
          </cell>
          <cell r="CJ288" t="str">
            <v>N/A</v>
          </cell>
          <cell r="CK288" t="str">
            <v>N/A</v>
          </cell>
          <cell r="CL288">
            <v>0</v>
          </cell>
          <cell r="CM288" t="str">
            <v>N/A</v>
          </cell>
          <cell r="CN288">
            <v>0</v>
          </cell>
          <cell r="CO288" t="str">
            <v>N/A</v>
          </cell>
          <cell r="CP288">
            <v>0</v>
          </cell>
          <cell r="CQ288" t="str">
            <v>N/A</v>
          </cell>
          <cell r="CR288">
            <v>0</v>
          </cell>
          <cell r="CS288" t="str">
            <v>N/A</v>
          </cell>
          <cell r="CT288">
            <v>0</v>
          </cell>
          <cell r="CU288" t="str">
            <v>N/A</v>
          </cell>
          <cell r="CV288">
            <v>0</v>
          </cell>
          <cell r="CW288">
            <v>107194810</v>
          </cell>
          <cell r="CX288" t="str">
            <v>NO</v>
          </cell>
          <cell r="CY288" t="str">
            <v>N/A</v>
          </cell>
          <cell r="CZ288" t="str">
            <v>N/A</v>
          </cell>
          <cell r="DA288" t="str">
            <v>N/A</v>
          </cell>
          <cell r="DB288">
            <v>45291</v>
          </cell>
          <cell r="DC288">
            <v>45291</v>
          </cell>
          <cell r="DD288">
            <v>-51</v>
          </cell>
          <cell r="DE288" t="str">
            <v>NO</v>
          </cell>
          <cell r="DF288" t="str">
            <v>Bogotá D.C.</v>
          </cell>
          <cell r="DG288" t="str">
            <v>Cumplimiento</v>
          </cell>
          <cell r="DH288" t="str">
            <v xml:space="preserve">63-45-101041470
</v>
          </cell>
          <cell r="DI288">
            <v>0</v>
          </cell>
          <cell r="DJ288" t="str">
            <v>Seguros del Estado S.A.</v>
          </cell>
          <cell r="DK288">
            <v>44971</v>
          </cell>
          <cell r="DL288" t="str">
            <v>14/02/2023 - 30/06/2024</v>
          </cell>
          <cell r="DM288">
            <v>44971</v>
          </cell>
          <cell r="DN288" t="str">
            <v>https://jepcolombia.sharepoint.com/:b:/g/SE/DAJ/SDC/EeOeT6ZJ4mhNh0WqhGZzSbUBXDYaIRcQPeEOV2s0yDlDUg?e=5rdj5g</v>
          </cell>
          <cell r="DO288" t="str">
            <v>Ninguna</v>
          </cell>
          <cell r="DP288" t="str">
            <v>Terminado</v>
          </cell>
          <cell r="DQ288" t="str">
            <v>Ingreso</v>
          </cell>
          <cell r="DR288" t="str">
            <v>N/A</v>
          </cell>
          <cell r="DS288" t="str">
            <v>PENDIENTE</v>
          </cell>
          <cell r="DT288" t="str">
            <v>N/A</v>
          </cell>
          <cell r="DU288" t="str">
            <v>MASCULINO</v>
          </cell>
        </row>
        <row r="289">
          <cell r="AY289" t="str">
            <v>JEP-438-2023</v>
          </cell>
          <cell r="AZ289" t="str">
            <v>JEP-CSPO-438-2023</v>
          </cell>
          <cell r="BA289" t="str">
            <v>Arinson Ruiz</v>
          </cell>
          <cell r="BB289">
            <v>44977</v>
          </cell>
          <cell r="BC289" t="str">
            <v xml:space="preserve">Fabian David Gamboa Ramirez </v>
          </cell>
          <cell r="BD289" t="str">
            <v>Contratos o convenios que no requieren pluralidad de ofertas</v>
          </cell>
          <cell r="BE289" t="str">
            <v>1. Prestación de servicios</v>
          </cell>
          <cell r="BF289" t="str">
            <v>Cédula de ciudadanía</v>
          </cell>
          <cell r="BG289">
            <v>1097638678</v>
          </cell>
          <cell r="BH289">
            <v>6</v>
          </cell>
          <cell r="BI289" t="str">
            <v>Persona Natural</v>
          </cell>
          <cell r="BJ289" t="str">
            <v>Bogotá D.C.</v>
          </cell>
          <cell r="BK289" t="str">
            <v xml:space="preserve">Prestar servicios de apoyo a la subdirección de recursos físicos e infraestructura en las actividades requeridas para la estructuración de bases de datos de las comisiones de servicios y tramitar las autorizaciones de desplazamientos como parte de la asistencia a las actuaciones y decisiones judiciales. </v>
          </cell>
          <cell r="BL289" t="str">
            <v>Funciones de la dependencia</v>
          </cell>
          <cell r="BM289" t="str">
            <v>Harvey Danilo Suárez Morales</v>
          </cell>
          <cell r="BN289" t="str">
            <v>Secretaría Ejecutiva</v>
          </cell>
          <cell r="BO289" t="str">
            <v>DD- Subdirección de Recursos Físicos e Infraestructura</v>
          </cell>
          <cell r="BP289" t="str">
            <v>Martha Cristina Useche Rodriguez</v>
          </cell>
          <cell r="BQ289">
            <v>52267258</v>
          </cell>
          <cell r="BR289" t="str">
            <v>DD- Subdirección de Recursos Físicos e Infraestructura</v>
          </cell>
          <cell r="BS289" t="str">
            <v>Martha Cristina Useche Rodriguez
52.267.258</v>
          </cell>
          <cell r="BT289" t="str">
            <v>N/A</v>
          </cell>
          <cell r="BU289" t="str">
            <v>N/A</v>
          </cell>
          <cell r="BV289" t="str">
            <v>Inversión</v>
          </cell>
          <cell r="BW289">
            <v>35632919</v>
          </cell>
          <cell r="BX289" t="str">
            <v>N/A</v>
          </cell>
          <cell r="BY289" t="str">
            <v>N/A</v>
          </cell>
          <cell r="BZ289">
            <v>3415296</v>
          </cell>
          <cell r="CA289" t="str">
            <v>N/A</v>
          </cell>
          <cell r="CB289">
            <v>75923</v>
          </cell>
          <cell r="CC289">
            <v>111623</v>
          </cell>
          <cell r="CD289">
            <v>2022011000068</v>
          </cell>
          <cell r="CE289">
            <v>44979</v>
          </cell>
          <cell r="CF289">
            <v>44984</v>
          </cell>
          <cell r="CG289" t="str">
            <v>N/A</v>
          </cell>
          <cell r="CH289" t="str">
            <v>N/A</v>
          </cell>
          <cell r="CI289" t="str">
            <v>N/A</v>
          </cell>
          <cell r="CJ289" t="str">
            <v>N/A</v>
          </cell>
          <cell r="CK289" t="str">
            <v>N/A</v>
          </cell>
          <cell r="CL289">
            <v>0</v>
          </cell>
          <cell r="CM289" t="str">
            <v>N/A</v>
          </cell>
          <cell r="CN289">
            <v>0</v>
          </cell>
          <cell r="CO289" t="str">
            <v>N/A</v>
          </cell>
          <cell r="CP289">
            <v>0</v>
          </cell>
          <cell r="CQ289" t="str">
            <v>N/A</v>
          </cell>
          <cell r="CR289">
            <v>0</v>
          </cell>
          <cell r="CS289" t="str">
            <v>N/A</v>
          </cell>
          <cell r="CT289">
            <v>0</v>
          </cell>
          <cell r="CU289" t="str">
            <v>N/A</v>
          </cell>
          <cell r="CV289">
            <v>0</v>
          </cell>
          <cell r="CW289">
            <v>35632919</v>
          </cell>
          <cell r="CX289" t="str">
            <v>NO</v>
          </cell>
          <cell r="CY289" t="str">
            <v>N/A</v>
          </cell>
          <cell r="CZ289" t="str">
            <v>N/A</v>
          </cell>
          <cell r="DA289" t="str">
            <v>N/A</v>
          </cell>
          <cell r="DB289">
            <v>45291</v>
          </cell>
          <cell r="DC289">
            <v>45291</v>
          </cell>
          <cell r="DD289">
            <v>-51</v>
          </cell>
          <cell r="DE289" t="str">
            <v>NO</v>
          </cell>
          <cell r="DF289" t="str">
            <v>Bogotá D.C.</v>
          </cell>
          <cell r="DG289" t="str">
            <v>Cumplimiento</v>
          </cell>
          <cell r="DH289" t="str">
            <v xml:space="preserve">	63-45-101041623</v>
          </cell>
          <cell r="DI289">
            <v>0</v>
          </cell>
          <cell r="DJ289" t="str">
            <v>Seguros del Estado S.A.</v>
          </cell>
          <cell r="DK289">
            <v>44980</v>
          </cell>
          <cell r="DL289" t="str">
            <v>23/02/2023 - 30/06/2024</v>
          </cell>
          <cell r="DM289">
            <v>44984</v>
          </cell>
          <cell r="DN289" t="str">
            <v>https://jepcolombia.sharepoint.com/:b:/g/SE/DAJ/SDC/EZ_ks24mdO9GlCJ710UyPaoB8LdhNRnsUAtw-DYqC9QfAg?e=jrr0Wo</v>
          </cell>
          <cell r="DO289" t="str">
            <v>Ninguna</v>
          </cell>
          <cell r="DP289" t="str">
            <v>Terminado</v>
          </cell>
          <cell r="DQ289" t="str">
            <v>Ingreso</v>
          </cell>
          <cell r="DR289" t="str">
            <v>N/A</v>
          </cell>
          <cell r="DS289" t="str">
            <v>SIN TÍTULO</v>
          </cell>
          <cell r="DT289" t="str">
            <v>N/A</v>
          </cell>
          <cell r="DU289" t="str">
            <v>MASCULINO</v>
          </cell>
        </row>
        <row r="290">
          <cell r="AY290" t="str">
            <v>JEP-191-2023</v>
          </cell>
          <cell r="AZ290" t="str">
            <v>JEP-CSPO-191-2023</v>
          </cell>
          <cell r="BA290" t="str">
            <v>Arinson Ruiz</v>
          </cell>
          <cell r="BB290">
            <v>44953</v>
          </cell>
          <cell r="BC290" t="str">
            <v>John Alexander Calixto</v>
          </cell>
          <cell r="BD290" t="str">
            <v>Contratos o convenios que no requieren pluralidad de ofertas</v>
          </cell>
          <cell r="BE290" t="str">
            <v>1. Prestación de servicios</v>
          </cell>
          <cell r="BF290" t="str">
            <v>Cédula de ciudadanía</v>
          </cell>
          <cell r="BG290">
            <v>80010211</v>
          </cell>
          <cell r="BH290">
            <v>1</v>
          </cell>
          <cell r="BI290" t="str">
            <v>Persona Natural</v>
          </cell>
          <cell r="BJ290" t="str">
            <v>Bogotá D.C.</v>
          </cell>
          <cell r="BK290" t="str">
            <v xml:space="preserve">Prestación de servicios de apoyo a la subdirección de recursos físicos e infraestructura en la actualización de inventarios individuales y en la asignación de bienes e insumos en la sede principal de la JEP. </v>
          </cell>
          <cell r="BL290" t="str">
            <v>Funciones de la dependencia</v>
          </cell>
          <cell r="BM290" t="str">
            <v>Harvey Danilo Suárez Morales</v>
          </cell>
          <cell r="BN290" t="str">
            <v>Secretaría Ejecutiva</v>
          </cell>
          <cell r="BO290" t="str">
            <v>DD- Subdirección de Recursos Físicos e Infraestructura</v>
          </cell>
          <cell r="BP290" t="str">
            <v>Martha Cristina Useche Rodriguez</v>
          </cell>
          <cell r="BQ290">
            <v>52267258</v>
          </cell>
          <cell r="BR290" t="str">
            <v>DD- Subdirección de Recursos Físicos e Infraestructura</v>
          </cell>
          <cell r="BS290" t="str">
            <v>Martha Cristina Useche Rodriguez
52.267.258</v>
          </cell>
          <cell r="BT290" t="str">
            <v>N/A</v>
          </cell>
          <cell r="BU290" t="str">
            <v>N/A</v>
          </cell>
          <cell r="BV290" t="str">
            <v>Inversión</v>
          </cell>
          <cell r="BW290">
            <v>42374963</v>
          </cell>
          <cell r="BX290" t="str">
            <v>N/A</v>
          </cell>
          <cell r="BY290" t="str">
            <v>N/A</v>
          </cell>
          <cell r="BZ290">
            <v>3794773</v>
          </cell>
          <cell r="CA290" t="str">
            <v>N/A</v>
          </cell>
          <cell r="CB290">
            <v>60523</v>
          </cell>
          <cell r="CC290">
            <v>53623</v>
          </cell>
          <cell r="CD290">
            <v>2018011000833</v>
          </cell>
          <cell r="CE290">
            <v>44956</v>
          </cell>
          <cell r="CF290">
            <v>44957</v>
          </cell>
          <cell r="CG290" t="str">
            <v>N/A</v>
          </cell>
          <cell r="CH290" t="str">
            <v>N/A</v>
          </cell>
          <cell r="CI290" t="str">
            <v>N/A</v>
          </cell>
          <cell r="CJ290" t="str">
            <v>N/A</v>
          </cell>
          <cell r="CK290" t="str">
            <v>N/A</v>
          </cell>
          <cell r="CL290">
            <v>0</v>
          </cell>
          <cell r="CM290" t="str">
            <v>N/A</v>
          </cell>
          <cell r="CN290">
            <v>0</v>
          </cell>
          <cell r="CO290" t="str">
            <v>N/A</v>
          </cell>
          <cell r="CP290">
            <v>0</v>
          </cell>
          <cell r="CQ290" t="str">
            <v>N/A</v>
          </cell>
          <cell r="CR290">
            <v>0</v>
          </cell>
          <cell r="CS290" t="str">
            <v>N/A</v>
          </cell>
          <cell r="CT290">
            <v>0</v>
          </cell>
          <cell r="CU290" t="str">
            <v>N/A</v>
          </cell>
          <cell r="CV290">
            <v>0</v>
          </cell>
          <cell r="CW290">
            <v>42374963</v>
          </cell>
          <cell r="CX290" t="str">
            <v>NO</v>
          </cell>
          <cell r="CY290" t="str">
            <v>N/A</v>
          </cell>
          <cell r="CZ290" t="str">
            <v>N/A</v>
          </cell>
          <cell r="DA290" t="str">
            <v>N/A</v>
          </cell>
          <cell r="DB290">
            <v>45291</v>
          </cell>
          <cell r="DC290">
            <v>45291</v>
          </cell>
          <cell r="DD290">
            <v>-51</v>
          </cell>
          <cell r="DE290" t="str">
            <v>SI</v>
          </cell>
          <cell r="DF290" t="str">
            <v>Bogotá D.C.</v>
          </cell>
          <cell r="DG290" t="str">
            <v>Cumplimiento</v>
          </cell>
          <cell r="DH290" t="str">
            <v>63-47-101001469</v>
          </cell>
          <cell r="DI290">
            <v>0</v>
          </cell>
          <cell r="DJ290" t="str">
            <v>Seguros del Estado S.A.</v>
          </cell>
          <cell r="DK290">
            <v>44956</v>
          </cell>
          <cell r="DL290" t="str">
            <v xml:space="preserve">30/06/2024 - 30/06/2024 </v>
          </cell>
          <cell r="DM290">
            <v>44957</v>
          </cell>
          <cell r="DN290" t="str">
            <v>https://jepcolombia.sharepoint.com/:b:/g/SE/DAJ/SDC/EU_xRLGwbENOnG0A8Lf0OoMBQbnDf5ztq9kIJPQo405lCQ?e=ziG8Yr</v>
          </cell>
          <cell r="DO290" t="str">
            <v>Ninguna</v>
          </cell>
          <cell r="DP290" t="str">
            <v>Terminado</v>
          </cell>
          <cell r="DQ290" t="str">
            <v>Ingreso</v>
          </cell>
          <cell r="DR290" t="str">
            <v>N/A</v>
          </cell>
          <cell r="DS290" t="str">
            <v>MASCULINO</v>
          </cell>
          <cell r="DT290" t="str">
            <v>N/A</v>
          </cell>
          <cell r="DU290" t="str">
            <v>FEMENINO</v>
          </cell>
        </row>
        <row r="291">
          <cell r="AY291" t="str">
            <v>JEP-351-2023</v>
          </cell>
          <cell r="AZ291" t="str">
            <v>JEP-CSPO-351-2023</v>
          </cell>
          <cell r="BA291" t="str">
            <v>Arinson Ruiz</v>
          </cell>
          <cell r="BB291">
            <v>44966</v>
          </cell>
          <cell r="BC291" t="str">
            <v xml:space="preserve">Sandra Yaneth Ramirez Montoya </v>
          </cell>
          <cell r="BD291" t="str">
            <v>Contratos o convenios que no requieren pluralidad de ofertas</v>
          </cell>
          <cell r="BE291" t="str">
            <v>1. Prestación de servicios</v>
          </cell>
          <cell r="BF291" t="str">
            <v>Cédula de ciudadanía</v>
          </cell>
          <cell r="BG291">
            <v>52230305</v>
          </cell>
          <cell r="BH291">
            <v>7</v>
          </cell>
          <cell r="BI291" t="str">
            <v>Persona Natural</v>
          </cell>
          <cell r="BJ291" t="str">
            <v>Bogotá D.C.</v>
          </cell>
          <cell r="BK291" t="str">
            <v>Prestación de servicios de apoyo a la subdirección de recursos físicos e infraestructura para la gestión de los documentos que se generan para el control de inventarios en medio físico y digital en el sistema CONTI</v>
          </cell>
          <cell r="BL291" t="str">
            <v>Funciones de la dependencia</v>
          </cell>
          <cell r="BM291" t="str">
            <v>Harvey Danilo Suárez Morales</v>
          </cell>
          <cell r="BN291" t="str">
            <v>Secretaría Ejecutiva</v>
          </cell>
          <cell r="BO291" t="str">
            <v>DD- Subdirección de Recursos Físicos e Infraestructura</v>
          </cell>
          <cell r="BP291" t="str">
            <v>Martha Cristina Useche Rodriguez</v>
          </cell>
          <cell r="BQ291">
            <v>52267258</v>
          </cell>
          <cell r="BR291" t="str">
            <v>DD- Subdirección de Recursos Físicos e Infraestructura</v>
          </cell>
          <cell r="BS291" t="str">
            <v>Martha Cristina Useche Rodriguez
52.267.258</v>
          </cell>
          <cell r="BT291" t="str">
            <v>N/A</v>
          </cell>
          <cell r="BU291" t="str">
            <v>N/A</v>
          </cell>
          <cell r="BV291" t="str">
            <v>Inversión</v>
          </cell>
          <cell r="BW291">
            <v>40604062</v>
          </cell>
          <cell r="BX291" t="str">
            <v>N/A</v>
          </cell>
          <cell r="BY291" t="str">
            <v>N/A</v>
          </cell>
          <cell r="BZ291">
            <v>3794773</v>
          </cell>
          <cell r="CA291" t="str">
            <v>N/A</v>
          </cell>
          <cell r="CB291">
            <v>76023</v>
          </cell>
          <cell r="CC291">
            <v>85423</v>
          </cell>
          <cell r="CD291" t="str">
            <v xml:space="preserve">	2018011000833</v>
          </cell>
          <cell r="CE291">
            <v>44970</v>
          </cell>
          <cell r="CF291">
            <v>44971</v>
          </cell>
          <cell r="CG291" t="str">
            <v>N/A</v>
          </cell>
          <cell r="CH291" t="str">
            <v>N/A</v>
          </cell>
          <cell r="CI291" t="str">
            <v>N/A</v>
          </cell>
          <cell r="CJ291" t="str">
            <v>N/A</v>
          </cell>
          <cell r="CK291" t="str">
            <v>N/A</v>
          </cell>
          <cell r="CL291">
            <v>0</v>
          </cell>
          <cell r="CM291" t="str">
            <v>N/A</v>
          </cell>
          <cell r="CN291">
            <v>0</v>
          </cell>
          <cell r="CO291" t="str">
            <v>N/A</v>
          </cell>
          <cell r="CP291">
            <v>0</v>
          </cell>
          <cell r="CQ291" t="str">
            <v>N/A</v>
          </cell>
          <cell r="CR291">
            <v>0</v>
          </cell>
          <cell r="CS291" t="str">
            <v>N/A</v>
          </cell>
          <cell r="CT291">
            <v>0</v>
          </cell>
          <cell r="CU291" t="str">
            <v>N/A</v>
          </cell>
          <cell r="CV291">
            <v>0</v>
          </cell>
          <cell r="CW291">
            <v>40604062</v>
          </cell>
          <cell r="CX291" t="str">
            <v>NO</v>
          </cell>
          <cell r="CY291" t="str">
            <v>N/A</v>
          </cell>
          <cell r="CZ291" t="str">
            <v>N/A</v>
          </cell>
          <cell r="DA291" t="str">
            <v>N/A</v>
          </cell>
          <cell r="DB291">
            <v>45291</v>
          </cell>
          <cell r="DC291">
            <v>45291</v>
          </cell>
          <cell r="DD291">
            <v>-51</v>
          </cell>
          <cell r="DE291" t="str">
            <v>NO</v>
          </cell>
          <cell r="DF291" t="str">
            <v>Bogotá D.C.</v>
          </cell>
          <cell r="DG291" t="str">
            <v>Cumplimiento</v>
          </cell>
          <cell r="DH291" t="str">
            <v>63-45-101041442</v>
          </cell>
          <cell r="DI291">
            <v>0</v>
          </cell>
          <cell r="DJ291" t="str">
            <v>Seguros del Estado S.A.</v>
          </cell>
          <cell r="DK291">
            <v>44970</v>
          </cell>
          <cell r="DL291" t="str">
            <v>13/02/2023 - 30/06/2024</v>
          </cell>
          <cell r="DM291">
            <v>44971</v>
          </cell>
          <cell r="DN291" t="str">
            <v>https://jepcolombia.sharepoint.com/:b:/g/SE/DAJ/SDC/EUaO292kZldLs4ebOR1_UZsB6PHEwe13Nb2s-ktYOndvJA?e=nmL12F</v>
          </cell>
          <cell r="DO291" t="str">
            <v>Ninguna</v>
          </cell>
          <cell r="DP291" t="str">
            <v>Terminado</v>
          </cell>
          <cell r="DQ291" t="str">
            <v>Ingreso</v>
          </cell>
          <cell r="DR291" t="str">
            <v>N/A</v>
          </cell>
          <cell r="DS291" t="str">
            <v>TECNOLOGO EN ADMINISTRACION DE SISTEMAS DE INFORMACIÓN Y DOCUMENTACIÓN</v>
          </cell>
          <cell r="DT291" t="str">
            <v>N/A</v>
          </cell>
          <cell r="DU291" t="str">
            <v>FEMENINO</v>
          </cell>
        </row>
        <row r="292">
          <cell r="AY292" t="str">
            <v>JEP-754-2023</v>
          </cell>
          <cell r="AZ292" t="str">
            <v xml:space="preserve">JEP-IPI-006-2023 </v>
          </cell>
          <cell r="BA292" t="str">
            <v>Arinson Ruiz</v>
          </cell>
          <cell r="BB292">
            <v>45167</v>
          </cell>
          <cell r="BC292" t="str">
            <v>ARCHIVOS Y CARPETAS DE COLOMBIA SAS</v>
          </cell>
          <cell r="BD292" t="str">
            <v>Invitación Pública inferior a 450SMMLV</v>
          </cell>
          <cell r="BE292" t="str">
            <v>3. Suministro</v>
          </cell>
          <cell r="BF292" t="str">
            <v>NIT</v>
          </cell>
          <cell r="BG292">
            <v>900064072</v>
          </cell>
          <cell r="BH292">
            <v>1</v>
          </cell>
          <cell r="BI292" t="str">
            <v>Persona Jurídica</v>
          </cell>
          <cell r="BJ292" t="str">
            <v>Bogotá D.C.</v>
          </cell>
          <cell r="BK292" t="str">
            <v>Suministro e instalación de bienes para el funcionamiento de las oficinas de la Jurisdicción Especial para la Paz</v>
          </cell>
          <cell r="BL292" t="str">
            <v>Funciones de la dependencia</v>
          </cell>
          <cell r="BM292" t="str">
            <v>Ana Lucia Rosales Callejas</v>
          </cell>
          <cell r="BN292" t="str">
            <v>Dirección Administrativa y Financiera</v>
          </cell>
          <cell r="BO292" t="str">
            <v>DD- Subdirección de Recursos Físicos e Infraestructura</v>
          </cell>
          <cell r="BP292" t="str">
            <v>Martha Cristina Useche Rodriguez</v>
          </cell>
          <cell r="BQ292">
            <v>52267258</v>
          </cell>
          <cell r="BR292" t="str">
            <v>DD- Subdirección de Recursos Físicos e Infraestructura</v>
          </cell>
          <cell r="BS292" t="str">
            <v>Jairo Ernesto Arias Orjuela 79.542.112 del 23
de noviembre hasta el 14 de diciembre de 2023</v>
          </cell>
          <cell r="BT292" t="str">
            <v>N/A</v>
          </cell>
          <cell r="BU292" t="str">
            <v>N/A</v>
          </cell>
          <cell r="BV292" t="str">
            <v>Inversión</v>
          </cell>
          <cell r="BW292">
            <v>246051654</v>
          </cell>
          <cell r="BX292" t="str">
            <v>N/A</v>
          </cell>
          <cell r="BY292" t="str">
            <v>N/A</v>
          </cell>
          <cell r="BZ292" t="str">
            <v>ND</v>
          </cell>
          <cell r="CA292" t="str">
            <v>N/A</v>
          </cell>
          <cell r="CB292">
            <v>103023</v>
          </cell>
          <cell r="CC292">
            <v>497123</v>
          </cell>
          <cell r="CD292">
            <v>2022011000057</v>
          </cell>
          <cell r="CE292">
            <v>45170</v>
          </cell>
          <cell r="CF292">
            <v>45175</v>
          </cell>
          <cell r="CG292" t="str">
            <v>N/A</v>
          </cell>
          <cell r="CH292" t="str">
            <v>N/A</v>
          </cell>
          <cell r="CI292" t="str">
            <v>N/A</v>
          </cell>
          <cell r="CJ292" t="str">
            <v>N/A</v>
          </cell>
          <cell r="CK292" t="str">
            <v>N/A</v>
          </cell>
          <cell r="CL292">
            <v>118076873</v>
          </cell>
          <cell r="CM292">
            <v>45240</v>
          </cell>
          <cell r="CN292">
            <v>0</v>
          </cell>
          <cell r="CO292" t="str">
            <v>N/A</v>
          </cell>
          <cell r="CP292">
            <v>0</v>
          </cell>
          <cell r="CQ292" t="str">
            <v>N/A</v>
          </cell>
          <cell r="CR292">
            <v>0</v>
          </cell>
          <cell r="CS292" t="str">
            <v>N/A</v>
          </cell>
          <cell r="CT292">
            <v>1</v>
          </cell>
          <cell r="CU292">
            <v>45240</v>
          </cell>
          <cell r="CV292">
            <v>35</v>
          </cell>
          <cell r="CW292">
            <v>364128527</v>
          </cell>
          <cell r="CX292" t="str">
            <v>NO</v>
          </cell>
          <cell r="CY292" t="str">
            <v>N/A</v>
          </cell>
          <cell r="CZ292" t="str">
            <v>N/A</v>
          </cell>
          <cell r="DA292" t="str">
            <v>N/A</v>
          </cell>
          <cell r="DB292">
            <v>45240</v>
          </cell>
          <cell r="DC292">
            <v>45275</v>
          </cell>
          <cell r="DD292">
            <v>-67</v>
          </cell>
          <cell r="DE292" t="str">
            <v>SI</v>
          </cell>
          <cell r="DF292" t="str">
            <v>Bogotá D.C.</v>
          </cell>
          <cell r="DG292" t="str">
            <v>Cumplimiento
Responsabilidad Civil Extracontractual</v>
          </cell>
          <cell r="DH292" t="str">
            <v>11-45-101129214
11-40-101055168</v>
          </cell>
          <cell r="DI292" t="str">
            <v>0
0</v>
          </cell>
          <cell r="DJ292" t="str">
            <v>Seguros del Estado S.A.</v>
          </cell>
          <cell r="DK292">
            <v>45173</v>
          </cell>
          <cell r="DL292" t="str">
            <v>31/08/2023 - 10/11/2026
31/08/2023 - 10/11/2023</v>
          </cell>
          <cell r="DM292">
            <v>45175</v>
          </cell>
          <cell r="DN292" t="str">
            <v>https://jepcolombia.sharepoint.com/:b:/g/SE/DAJ/SDC/Efhlk3wl5VVMsECPdAstJesB6PxS7oGXyttYAEbWu6ieog?e=NJMQNT</v>
          </cell>
          <cell r="DO292" t="str">
            <v>El 10/11/2023 se publicó Adición del Contrato JEP-754-2023 por un valor de  ($118.076.873) y prorrogar hasta el 15 de diciembre de 2023</v>
          </cell>
          <cell r="DP292" t="str">
            <v>Terminado</v>
          </cell>
          <cell r="DQ292" t="str">
            <v>Adición y prórroga</v>
          </cell>
          <cell r="DR292" t="str">
            <v>N/A</v>
          </cell>
          <cell r="DS292" t="str">
            <v>N/A</v>
          </cell>
          <cell r="DT292" t="str">
            <v>N/A</v>
          </cell>
          <cell r="DU292" t="str">
            <v>N/A</v>
          </cell>
        </row>
        <row r="293">
          <cell r="AY293" t="str">
            <v>Proceso Fallido</v>
          </cell>
          <cell r="AZ293" t="str">
            <v>JEP-SB-003-2023</v>
          </cell>
          <cell r="BA293" t="str">
            <v>Mateo Avila</v>
          </cell>
          <cell r="BB293">
            <v>45072</v>
          </cell>
          <cell r="BC293" t="str">
            <v>Fallido</v>
          </cell>
          <cell r="BD293" t="str">
            <v>Subasta a la baja</v>
          </cell>
          <cell r="BE293" t="str">
            <v>Fallido</v>
          </cell>
          <cell r="BF293" t="str">
            <v>Fallido</v>
          </cell>
          <cell r="BG293" t="str">
            <v>Fallido</v>
          </cell>
          <cell r="BH293" t="str">
            <v>Fallido</v>
          </cell>
          <cell r="BI293" t="str">
            <v>Fallido</v>
          </cell>
          <cell r="BJ293" t="str">
            <v>Fallido</v>
          </cell>
          <cell r="BK293" t="str">
            <v>Alquiler de vehículos de transporte a todo costo para la Jurisdicción Especial para la Paz</v>
          </cell>
          <cell r="BL293" t="str">
            <v>Fallido</v>
          </cell>
          <cell r="BM293" t="str">
            <v>Fallido</v>
          </cell>
          <cell r="BN293" t="str">
            <v>Fallido</v>
          </cell>
          <cell r="BO293" t="str">
            <v>Fallido</v>
          </cell>
          <cell r="BP293" t="str">
            <v>Fallido</v>
          </cell>
          <cell r="BQ293" t="str">
            <v>Fallido</v>
          </cell>
          <cell r="BR293" t="str">
            <v>Fallido</v>
          </cell>
          <cell r="BS293" t="str">
            <v>Fallido</v>
          </cell>
          <cell r="BT293" t="str">
            <v>Fallido</v>
          </cell>
          <cell r="BU293" t="str">
            <v>Fallido</v>
          </cell>
          <cell r="BV293" t="str">
            <v>Fallido</v>
          </cell>
          <cell r="BW293" t="str">
            <v>Fallido</v>
          </cell>
          <cell r="BX293" t="str">
            <v>Fallido</v>
          </cell>
          <cell r="BY293" t="str">
            <v>Fallido</v>
          </cell>
          <cell r="BZ293" t="str">
            <v>Fallido</v>
          </cell>
          <cell r="CA293" t="str">
            <v>Fallido</v>
          </cell>
          <cell r="CB293" t="str">
            <v>Fallido</v>
          </cell>
          <cell r="CC293" t="str">
            <v>Fallido</v>
          </cell>
          <cell r="CD293" t="str">
            <v>Fallido</v>
          </cell>
          <cell r="CE293" t="str">
            <v>Fallido</v>
          </cell>
          <cell r="CF293" t="str">
            <v>Fallido</v>
          </cell>
          <cell r="CG293" t="str">
            <v>Fallido</v>
          </cell>
          <cell r="CH293" t="str">
            <v>Fallido</v>
          </cell>
          <cell r="CI293" t="str">
            <v>Fallido</v>
          </cell>
          <cell r="CJ293" t="str">
            <v>Fallido</v>
          </cell>
          <cell r="CK293" t="str">
            <v>Fallido</v>
          </cell>
          <cell r="CL293" t="str">
            <v>Fallido</v>
          </cell>
          <cell r="CM293" t="str">
            <v>Fallido</v>
          </cell>
          <cell r="CN293" t="str">
            <v>Fallido</v>
          </cell>
          <cell r="CO293" t="str">
            <v>Fallido</v>
          </cell>
          <cell r="CP293" t="str">
            <v>Fallido</v>
          </cell>
          <cell r="CQ293" t="str">
            <v>Fallido</v>
          </cell>
          <cell r="CR293">
            <v>0</v>
          </cell>
          <cell r="CS293" t="str">
            <v>N/A</v>
          </cell>
          <cell r="CT293" t="str">
            <v>Fallido</v>
          </cell>
          <cell r="CU293" t="str">
            <v>Fallido</v>
          </cell>
          <cell r="CV293" t="str">
            <v>Fallido</v>
          </cell>
          <cell r="CW293" t="str">
            <v>Fallido</v>
          </cell>
          <cell r="CX293" t="str">
            <v>Fallido</v>
          </cell>
          <cell r="CY293" t="str">
            <v>Fallido</v>
          </cell>
          <cell r="CZ293" t="str">
            <v>Fallido</v>
          </cell>
          <cell r="DA293" t="str">
            <v>Fallido</v>
          </cell>
          <cell r="DB293" t="str">
            <v>Fallido</v>
          </cell>
          <cell r="DC293" t="str">
            <v>Fallido</v>
          </cell>
          <cell r="DD293" t="str">
            <v>Fallido</v>
          </cell>
          <cell r="DE293" t="str">
            <v>Fallido</v>
          </cell>
          <cell r="DF293" t="str">
            <v>Fallido</v>
          </cell>
          <cell r="DG293" t="str">
            <v>Fallido</v>
          </cell>
          <cell r="DH293" t="str">
            <v>Fallido</v>
          </cell>
          <cell r="DI293" t="str">
            <v>Fallido</v>
          </cell>
          <cell r="DJ293" t="str">
            <v>Fallido</v>
          </cell>
          <cell r="DK293" t="str">
            <v>Fallido</v>
          </cell>
          <cell r="DL293" t="str">
            <v>Fallido</v>
          </cell>
          <cell r="DM293" t="str">
            <v>Fallido</v>
          </cell>
          <cell r="DN293" t="str">
            <v>Fallido</v>
          </cell>
          <cell r="DO293" t="str">
            <v>Fallido</v>
          </cell>
          <cell r="DP293" t="str">
            <v>Proceso Fallido</v>
          </cell>
          <cell r="DQ293" t="str">
            <v>Fallido</v>
          </cell>
          <cell r="DR293" t="str">
            <v>Fallido</v>
          </cell>
          <cell r="DS293" t="str">
            <v>Fallido</v>
          </cell>
          <cell r="DT293" t="str">
            <v>Fallido</v>
          </cell>
          <cell r="DU293" t="str">
            <v>Fallido</v>
          </cell>
        </row>
        <row r="294">
          <cell r="AY294" t="str">
            <v>OC-107538-2023</v>
          </cell>
          <cell r="AZ294" t="str">
            <v>JEP-TVEC-002-2023</v>
          </cell>
          <cell r="BA294" t="str">
            <v>Arinson Ruiz</v>
          </cell>
          <cell r="BB294">
            <v>45008</v>
          </cell>
          <cell r="BC294" t="str">
            <v>UNIÓN TEMPORAL OUTSOURCING GIAF- CONTRATISTAS</v>
          </cell>
          <cell r="BD294" t="str">
            <v>Tienda Virtual</v>
          </cell>
          <cell r="BE294" t="str">
            <v xml:space="preserve">2. Compraventa </v>
          </cell>
          <cell r="BF294" t="str">
            <v>NIT</v>
          </cell>
          <cell r="BG294">
            <v>901677020</v>
          </cell>
          <cell r="BH294">
            <v>1</v>
          </cell>
          <cell r="BI294" t="str">
            <v>Persona Jurídica</v>
          </cell>
          <cell r="BJ294" t="str">
            <v>Floridablanca</v>
          </cell>
          <cell r="BK294" t="str">
            <v xml:space="preserve">Prestar el servicio integral de aseo y cafetería incluido suministro de insumos, elementos, materiales y equipos requeridos para las instalaciones de la jurisdicción especial para la paz </v>
          </cell>
          <cell r="BL294" t="str">
            <v>Funciones de la dependencia</v>
          </cell>
          <cell r="BM294" t="str">
            <v>Ana Lucia Rosales Callejas</v>
          </cell>
          <cell r="BN294" t="str">
            <v>Dirección Administrativa y Financiera</v>
          </cell>
          <cell r="BO294" t="str">
            <v>DD- Subdirección de Recursos Físicos e Infraestructura</v>
          </cell>
          <cell r="BP294" t="str">
            <v>Martha Cristina Useche Rodriguez</v>
          </cell>
          <cell r="BQ294">
            <v>52267258</v>
          </cell>
          <cell r="BR294" t="str">
            <v>DD- Subdirección de Recursos Físicos e Infraestructura</v>
          </cell>
          <cell r="BS294" t="str">
            <v>Martha Cristina Useche Rodriguez
52.267.258</v>
          </cell>
          <cell r="BT294" t="str">
            <v>N/A</v>
          </cell>
          <cell r="BU294" t="str">
            <v>N/A</v>
          </cell>
          <cell r="BV294" t="str">
            <v>Funcionamiento</v>
          </cell>
          <cell r="BW294">
            <v>843153080.5</v>
          </cell>
          <cell r="BX294" t="str">
            <v>N/A</v>
          </cell>
          <cell r="BY294" t="str">
            <v>N/A</v>
          </cell>
          <cell r="BZ294" t="str">
            <v>N/A</v>
          </cell>
          <cell r="CA294" t="str">
            <v>N/A</v>
          </cell>
          <cell r="CB294">
            <v>87523</v>
          </cell>
          <cell r="CC294">
            <v>191623</v>
          </cell>
          <cell r="CD294" t="str">
            <v>N/A</v>
          </cell>
          <cell r="CE294">
            <v>45028</v>
          </cell>
          <cell r="CF294">
            <v>45033</v>
          </cell>
          <cell r="CG294" t="str">
            <v>N/A</v>
          </cell>
          <cell r="CH294" t="str">
            <v>N/A</v>
          </cell>
          <cell r="CI294" t="str">
            <v>N/A</v>
          </cell>
          <cell r="CJ294" t="str">
            <v>N/A</v>
          </cell>
          <cell r="CK294" t="str">
            <v>N/A</v>
          </cell>
          <cell r="CL294">
            <v>0</v>
          </cell>
          <cell r="CM294" t="str">
            <v>N/A</v>
          </cell>
          <cell r="CN294">
            <v>0</v>
          </cell>
          <cell r="CO294" t="str">
            <v>N/A</v>
          </cell>
          <cell r="CP294">
            <v>0</v>
          </cell>
          <cell r="CQ294" t="str">
            <v>N/A</v>
          </cell>
          <cell r="CR294">
            <v>0</v>
          </cell>
          <cell r="CS294" t="str">
            <v>N/A</v>
          </cell>
          <cell r="CT294">
            <v>0</v>
          </cell>
          <cell r="CU294" t="str">
            <v>N/A</v>
          </cell>
          <cell r="CV294">
            <v>4</v>
          </cell>
          <cell r="CW294">
            <v>843153080.5</v>
          </cell>
          <cell r="CX294" t="str">
            <v>NO</v>
          </cell>
          <cell r="CY294" t="str">
            <v>N/A</v>
          </cell>
          <cell r="CZ294" t="str">
            <v>N/A</v>
          </cell>
          <cell r="DA294" t="str">
            <v>N/A</v>
          </cell>
          <cell r="DB294">
            <v>45276</v>
          </cell>
          <cell r="DC294">
            <v>45280</v>
          </cell>
          <cell r="DD294">
            <v>-62</v>
          </cell>
          <cell r="DE294" t="str">
            <v>SI</v>
          </cell>
          <cell r="DF294" t="str">
            <v>Bogotá D.C.</v>
          </cell>
          <cell r="DG294" t="str">
            <v>Cumplimiento
Responsabilidad Civil Extracontractual</v>
          </cell>
          <cell r="DH294" t="str">
            <v>B-100035171
B-100008832</v>
          </cell>
          <cell r="DI294" t="str">
            <v>0
0</v>
          </cell>
          <cell r="DJ294" t="str">
            <v>Seguros Mundial</v>
          </cell>
          <cell r="DK294" t="str">
            <v>14/04/2023
15/04/2023</v>
          </cell>
          <cell r="DL294" t="str">
            <v>12/04/2023 - 16/06/2024
12/04/2023 - 16/12/2023</v>
          </cell>
          <cell r="DM294">
            <v>45033</v>
          </cell>
          <cell r="DN294" t="str">
            <v>https://jepcolombia.sharepoint.com/:b:/g/SE/DAJ/SDC/EZ60ktnM6FFJrCbM92V2J5sB9DPYhCRfGJDt6XoDGtsKBA?e=9frj7M</v>
          </cell>
          <cell r="DO294" t="str">
            <v>El 17/12/2023 se publica la prorroga de la orden de compra</v>
          </cell>
          <cell r="DP294" t="str">
            <v>Terminado</v>
          </cell>
          <cell r="DQ294" t="str">
            <v>Prorroga</v>
          </cell>
          <cell r="DR294" t="str">
            <v>N/A</v>
          </cell>
          <cell r="DS294" t="str">
            <v>N/A</v>
          </cell>
          <cell r="DT294" t="str">
            <v>N/A</v>
          </cell>
          <cell r="DU294" t="str">
            <v>N/A</v>
          </cell>
        </row>
        <row r="295">
          <cell r="AY295" t="str">
            <v>JEP-617-2023</v>
          </cell>
          <cell r="AZ295" t="str">
            <v>JEP-CSPO-613-2023</v>
          </cell>
          <cell r="BA295" t="str">
            <v>Arinson Ruiz</v>
          </cell>
          <cell r="BB295">
            <v>45057</v>
          </cell>
          <cell r="BC295" t="str">
            <v>Judith Andrea Hernandez Prieto</v>
          </cell>
          <cell r="BD295" t="str">
            <v>Contratos o convenios que no requieren pluralidad de ofertas</v>
          </cell>
          <cell r="BE295" t="str">
            <v>1. Prestación de servicios</v>
          </cell>
          <cell r="BF295" t="str">
            <v>Cédula de ciudadanía</v>
          </cell>
          <cell r="BG295">
            <v>1015400643</v>
          </cell>
          <cell r="BH295">
            <v>8</v>
          </cell>
          <cell r="BI295" t="str">
            <v>Persona Natural</v>
          </cell>
          <cell r="BJ295" t="str">
            <v>Bogotá D.C.</v>
          </cell>
          <cell r="BK295" t="str">
            <v>Prestar servicios de apoyo a la subdirección de recursos físicos e infraestructura en la gestión de los documentos que se generen en el grupo de almacén e inventarios, así como el desarrollo de actividades administrativas, operativas del grupo de almacén e inventarios para la actualización de inventarios individuales y asignación de bienes e insumos</v>
          </cell>
          <cell r="BL295" t="str">
            <v>Funciones de la dependencia</v>
          </cell>
          <cell r="BM295" t="str">
            <v>Harvey Danilo Suárez Morales</v>
          </cell>
          <cell r="BN295" t="str">
            <v>Secretaría Ejecutiva</v>
          </cell>
          <cell r="BO295" t="str">
            <v>DD- Subdirección de Recursos Físicos e Infraestructura</v>
          </cell>
          <cell r="BP295" t="str">
            <v>Martha Cristina Useche Rodriguez</v>
          </cell>
          <cell r="BQ295">
            <v>52267258</v>
          </cell>
          <cell r="BR295" t="str">
            <v>DD- Subdirección de Recursos Físicos e Infraestructura</v>
          </cell>
          <cell r="BS295" t="str">
            <v>Martha Cristina Useche Rodriguez
52.267.258</v>
          </cell>
          <cell r="BT295" t="str">
            <v>N/A</v>
          </cell>
          <cell r="BU295" t="str">
            <v>N/A</v>
          </cell>
          <cell r="BV295" t="str">
            <v>Funcionamiento</v>
          </cell>
          <cell r="BW295">
            <v>25842403</v>
          </cell>
          <cell r="BX295" t="str">
            <v>N/A</v>
          </cell>
          <cell r="BY295" t="str">
            <v>N/A</v>
          </cell>
          <cell r="BZ295">
            <v>3415296</v>
          </cell>
          <cell r="CA295" t="str">
            <v>N/A</v>
          </cell>
          <cell r="CB295">
            <v>91123</v>
          </cell>
          <cell r="CC295">
            <v>255223</v>
          </cell>
          <cell r="CD295" t="str">
            <v>N/A</v>
          </cell>
          <cell r="CE295">
            <v>45063</v>
          </cell>
          <cell r="CF295">
            <v>45069</v>
          </cell>
          <cell r="CG295" t="str">
            <v>N/A</v>
          </cell>
          <cell r="CH295" t="str">
            <v>N/A</v>
          </cell>
          <cell r="CI295" t="str">
            <v>N/A</v>
          </cell>
          <cell r="CJ295" t="str">
            <v>N/A</v>
          </cell>
          <cell r="CK295" t="str">
            <v>N/A</v>
          </cell>
          <cell r="CL295">
            <v>0</v>
          </cell>
          <cell r="CM295" t="str">
            <v>N/A</v>
          </cell>
          <cell r="CN295">
            <v>0</v>
          </cell>
          <cell r="CO295" t="str">
            <v>N/A</v>
          </cell>
          <cell r="CP295">
            <v>0</v>
          </cell>
          <cell r="CQ295" t="str">
            <v>N/A</v>
          </cell>
          <cell r="CR295">
            <v>0</v>
          </cell>
          <cell r="CS295" t="str">
            <v>N/A</v>
          </cell>
          <cell r="CT295">
            <v>0</v>
          </cell>
          <cell r="CU295" t="str">
            <v>N/A</v>
          </cell>
          <cell r="CV295">
            <v>0</v>
          </cell>
          <cell r="CW295">
            <v>25842403</v>
          </cell>
          <cell r="CX295" t="str">
            <v>NO</v>
          </cell>
          <cell r="CY295" t="str">
            <v>N/A</v>
          </cell>
          <cell r="CZ295" t="str">
            <v>N/A</v>
          </cell>
          <cell r="DA295" t="str">
            <v>N/A</v>
          </cell>
          <cell r="DB295">
            <v>45291</v>
          </cell>
          <cell r="DC295">
            <v>45291</v>
          </cell>
          <cell r="DD295">
            <v>-51</v>
          </cell>
          <cell r="DE295" t="str">
            <v>NO</v>
          </cell>
          <cell r="DF295" t="str">
            <v>Bogotá D.C.</v>
          </cell>
          <cell r="DG295" t="str">
            <v>Cumplimiento</v>
          </cell>
          <cell r="DH295" t="str">
            <v>21-47-101028923</v>
          </cell>
          <cell r="DI295">
            <v>0</v>
          </cell>
          <cell r="DJ295" t="str">
            <v>Seguros del Estado S.A.</v>
          </cell>
          <cell r="DK295">
            <v>45064</v>
          </cell>
          <cell r="DL295" t="str">
            <v>18/05/2023 - 01/07/2024</v>
          </cell>
          <cell r="DM295">
            <v>45065</v>
          </cell>
          <cell r="DN295" t="str">
            <v>https://jepcolombia.sharepoint.com/:b:/g/SE/DAJ/SDC/Ed65MYJB4mdHjmeSSE65WJIBoRmTuyHXI-TnLIYhFnAzkQ?e=33UbY9</v>
          </cell>
          <cell r="DO295" t="str">
            <v>Ninguna</v>
          </cell>
          <cell r="DP295" t="str">
            <v>Terminado</v>
          </cell>
          <cell r="DQ295" t="str">
            <v>Ingreso</v>
          </cell>
          <cell r="DR295" t="str">
            <v>N/A</v>
          </cell>
          <cell r="DS295" t="str">
            <v>SIN TITULO</v>
          </cell>
          <cell r="DT295" t="str">
            <v>N/A</v>
          </cell>
          <cell r="DU295" t="str">
            <v>FEMENINO</v>
          </cell>
        </row>
        <row r="296">
          <cell r="AY296" t="str">
            <v>JEP-089-2023</v>
          </cell>
          <cell r="AZ296" t="str">
            <v>JEP-CSPO-089-2023</v>
          </cell>
          <cell r="BA296" t="str">
            <v>Vanessa Jimenez</v>
          </cell>
          <cell r="BB296">
            <v>44944</v>
          </cell>
          <cell r="BC296" t="str">
            <v>Luis Pablo Varón Ramirez</v>
          </cell>
          <cell r="BD296" t="str">
            <v>Contratos o convenios que no requieren pluralidad de ofertas</v>
          </cell>
          <cell r="BE296" t="str">
            <v>1. Prestación de servicios</v>
          </cell>
          <cell r="BF296" t="str">
            <v>Cédula de ciudadanía</v>
          </cell>
          <cell r="BG296">
            <v>93239252</v>
          </cell>
          <cell r="BH296">
            <v>5</v>
          </cell>
          <cell r="BI296" t="str">
            <v>Persona Natural</v>
          </cell>
          <cell r="BJ296" t="str">
            <v>Ibagué</v>
          </cell>
          <cell r="BK296" t="str">
            <v>Prestación de servicios a la subdirección de recursos físicos e infraestructura para realizar mantenimiento preventivo y locativo que requiera la JEP.</v>
          </cell>
          <cell r="BL296" t="str">
            <v>Funciones de la dependencia</v>
          </cell>
          <cell r="BM296" t="str">
            <v>Harvey Danilo Suárez Morales</v>
          </cell>
          <cell r="BN296" t="str">
            <v>Secretaría Ejecutiva</v>
          </cell>
          <cell r="BO296" t="str">
            <v>DD- Subdirección de Recursos Físicos e Infraestructura</v>
          </cell>
          <cell r="BP296" t="str">
            <v>Martha Cristina Useche Rodriguez</v>
          </cell>
          <cell r="BQ296">
            <v>52267258</v>
          </cell>
          <cell r="BR296" t="str">
            <v>DD- Subdirección de Recursos Físicos e Infraestructura</v>
          </cell>
          <cell r="BS296" t="str">
            <v>Martha Cristina Useche Rodriguez
52.267.258</v>
          </cell>
          <cell r="BT296" t="str">
            <v>N/A</v>
          </cell>
          <cell r="BU296" t="str">
            <v>N/A</v>
          </cell>
          <cell r="BV296" t="str">
            <v>Funcionamiento</v>
          </cell>
          <cell r="BW296">
            <v>44272343</v>
          </cell>
          <cell r="BX296" t="str">
            <v>N/A</v>
          </cell>
          <cell r="BY296" t="str">
            <v>N/A</v>
          </cell>
          <cell r="BZ296">
            <v>3794773</v>
          </cell>
          <cell r="CA296" t="str">
            <v>N/A</v>
          </cell>
          <cell r="CB296">
            <v>25723</v>
          </cell>
          <cell r="CC296">
            <v>36123</v>
          </cell>
          <cell r="CD296" t="str">
            <v>N/A</v>
          </cell>
          <cell r="CE296">
            <v>44946</v>
          </cell>
          <cell r="CF296">
            <v>44949</v>
          </cell>
          <cell r="CG296" t="str">
            <v>N/A</v>
          </cell>
          <cell r="CH296" t="str">
            <v>N/A</v>
          </cell>
          <cell r="CI296" t="str">
            <v>N/A</v>
          </cell>
          <cell r="CJ296" t="str">
            <v>N/A</v>
          </cell>
          <cell r="CK296" t="str">
            <v>N/A</v>
          </cell>
          <cell r="CL296">
            <v>0</v>
          </cell>
          <cell r="CM296" t="str">
            <v>N/A</v>
          </cell>
          <cell r="CN296">
            <v>0</v>
          </cell>
          <cell r="CO296" t="str">
            <v>N/A</v>
          </cell>
          <cell r="CP296">
            <v>0</v>
          </cell>
          <cell r="CQ296" t="str">
            <v>N/A</v>
          </cell>
          <cell r="CR296">
            <v>0</v>
          </cell>
          <cell r="CS296" t="str">
            <v>N/A</v>
          </cell>
          <cell r="CT296">
            <v>0</v>
          </cell>
          <cell r="CU296" t="str">
            <v>N/A</v>
          </cell>
          <cell r="CV296">
            <v>0</v>
          </cell>
          <cell r="CW296">
            <v>44272343</v>
          </cell>
          <cell r="CX296" t="str">
            <v>NO</v>
          </cell>
          <cell r="CY296" t="str">
            <v>N/A</v>
          </cell>
          <cell r="CZ296" t="str">
            <v>N/A</v>
          </cell>
          <cell r="DA296" t="str">
            <v>N/A</v>
          </cell>
          <cell r="DB296">
            <v>45291</v>
          </cell>
          <cell r="DC296">
            <v>45291</v>
          </cell>
          <cell r="DD296">
            <v>-51</v>
          </cell>
          <cell r="DE296" t="str">
            <v>SI</v>
          </cell>
          <cell r="DF296" t="str">
            <v>Bogotá D.C.</v>
          </cell>
          <cell r="DG296" t="str">
            <v>Cumplimiento</v>
          </cell>
          <cell r="DH296" t="str">
            <v>63-47-101001445</v>
          </cell>
          <cell r="DI296">
            <v>0</v>
          </cell>
          <cell r="DJ296" t="str">
            <v>Seguros del Estado S.A.</v>
          </cell>
          <cell r="DK296">
            <v>44946</v>
          </cell>
          <cell r="DL296" t="str">
            <v>20/01/2023 - 30/06/2024</v>
          </cell>
          <cell r="DM296">
            <v>44949</v>
          </cell>
          <cell r="DN296" t="str">
            <v>https://jepcolombia.sharepoint.com/:b:/g/SE/DAJ/SDC/EVCdoxskYSRAoaZGVECEyJgBkX2soBF_XCeS_cDVjx3A6A?e=uldVpy</v>
          </cell>
          <cell r="DO296" t="str">
            <v>Ninguna</v>
          </cell>
          <cell r="DP296" t="str">
            <v>Terminado</v>
          </cell>
          <cell r="DQ296" t="str">
            <v>Ingreso</v>
          </cell>
          <cell r="DR296" t="str">
            <v>N/A</v>
          </cell>
          <cell r="DS296" t="str">
            <v>TECNICO ELECTRICISTA</v>
          </cell>
          <cell r="DT296" t="str">
            <v>N/A</v>
          </cell>
          <cell r="DU296" t="str">
            <v>MASCULINO</v>
          </cell>
        </row>
        <row r="297">
          <cell r="AY297" t="str">
            <v>JEP-352-2023</v>
          </cell>
          <cell r="AZ297" t="str">
            <v>JEP-CSPO-352-2023</v>
          </cell>
          <cell r="BA297" t="str">
            <v>Arinson Ruiz</v>
          </cell>
          <cell r="BB297">
            <v>44966</v>
          </cell>
          <cell r="BC297" t="str">
            <v xml:space="preserve">Jackson Leonardo Paipa Calderon </v>
          </cell>
          <cell r="BD297" t="str">
            <v>Contratos o convenios que no requieren pluralidad de ofertas</v>
          </cell>
          <cell r="BE297" t="str">
            <v>1. Prestación de servicios</v>
          </cell>
          <cell r="BF297" t="str">
            <v>Cédula de ciudadanía</v>
          </cell>
          <cell r="BG297">
            <v>80255217</v>
          </cell>
          <cell r="BH297">
            <v>7</v>
          </cell>
          <cell r="BI297" t="str">
            <v>Persona Natural</v>
          </cell>
          <cell r="BJ297" t="str">
            <v>Bogotá D.C.</v>
          </cell>
          <cell r="BK297" t="str">
            <v xml:space="preserve">Prestación de servicios de apoyo a la subdirección de recursos físicos e infraestructura en la gestión del almacén e inventarios que hacen parte de la dotación de la JEP </v>
          </cell>
          <cell r="BL297" t="str">
            <v>Funciones de la dependencia</v>
          </cell>
          <cell r="BM297" t="str">
            <v>Harvey Danilo Suárez Morales</v>
          </cell>
          <cell r="BN297" t="str">
            <v>Secretaría Ejecutiva</v>
          </cell>
          <cell r="BO297" t="str">
            <v>DD- Subdirección de Recursos Físicos e Infraestructura</v>
          </cell>
          <cell r="BP297" t="str">
            <v>Martha Cristina Useche Rodriguez</v>
          </cell>
          <cell r="BQ297">
            <v>52267258</v>
          </cell>
          <cell r="BR297" t="str">
            <v>DD- Subdirección de Recursos Físicos e Infraestructura</v>
          </cell>
          <cell r="BS297" t="str">
            <v>Martha Cristina Useche Rodriguez
52.267.258</v>
          </cell>
          <cell r="BT297" t="str">
            <v>N/A</v>
          </cell>
          <cell r="BU297" t="str">
            <v>N/A</v>
          </cell>
          <cell r="BV297" t="str">
            <v>Inversión</v>
          </cell>
          <cell r="BW297">
            <v>40604062</v>
          </cell>
          <cell r="BX297" t="str">
            <v>N/A</v>
          </cell>
          <cell r="BY297" t="str">
            <v>N/A</v>
          </cell>
          <cell r="BZ297">
            <v>3794773</v>
          </cell>
          <cell r="CA297" t="str">
            <v>N/A</v>
          </cell>
          <cell r="CB297">
            <v>71123</v>
          </cell>
          <cell r="CC297" t="str">
            <v xml:space="preserve">	93423</v>
          </cell>
          <cell r="CD297">
            <v>2018011000833</v>
          </cell>
          <cell r="CE297">
            <v>44972</v>
          </cell>
          <cell r="CF297">
            <v>44974</v>
          </cell>
          <cell r="CG297" t="str">
            <v>N/A</v>
          </cell>
          <cell r="CH297" t="str">
            <v>N/A</v>
          </cell>
          <cell r="CI297" t="str">
            <v>N/A</v>
          </cell>
          <cell r="CJ297" t="str">
            <v>N/A</v>
          </cell>
          <cell r="CK297" t="str">
            <v>N/A</v>
          </cell>
          <cell r="CL297">
            <v>0</v>
          </cell>
          <cell r="CM297" t="str">
            <v>N/A</v>
          </cell>
          <cell r="CN297">
            <v>0</v>
          </cell>
          <cell r="CO297" t="str">
            <v>N/A</v>
          </cell>
          <cell r="CP297">
            <v>0</v>
          </cell>
          <cell r="CQ297" t="str">
            <v>N/A</v>
          </cell>
          <cell r="CR297">
            <v>0</v>
          </cell>
          <cell r="CS297" t="str">
            <v>N/A</v>
          </cell>
          <cell r="CT297">
            <v>0</v>
          </cell>
          <cell r="CU297" t="str">
            <v>N/A</v>
          </cell>
          <cell r="CV297">
            <v>0</v>
          </cell>
          <cell r="CW297">
            <v>40604062</v>
          </cell>
          <cell r="CX297" t="str">
            <v>NO</v>
          </cell>
          <cell r="CY297" t="str">
            <v>N/A</v>
          </cell>
          <cell r="CZ297" t="str">
            <v>N/A</v>
          </cell>
          <cell r="DA297" t="str">
            <v>N/A</v>
          </cell>
          <cell r="DB297">
            <v>45291</v>
          </cell>
          <cell r="DC297">
            <v>45291</v>
          </cell>
          <cell r="DD297">
            <v>-51</v>
          </cell>
          <cell r="DE297" t="str">
            <v>NO</v>
          </cell>
          <cell r="DF297" t="str">
            <v>Bogotá D.C.</v>
          </cell>
          <cell r="DG297" t="str">
            <v>Cumplimiento</v>
          </cell>
          <cell r="DH297" t="str">
            <v xml:space="preserve">63-45-101041499
</v>
          </cell>
          <cell r="DI297">
            <v>0</v>
          </cell>
          <cell r="DJ297" t="str">
            <v>Seguros del Estado S.A.</v>
          </cell>
          <cell r="DK297">
            <v>44973</v>
          </cell>
          <cell r="DL297" t="str">
            <v>16/02/2023 - 30/06/2024</v>
          </cell>
          <cell r="DM297">
            <v>44973</v>
          </cell>
          <cell r="DN297" t="str">
            <v>https://jepcolombia.sharepoint.com/:b:/g/SE/DAJ/SDC/EfExyiNmJ_RGqSFmnvgpYRUBfM_IFOhCLUtSjgkDdpYWMw?e=tt2GQg</v>
          </cell>
          <cell r="DO297" t="str">
            <v>Ninguna</v>
          </cell>
          <cell r="DP297" t="str">
            <v>Terminado</v>
          </cell>
          <cell r="DQ297" t="str">
            <v>Ingreso</v>
          </cell>
          <cell r="DR297" t="str">
            <v>N/A</v>
          </cell>
          <cell r="DS297" t="str">
            <v>PENDIENTE</v>
          </cell>
          <cell r="DT297" t="str">
            <v>N/A</v>
          </cell>
          <cell r="DU297" t="str">
            <v>MASCULINO</v>
          </cell>
        </row>
        <row r="298">
          <cell r="AY298" t="str">
            <v>JEP-685-2023</v>
          </cell>
          <cell r="AZ298" t="str">
            <v>JEP-IPI-002-2023</v>
          </cell>
          <cell r="BA298" t="str">
            <v>Laura Paredes</v>
          </cell>
          <cell r="BB298">
            <v>45111</v>
          </cell>
          <cell r="BC298" t="str">
            <v>Multirepuestos Bosa Internacional SAS</v>
          </cell>
          <cell r="BD298" t="str">
            <v>Invitación Pública inferior a 450SMMLV</v>
          </cell>
          <cell r="BE298" t="str">
            <v>3. Suministro</v>
          </cell>
          <cell r="BF298" t="str">
            <v>NIT</v>
          </cell>
          <cell r="BG298">
            <v>900404431</v>
          </cell>
          <cell r="BH298">
            <v>0</v>
          </cell>
          <cell r="BI298" t="str">
            <v>Persona Jurídica</v>
          </cell>
          <cell r="BJ298" t="str">
            <v>Bogotá D.C.</v>
          </cell>
          <cell r="BK298" t="str">
            <v>Suministro a monto agotable de insumos y elementos de ferretería para la jurisdicción especial para la paz</v>
          </cell>
          <cell r="BL298" t="str">
            <v>Funciones de la dependencia</v>
          </cell>
          <cell r="BM298" t="str">
            <v>Yiris Rosa Tovar Medina</v>
          </cell>
          <cell r="BN298" t="str">
            <v>Dirección Administrativa y Financiera</v>
          </cell>
          <cell r="BO298" t="str">
            <v>DD- Subdirección de Recursos Físicos e Infraestructura</v>
          </cell>
          <cell r="BP298" t="str">
            <v>Martha Cristina Useche Rodriguez</v>
          </cell>
          <cell r="BQ298">
            <v>52267258</v>
          </cell>
          <cell r="BR298" t="str">
            <v>DD- Subdirección de Recursos Físicos e Infraestructura</v>
          </cell>
          <cell r="BS298" t="str">
            <v>Martha Cristina Useche Rodriguez
52.267.258</v>
          </cell>
          <cell r="BT298" t="str">
            <v>N/A</v>
          </cell>
          <cell r="BU298" t="str">
            <v>N/A</v>
          </cell>
          <cell r="BV298" t="str">
            <v>Funcionamiento</v>
          </cell>
          <cell r="BW298">
            <v>110000000</v>
          </cell>
          <cell r="BX298" t="str">
            <v>N/A</v>
          </cell>
          <cell r="BY298" t="str">
            <v>N/A</v>
          </cell>
          <cell r="BZ298" t="str">
            <v>XPS</v>
          </cell>
          <cell r="CA298" t="str">
            <v>N/A</v>
          </cell>
          <cell r="CB298">
            <v>89923</v>
          </cell>
          <cell r="CC298" t="str">
            <v xml:space="preserve">	380423</v>
          </cell>
          <cell r="CD298" t="str">
            <v>N/A</v>
          </cell>
          <cell r="CE298">
            <v>45119</v>
          </cell>
          <cell r="CF298">
            <v>45124</v>
          </cell>
          <cell r="CG298" t="str">
            <v>N/A</v>
          </cell>
          <cell r="CH298" t="str">
            <v>N/A</v>
          </cell>
          <cell r="CI298" t="str">
            <v>N/A</v>
          </cell>
          <cell r="CJ298" t="str">
            <v>N/A</v>
          </cell>
          <cell r="CK298" t="str">
            <v>N/A</v>
          </cell>
          <cell r="CL298">
            <v>0</v>
          </cell>
          <cell r="CM298" t="str">
            <v>N/A</v>
          </cell>
          <cell r="CN298">
            <v>0</v>
          </cell>
          <cell r="CO298" t="str">
            <v>N/A</v>
          </cell>
          <cell r="CP298">
            <v>0</v>
          </cell>
          <cell r="CQ298" t="str">
            <v>N/A</v>
          </cell>
          <cell r="CR298">
            <v>0</v>
          </cell>
          <cell r="CS298" t="str">
            <v>N/A</v>
          </cell>
          <cell r="CT298">
            <v>1</v>
          </cell>
          <cell r="CU298">
            <v>45245</v>
          </cell>
          <cell r="CV298">
            <v>37</v>
          </cell>
          <cell r="CW298">
            <v>110000000</v>
          </cell>
          <cell r="CX298" t="str">
            <v>NO</v>
          </cell>
          <cell r="CY298" t="str">
            <v>N/A</v>
          </cell>
          <cell r="CZ298" t="str">
            <v>N/A</v>
          </cell>
          <cell r="DA298" t="str">
            <v>N/A</v>
          </cell>
          <cell r="DB298">
            <v>45245</v>
          </cell>
          <cell r="DC298">
            <v>45282</v>
          </cell>
          <cell r="DD298">
            <v>-60</v>
          </cell>
          <cell r="DE298" t="str">
            <v>SI</v>
          </cell>
          <cell r="DF298" t="str">
            <v>Bogotá D.C- JEP</v>
          </cell>
          <cell r="DG298" t="str">
            <v>Cumplimiento</v>
          </cell>
          <cell r="DH298">
            <v>1505003250301</v>
          </cell>
          <cell r="DI298">
            <v>0</v>
          </cell>
          <cell r="DJ298" t="str">
            <v>Seguros Comerciales Bolivar</v>
          </cell>
          <cell r="DK298">
            <v>45120</v>
          </cell>
          <cell r="DL298" t="str">
            <v>13/07/2023 - 15/11/2024</v>
          </cell>
          <cell r="DM298">
            <v>45121</v>
          </cell>
          <cell r="DN298" t="str">
            <v>https://jepcolombia.sharepoint.com/:b:/g/SE/DAJ/SDC/EVBcPFXdFWFAn6aV5cnL4JEBKLu1utC_vcvHNSmfAeGTIw?e=ubIzE9</v>
          </cell>
          <cell r="DO298" t="str">
            <v>Mediante otrosí número 1 se prorroga el contrato</v>
          </cell>
          <cell r="DP298" t="str">
            <v>Terminado</v>
          </cell>
          <cell r="DQ298" t="str">
            <v>Prorroga</v>
          </cell>
          <cell r="DR298" t="str">
            <v>N/A</v>
          </cell>
          <cell r="DS298" t="str">
            <v>N/A</v>
          </cell>
          <cell r="DT298" t="str">
            <v>N/A</v>
          </cell>
          <cell r="DU298" t="str">
            <v>N/A</v>
          </cell>
        </row>
        <row r="299">
          <cell r="AY299" t="str">
            <v>JEP-655-2023</v>
          </cell>
          <cell r="AZ299" t="str">
            <v>JEP-IPINF-006-2023</v>
          </cell>
          <cell r="BA299" t="str">
            <v>Mateo Avila</v>
          </cell>
          <cell r="BB299">
            <v>45076</v>
          </cell>
          <cell r="BC299" t="str">
            <v>TERMECQ S.A.S</v>
          </cell>
          <cell r="BD299" t="str">
            <v>Invitación Pública inferior a 45 SMMLV</v>
          </cell>
          <cell r="BE299" t="str">
            <v>1. Prestación de servicios</v>
          </cell>
          <cell r="BF299" t="str">
            <v>NIT</v>
          </cell>
          <cell r="BG299">
            <v>901225745</v>
          </cell>
          <cell r="BH299">
            <v>3</v>
          </cell>
          <cell r="BI299" t="str">
            <v>Persona Jurídica</v>
          </cell>
          <cell r="BJ299" t="str">
            <v>Bogotá D.C.</v>
          </cell>
          <cell r="BK299" t="str">
            <v>Prestar el servicio de mantenimiento preventivo, correctivo y de soporte para los equipos de aire acondicionado que son propiedad de la JEP, tanto en la sede principal como en los grupos territoriales</v>
          </cell>
          <cell r="BL299" t="str">
            <v>Funciones de la dependencia</v>
          </cell>
          <cell r="BM299" t="str">
            <v>Gabriel Amado Pardo</v>
          </cell>
          <cell r="BN299" t="str">
            <v>Subdirección de Recursos Físicos e Infraestructura</v>
          </cell>
          <cell r="BO299" t="str">
            <v>DD- Subdirección de Recursos Físicos e Infraestructura</v>
          </cell>
          <cell r="BP299" t="str">
            <v>Martha Cristina Useche Rodriguez</v>
          </cell>
          <cell r="BQ299">
            <v>52267258</v>
          </cell>
          <cell r="BR299" t="str">
            <v>DD- Subdirección de Recursos Físicos e Infraestructura</v>
          </cell>
          <cell r="BS299" t="str">
            <v>Martha Cristina Useche Rodriguez
52.267.258</v>
          </cell>
          <cell r="BT299" t="str">
            <v>N/A</v>
          </cell>
          <cell r="BU299" t="str">
            <v>N/A</v>
          </cell>
          <cell r="BV299" t="str">
            <v>Funcionamiento</v>
          </cell>
          <cell r="BW299">
            <v>11013734</v>
          </cell>
          <cell r="BX299" t="str">
            <v>N/A</v>
          </cell>
          <cell r="BY299" t="str">
            <v>N/A</v>
          </cell>
          <cell r="BZ299">
            <v>2396000</v>
          </cell>
          <cell r="CA299" t="str">
            <v>N/A</v>
          </cell>
          <cell r="CB299">
            <v>87323</v>
          </cell>
          <cell r="CC299">
            <v>298723</v>
          </cell>
          <cell r="CD299" t="str">
            <v>N/A</v>
          </cell>
          <cell r="CE299">
            <v>45078</v>
          </cell>
          <cell r="CF299">
            <v>45090</v>
          </cell>
          <cell r="CG299" t="str">
            <v>N/A</v>
          </cell>
          <cell r="CH299" t="str">
            <v>N/A</v>
          </cell>
          <cell r="CI299" t="str">
            <v>N/A</v>
          </cell>
          <cell r="CJ299" t="str">
            <v>N/A</v>
          </cell>
          <cell r="CK299" t="str">
            <v>N/A</v>
          </cell>
          <cell r="CL299">
            <v>0</v>
          </cell>
          <cell r="CM299" t="str">
            <v>N/A</v>
          </cell>
          <cell r="CN299">
            <v>0</v>
          </cell>
          <cell r="CO299" t="str">
            <v>N/A</v>
          </cell>
          <cell r="CP299">
            <v>0</v>
          </cell>
          <cell r="CQ299" t="str">
            <v>N/A</v>
          </cell>
          <cell r="CR299">
            <v>0</v>
          </cell>
          <cell r="CS299" t="str">
            <v>N/A</v>
          </cell>
          <cell r="CT299">
            <v>0</v>
          </cell>
          <cell r="CU299" t="str">
            <v>N/A</v>
          </cell>
          <cell r="CV299">
            <v>0</v>
          </cell>
          <cell r="CW299">
            <v>11013734</v>
          </cell>
          <cell r="CX299" t="str">
            <v>NO</v>
          </cell>
          <cell r="CY299" t="str">
            <v>N/A</v>
          </cell>
          <cell r="CZ299" t="str">
            <v>N/A</v>
          </cell>
          <cell r="DA299" t="str">
            <v>N/A</v>
          </cell>
          <cell r="DB299">
            <v>45291</v>
          </cell>
          <cell r="DC299">
            <v>45291</v>
          </cell>
          <cell r="DD299">
            <v>-51</v>
          </cell>
          <cell r="DE299" t="str">
            <v>SI</v>
          </cell>
          <cell r="DF299" t="str">
            <v>Bogotá D.C. - JEP</v>
          </cell>
          <cell r="DG299" t="str">
            <v>Cumplimiento
Responsabilidad Civil Extracontractual</v>
          </cell>
          <cell r="DH299" t="str">
            <v>33-45-101119359
33-40-101074841</v>
          </cell>
          <cell r="DI299" t="str">
            <v>0
0</v>
          </cell>
          <cell r="DJ299" t="str">
            <v>Seguros del Estado S.A.</v>
          </cell>
          <cell r="DK299" t="str">
            <v>2/06/2023
2/06/2023</v>
          </cell>
          <cell r="DL299" t="str">
            <v>01/06/2023 - 31/12/2023
01/06/2023 - 31/12/2026</v>
          </cell>
          <cell r="DM299">
            <v>45085</v>
          </cell>
          <cell r="DN299" t="str">
            <v>https://jepcolombia.sharepoint.com/:b:/g/SE/DAJ/SDC/EVWiOvsW-IVFovEK_BFKpSEBFJYZ3fyX_4Nn-r89Xm11fQ?e=UfdsA8</v>
          </cell>
          <cell r="DO299" t="str">
            <v>Ninguna</v>
          </cell>
          <cell r="DP299" t="str">
            <v>Terminado</v>
          </cell>
          <cell r="DQ299" t="str">
            <v>Ingreso</v>
          </cell>
          <cell r="DR299" t="str">
            <v>N/A</v>
          </cell>
          <cell r="DS299" t="str">
            <v>N/A</v>
          </cell>
          <cell r="DT299" t="str">
            <v>N/A</v>
          </cell>
          <cell r="DU299" t="str">
            <v>N/A</v>
          </cell>
        </row>
        <row r="300">
          <cell r="AY300" t="str">
            <v>JEP-641-2023</v>
          </cell>
          <cell r="AZ300" t="str">
            <v>JEP-IPINF-002-2023</v>
          </cell>
          <cell r="BA300" t="str">
            <v>Jairo Cuellar</v>
          </cell>
          <cell r="BB300">
            <v>45065</v>
          </cell>
          <cell r="BC300" t="str">
            <v>TECNOSOFT UPS S.A.S</v>
          </cell>
          <cell r="BD300" t="str">
            <v>Invitación Pública inferior a 45 SMMLV</v>
          </cell>
          <cell r="BE300" t="str">
            <v>1. Prestación de servicios</v>
          </cell>
          <cell r="BF300" t="str">
            <v>NIT</v>
          </cell>
          <cell r="BG300">
            <v>830107783</v>
          </cell>
          <cell r="BH300">
            <v>0</v>
          </cell>
          <cell r="BI300" t="str">
            <v>Persona jurídica</v>
          </cell>
          <cell r="BJ300" t="str">
            <v>Bogotá D.C.</v>
          </cell>
          <cell r="BK300" t="str">
            <v>Prestar el servicio de mantenimiento preventivo, correctivo y soporte para los sistemas ininterrumpidos de potencia (ups) que operan en las instalaciones de la jurisdicción especial para la paz – JEP</v>
          </cell>
          <cell r="BL300" t="str">
            <v>Funciones de la dependencia</v>
          </cell>
          <cell r="BM300" t="str">
            <v>Gabriel Amado Pardo</v>
          </cell>
          <cell r="BN300" t="str">
            <v>Subdirección de Recursos Físicos e Infraestructura</v>
          </cell>
          <cell r="BO300" t="str">
            <v>DD- Subdirección de Recursos Físicos e Infraestructura</v>
          </cell>
          <cell r="BP300" t="str">
            <v>Martha Cristina Useche Rodriguez</v>
          </cell>
          <cell r="BQ300">
            <v>52267258</v>
          </cell>
          <cell r="BR300" t="str">
            <v>DD- Subdirección de Recursos Físicos e Infraestructura</v>
          </cell>
          <cell r="BS300" t="str">
            <v>Martha Cristina Useche Rodriguez
52.267.258</v>
          </cell>
          <cell r="BT300" t="str">
            <v>N/A</v>
          </cell>
          <cell r="BU300" t="str">
            <v>N/A</v>
          </cell>
          <cell r="BV300" t="str">
            <v>Funcionamiento</v>
          </cell>
          <cell r="BW300">
            <v>15528629</v>
          </cell>
          <cell r="BX300" t="str">
            <v>N/A</v>
          </cell>
          <cell r="BY300" t="str">
            <v>N/A</v>
          </cell>
          <cell r="BZ300">
            <v>3170000</v>
          </cell>
          <cell r="CA300" t="str">
            <v>N/A</v>
          </cell>
          <cell r="CB300">
            <v>86823</v>
          </cell>
          <cell r="CC300">
            <v>274723</v>
          </cell>
          <cell r="CD300" t="str">
            <v>N/A</v>
          </cell>
          <cell r="CE300">
            <v>45070</v>
          </cell>
          <cell r="CF300">
            <v>45077</v>
          </cell>
          <cell r="CG300" t="str">
            <v>N/A</v>
          </cell>
          <cell r="CH300" t="str">
            <v>N/A</v>
          </cell>
          <cell r="CI300" t="str">
            <v>N/A</v>
          </cell>
          <cell r="CJ300" t="str">
            <v>N/A</v>
          </cell>
          <cell r="CK300" t="str">
            <v>N/A</v>
          </cell>
          <cell r="CL300">
            <v>0</v>
          </cell>
          <cell r="CM300" t="str">
            <v>N/A</v>
          </cell>
          <cell r="CN300">
            <v>0</v>
          </cell>
          <cell r="CO300" t="str">
            <v>N/A</v>
          </cell>
          <cell r="CP300">
            <v>0</v>
          </cell>
          <cell r="CQ300" t="str">
            <v>N/A</v>
          </cell>
          <cell r="CR300">
            <v>0</v>
          </cell>
          <cell r="CS300" t="str">
            <v>N/A</v>
          </cell>
          <cell r="CT300">
            <v>0</v>
          </cell>
          <cell r="CU300" t="str">
            <v>N/A</v>
          </cell>
          <cell r="CV300">
            <v>0</v>
          </cell>
          <cell r="CW300">
            <v>15528629</v>
          </cell>
          <cell r="CX300" t="str">
            <v>NO</v>
          </cell>
          <cell r="CY300" t="str">
            <v>N/A</v>
          </cell>
          <cell r="CZ300" t="str">
            <v>N/A</v>
          </cell>
          <cell r="DA300" t="str">
            <v>N/A</v>
          </cell>
          <cell r="DB300">
            <v>45291</v>
          </cell>
          <cell r="DC300">
            <v>45291</v>
          </cell>
          <cell r="DD300">
            <v>-51</v>
          </cell>
          <cell r="DE300" t="str">
            <v>SI</v>
          </cell>
          <cell r="DF300" t="str">
            <v>Bogotá D.C. - JEP</v>
          </cell>
          <cell r="DG300" t="str">
            <v>Cumplimiento</v>
          </cell>
          <cell r="DH300" t="str">
            <v>CBC - 100046652</v>
          </cell>
          <cell r="DI300">
            <v>1</v>
          </cell>
          <cell r="DJ300" t="str">
            <v>Seguros Mundial</v>
          </cell>
          <cell r="DK300">
            <v>45071</v>
          </cell>
          <cell r="DL300" t="str">
            <v>22/05/2023 - 31/12/2026</v>
          </cell>
          <cell r="DM300">
            <v>45076</v>
          </cell>
          <cell r="DN300" t="str">
            <v>https://jepcolombia.sharepoint.com/:b:/g/SE/DAJ/SDC/Eb09tjlUZO5KvVY11bAtwo4BE3vkiU8I4eaVHHRaiZHCEA?e=qojVXB
Anexo 2
https://jepcolombia.sharepoint.com/:b:/g/SE/DAJ/SDC/EfpP5L-Wq65JuYujcBq-Y00BWhW2MWLxJA0W4GYobIyVyw?e=fHvwji</v>
          </cell>
          <cell r="DO300" t="str">
            <v>Ninguna</v>
          </cell>
          <cell r="DP300" t="str">
            <v>Terminado</v>
          </cell>
          <cell r="DQ300" t="str">
            <v>Ingreso</v>
          </cell>
          <cell r="DR300" t="str">
            <v>N/A</v>
          </cell>
          <cell r="DS300" t="str">
            <v>N/A</v>
          </cell>
          <cell r="DT300" t="str">
            <v>N/A</v>
          </cell>
          <cell r="DU300" t="str">
            <v>N/A</v>
          </cell>
        </row>
        <row r="301">
          <cell r="AY301" t="str">
            <v>JEP-763-2023</v>
          </cell>
          <cell r="AZ301" t="str">
            <v>JEP-IPINF-013-2023</v>
          </cell>
          <cell r="BA301" t="str">
            <v>Laura Paredes</v>
          </cell>
          <cell r="BB301">
            <v>45170</v>
          </cell>
          <cell r="BC301" t="str">
            <v>Papelería Los Andes SAS</v>
          </cell>
          <cell r="BD301" t="str">
            <v>Invitación Pública inferior a 45 SMMLV</v>
          </cell>
          <cell r="BE301" t="str">
            <v>1. Prestación de servicios</v>
          </cell>
          <cell r="BF301" t="str">
            <v>NIT</v>
          </cell>
          <cell r="BG301">
            <v>860026740</v>
          </cell>
          <cell r="BH301">
            <v>5</v>
          </cell>
          <cell r="BI301" t="str">
            <v>Persona Jurídica</v>
          </cell>
          <cell r="BJ301" t="str">
            <v>Bogotá D.C.</v>
          </cell>
          <cell r="BK301" t="str">
            <v>Adquisición de útiles de escritorio y oficina y papelería, requeridos para las áreas y puestos de trabajo de la Jurisdicción Especial para la Paz</v>
          </cell>
          <cell r="BL301" t="str">
            <v>Funciones de la dependencia</v>
          </cell>
          <cell r="BM301" t="str">
            <v>Harvey Danilo Suárez Morales</v>
          </cell>
          <cell r="BN301" t="str">
            <v>Secretaría Ejecutiva</v>
          </cell>
          <cell r="BO301" t="str">
            <v>DD- Subdirección de Recursos Físicos e Infraestructura</v>
          </cell>
          <cell r="BP301" t="str">
            <v>Martha Cristina Useche Rodriguez</v>
          </cell>
          <cell r="BQ301">
            <v>52267258</v>
          </cell>
          <cell r="BR301" t="str">
            <v>DD- Subdirección de Recursos Físicos e Infraestructura</v>
          </cell>
          <cell r="BS301" t="str">
            <v>Martha Cristina Useche Rodriguez
52.267.258</v>
          </cell>
          <cell r="BT301" t="str">
            <v>N/A</v>
          </cell>
          <cell r="BU301" t="str">
            <v>N/A</v>
          </cell>
          <cell r="BV301" t="str">
            <v>Funcionamiento</v>
          </cell>
          <cell r="BW301">
            <v>13400000</v>
          </cell>
          <cell r="BX301" t="str">
            <v>N/A</v>
          </cell>
          <cell r="BY301" t="str">
            <v>N/A</v>
          </cell>
          <cell r="BZ301" t="str">
            <v>N/A</v>
          </cell>
          <cell r="CA301" t="str">
            <v>N/A</v>
          </cell>
          <cell r="CB301">
            <v>103923</v>
          </cell>
          <cell r="CC301">
            <v>511723</v>
          </cell>
          <cell r="CD301" t="str">
            <v>N/A</v>
          </cell>
          <cell r="CE301">
            <v>45176</v>
          </cell>
          <cell r="CF301">
            <v>45188</v>
          </cell>
          <cell r="CG301" t="str">
            <v>N/A</v>
          </cell>
          <cell r="CH301" t="str">
            <v>N/A</v>
          </cell>
          <cell r="CI301" t="str">
            <v>N/A</v>
          </cell>
          <cell r="CJ301" t="str">
            <v>N/A</v>
          </cell>
          <cell r="CK301" t="str">
            <v>N/A</v>
          </cell>
          <cell r="CL301">
            <v>0</v>
          </cell>
          <cell r="CM301" t="str">
            <v>N/A</v>
          </cell>
          <cell r="CN301">
            <v>0</v>
          </cell>
          <cell r="CO301" t="str">
            <v>N/A</v>
          </cell>
          <cell r="CP301">
            <v>0</v>
          </cell>
          <cell r="CQ301" t="str">
            <v>N/A</v>
          </cell>
          <cell r="CR301">
            <v>0</v>
          </cell>
          <cell r="CS301" t="str">
            <v>N/A</v>
          </cell>
          <cell r="CT301">
            <v>0</v>
          </cell>
          <cell r="CU301" t="str">
            <v>N/A</v>
          </cell>
          <cell r="CV301">
            <v>0</v>
          </cell>
          <cell r="CW301">
            <v>13400000</v>
          </cell>
          <cell r="CX301" t="str">
            <v>NO</v>
          </cell>
          <cell r="CY301" t="str">
            <v>N/A</v>
          </cell>
          <cell r="CZ301" t="str">
            <v>N/A</v>
          </cell>
          <cell r="DA301" t="str">
            <v>N/A</v>
          </cell>
          <cell r="DB301">
            <v>45291</v>
          </cell>
          <cell r="DC301">
            <v>45291</v>
          </cell>
          <cell r="DD301">
            <v>-51</v>
          </cell>
          <cell r="DE301" t="str">
            <v>SI</v>
          </cell>
          <cell r="DF301" t="str">
            <v>Bogotá D.c. JEP</v>
          </cell>
          <cell r="DG301" t="str">
            <v>Cumplimiento</v>
          </cell>
          <cell r="DH301" t="str">
            <v>360 - 47 - 994000029044</v>
          </cell>
          <cell r="DI301">
            <v>0</v>
          </cell>
          <cell r="DJ301" t="str">
            <v>Aseguradora Solidaria de Colombia</v>
          </cell>
          <cell r="DK301">
            <v>45181</v>
          </cell>
          <cell r="DL301" t="str">
            <v>07/09/2023 - 30/06/2024</v>
          </cell>
          <cell r="DM301">
            <v>45187</v>
          </cell>
          <cell r="DN301" t="str">
            <v>https://jepcolombia.sharepoint.com/:b:/g/SE/DAJ/SDC/EZGOKx2VK4NDuc5En4Rpg3MBDMQDdROtBFAsmDybTeEA8w?e=XYu62S</v>
          </cell>
          <cell r="DO301" t="str">
            <v>Ninguna</v>
          </cell>
          <cell r="DP301" t="str">
            <v>Terminado</v>
          </cell>
          <cell r="DQ301" t="str">
            <v>Ingreso</v>
          </cell>
          <cell r="DR301" t="str">
            <v>N/A</v>
          </cell>
          <cell r="DS301" t="str">
            <v>N/A</v>
          </cell>
          <cell r="DT301" t="str">
            <v>N/A</v>
          </cell>
          <cell r="DU301" t="str">
            <v>N/A</v>
          </cell>
        </row>
        <row r="302">
          <cell r="AY302" t="str">
            <v>JEP-539-2023</v>
          </cell>
          <cell r="AZ302" t="str">
            <v>JEP-IPS-002-2023</v>
          </cell>
          <cell r="BA302" t="str">
            <v>Mateo Avila</v>
          </cell>
          <cell r="BB302">
            <v>45007</v>
          </cell>
          <cell r="BC302" t="str">
            <v>UNION TEMPORAL CHUBB SEGUROS COLOMBIA S.A. – SEGUROS DEL ESTADO S.A - ASEGURADORA SOLIDARIA DE COLOMBIA ENTIDAD COOPERATIVA</v>
          </cell>
          <cell r="BD302" t="str">
            <v>Invitación Pública igual o superior a 450SMMLV</v>
          </cell>
          <cell r="BE302" t="str">
            <v>8. Seguros</v>
          </cell>
          <cell r="BF302" t="str">
            <v>NIT</v>
          </cell>
          <cell r="BG302" t="str">
            <v>860026518
860009578
860524654</v>
          </cell>
          <cell r="BH302" t="str">
            <v>6
6
6</v>
          </cell>
          <cell r="BI302" t="str">
            <v>Persona Jurídica</v>
          </cell>
          <cell r="BJ302" t="str">
            <v>Bogotá D.C.</v>
          </cell>
          <cell r="BK302" t="str">
            <v>Adquirir las pólizas que conforman el programa de seguros de la Jurisdicción Especial para la Paz JEP. (seguro de vida grupo ley 16 de 1988 - UIA, Magistratura; todo riesgo y aeronaves no tripuladas - drones )</v>
          </cell>
          <cell r="BL302" t="str">
            <v>Funciones de la dependencia</v>
          </cell>
          <cell r="BM302" t="str">
            <v>Ana Lucia Rosales Callejas</v>
          </cell>
          <cell r="BN302" t="str">
            <v>Dirección Administrativa y Financiera</v>
          </cell>
          <cell r="BO302" t="str">
            <v>DD- Subdirección de Recursos Físicos e Infraestructura</v>
          </cell>
          <cell r="BP302" t="str">
            <v>Martha Cristina Useche Rodriguez</v>
          </cell>
          <cell r="BQ302">
            <v>52267258</v>
          </cell>
          <cell r="BR302" t="str">
            <v>DD- Subdirección de Recursos Físicos e Infraestructura</v>
          </cell>
          <cell r="BS302" t="str">
            <v>Martha Cristina Useche Rodriguez
52.267.258</v>
          </cell>
          <cell r="BT302" t="str">
            <v>N/A</v>
          </cell>
          <cell r="BU302" t="str">
            <v>N/A</v>
          </cell>
          <cell r="BV302" t="str">
            <v>Funcionamiento</v>
          </cell>
          <cell r="BW302">
            <v>1263423519</v>
          </cell>
          <cell r="BX302" t="str">
            <v>N/A</v>
          </cell>
          <cell r="BY302" t="str">
            <v>N/A</v>
          </cell>
          <cell r="BZ302" t="str">
            <v>N/A</v>
          </cell>
          <cell r="CA302" t="str">
            <v>N/A</v>
          </cell>
          <cell r="CB302">
            <v>78023</v>
          </cell>
          <cell r="CC302">
            <v>169923</v>
          </cell>
          <cell r="CD302" t="str">
            <v>N/A</v>
          </cell>
          <cell r="CE302">
            <v>45010</v>
          </cell>
          <cell r="CF302">
            <v>45011</v>
          </cell>
          <cell r="CG302" t="str">
            <v>N/A</v>
          </cell>
          <cell r="CH302" t="str">
            <v>N/A</v>
          </cell>
          <cell r="CI302" t="str">
            <v>N/A</v>
          </cell>
          <cell r="CJ302" t="str">
            <v>N/A</v>
          </cell>
          <cell r="CK302" t="str">
            <v>N/A</v>
          </cell>
          <cell r="CL302">
            <v>3932624</v>
          </cell>
          <cell r="CM302">
            <v>45092</v>
          </cell>
          <cell r="CN302">
            <v>1344834</v>
          </cell>
          <cell r="CO302">
            <v>45182</v>
          </cell>
          <cell r="CP302">
            <v>27583083</v>
          </cell>
          <cell r="CQ302">
            <v>45209</v>
          </cell>
          <cell r="CR302">
            <v>492511</v>
          </cell>
          <cell r="CS302">
            <v>45271</v>
          </cell>
          <cell r="CT302">
            <v>0</v>
          </cell>
          <cell r="CU302" t="str">
            <v>N/A</v>
          </cell>
          <cell r="CV302">
            <v>0</v>
          </cell>
          <cell r="CW302">
            <v>1296776571</v>
          </cell>
          <cell r="CX302" t="str">
            <v>SI</v>
          </cell>
          <cell r="CY302">
            <v>492511</v>
          </cell>
          <cell r="CZ302" t="str">
            <v>N/A</v>
          </cell>
          <cell r="DA302" t="str">
            <v>N/A</v>
          </cell>
          <cell r="DB302">
            <v>45377</v>
          </cell>
          <cell r="DC302">
            <v>45377</v>
          </cell>
          <cell r="DD302">
            <v>35</v>
          </cell>
          <cell r="DE302" t="str">
            <v>SI</v>
          </cell>
          <cell r="DF302" t="str">
            <v>Bogotá D.C.</v>
          </cell>
          <cell r="DG302" t="str">
            <v>Cumplimiento</v>
          </cell>
          <cell r="DH302" t="str">
            <v>N/A</v>
          </cell>
          <cell r="DI302" t="str">
            <v>N/A</v>
          </cell>
          <cell r="DJ302" t="str">
            <v>N/A</v>
          </cell>
          <cell r="DK302" t="str">
            <v>N/A</v>
          </cell>
          <cell r="DL302" t="str">
            <v>N/A</v>
          </cell>
          <cell r="DM302" t="str">
            <v>N/A</v>
          </cell>
          <cell r="DN302" t="str">
            <v>N/A</v>
          </cell>
          <cell r="DO302" t="str">
            <v xml:space="preserve">El  15 de junio de 2023 se publica la inclusión N°1 por la cual el valor total del contrato ascenderá a la suma de $1.267.356.143
El 19 de septiembre de 2023 se publica la Inclusión No. 2 a la Póliza No. 58410 de Responsabilidad Civil y Todo Riesgo, adición por un valor de $1.344.834
El 10 de octubre de 2023 quedó perfeccionada la inclusión No. 3 al contrato JEP-539-2023 suscrito con la UT CHUBB-ESTADO-SOLIDARIA JEP con un aumento de $27.583.083
El 11 de diciembre de 2023 quedó Publicada en SECOP II la Inclusión No. 4 a la Póliza No. 58410 Todo Riesgo. Contrato JEP-539-2023 el vlaor total del contrato ascenderá $492.511
</v>
          </cell>
          <cell r="DP302" t="str">
            <v>En ejecución</v>
          </cell>
          <cell r="DQ302" t="str">
            <v>Adición</v>
          </cell>
          <cell r="DR302" t="str">
            <v>N/A</v>
          </cell>
          <cell r="DS302" t="str">
            <v>N/A</v>
          </cell>
          <cell r="DT302" t="str">
            <v>N/A</v>
          </cell>
          <cell r="DU302" t="str">
            <v>N/A</v>
          </cell>
        </row>
        <row r="303">
          <cell r="AY303" t="str">
            <v>JEP-540-2023</v>
          </cell>
          <cell r="AZ303" t="str">
            <v>JEP-IPS-002-2023</v>
          </cell>
          <cell r="BA303" t="str">
            <v>Mateo Avila</v>
          </cell>
          <cell r="BB303">
            <v>45007</v>
          </cell>
          <cell r="BC303" t="str">
            <v>COMPAÑÍA MUNDIAL DE SEGUROS S.A.</v>
          </cell>
          <cell r="BD303" t="str">
            <v>Invitación Pública igual o superior a 450SMMLV</v>
          </cell>
          <cell r="BE303" t="str">
            <v>8. Seguros</v>
          </cell>
          <cell r="BF303" t="str">
            <v>NIT</v>
          </cell>
          <cell r="BG303">
            <v>860037013</v>
          </cell>
          <cell r="BH303">
            <v>6</v>
          </cell>
          <cell r="BI303" t="str">
            <v>Persona Jurídica</v>
          </cell>
          <cell r="BJ303" t="str">
            <v>Bogotá D.C.</v>
          </cell>
          <cell r="BK303" t="str">
            <v>Adquirir las pólizas que conforman el programa de seguros de la Jurisdicción Especial para la Paz JEP. (seguro de vida grupo ley 16 de 1988 - UIA, Magistratura; todo riesgo y aeronaves no tripuladas - drones )</v>
          </cell>
          <cell r="BL303" t="str">
            <v>Funciones de la dependencia</v>
          </cell>
          <cell r="BM303" t="str">
            <v>Ana Lucia Rosales Callejas</v>
          </cell>
          <cell r="BN303" t="str">
            <v>Dirección Administrativa y Financiera</v>
          </cell>
          <cell r="BO303" t="str">
            <v>DD- Subdirección de Recursos Físicos e Infraestructura</v>
          </cell>
          <cell r="BP303" t="str">
            <v>Martha Cristina Useche Rodriguez</v>
          </cell>
          <cell r="BQ303">
            <v>52267258</v>
          </cell>
          <cell r="BR303" t="str">
            <v>DD- Subdirección de Recursos Físicos e Infraestructura</v>
          </cell>
          <cell r="BS303" t="str">
            <v>Martha Cristina Useche Rodriguez
52.267.258</v>
          </cell>
          <cell r="BT303" t="str">
            <v>N/A</v>
          </cell>
          <cell r="BU303" t="str">
            <v>N/A</v>
          </cell>
          <cell r="BV303" t="str">
            <v>Funcionamiento</v>
          </cell>
          <cell r="BW303">
            <v>182261944</v>
          </cell>
          <cell r="BX303" t="str">
            <v>N/A</v>
          </cell>
          <cell r="BY303" t="str">
            <v>N/A</v>
          </cell>
          <cell r="BZ303" t="str">
            <v>N/A</v>
          </cell>
          <cell r="CA303" t="str">
            <v>N/A</v>
          </cell>
          <cell r="CB303">
            <v>78023</v>
          </cell>
          <cell r="CC303">
            <v>170023</v>
          </cell>
          <cell r="CD303" t="str">
            <v>N/A</v>
          </cell>
          <cell r="CE303">
            <v>45010</v>
          </cell>
          <cell r="CF303">
            <v>45011</v>
          </cell>
          <cell r="CG303" t="str">
            <v>N/A</v>
          </cell>
          <cell r="CH303" t="str">
            <v>N/A</v>
          </cell>
          <cell r="CI303" t="str">
            <v>N/A</v>
          </cell>
          <cell r="CJ303" t="str">
            <v>N/A</v>
          </cell>
          <cell r="CK303" t="str">
            <v>N/A</v>
          </cell>
          <cell r="CL303">
            <v>0</v>
          </cell>
          <cell r="CM303" t="str">
            <v>N/A</v>
          </cell>
          <cell r="CN303">
            <v>0</v>
          </cell>
          <cell r="CO303" t="str">
            <v>N/A</v>
          </cell>
          <cell r="CP303">
            <v>0</v>
          </cell>
          <cell r="CQ303" t="str">
            <v>N/A</v>
          </cell>
          <cell r="CR303">
            <v>0</v>
          </cell>
          <cell r="CS303" t="str">
            <v>N/A</v>
          </cell>
          <cell r="CT303">
            <v>0</v>
          </cell>
          <cell r="CU303" t="str">
            <v>N/A</v>
          </cell>
          <cell r="CV303">
            <v>0</v>
          </cell>
          <cell r="CW303">
            <v>182261944</v>
          </cell>
          <cell r="CX303" t="str">
            <v>NO</v>
          </cell>
          <cell r="CY303" t="str">
            <v>N/A</v>
          </cell>
          <cell r="CZ303" t="str">
            <v>N/A</v>
          </cell>
          <cell r="DA303" t="str">
            <v>N/A</v>
          </cell>
          <cell r="DB303">
            <v>45377</v>
          </cell>
          <cell r="DC303">
            <v>45377</v>
          </cell>
          <cell r="DD303">
            <v>35</v>
          </cell>
          <cell r="DE303" t="str">
            <v>SI</v>
          </cell>
          <cell r="DF303" t="str">
            <v>Bogotá D.C.</v>
          </cell>
          <cell r="DG303" t="str">
            <v>Cumplimiento</v>
          </cell>
          <cell r="DH303" t="str">
            <v>N/A</v>
          </cell>
          <cell r="DI303" t="str">
            <v>N/A</v>
          </cell>
          <cell r="DJ303" t="str">
            <v>N/A</v>
          </cell>
          <cell r="DK303" t="str">
            <v>N/A</v>
          </cell>
          <cell r="DL303" t="str">
            <v>N/A</v>
          </cell>
          <cell r="DM303" t="str">
            <v>N/A</v>
          </cell>
          <cell r="DN303" t="str">
            <v>N/A</v>
          </cell>
          <cell r="DO303" t="str">
            <v>Ninguna</v>
          </cell>
          <cell r="DP303" t="str">
            <v>En ejecución</v>
          </cell>
          <cell r="DQ303" t="str">
            <v>Ingreso</v>
          </cell>
          <cell r="DR303" t="str">
            <v>N/A</v>
          </cell>
          <cell r="DS303" t="str">
            <v>N/A</v>
          </cell>
          <cell r="DT303" t="str">
            <v>N/A</v>
          </cell>
          <cell r="DU303" t="str">
            <v>N/A</v>
          </cell>
        </row>
        <row r="304">
          <cell r="AY304" t="str">
            <v>JEP-765-2023</v>
          </cell>
          <cell r="AZ304" t="str">
            <v>JEP-IPS-004-2023</v>
          </cell>
          <cell r="BA304" t="str">
            <v>Camila Mendez</v>
          </cell>
          <cell r="BB304">
            <v>45173</v>
          </cell>
          <cell r="BC304" t="str">
            <v>Agencia de Viajes y Turismo AVOLAR LTDA.</v>
          </cell>
          <cell r="BD304" t="str">
            <v>Invitación Pública igual o superior a 450SMMLV</v>
          </cell>
          <cell r="BE304" t="str">
            <v>3. Suministro</v>
          </cell>
          <cell r="BF304" t="str">
            <v>NIT</v>
          </cell>
          <cell r="BG304">
            <v>804006941</v>
          </cell>
          <cell r="BH304">
            <v>1</v>
          </cell>
          <cell r="BI304" t="str">
            <v>Persona Jurídica</v>
          </cell>
          <cell r="BJ304" t="str">
            <v>Bucaramanga</v>
          </cell>
          <cell r="BK304" t="str">
            <v>Adquisición de tiquetes aéreos nacionales e internacionales  para el desplazamiento de los servidores públicos y contratistas de la JEP</v>
          </cell>
          <cell r="BL304" t="str">
            <v>Funciones de la dependencia</v>
          </cell>
          <cell r="BM304" t="str">
            <v>Harvey Danilo Suárez Morales</v>
          </cell>
          <cell r="BN304" t="str">
            <v>Secretaría Ejecutiva</v>
          </cell>
          <cell r="BO304" t="str">
            <v>DD- Subdirección de Recursos Físicos e Infraestructura</v>
          </cell>
          <cell r="BP304" t="str">
            <v>Martha Cristina Useche Rodriguez</v>
          </cell>
          <cell r="BQ304">
            <v>52267258</v>
          </cell>
          <cell r="BR304" t="str">
            <v>DD- Subdirección de Recursos Físicos e Infraestructura</v>
          </cell>
          <cell r="BS304" t="str">
            <v>Martha Cristina Useche Rodriguez
52.267.258</v>
          </cell>
          <cell r="BT304" t="str">
            <v>N/A</v>
          </cell>
          <cell r="BU304" t="str">
            <v>N/A</v>
          </cell>
          <cell r="BV304" t="str">
            <v>Funcionamiento</v>
          </cell>
          <cell r="BW304">
            <v>4051811116</v>
          </cell>
          <cell r="BX304" t="str">
            <v>N/A</v>
          </cell>
          <cell r="BY304" t="str">
            <v>N/A</v>
          </cell>
          <cell r="BZ304" t="str">
            <v>N/A</v>
          </cell>
          <cell r="CA304" t="str">
            <v>N/A</v>
          </cell>
          <cell r="CB304" t="str">
            <v>101523
29623</v>
          </cell>
          <cell r="CC304">
            <v>512023</v>
          </cell>
          <cell r="CD304" t="str">
            <v>N/A</v>
          </cell>
          <cell r="CE304">
            <v>45177</v>
          </cell>
          <cell r="CF304">
            <v>45182</v>
          </cell>
          <cell r="CG304" t="str">
            <v>N/A</v>
          </cell>
          <cell r="CH304" t="str">
            <v>N/A</v>
          </cell>
          <cell r="CI304" t="str">
            <v>N/A</v>
          </cell>
          <cell r="CJ304" t="str">
            <v>N/A</v>
          </cell>
          <cell r="CK304" t="str">
            <v>N/A</v>
          </cell>
          <cell r="CL304">
            <v>1398436005</v>
          </cell>
          <cell r="CM304">
            <v>45198</v>
          </cell>
          <cell r="CN304">
            <v>0</v>
          </cell>
          <cell r="CO304" t="str">
            <v>N/A</v>
          </cell>
          <cell r="CP304">
            <v>0</v>
          </cell>
          <cell r="CQ304" t="str">
            <v>N/A</v>
          </cell>
          <cell r="CR304">
            <v>0</v>
          </cell>
          <cell r="CS304" t="str">
            <v>N/A</v>
          </cell>
          <cell r="CT304">
            <v>0</v>
          </cell>
          <cell r="CU304" t="str">
            <v>N/A</v>
          </cell>
          <cell r="CV304">
            <v>0</v>
          </cell>
          <cell r="CW304">
            <v>5450247121</v>
          </cell>
          <cell r="CX304" t="str">
            <v>SI</v>
          </cell>
          <cell r="CY304">
            <v>3796549010</v>
          </cell>
          <cell r="CZ304">
            <v>3796549010</v>
          </cell>
          <cell r="DA304" t="str">
            <v>N/A</v>
          </cell>
          <cell r="DB304">
            <v>45868</v>
          </cell>
          <cell r="DC304">
            <v>45868</v>
          </cell>
          <cell r="DD304">
            <v>526</v>
          </cell>
          <cell r="DE304" t="str">
            <v>SI</v>
          </cell>
          <cell r="DF304" t="str">
            <v>Bogotá D.C.</v>
          </cell>
          <cell r="DG304" t="str">
            <v>Cumplimiento
Responsabilidad Civil Extracontractual</v>
          </cell>
          <cell r="DH304" t="str">
            <v>96-45-101081747
96-40-101065020</v>
          </cell>
          <cell r="DI304">
            <v>0</v>
          </cell>
          <cell r="DJ304" t="str">
            <v>Seguros del Estado S.A.</v>
          </cell>
          <cell r="DK304">
            <v>45181</v>
          </cell>
          <cell r="DL304" t="str">
            <v>08/09/2023 - 30/07/2028
08/09/2023 - 30/07/2025</v>
          </cell>
          <cell r="DM304">
            <v>45182</v>
          </cell>
          <cell r="DN304" t="str">
            <v>https://jepcolombia.sharepoint.com/:b:/g/SE/DAJ/SDC/EfYr0o_jX89GhtqbDgpcZoABomMzTo_Hz_hyVQjLxtDGIw?e=qQ2iF4</v>
          </cell>
          <cell r="DO304" t="str">
            <v xml:space="preserve">Certificado de aprobación de vigencias futuras, suscrito por el
Director General del Presupuesto Público Nacional del Ministerio
de Hacienda y Crédito Público, mediante comunicación de
radicado 2-2023-037705 del 24 de julio de 2023
Mediante otrsí N°1 se adiciona un valor de $1.398.436.005 
Recursos de funcionamiento: ($555.450.000).
Recursos de inversión: ($842.986.005). </v>
          </cell>
          <cell r="DP304" t="str">
            <v>En ejecución</v>
          </cell>
          <cell r="DQ304" t="str">
            <v>Adición</v>
          </cell>
          <cell r="DR304" t="str">
            <v>N/A</v>
          </cell>
          <cell r="DS304" t="str">
            <v>N/A</v>
          </cell>
          <cell r="DT304" t="str">
            <v>N/A</v>
          </cell>
          <cell r="DU304" t="str">
            <v>N/A</v>
          </cell>
        </row>
        <row r="305">
          <cell r="AY305" t="str">
            <v>OC-112398-2023</v>
          </cell>
          <cell r="AZ305" t="str">
            <v>JEP-TVEC-004-2023</v>
          </cell>
          <cell r="BA305" t="str">
            <v>Camila Mendez</v>
          </cell>
          <cell r="BB305">
            <v>45106</v>
          </cell>
          <cell r="BC305" t="str">
            <v>PROVEER INSTITUCIONAL S.A.S</v>
          </cell>
          <cell r="BD305" t="str">
            <v>Orden de compra</v>
          </cell>
          <cell r="BE305" t="str">
            <v xml:space="preserve">2. Compraventa </v>
          </cell>
          <cell r="BF305" t="str">
            <v>NIT</v>
          </cell>
          <cell r="BG305">
            <v>900365660</v>
          </cell>
          <cell r="BH305">
            <v>2</v>
          </cell>
          <cell r="BI305" t="str">
            <v>Persona Jurídica</v>
          </cell>
          <cell r="BJ305" t="str">
            <v>Risaralda</v>
          </cell>
          <cell r="BK305" t="str">
            <v>Adquisición de elementos para la implementación del plan institucional de gestión ambiental – PIGA de La Jurisdicción Especial Para La Paz</v>
          </cell>
          <cell r="BL305" t="str">
            <v>Funciones de la dependencia</v>
          </cell>
          <cell r="BM305" t="str">
            <v>Gabriel Amado Pardo</v>
          </cell>
          <cell r="BN305" t="str">
            <v>Subdirección de Recursos Físicos e Infraestructura</v>
          </cell>
          <cell r="BO305" t="str">
            <v>DD- Subdirección de Recursos Físicos e Infraestructura</v>
          </cell>
          <cell r="BP305" t="str">
            <v>Gabriel Amado Pardo</v>
          </cell>
          <cell r="BQ305">
            <v>79313574</v>
          </cell>
          <cell r="BR305" t="str">
            <v>DD- Subdirección de Recursos Físicos e Infraestructura</v>
          </cell>
          <cell r="BS305" t="str">
            <v>N/A</v>
          </cell>
          <cell r="BT305" t="str">
            <v>N/A</v>
          </cell>
          <cell r="BU305" t="str">
            <v>N/A</v>
          </cell>
          <cell r="BV305" t="str">
            <v>Funcionamiento</v>
          </cell>
          <cell r="BW305">
            <v>14857000</v>
          </cell>
          <cell r="BX305" t="str">
            <v>N/A</v>
          </cell>
          <cell r="BY305" t="str">
            <v>N/A</v>
          </cell>
          <cell r="BZ305" t="str">
            <v>NRV</v>
          </cell>
          <cell r="CA305" t="str">
            <v>N/A</v>
          </cell>
          <cell r="CB305">
            <v>96123</v>
          </cell>
          <cell r="CC305">
            <v>356923</v>
          </cell>
          <cell r="CD305" t="str">
            <v>N/A</v>
          </cell>
          <cell r="CE305">
            <v>45106</v>
          </cell>
          <cell r="CF305">
            <v>45107</v>
          </cell>
          <cell r="CG305" t="str">
            <v>N/A</v>
          </cell>
          <cell r="CH305" t="str">
            <v>N/A</v>
          </cell>
          <cell r="CI305" t="str">
            <v>N/A</v>
          </cell>
          <cell r="CJ305" t="str">
            <v>N/A</v>
          </cell>
          <cell r="CK305" t="str">
            <v>N/A</v>
          </cell>
          <cell r="CL305">
            <v>0</v>
          </cell>
          <cell r="CM305" t="str">
            <v>N/A</v>
          </cell>
          <cell r="CN305">
            <v>0</v>
          </cell>
          <cell r="CO305" t="str">
            <v>N/A</v>
          </cell>
          <cell r="CP305">
            <v>0</v>
          </cell>
          <cell r="CQ305" t="str">
            <v>N/A</v>
          </cell>
          <cell r="CR305">
            <v>0</v>
          </cell>
          <cell r="CS305" t="str">
            <v>N/A</v>
          </cell>
          <cell r="CT305">
            <v>0</v>
          </cell>
          <cell r="CU305" t="str">
            <v>N/A</v>
          </cell>
          <cell r="CV305">
            <v>0</v>
          </cell>
          <cell r="CW305">
            <v>14857000</v>
          </cell>
          <cell r="CX305" t="str">
            <v>NO</v>
          </cell>
          <cell r="CY305" t="str">
            <v>N/A</v>
          </cell>
          <cell r="CZ305" t="str">
            <v>N/A</v>
          </cell>
          <cell r="DA305" t="str">
            <v>N/A</v>
          </cell>
          <cell r="DB305">
            <v>45149</v>
          </cell>
          <cell r="DC305">
            <v>45149</v>
          </cell>
          <cell r="DD305">
            <v>-193</v>
          </cell>
          <cell r="DE305" t="str">
            <v>SI</v>
          </cell>
          <cell r="DF305" t="str">
            <v>Bogotá D.C.</v>
          </cell>
          <cell r="DG305" t="str">
            <v>N/A</v>
          </cell>
          <cell r="DH305" t="str">
            <v>N/A</v>
          </cell>
          <cell r="DI305" t="str">
            <v>N/A</v>
          </cell>
          <cell r="DJ305" t="str">
            <v>N/A</v>
          </cell>
          <cell r="DK305" t="str">
            <v>N/A</v>
          </cell>
          <cell r="DL305" t="str">
            <v>N/A</v>
          </cell>
          <cell r="DM305" t="str">
            <v>N/A</v>
          </cell>
          <cell r="DN305" t="str">
            <v>N/A</v>
          </cell>
          <cell r="DO305" t="str">
            <v>Ninguna</v>
          </cell>
          <cell r="DP305" t="str">
            <v>Terminado</v>
          </cell>
          <cell r="DQ305" t="str">
            <v>Ingreso</v>
          </cell>
          <cell r="DR305" t="str">
            <v>N/A</v>
          </cell>
          <cell r="DS305" t="str">
            <v>N/A</v>
          </cell>
          <cell r="DT305" t="str">
            <v>N/A</v>
          </cell>
          <cell r="DU305" t="str">
            <v>N/A</v>
          </cell>
        </row>
        <row r="306">
          <cell r="AY306" t="str">
            <v>JEP-029-2023</v>
          </cell>
          <cell r="AZ306" t="str">
            <v>JEP-CSPO-029-2023</v>
          </cell>
          <cell r="BA306" t="str">
            <v>Laura Paredes</v>
          </cell>
          <cell r="BB306">
            <v>44938</v>
          </cell>
          <cell r="BC306" t="str">
            <v>Andrea Carolina Triviño Sandoval</v>
          </cell>
          <cell r="BD306" t="str">
            <v>Contratos o convenios que no requieren pluralidad de ofertas</v>
          </cell>
          <cell r="BE306" t="str">
            <v>1. Prestación de servicios</v>
          </cell>
          <cell r="BF306" t="str">
            <v>Cédula de ciudadanía</v>
          </cell>
          <cell r="BG306">
            <v>1015399064</v>
          </cell>
          <cell r="BH306">
            <v>1</v>
          </cell>
          <cell r="BI306" t="str">
            <v>Persona Natural</v>
          </cell>
          <cell r="BJ306" t="str">
            <v>Bogotá D.C.</v>
          </cell>
          <cell r="BK306" t="str">
            <v>Prestar servicios profesionales especializados para apoyar y acompañar a la subsecretaría ejecutiva en la elaboración, revisión y control de documentos que se adelanten al interior del despacho, así como en la articulación y seguimiento de las actividades relacionadas con el equipo de apoyo para los macro casos y medidas cautelares proferidas por las salas y secciones de la JEP.</v>
          </cell>
          <cell r="BL306" t="str">
            <v>Administrativo Transversal</v>
          </cell>
          <cell r="BM306" t="str">
            <v>Harvey Danilo Suárez Morales</v>
          </cell>
          <cell r="BN306" t="str">
            <v>Secretaría Ejecutiva</v>
          </cell>
          <cell r="BO306" t="str">
            <v>B- Subsecretaría Ejecutiva</v>
          </cell>
          <cell r="BP306" t="str">
            <v>Maria del Pilar Torres Navarrete</v>
          </cell>
          <cell r="BQ306">
            <v>52107153</v>
          </cell>
          <cell r="BR306" t="str">
            <v>B - Subsecretaría Ejecutiva</v>
          </cell>
          <cell r="BS306" t="str">
            <v>N/A</v>
          </cell>
          <cell r="BT306" t="str">
            <v>N/A</v>
          </cell>
          <cell r="BU306" t="str">
            <v>N/A</v>
          </cell>
          <cell r="BV306" t="str">
            <v>Inversión</v>
          </cell>
          <cell r="BW306">
            <v>167577300</v>
          </cell>
          <cell r="BX306" t="str">
            <v>N/A</v>
          </cell>
          <cell r="BY306" t="str">
            <v>N/A</v>
          </cell>
          <cell r="BZ306">
            <v>13964775</v>
          </cell>
          <cell r="CA306" t="str">
            <v>N/A</v>
          </cell>
          <cell r="CB306">
            <v>32323</v>
          </cell>
          <cell r="CC306">
            <v>26723</v>
          </cell>
          <cell r="CD306">
            <v>2022011000068</v>
          </cell>
          <cell r="CE306">
            <v>44939</v>
          </cell>
          <cell r="CF306">
            <v>44942</v>
          </cell>
          <cell r="CG306" t="str">
            <v>N/A</v>
          </cell>
          <cell r="CH306" t="str">
            <v>N/A</v>
          </cell>
          <cell r="CI306" t="str">
            <v>N/A</v>
          </cell>
          <cell r="CJ306" t="str">
            <v>N/A</v>
          </cell>
          <cell r="CK306" t="str">
            <v>N/A</v>
          </cell>
          <cell r="CL306">
            <v>0</v>
          </cell>
          <cell r="CM306" t="str">
            <v>N/A</v>
          </cell>
          <cell r="CN306">
            <v>0</v>
          </cell>
          <cell r="CO306" t="str">
            <v>N/A</v>
          </cell>
          <cell r="CP306">
            <v>0</v>
          </cell>
          <cell r="CQ306" t="str">
            <v>N/A</v>
          </cell>
          <cell r="CR306">
            <v>0</v>
          </cell>
          <cell r="CS306" t="str">
            <v>N/A</v>
          </cell>
          <cell r="CT306">
            <v>0</v>
          </cell>
          <cell r="CU306" t="str">
            <v>N/A</v>
          </cell>
          <cell r="CV306">
            <v>0</v>
          </cell>
          <cell r="CW306">
            <v>167577300</v>
          </cell>
          <cell r="CX306" t="str">
            <v>NO</v>
          </cell>
          <cell r="CY306" t="str">
            <v>N/A</v>
          </cell>
          <cell r="CZ306" t="str">
            <v>N/A</v>
          </cell>
          <cell r="DA306" t="str">
            <v>N/A</v>
          </cell>
          <cell r="DB306">
            <v>45291</v>
          </cell>
          <cell r="DC306">
            <v>45291</v>
          </cell>
          <cell r="DD306">
            <v>-51</v>
          </cell>
          <cell r="DE306" t="str">
            <v>NO</v>
          </cell>
          <cell r="DF306" t="str">
            <v>Bogotá D.C.</v>
          </cell>
          <cell r="DG306" t="str">
            <v>Cumplimiento</v>
          </cell>
          <cell r="DH306" t="str">
            <v xml:space="preserve">	63-47-101001415</v>
          </cell>
          <cell r="DI306">
            <v>0</v>
          </cell>
          <cell r="DJ306" t="str">
            <v>Seguros del Estado S.A.</v>
          </cell>
          <cell r="DK306">
            <v>44942</v>
          </cell>
          <cell r="DL306" t="str">
            <v>13/01/2023 - 01/07/2024</v>
          </cell>
          <cell r="DM306">
            <v>44942</v>
          </cell>
          <cell r="DN306" t="str">
            <v>https://jepcolombia.sharepoint.com/:b:/g/SE/DAJ/SDC/EXtyENikTdBBosJMVdcv1DMBdaOLj_-9mPDARQl6_Lq3lw?e=tuj74k</v>
          </cell>
          <cell r="DO306" t="str">
            <v>Ninguna</v>
          </cell>
          <cell r="DP306" t="str">
            <v>Terminado</v>
          </cell>
          <cell r="DQ306" t="str">
            <v>Ingreso</v>
          </cell>
          <cell r="DR306" t="str">
            <v>N/A</v>
          </cell>
          <cell r="DS306" t="str">
            <v>GOBIERNO Y RELACIONES INTERNACIONALES</v>
          </cell>
          <cell r="DT306" t="str">
            <v>N/A</v>
          </cell>
          <cell r="DU306" t="str">
            <v>FEMENINO</v>
          </cell>
        </row>
        <row r="307">
          <cell r="AY307" t="str">
            <v>JEP-028-2023</v>
          </cell>
          <cell r="AZ307" t="str">
            <v>JEP-CSPO-028-2023</v>
          </cell>
          <cell r="BA307" t="str">
            <v>Laura Paredes</v>
          </cell>
          <cell r="BB307">
            <v>44938</v>
          </cell>
          <cell r="BC307" t="str">
            <v>María del Pilar Escobar Amaya</v>
          </cell>
          <cell r="BD307" t="str">
            <v>Contratos o convenios que no requieren pluralidad de ofertas</v>
          </cell>
          <cell r="BE307" t="str">
            <v>1. Prestación de servicios</v>
          </cell>
          <cell r="BF307" t="str">
            <v>Cédula de ciudadanía</v>
          </cell>
          <cell r="BG307">
            <v>1024520745</v>
          </cell>
          <cell r="BH307">
            <v>8</v>
          </cell>
          <cell r="BI307" t="str">
            <v>Persona Natural</v>
          </cell>
          <cell r="BJ307" t="str">
            <v>Bogotá D.C.</v>
          </cell>
          <cell r="BK307" t="str">
            <v>Prestar servicios profesionales especializados para acompañar al despacho de la subsecretaría ejecutiva en la articulación con las áreas misionales, salas y secciones de la JEP y otras entidades públicas, y en la implementación de las directrices y órdenes judiciales de la JEP en materia de monitoreo, verificación, aplicación de sanciones y demás obligaciones misionales asignadas a la dependencia, para el adecuado desarrollo de la gestión judicial de la JEP.</v>
          </cell>
          <cell r="BL307" t="str">
            <v>Administrativo Transversal</v>
          </cell>
          <cell r="BM307" t="str">
            <v>Harvey Danilo Suárez Morales</v>
          </cell>
          <cell r="BN307" t="str">
            <v>Secretaría Ejecutiva</v>
          </cell>
          <cell r="BO307" t="str">
            <v>B- Subsecretaría Ejecutiva</v>
          </cell>
          <cell r="BP307" t="str">
            <v>Maria del Pilar Torres Navarrete</v>
          </cell>
          <cell r="BQ307">
            <v>52107153</v>
          </cell>
          <cell r="BR307" t="str">
            <v>B - Subsecretaría Ejecutiva</v>
          </cell>
          <cell r="BS307" t="str">
            <v>N/A</v>
          </cell>
          <cell r="BT307" t="str">
            <v>N/A</v>
          </cell>
          <cell r="BU307" t="str">
            <v>N/A</v>
          </cell>
          <cell r="BV307" t="str">
            <v>Inversión</v>
          </cell>
          <cell r="BW307">
            <v>167577300</v>
          </cell>
          <cell r="BX307" t="str">
            <v>N/A</v>
          </cell>
          <cell r="BY307" t="str">
            <v>N/A</v>
          </cell>
          <cell r="BZ307">
            <v>13964775</v>
          </cell>
          <cell r="CA307" t="str">
            <v>N/A</v>
          </cell>
          <cell r="CB307">
            <v>54723</v>
          </cell>
          <cell r="CC307">
            <v>25723</v>
          </cell>
          <cell r="CD307" t="str">
            <v xml:space="preserve">	2022011000068</v>
          </cell>
          <cell r="CE307">
            <v>44939</v>
          </cell>
          <cell r="CF307">
            <v>44939</v>
          </cell>
          <cell r="CG307" t="str">
            <v>N/A</v>
          </cell>
          <cell r="CH307" t="str">
            <v>N/A</v>
          </cell>
          <cell r="CI307" t="str">
            <v>N/A</v>
          </cell>
          <cell r="CJ307" t="str">
            <v>N/A</v>
          </cell>
          <cell r="CK307" t="str">
            <v>N/A</v>
          </cell>
          <cell r="CL307">
            <v>-5120427</v>
          </cell>
          <cell r="CM307">
            <v>45288</v>
          </cell>
          <cell r="CN307">
            <v>76247670</v>
          </cell>
          <cell r="CO307">
            <v>45288</v>
          </cell>
          <cell r="CP307">
            <v>0</v>
          </cell>
          <cell r="CQ307" t="str">
            <v>N/A</v>
          </cell>
          <cell r="CR307">
            <v>0</v>
          </cell>
          <cell r="CS307" t="str">
            <v>N/A</v>
          </cell>
          <cell r="CT307">
            <v>1</v>
          </cell>
          <cell r="CU307">
            <v>45288</v>
          </cell>
          <cell r="CV307">
            <v>152</v>
          </cell>
          <cell r="CW307">
            <v>238704543</v>
          </cell>
          <cell r="CX307" t="str">
            <v>SI</v>
          </cell>
          <cell r="CY307">
            <v>76247670</v>
          </cell>
          <cell r="CZ307" t="str">
            <v>N/A</v>
          </cell>
          <cell r="DA307" t="str">
            <v>N/A</v>
          </cell>
          <cell r="DB307">
            <v>45291</v>
          </cell>
          <cell r="DC307">
            <v>45443</v>
          </cell>
          <cell r="DD307">
            <v>101</v>
          </cell>
          <cell r="DE307" t="str">
            <v>NO</v>
          </cell>
          <cell r="DF307" t="str">
            <v>Bogotá D.C.</v>
          </cell>
          <cell r="DG307" t="str">
            <v>Cumplimiento</v>
          </cell>
          <cell r="DH307" t="str">
            <v>21-45-101397680</v>
          </cell>
          <cell r="DI307">
            <v>0</v>
          </cell>
          <cell r="DJ307" t="str">
            <v>Seguros del Estado S.A.</v>
          </cell>
          <cell r="DK307">
            <v>44939</v>
          </cell>
          <cell r="DL307" t="str">
            <v>13/01/2023 - 01/07/2024</v>
          </cell>
          <cell r="DM307">
            <v>44939</v>
          </cell>
          <cell r="DN307" t="str">
            <v>https://jepcolombia.sharepoint.com/:b:/g/SE/DAJ/SDC/EQRRoVGg_3JPp3kYyS2PlYIBkmXJoox-B-UBB_v60L5ZUA?e=9Pbgaw</v>
          </cell>
          <cell r="DO307" t="str">
            <v>Mediante Otrosí N°1 el 28/12/2023 se publica la adición y prórroga del contrato JEP-028-2023 VF</v>
          </cell>
          <cell r="DP307" t="str">
            <v>En ejecución</v>
          </cell>
          <cell r="DQ307" t="str">
            <v>Adición y prorroga</v>
          </cell>
          <cell r="DR307" t="str">
            <v>N/A</v>
          </cell>
          <cell r="DS307" t="str">
            <v>DERECHO</v>
          </cell>
          <cell r="DT307" t="str">
            <v>N/A</v>
          </cell>
          <cell r="DU307" t="str">
            <v>FEMENINO</v>
          </cell>
        </row>
        <row r="308">
          <cell r="AY308" t="str">
            <v>JEP-014-2023</v>
          </cell>
          <cell r="AZ308" t="str">
            <v>JEP-CSPO-014-2023</v>
          </cell>
          <cell r="BA308" t="str">
            <v>Angela Esquivel</v>
          </cell>
          <cell r="BB308">
            <v>44931</v>
          </cell>
          <cell r="BC308" t="str">
            <v>Juan Pablo Monge Castañeda</v>
          </cell>
          <cell r="BD308" t="str">
            <v>Contratos o convenios que no requieren pluralidad de ofertas</v>
          </cell>
          <cell r="BE308" t="str">
            <v>1. Prestación de servicios</v>
          </cell>
          <cell r="BF308" t="str">
            <v>Cédula de ciudadanía</v>
          </cell>
          <cell r="BG308">
            <v>80074464</v>
          </cell>
          <cell r="BH308">
            <v>2</v>
          </cell>
          <cell r="BI308" t="str">
            <v>Persona Natural</v>
          </cell>
          <cell r="BJ308" t="str">
            <v>Bogotá D.C.</v>
          </cell>
          <cell r="BK308" t="str">
            <v>Prestación de servicios profesionales especializados para la articulación y el seguimiento de los planes y actividades propias de la subsecretaria, así como al proyecto de inversión de participación efectiva, la operación logística, y el relacionamiento con las diferentes dependencias que interactúan con la subsecretaria</v>
          </cell>
          <cell r="BL308" t="str">
            <v>Administrativo Transversal</v>
          </cell>
          <cell r="BM308" t="str">
            <v>Harvey Danilo Suárez Morales</v>
          </cell>
          <cell r="BN308" t="str">
            <v>Secretaría Ejecutiva</v>
          </cell>
          <cell r="BO308" t="str">
            <v>B- Subsecretaría Ejecutiva</v>
          </cell>
          <cell r="BP308" t="str">
            <v>Maria del Pilar Torres Navarrete</v>
          </cell>
          <cell r="BQ308">
            <v>52107153</v>
          </cell>
          <cell r="BR308" t="str">
            <v>B - Subsecretaría Ejecutiva</v>
          </cell>
          <cell r="BS308" t="str">
            <v>N/A</v>
          </cell>
          <cell r="BT308" t="str">
            <v>N/A</v>
          </cell>
          <cell r="BU308" t="str">
            <v>N/A</v>
          </cell>
          <cell r="BV308" t="str">
            <v>Inversión</v>
          </cell>
          <cell r="BW308">
            <v>141067448</v>
          </cell>
          <cell r="BX308" t="str">
            <v>N/A</v>
          </cell>
          <cell r="BY308" t="str">
            <v>N/A</v>
          </cell>
          <cell r="BZ308">
            <v>17633431</v>
          </cell>
          <cell r="CA308" t="str">
            <v>N/A</v>
          </cell>
          <cell r="CB308">
            <v>32423</v>
          </cell>
          <cell r="CC308">
            <v>22323</v>
          </cell>
          <cell r="CD308">
            <v>2022011000068</v>
          </cell>
          <cell r="CE308">
            <v>44932</v>
          </cell>
          <cell r="CF308">
            <v>44933</v>
          </cell>
          <cell r="CG308" t="str">
            <v>N/A</v>
          </cell>
          <cell r="CH308" t="str">
            <v>N/A</v>
          </cell>
          <cell r="CI308" t="str">
            <v>N/A</v>
          </cell>
          <cell r="CJ308" t="str">
            <v>N/A</v>
          </cell>
          <cell r="CK308" t="str">
            <v>N/A</v>
          </cell>
          <cell r="CL308">
            <v>70352303</v>
          </cell>
          <cell r="CM308">
            <v>45168</v>
          </cell>
          <cell r="CN308">
            <v>0</v>
          </cell>
          <cell r="CO308" t="str">
            <v>N/A</v>
          </cell>
          <cell r="CP308">
            <v>0</v>
          </cell>
          <cell r="CQ308" t="str">
            <v>N/A</v>
          </cell>
          <cell r="CR308">
            <v>0</v>
          </cell>
          <cell r="CS308" t="str">
            <v>N/A</v>
          </cell>
          <cell r="CT308">
            <v>1</v>
          </cell>
          <cell r="CU308">
            <v>45168</v>
          </cell>
          <cell r="CV308">
            <v>102</v>
          </cell>
          <cell r="CW308">
            <v>211419751</v>
          </cell>
          <cell r="CX308" t="str">
            <v>NO</v>
          </cell>
          <cell r="CY308" t="str">
            <v>N/A</v>
          </cell>
          <cell r="CZ308" t="str">
            <v>N/A</v>
          </cell>
          <cell r="DA308" t="str">
            <v>N/A</v>
          </cell>
          <cell r="DB308">
            <v>45169</v>
          </cell>
          <cell r="DC308">
            <v>45271</v>
          </cell>
          <cell r="DD308">
            <v>-71</v>
          </cell>
          <cell r="DE308" t="str">
            <v>NO</v>
          </cell>
          <cell r="DF308" t="str">
            <v>Bogotá D.C.</v>
          </cell>
          <cell r="DG308" t="str">
            <v>Cumplimiento</v>
          </cell>
          <cell r="DH308" t="str">
            <v>21-45-101397292</v>
          </cell>
          <cell r="DI308">
            <v>0</v>
          </cell>
          <cell r="DJ308" t="str">
            <v>Seguros del Estado S.A.</v>
          </cell>
          <cell r="DK308">
            <v>44932</v>
          </cell>
          <cell r="DL308" t="str">
            <v>06/01/2023 - 28/02/2024</v>
          </cell>
          <cell r="DM308">
            <v>44932</v>
          </cell>
          <cell r="DN308" t="str">
            <v>https://jepcolombia.sharepoint.com/:b:/g/SE/DAJ/SDC/EZSHs1zE_PtOpFTFnrNYBLEBMijQWD1rBYkMGCKc1bHmrw?e=cFtUJU</v>
          </cell>
          <cell r="DO308" t="str">
            <v>Mediante otrosí N°1 se solicita Modificar las obligaciones contractuales.
Mediante Otrosí N°2 se prorroga y adiciona el contrato hasta el 11/12/2023 y $70.352.303 El valor adicionado será cubierto con cargo al CDP No. 32423 del 4
de enero de 2023 la “CLÁUSULA SEGUNDA – OBLIGACIONES DEL CONTRATISTA - ESPECIFICAS” 21/03/2023</v>
          </cell>
          <cell r="DP308" t="str">
            <v>Terminado</v>
          </cell>
          <cell r="DQ308" t="str">
            <v>Adición y prorroga</v>
          </cell>
          <cell r="DR308" t="str">
            <v>N/A</v>
          </cell>
          <cell r="DS308" t="str">
            <v>GOBIERNO Y RELACIONES INTERNACIONALES</v>
          </cell>
          <cell r="DT308" t="str">
            <v>N/A</v>
          </cell>
          <cell r="DU308" t="str">
            <v>MASCULINO</v>
          </cell>
        </row>
        <row r="309">
          <cell r="AY309" t="str">
            <v>JEP-186-2023</v>
          </cell>
          <cell r="AZ309" t="str">
            <v>JEP-CSPO-186-2023</v>
          </cell>
          <cell r="BA309" t="str">
            <v>Clara Torres</v>
          </cell>
          <cell r="BB309">
            <v>44953</v>
          </cell>
          <cell r="BC309" t="str">
            <v>Ramón José Mendoza</v>
          </cell>
          <cell r="BD309" t="str">
            <v>Contratos o convenios que no requieren pluralidad de ofertas</v>
          </cell>
          <cell r="BE309" t="str">
            <v>1. Prestación de servicios</v>
          </cell>
          <cell r="BF309" t="str">
            <v>Cédula de ciudadanía</v>
          </cell>
          <cell r="BG309">
            <v>73213909</v>
          </cell>
          <cell r="BH309">
            <v>1</v>
          </cell>
          <cell r="BI309" t="str">
            <v>Persona Natural</v>
          </cell>
          <cell r="BJ309" t="str">
            <v>Cartagena</v>
          </cell>
          <cell r="BK309" t="str">
            <v>Prestar servicios profesionales especializados para acompañar al despacho de la Subsecretaría Ejecutiva en la articulación y seguimiento de la formulación y ejecución de los servicios requeridos para el cumplimiento de las obligaciones misionales asignadas a la dependencia</v>
          </cell>
          <cell r="BL309" t="str">
            <v>Administrativo Transversal</v>
          </cell>
          <cell r="BM309" t="str">
            <v>Harvey Danilo Suárez Morales</v>
          </cell>
          <cell r="BN309" t="str">
            <v>Secretaría Ejecutiva</v>
          </cell>
          <cell r="BO309" t="str">
            <v>B- Subsecretaría Ejecutiva</v>
          </cell>
          <cell r="BP309" t="str">
            <v>Maria del Pilar Torres Navarrete</v>
          </cell>
          <cell r="BQ309">
            <v>52107153</v>
          </cell>
          <cell r="BR309" t="str">
            <v>B - Subsecretaría Ejecutiva</v>
          </cell>
          <cell r="BS309" t="str">
            <v>N/A</v>
          </cell>
          <cell r="BT309" t="str">
            <v>N/A</v>
          </cell>
          <cell r="BU309" t="str">
            <v>N/A</v>
          </cell>
          <cell r="BV309" t="str">
            <v>Inversión</v>
          </cell>
          <cell r="BW309">
            <v>156874119</v>
          </cell>
          <cell r="BX309" t="str">
            <v>N/A</v>
          </cell>
          <cell r="BY309" t="str">
            <v>N/A</v>
          </cell>
          <cell r="BZ309">
            <v>13964775</v>
          </cell>
          <cell r="CA309" t="str">
            <v>N/A</v>
          </cell>
          <cell r="CB309">
            <v>51423</v>
          </cell>
          <cell r="CC309">
            <v>53323</v>
          </cell>
          <cell r="CD309" t="str">
            <v xml:space="preserve">	2022011000068</v>
          </cell>
          <cell r="CE309">
            <v>44956</v>
          </cell>
          <cell r="CF309">
            <v>44958</v>
          </cell>
          <cell r="CG309" t="str">
            <v>Vicente Antonio Guerrero Figueroa</v>
          </cell>
          <cell r="CH309" t="str">
            <v>Cedula de ciudadanía</v>
          </cell>
          <cell r="CI309">
            <v>15029283</v>
          </cell>
          <cell r="CJ309">
            <v>9</v>
          </cell>
          <cell r="CK309">
            <v>45070</v>
          </cell>
          <cell r="CL309">
            <v>-3261594</v>
          </cell>
          <cell r="CM309">
            <v>45082</v>
          </cell>
          <cell r="CN309">
            <v>0</v>
          </cell>
          <cell r="CO309" t="str">
            <v>N/A</v>
          </cell>
          <cell r="CP309">
            <v>0</v>
          </cell>
          <cell r="CQ309" t="str">
            <v>N/A</v>
          </cell>
          <cell r="CR309">
            <v>0</v>
          </cell>
          <cell r="CS309" t="str">
            <v>N/A</v>
          </cell>
          <cell r="CT309">
            <v>0</v>
          </cell>
          <cell r="CU309" t="str">
            <v>N/A</v>
          </cell>
          <cell r="CV309">
            <v>0</v>
          </cell>
          <cell r="CW309">
            <v>153612525</v>
          </cell>
          <cell r="CX309" t="str">
            <v>NO</v>
          </cell>
          <cell r="CY309" t="str">
            <v>N/A</v>
          </cell>
          <cell r="CZ309" t="str">
            <v>N/A</v>
          </cell>
          <cell r="DA309" t="str">
            <v>N/A</v>
          </cell>
          <cell r="DB309">
            <v>45291</v>
          </cell>
          <cell r="DC309">
            <v>45291</v>
          </cell>
          <cell r="DD309">
            <v>-51</v>
          </cell>
          <cell r="DE309" t="str">
            <v>NO</v>
          </cell>
          <cell r="DF309" t="str">
            <v>Bogotá D.C.</v>
          </cell>
          <cell r="DG309" t="str">
            <v>Cumplimiento</v>
          </cell>
          <cell r="DH309" t="str">
            <v xml:space="preserve">	21-45-101399036</v>
          </cell>
          <cell r="DI309">
            <v>0</v>
          </cell>
          <cell r="DJ309" t="str">
            <v>Seguros del Estado S.A.</v>
          </cell>
          <cell r="DK309">
            <v>44956</v>
          </cell>
          <cell r="DL309" t="str">
            <v>30/01/2023 - 01/07/2024</v>
          </cell>
          <cell r="DM309">
            <v>44956</v>
          </cell>
          <cell r="DN309" t="str">
            <v>https://jepcolombia.sharepoint.com/:b:/g/SE/DAJ/SDC/EWj3vuP8xSBBlidie2EiVQUBNsAQJ1NnkCByJP4CdtgcHg?e=p1eZtf</v>
          </cell>
          <cell r="DO309" t="str">
            <v>El 24 de mayo de 2023 se cede el contrato
El 5 de junio de 2023 se reduce el valor del contrato en $3.261.594</v>
          </cell>
          <cell r="DP309" t="str">
            <v>Terminado</v>
          </cell>
          <cell r="DQ309" t="str">
            <v>Cesión y reducción</v>
          </cell>
          <cell r="DR309" t="str">
            <v>N/A</v>
          </cell>
          <cell r="DS309" t="str">
            <v>DERECHO</v>
          </cell>
          <cell r="DT309" t="str">
            <v>N/A</v>
          </cell>
          <cell r="DU309" t="str">
            <v>MASCULINO</v>
          </cell>
        </row>
        <row r="310">
          <cell r="AY310" t="str">
            <v>JEP-165-2023</v>
          </cell>
          <cell r="AZ310" t="str">
            <v>JEP-CSPO-165-2023</v>
          </cell>
          <cell r="BA310" t="str">
            <v>Clara Torres</v>
          </cell>
          <cell r="BB310">
            <v>44951</v>
          </cell>
          <cell r="BC310" t="str">
            <v>Daniel Humberto Gomez Leal</v>
          </cell>
          <cell r="BD310" t="str">
            <v>Contratos o convenios que no requieren pluralidad de ofertas</v>
          </cell>
          <cell r="BE310" t="str">
            <v>1. Prestación de servicios</v>
          </cell>
          <cell r="BF310" t="str">
            <v>Cédula de ciudadanía</v>
          </cell>
          <cell r="BG310">
            <v>1026585101</v>
          </cell>
          <cell r="BH310">
            <v>1</v>
          </cell>
          <cell r="BI310" t="str">
            <v>Persona Natural</v>
          </cell>
          <cell r="BJ310" t="str">
            <v>Bogotá D.C.</v>
          </cell>
          <cell r="BK310" t="str">
            <v>Prestar servicios profesionales a la Subsecretaria Ejecutiva en el apoyo a la ejecución de los servicios contratados en cumplimiento de las obligaciones misionales y de la gestión judicial de la JEP.</v>
          </cell>
          <cell r="BL310" t="str">
            <v>Administrativo Transversal</v>
          </cell>
          <cell r="BM310" t="str">
            <v>Harvey Danilo Suárez Morales</v>
          </cell>
          <cell r="BN310" t="str">
            <v>Secretaría Ejecutiva</v>
          </cell>
          <cell r="BO310" t="str">
            <v>B- Subsecretaría Ejecutiva</v>
          </cell>
          <cell r="BP310" t="str">
            <v>Maria del Pilar Torres Navarrete</v>
          </cell>
          <cell r="BQ310">
            <v>52107153</v>
          </cell>
          <cell r="BR310" t="str">
            <v>B - Subsecretaría Ejecutiva</v>
          </cell>
          <cell r="BS310" t="str">
            <v>N/A</v>
          </cell>
          <cell r="BT310" t="str">
            <v>N/A</v>
          </cell>
          <cell r="BU310" t="str">
            <v>N/A</v>
          </cell>
          <cell r="BV310" t="str">
            <v>Inversión</v>
          </cell>
          <cell r="BW310">
            <v>49448435</v>
          </cell>
          <cell r="BX310" t="str">
            <v>N/A</v>
          </cell>
          <cell r="BY310" t="str">
            <v>N/A</v>
          </cell>
          <cell r="BZ310">
            <v>4401938</v>
          </cell>
          <cell r="CA310" t="str">
            <v>N/A</v>
          </cell>
          <cell r="CB310">
            <v>51523</v>
          </cell>
          <cell r="CC310">
            <v>50023</v>
          </cell>
          <cell r="CD310" t="str">
            <v xml:space="preserve">	2022011000068</v>
          </cell>
          <cell r="CE310">
            <v>44952</v>
          </cell>
          <cell r="CF310">
            <v>44953</v>
          </cell>
          <cell r="CG310" t="str">
            <v>N/A</v>
          </cell>
          <cell r="CH310" t="str">
            <v>N/A</v>
          </cell>
          <cell r="CI310" t="str">
            <v>N/A</v>
          </cell>
          <cell r="CJ310" t="str">
            <v>N/A</v>
          </cell>
          <cell r="CK310" t="str">
            <v>N/A</v>
          </cell>
          <cell r="CL310">
            <v>0</v>
          </cell>
          <cell r="CM310" t="str">
            <v>N/A</v>
          </cell>
          <cell r="CN310">
            <v>0</v>
          </cell>
          <cell r="CO310" t="str">
            <v>N/A</v>
          </cell>
          <cell r="CP310">
            <v>0</v>
          </cell>
          <cell r="CQ310" t="str">
            <v>N/A</v>
          </cell>
          <cell r="CR310">
            <v>0</v>
          </cell>
          <cell r="CS310" t="str">
            <v>N/A</v>
          </cell>
          <cell r="CT310">
            <v>0</v>
          </cell>
          <cell r="CU310" t="str">
            <v>N/A</v>
          </cell>
          <cell r="CV310">
            <v>0</v>
          </cell>
          <cell r="CW310">
            <v>49448435</v>
          </cell>
          <cell r="CX310" t="str">
            <v>NO</v>
          </cell>
          <cell r="CY310" t="str">
            <v>N/A</v>
          </cell>
          <cell r="CZ310" t="str">
            <v>N/A</v>
          </cell>
          <cell r="DA310" t="str">
            <v>N/A</v>
          </cell>
          <cell r="DB310">
            <v>45291</v>
          </cell>
          <cell r="DC310">
            <v>45291</v>
          </cell>
          <cell r="DD310">
            <v>-51</v>
          </cell>
          <cell r="DE310" t="str">
            <v>SI</v>
          </cell>
          <cell r="DF310" t="str">
            <v>Bogotá D.C.</v>
          </cell>
          <cell r="DG310" t="str">
            <v>Cumplimiento</v>
          </cell>
          <cell r="DH310" t="str">
            <v xml:space="preserve">	21-45-101398760</v>
          </cell>
          <cell r="DI310">
            <v>0</v>
          </cell>
          <cell r="DJ310" t="str">
            <v>Seguros del Estado S.A.</v>
          </cell>
          <cell r="DK310">
            <v>44952</v>
          </cell>
          <cell r="DL310" t="str">
            <v>26/01/2023 - 01/07/2024</v>
          </cell>
          <cell r="DM310">
            <v>44952</v>
          </cell>
          <cell r="DN310" t="str">
            <v>https://jepcolombia.sharepoint.com/:b:/g/SE/DAJ/SDC/ESTAidQixlZCl7V66lbHHk0BI8wTMB4_ACUR7UdrN4lw6w?e=Uxivwc</v>
          </cell>
          <cell r="DO310" t="str">
            <v>Ninguna</v>
          </cell>
          <cell r="DP310" t="str">
            <v>Terminado</v>
          </cell>
          <cell r="DQ310" t="str">
            <v>Ingreso</v>
          </cell>
          <cell r="DR310" t="str">
            <v>N/A</v>
          </cell>
          <cell r="DS310" t="str">
            <v>ECONOMÍA</v>
          </cell>
          <cell r="DT310" t="str">
            <v>N/A</v>
          </cell>
          <cell r="DU310" t="str">
            <v>MASCULINO</v>
          </cell>
        </row>
        <row r="311">
          <cell r="AY311" t="str">
            <v>JEP-020-2023</v>
          </cell>
          <cell r="AZ311" t="str">
            <v>JEP-CSPO-020-2023</v>
          </cell>
          <cell r="BA311" t="str">
            <v>Clara Torres</v>
          </cell>
          <cell r="BB311">
            <v>44937</v>
          </cell>
          <cell r="BC311" t="str">
            <v xml:space="preserve">Mateo Merchan Duque </v>
          </cell>
          <cell r="BD311" t="str">
            <v>Contratos o convenios que no requieren pluralidad de ofertas</v>
          </cell>
          <cell r="BE311" t="str">
            <v>1. Prestación de servicios</v>
          </cell>
          <cell r="BF311" t="str">
            <v>Cédula de ciudadanía</v>
          </cell>
          <cell r="BG311">
            <v>1018493636</v>
          </cell>
          <cell r="BH311">
            <v>5</v>
          </cell>
          <cell r="BI311" t="str">
            <v>Persona Natural</v>
          </cell>
          <cell r="BJ311" t="str">
            <v>Bogotá D.C.</v>
          </cell>
          <cell r="BK311" t="str">
            <v>Prestación de servicios profesionales para el apoyo en la implementación de las directrices de las Salas y Secciones de la JEP en materia de monitoreo, verificación y aplicación de sanciones, y apropiación de los fallos, para el adecuado desarrollo de la gestión judicial de la JEP.</v>
          </cell>
          <cell r="BL311" t="str">
            <v>Administrativo Transversal</v>
          </cell>
          <cell r="BM311" t="str">
            <v>Harvey Danilo Suarez Morales</v>
          </cell>
          <cell r="BN311" t="str">
            <v>Secretaría Ejecutiva</v>
          </cell>
          <cell r="BO311" t="str">
            <v>B- Subsecretaría Ejecutiva</v>
          </cell>
          <cell r="BP311" t="str">
            <v>Angela Maria Mora Soto</v>
          </cell>
          <cell r="BQ311">
            <v>52085127</v>
          </cell>
          <cell r="BR311" t="str">
            <v>B - Subsecretaría Ejecutiva</v>
          </cell>
          <cell r="BS311" t="str">
            <v>N/A</v>
          </cell>
          <cell r="BT311" t="str">
            <v>N/A</v>
          </cell>
          <cell r="BU311" t="str">
            <v>N/A</v>
          </cell>
          <cell r="BV311" t="str">
            <v>Inversión</v>
          </cell>
          <cell r="BW311">
            <v>68852388</v>
          </cell>
          <cell r="BX311" t="str">
            <v>N/A</v>
          </cell>
          <cell r="BY311" t="str">
            <v>N/A</v>
          </cell>
          <cell r="BZ311">
            <v>5737699</v>
          </cell>
          <cell r="CA311" t="str">
            <v>N/A</v>
          </cell>
          <cell r="CB311">
            <v>32523</v>
          </cell>
          <cell r="CC311">
            <v>23923</v>
          </cell>
          <cell r="CD311" t="str">
            <v xml:space="preserve">	2022011000068</v>
          </cell>
          <cell r="CE311">
            <v>44938</v>
          </cell>
          <cell r="CF311">
            <v>44938</v>
          </cell>
          <cell r="CG311" t="str">
            <v>N/A</v>
          </cell>
          <cell r="CH311" t="str">
            <v>N/A</v>
          </cell>
          <cell r="CI311" t="str">
            <v>N/A</v>
          </cell>
          <cell r="CJ311" t="str">
            <v>N/A</v>
          </cell>
          <cell r="CK311" t="str">
            <v>N/A</v>
          </cell>
          <cell r="CL311">
            <v>0</v>
          </cell>
          <cell r="CM311" t="str">
            <v>N/A</v>
          </cell>
          <cell r="CN311">
            <v>0</v>
          </cell>
          <cell r="CO311" t="str">
            <v>N/A</v>
          </cell>
          <cell r="CP311">
            <v>0</v>
          </cell>
          <cell r="CQ311" t="str">
            <v>N/A</v>
          </cell>
          <cell r="CR311">
            <v>0</v>
          </cell>
          <cell r="CS311" t="str">
            <v>N/A</v>
          </cell>
          <cell r="CT311">
            <v>0</v>
          </cell>
          <cell r="CU311">
            <v>0</v>
          </cell>
          <cell r="CV311">
            <v>-122</v>
          </cell>
          <cell r="CW311">
            <v>68852388</v>
          </cell>
          <cell r="CX311" t="str">
            <v>NO</v>
          </cell>
          <cell r="CY311" t="str">
            <v>N/A</v>
          </cell>
          <cell r="CZ311" t="str">
            <v>N/A</v>
          </cell>
          <cell r="DA311" t="str">
            <v>N/A</v>
          </cell>
          <cell r="DB311">
            <v>45291</v>
          </cell>
          <cell r="DC311">
            <v>45169</v>
          </cell>
          <cell r="DD311">
            <v>-173</v>
          </cell>
          <cell r="DE311" t="str">
            <v>SI</v>
          </cell>
          <cell r="DF311" t="str">
            <v>Bogotá D.C.</v>
          </cell>
          <cell r="DG311" t="str">
            <v>Cumplimiento</v>
          </cell>
          <cell r="DH311" t="str">
            <v>21-45-101397547</v>
          </cell>
          <cell r="DI311">
            <v>0</v>
          </cell>
          <cell r="DJ311" t="str">
            <v>Seguros del Estado S.A.</v>
          </cell>
          <cell r="DK311">
            <v>44938</v>
          </cell>
          <cell r="DL311" t="str">
            <v>12/01/2023 - 01/07/2024</v>
          </cell>
          <cell r="DM311">
            <v>44938</v>
          </cell>
          <cell r="DN311" t="str">
            <v>https://jepcolombia.sharepoint.com/:b:/g/SE/DAJ/SDC/ES6WFYHtZ7hOhsW7Vq4G5lsBJ557iZotJXhkjC_Ade1sew?e=QRnRgN</v>
          </cell>
          <cell r="DO311" t="str">
            <v>Se da por terminado anticipadamente el Contrato de Prestación de Servicios No. JEP020-2023 hasta el 31/08/2023</v>
          </cell>
          <cell r="DP311" t="str">
            <v>Terminado</v>
          </cell>
          <cell r="DQ311" t="str">
            <v>Terminación anticipada</v>
          </cell>
          <cell r="DR311" t="str">
            <v>N/A</v>
          </cell>
          <cell r="DS311" t="str">
            <v>DERECHO</v>
          </cell>
          <cell r="DT311" t="str">
            <v>N/A</v>
          </cell>
          <cell r="DU311" t="str">
            <v>MASCULINO</v>
          </cell>
        </row>
        <row r="312">
          <cell r="AY312" t="str">
            <v>JEP-720-2023</v>
          </cell>
          <cell r="AZ312" t="str">
            <v>JEP-CSPO-704-2023</v>
          </cell>
          <cell r="BA312" t="str">
            <v>Laura Paredes</v>
          </cell>
          <cell r="BB312">
            <v>45126</v>
          </cell>
          <cell r="BC312" t="str">
            <v>JannLuk Canosa Cantor</v>
          </cell>
          <cell r="BD312" t="str">
            <v>Contratos o convenios que no requieren pluralidad de ofertas</v>
          </cell>
          <cell r="BE312" t="str">
            <v>1. Prestación de servicios</v>
          </cell>
          <cell r="BF312" t="str">
            <v>Cedula de ciudadania</v>
          </cell>
          <cell r="BG312">
            <v>1015440358</v>
          </cell>
          <cell r="BH312">
            <v>4</v>
          </cell>
          <cell r="BI312" t="str">
            <v>Persona Natural</v>
          </cell>
          <cell r="BJ312" t="str">
            <v>Bogotá D.C.</v>
          </cell>
          <cell r="BK312" t="str">
            <v>Prestar servicios profesionales especializados para apoyar a la Subsecretaría Ejecutiva en el seguimiento de Órdenes Judiciales, así como en la respuesta y revisión de documentos y demás informes que le sean requeridos.</v>
          </cell>
          <cell r="BL312" t="str">
            <v>Administrativo Transversal</v>
          </cell>
          <cell r="BM312" t="str">
            <v>Harvey Danilo Suárez Morales</v>
          </cell>
          <cell r="BN312" t="str">
            <v>Secretaría Ejecutiva</v>
          </cell>
          <cell r="BO312" t="str">
            <v>B- Subsecretaría Ejecutiva</v>
          </cell>
          <cell r="BP312" t="str">
            <v>Maria del Pilar Torres Navarrete</v>
          </cell>
          <cell r="BQ312">
            <v>52107153</v>
          </cell>
          <cell r="BR312" t="str">
            <v>B - Subsecretaría Ejecutiva</v>
          </cell>
          <cell r="BS312" t="str">
            <v>N/A</v>
          </cell>
          <cell r="BT312" t="str">
            <v>N/A</v>
          </cell>
          <cell r="BU312" t="str">
            <v>N/A</v>
          </cell>
          <cell r="BV312" t="str">
            <v>Inversión</v>
          </cell>
          <cell r="BW312">
            <v>53790030</v>
          </cell>
          <cell r="BX312" t="str">
            <v>N/A</v>
          </cell>
          <cell r="BY312" t="str">
            <v>N/A</v>
          </cell>
          <cell r="BZ312">
            <v>10758006</v>
          </cell>
          <cell r="CA312" t="str">
            <v>N/A</v>
          </cell>
          <cell r="CB312">
            <v>88023</v>
          </cell>
          <cell r="CC312">
            <v>429123</v>
          </cell>
          <cell r="CD312">
            <v>2022011000068</v>
          </cell>
          <cell r="CE312">
            <v>45141</v>
          </cell>
          <cell r="CF312">
            <v>45148</v>
          </cell>
          <cell r="CG312" t="str">
            <v>N/A</v>
          </cell>
          <cell r="CH312" t="str">
            <v>N/A</v>
          </cell>
          <cell r="CI312" t="str">
            <v>N/A</v>
          </cell>
          <cell r="CJ312" t="str">
            <v>N/A</v>
          </cell>
          <cell r="CK312" t="str">
            <v>N/A</v>
          </cell>
          <cell r="CL312">
            <v>-2868806</v>
          </cell>
          <cell r="CM312">
            <v>45286</v>
          </cell>
          <cell r="CN312">
            <v>23495484</v>
          </cell>
          <cell r="CO312">
            <v>45286</v>
          </cell>
          <cell r="CP312">
            <v>0</v>
          </cell>
          <cell r="CQ312" t="str">
            <v>N/A</v>
          </cell>
          <cell r="CR312">
            <v>0</v>
          </cell>
          <cell r="CS312" t="str">
            <v>N/A</v>
          </cell>
          <cell r="CT312">
            <v>1</v>
          </cell>
          <cell r="CU312">
            <v>45286</v>
          </cell>
          <cell r="CV312">
            <v>60</v>
          </cell>
          <cell r="CW312">
            <v>74416708</v>
          </cell>
          <cell r="CX312" t="str">
            <v>SI</v>
          </cell>
          <cell r="CY312">
            <v>14918004</v>
          </cell>
          <cell r="CZ312" t="str">
            <v>N/A</v>
          </cell>
          <cell r="DA312" t="str">
            <v>N/A</v>
          </cell>
          <cell r="DB312">
            <v>45291</v>
          </cell>
          <cell r="DC312">
            <v>45351</v>
          </cell>
          <cell r="DD312">
            <v>9</v>
          </cell>
          <cell r="DE312" t="str">
            <v>NO</v>
          </cell>
          <cell r="DF312" t="str">
            <v>Bogotá D.C.</v>
          </cell>
          <cell r="DG312" t="str">
            <v>Cumplimiento</v>
          </cell>
          <cell r="DH312" t="str">
            <v>17-45-101050693</v>
          </cell>
          <cell r="DI312">
            <v>0</v>
          </cell>
          <cell r="DJ312" t="str">
            <v>Seguros del Estado S.A.</v>
          </cell>
          <cell r="DK312">
            <v>45146</v>
          </cell>
          <cell r="DL312" t="str">
            <v>01/08/2023 - 01/07/2024</v>
          </cell>
          <cell r="DM312">
            <v>45147</v>
          </cell>
          <cell r="DN312" t="str">
            <v>https://jepcolombia.sharepoint.com/:b:/g/SE/DAJ/SDC/EbwOfbiWm_BFlsKXeFnuz_4BPSLZR8YyqYe1CNsgGftUdA?e=HDp07n</v>
          </cell>
          <cell r="DO312" t="str">
            <v>Mediante otrosí N°2 el 26/12/2023 se publica la adición y prórroga del contrato JEP-720-2023</v>
          </cell>
          <cell r="DP312" t="str">
            <v>En ejecución</v>
          </cell>
          <cell r="DQ312" t="str">
            <v>Adición y prorroga</v>
          </cell>
          <cell r="DR312" t="str">
            <v>N/A</v>
          </cell>
          <cell r="DS312" t="str">
            <v>DERECHO</v>
          </cell>
          <cell r="DT312" t="str">
            <v>N/A</v>
          </cell>
          <cell r="DU312" t="str">
            <v>MASCULINO</v>
          </cell>
        </row>
        <row r="313">
          <cell r="AY313" t="str">
            <v>JEP-494-2023</v>
          </cell>
          <cell r="AZ313" t="str">
            <v>JEP-CSPO-493-2023</v>
          </cell>
          <cell r="BA313" t="str">
            <v>Laura Paredes</v>
          </cell>
          <cell r="BB313">
            <v>44984</v>
          </cell>
          <cell r="BC313" t="str">
            <v>Orlando Díaz Herrera</v>
          </cell>
          <cell r="BD313" t="str">
            <v>Contratos o convenios que no requieren pluralidad de ofertas</v>
          </cell>
          <cell r="BE313" t="str">
            <v>1. Prestación de servicios</v>
          </cell>
          <cell r="BF313" t="str">
            <v>Cédula de ciudadanía</v>
          </cell>
          <cell r="BG313">
            <v>19484665</v>
          </cell>
          <cell r="BH313">
            <v>3</v>
          </cell>
          <cell r="BI313" t="str">
            <v>Persona Natural</v>
          </cell>
          <cell r="BJ313" t="str">
            <v>Bogotá D.C.</v>
          </cell>
          <cell r="BK313" t="str">
            <v xml:space="preserve">Prestar servicios profesionales para apoyar y acompañar a la Subsecretaría Ejecutiva en la revisión y análisis de documentos técnicos y estadísticos sobre el proceso de monitoreo de la JEP. </v>
          </cell>
          <cell r="BL313" t="str">
            <v>Administrativo Transversal</v>
          </cell>
          <cell r="BM313" t="str">
            <v>Harvey Danilo Suarez Morales</v>
          </cell>
          <cell r="BN313" t="str">
            <v>Secretaría Ejecutiva</v>
          </cell>
          <cell r="BO313" t="str">
            <v>B- Subsecretaría Ejecutiva</v>
          </cell>
          <cell r="BP313" t="str">
            <v>Angela Maria Mora Soto</v>
          </cell>
          <cell r="BQ313">
            <v>52085127</v>
          </cell>
          <cell r="BR313" t="str">
            <v>B - Subsecretaría Ejecutiva</v>
          </cell>
          <cell r="BS313" t="str">
            <v>N/A</v>
          </cell>
          <cell r="BT313" t="str">
            <v>N/A</v>
          </cell>
          <cell r="BU313" t="str">
            <v>N/A</v>
          </cell>
          <cell r="BV313" t="str">
            <v>Inversión</v>
          </cell>
          <cell r="BW313">
            <v>68305941</v>
          </cell>
          <cell r="BX313" t="str">
            <v>N/A</v>
          </cell>
          <cell r="BY313" t="str">
            <v>N/A</v>
          </cell>
          <cell r="BZ313">
            <v>7589549</v>
          </cell>
          <cell r="CA313" t="str">
            <v>N/A</v>
          </cell>
          <cell r="CB313">
            <v>81123</v>
          </cell>
          <cell r="CC313">
            <v>135423</v>
          </cell>
          <cell r="CD313">
            <v>2022011000068</v>
          </cell>
          <cell r="CE313">
            <v>44992</v>
          </cell>
          <cell r="CF313">
            <v>44994</v>
          </cell>
          <cell r="CG313" t="str">
            <v>N/A</v>
          </cell>
          <cell r="CH313" t="str">
            <v>N/A</v>
          </cell>
          <cell r="CI313" t="str">
            <v>N/A</v>
          </cell>
          <cell r="CJ313" t="str">
            <v>N/A</v>
          </cell>
          <cell r="CK313" t="str">
            <v>N/A</v>
          </cell>
          <cell r="CL313">
            <v>0</v>
          </cell>
          <cell r="CM313" t="str">
            <v>N/A</v>
          </cell>
          <cell r="CN313">
            <v>0</v>
          </cell>
          <cell r="CO313" t="str">
            <v>N/A</v>
          </cell>
          <cell r="CP313">
            <v>0</v>
          </cell>
          <cell r="CQ313" t="str">
            <v>N/A</v>
          </cell>
          <cell r="CR313">
            <v>0</v>
          </cell>
          <cell r="CS313" t="str">
            <v>N/A</v>
          </cell>
          <cell r="CT313">
            <v>0</v>
          </cell>
          <cell r="CU313">
            <v>0</v>
          </cell>
          <cell r="CV313">
            <v>-231</v>
          </cell>
          <cell r="CW313">
            <v>68305941</v>
          </cell>
          <cell r="CX313" t="str">
            <v>NO</v>
          </cell>
          <cell r="CY313" t="str">
            <v>N/A</v>
          </cell>
          <cell r="CZ313" t="str">
            <v>N/A</v>
          </cell>
          <cell r="DA313" t="str">
            <v>N/A</v>
          </cell>
          <cell r="DB313">
            <v>45260</v>
          </cell>
          <cell r="DC313">
            <v>45029</v>
          </cell>
          <cell r="DD313">
            <v>-313</v>
          </cell>
          <cell r="DE313" t="str">
            <v>NO</v>
          </cell>
          <cell r="DF313" t="str">
            <v>Bogotá D.C.</v>
          </cell>
          <cell r="DG313" t="str">
            <v>Cumplimiento</v>
          </cell>
          <cell r="DH313" t="str">
            <v>21-45-101402831</v>
          </cell>
          <cell r="DI313">
            <v>0</v>
          </cell>
          <cell r="DJ313" t="str">
            <v>Seguros del Esado S.A.</v>
          </cell>
          <cell r="DK313">
            <v>44993</v>
          </cell>
          <cell r="DL313" t="str">
            <v>08/03/2023 - 1/06/2024</v>
          </cell>
          <cell r="DM313">
            <v>44994</v>
          </cell>
          <cell r="DN313" t="str">
            <v>https://jepcolombia.sharepoint.com/:b:/g/SE/DAJ/SDC/EWzalGvmNr5GhLAIzGqyLIIBIEkOsLrC9mxtWeZG3EVuww?e=6irZbg</v>
          </cell>
          <cell r="DO313" t="str">
            <v>El14/04/2023 se publica la terminación anticipada del cto JEP-494-2023 con ejecución hasta el día 13 de abril.</v>
          </cell>
          <cell r="DP313" t="str">
            <v>Terminado</v>
          </cell>
          <cell r="DQ313" t="str">
            <v>Terminación anticipada</v>
          </cell>
          <cell r="DR313" t="str">
            <v>N/A</v>
          </cell>
          <cell r="DS313" t="str">
            <v>CONTADURIA PUBLICA</v>
          </cell>
          <cell r="DT313" t="str">
            <v>N/A</v>
          </cell>
          <cell r="DU313" t="str">
            <v>MASCULINO</v>
          </cell>
        </row>
        <row r="314">
          <cell r="AY314" t="str">
            <v>JEP-401-2023</v>
          </cell>
          <cell r="AZ314" t="str">
            <v>JEP-CSPO-401-2023</v>
          </cell>
          <cell r="BA314" t="str">
            <v>Clara Torres</v>
          </cell>
          <cell r="BB314">
            <v>44971</v>
          </cell>
          <cell r="BC314" t="str">
            <v>Diana Rocío Oviedo Calderón</v>
          </cell>
          <cell r="BD314" t="str">
            <v>Contratos o convenios que no requieren pluralidad de ofertas</v>
          </cell>
          <cell r="BE314" t="str">
            <v>1. Prestación de servicios</v>
          </cell>
          <cell r="BF314" t="str">
            <v>Cédula de ciudadanía</v>
          </cell>
          <cell r="BG314">
            <v>52070437</v>
          </cell>
          <cell r="BH314">
            <v>3</v>
          </cell>
          <cell r="BI314" t="str">
            <v>Persona Natural</v>
          </cell>
          <cell r="BJ314" t="str">
            <v>Bogotá D.C.</v>
          </cell>
          <cell r="BK314" t="str">
            <v>Prestar servicios profesionales para apoyar y acompañar a la subsecretaría ejecutiva desde el punto de vista jurídico en el proceso de monitoreo, así como en la revisión y análisis de documentos técnicos para la entrega de informes a las salas y secciones de la JEP</v>
          </cell>
          <cell r="BL314" t="str">
            <v>Administrativo Transversal</v>
          </cell>
          <cell r="BM314" t="str">
            <v>Harvey Danilo Suarez Morales</v>
          </cell>
          <cell r="BN314" t="str">
            <v>Secretaría Ejecutiva</v>
          </cell>
          <cell r="BO314" t="str">
            <v>B- Subsecretaría Ejecutiva</v>
          </cell>
          <cell r="BP314" t="str">
            <v>Angela Maria Mora Soto</v>
          </cell>
          <cell r="BQ314">
            <v>52085127</v>
          </cell>
          <cell r="BR314" t="str">
            <v>B - Subsecretaría Ejecutiva</v>
          </cell>
          <cell r="BS314" t="str">
            <v>N/A</v>
          </cell>
          <cell r="BT314" t="str">
            <v>N/A</v>
          </cell>
          <cell r="BU314" t="str">
            <v>N/A</v>
          </cell>
          <cell r="BV314" t="str">
            <v>Inversión</v>
          </cell>
          <cell r="BW314">
            <v>83485039</v>
          </cell>
          <cell r="BX314" t="str">
            <v>N/A</v>
          </cell>
          <cell r="BY314" t="str">
            <v>N/A</v>
          </cell>
          <cell r="BZ314">
            <v>7589549</v>
          </cell>
          <cell r="CA314" t="str">
            <v>N/A</v>
          </cell>
          <cell r="CB314">
            <v>80623</v>
          </cell>
          <cell r="CC314" t="str">
            <v xml:space="preserve">	94223</v>
          </cell>
          <cell r="CD314">
            <v>2022011000068</v>
          </cell>
          <cell r="CE314">
            <v>44974</v>
          </cell>
          <cell r="CF314">
            <v>44974</v>
          </cell>
          <cell r="CG314" t="str">
            <v>N/A</v>
          </cell>
          <cell r="CH314" t="str">
            <v>N/A</v>
          </cell>
          <cell r="CI314" t="str">
            <v>N/A</v>
          </cell>
          <cell r="CJ314" t="str">
            <v>N/A</v>
          </cell>
          <cell r="CK314" t="str">
            <v>N/A</v>
          </cell>
          <cell r="CL314">
            <v>0</v>
          </cell>
          <cell r="CM314" t="str">
            <v>N/A</v>
          </cell>
          <cell r="CN314">
            <v>0</v>
          </cell>
          <cell r="CO314" t="str">
            <v>N/A</v>
          </cell>
          <cell r="CP314">
            <v>0</v>
          </cell>
          <cell r="CQ314" t="str">
            <v>N/A</v>
          </cell>
          <cell r="CR314">
            <v>0</v>
          </cell>
          <cell r="CS314" t="str">
            <v>N/A</v>
          </cell>
          <cell r="CT314">
            <v>0</v>
          </cell>
          <cell r="CU314">
            <v>0</v>
          </cell>
          <cell r="CV314">
            <v>-214</v>
          </cell>
          <cell r="CW314">
            <v>83485039</v>
          </cell>
          <cell r="CX314" t="str">
            <v>NO</v>
          </cell>
          <cell r="CY314" t="str">
            <v>N/A</v>
          </cell>
          <cell r="CZ314" t="str">
            <v>N/A</v>
          </cell>
          <cell r="DA314" t="str">
            <v>N/A</v>
          </cell>
          <cell r="DB314">
            <v>45291</v>
          </cell>
          <cell r="DC314">
            <v>45077</v>
          </cell>
          <cell r="DD314">
            <v>-265</v>
          </cell>
          <cell r="DE314" t="str">
            <v>NO</v>
          </cell>
          <cell r="DF314" t="str">
            <v>Bogotá D.C.</v>
          </cell>
          <cell r="DG314" t="str">
            <v>Cumplimiento</v>
          </cell>
          <cell r="DH314" t="str">
            <v xml:space="preserve">21-47-101026472 </v>
          </cell>
          <cell r="DI314">
            <v>0</v>
          </cell>
          <cell r="DJ314" t="str">
            <v>Seguros del Estado S.A.</v>
          </cell>
          <cell r="DK314">
            <v>44973</v>
          </cell>
          <cell r="DL314" t="str">
            <v>17/02/2023 - 30/06/2024</v>
          </cell>
          <cell r="DM314">
            <v>44974</v>
          </cell>
          <cell r="DN314" t="str">
            <v>https://jepcolombia.sharepoint.com/:b:/g/SE/DAJ/SDC/EarpBS1Z6MlLqnfyqR6JW6cB39KWhb3-yC4vUwidEsx7_Q?e=nnw8hn</v>
          </cell>
          <cell r="DO314" t="str">
            <v xml:space="preserve"> otrosí No. 1 Modificar el literal A de la “Cláusula
Octava – forma de pago”
Se termina de manera anticipada con ejecución hasta el 1 de junio de 2023</v>
          </cell>
          <cell r="DP314" t="str">
            <v>Terminado</v>
          </cell>
          <cell r="DQ314" t="str">
            <v>Terminación anticipada</v>
          </cell>
          <cell r="DR314" t="str">
            <v>N/A</v>
          </cell>
          <cell r="DS314" t="str">
            <v>DERECHO</v>
          </cell>
          <cell r="DT314" t="str">
            <v>N/A</v>
          </cell>
          <cell r="DU314" t="str">
            <v>FEMENINO</v>
          </cell>
        </row>
        <row r="315">
          <cell r="AY315" t="str">
            <v>JEP-233-2023</v>
          </cell>
          <cell r="AZ315" t="str">
            <v>JEP-CSPO-233-2023</v>
          </cell>
          <cell r="BA315" t="str">
            <v>Laura Paredes</v>
          </cell>
          <cell r="BB315">
            <v>44957</v>
          </cell>
          <cell r="BC315" t="str">
            <v>Erika Jazmin Garzón Daza</v>
          </cell>
          <cell r="BD315" t="str">
            <v>Contratos o convenios que no requieren pluralidad de ofertas</v>
          </cell>
          <cell r="BE315" t="str">
            <v>1. Prestación de servicios</v>
          </cell>
          <cell r="BF315" t="str">
            <v>Cédula de ciudadanía</v>
          </cell>
          <cell r="BG315">
            <v>1072466089</v>
          </cell>
          <cell r="BH315">
            <v>8</v>
          </cell>
          <cell r="BI315" t="str">
            <v>Persona Natural</v>
          </cell>
          <cell r="BJ315" t="str">
            <v xml:space="preserve">Nocaima </v>
          </cell>
          <cell r="BK315" t="str">
            <v xml:space="preserve">Prestar servicios profesionales especializados para apoyar la articulación de las dependencias de la Secretaría Ejecutiva en la atención de las necesidades que surjan para la instrucción de los macrocasos que se adelantan ante las Salas y Secciones. </v>
          </cell>
          <cell r="BL315" t="str">
            <v>Administrativo Transversal</v>
          </cell>
          <cell r="BM315" t="str">
            <v>Harvey Danilo Suarez Morales</v>
          </cell>
          <cell r="BN315" t="str">
            <v>Secretaría Ejecutiva</v>
          </cell>
          <cell r="BO315" t="str">
            <v>B- Subsecretaría Ejecutiva</v>
          </cell>
          <cell r="BP315" t="str">
            <v>Angela Maria Mora Soto</v>
          </cell>
          <cell r="BQ315">
            <v>52085127</v>
          </cell>
          <cell r="BR315" t="str">
            <v>B - Subsecretaría Ejecutiva</v>
          </cell>
          <cell r="BS315" t="str">
            <v>N/A</v>
          </cell>
          <cell r="BT315" t="str">
            <v>N/A</v>
          </cell>
          <cell r="BU315" t="str">
            <v>N/A</v>
          </cell>
          <cell r="BV315" t="str">
            <v>Inversión</v>
          </cell>
          <cell r="BW315">
            <v>118338066</v>
          </cell>
          <cell r="BX315" t="str">
            <v>N/A</v>
          </cell>
          <cell r="BY315" t="str">
            <v>N/A</v>
          </cell>
          <cell r="BZ315">
            <v>10758006</v>
          </cell>
          <cell r="CA315" t="str">
            <v>N/A</v>
          </cell>
          <cell r="CB315">
            <v>68623</v>
          </cell>
          <cell r="CC315">
            <v>58923</v>
          </cell>
          <cell r="CD315" t="str">
            <v xml:space="preserve">	2022011000068</v>
          </cell>
          <cell r="CE315">
            <v>44957</v>
          </cell>
          <cell r="CF315">
            <v>44960</v>
          </cell>
          <cell r="CG315" t="str">
            <v>N/A</v>
          </cell>
          <cell r="CH315" t="str">
            <v>N/A</v>
          </cell>
          <cell r="CI315" t="str">
            <v>N/A</v>
          </cell>
          <cell r="CJ315" t="str">
            <v>N/A</v>
          </cell>
          <cell r="CK315" t="str">
            <v>N/A</v>
          </cell>
          <cell r="CL315">
            <v>0</v>
          </cell>
          <cell r="CM315" t="str">
            <v>N/A</v>
          </cell>
          <cell r="CN315">
            <v>0</v>
          </cell>
          <cell r="CO315" t="str">
            <v>N/A</v>
          </cell>
          <cell r="CP315">
            <v>0</v>
          </cell>
          <cell r="CQ315" t="str">
            <v>N/A</v>
          </cell>
          <cell r="CR315">
            <v>0</v>
          </cell>
          <cell r="CS315" t="str">
            <v>N/A</v>
          </cell>
          <cell r="CT315">
            <v>0</v>
          </cell>
          <cell r="CU315">
            <v>0</v>
          </cell>
          <cell r="CV315">
            <v>-173</v>
          </cell>
          <cell r="CW315">
            <v>118338066</v>
          </cell>
          <cell r="CX315" t="str">
            <v>NO</v>
          </cell>
          <cell r="CY315" t="str">
            <v>N/A</v>
          </cell>
          <cell r="CZ315" t="str">
            <v>N/A</v>
          </cell>
          <cell r="DA315" t="str">
            <v>N/A</v>
          </cell>
          <cell r="DB315">
            <v>45291</v>
          </cell>
          <cell r="DC315">
            <v>45118</v>
          </cell>
          <cell r="DD315">
            <v>-224</v>
          </cell>
          <cell r="DE315" t="str">
            <v>NO</v>
          </cell>
          <cell r="DF315" t="str">
            <v>Bogotá D.C.</v>
          </cell>
          <cell r="DG315" t="str">
            <v>Cumplimiento</v>
          </cell>
          <cell r="DH315" t="str">
            <v>21-45-101399312</v>
          </cell>
          <cell r="DI315">
            <v>0</v>
          </cell>
          <cell r="DJ315" t="str">
            <v>Seguros del Estado S.A.</v>
          </cell>
          <cell r="DK315">
            <v>44959</v>
          </cell>
          <cell r="DL315" t="str">
            <v>01/02/2023 - 01/07/2024</v>
          </cell>
          <cell r="DM315">
            <v>44960</v>
          </cell>
          <cell r="DN315" t="str">
            <v>https://jepcolombia.sharepoint.com/:b:/g/SE/DAJ/SDC/EYNONbq9Lr9Fl4xFdT7U07cBdGGJgLkAKv9RkdfcU8E78g?e=IBA6tG</v>
          </cell>
          <cell r="DO315" t="str">
            <v xml:space="preserve">Modificar la “Cláusula Sexta – Valor del Contrato” $118.338.066 Modificar la “Cláusula Octava –Forma de Pago”
</v>
          </cell>
          <cell r="DP315" t="str">
            <v>Terminado</v>
          </cell>
          <cell r="DQ315" t="str">
            <v>Terminación anticipada</v>
          </cell>
          <cell r="DR315" t="str">
            <v>N/A</v>
          </cell>
          <cell r="DS315" t="str">
            <v>DERECHO</v>
          </cell>
          <cell r="DT315" t="str">
            <v>N/A</v>
          </cell>
          <cell r="DU315" t="str">
            <v>FEMENINO</v>
          </cell>
        </row>
        <row r="316">
          <cell r="AY316" t="str">
            <v>JEP-189-2023</v>
          </cell>
          <cell r="AZ316" t="str">
            <v>JEP-CSPO-189-2023</v>
          </cell>
          <cell r="BA316" t="str">
            <v>Laura Paredes</v>
          </cell>
          <cell r="BB316">
            <v>44953</v>
          </cell>
          <cell r="BC316" t="str">
            <v>Edgar Ricardo Serrano Navarro</v>
          </cell>
          <cell r="BD316" t="str">
            <v>Contratos o convenios que no requieren pluralidad de ofertas</v>
          </cell>
          <cell r="BE316" t="str">
            <v>1. Prestación de servicios</v>
          </cell>
          <cell r="BF316" t="str">
            <v>Cédula de ciudadanía</v>
          </cell>
          <cell r="BG316">
            <v>79556307</v>
          </cell>
          <cell r="BH316">
            <v>1</v>
          </cell>
          <cell r="BI316" t="str">
            <v>Persona Natural</v>
          </cell>
          <cell r="BJ316" t="str">
            <v>Bogotá D.C.</v>
          </cell>
          <cell r="BK316" t="str">
            <v>Prestar servicios profesionales especializados para apoyar la articulación de las dependencias de la Secretaría Ejecutiva en la atención de las necesidades que surjan para la instrucción de los macrocasos que se adelantan ante las Salas y Secciones</v>
          </cell>
          <cell r="BL316" t="str">
            <v>Administrativo Transversal</v>
          </cell>
          <cell r="BM316" t="str">
            <v>Harvey Danilo Suarez Morales</v>
          </cell>
          <cell r="BN316" t="str">
            <v>Secretaría Ejecutiva</v>
          </cell>
          <cell r="BO316" t="str">
            <v>B- Subsecretaría Ejecutiva</v>
          </cell>
          <cell r="BP316" t="str">
            <v>Angela Maria Mora Soto</v>
          </cell>
          <cell r="BQ316">
            <v>52085127</v>
          </cell>
          <cell r="BR316" t="str">
            <v>B - Subsecretaría Ejecutiva</v>
          </cell>
          <cell r="BS316" t="str">
            <v>N/A</v>
          </cell>
          <cell r="BT316" t="str">
            <v>N/A</v>
          </cell>
          <cell r="BU316" t="str">
            <v>N/A</v>
          </cell>
          <cell r="BV316" t="str">
            <v>Inversión</v>
          </cell>
          <cell r="BW316">
            <v>129096072</v>
          </cell>
          <cell r="BX316" t="str">
            <v>N/A</v>
          </cell>
          <cell r="BY316" t="str">
            <v>N/A</v>
          </cell>
          <cell r="BZ316">
            <v>10758006</v>
          </cell>
          <cell r="CA316" t="str">
            <v>N/A</v>
          </cell>
          <cell r="CB316">
            <v>68723</v>
          </cell>
          <cell r="CC316">
            <v>56623</v>
          </cell>
          <cell r="CD316" t="str">
            <v xml:space="preserve">	2022011000068</v>
          </cell>
          <cell r="CE316">
            <v>44956</v>
          </cell>
          <cell r="CF316">
            <v>44964</v>
          </cell>
          <cell r="CG316" t="str">
            <v>N/A</v>
          </cell>
          <cell r="CH316" t="str">
            <v>N/A</v>
          </cell>
          <cell r="CI316" t="str">
            <v>N/A</v>
          </cell>
          <cell r="CJ316" t="str">
            <v>N/A</v>
          </cell>
          <cell r="CK316" t="str">
            <v>N/A</v>
          </cell>
          <cell r="CL316">
            <v>0</v>
          </cell>
          <cell r="CM316" t="str">
            <v>N/A</v>
          </cell>
          <cell r="CN316">
            <v>0</v>
          </cell>
          <cell r="CO316" t="str">
            <v>N/A</v>
          </cell>
          <cell r="CP316">
            <v>0</v>
          </cell>
          <cell r="CQ316" t="str">
            <v>N/A</v>
          </cell>
          <cell r="CR316">
            <v>0</v>
          </cell>
          <cell r="CS316" t="str">
            <v>N/A</v>
          </cell>
          <cell r="CT316">
            <v>0</v>
          </cell>
          <cell r="CU316">
            <v>0</v>
          </cell>
          <cell r="CV316">
            <v>-279</v>
          </cell>
          <cell r="CW316">
            <v>129096072</v>
          </cell>
          <cell r="CX316" t="str">
            <v>NO</v>
          </cell>
          <cell r="CY316" t="str">
            <v>N/A</v>
          </cell>
          <cell r="CZ316" t="str">
            <v>N/A</v>
          </cell>
          <cell r="DA316" t="str">
            <v>N/A</v>
          </cell>
          <cell r="DB316">
            <v>45291</v>
          </cell>
          <cell r="DC316">
            <v>45012</v>
          </cell>
          <cell r="DD316">
            <v>-330</v>
          </cell>
          <cell r="DE316" t="str">
            <v>NO</v>
          </cell>
          <cell r="DF316" t="str">
            <v>Bogotá D.C.</v>
          </cell>
          <cell r="DG316" t="str">
            <v>Cumplimiento</v>
          </cell>
          <cell r="DH316" t="str">
            <v>14-44-101173183</v>
          </cell>
          <cell r="DI316">
            <v>0</v>
          </cell>
          <cell r="DJ316" t="str">
            <v>Seguros del Estado S.A.</v>
          </cell>
          <cell r="DK316">
            <v>44957</v>
          </cell>
          <cell r="DL316" t="str">
            <v>30/01/2023 - 30/06/2024</v>
          </cell>
          <cell r="DM316">
            <v>44964</v>
          </cell>
          <cell r="DN316" t="str">
            <v>https://jepcolombia.sharepoint.com/:b:/g/SE/DAJ/SDC/EYOiTpZi5IZHhz2PltuRdVkBzLZFu5uFvHITEIboTQrjig?e=uI2pY2</v>
          </cell>
          <cell r="DO316" t="str">
            <v>Se solicita la terminación anticipada de común acuerdo, del contrato No. 189-2023 el cuál se ejecutará hasta el veintisiete (27) de marzo de 2023 inclusive.</v>
          </cell>
          <cell r="DP316" t="str">
            <v>Terminado</v>
          </cell>
          <cell r="DQ316" t="str">
            <v>Terminación anticipada</v>
          </cell>
          <cell r="DR316" t="str">
            <v>N/A</v>
          </cell>
          <cell r="DS316" t="str">
            <v>DERECHO</v>
          </cell>
          <cell r="DT316" t="str">
            <v>N/A</v>
          </cell>
          <cell r="DU316" t="str">
            <v>MASCULINO</v>
          </cell>
        </row>
        <row r="317">
          <cell r="AY317" t="str">
            <v>JEP-188-2023</v>
          </cell>
          <cell r="AZ317" t="str">
            <v>JEP-CSPO-188-2023</v>
          </cell>
          <cell r="BA317" t="str">
            <v>Laura Paredes</v>
          </cell>
          <cell r="BB317">
            <v>44953</v>
          </cell>
          <cell r="BC317" t="str">
            <v>Julia Victoria Mora Trujillo</v>
          </cell>
          <cell r="BD317" t="str">
            <v>Contratos o convenios que no requieren pluralidad de ofertas</v>
          </cell>
          <cell r="BE317" t="str">
            <v>1. Prestación de servicios</v>
          </cell>
          <cell r="BF317" t="str">
            <v>Cédula de ciudadanía</v>
          </cell>
          <cell r="BG317">
            <v>65757961</v>
          </cell>
          <cell r="BH317">
            <v>9</v>
          </cell>
          <cell r="BI317" t="str">
            <v>Persona Natural</v>
          </cell>
          <cell r="BJ317" t="str">
            <v>Ibagué</v>
          </cell>
          <cell r="BK317" t="str">
            <v>Prestar servicios profesionales especializados para apoyar la articulación de las dependencias de la Secretaría Ejecutiva en la atención de las necesidades que surjan para la instrucción de los macrocasos que se adelantan ante las Salas y Secciones</v>
          </cell>
          <cell r="BL317" t="str">
            <v>Administrativo Transversal</v>
          </cell>
          <cell r="BM317" t="str">
            <v>Harvey Danilo Suárez Morales</v>
          </cell>
          <cell r="BN317" t="str">
            <v>Secretaría Ejecutiva</v>
          </cell>
          <cell r="BO317" t="str">
            <v>B- Subsecretaría Ejecutiva</v>
          </cell>
          <cell r="BP317" t="str">
            <v>Maria del Pilar Torres Navarrete</v>
          </cell>
          <cell r="BQ317">
            <v>52107153</v>
          </cell>
          <cell r="BR317" t="str">
            <v>B - Subsecretaría Ejecutiva</v>
          </cell>
          <cell r="BS317" t="str">
            <v>N/A</v>
          </cell>
          <cell r="BT317" t="str">
            <v>N/A</v>
          </cell>
          <cell r="BU317" t="str">
            <v>N/A</v>
          </cell>
          <cell r="BV317" t="str">
            <v>Inversión</v>
          </cell>
          <cell r="BW317">
            <v>129096072</v>
          </cell>
          <cell r="BX317" t="str">
            <v>N/A</v>
          </cell>
          <cell r="BY317" t="str">
            <v>N/A</v>
          </cell>
          <cell r="BZ317">
            <v>10758006</v>
          </cell>
          <cell r="CA317" t="str">
            <v>N/A</v>
          </cell>
          <cell r="CB317">
            <v>68823</v>
          </cell>
          <cell r="CC317">
            <v>54923</v>
          </cell>
          <cell r="CD317" t="str">
            <v xml:space="preserve">	2022011000068</v>
          </cell>
          <cell r="CE317">
            <v>44956</v>
          </cell>
          <cell r="CF317">
            <v>44958</v>
          </cell>
          <cell r="CG317" t="str">
            <v>N/A</v>
          </cell>
          <cell r="CH317" t="str">
            <v>N/A</v>
          </cell>
          <cell r="CI317" t="str">
            <v>N/A</v>
          </cell>
          <cell r="CJ317" t="str">
            <v>N/A</v>
          </cell>
          <cell r="CK317" t="str">
            <v>N/A</v>
          </cell>
          <cell r="CL317">
            <v>0</v>
          </cell>
          <cell r="CM317" t="str">
            <v>N/A</v>
          </cell>
          <cell r="CN317">
            <v>0</v>
          </cell>
          <cell r="CO317" t="str">
            <v>N/A</v>
          </cell>
          <cell r="CP317">
            <v>0</v>
          </cell>
          <cell r="CQ317" t="str">
            <v>N/A</v>
          </cell>
          <cell r="CR317">
            <v>0</v>
          </cell>
          <cell r="CS317" t="str">
            <v>N/A</v>
          </cell>
          <cell r="CT317">
            <v>0</v>
          </cell>
          <cell r="CU317" t="str">
            <v>N/A</v>
          </cell>
          <cell r="CV317">
            <v>0</v>
          </cell>
          <cell r="CW317">
            <v>129096072</v>
          </cell>
          <cell r="CX317" t="str">
            <v>NO</v>
          </cell>
          <cell r="CY317" t="str">
            <v>N/A</v>
          </cell>
          <cell r="CZ317" t="str">
            <v>N/A</v>
          </cell>
          <cell r="DA317" t="str">
            <v>N/A</v>
          </cell>
          <cell r="DB317">
            <v>45291</v>
          </cell>
          <cell r="DC317">
            <v>45291</v>
          </cell>
          <cell r="DD317">
            <v>-51</v>
          </cell>
          <cell r="DE317" t="str">
            <v>NO</v>
          </cell>
          <cell r="DF317" t="str">
            <v>Bogotá D.C.</v>
          </cell>
          <cell r="DG317" t="str">
            <v>Cumplimiento</v>
          </cell>
          <cell r="DH317" t="str">
            <v>21-45-101399035</v>
          </cell>
          <cell r="DI317">
            <v>0</v>
          </cell>
          <cell r="DJ317" t="str">
            <v>Seguros del Estado S.A.</v>
          </cell>
          <cell r="DK317">
            <v>44956</v>
          </cell>
          <cell r="DL317" t="str">
            <v>30/01/2023 - 01/07/2024</v>
          </cell>
          <cell r="DM317">
            <v>44958</v>
          </cell>
          <cell r="DN317" t="str">
            <v>https://jepcolombia.sharepoint.com/:b:/g/SE/DAJ/SDC/EeYZgXCBNn5EnvAboVZ7wO4BhibiuDqwKlk864x8qAqQLA?e=Kg8x1D</v>
          </cell>
          <cell r="DO317" t="str">
            <v>Ninguna</v>
          </cell>
          <cell r="DP317" t="str">
            <v>Terminado</v>
          </cell>
          <cell r="DQ317" t="str">
            <v>Ingreso</v>
          </cell>
          <cell r="DR317" t="str">
            <v>N/A</v>
          </cell>
          <cell r="DS317" t="str">
            <v>DERECHO</v>
          </cell>
          <cell r="DT317" t="str">
            <v>N/A</v>
          </cell>
          <cell r="DU317" t="str">
            <v>FEMENINO</v>
          </cell>
        </row>
        <row r="318">
          <cell r="AY318" t="str">
            <v>JEP-234-2023</v>
          </cell>
          <cell r="AZ318" t="str">
            <v>JEP-CSPO-234-2023</v>
          </cell>
          <cell r="BA318" t="str">
            <v>Laura Paredes</v>
          </cell>
          <cell r="BB318">
            <v>44957</v>
          </cell>
          <cell r="BC318" t="str">
            <v>Juan David Salas Riaño</v>
          </cell>
          <cell r="BD318" t="str">
            <v>Contratos o convenios que no requieren pluralidad de ofertas</v>
          </cell>
          <cell r="BE318" t="str">
            <v>1. Prestación de servicios</v>
          </cell>
          <cell r="BF318" t="str">
            <v>Cédula de ciudadanía</v>
          </cell>
          <cell r="BG318">
            <v>1020720743</v>
          </cell>
          <cell r="BH318">
            <v>7</v>
          </cell>
          <cell r="BI318" t="str">
            <v>Persona Natural</v>
          </cell>
          <cell r="BJ318" t="str">
            <v>Bogotá D.C.</v>
          </cell>
          <cell r="BK318" t="str">
            <v>Prestar servicios profesionales especializados para apoyar la articulación de las dependencias de la Secretaría Ejecutiva en la atención de las necesidades que surjan para la instrucción de los macrocasos que se adelantan ante las Salas y Secciones.</v>
          </cell>
          <cell r="BL318" t="str">
            <v>Administrativo Transversal</v>
          </cell>
          <cell r="BM318" t="str">
            <v>Harvey Danilo Suárez Morales</v>
          </cell>
          <cell r="BN318" t="str">
            <v>Secretaría Ejecutiva</v>
          </cell>
          <cell r="BO318" t="str">
            <v>B- Subsecretaría Ejecutiva</v>
          </cell>
          <cell r="BP318" t="str">
            <v>Maria del Pilar Torres Navarrete</v>
          </cell>
          <cell r="BQ318">
            <v>52107153</v>
          </cell>
          <cell r="BR318" t="str">
            <v>B - Subsecretaría Ejecutiva</v>
          </cell>
          <cell r="BS318" t="str">
            <v>N/A</v>
          </cell>
          <cell r="BT318" t="str">
            <v>N/A</v>
          </cell>
          <cell r="BU318" t="str">
            <v>N/A</v>
          </cell>
          <cell r="BV318" t="str">
            <v>Inversión</v>
          </cell>
          <cell r="BW318">
            <v>118338066</v>
          </cell>
          <cell r="BX318" t="str">
            <v>N/A</v>
          </cell>
          <cell r="BY318" t="str">
            <v>N/A</v>
          </cell>
          <cell r="BZ318">
            <v>10758006</v>
          </cell>
          <cell r="CA318" t="str">
            <v>N/A</v>
          </cell>
          <cell r="CB318">
            <v>69023</v>
          </cell>
          <cell r="CC318">
            <v>58823</v>
          </cell>
          <cell r="CD318">
            <v>2022011000068</v>
          </cell>
          <cell r="CE318">
            <v>44957</v>
          </cell>
          <cell r="CF318">
            <v>44958</v>
          </cell>
          <cell r="CG318" t="str">
            <v>N/A</v>
          </cell>
          <cell r="CH318" t="str">
            <v>N/A</v>
          </cell>
          <cell r="CI318" t="str">
            <v>N/A</v>
          </cell>
          <cell r="CJ318" t="str">
            <v>N/A</v>
          </cell>
          <cell r="CK318" t="str">
            <v>N/A</v>
          </cell>
          <cell r="CL318">
            <v>0</v>
          </cell>
          <cell r="CM318" t="str">
            <v>N/A</v>
          </cell>
          <cell r="CN318">
            <v>0</v>
          </cell>
          <cell r="CO318" t="str">
            <v>N/A</v>
          </cell>
          <cell r="CP318">
            <v>0</v>
          </cell>
          <cell r="CQ318" t="str">
            <v>N/A</v>
          </cell>
          <cell r="CR318">
            <v>0</v>
          </cell>
          <cell r="CS318" t="str">
            <v>N/A</v>
          </cell>
          <cell r="CT318">
            <v>0</v>
          </cell>
          <cell r="CU318" t="str">
            <v>N/A</v>
          </cell>
          <cell r="CV318">
            <v>0</v>
          </cell>
          <cell r="CW318">
            <v>118338066</v>
          </cell>
          <cell r="CX318" t="str">
            <v>NO</v>
          </cell>
          <cell r="CY318" t="str">
            <v>N/A</v>
          </cell>
          <cell r="CZ318" t="str">
            <v>N/A</v>
          </cell>
          <cell r="DA318" t="str">
            <v>N/A</v>
          </cell>
          <cell r="DB318">
            <v>45291</v>
          </cell>
          <cell r="DC318">
            <v>45291</v>
          </cell>
          <cell r="DD318">
            <v>-51</v>
          </cell>
          <cell r="DE318" t="str">
            <v>SI</v>
          </cell>
          <cell r="DF318" t="str">
            <v>Bogotá D.C.</v>
          </cell>
          <cell r="DG318" t="str">
            <v>Cumplimiento</v>
          </cell>
          <cell r="DH318" t="str">
            <v>21-45-101399214</v>
          </cell>
          <cell r="DI318">
            <v>0</v>
          </cell>
          <cell r="DJ318" t="str">
            <v>Seguros del Estado S.A.</v>
          </cell>
          <cell r="DK318">
            <v>44958</v>
          </cell>
          <cell r="DL318" t="str">
            <v>31/01/2023 - 01/07/2024</v>
          </cell>
          <cell r="DM318">
            <v>44958</v>
          </cell>
          <cell r="DN318" t="str">
            <v>https://jepcolombia.sharepoint.com/:b:/g/SE/DAJ/SDC/EZeenNVPH2RGuZUTFAjDpF0BbmGMu1_2A-eglbgkFbd_gQ?e=jHcBcB</v>
          </cell>
          <cell r="DO318" t="str">
            <v>Mediante otrosí número 1 del primero de marzo de 2023 se solicita Modificar la “Cláusula Sexta – Valor del Contrato” por $118338066</v>
          </cell>
          <cell r="DP318" t="str">
            <v>Terminado</v>
          </cell>
          <cell r="DQ318" t="str">
            <v>Ingreso</v>
          </cell>
          <cell r="DR318" t="str">
            <v>N/A</v>
          </cell>
          <cell r="DS318" t="str">
            <v>GOBIERNO Y RELACIONES INTERNACIONALES</v>
          </cell>
          <cell r="DT318" t="str">
            <v>N/A</v>
          </cell>
          <cell r="DU318" t="str">
            <v>MASCULINO</v>
          </cell>
        </row>
        <row r="319">
          <cell r="AY319" t="str">
            <v>JEP-243-2023</v>
          </cell>
          <cell r="AZ319" t="str">
            <v>JEP-CSPO-243-2023</v>
          </cell>
          <cell r="BA319" t="str">
            <v>Laura Paredes</v>
          </cell>
          <cell r="BB319">
            <v>44592</v>
          </cell>
          <cell r="BC319" t="str">
            <v>Andrea Carolina Estupiñan Chiquillo</v>
          </cell>
          <cell r="BD319" t="str">
            <v>Contratos o convenios que no requieren pluralidad de ofertas</v>
          </cell>
          <cell r="BE319" t="str">
            <v>1. Prestación de servicios</v>
          </cell>
          <cell r="BF319" t="str">
            <v>Cédula de ciudadanía</v>
          </cell>
          <cell r="BG319">
            <v>52515944</v>
          </cell>
          <cell r="BH319">
            <v>8</v>
          </cell>
          <cell r="BI319" t="str">
            <v>Persona Natural</v>
          </cell>
          <cell r="BJ319" t="str">
            <v>Bogotá D.C.</v>
          </cell>
          <cell r="BK319" t="str">
            <v xml:space="preserve">Prestar servicios profesionales especializados para apoyar la articulación de las dependencias de la Secretaría Ejecutiva en la atención de las necesidades que surjan para la instrucción de los macrocasos que se adelantan ante las Salas y Secciones. </v>
          </cell>
          <cell r="BL319" t="str">
            <v>Administrativo Transversal</v>
          </cell>
          <cell r="BM319" t="str">
            <v>Harvey Danilo Suárez Morales</v>
          </cell>
          <cell r="BN319" t="str">
            <v>Secretaría Ejecutiva</v>
          </cell>
          <cell r="BO319" t="str">
            <v>B- Subsecretaría Ejecutiva</v>
          </cell>
          <cell r="BP319" t="str">
            <v>Maria del Pilar Torres Navarrete</v>
          </cell>
          <cell r="BQ319">
            <v>52107153</v>
          </cell>
          <cell r="BR319" t="str">
            <v>B - Subsecretaría Ejecutiva</v>
          </cell>
          <cell r="BS319" t="str">
            <v>N/A</v>
          </cell>
          <cell r="BT319" t="str">
            <v>N/A</v>
          </cell>
          <cell r="BU319" t="str">
            <v>N/A</v>
          </cell>
          <cell r="BV319" t="str">
            <v>Inversión</v>
          </cell>
          <cell r="BW319">
            <v>118338066</v>
          </cell>
          <cell r="BX319" t="str">
            <v>N/A</v>
          </cell>
          <cell r="BY319" t="str">
            <v>N/A</v>
          </cell>
          <cell r="BZ319">
            <v>10758006</v>
          </cell>
          <cell r="CA319" t="str">
            <v>N/A</v>
          </cell>
          <cell r="CB319">
            <v>69123</v>
          </cell>
          <cell r="CC319">
            <v>59023</v>
          </cell>
          <cell r="CD319">
            <v>2022011000068</v>
          </cell>
          <cell r="CE319">
            <v>44958</v>
          </cell>
          <cell r="CF319">
            <v>44958</v>
          </cell>
          <cell r="CG319" t="str">
            <v>N/A</v>
          </cell>
          <cell r="CH319" t="str">
            <v>N/A</v>
          </cell>
          <cell r="CI319" t="str">
            <v>N/A</v>
          </cell>
          <cell r="CJ319" t="str">
            <v>N/A</v>
          </cell>
          <cell r="CK319" t="str">
            <v>N/A</v>
          </cell>
          <cell r="CL319">
            <v>0</v>
          </cell>
          <cell r="CM319" t="str">
            <v>N/A</v>
          </cell>
          <cell r="CN319">
            <v>0</v>
          </cell>
          <cell r="CO319" t="str">
            <v>N/A</v>
          </cell>
          <cell r="CP319">
            <v>0</v>
          </cell>
          <cell r="CQ319" t="str">
            <v>N/A</v>
          </cell>
          <cell r="CR319">
            <v>0</v>
          </cell>
          <cell r="CS319" t="str">
            <v>N/A</v>
          </cell>
          <cell r="CT319">
            <v>0</v>
          </cell>
          <cell r="CU319" t="str">
            <v>N/A</v>
          </cell>
          <cell r="CV319">
            <v>0</v>
          </cell>
          <cell r="CW319">
            <v>118338066</v>
          </cell>
          <cell r="CX319" t="str">
            <v>NO</v>
          </cell>
          <cell r="CY319" t="str">
            <v>N/A</v>
          </cell>
          <cell r="CZ319" t="str">
            <v>N/A</v>
          </cell>
          <cell r="DA319" t="str">
            <v>N/A</v>
          </cell>
          <cell r="DB319">
            <v>45291</v>
          </cell>
          <cell r="DC319">
            <v>45291</v>
          </cell>
          <cell r="DD319">
            <v>-51</v>
          </cell>
          <cell r="DE319" t="str">
            <v>NO</v>
          </cell>
          <cell r="DF319" t="str">
            <v>Bogotá D.C.</v>
          </cell>
          <cell r="DG319" t="str">
            <v>Cumplimiento</v>
          </cell>
          <cell r="DH319" t="str">
            <v>21-45-101399214</v>
          </cell>
          <cell r="DI319">
            <v>0</v>
          </cell>
          <cell r="DJ319" t="str">
            <v>Seguros del Estado S.A.</v>
          </cell>
          <cell r="DK319">
            <v>44958</v>
          </cell>
          <cell r="DL319" t="str">
            <v>31/01/2023 - 01/07/2024</v>
          </cell>
          <cell r="DM319">
            <v>44958</v>
          </cell>
          <cell r="DN319" t="str">
            <v>https://jepcolombia.sharepoint.com/:b:/g/SE/DAJ/SDC/EVhBIpviMuNJvIoVQijlHx4B3ncw3j2HrltkAn1mssfijA?e=K5c69z</v>
          </cell>
          <cell r="DO319" t="str">
            <v>Modificar la “Cláusula Sexta – Valor del Contrato” $118.338.066 Modificar la “Cláusula Octava –Forma de Pago” $118.338.066</v>
          </cell>
          <cell r="DP319" t="str">
            <v>Terminado</v>
          </cell>
          <cell r="DQ319" t="str">
            <v>Ingreso</v>
          </cell>
          <cell r="DR319" t="str">
            <v>N/A</v>
          </cell>
          <cell r="DS319" t="str">
            <v>PENDIENTE</v>
          </cell>
          <cell r="DT319" t="str">
            <v>N/A</v>
          </cell>
          <cell r="DU319" t="str">
            <v>FEMENINO</v>
          </cell>
        </row>
        <row r="320">
          <cell r="AY320" t="str">
            <v>JEP-736-2023</v>
          </cell>
          <cell r="AZ320" t="str">
            <v>JEP-CSPO-718-2023</v>
          </cell>
          <cell r="BA320" t="str">
            <v>Laura Paredes</v>
          </cell>
          <cell r="BB320">
            <v>45140</v>
          </cell>
          <cell r="BC320" t="str">
            <v>Ledis Luz Munera Villalobos</v>
          </cell>
          <cell r="BD320" t="str">
            <v>Contratos o convenios que no requieren pluralidad de ofertas</v>
          </cell>
          <cell r="BE320" t="str">
            <v>1. Prestación de servicios</v>
          </cell>
          <cell r="BF320" t="str">
            <v>Cedula de ciudadania</v>
          </cell>
          <cell r="BG320">
            <v>45520625</v>
          </cell>
          <cell r="BH320">
            <v>8</v>
          </cell>
          <cell r="BI320" t="str">
            <v>Persona Natural</v>
          </cell>
          <cell r="BJ320" t="str">
            <v>Cartagena</v>
          </cell>
          <cell r="BK320" t="str">
            <v>Prestar servicios profesionales especializados para apoyar la articulación de las dependencias de la Secretaría Ejecutiva en la atención de las necesidades que surjan para la instrucción de los macrocasos que se adelantan ante las Salas y Secciones</v>
          </cell>
          <cell r="BL320" t="str">
            <v>Administrativo Transversal</v>
          </cell>
          <cell r="BM320" t="str">
            <v>Harvey Danilo Suárez Morales</v>
          </cell>
          <cell r="BN320" t="str">
            <v>Secretaría Ejecutiva</v>
          </cell>
          <cell r="BO320" t="str">
            <v>B- Subsecretaría Ejecutiva</v>
          </cell>
          <cell r="BP320" t="str">
            <v>Maria del Pilar Torres Navarrete</v>
          </cell>
          <cell r="BQ320">
            <v>52107153</v>
          </cell>
          <cell r="BR320" t="str">
            <v>B - Subsecretaría Ejecutiva</v>
          </cell>
          <cell r="BS320" t="str">
            <v>N/A</v>
          </cell>
          <cell r="BT320" t="str">
            <v>N/A</v>
          </cell>
          <cell r="BU320" t="str">
            <v>N/A</v>
          </cell>
          <cell r="BV320" t="str">
            <v>Inversión</v>
          </cell>
          <cell r="BW320">
            <v>53790030</v>
          </cell>
          <cell r="BX320" t="str">
            <v>N/A</v>
          </cell>
          <cell r="BY320" t="str">
            <v>N/A</v>
          </cell>
          <cell r="BZ320">
            <v>10758006</v>
          </cell>
          <cell r="CA320" t="str">
            <v>N/A</v>
          </cell>
          <cell r="CB320">
            <v>68523</v>
          </cell>
          <cell r="CC320">
            <v>457223</v>
          </cell>
          <cell r="CD320">
            <v>2022011000068</v>
          </cell>
          <cell r="CE320">
            <v>45154</v>
          </cell>
          <cell r="CF320">
            <v>45161</v>
          </cell>
          <cell r="CG320" t="str">
            <v>Sarita Velez Gomez</v>
          </cell>
          <cell r="CH320" t="str">
            <v>Cedula de ciudadanía</v>
          </cell>
          <cell r="CI320">
            <v>1094912390</v>
          </cell>
          <cell r="CJ320">
            <v>4</v>
          </cell>
          <cell r="CK320">
            <v>45261</v>
          </cell>
          <cell r="CL320">
            <v>0</v>
          </cell>
          <cell r="CM320" t="str">
            <v>N/A</v>
          </cell>
          <cell r="CN320">
            <v>0</v>
          </cell>
          <cell r="CO320" t="str">
            <v>N/A</v>
          </cell>
          <cell r="CP320">
            <v>0</v>
          </cell>
          <cell r="CQ320" t="str">
            <v>N/A</v>
          </cell>
          <cell r="CR320">
            <v>0</v>
          </cell>
          <cell r="CS320" t="str">
            <v>N/A</v>
          </cell>
          <cell r="CT320">
            <v>0</v>
          </cell>
          <cell r="CU320" t="str">
            <v>N/A</v>
          </cell>
          <cell r="CV320">
            <v>0</v>
          </cell>
          <cell r="CW320">
            <v>53790030</v>
          </cell>
          <cell r="CX320" t="str">
            <v>NO</v>
          </cell>
          <cell r="CY320" t="str">
            <v>N/A</v>
          </cell>
          <cell r="CZ320" t="str">
            <v>N/A</v>
          </cell>
          <cell r="DA320" t="str">
            <v>N/A</v>
          </cell>
          <cell r="DB320">
            <v>45291</v>
          </cell>
          <cell r="DC320">
            <v>45291</v>
          </cell>
          <cell r="DD320">
            <v>-51</v>
          </cell>
          <cell r="DE320" t="str">
            <v>NO</v>
          </cell>
          <cell r="DF320" t="str">
            <v>Bogotá D.C.</v>
          </cell>
          <cell r="DG320" t="str">
            <v>Cumplimiento</v>
          </cell>
          <cell r="DH320" t="str">
            <v xml:space="preserve">	75-47-101002622</v>
          </cell>
          <cell r="DI320">
            <v>0</v>
          </cell>
          <cell r="DJ320" t="str">
            <v>Seguros del Estado S.A.</v>
          </cell>
          <cell r="DK320">
            <v>45156</v>
          </cell>
          <cell r="DL320" t="str">
            <v>18/08/2023 -  30/06/2024</v>
          </cell>
          <cell r="DM320">
            <v>45156</v>
          </cell>
          <cell r="DN320" t="str">
            <v>https://jepcolombia.sharepoint.com/:b:/g/SE/DAJ/SDC/ESaStMXkdpdPqfUoc6UlrBYBoNqShUz2Iijr6ctSZD-A6A?e=j1z8sG</v>
          </cell>
          <cell r="DO320" t="str">
            <v>Ninguna</v>
          </cell>
          <cell r="DP320" t="str">
            <v>Terminado</v>
          </cell>
          <cell r="DQ320" t="str">
            <v>Ingreso</v>
          </cell>
          <cell r="DR320" t="str">
            <v>N/A</v>
          </cell>
          <cell r="DS320" t="str">
            <v>FILOSOFIA</v>
          </cell>
          <cell r="DT320" t="str">
            <v>N/A</v>
          </cell>
          <cell r="DU320" t="str">
            <v>FEMENINO</v>
          </cell>
        </row>
        <row r="321">
          <cell r="AY321" t="str">
            <v>JEP-705-2023</v>
          </cell>
          <cell r="AZ321" t="str">
            <v>JEP-CSPO-691-2023</v>
          </cell>
          <cell r="BA321" t="str">
            <v>Laura Paredes</v>
          </cell>
          <cell r="BB321">
            <v>45120</v>
          </cell>
          <cell r="BC321" t="str">
            <v>Andrés Antonio Vargas Arias</v>
          </cell>
          <cell r="BD321" t="str">
            <v>Contratos o convenios que no requieren pluralidad de ofertas</v>
          </cell>
          <cell r="BE321" t="str">
            <v>1. Prestación de servicios</v>
          </cell>
          <cell r="BF321" t="str">
            <v>Cédula de ciudadanía</v>
          </cell>
          <cell r="BG321">
            <v>7693020</v>
          </cell>
          <cell r="BH321">
            <v>6</v>
          </cell>
          <cell r="BI321" t="str">
            <v>Persona Natural</v>
          </cell>
          <cell r="BJ321" t="str">
            <v>Neiva</v>
          </cell>
          <cell r="BK321" t="str">
            <v>Prestar servicios profesionales para apoyar y acompañar a las salas y secciones de la JEP, en el análisis y estructuración de información para el trámite y preparación de los macrocasos y actividades necesarias para el desarrollo de los mismos</v>
          </cell>
          <cell r="BL321" t="str">
            <v>Funciones de la dependencia</v>
          </cell>
          <cell r="BM321" t="str">
            <v>Harvey Danilo Suárez Morales</v>
          </cell>
          <cell r="BN321" t="str">
            <v>Secretaría Ejecutiva</v>
          </cell>
          <cell r="BO321" t="str">
            <v>B- Subsecretaría Ejecutiva</v>
          </cell>
          <cell r="BP321" t="str">
            <v>Raúl Eduardo Sánchez Sánchez</v>
          </cell>
          <cell r="BQ321"/>
          <cell r="BR321" t="str">
            <v>F- Magistratura SSE</v>
          </cell>
          <cell r="BS321" t="str">
            <v>N/A</v>
          </cell>
          <cell r="BT321" t="str">
            <v>Macro caso 05 SNR</v>
          </cell>
          <cell r="BU321" t="str">
            <v>Mgdo. Raúl Eduardo Sánchez Sánchez</v>
          </cell>
          <cell r="BV321" t="str">
            <v>Inversión</v>
          </cell>
          <cell r="BW321">
            <v>61320630</v>
          </cell>
          <cell r="BX321" t="str">
            <v>N/A</v>
          </cell>
          <cell r="BY321" t="str">
            <v>N/A</v>
          </cell>
          <cell r="BZ321">
            <v>10758006</v>
          </cell>
          <cell r="CA321" t="str">
            <v>N/A</v>
          </cell>
          <cell r="CB321">
            <v>99523</v>
          </cell>
          <cell r="CC321">
            <v>389123</v>
          </cell>
          <cell r="CD321" t="str">
            <v xml:space="preserve">	2022011000068</v>
          </cell>
          <cell r="CE321">
            <v>45121</v>
          </cell>
          <cell r="CF321">
            <v>45125</v>
          </cell>
          <cell r="CG321" t="str">
            <v>N/A</v>
          </cell>
          <cell r="CH321" t="str">
            <v>N/A</v>
          </cell>
          <cell r="CI321" t="str">
            <v>N/A</v>
          </cell>
          <cell r="CJ321" t="str">
            <v>N/A</v>
          </cell>
          <cell r="CK321" t="str">
            <v>N/A</v>
          </cell>
          <cell r="CL321">
            <v>0</v>
          </cell>
          <cell r="CM321" t="str">
            <v>N/A</v>
          </cell>
          <cell r="CN321">
            <v>0</v>
          </cell>
          <cell r="CO321" t="str">
            <v>N/A</v>
          </cell>
          <cell r="CP321">
            <v>0</v>
          </cell>
          <cell r="CQ321" t="str">
            <v>N/A</v>
          </cell>
          <cell r="CR321">
            <v>0</v>
          </cell>
          <cell r="CS321" t="str">
            <v>N/A</v>
          </cell>
          <cell r="CT321">
            <v>0</v>
          </cell>
          <cell r="CU321" t="str">
            <v>N/A</v>
          </cell>
          <cell r="CV321">
            <v>0</v>
          </cell>
          <cell r="CW321">
            <v>61320630</v>
          </cell>
          <cell r="CX321" t="str">
            <v>NO</v>
          </cell>
          <cell r="CY321" t="str">
            <v>N/A</v>
          </cell>
          <cell r="CZ321" t="str">
            <v>N/A</v>
          </cell>
          <cell r="DA321" t="str">
            <v>N/A</v>
          </cell>
          <cell r="DB321">
            <v>45291</v>
          </cell>
          <cell r="DC321">
            <v>45291</v>
          </cell>
          <cell r="DD321">
            <v>-51</v>
          </cell>
          <cell r="DE321" t="str">
            <v>NO</v>
          </cell>
          <cell r="DF321" t="str">
            <v>Bogotá D.C.</v>
          </cell>
          <cell r="DG321" t="str">
            <v>Cumplimiento</v>
          </cell>
          <cell r="DH321" t="str">
            <v xml:space="preserve">	61-45-101021803</v>
          </cell>
          <cell r="DI321">
            <v>0</v>
          </cell>
          <cell r="DJ321" t="str">
            <v>Seguros del Estado S.A.</v>
          </cell>
          <cell r="DK321">
            <v>45125</v>
          </cell>
          <cell r="DL321" t="str">
            <v>14/07/2023 - 30/06/2024</v>
          </cell>
          <cell r="DM321">
            <v>45125</v>
          </cell>
          <cell r="DN321" t="str">
            <v>https://jepcolombia.sharepoint.com/:b:/g/SE/DAJ/SDC/EdZzEPFqoHdLjQoDVtOEaFABtK7mpZ2KzgANaYgbcWL53A?e=gBhMPF</v>
          </cell>
          <cell r="DO321" t="str">
            <v>Ninguna</v>
          </cell>
          <cell r="DP321" t="str">
            <v>Terminado</v>
          </cell>
          <cell r="DQ321" t="str">
            <v>Ingreso</v>
          </cell>
          <cell r="DR321" t="str">
            <v>N/A</v>
          </cell>
          <cell r="DS321" t="str">
            <v>DERECHO</v>
          </cell>
          <cell r="DT321" t="str">
            <v>ESPECIALISTA EN DERECHO LABORAL Y SEGURIDAD SOCIAL</v>
          </cell>
          <cell r="DU321" t="str">
            <v>MASCULINO</v>
          </cell>
        </row>
        <row r="322">
          <cell r="AY322" t="str">
            <v>JEP-735-2023</v>
          </cell>
          <cell r="AZ322" t="str">
            <v>JEP-CSPO-717-2023</v>
          </cell>
          <cell r="BA322" t="str">
            <v>Laura Paredes</v>
          </cell>
          <cell r="BB322">
            <v>45140</v>
          </cell>
          <cell r="BC322" t="str">
            <v>Ana María Ramírez Mourraille</v>
          </cell>
          <cell r="BD322" t="str">
            <v>Contratos o convenios que no requieren pluralidad de ofertas</v>
          </cell>
          <cell r="BE322" t="str">
            <v>1. Prestación de servicios</v>
          </cell>
          <cell r="BF322" t="str">
            <v>Cedula de ciudadania</v>
          </cell>
          <cell r="BG322">
            <v>1020756601</v>
          </cell>
          <cell r="BH322">
            <v>5</v>
          </cell>
          <cell r="BI322" t="str">
            <v>Persona Natural</v>
          </cell>
          <cell r="BJ322" t="str">
            <v>Bogotá D.C.</v>
          </cell>
          <cell r="BK322" t="str">
            <v>Prestar servicios profesionales especializados para apoyar la articulación de las dependencias de la Secretaría Ejecutiva en la atención de los procesos de adopción de medidas cautelares que se adelantan ante las salas y secciones de la JEP</v>
          </cell>
          <cell r="BL322" t="str">
            <v>Administrativo Transversal</v>
          </cell>
          <cell r="BM322" t="str">
            <v>Harvey Danilo Suárez Morales</v>
          </cell>
          <cell r="BN322" t="str">
            <v>Secretaría Ejecutiva</v>
          </cell>
          <cell r="BO322" t="str">
            <v>B- Subsecretaría Ejecutiva</v>
          </cell>
          <cell r="BP322" t="str">
            <v>Maria del Pilar Torres Navarrete</v>
          </cell>
          <cell r="BQ322">
            <v>52107153</v>
          </cell>
          <cell r="BR322" t="str">
            <v>B - Subsecretaría Ejecutiva</v>
          </cell>
          <cell r="BS322" t="str">
            <v>N/A</v>
          </cell>
          <cell r="BT322" t="str">
            <v>N/A</v>
          </cell>
          <cell r="BU322" t="str">
            <v>N/A</v>
          </cell>
          <cell r="BV322" t="str">
            <v>Inversión</v>
          </cell>
          <cell r="BW322">
            <v>53790030</v>
          </cell>
          <cell r="BX322" t="str">
            <v>N/A</v>
          </cell>
          <cell r="BY322" t="str">
            <v>N/A</v>
          </cell>
          <cell r="BZ322">
            <v>10758006</v>
          </cell>
          <cell r="CA322" t="str">
            <v>N/A</v>
          </cell>
          <cell r="CB322">
            <v>69623</v>
          </cell>
          <cell r="CC322">
            <v>443323</v>
          </cell>
          <cell r="CD322">
            <v>2022011000068</v>
          </cell>
          <cell r="CE322">
            <v>45148</v>
          </cell>
          <cell r="CF322">
            <v>45152</v>
          </cell>
          <cell r="CG322" t="str">
            <v>N/A</v>
          </cell>
          <cell r="CH322" t="str">
            <v>N/A</v>
          </cell>
          <cell r="CI322" t="str">
            <v>N/A</v>
          </cell>
          <cell r="CJ322" t="str">
            <v>N/A</v>
          </cell>
          <cell r="CK322" t="str">
            <v>N/A</v>
          </cell>
          <cell r="CL322">
            <v>0</v>
          </cell>
          <cell r="CM322" t="str">
            <v>N/A</v>
          </cell>
          <cell r="CN322">
            <v>0</v>
          </cell>
          <cell r="CO322" t="str">
            <v>N/A</v>
          </cell>
          <cell r="CP322">
            <v>0</v>
          </cell>
          <cell r="CQ322" t="str">
            <v>N/A</v>
          </cell>
          <cell r="CR322">
            <v>0</v>
          </cell>
          <cell r="CS322" t="str">
            <v>N/A</v>
          </cell>
          <cell r="CT322">
            <v>0</v>
          </cell>
          <cell r="CU322" t="str">
            <v>N/A</v>
          </cell>
          <cell r="CV322">
            <v>0</v>
          </cell>
          <cell r="CW322">
            <v>53790030</v>
          </cell>
          <cell r="CX322" t="str">
            <v>NO</v>
          </cell>
          <cell r="CY322" t="str">
            <v>N/A</v>
          </cell>
          <cell r="CZ322" t="str">
            <v>N/A</v>
          </cell>
          <cell r="DA322" t="str">
            <v>N/A</v>
          </cell>
          <cell r="DB322">
            <v>45291</v>
          </cell>
          <cell r="DC322">
            <v>45291</v>
          </cell>
          <cell r="DD322">
            <v>-51</v>
          </cell>
          <cell r="DE322" t="str">
            <v>NO</v>
          </cell>
          <cell r="DF322" t="str">
            <v>Bogotá D.C.</v>
          </cell>
          <cell r="DG322" t="str">
            <v>Cumplimiento</v>
          </cell>
          <cell r="DH322" t="str">
            <v>21-45-101418671</v>
          </cell>
          <cell r="DI322">
            <v>0</v>
          </cell>
          <cell r="DJ322" t="str">
            <v>Seguros del Estado S.A.</v>
          </cell>
          <cell r="DK322" t="str">
            <v>11/08/20223</v>
          </cell>
          <cell r="DL322" t="str">
            <v>14/08/2023 - 01/07/2024</v>
          </cell>
          <cell r="DM322">
            <v>45149</v>
          </cell>
          <cell r="DN322" t="str">
            <v>https://jepcolombia.sharepoint.com/:b:/g/SE/DAJ/SDC/EXTHJiuTH95HlqZZg_KQ7cgBidGWjIY0OiPDWsUZWE2mPQ?e=1yFNCl</v>
          </cell>
          <cell r="DO322" t="str">
            <v>Ninguna</v>
          </cell>
          <cell r="DP322" t="str">
            <v>Terminado</v>
          </cell>
          <cell r="DQ322" t="str">
            <v>Ingreso</v>
          </cell>
          <cell r="DR322" t="str">
            <v>N/A</v>
          </cell>
          <cell r="DS322" t="str">
            <v>CIENCAS POLÍTICAS</v>
          </cell>
          <cell r="DT322" t="str">
            <v>N/A</v>
          </cell>
          <cell r="DU322" t="str">
            <v>FEMENINO</v>
          </cell>
        </row>
        <row r="323">
          <cell r="AY323" t="str">
            <v>JEP-227-2023</v>
          </cell>
          <cell r="AZ323" t="str">
            <v>JEP-CSPO-227-2023</v>
          </cell>
          <cell r="BA323" t="str">
            <v>Laura Paredes</v>
          </cell>
          <cell r="BB323">
            <v>44956</v>
          </cell>
          <cell r="BC323" t="str">
            <v>Elizabeth Gaviota Acevedo Espnosa</v>
          </cell>
          <cell r="BD323" t="str">
            <v>Contratos o convenios que no requieren pluralidad de ofertas</v>
          </cell>
          <cell r="BE323" t="str">
            <v>1. Prestación de servicios</v>
          </cell>
          <cell r="BF323" t="str">
            <v>Cédula de ciudadanía</v>
          </cell>
          <cell r="BG323">
            <v>1020743592</v>
          </cell>
          <cell r="BH323">
            <v>0</v>
          </cell>
          <cell r="BI323" t="str">
            <v>Persona Natural</v>
          </cell>
          <cell r="BJ323" t="str">
            <v>Bogotá D.C.</v>
          </cell>
          <cell r="BK323" t="str">
            <v>Prestar servicios profesionales especializados para apoyar la articulación de las dependencias de la secretaría ejecutiva en la atención de los procesos de adopción de medidas cautelares que se adelantan ante las salas y secciones de la JEP.</v>
          </cell>
          <cell r="BL323" t="str">
            <v>Administrativo Transversal</v>
          </cell>
          <cell r="BM323" t="str">
            <v>Harvey Danilo Suarez Morales</v>
          </cell>
          <cell r="BN323" t="str">
            <v>Secretaría Ejecutiva</v>
          </cell>
          <cell r="BO323" t="str">
            <v>B- Subsecretaría Ejecutiva</v>
          </cell>
          <cell r="BP323" t="str">
            <v>Angela Maria Mora Soto</v>
          </cell>
          <cell r="BQ323">
            <v>52085127</v>
          </cell>
          <cell r="BR323" t="str">
            <v>B - Subsecretaría Ejecutiva</v>
          </cell>
          <cell r="BS323" t="str">
            <v>N/A</v>
          </cell>
          <cell r="BT323" t="str">
            <v>N/A</v>
          </cell>
          <cell r="BU323" t="str">
            <v>N/A</v>
          </cell>
          <cell r="BV323" t="str">
            <v>Inversión</v>
          </cell>
          <cell r="BW323">
            <v>118338066</v>
          </cell>
          <cell r="BX323" t="str">
            <v>N/A</v>
          </cell>
          <cell r="BY323" t="str">
            <v>N/A</v>
          </cell>
          <cell r="BZ323">
            <v>10758006</v>
          </cell>
          <cell r="CA323" t="str">
            <v>N/A</v>
          </cell>
          <cell r="CB323">
            <v>69723</v>
          </cell>
          <cell r="CC323">
            <v>58723</v>
          </cell>
          <cell r="CD323">
            <v>2022011000068</v>
          </cell>
          <cell r="CE323">
            <v>44957</v>
          </cell>
          <cell r="CF323">
            <v>44959</v>
          </cell>
          <cell r="CG323" t="str">
            <v>N/A</v>
          </cell>
          <cell r="CH323" t="str">
            <v>N/A</v>
          </cell>
          <cell r="CI323" t="str">
            <v>N/A</v>
          </cell>
          <cell r="CJ323" t="str">
            <v>N/A</v>
          </cell>
          <cell r="CK323" t="str">
            <v>N/A</v>
          </cell>
          <cell r="CL323">
            <v>0</v>
          </cell>
          <cell r="CM323" t="str">
            <v>N/A</v>
          </cell>
          <cell r="CN323">
            <v>0</v>
          </cell>
          <cell r="CO323" t="str">
            <v>N/A</v>
          </cell>
          <cell r="CP323">
            <v>0</v>
          </cell>
          <cell r="CQ323" t="str">
            <v>N/A</v>
          </cell>
          <cell r="CR323">
            <v>0</v>
          </cell>
          <cell r="CS323" t="str">
            <v>N/A</v>
          </cell>
          <cell r="CT323">
            <v>0</v>
          </cell>
          <cell r="CU323">
            <v>0</v>
          </cell>
          <cell r="CV323">
            <v>-237</v>
          </cell>
          <cell r="CW323">
            <v>118338066</v>
          </cell>
          <cell r="CX323" t="str">
            <v>NO</v>
          </cell>
          <cell r="CY323" t="str">
            <v>N/A</v>
          </cell>
          <cell r="CZ323" t="str">
            <v>N/A</v>
          </cell>
          <cell r="DA323" t="str">
            <v>N/A</v>
          </cell>
          <cell r="DB323">
            <v>45291</v>
          </cell>
          <cell r="DC323">
            <v>45054</v>
          </cell>
          <cell r="DD323">
            <v>-288</v>
          </cell>
          <cell r="DE323" t="str">
            <v>NO</v>
          </cell>
          <cell r="DF323" t="str">
            <v>Bogotá D.C.</v>
          </cell>
          <cell r="DG323" t="str">
            <v>Cumplimiento</v>
          </cell>
          <cell r="DH323" t="str">
            <v>14-45-101092063</v>
          </cell>
          <cell r="DI323">
            <v>0</v>
          </cell>
          <cell r="DJ323" t="str">
            <v>Seguros del Estado S.A.</v>
          </cell>
          <cell r="DK323">
            <v>44959</v>
          </cell>
          <cell r="DL323" t="str">
            <v>30/01/2023 - 01/07/2024</v>
          </cell>
          <cell r="DM323">
            <v>44959</v>
          </cell>
          <cell r="DN323" t="str">
            <v>https://jepcolombia.sharepoint.com/:b:/g/SE/DAJ/SDC/ERT0sUYDzbNMjdWAfvyjx4gB6hRzFFjojs9z87pqMB_M0Q?e=gSOHDp</v>
          </cell>
          <cell r="DO323" t="str">
            <v>Debido a que el contrato No. JEP-227-2023 fue suscrito el 31 de enero de 2023, y no logro tener
ejecución durante el mes de enero de 2023 como estaba proyectado se suscribe el presente otrosí No. 1 Modificar la “Cláusula Sexta – Valor del Contrato” por $118.338.066
Terminación anticipada hasta el 08/05/2023</v>
          </cell>
          <cell r="DP323" t="str">
            <v>Terminado</v>
          </cell>
          <cell r="DQ323" t="str">
            <v>Terminación anticipada</v>
          </cell>
          <cell r="DR323" t="str">
            <v>N/A</v>
          </cell>
          <cell r="DS323" t="str">
            <v>CIENCIAS POLÍTICAS Y ECONOMICAS</v>
          </cell>
          <cell r="DT323" t="str">
            <v>N/A</v>
          </cell>
          <cell r="DU323" t="str">
            <v>FEMENINO</v>
          </cell>
        </row>
        <row r="324">
          <cell r="AY324" t="str">
            <v>JEP-013-2023</v>
          </cell>
          <cell r="AZ324" t="str">
            <v>JEP-CSPO-013-2023</v>
          </cell>
          <cell r="BA324" t="str">
            <v>Laura Paredes</v>
          </cell>
          <cell r="BB324">
            <v>44930</v>
          </cell>
          <cell r="BC324" t="str">
            <v>María del Pilar Robles Molano</v>
          </cell>
          <cell r="BD324" t="str">
            <v>Contratos o convenios que no requieren pluralidad de ofertas</v>
          </cell>
          <cell r="BE324" t="str">
            <v>1. Prestación de servicios</v>
          </cell>
          <cell r="BF324" t="str">
            <v>Cédula de ciudadanía</v>
          </cell>
          <cell r="BG324">
            <v>52177528</v>
          </cell>
          <cell r="BH324">
            <v>6</v>
          </cell>
          <cell r="BI324" t="str">
            <v>Persona Natural</v>
          </cell>
          <cell r="BJ324" t="str">
            <v>Bogotá D.C.</v>
          </cell>
          <cell r="BK324" t="str">
            <v>Prestación de servicios  para acompañar y apoyar a la subsecretaría ejecutiva en los procesos administrativos que se deriven en el cumplimiento de tareas y compromisos al interior del despacho</v>
          </cell>
          <cell r="BL324" t="str">
            <v>Funciones de la dependencia</v>
          </cell>
          <cell r="BM324" t="str">
            <v>Harvey Danilo Suárez Morales</v>
          </cell>
          <cell r="BN324" t="str">
            <v>Secretaría Ejecutiva</v>
          </cell>
          <cell r="BO324" t="str">
            <v>B- Subsecretaría Ejecutiva</v>
          </cell>
          <cell r="BP324" t="str">
            <v>Maria del Pilar Torres Navarrete</v>
          </cell>
          <cell r="BQ324">
            <v>52107153</v>
          </cell>
          <cell r="BR324" t="str">
            <v>B - Subsecretaría Ejecutiva</v>
          </cell>
          <cell r="BS324" t="str">
            <v>N/A</v>
          </cell>
          <cell r="BT324" t="str">
            <v>N/A</v>
          </cell>
          <cell r="BU324" t="str">
            <v>N/A</v>
          </cell>
          <cell r="BV324" t="str">
            <v>Inversión</v>
          </cell>
          <cell r="BW324">
            <v>58287720</v>
          </cell>
          <cell r="BX324" t="str">
            <v>N/A</v>
          </cell>
          <cell r="BY324" t="str">
            <v>N/A</v>
          </cell>
          <cell r="BZ324">
            <v>4857310</v>
          </cell>
          <cell r="CA324" t="str">
            <v>N/A</v>
          </cell>
          <cell r="CB324">
            <v>29523</v>
          </cell>
          <cell r="CC324">
            <v>22123</v>
          </cell>
          <cell r="CD324" t="str">
            <v xml:space="preserve">	2022011000068</v>
          </cell>
          <cell r="CE324">
            <v>44931</v>
          </cell>
          <cell r="CF324">
            <v>44932</v>
          </cell>
          <cell r="CG324" t="str">
            <v>N/A</v>
          </cell>
          <cell r="CH324" t="str">
            <v>N/A</v>
          </cell>
          <cell r="CI324" t="str">
            <v>N/A</v>
          </cell>
          <cell r="CJ324" t="str">
            <v>N/A</v>
          </cell>
          <cell r="CK324" t="str">
            <v>N/A</v>
          </cell>
          <cell r="CL324">
            <v>0</v>
          </cell>
          <cell r="CM324" t="str">
            <v>N/A</v>
          </cell>
          <cell r="CN324">
            <v>0</v>
          </cell>
          <cell r="CO324" t="str">
            <v>N/A</v>
          </cell>
          <cell r="CP324">
            <v>0</v>
          </cell>
          <cell r="CQ324" t="str">
            <v>N/A</v>
          </cell>
          <cell r="CR324">
            <v>0</v>
          </cell>
          <cell r="CS324" t="str">
            <v>N/A</v>
          </cell>
          <cell r="CT324">
            <v>0</v>
          </cell>
          <cell r="CU324" t="str">
            <v>N/A</v>
          </cell>
          <cell r="CV324">
            <v>0</v>
          </cell>
          <cell r="CW324">
            <v>58287720</v>
          </cell>
          <cell r="CX324" t="str">
            <v>NO</v>
          </cell>
          <cell r="CY324" t="str">
            <v>N/A</v>
          </cell>
          <cell r="CZ324" t="str">
            <v>N/A</v>
          </cell>
          <cell r="DA324" t="str">
            <v>N/A</v>
          </cell>
          <cell r="DB324">
            <v>45291</v>
          </cell>
          <cell r="DC324">
            <v>45291</v>
          </cell>
          <cell r="DD324">
            <v>-51</v>
          </cell>
          <cell r="DE324" t="str">
            <v>NO</v>
          </cell>
          <cell r="DF324" t="str">
            <v>Bogotá D.C.</v>
          </cell>
          <cell r="DG324" t="str">
            <v>Cumplimiento</v>
          </cell>
          <cell r="DH324" t="str">
            <v>21-45-101397210</v>
          </cell>
          <cell r="DI324">
            <v>0</v>
          </cell>
          <cell r="DJ324" t="str">
            <v>Seguros del Estado S.A.</v>
          </cell>
          <cell r="DK324">
            <v>44931</v>
          </cell>
          <cell r="DL324" t="str">
            <v>05/01/2023 - 01/07/2024</v>
          </cell>
          <cell r="DM324">
            <v>44931</v>
          </cell>
          <cell r="DN324" t="str">
            <v>https://jepcolombia.sharepoint.com/:b:/g/SE/DAJ/SDC/EfPYJTTi_jlHtpzRvut_9EsBmqzaQHi2X88YfY8X3wtFxg?e=v4mREe</v>
          </cell>
          <cell r="DO324" t="str">
            <v>Ninguna</v>
          </cell>
          <cell r="DP324" t="str">
            <v>Terminado</v>
          </cell>
          <cell r="DQ324" t="str">
            <v>Ingreso</v>
          </cell>
          <cell r="DR324" t="str">
            <v>N/A</v>
          </cell>
          <cell r="DS324" t="str">
            <v>NINGUNO</v>
          </cell>
          <cell r="DT324" t="str">
            <v>N/A</v>
          </cell>
          <cell r="DU324" t="str">
            <v>FEMENINO</v>
          </cell>
        </row>
        <row r="325">
          <cell r="AY325" t="str">
            <v>JEP-033-2023</v>
          </cell>
          <cell r="AZ325" t="str">
            <v>JEP-CSPO-033-2023</v>
          </cell>
          <cell r="BA325" t="str">
            <v>Laura Paredes</v>
          </cell>
          <cell r="BB325">
            <v>44939</v>
          </cell>
          <cell r="BC325" t="str">
            <v>Claudia Stela Nuñez Duarte</v>
          </cell>
          <cell r="BD325" t="str">
            <v>Contratos o convenios que no requieren pluralidad de ofertas</v>
          </cell>
          <cell r="BE325" t="str">
            <v>1. Prestación de servicios</v>
          </cell>
          <cell r="BF325" t="str">
            <v>Cédula de ciudadanía</v>
          </cell>
          <cell r="BG325">
            <v>52644489</v>
          </cell>
          <cell r="BH325">
            <v>0</v>
          </cell>
          <cell r="BI325" t="str">
            <v>Persona Natural</v>
          </cell>
          <cell r="BJ325" t="str">
            <v>Bogotá D.C.</v>
          </cell>
          <cell r="BK325" t="str">
            <v>Prestación de servicios profesionales especializados al despacho de la subsecretaria ejecutiva en la articulación y relacionamiento interinstitucional de las entidades que componen el SIVJRNR, así como en el seguimiento de sus procesos misionales y en su consolidación del despliegue territorial de la JEP.</v>
          </cell>
          <cell r="BL325" t="str">
            <v>Administrativo Transversal</v>
          </cell>
          <cell r="BM325" t="str">
            <v>Harvey Danilo Suárez Morales</v>
          </cell>
          <cell r="BN325" t="str">
            <v>Secretaría Ejecutiva</v>
          </cell>
          <cell r="BO325" t="str">
            <v>B- Subsecretaría Ejecutiva</v>
          </cell>
          <cell r="BP325" t="str">
            <v>Maria del Pilar Torres Navarrete</v>
          </cell>
          <cell r="BQ325">
            <v>52107153</v>
          </cell>
          <cell r="BR325" t="str">
            <v>B - Subsecretaría Ejecutiva</v>
          </cell>
          <cell r="BS325" t="str">
            <v>N/A</v>
          </cell>
          <cell r="BT325" t="str">
            <v>N/A</v>
          </cell>
          <cell r="BU325" t="str">
            <v>N/A</v>
          </cell>
          <cell r="BV325" t="str">
            <v>Inversión</v>
          </cell>
          <cell r="BW325">
            <v>132968940</v>
          </cell>
          <cell r="BX325" t="str">
            <v>N/A</v>
          </cell>
          <cell r="BY325" t="str">
            <v>N/A</v>
          </cell>
          <cell r="BZ325">
            <v>11080745</v>
          </cell>
          <cell r="CA325" t="str">
            <v>N/A</v>
          </cell>
          <cell r="CB325">
            <v>29623</v>
          </cell>
          <cell r="CC325">
            <v>27123</v>
          </cell>
          <cell r="CD325">
            <v>2022011000068</v>
          </cell>
          <cell r="CE325">
            <v>44943</v>
          </cell>
          <cell r="CF325">
            <v>44943</v>
          </cell>
          <cell r="CG325" t="str">
            <v>N/A</v>
          </cell>
          <cell r="CH325" t="str">
            <v>N/A</v>
          </cell>
          <cell r="CI325" t="str">
            <v>N/A</v>
          </cell>
          <cell r="CJ325" t="str">
            <v>N/A</v>
          </cell>
          <cell r="CK325" t="str">
            <v>N/A</v>
          </cell>
          <cell r="CL325">
            <v>0</v>
          </cell>
          <cell r="CM325" t="str">
            <v>N/A</v>
          </cell>
          <cell r="CN325">
            <v>0</v>
          </cell>
          <cell r="CO325" t="str">
            <v>N/A</v>
          </cell>
          <cell r="CP325">
            <v>0</v>
          </cell>
          <cell r="CQ325" t="str">
            <v>N/A</v>
          </cell>
          <cell r="CR325">
            <v>0</v>
          </cell>
          <cell r="CS325" t="str">
            <v>N/A</v>
          </cell>
          <cell r="CT325">
            <v>0</v>
          </cell>
          <cell r="CU325" t="str">
            <v>N/A</v>
          </cell>
          <cell r="CV325">
            <v>0</v>
          </cell>
          <cell r="CW325">
            <v>132968940</v>
          </cell>
          <cell r="CX325" t="str">
            <v>NO</v>
          </cell>
          <cell r="CY325" t="str">
            <v>N/A</v>
          </cell>
          <cell r="CZ325" t="str">
            <v>N/A</v>
          </cell>
          <cell r="DA325" t="str">
            <v>N/A</v>
          </cell>
          <cell r="DB325">
            <v>45291</v>
          </cell>
          <cell r="DC325">
            <v>45291</v>
          </cell>
          <cell r="DD325">
            <v>-51</v>
          </cell>
          <cell r="DE325" t="str">
            <v>SI</v>
          </cell>
          <cell r="DF325" t="str">
            <v>Bogotá D.C.</v>
          </cell>
          <cell r="DG325" t="str">
            <v>Cumplimiento</v>
          </cell>
          <cell r="DH325" t="str">
            <v xml:space="preserve">	21-45-101397905</v>
          </cell>
          <cell r="DI325">
            <v>0</v>
          </cell>
          <cell r="DJ325" t="str">
            <v>Seguros del Estado S.A.</v>
          </cell>
          <cell r="DK325">
            <v>44943</v>
          </cell>
          <cell r="DL325" t="str">
            <v>17/01/2023 - 01/07/2024</v>
          </cell>
          <cell r="DM325">
            <v>44943</v>
          </cell>
          <cell r="DN325" t="str">
            <v>https://jepcolombia.sharepoint.com/:b:/g/SE/DAJ/SDC/Ef9rMYYdkZ5DqmFXxHnDz-EB5tq7aRb0HCb5inAwFscWtw?e=dwLCJ1</v>
          </cell>
          <cell r="DO325" t="str">
            <v>Ninguna</v>
          </cell>
          <cell r="DP325" t="str">
            <v>Terminado</v>
          </cell>
          <cell r="DQ325" t="str">
            <v>Ingreso</v>
          </cell>
          <cell r="DR325" t="str">
            <v>N/A</v>
          </cell>
          <cell r="DS325" t="str">
            <v>DERECHO</v>
          </cell>
          <cell r="DT325" t="str">
            <v>N/A</v>
          </cell>
          <cell r="DU325" t="str">
            <v>FEMENINO</v>
          </cell>
        </row>
        <row r="326">
          <cell r="AY326" t="str">
            <v>JEP-324-2023</v>
          </cell>
          <cell r="AZ326" t="str">
            <v>JEP-CSPO-324-2023</v>
          </cell>
          <cell r="BA326" t="str">
            <v>Laura Paredes</v>
          </cell>
          <cell r="BB326">
            <v>44965</v>
          </cell>
          <cell r="BC326" t="str">
            <v>Carmen Andrea Becerra Becerra</v>
          </cell>
          <cell r="BD326" t="str">
            <v>Contratos o convenios que no requieren pluralidad de ofertas</v>
          </cell>
          <cell r="BE326" t="str">
            <v>1. Prestación de servicios</v>
          </cell>
          <cell r="BF326" t="str">
            <v>Cédula de ciudadanía</v>
          </cell>
          <cell r="BG326">
            <v>52275706</v>
          </cell>
          <cell r="BH326">
            <v>0</v>
          </cell>
          <cell r="BI326" t="str">
            <v>Persona Natural</v>
          </cell>
          <cell r="BJ326" t="str">
            <v>Bogotá D.C.</v>
          </cell>
          <cell r="BK326" t="str">
            <v xml:space="preserve">Prestar servicios profesionales para apoyar a la Subsecretaria Ejecutiva en la certificación de trabajos, obras y actividades (TOAR), con contenido reparador, seguimiento al régimen de condicionalidad y sanciones propias, con énfasis en el seguimiento del régimen de reparación estricta y del cumplimiento efectivo de las sanciones propias por parte de los comparecientes ante la JEP. </v>
          </cell>
          <cell r="BL326" t="str">
            <v>Administrativo Transversal</v>
          </cell>
          <cell r="BM326" t="str">
            <v>Harvey Danilo Suarez Morales</v>
          </cell>
          <cell r="BN326" t="str">
            <v>Secretaría Ejecutiva</v>
          </cell>
          <cell r="BO326" t="str">
            <v>B- Subsecretaría Ejecutiva</v>
          </cell>
          <cell r="BP326" t="str">
            <v>Angela Maria Mora Soto</v>
          </cell>
          <cell r="BQ326">
            <v>52085127</v>
          </cell>
          <cell r="BR326" t="str">
            <v>B - Subsecretaría Ejecutiva</v>
          </cell>
          <cell r="BS326" t="str">
            <v>N/A</v>
          </cell>
          <cell r="BT326" t="str">
            <v>N/A</v>
          </cell>
          <cell r="BU326" t="str">
            <v>N/A</v>
          </cell>
          <cell r="BV326" t="str">
            <v xml:space="preserve">Inversión </v>
          </cell>
          <cell r="BW326">
            <v>121888195</v>
          </cell>
          <cell r="BX326" t="str">
            <v>N/A</v>
          </cell>
          <cell r="BY326" t="str">
            <v>N/A</v>
          </cell>
          <cell r="BZ326">
            <v>11080745</v>
          </cell>
          <cell r="CA326" t="str">
            <v>N/A</v>
          </cell>
          <cell r="CB326">
            <v>69823</v>
          </cell>
          <cell r="CC326">
            <v>80923</v>
          </cell>
          <cell r="CD326">
            <v>2022011000068</v>
          </cell>
          <cell r="CE326">
            <v>44966</v>
          </cell>
          <cell r="CF326">
            <v>44970</v>
          </cell>
          <cell r="CG326" t="str">
            <v>N/A</v>
          </cell>
          <cell r="CH326" t="str">
            <v>N/A</v>
          </cell>
          <cell r="CI326" t="str">
            <v>N/A</v>
          </cell>
          <cell r="CJ326" t="str">
            <v>N/A</v>
          </cell>
          <cell r="CK326" t="str">
            <v>N/A</v>
          </cell>
          <cell r="CL326">
            <v>0</v>
          </cell>
          <cell r="CM326" t="str">
            <v>N/A</v>
          </cell>
          <cell r="CN326">
            <v>0</v>
          </cell>
          <cell r="CO326" t="str">
            <v>N/A</v>
          </cell>
          <cell r="CP326">
            <v>0</v>
          </cell>
          <cell r="CQ326" t="str">
            <v>N/A</v>
          </cell>
          <cell r="CR326">
            <v>0</v>
          </cell>
          <cell r="CS326" t="str">
            <v>N/A</v>
          </cell>
          <cell r="CT326">
            <v>0</v>
          </cell>
          <cell r="CU326">
            <v>0</v>
          </cell>
          <cell r="CV326">
            <v>-237</v>
          </cell>
          <cell r="CW326">
            <v>121888195</v>
          </cell>
          <cell r="CX326" t="str">
            <v>NO</v>
          </cell>
          <cell r="CY326" t="str">
            <v>N/A</v>
          </cell>
          <cell r="CZ326" t="str">
            <v>N/A</v>
          </cell>
          <cell r="DA326" t="str">
            <v>N/A</v>
          </cell>
          <cell r="DB326">
            <v>45291</v>
          </cell>
          <cell r="DC326">
            <v>45054</v>
          </cell>
          <cell r="DD326">
            <v>-288</v>
          </cell>
          <cell r="DE326" t="str">
            <v>NO</v>
          </cell>
          <cell r="DF326" t="str">
            <v>Bogotá D.C.</v>
          </cell>
          <cell r="DG326" t="str">
            <v>Cumplimiento</v>
          </cell>
          <cell r="DH326" t="str">
            <v>980 47 994000023925</v>
          </cell>
          <cell r="DI326">
            <v>0</v>
          </cell>
          <cell r="DJ326" t="str">
            <v>Aseguradora Solidaria de Colombia</v>
          </cell>
          <cell r="DK326">
            <v>44966</v>
          </cell>
          <cell r="DL326" t="str">
            <v>09/02/2023 - 11/07/2024</v>
          </cell>
          <cell r="DM326">
            <v>44970</v>
          </cell>
          <cell r="DN326" t="str">
            <v>https://jepcolombia.sharepoint.com/:b:/g/SE/DAJ/SDC/EWavRIMZloxLkdDpIHABt24B58zPGpjE00tbdFKl12ksug?e=VMhqhK</v>
          </cell>
          <cell r="DO326" t="str">
            <v>Se publicó el 09 de mayo de 2023, terminación anticipada JEP-324-2023 cib ehecución hasta el 08/05/2023</v>
          </cell>
          <cell r="DP326" t="str">
            <v>Terminado</v>
          </cell>
          <cell r="DQ326" t="str">
            <v>Terminación anticipada</v>
          </cell>
          <cell r="DR326" t="str">
            <v>N/A</v>
          </cell>
          <cell r="DS326" t="str">
            <v>PENDIENTE</v>
          </cell>
          <cell r="DT326" t="str">
            <v>N/A</v>
          </cell>
          <cell r="DU326" t="str">
            <v>FEMENINO</v>
          </cell>
        </row>
        <row r="327">
          <cell r="AY327" t="str">
            <v>JEP-437-2023</v>
          </cell>
          <cell r="AZ327" t="str">
            <v>JEP-CSPO-437-2023</v>
          </cell>
          <cell r="BA327" t="str">
            <v>Laura Paredes</v>
          </cell>
          <cell r="BB327">
            <v>44977</v>
          </cell>
          <cell r="BC327" t="str">
            <v>Mariana Ríos Ortegón</v>
          </cell>
          <cell r="BD327" t="str">
            <v>Contratos o convenios que no requieren pluralidad de ofertas</v>
          </cell>
          <cell r="BE327" t="str">
            <v>1. Prestación de servicios</v>
          </cell>
          <cell r="BF327" t="str">
            <v>Cédula de ciudadanía</v>
          </cell>
          <cell r="BG327">
            <v>52816649</v>
          </cell>
          <cell r="BH327">
            <v>1</v>
          </cell>
          <cell r="BI327" t="str">
            <v>Persona Natural</v>
          </cell>
          <cell r="BJ327" t="str">
            <v>Bogotá D.C.</v>
          </cell>
          <cell r="BK327" t="str">
            <v xml:space="preserve">Prestar servicios profesionales para apoyar a la Subsecretaria Ejecutiva en la certificación de trabajos, obras y actividades (TOAR), con contenido reparador, seguimiento al régimen de condicionalidad y sanciones propias, con énfasis en análisis de información cualitativa y cuantitativa, estadística y big data. </v>
          </cell>
          <cell r="BL327" t="str">
            <v>Administrativo Transversal</v>
          </cell>
          <cell r="BM327" t="str">
            <v>Harvey Danilo Suarez Morales</v>
          </cell>
          <cell r="BN327" t="str">
            <v>Secretaría Ejecutiva</v>
          </cell>
          <cell r="BO327" t="str">
            <v>B- Subsecretaría Ejecutiva</v>
          </cell>
          <cell r="BP327" t="str">
            <v>Gladys Celeide Prada Pardo</v>
          </cell>
          <cell r="BQ327">
            <v>60335962</v>
          </cell>
          <cell r="BR327" t="str">
            <v>AA - Oficina Asesora de Monitoreo Integral</v>
          </cell>
          <cell r="BS327" t="str">
            <v>N/A</v>
          </cell>
          <cell r="BT327" t="str">
            <v>N/A</v>
          </cell>
          <cell r="BU327" t="str">
            <v>N/A</v>
          </cell>
          <cell r="BV327" t="str">
            <v>Inversión</v>
          </cell>
          <cell r="BW327">
            <v>83485039</v>
          </cell>
          <cell r="BX327" t="str">
            <v>N/A</v>
          </cell>
          <cell r="BY327" t="str">
            <v>N/A</v>
          </cell>
          <cell r="BZ327">
            <v>7589549</v>
          </cell>
          <cell r="CA327" t="str">
            <v>N/A</v>
          </cell>
          <cell r="CB327">
            <v>69923</v>
          </cell>
          <cell r="CC327">
            <v>111723</v>
          </cell>
          <cell r="CD327">
            <v>2022011000068</v>
          </cell>
          <cell r="CE327">
            <v>44979</v>
          </cell>
          <cell r="CF327">
            <v>44986</v>
          </cell>
          <cell r="CG327" t="str">
            <v>N/A</v>
          </cell>
          <cell r="CH327" t="str">
            <v>N/A</v>
          </cell>
          <cell r="CI327" t="str">
            <v>N/A</v>
          </cell>
          <cell r="CJ327" t="str">
            <v>N/A</v>
          </cell>
          <cell r="CK327" t="str">
            <v>N/A</v>
          </cell>
          <cell r="CL327">
            <v>0</v>
          </cell>
          <cell r="CM327" t="str">
            <v>N/A</v>
          </cell>
          <cell r="CN327">
            <v>0</v>
          </cell>
          <cell r="CO327" t="str">
            <v>N/A</v>
          </cell>
          <cell r="CP327">
            <v>0</v>
          </cell>
          <cell r="CQ327" t="str">
            <v>N/A</v>
          </cell>
          <cell r="CR327">
            <v>0</v>
          </cell>
          <cell r="CS327" t="str">
            <v>N/A</v>
          </cell>
          <cell r="CT327">
            <v>0</v>
          </cell>
          <cell r="CU327">
            <v>0</v>
          </cell>
          <cell r="CV327">
            <v>-122</v>
          </cell>
          <cell r="CW327">
            <v>83485039</v>
          </cell>
          <cell r="CX327" t="str">
            <v>NO</v>
          </cell>
          <cell r="CY327" t="str">
            <v>N/A</v>
          </cell>
          <cell r="CZ327" t="str">
            <v>N/A</v>
          </cell>
          <cell r="DA327" t="str">
            <v>N/A</v>
          </cell>
          <cell r="DB327">
            <v>45291</v>
          </cell>
          <cell r="DC327">
            <v>45169</v>
          </cell>
          <cell r="DD327">
            <v>-173</v>
          </cell>
          <cell r="DE327" t="str">
            <v>NO</v>
          </cell>
          <cell r="DF327" t="str">
            <v>Bogotá D.C.</v>
          </cell>
          <cell r="DG327" t="str">
            <v>Cumplimiento</v>
          </cell>
          <cell r="DH327" t="str">
            <v xml:space="preserve">	14-45-101093191</v>
          </cell>
          <cell r="DI327">
            <v>0</v>
          </cell>
          <cell r="DJ327" t="str">
            <v>Seguros del Estado S.A.</v>
          </cell>
          <cell r="DK327">
            <v>44981</v>
          </cell>
          <cell r="DL327" t="str">
            <v>22/02/2023 - 10/07/2024</v>
          </cell>
          <cell r="DM327">
            <v>44984</v>
          </cell>
          <cell r="DN327" t="str">
            <v>https://jepcolombia.sharepoint.com/:b:/g/SE/DAJ/SDC/ETN2AtiBcZ5DoHZgvjV-WrQBG7QVITyoEHzJWnBq6G4kbQ?e=4jOBTI</v>
          </cell>
          <cell r="DO327" t="str">
            <v>El 31/08/2023 se publicó la terminación anticipada del contrato JEP-437-2023, ejecutado hasta el 31 de agosto.</v>
          </cell>
          <cell r="DP327" t="str">
            <v>Terminado</v>
          </cell>
          <cell r="DQ327" t="str">
            <v>Terminación anticipada</v>
          </cell>
          <cell r="DR327" t="str">
            <v>N/A</v>
          </cell>
          <cell r="DS327" t="str">
            <v>ESTADISTICA</v>
          </cell>
          <cell r="DT327" t="str">
            <v>N/A</v>
          </cell>
          <cell r="DU327" t="str">
            <v>FEMENINO</v>
          </cell>
        </row>
        <row r="328">
          <cell r="AY328" t="str">
            <v>JEP-161-2023</v>
          </cell>
          <cell r="AZ328" t="str">
            <v>JEP-CSPO-161-2023</v>
          </cell>
          <cell r="BA328" t="str">
            <v>Laura Paredes</v>
          </cell>
          <cell r="BB328">
            <v>44951</v>
          </cell>
          <cell r="BC328" t="str">
            <v>Cesar Nicolas Peña Aragon</v>
          </cell>
          <cell r="BD328" t="str">
            <v>Contratos o convenios que no requieren pluralidad de ofertas</v>
          </cell>
          <cell r="BE328" t="str">
            <v>1. Prestación de servicios</v>
          </cell>
          <cell r="BF328" t="str">
            <v>Cédula de ciudadanía</v>
          </cell>
          <cell r="BG328">
            <v>1019024261</v>
          </cell>
          <cell r="BH328">
            <v>8</v>
          </cell>
          <cell r="BI328" t="str">
            <v>Persona Natural</v>
          </cell>
          <cell r="BJ328" t="str">
            <v>Bogotá D.C.</v>
          </cell>
          <cell r="BK328" t="str">
            <v>Prestar servicios profesionales para apoyar a la subsecretaria ejecutiva en la certificación de trabajos, obras y actividades (TOAR), con contenido reparador, seguimiento al régimen de condicionalidad y sanciones propias, con énfasis en análisis de información cualitativa y cuantitativa, estadística y BIG DATA</v>
          </cell>
          <cell r="BL328" t="str">
            <v>Funciones de la dependencia</v>
          </cell>
          <cell r="BM328" t="str">
            <v>Harvey Danilo Suárez Morales</v>
          </cell>
          <cell r="BN328" t="str">
            <v>Secretaría Ejecutiva</v>
          </cell>
          <cell r="BO328" t="str">
            <v>B- Subsecretaría Ejecutiva</v>
          </cell>
          <cell r="BP328" t="str">
            <v>Gladys Celeide Prada Pardo</v>
          </cell>
          <cell r="BQ328">
            <v>60335962</v>
          </cell>
          <cell r="BR328" t="str">
            <v>AA - Oficina Asesora de Monitoreo Integral</v>
          </cell>
          <cell r="BS328" t="str">
            <v>N/A</v>
          </cell>
          <cell r="BT328" t="str">
            <v>N/A</v>
          </cell>
          <cell r="BU328" t="str">
            <v>N/A</v>
          </cell>
          <cell r="BV328" t="str">
            <v>Inversión</v>
          </cell>
          <cell r="BW328">
            <v>82726058</v>
          </cell>
          <cell r="BX328" t="str">
            <v>N/A</v>
          </cell>
          <cell r="BY328" t="str">
            <v>N/A</v>
          </cell>
          <cell r="BZ328">
            <v>7589549</v>
          </cell>
          <cell r="CA328" t="str">
            <v>N/A</v>
          </cell>
          <cell r="CB328">
            <v>51623</v>
          </cell>
          <cell r="CC328">
            <v>59523</v>
          </cell>
          <cell r="CD328">
            <v>2022011000068</v>
          </cell>
          <cell r="CE328">
            <v>44957</v>
          </cell>
          <cell r="CF328">
            <v>44959</v>
          </cell>
          <cell r="CG328" t="str">
            <v>N/A</v>
          </cell>
          <cell r="CH328" t="str">
            <v>N/A</v>
          </cell>
          <cell r="CI328" t="str">
            <v>N/A</v>
          </cell>
          <cell r="CJ328" t="str">
            <v>N/A</v>
          </cell>
          <cell r="CK328" t="str">
            <v>N/A</v>
          </cell>
          <cell r="CL328">
            <v>0</v>
          </cell>
          <cell r="CM328" t="str">
            <v>N/A</v>
          </cell>
          <cell r="CN328">
            <v>0</v>
          </cell>
          <cell r="CO328" t="str">
            <v>N/A</v>
          </cell>
          <cell r="CP328">
            <v>0</v>
          </cell>
          <cell r="CQ328" t="str">
            <v>N/A</v>
          </cell>
          <cell r="CR328">
            <v>0</v>
          </cell>
          <cell r="CS328" t="str">
            <v>N/A</v>
          </cell>
          <cell r="CT328">
            <v>0</v>
          </cell>
          <cell r="CU328" t="str">
            <v>N/A</v>
          </cell>
          <cell r="CV328">
            <v>0</v>
          </cell>
          <cell r="CW328">
            <v>82726058</v>
          </cell>
          <cell r="CX328" t="str">
            <v>NO</v>
          </cell>
          <cell r="CY328" t="str">
            <v>N/A</v>
          </cell>
          <cell r="CZ328" t="str">
            <v>N/A</v>
          </cell>
          <cell r="DA328" t="str">
            <v>N/A</v>
          </cell>
          <cell r="DB328">
            <v>45291</v>
          </cell>
          <cell r="DC328">
            <v>45291</v>
          </cell>
          <cell r="DD328">
            <v>-51</v>
          </cell>
          <cell r="DE328" t="str">
            <v>NO</v>
          </cell>
          <cell r="DF328" t="str">
            <v>Bogotá D.C.</v>
          </cell>
          <cell r="DG328" t="str">
            <v>Cumplimiento</v>
          </cell>
          <cell r="DH328" t="str">
            <v>15-47-101010793</v>
          </cell>
          <cell r="DI328">
            <v>0</v>
          </cell>
          <cell r="DJ328" t="str">
            <v>Seguros del Estado S.A.</v>
          </cell>
          <cell r="DK328">
            <v>44957</v>
          </cell>
          <cell r="DL328" t="str">
            <v>26/01/2023 - 05/07/2024</v>
          </cell>
          <cell r="DM328">
            <v>44958</v>
          </cell>
          <cell r="DN328" t="str">
            <v>https://jepcolombia.sharepoint.com/:b:/g/SE/DAJ/SDC/EZ1Ju0XbVXJKmrOJGovZaA8BAtidadjd-q9E6yu3m8AjAQ?e=6qaOMs</v>
          </cell>
          <cell r="DO328" t="str">
            <v>Mediante otrosí N°1 del 14/03/2023 se solicita Modificar la “Cláusula Sexta – Valor del Contrato” $82.726.058</v>
          </cell>
          <cell r="DP328" t="str">
            <v>Terminado</v>
          </cell>
          <cell r="DQ328" t="str">
            <v>Ingreso</v>
          </cell>
          <cell r="DR328" t="str">
            <v>N/A</v>
          </cell>
          <cell r="DS328" t="str">
            <v>CIENCIAS POLITICAS Y ECONOMICAS</v>
          </cell>
          <cell r="DT328" t="str">
            <v>N/A</v>
          </cell>
          <cell r="DU328" t="str">
            <v>MASCULINO</v>
          </cell>
        </row>
        <row r="329">
          <cell r="AY329" t="str">
            <v>JEP-190-2023</v>
          </cell>
          <cell r="AZ329" t="str">
            <v>JEP-CSPO-190-2023</v>
          </cell>
          <cell r="BA329" t="str">
            <v>Laura Paredes</v>
          </cell>
          <cell r="BB329">
            <v>44953</v>
          </cell>
          <cell r="BC329" t="str">
            <v>Manuel Eduardo Osorio Lozano</v>
          </cell>
          <cell r="BD329" t="str">
            <v>Contratos o convenios que no requieren pluralidad de ofertas</v>
          </cell>
          <cell r="BE329" t="str">
            <v>1. Prestación de servicios</v>
          </cell>
          <cell r="BF329" t="str">
            <v>Cédula de ciudadanía</v>
          </cell>
          <cell r="BG329">
            <v>79341487</v>
          </cell>
          <cell r="BH329">
            <v>3</v>
          </cell>
          <cell r="BI329" t="str">
            <v>Persona Natural</v>
          </cell>
          <cell r="BJ329" t="str">
            <v>Bogotá D.C.</v>
          </cell>
          <cell r="BK329" t="str">
            <v>Prestar servicios profesionales para apoyar a la subsecretaria ejecutiva en la identificación, apoyo a la gestión e impulso de trabajos, obras y actividades (TOAR), con contenido reparador, seguimiento al régimen de condicionalidad y sanciones propias a través de la implementación de acciones de articulación interinstitucional con la alcaldía del municipio de Medellín (Antioquia) para la promoción de escenarios de realización de toar y sanciones propias</v>
          </cell>
          <cell r="BL329" t="str">
            <v>Funciones de la dependencia</v>
          </cell>
          <cell r="BM329" t="str">
            <v>Harvey Danilo Suárez Morales</v>
          </cell>
          <cell r="BN329" t="str">
            <v>Secretaría Ejecutiva</v>
          </cell>
          <cell r="BO329" t="str">
            <v>B- Subsecretaría Ejecutiva</v>
          </cell>
          <cell r="BP329" t="str">
            <v>Gladys Celeide Prada Pardo</v>
          </cell>
          <cell r="BQ329">
            <v>60335962</v>
          </cell>
          <cell r="BR329" t="str">
            <v>AA - Oficina Asesora de Monitoreo Integral</v>
          </cell>
          <cell r="BS329" t="str">
            <v>N/A</v>
          </cell>
          <cell r="BT329" t="str">
            <v>N/A</v>
          </cell>
          <cell r="BU329" t="str">
            <v>N/A</v>
          </cell>
          <cell r="BV329" t="str">
            <v>Inversión</v>
          </cell>
          <cell r="BW329">
            <v>231657300</v>
          </cell>
          <cell r="BX329" t="str">
            <v>N/A</v>
          </cell>
          <cell r="BY329" t="str">
            <v>N/A</v>
          </cell>
          <cell r="BZ329">
            <v>19304775</v>
          </cell>
          <cell r="CA329" t="str">
            <v>N/A</v>
          </cell>
          <cell r="CB329">
            <v>70023</v>
          </cell>
          <cell r="CC329">
            <v>57223</v>
          </cell>
          <cell r="CD329" t="str">
            <v xml:space="preserve">	2022011000068</v>
          </cell>
          <cell r="CE329">
            <v>44957</v>
          </cell>
          <cell r="CF329">
            <v>44959</v>
          </cell>
          <cell r="CG329" t="str">
            <v>N/A</v>
          </cell>
          <cell r="CH329" t="str">
            <v>N/A</v>
          </cell>
          <cell r="CI329" t="str">
            <v>N/A</v>
          </cell>
          <cell r="CJ329" t="str">
            <v>N/A</v>
          </cell>
          <cell r="CK329" t="str">
            <v>N/A</v>
          </cell>
          <cell r="CL329">
            <v>0</v>
          </cell>
          <cell r="CM329" t="str">
            <v>N/A</v>
          </cell>
          <cell r="CN329">
            <v>0</v>
          </cell>
          <cell r="CO329" t="str">
            <v>N/A</v>
          </cell>
          <cell r="CP329">
            <v>0</v>
          </cell>
          <cell r="CQ329" t="str">
            <v>N/A</v>
          </cell>
          <cell r="CR329">
            <v>0</v>
          </cell>
          <cell r="CS329" t="str">
            <v>N/A</v>
          </cell>
          <cell r="CT329">
            <v>0</v>
          </cell>
          <cell r="CU329" t="str">
            <v>N/A</v>
          </cell>
          <cell r="CV329">
            <v>0</v>
          </cell>
          <cell r="CW329">
            <v>231657300</v>
          </cell>
          <cell r="CX329" t="str">
            <v>NO</v>
          </cell>
          <cell r="CY329" t="str">
            <v>N/A</v>
          </cell>
          <cell r="CZ329" t="str">
            <v>N/A</v>
          </cell>
          <cell r="DA329" t="str">
            <v>N/A</v>
          </cell>
          <cell r="DB329">
            <v>45291</v>
          </cell>
          <cell r="DC329">
            <v>45291</v>
          </cell>
          <cell r="DD329">
            <v>-51</v>
          </cell>
          <cell r="DE329" t="str">
            <v>NO</v>
          </cell>
          <cell r="DF329" t="str">
            <v>Bogotá D.C.</v>
          </cell>
          <cell r="DG329" t="str">
            <v>Cumplimiento</v>
          </cell>
          <cell r="DH329" t="str">
            <v xml:space="preserve">	21-47-101025985</v>
          </cell>
          <cell r="DI329">
            <v>0</v>
          </cell>
          <cell r="DJ329" t="str">
            <v>Seguros del Estado S.A.</v>
          </cell>
          <cell r="DK329">
            <v>44957</v>
          </cell>
          <cell r="DL329" t="str">
            <v>31/01/2023 - 05/07/2024</v>
          </cell>
          <cell r="DM329">
            <v>44959</v>
          </cell>
          <cell r="DN329" t="str">
            <v>https://jepcolombia.sharepoint.com/:b:/g/SE/DAJ/SDC/EbinYYCYDYVAtRjwjOVkCn4BkfwNO38VoXd3fn-IeXBaMg?e=p4vxaz</v>
          </cell>
          <cell r="DO329" t="str">
            <v>Ninguna</v>
          </cell>
          <cell r="DP329" t="str">
            <v>Terminado</v>
          </cell>
          <cell r="DQ329" t="str">
            <v>Ingreso</v>
          </cell>
          <cell r="DR329" t="str">
            <v>N/A</v>
          </cell>
          <cell r="DS329" t="str">
            <v>DERECHO</v>
          </cell>
          <cell r="DT329" t="str">
            <v>N/A</v>
          </cell>
          <cell r="DU329" t="str">
            <v>MASCULINO</v>
          </cell>
        </row>
        <row r="330">
          <cell r="AY330" t="str">
            <v>JEP-032-2023</v>
          </cell>
          <cell r="AZ330" t="str">
            <v>JEP-CSPO-032-2023</v>
          </cell>
          <cell r="BA330" t="str">
            <v>Laura Paredes</v>
          </cell>
          <cell r="BB330">
            <v>44938</v>
          </cell>
          <cell r="BC330" t="str">
            <v>Paula Andrea Ruiz Álvarez</v>
          </cell>
          <cell r="BD330" t="str">
            <v>Contratos o convenios que no requieren pluralidad de ofertas</v>
          </cell>
          <cell r="BE330" t="str">
            <v>1. Prestación de servicios</v>
          </cell>
          <cell r="BF330" t="str">
            <v>Cédula de ciudadanía</v>
          </cell>
          <cell r="BG330">
            <v>700098388</v>
          </cell>
          <cell r="BH330">
            <v>2</v>
          </cell>
          <cell r="BI330" t="str">
            <v>Persona Natural</v>
          </cell>
          <cell r="BJ330" t="str">
            <v>Bogotá D.C.</v>
          </cell>
          <cell r="BK330" t="str">
            <v>Prestar servicios profesionales a la subsecretaría ejecutiva en el apoyo a la certificación de trabajos, obras y actividades (TOAR), con contenido reparador, seguimiento al régimen de condicionalidad y sanciones propias con énfasis en el acompañamiento psicosocial y metodológico a sujetos procesales y poblaciones objetivo de la JEP.</v>
          </cell>
          <cell r="BL330" t="str">
            <v>Administrativo Transversal</v>
          </cell>
          <cell r="BM330" t="str">
            <v>Harvey Danilo Suarez Morales</v>
          </cell>
          <cell r="BN330" t="str">
            <v>Secretaría Ejecutiva</v>
          </cell>
          <cell r="BO330" t="str">
            <v>B- Subsecretaría Ejecutiva</v>
          </cell>
          <cell r="BP330" t="str">
            <v>Angela Maria Mora Soto</v>
          </cell>
          <cell r="BQ330">
            <v>52085127</v>
          </cell>
          <cell r="BR330" t="str">
            <v>B - Subsecretaría Ejecutiva</v>
          </cell>
          <cell r="BS330" t="str">
            <v>N/A</v>
          </cell>
          <cell r="BT330" t="str">
            <v>N/A</v>
          </cell>
          <cell r="BU330" t="str">
            <v>N/A</v>
          </cell>
          <cell r="BV330" t="str">
            <v>Inversión</v>
          </cell>
          <cell r="BW330">
            <v>52823256</v>
          </cell>
          <cell r="BX330" t="str">
            <v>N/A</v>
          </cell>
          <cell r="BY330" t="str">
            <v>N/A</v>
          </cell>
          <cell r="BZ330">
            <v>4401938</v>
          </cell>
          <cell r="CA330" t="str">
            <v>N/A</v>
          </cell>
          <cell r="CB330">
            <v>29723</v>
          </cell>
          <cell r="CC330">
            <v>27023</v>
          </cell>
          <cell r="CD330">
            <v>2022011000068</v>
          </cell>
          <cell r="CE330">
            <v>44942</v>
          </cell>
          <cell r="CF330">
            <v>44944</v>
          </cell>
          <cell r="CG330" t="str">
            <v>N/A</v>
          </cell>
          <cell r="CH330" t="str">
            <v>N/A</v>
          </cell>
          <cell r="CI330" t="str">
            <v>N/A</v>
          </cell>
          <cell r="CJ330" t="str">
            <v>N/A</v>
          </cell>
          <cell r="CK330" t="str">
            <v>N/A</v>
          </cell>
          <cell r="CL330">
            <v>0</v>
          </cell>
          <cell r="CM330" t="str">
            <v>N/A</v>
          </cell>
          <cell r="CN330">
            <v>0</v>
          </cell>
          <cell r="CO330" t="str">
            <v>N/A</v>
          </cell>
          <cell r="CP330">
            <v>0</v>
          </cell>
          <cell r="CQ330" t="str">
            <v>N/A</v>
          </cell>
          <cell r="CR330">
            <v>0</v>
          </cell>
          <cell r="CS330" t="str">
            <v>N/A</v>
          </cell>
          <cell r="CT330">
            <v>0</v>
          </cell>
          <cell r="CU330">
            <v>0</v>
          </cell>
          <cell r="CV330">
            <v>-237</v>
          </cell>
          <cell r="CW330">
            <v>52823256</v>
          </cell>
          <cell r="CX330" t="str">
            <v>NO</v>
          </cell>
          <cell r="CY330" t="str">
            <v>N/A</v>
          </cell>
          <cell r="CZ330" t="str">
            <v>N/A</v>
          </cell>
          <cell r="DA330" t="str">
            <v>N/A</v>
          </cell>
          <cell r="DB330">
            <v>45291</v>
          </cell>
          <cell r="DC330">
            <v>45054</v>
          </cell>
          <cell r="DD330">
            <v>-288</v>
          </cell>
          <cell r="DE330" t="str">
            <v>SI</v>
          </cell>
          <cell r="DF330" t="str">
            <v>Bogotá D.C.</v>
          </cell>
          <cell r="DG330" t="str">
            <v>Cumplimiento</v>
          </cell>
          <cell r="DH330" t="str">
            <v xml:space="preserve">21-47-101025544 </v>
          </cell>
          <cell r="DI330">
            <v>0</v>
          </cell>
          <cell r="DJ330" t="str">
            <v>Seguros del Estado S.A.</v>
          </cell>
          <cell r="DK330">
            <v>44943</v>
          </cell>
          <cell r="DL330" t="str">
            <v>13/01/2023 - 30/06/2024</v>
          </cell>
          <cell r="DM330">
            <v>44944</v>
          </cell>
          <cell r="DN330" t="str">
            <v>https://jepcolombia.sharepoint.com/:b:/g/SE/DAJ/SDC/Ef9rMYYdkZ5DqmFXxHnDz-EB5tq7aRb0HCb5inAwFscWtw?e=dwLCJ1</v>
          </cell>
          <cell r="DO330" t="str">
            <v>Terminación anticipada hasta el 8/05/2023</v>
          </cell>
          <cell r="DP330" t="str">
            <v>Terminado</v>
          </cell>
          <cell r="DQ330" t="str">
            <v>Terminación anticipada</v>
          </cell>
          <cell r="DR330" t="str">
            <v>N/A</v>
          </cell>
          <cell r="DS330" t="str">
            <v>PSICOLOGÍA</v>
          </cell>
          <cell r="DT330" t="str">
            <v>N/A</v>
          </cell>
          <cell r="DU330" t="str">
            <v>FEMENINO</v>
          </cell>
        </row>
        <row r="331">
          <cell r="AY331" t="str">
            <v>JEP-087-2023</v>
          </cell>
          <cell r="AZ331" t="str">
            <v>JEP-CSPO-087-2023</v>
          </cell>
          <cell r="BA331" t="str">
            <v>Laura Paredes</v>
          </cell>
          <cell r="BB331">
            <v>44944</v>
          </cell>
          <cell r="BC331" t="str">
            <v>Claudia Esperanza Pardo Torres</v>
          </cell>
          <cell r="BD331" t="str">
            <v>Contratos o convenios que no requieren pluralidad de ofertas</v>
          </cell>
          <cell r="BE331" t="str">
            <v>1. Prestación de servicios</v>
          </cell>
          <cell r="BF331" t="str">
            <v>Cédula de ciudadanía</v>
          </cell>
          <cell r="BG331">
            <v>53073545</v>
          </cell>
          <cell r="BH331">
            <v>8</v>
          </cell>
          <cell r="BI331" t="str">
            <v>Persona Natural</v>
          </cell>
          <cell r="BJ331" t="str">
            <v>Bogotá D.C.</v>
          </cell>
          <cell r="BK331" t="str">
            <v>Prestar servicios profesionales especializados para acompañar y apoyar a la subsecretaría ejecutiva en la certificación de trabajos, obras y actividades (TOAR), con contenido reparador, seguimiento al régimen de condicionalidad y sanciones propias con énfasis en la acción integral contra minas antipersonal y sistemas de información geográfica.</v>
          </cell>
          <cell r="BL331" t="str">
            <v>Administrativo Transversal</v>
          </cell>
          <cell r="BM331" t="str">
            <v>Harvey Danilo Suarez Morales</v>
          </cell>
          <cell r="BN331" t="str">
            <v>Secretaría Ejecutiva</v>
          </cell>
          <cell r="BO331" t="str">
            <v>B- Subsecretaría Ejecutiva</v>
          </cell>
          <cell r="BP331" t="str">
            <v>Gladys Celeide Prada Pardo</v>
          </cell>
          <cell r="BQ331">
            <v>60335962</v>
          </cell>
          <cell r="BR331" t="str">
            <v>AA - Oficina Asesora de Monitoreo Integral</v>
          </cell>
          <cell r="BS331" t="str">
            <v>N/A</v>
          </cell>
          <cell r="BT331" t="str">
            <v>N/A</v>
          </cell>
          <cell r="BU331" t="str">
            <v>N/A</v>
          </cell>
          <cell r="BV331" t="str">
            <v>Inversión</v>
          </cell>
          <cell r="BW331">
            <v>132968940</v>
          </cell>
          <cell r="BX331" t="str">
            <v>N/A</v>
          </cell>
          <cell r="BY331" t="str">
            <v>N/A</v>
          </cell>
          <cell r="BZ331">
            <v>11080745</v>
          </cell>
          <cell r="CA331" t="str">
            <v>N/A</v>
          </cell>
          <cell r="CB331">
            <v>51823</v>
          </cell>
          <cell r="CC331">
            <v>32623</v>
          </cell>
          <cell r="CD331">
            <v>2022011000068</v>
          </cell>
          <cell r="CE331">
            <v>44945</v>
          </cell>
          <cell r="CF331">
            <v>44947</v>
          </cell>
          <cell r="CG331" t="str">
            <v>N/A</v>
          </cell>
          <cell r="CH331" t="str">
            <v>N/A</v>
          </cell>
          <cell r="CI331" t="str">
            <v>N/A</v>
          </cell>
          <cell r="CJ331" t="str">
            <v>N/A</v>
          </cell>
          <cell r="CK331" t="str">
            <v>N/A</v>
          </cell>
          <cell r="CL331">
            <v>0</v>
          </cell>
          <cell r="CM331" t="str">
            <v>N/A</v>
          </cell>
          <cell r="CN331">
            <v>0</v>
          </cell>
          <cell r="CO331" t="str">
            <v>N/A</v>
          </cell>
          <cell r="CP331">
            <v>0</v>
          </cell>
          <cell r="CQ331" t="str">
            <v>N/A</v>
          </cell>
          <cell r="CR331">
            <v>0</v>
          </cell>
          <cell r="CS331" t="str">
            <v>N/A</v>
          </cell>
          <cell r="CT331">
            <v>0</v>
          </cell>
          <cell r="CU331" t="e">
            <v>#VALUE!</v>
          </cell>
          <cell r="CV331">
            <v>-122</v>
          </cell>
          <cell r="CW331">
            <v>132968940</v>
          </cell>
          <cell r="CX331" t="str">
            <v>NO</v>
          </cell>
          <cell r="CY331" t="str">
            <v>N/A</v>
          </cell>
          <cell r="CZ331" t="str">
            <v>N/A</v>
          </cell>
          <cell r="DA331" t="str">
            <v>N/A</v>
          </cell>
          <cell r="DB331">
            <v>45291</v>
          </cell>
          <cell r="DC331">
            <v>45169</v>
          </cell>
          <cell r="DD331">
            <v>-173</v>
          </cell>
          <cell r="DE331" t="str">
            <v>SI</v>
          </cell>
          <cell r="DF331" t="str">
            <v>Bogotá D.C.</v>
          </cell>
          <cell r="DG331" t="str">
            <v>Cumplimiento</v>
          </cell>
          <cell r="DH331" t="str">
            <v>21-47-101025611</v>
          </cell>
          <cell r="DI331">
            <v>0</v>
          </cell>
          <cell r="DJ331" t="str">
            <v>Seguros del Estado S.A.</v>
          </cell>
          <cell r="DK331">
            <v>44945</v>
          </cell>
          <cell r="DL331" t="str">
            <v>19/01/2023 - 30/06/2024</v>
          </cell>
          <cell r="DM331">
            <v>44945</v>
          </cell>
          <cell r="DN331" t="str">
            <v>https://jepcolombia.sharepoint.com/:b:/g/SE/DAJ/SDC/ETLS5cFYF91JkeHVcUSYFxIBWWpYnGD20hKIS2Ftaw05-A?e=zdmvLc</v>
          </cell>
          <cell r="DO331" t="str">
            <v>El 1/09/2023 se publica la terminación anticipada del contrato JEP-087-2023, se ejecutó hasta el 31 de agosto de 2023.</v>
          </cell>
          <cell r="DP331" t="str">
            <v>Terminado</v>
          </cell>
          <cell r="DQ331" t="str">
            <v>Terminación anticipada</v>
          </cell>
          <cell r="DR331" t="str">
            <v>N/A</v>
          </cell>
          <cell r="DS331" t="str">
            <v>INGENIERIA CATASTRAL Y GEODESIA</v>
          </cell>
          <cell r="DT331" t="str">
            <v>N/A</v>
          </cell>
          <cell r="DU331" t="str">
            <v>FEMENINO</v>
          </cell>
        </row>
        <row r="332">
          <cell r="AY332" t="str">
            <v>JEP-277-2023</v>
          </cell>
          <cell r="AZ332" t="str">
            <v>JEP-CSPO-277-2023</v>
          </cell>
          <cell r="BA332" t="str">
            <v>Laura Paredes</v>
          </cell>
          <cell r="BB332">
            <v>44960</v>
          </cell>
          <cell r="BC332" t="str">
            <v>Daniela León Nisperuza</v>
          </cell>
          <cell r="BD332" t="str">
            <v>Contratos o convenios que no requieren pluralidad de ofertas</v>
          </cell>
          <cell r="BE332" t="str">
            <v>1. Prestación de servicios</v>
          </cell>
          <cell r="BF332" t="str">
            <v>Cédula de ciudadanía</v>
          </cell>
          <cell r="BG332">
            <v>1010199208</v>
          </cell>
          <cell r="BH332">
            <v>1</v>
          </cell>
          <cell r="BI332" t="str">
            <v>Persona Natural</v>
          </cell>
          <cell r="BJ332" t="str">
            <v>Bogotá D.C.</v>
          </cell>
          <cell r="BK332" t="str">
            <v>Prestar servicios profesionales para apoyar a la subsecretaria ejecutiva en los ejercicios de planeación, articulación, fortalecimiento y seguimiento a las actividades misionales y estratégicas de la misma y sus departamentos</v>
          </cell>
          <cell r="BL332" t="str">
            <v>Funciones de la dependencia</v>
          </cell>
          <cell r="BM332" t="str">
            <v>Harvey Danilo Suárez Morales</v>
          </cell>
          <cell r="BN332" t="str">
            <v>Secretaría Ejecutiva</v>
          </cell>
          <cell r="BO332" t="str">
            <v>B- Subsecretaría Ejecutiva</v>
          </cell>
          <cell r="BP332" t="str">
            <v>Maria del Pilar Torres Navarrete</v>
          </cell>
          <cell r="BQ332">
            <v>52107153</v>
          </cell>
          <cell r="BR332" t="str">
            <v>B - Subsecretaría Ejecutiva</v>
          </cell>
          <cell r="BS332" t="str">
            <v>N/A</v>
          </cell>
          <cell r="BT332" t="str">
            <v>N/A</v>
          </cell>
          <cell r="BU332" t="str">
            <v>N/A</v>
          </cell>
          <cell r="BV332" t="str">
            <v>Inversión</v>
          </cell>
          <cell r="BW332">
            <v>83485039</v>
          </cell>
          <cell r="BX332" t="str">
            <v>N/A</v>
          </cell>
          <cell r="BY332" t="str">
            <v>N/A</v>
          </cell>
          <cell r="BZ332">
            <v>7589549</v>
          </cell>
          <cell r="CA332" t="str">
            <v>N/A</v>
          </cell>
          <cell r="CB332">
            <v>70123</v>
          </cell>
          <cell r="CC332" t="str">
            <v xml:space="preserve">	67523</v>
          </cell>
          <cell r="CD332">
            <v>2022011000068</v>
          </cell>
          <cell r="CE332">
            <v>44963</v>
          </cell>
          <cell r="CF332">
            <v>44963</v>
          </cell>
          <cell r="CG332" t="str">
            <v>N/A</v>
          </cell>
          <cell r="CH332" t="str">
            <v>N/A</v>
          </cell>
          <cell r="CI332" t="str">
            <v>N/A</v>
          </cell>
          <cell r="CJ332" t="str">
            <v>N/A</v>
          </cell>
          <cell r="CK332" t="str">
            <v>N/A</v>
          </cell>
          <cell r="CL332">
            <v>0</v>
          </cell>
          <cell r="CM332" t="str">
            <v>N/A</v>
          </cell>
          <cell r="CN332">
            <v>0</v>
          </cell>
          <cell r="CO332" t="str">
            <v>N/A</v>
          </cell>
          <cell r="CP332">
            <v>0</v>
          </cell>
          <cell r="CQ332" t="str">
            <v>N/A</v>
          </cell>
          <cell r="CR332">
            <v>0</v>
          </cell>
          <cell r="CS332" t="str">
            <v>N/A</v>
          </cell>
          <cell r="CT332">
            <v>0</v>
          </cell>
          <cell r="CU332" t="str">
            <v>N/A</v>
          </cell>
          <cell r="CV332">
            <v>0</v>
          </cell>
          <cell r="CW332">
            <v>83485039</v>
          </cell>
          <cell r="CX332" t="str">
            <v>NO</v>
          </cell>
          <cell r="CY332" t="str">
            <v>N/A</v>
          </cell>
          <cell r="CZ332" t="str">
            <v>N/A</v>
          </cell>
          <cell r="DA332" t="str">
            <v>N/A</v>
          </cell>
          <cell r="DB332">
            <v>45291</v>
          </cell>
          <cell r="DC332">
            <v>45291</v>
          </cell>
          <cell r="DD332">
            <v>-51</v>
          </cell>
          <cell r="DE332" t="str">
            <v>NO</v>
          </cell>
          <cell r="DF332" t="str">
            <v>Bogotá D.C.</v>
          </cell>
          <cell r="DG332" t="str">
            <v>Cumplimiento</v>
          </cell>
          <cell r="DH332" t="str">
            <v xml:space="preserve">21-45-101399485
</v>
          </cell>
          <cell r="DI332">
            <v>0</v>
          </cell>
          <cell r="DJ332" t="str">
            <v>Seguros del Estado S.A.</v>
          </cell>
          <cell r="DK332">
            <v>44960</v>
          </cell>
          <cell r="DL332" t="str">
            <v>03/02/2023 - 01/07/2024</v>
          </cell>
          <cell r="DM332">
            <v>44963</v>
          </cell>
          <cell r="DN332" t="str">
            <v>https://jepcolombia.sharepoint.com/:b:/g/SE/DAJ/SDC/ET6nsuR8VdZFgHBdyKf6gfEBiDrAeOzcEvZygfcOSMq-NA?e=3TNqBG</v>
          </cell>
          <cell r="DO332" t="str">
            <v>Ninguno</v>
          </cell>
          <cell r="DP332" t="str">
            <v>Terminado</v>
          </cell>
          <cell r="DQ332" t="str">
            <v>Ingreso</v>
          </cell>
          <cell r="DR332" t="str">
            <v>N/A</v>
          </cell>
          <cell r="DS332" t="str">
            <v>PENDIENTE</v>
          </cell>
          <cell r="DT332" t="str">
            <v>N/A</v>
          </cell>
          <cell r="DU332" t="str">
            <v>FEMENINO</v>
          </cell>
        </row>
        <row r="333">
          <cell r="AY333" t="str">
            <v>JEP-552-2023</v>
          </cell>
          <cell r="AZ333" t="str">
            <v>JEP-CSPO-549-2023</v>
          </cell>
          <cell r="BA333" t="str">
            <v>Laura Paredes</v>
          </cell>
          <cell r="BB333">
            <v>45015</v>
          </cell>
          <cell r="BC333" t="str">
            <v>José Enrique Barón García</v>
          </cell>
          <cell r="BD333" t="str">
            <v>Contratos o convenios que no requieren pluralidad de ofertas</v>
          </cell>
          <cell r="BE333" t="str">
            <v>1. Prestación de servicios</v>
          </cell>
          <cell r="BF333" t="str">
            <v>Cédula de ciudadanía</v>
          </cell>
          <cell r="BG333">
            <v>14320047</v>
          </cell>
          <cell r="BH333">
            <v>1</v>
          </cell>
          <cell r="BI333" t="str">
            <v>Persona Natural</v>
          </cell>
          <cell r="BJ333" t="str">
            <v>Bogotá D.C.</v>
          </cell>
          <cell r="BK333" t="str">
            <v>Prestar servicios profesionales especializados para acompañar y apoyar a la Subsecretaría Ejecutiva, en la certificación de Trabajos, Obras, y Actividades (TOAR), con contenido Reparador, seguimiento al régimen de condicionalidad y sanciones propias con énfasis en procesos de construcción de obras e implementación de proyectos así como el análisis socioeconómico de viabilidad de propuestas y proyectos reparadores y restaurativos.</v>
          </cell>
          <cell r="BL333" t="str">
            <v>Misional</v>
          </cell>
          <cell r="BM333" t="str">
            <v>Harvey Danilo Suárez Morales</v>
          </cell>
          <cell r="BN333" t="str">
            <v>Secretaría Ejecutiva</v>
          </cell>
          <cell r="BO333" t="str">
            <v>B- Subsecretaría Ejecutiva</v>
          </cell>
          <cell r="BP333" t="str">
            <v>Gladys Celeide Prada Pardo</v>
          </cell>
          <cell r="BQ333">
            <v>60335962</v>
          </cell>
          <cell r="BR333" t="str">
            <v>AA - Oficina Asesora de Monitoreo Integral</v>
          </cell>
          <cell r="BS333" t="str">
            <v>N/A</v>
          </cell>
          <cell r="BT333" t="str">
            <v>N/A</v>
          </cell>
          <cell r="BU333" t="str">
            <v>N/A</v>
          </cell>
          <cell r="BV333" t="str">
            <v>Inversión</v>
          </cell>
          <cell r="BW333">
            <v>99726705</v>
          </cell>
          <cell r="BX333" t="str">
            <v>N/A</v>
          </cell>
          <cell r="BY333" t="str">
            <v>N/A</v>
          </cell>
          <cell r="BZ333">
            <v>11080745</v>
          </cell>
          <cell r="CA333" t="str">
            <v>N/A</v>
          </cell>
          <cell r="CB333">
            <v>83523</v>
          </cell>
          <cell r="CC333" t="str">
            <v xml:space="preserve">	192823</v>
          </cell>
          <cell r="CD333" t="str">
            <v xml:space="preserve">	2022011000068</v>
          </cell>
          <cell r="CE333">
            <v>45030</v>
          </cell>
          <cell r="CF333">
            <v>45034</v>
          </cell>
          <cell r="CG333" t="str">
            <v>N/A</v>
          </cell>
          <cell r="CH333" t="str">
            <v>N/A</v>
          </cell>
          <cell r="CI333" t="str">
            <v>N/A</v>
          </cell>
          <cell r="CJ333" t="str">
            <v>N/A</v>
          </cell>
          <cell r="CK333" t="str">
            <v>N/A</v>
          </cell>
          <cell r="CL333">
            <v>0</v>
          </cell>
          <cell r="CM333" t="str">
            <v>N/A</v>
          </cell>
          <cell r="CN333">
            <v>0</v>
          </cell>
          <cell r="CO333" t="str">
            <v>N/A</v>
          </cell>
          <cell r="CP333">
            <v>0</v>
          </cell>
          <cell r="CQ333" t="str">
            <v>N/A</v>
          </cell>
          <cell r="CR333">
            <v>0</v>
          </cell>
          <cell r="CS333" t="str">
            <v>N/A</v>
          </cell>
          <cell r="CT333">
            <v>0</v>
          </cell>
          <cell r="CU333" t="str">
            <v>N/A</v>
          </cell>
          <cell r="CV333">
            <v>0</v>
          </cell>
          <cell r="CW333">
            <v>99726705</v>
          </cell>
          <cell r="CX333" t="str">
            <v>NO</v>
          </cell>
          <cell r="CY333" t="str">
            <v>N/A</v>
          </cell>
          <cell r="CZ333" t="str">
            <v>N/A</v>
          </cell>
          <cell r="DA333" t="str">
            <v>N/A</v>
          </cell>
          <cell r="DB333">
            <v>45291</v>
          </cell>
          <cell r="DC333">
            <v>45291</v>
          </cell>
          <cell r="DD333">
            <v>-51</v>
          </cell>
          <cell r="DE333" t="str">
            <v>NO</v>
          </cell>
          <cell r="DF333" t="str">
            <v>Bogotá D.C.</v>
          </cell>
          <cell r="DG333" t="str">
            <v>Cumplimiento</v>
          </cell>
          <cell r="DH333" t="str">
            <v xml:space="preserve">	61-47-101005165</v>
          </cell>
          <cell r="DI333">
            <v>0</v>
          </cell>
          <cell r="DJ333" t="str">
            <v>Seguros del Estado S.A.</v>
          </cell>
          <cell r="DK333">
            <v>45030</v>
          </cell>
          <cell r="DL333" t="str">
            <v>14/04/2023 - 10/07/2024</v>
          </cell>
          <cell r="DM333">
            <v>45034</v>
          </cell>
          <cell r="DN333" t="str">
            <v>https://jepcolombia.sharepoint.com/:b:/g/SE/DAJ/SDC/EVnWaakX0NdCvO5CjTuXnjUBlyOADePkRkfx88rodUhDSA?e=d8TqOA</v>
          </cell>
          <cell r="DO333" t="str">
            <v>Ninguna</v>
          </cell>
          <cell r="DP333" t="str">
            <v>Terminado</v>
          </cell>
          <cell r="DQ333" t="str">
            <v>Ingreso</v>
          </cell>
          <cell r="DR333" t="str">
            <v>N/A</v>
          </cell>
          <cell r="DS333" t="str">
            <v>INGENIERIA CIVIL</v>
          </cell>
          <cell r="DT333" t="str">
            <v>N/A</v>
          </cell>
          <cell r="DU333" t="str">
            <v>MASCULINO</v>
          </cell>
        </row>
        <row r="334">
          <cell r="AY334" t="str">
            <v>JEP-023-2023</v>
          </cell>
          <cell r="AZ334" t="str">
            <v>JEP-CSPO-023-2023</v>
          </cell>
          <cell r="BA334" t="str">
            <v>Laura Paredes</v>
          </cell>
          <cell r="BB334">
            <v>44937</v>
          </cell>
          <cell r="BC334" t="str">
            <v>Nidia Esmeralda Duque Yara</v>
          </cell>
          <cell r="BD334" t="str">
            <v>Contratos o convenios que no requieren pluralidad de ofertas</v>
          </cell>
          <cell r="BE334" t="str">
            <v>1. Prestación de servicios</v>
          </cell>
          <cell r="BF334" t="str">
            <v>Cédula de ciudadanía</v>
          </cell>
          <cell r="BG334">
            <v>52315249</v>
          </cell>
          <cell r="BH334">
            <v>9</v>
          </cell>
          <cell r="BI334" t="str">
            <v>Persona Natural</v>
          </cell>
          <cell r="BJ334" t="str">
            <v>Bogotá D.C.</v>
          </cell>
          <cell r="BK334" t="str">
            <v>Prestar servicios profesionales para apoyar y acompañar a la subsecretaría ejecutiva en la certificación de trabajos, obras y actividades (TOAR), con contenido reparador, seguimiento al régimen de condicionalidad y sanciones propias con énfasis en el análisis o la implementación de políticas públicas en materia de reparación a víctimas, reincorporación y justicia transicional.</v>
          </cell>
          <cell r="BL334" t="str">
            <v>Administrativo Transversal</v>
          </cell>
          <cell r="BM334" t="str">
            <v>Harvey Danilo Suarez Morales</v>
          </cell>
          <cell r="BN334" t="str">
            <v>Secretaría Ejecutiva</v>
          </cell>
          <cell r="BO334" t="str">
            <v>B- Subsecretaría Ejecutiva</v>
          </cell>
          <cell r="BP334" t="str">
            <v>Angela Maria Mora Soto</v>
          </cell>
          <cell r="BQ334">
            <v>52085127</v>
          </cell>
          <cell r="BR334" t="str">
            <v>B - Subsecretaría Ejecutiva</v>
          </cell>
          <cell r="BS334" t="str">
            <v>N/A</v>
          </cell>
          <cell r="BT334" t="str">
            <v>N/A</v>
          </cell>
          <cell r="BU334" t="str">
            <v>N/A</v>
          </cell>
          <cell r="BV334" t="str">
            <v>Inversión</v>
          </cell>
          <cell r="BW334">
            <v>132968940</v>
          </cell>
          <cell r="BX334" t="str">
            <v>N/A</v>
          </cell>
          <cell r="BY334" t="str">
            <v>N/A</v>
          </cell>
          <cell r="BZ334">
            <v>11080745</v>
          </cell>
          <cell r="CA334" t="str">
            <v>N/A</v>
          </cell>
          <cell r="CB334">
            <v>29823</v>
          </cell>
          <cell r="CC334">
            <v>25623</v>
          </cell>
          <cell r="CD334">
            <v>2022011000068</v>
          </cell>
          <cell r="CE334">
            <v>44938</v>
          </cell>
          <cell r="CF334">
            <v>44939</v>
          </cell>
          <cell r="CG334" t="str">
            <v>N/A</v>
          </cell>
          <cell r="CH334" t="str">
            <v>N/A</v>
          </cell>
          <cell r="CI334" t="str">
            <v>N/A</v>
          </cell>
          <cell r="CJ334" t="str">
            <v>N/A</v>
          </cell>
          <cell r="CK334" t="str">
            <v>N/A</v>
          </cell>
          <cell r="CL334">
            <v>0</v>
          </cell>
          <cell r="CM334" t="str">
            <v>N/A</v>
          </cell>
          <cell r="CN334">
            <v>0</v>
          </cell>
          <cell r="CO334" t="str">
            <v>N/A</v>
          </cell>
          <cell r="CP334">
            <v>0</v>
          </cell>
          <cell r="CQ334" t="str">
            <v>N/A</v>
          </cell>
          <cell r="CR334">
            <v>0</v>
          </cell>
          <cell r="CS334" t="str">
            <v>N/A</v>
          </cell>
          <cell r="CT334">
            <v>0</v>
          </cell>
          <cell r="CU334">
            <v>0</v>
          </cell>
          <cell r="CV334">
            <v>-237</v>
          </cell>
          <cell r="CW334">
            <v>132968940</v>
          </cell>
          <cell r="CX334" t="str">
            <v>NO</v>
          </cell>
          <cell r="CY334" t="str">
            <v>N/A</v>
          </cell>
          <cell r="CZ334" t="str">
            <v>N/A</v>
          </cell>
          <cell r="DA334" t="str">
            <v>N/A</v>
          </cell>
          <cell r="DB334">
            <v>45291</v>
          </cell>
          <cell r="DC334">
            <v>45054</v>
          </cell>
          <cell r="DD334">
            <v>-288</v>
          </cell>
          <cell r="DE334" t="str">
            <v>NO</v>
          </cell>
          <cell r="DF334" t="str">
            <v>Bogotá D.C.</v>
          </cell>
          <cell r="DG334" t="str">
            <v>Cumplimiento</v>
          </cell>
          <cell r="DH334" t="str">
            <v>980-47-994000023568</v>
          </cell>
          <cell r="DI334">
            <v>0</v>
          </cell>
          <cell r="DJ334" t="str">
            <v>Aseguradora Solidaria de Colombia</v>
          </cell>
          <cell r="DK334">
            <v>44939</v>
          </cell>
          <cell r="DL334" t="str">
            <v>13/01/2023 - 10/07/2024</v>
          </cell>
          <cell r="DM334">
            <v>44939</v>
          </cell>
          <cell r="DN334" t="str">
            <v>https://jepcolombia.sharepoint.com/:b:/g/SE/DAJ/SDC/EUtDGo2WlDFCpyfp2t7XftYBPGOUhLHQc2ftmyGPaF31Kg?e=iDmbgi</v>
          </cell>
          <cell r="DO334" t="str">
            <v>Se publicó el 09 de mayo de 2023, terminación anticipada JEP-023-2023 Se ejecuta hasta el 8/05/2023</v>
          </cell>
          <cell r="DP334" t="str">
            <v>Terminado</v>
          </cell>
          <cell r="DQ334" t="str">
            <v>Terminación anticipada</v>
          </cell>
          <cell r="DR334" t="str">
            <v>N/A</v>
          </cell>
          <cell r="DS334" t="str">
            <v>DERECHO</v>
          </cell>
          <cell r="DT334" t="str">
            <v>N/A</v>
          </cell>
          <cell r="DU334" t="str">
            <v>FEMENINO</v>
          </cell>
        </row>
        <row r="335">
          <cell r="AY335" t="str">
            <v>JEP-237-2023</v>
          </cell>
          <cell r="AZ335" t="str">
            <v>JEP-CSPO-237-2023</v>
          </cell>
          <cell r="BA335" t="str">
            <v>Laura Paredes</v>
          </cell>
          <cell r="BB335">
            <v>44957</v>
          </cell>
          <cell r="BC335" t="str">
            <v>Luis Gabriel Soto</v>
          </cell>
          <cell r="BD335" t="str">
            <v>Contratos o convenios que no requieren pluralidad de ofertas</v>
          </cell>
          <cell r="BE335" t="str">
            <v>1. Prestación de servicios</v>
          </cell>
          <cell r="BF335" t="str">
            <v>Cédula de ciudadanía</v>
          </cell>
          <cell r="BG335">
            <v>1015427462</v>
          </cell>
          <cell r="BH335">
            <v>9</v>
          </cell>
          <cell r="BI335" t="str">
            <v>Persona Natural</v>
          </cell>
          <cell r="BJ335" t="str">
            <v>Bogotá D.C</v>
          </cell>
          <cell r="BK335" t="str">
            <v>Prestar servicios profesionales a la subsecretaria ejecutiva en el apoyo a la documentación y certificación de trabajos, obras y actividades (toar), con contenido reparador, seguimiento al régimen de condicionalidad y sanciones propias con énfasis en el apoyo al acompañamiento a proyectos restaurativos a nivel nacional o territorial</v>
          </cell>
          <cell r="BL335" t="str">
            <v>Funciones de la dependencia</v>
          </cell>
          <cell r="BM335" t="str">
            <v>Harvey Danilo Suarez Morales</v>
          </cell>
          <cell r="BN335" t="str">
            <v>Secretaría Ejecutiva</v>
          </cell>
          <cell r="BO335" t="str">
            <v>B- Subsecretaría Ejecutiva</v>
          </cell>
          <cell r="BP335" t="str">
            <v>Gladys Celeide Prada Pardo</v>
          </cell>
          <cell r="BQ335">
            <v>60335962</v>
          </cell>
          <cell r="BR335" t="str">
            <v>AA - Oficina Asesora de Monitoreo Integral</v>
          </cell>
          <cell r="BS335" t="str">
            <v>N/A</v>
          </cell>
          <cell r="BT335" t="str">
            <v>N/A</v>
          </cell>
          <cell r="BU335" t="str">
            <v>N/A</v>
          </cell>
          <cell r="BV335" t="str">
            <v>Inversión</v>
          </cell>
          <cell r="BW335">
            <v>58652038</v>
          </cell>
          <cell r="BX335" t="str">
            <v>N/A</v>
          </cell>
          <cell r="BY335" t="str">
            <v>N/A</v>
          </cell>
          <cell r="BZ335">
            <v>5464476</v>
          </cell>
          <cell r="CA335" t="str">
            <v>N/A</v>
          </cell>
          <cell r="CB335">
            <v>51923</v>
          </cell>
          <cell r="CC335">
            <v>59723</v>
          </cell>
          <cell r="CD335">
            <v>2022011000068</v>
          </cell>
          <cell r="CE335">
            <v>44958</v>
          </cell>
          <cell r="CF335">
            <v>44964</v>
          </cell>
          <cell r="CG335" t="str">
            <v>Laura Xilene Zuleta Ortiz</v>
          </cell>
          <cell r="CH335" t="str">
            <v>Cedula de ciudadanía</v>
          </cell>
          <cell r="CI335">
            <v>1128467776</v>
          </cell>
          <cell r="CJ335" t="str">
            <v>N/A</v>
          </cell>
          <cell r="CK335">
            <v>45017</v>
          </cell>
          <cell r="CL335">
            <v>0</v>
          </cell>
          <cell r="CM335" t="str">
            <v>N/A</v>
          </cell>
          <cell r="CN335">
            <v>0</v>
          </cell>
          <cell r="CO335" t="str">
            <v>N/A</v>
          </cell>
          <cell r="CP335">
            <v>0</v>
          </cell>
          <cell r="CQ335" t="str">
            <v>N/A</v>
          </cell>
          <cell r="CR335">
            <v>0</v>
          </cell>
          <cell r="CS335" t="str">
            <v>N/A</v>
          </cell>
          <cell r="CT335">
            <v>0</v>
          </cell>
          <cell r="CU335">
            <v>0</v>
          </cell>
          <cell r="CV335">
            <v>-191</v>
          </cell>
          <cell r="CW335">
            <v>58652038</v>
          </cell>
          <cell r="CX335" t="str">
            <v>NO</v>
          </cell>
          <cell r="CY335" t="str">
            <v>N/A</v>
          </cell>
          <cell r="CZ335" t="str">
            <v>N/A</v>
          </cell>
          <cell r="DA335" t="str">
            <v>N/A</v>
          </cell>
          <cell r="DB335">
            <v>45291</v>
          </cell>
          <cell r="DC335">
            <v>45100</v>
          </cell>
          <cell r="DD335">
            <v>-242</v>
          </cell>
          <cell r="DE335" t="str">
            <v>NO</v>
          </cell>
          <cell r="DF335" t="str">
            <v>Bogotá D.C.</v>
          </cell>
          <cell r="DG335" t="str">
            <v>Cumplimiento</v>
          </cell>
          <cell r="DH335" t="str">
            <v>3550110-2
21-45-101405418</v>
          </cell>
          <cell r="DI335" t="str">
            <v>0
0</v>
          </cell>
          <cell r="DJ335" t="str">
            <v>Suramericana
Seguros del Estado S.A.</v>
          </cell>
          <cell r="DK335" t="str">
            <v>01/02/2023
31/03/2023</v>
          </cell>
          <cell r="DL335" t="str">
            <v>01/02/2023 - 01/07/2024
01/04/2023 - 01/07/2024</v>
          </cell>
          <cell r="DM335" t="str">
            <v>01/02/2023
10/04/2023</v>
          </cell>
          <cell r="DN335" t="str">
            <v>https://jepcolombia.sharepoint.com/:b:/g/SE/DAJ/SDC/EVQiKyiZSpZEswcrv-aGFW4B_dfAv4obW5TMIvlhbWC6XA?e=ho6koX</v>
          </cell>
          <cell r="DO335" t="str">
            <v>Debido a que el contrato No. JEP-237-2023 fue suscrito el 01 de febrero de 2023, y no logro tener ejecución durante el mes de enero de 2023 como estaba proyectado :se solicita  Modificar la “Cláusula Sexta – Valor del Contrato” $58.652.038
El 31/03/2023 se cede el contrato para iniciar el 1/04/2023
Terminación anticipad apor mutuo acuedo hasta el 23/06/2023</v>
          </cell>
          <cell r="DP335" t="str">
            <v>Terminado</v>
          </cell>
          <cell r="DQ335" t="str">
            <v>Cesión y Terminación anticipada</v>
          </cell>
          <cell r="DR335" t="str">
            <v>N/A</v>
          </cell>
          <cell r="DS335" t="str">
            <v>SOCIOLOGÍA</v>
          </cell>
          <cell r="DT335" t="str">
            <v>N/A</v>
          </cell>
          <cell r="DU335" t="str">
            <v>FEMENINO</v>
          </cell>
        </row>
        <row r="336">
          <cell r="AY336" t="str">
            <v>JEP-221-2023</v>
          </cell>
          <cell r="AZ336" t="str">
            <v>JEP-CSPO-221-2023</v>
          </cell>
          <cell r="BA336" t="str">
            <v>Clara Torres</v>
          </cell>
          <cell r="BB336">
            <v>44956</v>
          </cell>
          <cell r="BC336" t="str">
            <v>José Nicolás Chávez Patiño</v>
          </cell>
          <cell r="BD336" t="str">
            <v>Contratos o convenios que no requieren pluralidad de ofertas</v>
          </cell>
          <cell r="BE336" t="str">
            <v>1. Prestación de servicios</v>
          </cell>
          <cell r="BF336" t="str">
            <v>Cédula de ciudadanía</v>
          </cell>
          <cell r="BG336">
            <v>1098744743</v>
          </cell>
          <cell r="BH336">
            <v>4</v>
          </cell>
          <cell r="BI336" t="str">
            <v>Persona Natural</v>
          </cell>
          <cell r="BJ336" t="str">
            <v>Bucaramanga</v>
          </cell>
          <cell r="BK336" t="str">
            <v>Prestar servicios profesionales a la subsecretaría ejecutiva en el apoyo y acompañamiento a la ejecución de los servicios contratados en cumplimiento de las obligaciones misionales del despacho, así como en la programación y cumplimiento de actividades relacionadas con la gestión judicial de la JEP.</v>
          </cell>
          <cell r="BL336" t="str">
            <v>Administrativo Transversal</v>
          </cell>
          <cell r="BM336" t="str">
            <v>Harvey Danilo Suárez Morales</v>
          </cell>
          <cell r="BN336" t="str">
            <v>Secretaría Ejecutiva</v>
          </cell>
          <cell r="BO336" t="str">
            <v>B- Subsecretaría Ejecutiva</v>
          </cell>
          <cell r="BP336" t="str">
            <v>Maria del Pilar Torres Navarrete</v>
          </cell>
          <cell r="BQ336">
            <v>52107153</v>
          </cell>
          <cell r="BR336" t="str">
            <v>B - Subsecretaría Ejecutiva</v>
          </cell>
          <cell r="BS336" t="str">
            <v>N/A</v>
          </cell>
          <cell r="BT336" t="str">
            <v>N/A</v>
          </cell>
          <cell r="BU336" t="str">
            <v>N/A</v>
          </cell>
          <cell r="BV336" t="str">
            <v>Inversión</v>
          </cell>
          <cell r="BW336">
            <v>58287720</v>
          </cell>
          <cell r="BX336" t="str">
            <v>N/A</v>
          </cell>
          <cell r="BY336" t="str">
            <v>N/A</v>
          </cell>
          <cell r="BZ336">
            <v>4857310</v>
          </cell>
          <cell r="CA336" t="str">
            <v>N/A</v>
          </cell>
          <cell r="CB336">
            <v>71723</v>
          </cell>
          <cell r="CC336">
            <v>55123</v>
          </cell>
          <cell r="CD336">
            <v>2022011000068</v>
          </cell>
          <cell r="CE336">
            <v>44956</v>
          </cell>
          <cell r="CF336">
            <v>44958</v>
          </cell>
          <cell r="CG336" t="str">
            <v>N/A</v>
          </cell>
          <cell r="CH336" t="str">
            <v>N/A</v>
          </cell>
          <cell r="CI336" t="str">
            <v>N/A</v>
          </cell>
          <cell r="CJ336" t="str">
            <v>N/A</v>
          </cell>
          <cell r="CK336" t="str">
            <v>N/A</v>
          </cell>
          <cell r="CL336">
            <v>-4857310</v>
          </cell>
          <cell r="CM336">
            <v>45281</v>
          </cell>
          <cell r="CN336">
            <v>26520910</v>
          </cell>
          <cell r="CO336">
            <v>45281</v>
          </cell>
          <cell r="CP336">
            <v>0</v>
          </cell>
          <cell r="CQ336" t="str">
            <v>N/A</v>
          </cell>
          <cell r="CR336">
            <v>0</v>
          </cell>
          <cell r="CS336" t="str">
            <v>N/A</v>
          </cell>
          <cell r="CT336">
            <v>1</v>
          </cell>
          <cell r="CU336">
            <v>45281</v>
          </cell>
          <cell r="CV336">
            <v>152</v>
          </cell>
          <cell r="CW336">
            <v>79951320</v>
          </cell>
          <cell r="CX336" t="str">
            <v>SI</v>
          </cell>
          <cell r="CY336">
            <v>26520910</v>
          </cell>
          <cell r="CZ336" t="str">
            <v>N/A</v>
          </cell>
          <cell r="DA336" t="str">
            <v>N/A</v>
          </cell>
          <cell r="DB336">
            <v>45291</v>
          </cell>
          <cell r="DC336">
            <v>45443</v>
          </cell>
          <cell r="DD336">
            <v>101</v>
          </cell>
          <cell r="DE336" t="str">
            <v>NO</v>
          </cell>
          <cell r="DF336" t="str">
            <v>Bogotá D.C.</v>
          </cell>
          <cell r="DG336" t="str">
            <v>Cumplimiento</v>
          </cell>
          <cell r="DH336" t="str">
            <v>21-45-101399072</v>
          </cell>
          <cell r="DI336">
            <v>0</v>
          </cell>
          <cell r="DJ336" t="str">
            <v>Seguros del Estado S.A.</v>
          </cell>
          <cell r="DK336">
            <v>44958</v>
          </cell>
          <cell r="DL336" t="str">
            <v>31/01/2023 - 01/07/2024</v>
          </cell>
          <cell r="DM336">
            <v>44958</v>
          </cell>
          <cell r="DN336" t="str">
            <v>https://jepcolombia.sharepoint.com/:b:/g/SE/DAJ/SDC/EbKDWU_7ZYtAtrzm8iV0NAAB0dMcMsvebgt-Cz0M8BWuVQ?e=daveM5</v>
          </cell>
          <cell r="DO336" t="str">
            <v xml:space="preserve">Mediante otrosí N°2 del 21/12/2023 se publica adición y prórroga del contrato JEP-221-2023  </v>
          </cell>
          <cell r="DP336" t="str">
            <v>En ejecución</v>
          </cell>
          <cell r="DQ336" t="str">
            <v>Adicion y prorroga</v>
          </cell>
          <cell r="DR336" t="str">
            <v>N/A</v>
          </cell>
          <cell r="DS336" t="str">
            <v>ADMINISTRACIÓN DE EMPRESAS</v>
          </cell>
          <cell r="DT336" t="str">
            <v>N/A</v>
          </cell>
          <cell r="DU336" t="str">
            <v>MASCULINO</v>
          </cell>
        </row>
        <row r="337">
          <cell r="AY337" t="str">
            <v>JEP-244-2023</v>
          </cell>
          <cell r="AZ337" t="str">
            <v>JEP-CSPO-243-2023</v>
          </cell>
          <cell r="BA337" t="str">
            <v>Laura Paredes</v>
          </cell>
          <cell r="BB337">
            <v>44957</v>
          </cell>
          <cell r="BC337" t="str">
            <v>Leonardo Javier Delgado Rangel</v>
          </cell>
          <cell r="BD337" t="str">
            <v>Contratos o convenios que no requieren pluralidad de ofertas</v>
          </cell>
          <cell r="BE337" t="str">
            <v>1. Prestación de servicios</v>
          </cell>
          <cell r="BF337" t="str">
            <v>Cédula de ciudadanía</v>
          </cell>
          <cell r="BG337">
            <v>79873281</v>
          </cell>
          <cell r="BH337">
            <v>6</v>
          </cell>
          <cell r="BI337" t="str">
            <v>Persona Natural</v>
          </cell>
          <cell r="BJ337" t="str">
            <v>Bogotá D.C.</v>
          </cell>
          <cell r="BK337" t="str">
            <v xml:space="preserve">Prestar servicios profesionales a la subsecretaría ejecutiva en el apoyo a la certificación de trabajos, obras y actividades (toar), con contenido reparador, seguimiento al régimen de condicionalidad y sanciones propias con énfasis en la definición e implementación del sistema de gestión de información y conocimiento del proceso de seguimiento en los temas antes mencionados. </v>
          </cell>
          <cell r="BL337" t="str">
            <v>Administrativo Transversal</v>
          </cell>
          <cell r="BM337" t="str">
            <v>Harvey Danilo Suárez Morales</v>
          </cell>
          <cell r="BN337" t="str">
            <v>Secretaría Ejecutiva</v>
          </cell>
          <cell r="BO337" t="str">
            <v>B- Subsecretaría Ejecutiva</v>
          </cell>
          <cell r="BP337" t="str">
            <v>Gladys Celeide Prada Pardo</v>
          </cell>
          <cell r="BQ337">
            <v>60335962</v>
          </cell>
          <cell r="BR337" t="str">
            <v>AA - Oficina Asesora de Monitoreo Integral</v>
          </cell>
          <cell r="BS337" t="str">
            <v>N/A</v>
          </cell>
          <cell r="BT337" t="str">
            <v>N/A</v>
          </cell>
          <cell r="BU337" t="str">
            <v>N/A</v>
          </cell>
          <cell r="BV337" t="str">
            <v>Inversión</v>
          </cell>
          <cell r="BW337">
            <v>116903660</v>
          </cell>
          <cell r="BX337" t="str">
            <v>N/A</v>
          </cell>
          <cell r="BY337" t="str">
            <v>N/A</v>
          </cell>
          <cell r="BZ337">
            <v>10758006</v>
          </cell>
          <cell r="CA337" t="str">
            <v>N/A</v>
          </cell>
          <cell r="CB337">
            <v>52023</v>
          </cell>
          <cell r="CC337">
            <v>59623</v>
          </cell>
          <cell r="CD337">
            <v>2022011000068</v>
          </cell>
          <cell r="CE337">
            <v>44958</v>
          </cell>
          <cell r="CF337">
            <v>44960</v>
          </cell>
          <cell r="CG337" t="str">
            <v>N/A</v>
          </cell>
          <cell r="CH337" t="str">
            <v>N/A</v>
          </cell>
          <cell r="CI337" t="str">
            <v>N/A</v>
          </cell>
          <cell r="CJ337" t="str">
            <v>N/A</v>
          </cell>
          <cell r="CK337" t="str">
            <v>N/A</v>
          </cell>
          <cell r="CL337">
            <v>0</v>
          </cell>
          <cell r="CM337" t="str">
            <v>N/A</v>
          </cell>
          <cell r="CN337">
            <v>0</v>
          </cell>
          <cell r="CO337" t="str">
            <v>N/A</v>
          </cell>
          <cell r="CP337">
            <v>0</v>
          </cell>
          <cell r="CQ337" t="str">
            <v>N/A</v>
          </cell>
          <cell r="CR337">
            <v>0</v>
          </cell>
          <cell r="CS337" t="str">
            <v>N/A</v>
          </cell>
          <cell r="CT337">
            <v>0</v>
          </cell>
          <cell r="CU337" t="str">
            <v>N/A</v>
          </cell>
          <cell r="CV337">
            <v>0</v>
          </cell>
          <cell r="CW337">
            <v>116903660</v>
          </cell>
          <cell r="CX337" t="str">
            <v>NO</v>
          </cell>
          <cell r="CY337" t="str">
            <v>N/A</v>
          </cell>
          <cell r="CZ337" t="str">
            <v>N/A</v>
          </cell>
          <cell r="DA337" t="str">
            <v>N/A</v>
          </cell>
          <cell r="DB337">
            <v>45291</v>
          </cell>
          <cell r="DC337">
            <v>45291</v>
          </cell>
          <cell r="DD337">
            <v>-51</v>
          </cell>
          <cell r="DE337" t="str">
            <v>NO</v>
          </cell>
          <cell r="DF337" t="str">
            <v>Bogotá D.C.</v>
          </cell>
          <cell r="DG337" t="str">
            <v>Cumplimiento</v>
          </cell>
          <cell r="DH337" t="str">
            <v>18-47-101005114</v>
          </cell>
          <cell r="DI337">
            <v>0</v>
          </cell>
          <cell r="DJ337" t="str">
            <v>Seguros del Estado S.A.</v>
          </cell>
          <cell r="DK337">
            <v>44959</v>
          </cell>
          <cell r="DL337" t="str">
            <v>2/02/2023 - 30/06/2024</v>
          </cell>
          <cell r="DM337">
            <v>44960</v>
          </cell>
          <cell r="DN337" t="str">
            <v>https://jepcolombia.sharepoint.com/:b:/g/SE/DAJ/SDC/EfNRdO6kntdGnobZ1zrT3jQBqfHNJhfttc0cmBfjx-BlTQ?e=vPMgV4</v>
          </cell>
          <cell r="DO337" t="str">
            <v>Debido a que el contrato No. JEP-244-2023 fue suscrito el 01 de febrero de 2023, y no logro
tener ejecución durante el mes de enero de 2023 como estaba proyectado se suscribe el presente otrosí No. 1  para Modificar la “Cláusula Sexta – Valor del Contrato” $116.903.660</v>
          </cell>
          <cell r="DP337" t="str">
            <v>Terminado</v>
          </cell>
          <cell r="DQ337" t="str">
            <v>Ingreso</v>
          </cell>
          <cell r="DR337" t="str">
            <v>N/A</v>
          </cell>
          <cell r="DS337" t="str">
            <v>PENDIENTE</v>
          </cell>
          <cell r="DT337" t="str">
            <v>N/A</v>
          </cell>
          <cell r="DU337" t="str">
            <v>MASCULINO</v>
          </cell>
        </row>
        <row r="338">
          <cell r="AY338" t="str">
            <v>JEP-030-2023</v>
          </cell>
          <cell r="AZ338" t="str">
            <v>JEP-CSPO-030-2023</v>
          </cell>
          <cell r="BA338" t="str">
            <v>Laura Paredes</v>
          </cell>
          <cell r="BB338">
            <v>44938</v>
          </cell>
          <cell r="BC338" t="str">
            <v>Josefina Garcés Velasco</v>
          </cell>
          <cell r="BD338" t="str">
            <v>Contratos o convenios que no requieren pluralidad de ofertas</v>
          </cell>
          <cell r="BE338" t="str">
            <v>1. Prestación de servicios</v>
          </cell>
          <cell r="BF338" t="str">
            <v>Cédula de ciudadanía</v>
          </cell>
          <cell r="BG338">
            <v>51910412</v>
          </cell>
          <cell r="BH338">
            <v>1</v>
          </cell>
          <cell r="BI338" t="str">
            <v>Persona Natural</v>
          </cell>
          <cell r="BJ338" t="str">
            <v>Bogotá D.C.</v>
          </cell>
          <cell r="BK338" t="str">
            <v xml:space="preserve">Prestar servicios profesionales especializados para acompañar y apoyar a la Subsecretaría ejecutiva en la certificación de trabajos, obras y actividades (TOAR), con contenido reparador, seguimiento al régimen de condicionalidad y sanciones propias con énfasis en metodologías de relacionamiento psicosocial y articulación con víctimas, comparecientes, instituciones del Sistema Integral de Paz - SIP y entidades públicas Nacionales y Territoriales. </v>
          </cell>
          <cell r="BL338" t="str">
            <v>Administrativo Transversal</v>
          </cell>
          <cell r="BM338" t="str">
            <v>Harvey Danilo Suárez Morales</v>
          </cell>
          <cell r="BN338" t="str">
            <v>Secretaría Ejecutiva</v>
          </cell>
          <cell r="BO338" t="str">
            <v>B- Subsecretaría Ejecutiva</v>
          </cell>
          <cell r="BP338" t="str">
            <v>Gladys Celeide Prada Pardo</v>
          </cell>
          <cell r="BQ338">
            <v>60335962</v>
          </cell>
          <cell r="BR338" t="str">
            <v>AA - Oficina Asesora de Monitoreo Integral</v>
          </cell>
          <cell r="BS338" t="str">
            <v>N/A</v>
          </cell>
          <cell r="BT338" t="str">
            <v>N/A</v>
          </cell>
          <cell r="BU338" t="str">
            <v>N/A</v>
          </cell>
          <cell r="BV338" t="str">
            <v>Inversión</v>
          </cell>
          <cell r="BW338">
            <v>201602076</v>
          </cell>
          <cell r="BX338" t="str">
            <v>N/A</v>
          </cell>
          <cell r="BY338" t="str">
            <v>N/A</v>
          </cell>
          <cell r="BZ338">
            <v>16800173</v>
          </cell>
          <cell r="CA338" t="str">
            <v>N/A</v>
          </cell>
          <cell r="CB338">
            <v>29923</v>
          </cell>
          <cell r="CC338">
            <v>26823</v>
          </cell>
          <cell r="CD338">
            <v>2022011000068</v>
          </cell>
          <cell r="CE338">
            <v>44942</v>
          </cell>
          <cell r="CF338">
            <v>44943</v>
          </cell>
          <cell r="CG338" t="str">
            <v>N/A</v>
          </cell>
          <cell r="CH338" t="str">
            <v>N/A</v>
          </cell>
          <cell r="CI338" t="str">
            <v>N/A</v>
          </cell>
          <cell r="CJ338" t="str">
            <v>N/A</v>
          </cell>
          <cell r="CK338" t="str">
            <v>N/A</v>
          </cell>
          <cell r="CL338">
            <v>0</v>
          </cell>
          <cell r="CM338" t="str">
            <v>N/A</v>
          </cell>
          <cell r="CN338">
            <v>0</v>
          </cell>
          <cell r="CO338" t="str">
            <v>N/A</v>
          </cell>
          <cell r="CP338">
            <v>0</v>
          </cell>
          <cell r="CQ338" t="str">
            <v>N/A</v>
          </cell>
          <cell r="CR338">
            <v>0</v>
          </cell>
          <cell r="CS338" t="str">
            <v>N/A</v>
          </cell>
          <cell r="CT338">
            <v>0</v>
          </cell>
          <cell r="CU338" t="str">
            <v>N/A</v>
          </cell>
          <cell r="CV338">
            <v>0</v>
          </cell>
          <cell r="CW338">
            <v>201602076</v>
          </cell>
          <cell r="CX338" t="str">
            <v>NO</v>
          </cell>
          <cell r="CY338" t="str">
            <v>N/A</v>
          </cell>
          <cell r="CZ338" t="str">
            <v>N/A</v>
          </cell>
          <cell r="DA338" t="str">
            <v>N/A</v>
          </cell>
          <cell r="DB338">
            <v>45291</v>
          </cell>
          <cell r="DC338">
            <v>45291</v>
          </cell>
          <cell r="DD338">
            <v>-51</v>
          </cell>
          <cell r="DE338" t="str">
            <v>SI</v>
          </cell>
          <cell r="DF338" t="str">
            <v>Bogotá D.C.</v>
          </cell>
          <cell r="DG338" t="str">
            <v>Cumplimiento</v>
          </cell>
          <cell r="DH338" t="str">
            <v>21-47-101025532</v>
          </cell>
          <cell r="DI338">
            <v>0</v>
          </cell>
          <cell r="DJ338" t="str">
            <v>Seguros del Estado S.A.</v>
          </cell>
          <cell r="DK338">
            <v>44943</v>
          </cell>
          <cell r="DL338" t="str">
            <v>17/01/2023 - 17/01/2023</v>
          </cell>
          <cell r="DM338">
            <v>44943</v>
          </cell>
          <cell r="DN338" t="str">
            <v>https://jepcolombia.sharepoint.com/:b:/g/SE/DAJ/SDC/EXtyENikTdBBosJMVdcv1DMBdaOLj_-9mPDARQl6_Lq3lw?e=tuj74k</v>
          </cell>
          <cell r="DO338" t="str">
            <v>Ninguna</v>
          </cell>
          <cell r="DP338" t="str">
            <v>Terminado</v>
          </cell>
          <cell r="DQ338" t="str">
            <v>Ingreso</v>
          </cell>
          <cell r="DR338" t="str">
            <v>N/A</v>
          </cell>
          <cell r="DS338" t="str">
            <v>PSICOLOGÍA</v>
          </cell>
          <cell r="DT338" t="str">
            <v>N/A</v>
          </cell>
          <cell r="DU338" t="str">
            <v>FEMENINO</v>
          </cell>
        </row>
        <row r="339">
          <cell r="AY339" t="str">
            <v>JEP-301-2023</v>
          </cell>
          <cell r="AZ339" t="str">
            <v>JEP-CSPO-301-2023</v>
          </cell>
          <cell r="BA339" t="str">
            <v>Laura Paredes</v>
          </cell>
          <cell r="BB339">
            <v>44963</v>
          </cell>
          <cell r="BC339" t="str">
            <v>Erika Liliana Perdomo Rojas</v>
          </cell>
          <cell r="BD339" t="str">
            <v>Contratos o convenios que no requieren pluralidad de ofertas</v>
          </cell>
          <cell r="BE339" t="str">
            <v>1. Prestación de servicios</v>
          </cell>
          <cell r="BF339" t="str">
            <v>Cédula de ciudadanía</v>
          </cell>
          <cell r="BG339">
            <v>52178385</v>
          </cell>
          <cell r="BH339">
            <v>4</v>
          </cell>
          <cell r="BI339" t="str">
            <v>Persona Natural</v>
          </cell>
          <cell r="BJ339" t="str">
            <v>Bogotá D.C.</v>
          </cell>
          <cell r="BK339" t="str">
            <v>Prestar servicios profesionales a la subsecretaria ejecutiva en el apoyo y acompañamiento a la ejecución de los servicios contratados en cumplimiento de las obligaciones misionales de la subsecretaria ejecutiva.</v>
          </cell>
          <cell r="BL339" t="str">
            <v>Funciones de la dependencia</v>
          </cell>
          <cell r="BM339" t="str">
            <v>Harvey Danilo Suárez Morales</v>
          </cell>
          <cell r="BN339" t="str">
            <v>Secretaría Ejecutiva</v>
          </cell>
          <cell r="BO339" t="str">
            <v>B- Subsecretaría Ejecutiva</v>
          </cell>
          <cell r="BP339" t="str">
            <v>Maria del Pilar Torres Navarrete</v>
          </cell>
          <cell r="BQ339">
            <v>52107153</v>
          </cell>
          <cell r="BR339" t="str">
            <v>B - Subsecretaría Ejecutiva</v>
          </cell>
          <cell r="BS339" t="str">
            <v>N/A</v>
          </cell>
          <cell r="BT339" t="str">
            <v>N/A</v>
          </cell>
          <cell r="BU339" t="str">
            <v>N/A</v>
          </cell>
          <cell r="BV339" t="str">
            <v>Inversión</v>
          </cell>
          <cell r="BW339">
            <v>48421318</v>
          </cell>
          <cell r="BX339" t="str">
            <v>N/A</v>
          </cell>
          <cell r="BY339" t="str">
            <v>N/A</v>
          </cell>
          <cell r="BZ339">
            <v>4401938</v>
          </cell>
          <cell r="CA339" t="str">
            <v>N/A</v>
          </cell>
          <cell r="CB339">
            <v>52123</v>
          </cell>
          <cell r="CC339">
            <v>72923</v>
          </cell>
          <cell r="CD339">
            <v>2022011000068</v>
          </cell>
          <cell r="CE339">
            <v>44964</v>
          </cell>
          <cell r="CF339">
            <v>44966</v>
          </cell>
          <cell r="CG339" t="str">
            <v>N/A</v>
          </cell>
          <cell r="CH339" t="str">
            <v>N/A</v>
          </cell>
          <cell r="CI339" t="str">
            <v>N/A</v>
          </cell>
          <cell r="CJ339" t="str">
            <v>N/A</v>
          </cell>
          <cell r="CK339" t="str">
            <v>N/A</v>
          </cell>
          <cell r="CL339">
            <v>0</v>
          </cell>
          <cell r="CM339" t="str">
            <v>N/A</v>
          </cell>
          <cell r="CN339">
            <v>0</v>
          </cell>
          <cell r="CO339" t="str">
            <v>N/A</v>
          </cell>
          <cell r="CP339">
            <v>0</v>
          </cell>
          <cell r="CQ339" t="str">
            <v>N/A</v>
          </cell>
          <cell r="CR339">
            <v>0</v>
          </cell>
          <cell r="CS339" t="str">
            <v>N/A</v>
          </cell>
          <cell r="CT339">
            <v>0</v>
          </cell>
          <cell r="CU339" t="str">
            <v>N/A</v>
          </cell>
          <cell r="CV339">
            <v>0</v>
          </cell>
          <cell r="CW339">
            <v>48421318</v>
          </cell>
          <cell r="CX339" t="str">
            <v>NO</v>
          </cell>
          <cell r="CY339" t="str">
            <v>N/A</v>
          </cell>
          <cell r="CZ339" t="str">
            <v>N/A</v>
          </cell>
          <cell r="DA339" t="str">
            <v>N/A</v>
          </cell>
          <cell r="DB339">
            <v>45291</v>
          </cell>
          <cell r="DC339">
            <v>45291</v>
          </cell>
          <cell r="DD339">
            <v>-51</v>
          </cell>
          <cell r="DE339" t="str">
            <v>NO</v>
          </cell>
          <cell r="DF339" t="str">
            <v>Bogotá D.C.</v>
          </cell>
          <cell r="DG339" t="str">
            <v>Cumplimiento</v>
          </cell>
          <cell r="DH339" t="str">
            <v>21-47-101026238</v>
          </cell>
          <cell r="DI339">
            <v>0</v>
          </cell>
          <cell r="DJ339" t="str">
            <v>Seguros del Estado S.A.</v>
          </cell>
          <cell r="DK339">
            <v>44965</v>
          </cell>
          <cell r="DL339" t="str">
            <v>06/02/2023 - 30/06/2024</v>
          </cell>
          <cell r="DM339">
            <v>44966</v>
          </cell>
          <cell r="DN339" t="str">
            <v>https://jepcolombia.sharepoint.com/:b:/g/SE/DAJ/SDC/EdDpn0XL1o9Di8SDMBlBSagBwei6dJVbnHuqgVQD9NJyWg?e=2Q7SF0</v>
          </cell>
          <cell r="DO339" t="str">
            <v>Ninguna</v>
          </cell>
          <cell r="DP339" t="str">
            <v>Terminado</v>
          </cell>
          <cell r="DQ339" t="str">
            <v>Ingreso</v>
          </cell>
          <cell r="DR339" t="str">
            <v>N/A</v>
          </cell>
          <cell r="DS339" t="str">
            <v>PENDIENTE</v>
          </cell>
          <cell r="DT339" t="str">
            <v>N/A</v>
          </cell>
          <cell r="DU339" t="str">
            <v>FEMENINO</v>
          </cell>
        </row>
        <row r="340">
          <cell r="AY340" t="str">
            <v>JEP-409-2023</v>
          </cell>
          <cell r="AZ340" t="str">
            <v>JEP-CSPO-409-2023</v>
          </cell>
          <cell r="BA340" t="str">
            <v>Laura Paredes</v>
          </cell>
          <cell r="BB340">
            <v>44972</v>
          </cell>
          <cell r="BC340" t="str">
            <v>Lenin Jhonathan Dávila Pardo</v>
          </cell>
          <cell r="BD340" t="str">
            <v>Contratos o convenios que no requieren pluralidad de ofertas</v>
          </cell>
          <cell r="BE340" t="str">
            <v>1. Prestación de servicios</v>
          </cell>
          <cell r="BF340" t="str">
            <v>Cédula de ciudadanía</v>
          </cell>
          <cell r="BG340">
            <v>79958221</v>
          </cell>
          <cell r="BH340">
            <v>0</v>
          </cell>
          <cell r="BI340" t="str">
            <v>Persona Natural</v>
          </cell>
          <cell r="BJ340" t="str">
            <v>Bogotá D.C.</v>
          </cell>
          <cell r="BK340" t="str">
            <v>Prestar servicios profesionales a la Subsecretaría Ejecutiva en el apoyo a la certificación de trabajos, obras y actividades (TOAR), con contenido reparador, seguimiento al régimen de condicionalidad y sanciones propias, con énfasis en el levantamiento y análisis de información cualitativa y etnográfica para la elaboración de documentos en el marco del procedimiento de certificación de TOAR</v>
          </cell>
          <cell r="BL340" t="str">
            <v>Administrativo Transversal</v>
          </cell>
          <cell r="BM340" t="str">
            <v>Harvey Danilo Suárez Morales</v>
          </cell>
          <cell r="BN340" t="str">
            <v>Secretaría Ejecutiva</v>
          </cell>
          <cell r="BO340" t="str">
            <v>B- Subsecretaría Ejecutiva</v>
          </cell>
          <cell r="BP340" t="str">
            <v>Gladys Celeide Prada Pardo</v>
          </cell>
          <cell r="BQ340">
            <v>60335962</v>
          </cell>
          <cell r="BR340" t="str">
            <v>AA - Oficina Asesora de Monitoreo Integral</v>
          </cell>
          <cell r="BS340" t="str">
            <v>N/A</v>
          </cell>
          <cell r="BT340" t="str">
            <v>N/A</v>
          </cell>
          <cell r="BU340" t="str">
            <v>N/A</v>
          </cell>
          <cell r="BV340" t="str">
            <v>Inversión</v>
          </cell>
          <cell r="BW340">
            <v>62913686</v>
          </cell>
          <cell r="BX340" t="str">
            <v>N/A</v>
          </cell>
          <cell r="BY340" t="str">
            <v>N/A</v>
          </cell>
          <cell r="BZ340">
            <v>5719426</v>
          </cell>
          <cell r="CA340" t="str">
            <v>N/A</v>
          </cell>
          <cell r="CB340">
            <v>70323</v>
          </cell>
          <cell r="CC340">
            <v>94323</v>
          </cell>
          <cell r="CD340">
            <v>2022011000068</v>
          </cell>
          <cell r="CE340">
            <v>44974</v>
          </cell>
          <cell r="CF340">
            <v>44977</v>
          </cell>
          <cell r="CG340" t="str">
            <v>N/A</v>
          </cell>
          <cell r="CH340" t="str">
            <v>N/A</v>
          </cell>
          <cell r="CI340" t="str">
            <v>N/A</v>
          </cell>
          <cell r="CJ340" t="str">
            <v>N/A</v>
          </cell>
          <cell r="CK340" t="str">
            <v>N/A</v>
          </cell>
          <cell r="CL340">
            <v>0</v>
          </cell>
          <cell r="CM340" t="str">
            <v>N/A</v>
          </cell>
          <cell r="CN340">
            <v>0</v>
          </cell>
          <cell r="CO340" t="str">
            <v>N/A</v>
          </cell>
          <cell r="CP340">
            <v>0</v>
          </cell>
          <cell r="CQ340" t="str">
            <v>N/A</v>
          </cell>
          <cell r="CR340">
            <v>0</v>
          </cell>
          <cell r="CS340" t="str">
            <v>N/A</v>
          </cell>
          <cell r="CT340">
            <v>0</v>
          </cell>
          <cell r="CU340" t="str">
            <v>N/A</v>
          </cell>
          <cell r="CV340">
            <v>-39</v>
          </cell>
          <cell r="CW340">
            <v>62913686</v>
          </cell>
          <cell r="CX340" t="str">
            <v>NO</v>
          </cell>
          <cell r="CY340" t="str">
            <v>N/A</v>
          </cell>
          <cell r="CZ340" t="str">
            <v>N/A</v>
          </cell>
          <cell r="DA340" t="str">
            <v>N/A</v>
          </cell>
          <cell r="DB340">
            <v>45291</v>
          </cell>
          <cell r="DC340">
            <v>45252</v>
          </cell>
          <cell r="DD340">
            <v>-90</v>
          </cell>
          <cell r="DE340" t="str">
            <v>NO</v>
          </cell>
          <cell r="DF340" t="str">
            <v>Bogotá D.C.</v>
          </cell>
          <cell r="DG340" t="str">
            <v>Cumplimiento</v>
          </cell>
          <cell r="DH340" t="str">
            <v>3565755-8</v>
          </cell>
          <cell r="DI340" t="str">
            <v>NR</v>
          </cell>
          <cell r="DJ340" t="str">
            <v>Suramericana</v>
          </cell>
          <cell r="DK340">
            <v>44974</v>
          </cell>
          <cell r="DL340" t="str">
            <v>17/02/2023 - 01/07/2024</v>
          </cell>
          <cell r="DM340">
            <v>44974</v>
          </cell>
          <cell r="DN340" t="str">
            <v>https://jepcolombia.sharepoint.com/:b:/g/SE/DAJ/SDC/EUGKEywboHdFvvRmncX0-30BAtCyGlFAFuocTC6SL6Ed7A?e=qKNJGy</v>
          </cell>
          <cell r="DO340" t="str">
            <v>El 23/11/2023 se publica la terminación del contrato JEP-409-2023 se ejecutó hasta el 22 de noviembre de 2023</v>
          </cell>
          <cell r="DP340" t="str">
            <v>Terminado</v>
          </cell>
          <cell r="DQ340" t="str">
            <v>Terminación anticipada</v>
          </cell>
          <cell r="DR340" t="str">
            <v>N/A</v>
          </cell>
          <cell r="DS340" t="str">
            <v>ANTROPOLOGÍA</v>
          </cell>
          <cell r="DT340" t="str">
            <v>N/A</v>
          </cell>
          <cell r="DU340" t="str">
            <v>MASCULINO</v>
          </cell>
        </row>
        <row r="341">
          <cell r="AY341" t="str">
            <v>JEP-031-2023</v>
          </cell>
          <cell r="AZ341" t="str">
            <v>JEP-CSPO-031-2023</v>
          </cell>
          <cell r="BA341" t="str">
            <v>Laura Paredes</v>
          </cell>
          <cell r="BB341">
            <v>44938</v>
          </cell>
          <cell r="BC341" t="str">
            <v>Paula Nataly Vargas Pulido</v>
          </cell>
          <cell r="BD341" t="str">
            <v>Contratos o convenios que no requieren pluralidad de ofertas</v>
          </cell>
          <cell r="BE341" t="str">
            <v>1. Prestación de servicios</v>
          </cell>
          <cell r="BF341" t="str">
            <v>Cédula de ciudadanía</v>
          </cell>
          <cell r="BG341">
            <v>1030603018</v>
          </cell>
          <cell r="BH341">
            <v>0</v>
          </cell>
          <cell r="BI341" t="str">
            <v>Persona Natural</v>
          </cell>
          <cell r="BJ341" t="str">
            <v>Bogotá D.C.</v>
          </cell>
          <cell r="BK341" t="str">
            <v xml:space="preserve">Prestar servicios profesionales para apoyar a la Subsecretaria Ejecutiva en el seguimiento de las herramientas de monitoreo del sistema de gestión de calidad, la formulación, proyección y análisis de indicadores; así como, el monitoreo y el reporte de los compromisos e informes de la Subsecretaría Ejecutiva y sus departamentos. </v>
          </cell>
          <cell r="BL341" t="str">
            <v>Funciones de la dependencia</v>
          </cell>
          <cell r="BM341" t="str">
            <v>Harvey Danilo Suárez Morales</v>
          </cell>
          <cell r="BN341" t="str">
            <v>Secretaría Ejecutiva</v>
          </cell>
          <cell r="BO341" t="str">
            <v>B- Subsecretaría Ejecutiva</v>
          </cell>
          <cell r="BP341" t="str">
            <v>Maria del Pilar Torres Navarrete</v>
          </cell>
          <cell r="BQ341">
            <v>52107153</v>
          </cell>
          <cell r="BR341" t="str">
            <v>B - Subsecretaría Ejecutiva</v>
          </cell>
          <cell r="BS341" t="str">
            <v>N/A</v>
          </cell>
          <cell r="BT341" t="str">
            <v>N/A</v>
          </cell>
          <cell r="BU341" t="str">
            <v>N/A</v>
          </cell>
          <cell r="BV341" t="str">
            <v>Inversión</v>
          </cell>
          <cell r="BW341">
            <v>65573712</v>
          </cell>
          <cell r="BX341" t="str">
            <v>N/A</v>
          </cell>
          <cell r="BY341" t="str">
            <v>N/A</v>
          </cell>
          <cell r="BZ341">
            <v>5464476</v>
          </cell>
          <cell r="CA341" t="str">
            <v>N/A</v>
          </cell>
          <cell r="CB341">
            <v>30023</v>
          </cell>
          <cell r="CC341">
            <v>26923</v>
          </cell>
          <cell r="CD341">
            <v>2022011000068</v>
          </cell>
          <cell r="CE341">
            <v>44942</v>
          </cell>
          <cell r="CF341">
            <v>44943</v>
          </cell>
          <cell r="CG341" t="str">
            <v>N/A</v>
          </cell>
          <cell r="CH341" t="str">
            <v>N/A</v>
          </cell>
          <cell r="CI341" t="str">
            <v>N/A</v>
          </cell>
          <cell r="CJ341" t="str">
            <v>N/A</v>
          </cell>
          <cell r="CK341" t="str">
            <v>N/A</v>
          </cell>
          <cell r="CL341">
            <v>-2732241</v>
          </cell>
          <cell r="CM341">
            <v>45282</v>
          </cell>
          <cell r="CN341">
            <v>29836035</v>
          </cell>
          <cell r="CO341">
            <v>45282</v>
          </cell>
          <cell r="CP341">
            <v>0</v>
          </cell>
          <cell r="CQ341" t="str">
            <v>N/A</v>
          </cell>
          <cell r="CR341">
            <v>0</v>
          </cell>
          <cell r="CS341" t="str">
            <v>N/A</v>
          </cell>
          <cell r="CT341">
            <v>1</v>
          </cell>
          <cell r="CU341">
            <v>45282</v>
          </cell>
          <cell r="CV341">
            <v>152</v>
          </cell>
          <cell r="CW341">
            <v>92677506</v>
          </cell>
          <cell r="CX341" t="str">
            <v>SI</v>
          </cell>
          <cell r="CY341">
            <v>29836035</v>
          </cell>
          <cell r="CZ341" t="str">
            <v>N/A</v>
          </cell>
          <cell r="DA341" t="str">
            <v>N/A</v>
          </cell>
          <cell r="DB341">
            <v>45291</v>
          </cell>
          <cell r="DC341">
            <v>45443</v>
          </cell>
          <cell r="DD341">
            <v>101</v>
          </cell>
          <cell r="DE341" t="str">
            <v>SI</v>
          </cell>
          <cell r="DF341" t="str">
            <v>Bogotá D.C.</v>
          </cell>
          <cell r="DG341" t="str">
            <v>Cumplimiento</v>
          </cell>
          <cell r="DH341" t="str">
            <v>11-47-101013762</v>
          </cell>
          <cell r="DI341">
            <v>0</v>
          </cell>
          <cell r="DJ341" t="str">
            <v>Seguros del Estado S.A.</v>
          </cell>
          <cell r="DK341">
            <v>44942</v>
          </cell>
          <cell r="DL341" t="str">
            <v>16/01/2023 - 10/07/2024</v>
          </cell>
          <cell r="DM341">
            <v>44943</v>
          </cell>
          <cell r="DN341" t="str">
            <v>https://jepcolombia.sharepoint.com/:b:/g/SE/DAJ/SDC/EXtyENikTdBBosJMVdcv1DMBdaOLj_-9mPDARQl6_Lq3lw?e=tuj74k</v>
          </cell>
          <cell r="DO341" t="str">
            <v>Mediante otrosí N°1 del 22/12/2023 quedo publicado el otrosi JEP-031-2023 Subsecretaria Ejecutiva</v>
          </cell>
          <cell r="DP341" t="str">
            <v>En ejecución</v>
          </cell>
          <cell r="DQ341" t="str">
            <v>Adición y prorroga</v>
          </cell>
          <cell r="DR341" t="str">
            <v>N/A</v>
          </cell>
          <cell r="DS341" t="str">
            <v>INGENIERIA INDUSTRIAL</v>
          </cell>
          <cell r="DT341" t="str">
            <v>N/A</v>
          </cell>
          <cell r="DU341" t="str">
            <v>FEMENINO</v>
          </cell>
        </row>
        <row r="342">
          <cell r="AY342" t="str">
            <v>JEP-220-2023</v>
          </cell>
          <cell r="AZ342" t="str">
            <v>JEP-CSPO-220-2023</v>
          </cell>
          <cell r="BA342" t="str">
            <v>Laura Paredes</v>
          </cell>
          <cell r="BB342">
            <v>44956</v>
          </cell>
          <cell r="BC342" t="str">
            <v>William Hernando González Vargas</v>
          </cell>
          <cell r="BD342" t="str">
            <v>Contratos o convenios que no requieren pluralidad de ofertas</v>
          </cell>
          <cell r="BE342" t="str">
            <v>1. Prestación de servicios</v>
          </cell>
          <cell r="BF342" t="str">
            <v>Cédula de ciudadanía</v>
          </cell>
          <cell r="BG342">
            <v>1018435364</v>
          </cell>
          <cell r="BH342">
            <v>1</v>
          </cell>
          <cell r="BI342" t="str">
            <v>Persona Natural</v>
          </cell>
          <cell r="BJ342" t="str">
            <v>Bogotá D.C.</v>
          </cell>
          <cell r="BK342" t="str">
            <v xml:space="preserve">Prestación de servicios para acompañar y apoyar a la Subsecretaría Ejecutiva en la gestión administrativa y operativa relacionadas con las funciones del despacho del Subsecretario y en el seguimiento presupuestal y financiero de la ejecución del contrato de operación logística, que sean requeridos para la mejora continua de la prestación de los servicios de la JEP </v>
          </cell>
          <cell r="BL342" t="str">
            <v>Funciones de la dependencia</v>
          </cell>
          <cell r="BM342" t="str">
            <v>Harvey Danilo Suárez Morales</v>
          </cell>
          <cell r="BN342" t="str">
            <v>Secretaría Ejecutiva</v>
          </cell>
          <cell r="BO342" t="str">
            <v>B- Subsecretaría Ejecutiva</v>
          </cell>
          <cell r="BP342" t="str">
            <v>Maria del Pilar Torres Navarrete</v>
          </cell>
          <cell r="BQ342">
            <v>52107153</v>
          </cell>
          <cell r="BR342" t="str">
            <v>B - Subsecretaría Ejecutiva</v>
          </cell>
          <cell r="BS342" t="str">
            <v>N/A</v>
          </cell>
          <cell r="BT342" t="str">
            <v>N/A</v>
          </cell>
          <cell r="BU342" t="str">
            <v>N/A</v>
          </cell>
          <cell r="BV342" t="str">
            <v>Inversión</v>
          </cell>
          <cell r="BW342">
            <v>45537276</v>
          </cell>
          <cell r="BX342" t="str">
            <v>N/A</v>
          </cell>
          <cell r="BY342" t="str">
            <v>N/A</v>
          </cell>
          <cell r="BZ342">
            <v>3794773</v>
          </cell>
          <cell r="CA342" t="str">
            <v>N/A</v>
          </cell>
          <cell r="CB342">
            <v>52223</v>
          </cell>
          <cell r="CC342">
            <v>57323</v>
          </cell>
          <cell r="CD342">
            <v>2022011000068</v>
          </cell>
          <cell r="CE342">
            <v>44957</v>
          </cell>
          <cell r="CF342">
            <v>44957</v>
          </cell>
          <cell r="CG342" t="str">
            <v>N/A</v>
          </cell>
          <cell r="CH342" t="str">
            <v>N/A</v>
          </cell>
          <cell r="CI342" t="str">
            <v>N/A</v>
          </cell>
          <cell r="CJ342" t="str">
            <v>N/A</v>
          </cell>
          <cell r="CK342" t="str">
            <v>N/A</v>
          </cell>
          <cell r="CL342">
            <v>-3668281</v>
          </cell>
          <cell r="CM342">
            <v>45286</v>
          </cell>
          <cell r="CN342">
            <v>20719460</v>
          </cell>
          <cell r="CO342">
            <v>45286</v>
          </cell>
          <cell r="CP342">
            <v>0</v>
          </cell>
          <cell r="CQ342" t="str">
            <v>N/A</v>
          </cell>
          <cell r="CR342">
            <v>0</v>
          </cell>
          <cell r="CS342" t="str">
            <v>N/A</v>
          </cell>
          <cell r="CT342">
            <v>1</v>
          </cell>
          <cell r="CU342">
            <v>45286</v>
          </cell>
          <cell r="CV342">
            <v>152</v>
          </cell>
          <cell r="CW342">
            <v>62588455</v>
          </cell>
          <cell r="CX342" t="str">
            <v>SI</v>
          </cell>
          <cell r="CY342">
            <v>20719460</v>
          </cell>
          <cell r="CZ342" t="str">
            <v>N/A</v>
          </cell>
          <cell r="DA342" t="str">
            <v>N/A</v>
          </cell>
          <cell r="DB342">
            <v>45291</v>
          </cell>
          <cell r="DC342">
            <v>45443</v>
          </cell>
          <cell r="DD342">
            <v>101</v>
          </cell>
          <cell r="DE342" t="str">
            <v>NO</v>
          </cell>
          <cell r="DF342" t="str">
            <v>Bogotá D.C.</v>
          </cell>
          <cell r="DG342" t="str">
            <v>Cumplimiento</v>
          </cell>
          <cell r="DH342" t="str">
            <v>21-45-101399155</v>
          </cell>
          <cell r="DI342">
            <v>0</v>
          </cell>
          <cell r="DJ342" t="str">
            <v>Seguros del Estado S.A.</v>
          </cell>
          <cell r="DK342">
            <v>44957</v>
          </cell>
          <cell r="DL342" t="str">
            <v>31/01/2023 - 1/07/2024</v>
          </cell>
          <cell r="DM342">
            <v>44957</v>
          </cell>
          <cell r="DN342" t="str">
            <v>https://jepcolombia.sharepoint.com/:b:/g/SE/DAJ/SDC/ETW8LgKh3s1LrdEaoYRPzYwBoCjNjR-nRUReT44QgGyxeA?e=CNuZL3</v>
          </cell>
          <cell r="DO342" t="str">
            <v>Mediante otrosí N°1 del 26/12/2023 se publica adición y prórroga del contrato JEP-220-2023</v>
          </cell>
          <cell r="DP342" t="str">
            <v>En ejecución</v>
          </cell>
          <cell r="DQ342" t="str">
            <v>Adicion y prorroga</v>
          </cell>
          <cell r="DR342" t="str">
            <v>N/A</v>
          </cell>
          <cell r="DS342" t="str">
            <v>INGENIERIA INDUSTRIAL</v>
          </cell>
          <cell r="DT342" t="str">
            <v>N/A</v>
          </cell>
          <cell r="DU342" t="str">
            <v>MASCULINO</v>
          </cell>
        </row>
        <row r="343">
          <cell r="AY343" t="str">
            <v>JEP-133-2022</v>
          </cell>
          <cell r="AZ343" t="str">
            <v>JEP-CSPO-133-2023</v>
          </cell>
          <cell r="BA343" t="str">
            <v>Laura Paredes</v>
          </cell>
          <cell r="BB343">
            <v>44950</v>
          </cell>
          <cell r="BC343" t="str">
            <v>Carlos Julio Castillo Beltrán</v>
          </cell>
          <cell r="BD343" t="str">
            <v>Contratos o convenios que no requieren pluralidad de ofertas</v>
          </cell>
          <cell r="BE343" t="str">
            <v>1. Prestación de servicios</v>
          </cell>
          <cell r="BF343" t="str">
            <v>Cédula de ciudadanía</v>
          </cell>
          <cell r="BG343">
            <v>354485</v>
          </cell>
          <cell r="BH343">
            <v>8</v>
          </cell>
          <cell r="BI343" t="str">
            <v>Persona Natural</v>
          </cell>
          <cell r="BJ343" t="str">
            <v>Puerto Salgar</v>
          </cell>
          <cell r="BK343" t="str">
            <v>Prestar servicios profesionales especializados para acompañar y apoyar a la Subsecretaría Ejecutiva en la certificación de trabajos, obras y actividades (TOAR), con contenido reparador, seguimiento al régimen de condicionalidad y sanciones propias con énfasis en rutas sancionatorias y no sancionatorias aplicables a miembros de la Fuerza Pública comparecientes ante la JEP.</v>
          </cell>
          <cell r="BL343" t="str">
            <v>Funciones de la dependencia</v>
          </cell>
          <cell r="BM343" t="str">
            <v>Harvey Danilo Suarez Morales</v>
          </cell>
          <cell r="BN343" t="str">
            <v>Secretaría Ejecutiva</v>
          </cell>
          <cell r="BO343" t="str">
            <v>B- Subsecretaría Ejecutiva</v>
          </cell>
          <cell r="BP343" t="str">
            <v>Angela Maria Mora Soto</v>
          </cell>
          <cell r="BQ343">
            <v>52085127</v>
          </cell>
          <cell r="BR343" t="str">
            <v>B - Subsecretaría Ejecutiva</v>
          </cell>
          <cell r="BS343" t="str">
            <v>N/A</v>
          </cell>
          <cell r="BT343" t="str">
            <v>N/A</v>
          </cell>
          <cell r="BU343" t="str">
            <v>N/A</v>
          </cell>
          <cell r="BV343" t="str">
            <v>Inversión</v>
          </cell>
          <cell r="BW343">
            <v>201602076</v>
          </cell>
          <cell r="BX343" t="str">
            <v>N/A</v>
          </cell>
          <cell r="BY343" t="str">
            <v>N/A</v>
          </cell>
          <cell r="BZ343">
            <v>16800173</v>
          </cell>
          <cell r="CA343" t="str">
            <v>N/A</v>
          </cell>
          <cell r="CB343">
            <v>70423</v>
          </cell>
          <cell r="CC343">
            <v>49223</v>
          </cell>
          <cell r="CD343">
            <v>2022011000068</v>
          </cell>
          <cell r="CE343">
            <v>44952</v>
          </cell>
          <cell r="CF343" t="str">
            <v>SIN EJECUCIÓN</v>
          </cell>
          <cell r="CG343" t="str">
            <v>N/A</v>
          </cell>
          <cell r="CH343" t="str">
            <v>N/A</v>
          </cell>
          <cell r="CI343" t="str">
            <v>N/A</v>
          </cell>
          <cell r="CJ343" t="str">
            <v>N/A</v>
          </cell>
          <cell r="CK343" t="str">
            <v>N/A</v>
          </cell>
          <cell r="CL343">
            <v>0</v>
          </cell>
          <cell r="CM343" t="str">
            <v>N/A</v>
          </cell>
          <cell r="CN343">
            <v>0</v>
          </cell>
          <cell r="CO343" t="str">
            <v>N/A</v>
          </cell>
          <cell r="CP343">
            <v>0</v>
          </cell>
          <cell r="CQ343" t="str">
            <v>N/A</v>
          </cell>
          <cell r="CR343">
            <v>0</v>
          </cell>
          <cell r="CS343" t="str">
            <v>N/A</v>
          </cell>
          <cell r="CT343">
            <v>0</v>
          </cell>
          <cell r="CU343">
            <v>0</v>
          </cell>
          <cell r="CV343">
            <v>0</v>
          </cell>
          <cell r="CW343">
            <v>201602076</v>
          </cell>
          <cell r="CX343" t="str">
            <v>NO</v>
          </cell>
          <cell r="CY343" t="str">
            <v>N/A</v>
          </cell>
          <cell r="CZ343" t="str">
            <v>N/A</v>
          </cell>
          <cell r="DA343" t="str">
            <v>N/A</v>
          </cell>
          <cell r="DB343">
            <v>45291</v>
          </cell>
          <cell r="DC343">
            <v>45291</v>
          </cell>
          <cell r="DD343">
            <v>-51</v>
          </cell>
          <cell r="DE343" t="str">
            <v>NO</v>
          </cell>
          <cell r="DF343" t="str">
            <v>Bogotá D.C.</v>
          </cell>
          <cell r="DG343" t="str">
            <v>Cumplimiento</v>
          </cell>
          <cell r="DH343" t="str">
            <v>21-47-101025850</v>
          </cell>
          <cell r="DI343">
            <v>0</v>
          </cell>
          <cell r="DJ343" t="str">
            <v>Seguros del Estado S.A.</v>
          </cell>
          <cell r="DK343">
            <v>44953</v>
          </cell>
          <cell r="DL343" t="str">
            <v>26/01/2023 - 30/06/2024</v>
          </cell>
          <cell r="DM343" t="str">
            <v>Sin ejecución</v>
          </cell>
          <cell r="DN343" t="str">
            <v>https://jepcolombia.sharepoint.com/:b:/g/SE/DAJ/SDC/EQlyD0inLYRBgYE9R3t1MSwBe7thXnb0TNpyh8b4hYTnFQ?e=MprAio</v>
          </cell>
          <cell r="DO343" t="str">
            <v>No tendra acta de inicio de acuerdo con la abogada Laura Paredes</v>
          </cell>
          <cell r="DP343" t="str">
            <v>Terminado</v>
          </cell>
          <cell r="DQ343" t="str">
            <v>Ingreso</v>
          </cell>
          <cell r="DR343" t="str">
            <v>N/A</v>
          </cell>
          <cell r="DS343" t="str">
            <v>DERECHO</v>
          </cell>
          <cell r="DT343" t="str">
            <v>N/A</v>
          </cell>
          <cell r="DU343" t="str">
            <v>FEMENINO</v>
          </cell>
        </row>
        <row r="344">
          <cell r="AY344" t="str">
            <v>JEP-549-2023</v>
          </cell>
          <cell r="AZ344" t="str">
            <v>JEP-CSPO-546-2023</v>
          </cell>
          <cell r="BA344" t="str">
            <v>Laura Paredes</v>
          </cell>
          <cell r="BB344">
            <v>45015</v>
          </cell>
          <cell r="BC344" t="str">
            <v>Edgar Ricardo Serrano Navarro</v>
          </cell>
          <cell r="BD344" t="str">
            <v>Contratos o convenios que no requieren pluralidad de ofertas</v>
          </cell>
          <cell r="BE344" t="str">
            <v>1. Prestación de servicios</v>
          </cell>
          <cell r="BF344" t="str">
            <v>Cédula de ciudadanía</v>
          </cell>
          <cell r="BG344">
            <v>79556307</v>
          </cell>
          <cell r="BH344">
            <v>1</v>
          </cell>
          <cell r="BI344" t="str">
            <v>Persona Natural</v>
          </cell>
          <cell r="BJ344" t="str">
            <v>Bogotá D.C.</v>
          </cell>
          <cell r="BK344" t="str">
            <v>Prestar servicios profesionales para apoyar y acompañar a la Subsecretaría Ejecutiva en la certificación de trabajos, obras y actividades (TOAR), con contenido reparador, seguimiento al régimen de condicionalidad y sanciones propias con énfasis en la consolidación y análisis de indicadores, en la elaboración de informes técnicos y en la aplicación de sistemas de calidad para apoyar las actividades de certificación de TOAR</v>
          </cell>
          <cell r="BL344" t="str">
            <v>Administrativo Transversal</v>
          </cell>
          <cell r="BM344" t="str">
            <v>Harvey Danilo Suárez Morales</v>
          </cell>
          <cell r="BN344" t="str">
            <v>Secretaría Ejecutiva</v>
          </cell>
          <cell r="BO344" t="str">
            <v>B- Subsecretaría Ejecutiva</v>
          </cell>
          <cell r="BP344" t="str">
            <v>Gladys Celeide Prada Pardo</v>
          </cell>
          <cell r="BQ344">
            <v>60335962</v>
          </cell>
          <cell r="BR344" t="str">
            <v>AA - Oficina Asesora de Monitoreo Integral</v>
          </cell>
          <cell r="BS344" t="str">
            <v>N/A</v>
          </cell>
          <cell r="BT344" t="str">
            <v>N/A</v>
          </cell>
          <cell r="BU344" t="str">
            <v>N/A</v>
          </cell>
          <cell r="BV344" t="str">
            <v>Inversión</v>
          </cell>
          <cell r="BW344">
            <v>99726705</v>
          </cell>
          <cell r="BX344" t="str">
            <v>N/A</v>
          </cell>
          <cell r="BY344" t="str">
            <v>N/A</v>
          </cell>
          <cell r="BZ344">
            <v>11080745</v>
          </cell>
          <cell r="CA344" t="str">
            <v>N/A</v>
          </cell>
          <cell r="CB344">
            <v>70523</v>
          </cell>
          <cell r="CC344">
            <v>186323</v>
          </cell>
          <cell r="CD344">
            <v>2022011000068</v>
          </cell>
          <cell r="CE344">
            <v>45027</v>
          </cell>
          <cell r="CF344">
            <v>45028</v>
          </cell>
          <cell r="CG344" t="str">
            <v>N/A</v>
          </cell>
          <cell r="CH344" t="str">
            <v>N/A</v>
          </cell>
          <cell r="CI344" t="str">
            <v>N/A</v>
          </cell>
          <cell r="CJ344" t="str">
            <v>N/A</v>
          </cell>
          <cell r="CK344" t="str">
            <v>N/A</v>
          </cell>
          <cell r="CL344">
            <v>0</v>
          </cell>
          <cell r="CM344" t="str">
            <v>N/A</v>
          </cell>
          <cell r="CN344">
            <v>0</v>
          </cell>
          <cell r="CO344" t="str">
            <v>N/A</v>
          </cell>
          <cell r="CP344">
            <v>0</v>
          </cell>
          <cell r="CQ344" t="str">
            <v>N/A</v>
          </cell>
          <cell r="CR344">
            <v>0</v>
          </cell>
          <cell r="CS344" t="str">
            <v>N/A</v>
          </cell>
          <cell r="CT344">
            <v>0</v>
          </cell>
          <cell r="CU344" t="str">
            <v>N/A</v>
          </cell>
          <cell r="CV344">
            <v>0</v>
          </cell>
          <cell r="CW344">
            <v>99726705</v>
          </cell>
          <cell r="CX344" t="str">
            <v>NO</v>
          </cell>
          <cell r="CY344" t="str">
            <v>N/A</v>
          </cell>
          <cell r="CZ344" t="str">
            <v>N/A</v>
          </cell>
          <cell r="DA344" t="str">
            <v>N/A</v>
          </cell>
          <cell r="DB344">
            <v>45291</v>
          </cell>
          <cell r="DC344">
            <v>45291</v>
          </cell>
          <cell r="DD344">
            <v>-51</v>
          </cell>
          <cell r="DE344" t="str">
            <v>NO</v>
          </cell>
          <cell r="DF344" t="str">
            <v>Bogotá D.C.</v>
          </cell>
          <cell r="DG344" t="str">
            <v>Cumplimiento</v>
          </cell>
          <cell r="DH344" t="str">
            <v>14-47-101023935</v>
          </cell>
          <cell r="DI344">
            <v>0</v>
          </cell>
          <cell r="DJ344" t="str">
            <v>Seguros del Estado S.A.</v>
          </cell>
          <cell r="DK344">
            <v>45027</v>
          </cell>
          <cell r="DL344" t="str">
            <v>11/04/2023 - 15/07/2024</v>
          </cell>
          <cell r="DM344">
            <v>45028</v>
          </cell>
          <cell r="DN344" t="str">
            <v>https://jepcolombia.sharepoint.com/:b:/g/SE/DAJ/SDC/EdSk9yOhVvVKrydk8fhemLABv-Jx1DsLPJbAtxd4-pNcyA?e=jlP4Dc</v>
          </cell>
          <cell r="DO344" t="str">
            <v>Ninguna</v>
          </cell>
          <cell r="DP344" t="str">
            <v>Terminado</v>
          </cell>
          <cell r="DQ344" t="str">
            <v>Ingreso</v>
          </cell>
          <cell r="DR344" t="str">
            <v>N/A</v>
          </cell>
          <cell r="DS344" t="str">
            <v>DERECHO</v>
          </cell>
          <cell r="DT344" t="str">
            <v>N/A</v>
          </cell>
          <cell r="DU344" t="str">
            <v>MASCULINO</v>
          </cell>
        </row>
        <row r="345">
          <cell r="AY345" t="str">
            <v>JEP-371-2023</v>
          </cell>
          <cell r="AZ345" t="str">
            <v>JEP-CSPO-371-2023</v>
          </cell>
          <cell r="BA345" t="str">
            <v>Laura Paredes</v>
          </cell>
          <cell r="BB345">
            <v>44967</v>
          </cell>
          <cell r="BC345" t="str">
            <v xml:space="preserve">José Luis Noguera Pérez
</v>
          </cell>
          <cell r="BD345" t="str">
            <v>Contratos o convenios que no requieren pluralidad de ofertas</v>
          </cell>
          <cell r="BE345" t="str">
            <v>1. Prestación de servicios</v>
          </cell>
          <cell r="BF345" t="str">
            <v>Cédula de ciudadanía</v>
          </cell>
          <cell r="BG345">
            <v>79653211</v>
          </cell>
          <cell r="BH345">
            <v>7</v>
          </cell>
          <cell r="BI345" t="str">
            <v>Persona Natural</v>
          </cell>
          <cell r="BJ345" t="str">
            <v>Bogotá D.C.</v>
          </cell>
          <cell r="BK345" t="str">
            <v xml:space="preserve">Prestar servicios profesionales para apoyar a la Subsecretaría Ejecutiva en el seguimiento de PQRSDF, así como en la respuesta y revisión de documentos e informes requeridos por el despacho para la aprobación de la Secretaría Ejecutiva y en el relacionamiento con las demás dependencias para el cumplimiento de las obligaciones misionales de la JEP. </v>
          </cell>
          <cell r="BL345" t="str">
            <v>Funciones de la dependencia</v>
          </cell>
          <cell r="BM345" t="str">
            <v>Harvey Danilo Suárez Morales</v>
          </cell>
          <cell r="BN345" t="str">
            <v>Secretaría Ejecutiva</v>
          </cell>
          <cell r="BO345" t="str">
            <v>B- Subsecretaría Ejecutiva</v>
          </cell>
          <cell r="BP345" t="str">
            <v>Maria del Pilar Torres Navarrete</v>
          </cell>
          <cell r="BQ345">
            <v>52107153</v>
          </cell>
          <cell r="BR345" t="str">
            <v>B - Subsecretaría Ejecutiva</v>
          </cell>
          <cell r="BS345" t="str">
            <v>N/A</v>
          </cell>
          <cell r="BT345" t="str">
            <v>N/A</v>
          </cell>
          <cell r="BU345" t="str">
            <v>N/A</v>
          </cell>
          <cell r="BV345" t="str">
            <v>Inversión</v>
          </cell>
          <cell r="BW345">
            <v>83485039</v>
          </cell>
          <cell r="BX345" t="str">
            <v>N/A</v>
          </cell>
          <cell r="BY345" t="str">
            <v>N/A</v>
          </cell>
          <cell r="BZ345">
            <v>7589549</v>
          </cell>
          <cell r="CA345" t="str">
            <v>N/A</v>
          </cell>
          <cell r="CB345">
            <v>70623</v>
          </cell>
          <cell r="CC345">
            <v>94423</v>
          </cell>
          <cell r="CD345">
            <v>2022011000068</v>
          </cell>
          <cell r="CE345">
            <v>44974</v>
          </cell>
          <cell r="CF345">
            <v>44979</v>
          </cell>
          <cell r="CG345" t="str">
            <v>N/A</v>
          </cell>
          <cell r="CH345" t="str">
            <v>N/A</v>
          </cell>
          <cell r="CI345" t="str">
            <v>N/A</v>
          </cell>
          <cell r="CJ345" t="str">
            <v>N/A</v>
          </cell>
          <cell r="CK345" t="str">
            <v>N/A</v>
          </cell>
          <cell r="CL345">
            <v>0</v>
          </cell>
          <cell r="CM345" t="str">
            <v>N/A</v>
          </cell>
          <cell r="CN345">
            <v>0</v>
          </cell>
          <cell r="CO345" t="str">
            <v>N/A</v>
          </cell>
          <cell r="CP345">
            <v>0</v>
          </cell>
          <cell r="CQ345" t="str">
            <v>N/A</v>
          </cell>
          <cell r="CR345">
            <v>0</v>
          </cell>
          <cell r="CS345" t="str">
            <v>N/A</v>
          </cell>
          <cell r="CT345">
            <v>0</v>
          </cell>
          <cell r="CU345" t="str">
            <v>N/A</v>
          </cell>
          <cell r="CV345">
            <v>0</v>
          </cell>
          <cell r="CW345">
            <v>83485039</v>
          </cell>
          <cell r="CX345" t="str">
            <v>NO</v>
          </cell>
          <cell r="CY345" t="str">
            <v>N/A</v>
          </cell>
          <cell r="CZ345" t="str">
            <v>N/A</v>
          </cell>
          <cell r="DA345" t="str">
            <v>N/A</v>
          </cell>
          <cell r="DB345">
            <v>45291</v>
          </cell>
          <cell r="DC345">
            <v>45291</v>
          </cell>
          <cell r="DD345">
            <v>-51</v>
          </cell>
          <cell r="DE345" t="str">
            <v>NO</v>
          </cell>
          <cell r="DF345" t="str">
            <v>Bogotá D.C.</v>
          </cell>
          <cell r="DG345" t="str">
            <v>Cumplimiento</v>
          </cell>
          <cell r="DH345" t="str">
            <v>21-45-101401132</v>
          </cell>
          <cell r="DI345">
            <v>0</v>
          </cell>
          <cell r="DJ345" t="str">
            <v>Seguros del Estado S.A.</v>
          </cell>
          <cell r="DK345">
            <v>44977</v>
          </cell>
          <cell r="DL345" t="str">
            <v>17/02/2023 - 30/06/2024</v>
          </cell>
          <cell r="DM345">
            <v>44979</v>
          </cell>
          <cell r="DN345" t="str">
            <v>https://jepcolombia.sharepoint.com/:b:/g/SE/DAJ/SDC/EaZayFfnHFJMsjKZgs0N9NcBer68BcRPTrh4QKhMn9X7kg?e=NtIKEk</v>
          </cell>
          <cell r="DO345" t="str">
            <v>Ninguna</v>
          </cell>
          <cell r="DP345" t="str">
            <v>Terminado</v>
          </cell>
          <cell r="DQ345" t="str">
            <v>Ingreso</v>
          </cell>
          <cell r="DR345" t="str">
            <v>N/A</v>
          </cell>
          <cell r="DS345" t="str">
            <v>DERECHO</v>
          </cell>
          <cell r="DT345" t="str">
            <v>N/A</v>
          </cell>
          <cell r="DU345" t="str">
            <v>MASCULINO</v>
          </cell>
        </row>
        <row r="346">
          <cell r="AY346" t="str">
            <v>JEP-086-2023</v>
          </cell>
          <cell r="AZ346" t="str">
            <v>JEP-CSPO-086-2023</v>
          </cell>
          <cell r="BA346" t="str">
            <v>Laura Paredes</v>
          </cell>
          <cell r="BB346">
            <v>44944</v>
          </cell>
          <cell r="BC346" t="str">
            <v>Marly Vanesa Castañeda Alza</v>
          </cell>
          <cell r="BD346" t="str">
            <v>Contratos o convenios que no requieren pluralidad de ofertas</v>
          </cell>
          <cell r="BE346" t="str">
            <v>1. Prestación de servicios</v>
          </cell>
          <cell r="BF346" t="str">
            <v>Cédula de ciudadanía</v>
          </cell>
          <cell r="BG346">
            <v>100533569</v>
          </cell>
          <cell r="BH346">
            <v>7</v>
          </cell>
          <cell r="BI346" t="str">
            <v>Persona Natural</v>
          </cell>
          <cell r="BJ346" t="str">
            <v>Bogotá D.C.</v>
          </cell>
          <cell r="BK346" t="str">
            <v>Prestar de servicios para apoyar y acompañar los procesos administrativos y técnicos que se deriven de la sustanciación de los macro casos priorizados por la sala de reconocimiento de verdad y responsabilidad</v>
          </cell>
          <cell r="BL346" t="str">
            <v>Misional</v>
          </cell>
          <cell r="BM346" t="str">
            <v>Harvey Danilo Suárez Morales</v>
          </cell>
          <cell r="BN346" t="str">
            <v>Secretaría Ejecutiva</v>
          </cell>
          <cell r="BO346" t="str">
            <v>B- Subsecretaría Ejecutiva</v>
          </cell>
          <cell r="BP346" t="str">
            <v>Paola Acosta Andrea Alvarado</v>
          </cell>
          <cell r="BQ346">
            <v>52851836</v>
          </cell>
          <cell r="BR346" t="str">
            <v>F - Magistratura</v>
          </cell>
          <cell r="BS346" t="str">
            <v>N/A</v>
          </cell>
          <cell r="BT346" t="str">
            <v>Apoyo Procesos Administrativos SRVR</v>
          </cell>
          <cell r="BU346" t="str">
            <v>Mgdo. Alejandro Ramelli Arteaga</v>
          </cell>
          <cell r="BV346" t="str">
            <v>Inversión</v>
          </cell>
          <cell r="BW346">
            <v>45537276</v>
          </cell>
          <cell r="BX346" t="str">
            <v>N/A</v>
          </cell>
          <cell r="BY346" t="str">
            <v>N/A</v>
          </cell>
          <cell r="BZ346">
            <v>3794773</v>
          </cell>
          <cell r="CA346" t="str">
            <v>N/A</v>
          </cell>
          <cell r="CB346">
            <v>30123</v>
          </cell>
          <cell r="CC346">
            <v>34023</v>
          </cell>
          <cell r="CD346">
            <v>2022011000068</v>
          </cell>
          <cell r="CE346">
            <v>44945</v>
          </cell>
          <cell r="CF346">
            <v>44947</v>
          </cell>
          <cell r="CG346" t="str">
            <v>N/A</v>
          </cell>
          <cell r="CH346" t="str">
            <v>N/A</v>
          </cell>
          <cell r="CI346" t="str">
            <v>N/A</v>
          </cell>
          <cell r="CJ346" t="str">
            <v>N/A</v>
          </cell>
          <cell r="CK346" t="str">
            <v>N/A</v>
          </cell>
          <cell r="CL346">
            <v>-2403361</v>
          </cell>
          <cell r="CM346">
            <v>45286</v>
          </cell>
          <cell r="CN346">
            <v>20719460</v>
          </cell>
          <cell r="CO346">
            <v>45286</v>
          </cell>
          <cell r="CP346">
            <v>0</v>
          </cell>
          <cell r="CQ346" t="str">
            <v>N/A</v>
          </cell>
          <cell r="CR346">
            <v>0</v>
          </cell>
          <cell r="CS346" t="str">
            <v>N/A</v>
          </cell>
          <cell r="CT346">
            <v>1</v>
          </cell>
          <cell r="CU346">
            <v>45286</v>
          </cell>
          <cell r="CV346">
            <v>152</v>
          </cell>
          <cell r="CW346">
            <v>63853375</v>
          </cell>
          <cell r="CX346" t="str">
            <v>SI</v>
          </cell>
          <cell r="CY346">
            <v>20719460</v>
          </cell>
          <cell r="CZ346" t="str">
            <v>N/A</v>
          </cell>
          <cell r="DA346" t="str">
            <v>N/A</v>
          </cell>
          <cell r="DB346">
            <v>45291</v>
          </cell>
          <cell r="DC346">
            <v>45443</v>
          </cell>
          <cell r="DD346">
            <v>101</v>
          </cell>
          <cell r="DE346" t="str">
            <v>NO</v>
          </cell>
          <cell r="DF346" t="str">
            <v>Bogotá D.C.</v>
          </cell>
          <cell r="DG346" t="str">
            <v>Cumplimiento</v>
          </cell>
          <cell r="DH346" t="str">
            <v>11-45-101121406</v>
          </cell>
          <cell r="DI346">
            <v>0</v>
          </cell>
          <cell r="DJ346" t="str">
            <v>Seguros del Estado S.A.</v>
          </cell>
          <cell r="DK346">
            <v>44945</v>
          </cell>
          <cell r="DL346" t="str">
            <v>18/01/2023 - 30/06/2024</v>
          </cell>
          <cell r="DM346">
            <v>44946</v>
          </cell>
          <cell r="DN346" t="str">
            <v>https://jepcolombia.sharepoint.com/:b:/g/SE/DAJ/SDC/ETLS5cFYF91JkeHVcUSYFxIBWWpYnGD20hKIS2Ftaw05-A?e=zdmvLc</v>
          </cell>
          <cell r="DO346" t="str">
            <v xml:space="preserve">Mediante Otrosí N°1 el 26/12/2023 se publica la adición y prórroga del contrato JEP-086-2023 </v>
          </cell>
          <cell r="DP346" t="str">
            <v>En ejecución</v>
          </cell>
          <cell r="DQ346" t="str">
            <v>Adición y prorroga</v>
          </cell>
          <cell r="DR346" t="str">
            <v>N/A</v>
          </cell>
          <cell r="DS346" t="str">
            <v>DERECHO</v>
          </cell>
          <cell r="DT346" t="str">
            <v>N/A</v>
          </cell>
          <cell r="DU346" t="str">
            <v>FEMENINO</v>
          </cell>
        </row>
        <row r="347">
          <cell r="AY347" t="str">
            <v>JEP-120-2023</v>
          </cell>
          <cell r="AZ347" t="str">
            <v>JEP-CSPO-120-2023</v>
          </cell>
          <cell r="BA347" t="str">
            <v>Laura Paredes</v>
          </cell>
          <cell r="BB347">
            <v>44584</v>
          </cell>
          <cell r="BC347" t="str">
            <v>Mario Felipe Ospina Buitrago</v>
          </cell>
          <cell r="BD347" t="str">
            <v>Contratos o convenios que no requieren pluralidad de ofertas</v>
          </cell>
          <cell r="BE347" t="str">
            <v>1. Prestación de servicios</v>
          </cell>
          <cell r="BF347" t="str">
            <v>Cédula de ciudadanía</v>
          </cell>
          <cell r="BG347">
            <v>1014224572</v>
          </cell>
          <cell r="BH347">
            <v>5</v>
          </cell>
          <cell r="BI347" t="str">
            <v>Persona Natural</v>
          </cell>
          <cell r="BJ347" t="str">
            <v>Bogotá D.C.</v>
          </cell>
          <cell r="BK347" t="str">
            <v xml:space="preserve">Prestar servicios profesionales para apoyar y acompañar la codificación, análisis y sistematización de información, así como la elaboración de documentos con relación al caso 06: "victimización de miembros de la unión patriótica por parte de agentes estatales"- de la srvr. </v>
          </cell>
          <cell r="BL347" t="str">
            <v>Misional</v>
          </cell>
          <cell r="BM347" t="str">
            <v>Harvey Danilo Suárez Morales</v>
          </cell>
          <cell r="BN347" t="str">
            <v>Secretaría Ejecutiva</v>
          </cell>
          <cell r="BO347" t="str">
            <v>B- Subsecretaría Ejecutiva</v>
          </cell>
          <cell r="BP347" t="str">
            <v>Ana Cristina Portilla Benavides</v>
          </cell>
          <cell r="BQ347">
            <v>52350519</v>
          </cell>
          <cell r="BR347" t="str">
            <v>F - Magistratura</v>
          </cell>
          <cell r="BS347" t="str">
            <v>N/A</v>
          </cell>
          <cell r="BT347" t="str">
            <v>Caso 6</v>
          </cell>
          <cell r="BU347" t="str">
            <v>Mgdo. Gustavo Adolfo Salazar Arbeláez</v>
          </cell>
          <cell r="BV347" t="str">
            <v>Inversión</v>
          </cell>
          <cell r="BW347">
            <v>51284712</v>
          </cell>
          <cell r="BX347" t="str">
            <v>N/A</v>
          </cell>
          <cell r="BY347" t="str">
            <v>N/A</v>
          </cell>
          <cell r="BZ347">
            <v>4273726</v>
          </cell>
          <cell r="CA347" t="str">
            <v>N/A</v>
          </cell>
          <cell r="CB347">
            <v>30223</v>
          </cell>
          <cell r="CC347">
            <v>45723</v>
          </cell>
          <cell r="CD347">
            <v>2022011000068</v>
          </cell>
          <cell r="CE347">
            <v>44950</v>
          </cell>
          <cell r="CF347">
            <v>44952</v>
          </cell>
          <cell r="CG347" t="str">
            <v>N/A</v>
          </cell>
          <cell r="CH347" t="str">
            <v>N/A</v>
          </cell>
          <cell r="CI347" t="str">
            <v>N/A</v>
          </cell>
          <cell r="CJ347" t="str">
            <v>N/A</v>
          </cell>
          <cell r="CK347" t="str">
            <v>N/A</v>
          </cell>
          <cell r="CL347">
            <v>-3418984</v>
          </cell>
          <cell r="CM347">
            <v>45286</v>
          </cell>
          <cell r="CN347">
            <v>23334540</v>
          </cell>
          <cell r="CO347">
            <v>45286</v>
          </cell>
          <cell r="CP347">
            <v>0</v>
          </cell>
          <cell r="CQ347" t="str">
            <v>N/A</v>
          </cell>
          <cell r="CR347">
            <v>0</v>
          </cell>
          <cell r="CS347" t="str">
            <v>N/A</v>
          </cell>
          <cell r="CT347">
            <v>1</v>
          </cell>
          <cell r="CU347">
            <v>45286</v>
          </cell>
          <cell r="CV347">
            <v>152</v>
          </cell>
          <cell r="CW347">
            <v>71200268</v>
          </cell>
          <cell r="CX347" t="str">
            <v>SI</v>
          </cell>
          <cell r="CY347">
            <v>23334540</v>
          </cell>
          <cell r="CZ347" t="str">
            <v>N/A</v>
          </cell>
          <cell r="DA347" t="str">
            <v>N/A</v>
          </cell>
          <cell r="DB347">
            <v>45291</v>
          </cell>
          <cell r="DC347">
            <v>45443</v>
          </cell>
          <cell r="DD347">
            <v>101</v>
          </cell>
          <cell r="DE347" t="str">
            <v>SI</v>
          </cell>
          <cell r="DF347" t="str">
            <v>Bogotá D.C.</v>
          </cell>
          <cell r="DG347" t="str">
            <v>Cumplimiento</v>
          </cell>
          <cell r="DH347" t="str">
            <v>310 47 994000007220</v>
          </cell>
          <cell r="DI347">
            <v>0</v>
          </cell>
          <cell r="DJ347" t="str">
            <v>Aseguradora Solidaria de Colombia</v>
          </cell>
          <cell r="DK347">
            <v>44952</v>
          </cell>
          <cell r="DL347" t="str">
            <v>26/01/2023 - 01/07/2024</v>
          </cell>
          <cell r="DM347">
            <v>44952</v>
          </cell>
          <cell r="DN347" t="str">
            <v>https://jepcolombia.sharepoint.com/:b:/g/SE/DAJ/SDC/EbinYYCYDYVAtRjwjOVkCn4BkfwNO38VoXd3fn-IeXBaMg?e=p4vxaz</v>
          </cell>
          <cell r="DO347" t="str">
            <v>Mediante Otrosí N°1 el 26/12/2023 se publica la adición y prórroga del contrato JEP-120-2023</v>
          </cell>
          <cell r="DP347" t="str">
            <v>En ejecución</v>
          </cell>
          <cell r="DQ347" t="str">
            <v>Adición y prorroga</v>
          </cell>
          <cell r="DR347" t="str">
            <v>N/A</v>
          </cell>
          <cell r="DS347" t="str">
            <v>CIENCIAS POLITICAS Y ECONOMICAS</v>
          </cell>
          <cell r="DT347" t="str">
            <v>N/A</v>
          </cell>
          <cell r="DU347" t="str">
            <v>MASCULINO</v>
          </cell>
        </row>
        <row r="348">
          <cell r="AY348" t="str">
            <v>JEP-418-2023</v>
          </cell>
          <cell r="AZ348" t="str">
            <v>JEP-CSPO-418-2023</v>
          </cell>
          <cell r="BA348" t="str">
            <v>Carlos Torres</v>
          </cell>
          <cell r="BB348">
            <v>44973</v>
          </cell>
          <cell r="BC348" t="str">
            <v>Jose Joao Hernandez Ruiz</v>
          </cell>
          <cell r="BD348" t="str">
            <v>Contratos o convenios que no requieren pluralidad de ofertas</v>
          </cell>
          <cell r="BE348" t="str">
            <v>1. Prestación de servicios</v>
          </cell>
          <cell r="BF348" t="str">
            <v>Cédula de ciudadanía</v>
          </cell>
          <cell r="BG348">
            <v>1032437109</v>
          </cell>
          <cell r="BH348">
            <v>8</v>
          </cell>
          <cell r="BI348" t="str">
            <v>Persona Natural</v>
          </cell>
          <cell r="BJ348" t="str">
            <v>Cota</v>
          </cell>
          <cell r="BK348" t="str">
            <v>Prestar servicios profesionales para apoyar y acompañar a la subdirección de control interno en la ejecución del plan anual de auditoría en el marco de los siguientes roles: enfoque hacia la prevención, administración de riesgos, evaluación y seguimiento y relación con entes externos de control, atendiendo los lineamientos institucionales y la normatividad legal vigente</v>
          </cell>
          <cell r="BL348" t="str">
            <v>Funciones de la dependencia</v>
          </cell>
          <cell r="BM348" t="str">
            <v>Harvey Danilo Suárez Morales</v>
          </cell>
          <cell r="BN348" t="str">
            <v>Secretaría Ejecutiva</v>
          </cell>
          <cell r="BO348" t="str">
            <v>AA- Subdirección de Control Interno</v>
          </cell>
          <cell r="BP348" t="str">
            <v>Maria Omaira Alvarez Iriarte</v>
          </cell>
          <cell r="BQ348">
            <v>43088680</v>
          </cell>
          <cell r="BR348" t="str">
            <v>AA- Subdirección de Control Interno</v>
          </cell>
          <cell r="BS348" t="str">
            <v>N/A</v>
          </cell>
          <cell r="BT348" t="str">
            <v>N/A</v>
          </cell>
          <cell r="BU348" t="str">
            <v>N/A</v>
          </cell>
          <cell r="BV348" t="str">
            <v>Inversión</v>
          </cell>
          <cell r="BW348">
            <v>72849558</v>
          </cell>
          <cell r="BX348" t="str">
            <v>N/A</v>
          </cell>
          <cell r="BY348" t="str">
            <v>N/A</v>
          </cell>
          <cell r="BZ348">
            <v>6982386</v>
          </cell>
          <cell r="CA348" t="str">
            <v>N/A</v>
          </cell>
          <cell r="CB348">
            <v>27023</v>
          </cell>
          <cell r="CC348">
            <v>101323</v>
          </cell>
          <cell r="CD348">
            <v>2018011001175</v>
          </cell>
          <cell r="CE348">
            <v>44977</v>
          </cell>
          <cell r="CF348">
            <v>44978</v>
          </cell>
          <cell r="CG348" t="str">
            <v>N/A</v>
          </cell>
          <cell r="CH348" t="str">
            <v>N/A</v>
          </cell>
          <cell r="CI348" t="str">
            <v>N/A</v>
          </cell>
          <cell r="CJ348" t="str">
            <v>N/A</v>
          </cell>
          <cell r="CK348" t="str">
            <v>N/A</v>
          </cell>
          <cell r="CL348">
            <v>0</v>
          </cell>
          <cell r="CM348" t="str">
            <v>N/A</v>
          </cell>
          <cell r="CN348">
            <v>0</v>
          </cell>
          <cell r="CO348" t="str">
            <v>N/A</v>
          </cell>
          <cell r="CP348">
            <v>0</v>
          </cell>
          <cell r="CQ348" t="str">
            <v>N/A</v>
          </cell>
          <cell r="CR348">
            <v>0</v>
          </cell>
          <cell r="CS348" t="str">
            <v>N/A</v>
          </cell>
          <cell r="CT348">
            <v>0</v>
          </cell>
          <cell r="CU348" t="str">
            <v>N/A</v>
          </cell>
          <cell r="CV348">
            <v>0</v>
          </cell>
          <cell r="CW348">
            <v>72849558</v>
          </cell>
          <cell r="CX348" t="str">
            <v>NO</v>
          </cell>
          <cell r="CY348" t="str">
            <v>N/A</v>
          </cell>
          <cell r="CZ348" t="str">
            <v>N/A</v>
          </cell>
          <cell r="DA348" t="str">
            <v>N/A</v>
          </cell>
          <cell r="DB348">
            <v>45291</v>
          </cell>
          <cell r="DC348">
            <v>45291</v>
          </cell>
          <cell r="DD348">
            <v>-51</v>
          </cell>
          <cell r="DE348" t="str">
            <v>NO</v>
          </cell>
          <cell r="DF348" t="str">
            <v>Bogotá D.C.</v>
          </cell>
          <cell r="DG348" t="str">
            <v>Cumplimiento</v>
          </cell>
          <cell r="DH348" t="str">
            <v>14-47-101022816</v>
          </cell>
          <cell r="DI348">
            <v>0</v>
          </cell>
          <cell r="DJ348" t="str">
            <v>Seguros del Estado S.A.</v>
          </cell>
          <cell r="DK348">
            <v>44977</v>
          </cell>
          <cell r="DL348" t="str">
            <v>20/02/2023 - 30/06/2024</v>
          </cell>
          <cell r="DM348">
            <v>44977</v>
          </cell>
          <cell r="DN348" t="str">
            <v>https://jepcolombia.sharepoint.com/:b:/g/SE/DAJ/SDC/EXtiNhOypcVKlzrZ1EEfXmcBzEPlKp1O3WIAGxtJQ6FeRQ?e=Dr3A2F</v>
          </cell>
          <cell r="DO348" t="str">
            <v>Ninguna</v>
          </cell>
          <cell r="DP348" t="str">
            <v>Terminado</v>
          </cell>
          <cell r="DQ348" t="str">
            <v>Ingreso</v>
          </cell>
          <cell r="DR348" t="str">
            <v>N/A</v>
          </cell>
          <cell r="DS348" t="str">
            <v>ADMINISTRACIÓN DE EMPRESAS</v>
          </cell>
          <cell r="DT348" t="str">
            <v>N/A</v>
          </cell>
          <cell r="DU348" t="str">
            <v>MASCULINO</v>
          </cell>
        </row>
        <row r="349">
          <cell r="AY349" t="str">
            <v>JEP-433-2023</v>
          </cell>
          <cell r="AZ349" t="str">
            <v>JEP-CSPO-433-2023</v>
          </cell>
          <cell r="BA349" t="str">
            <v>Carlos Torres</v>
          </cell>
          <cell r="BB349">
            <v>44974</v>
          </cell>
          <cell r="BC349" t="str">
            <v>Fausto Alexander Puertos Quincos</v>
          </cell>
          <cell r="BD349" t="str">
            <v>Contratos o convenios que no requieren pluralidad de ofertas</v>
          </cell>
          <cell r="BE349" t="str">
            <v>1. Prestación de servicios</v>
          </cell>
          <cell r="BF349" t="str">
            <v>Cédula de ciudadanía</v>
          </cell>
          <cell r="BG349">
            <v>79645544</v>
          </cell>
          <cell r="BH349">
            <v>0</v>
          </cell>
          <cell r="BI349" t="str">
            <v>Persona Natural</v>
          </cell>
          <cell r="BJ349" t="str">
            <v>Bogotá D.C.</v>
          </cell>
          <cell r="BK349" t="str">
            <v>Prestar servicios profesionales para apoyar y acompañar a la subdirección de control interno en la ejecución del plan anual de auditoría en el marco de los siguientes roles: enfoque hacia la prevención, administración de riesgos, evaluación y seguimiento y relación con entes externos de control, atendiendo los lineamientos institucionales y la normatividad legal vigente</v>
          </cell>
          <cell r="BL349" t="str">
            <v>Funciones de la dependencia</v>
          </cell>
          <cell r="BM349" t="str">
            <v>Harvey Danilo Suárez Morales</v>
          </cell>
          <cell r="BN349" t="str">
            <v>Secretaría Ejecutiva</v>
          </cell>
          <cell r="BO349" t="str">
            <v>AA- Subdirección de Control Interno</v>
          </cell>
          <cell r="BP349" t="str">
            <v>Maria Omaira Alvarez Iriarte</v>
          </cell>
          <cell r="BQ349">
            <v>43088680</v>
          </cell>
          <cell r="BR349" t="str">
            <v>AA- Subdirección de Control Interno</v>
          </cell>
          <cell r="BS349" t="str">
            <v>N/A</v>
          </cell>
          <cell r="BT349" t="str">
            <v>N/A</v>
          </cell>
          <cell r="BU349" t="str">
            <v>N/A</v>
          </cell>
          <cell r="BV349" t="str">
            <v>Inversión</v>
          </cell>
          <cell r="BW349">
            <v>72616812</v>
          </cell>
          <cell r="BX349" t="str">
            <v>N/A</v>
          </cell>
          <cell r="BY349" t="str">
            <v>N/A</v>
          </cell>
          <cell r="BZ349">
            <v>6982386</v>
          </cell>
          <cell r="CA349" t="str">
            <v>N/A</v>
          </cell>
          <cell r="CB349">
            <v>27123</v>
          </cell>
          <cell r="CC349">
            <v>103123</v>
          </cell>
          <cell r="CD349">
            <v>2018011001175</v>
          </cell>
          <cell r="CE349">
            <v>44977</v>
          </cell>
          <cell r="CF349">
            <v>44980</v>
          </cell>
          <cell r="CG349" t="str">
            <v>N/A</v>
          </cell>
          <cell r="CH349" t="str">
            <v>N/A</v>
          </cell>
          <cell r="CI349" t="str">
            <v>N/A</v>
          </cell>
          <cell r="CJ349" t="str">
            <v>N/A</v>
          </cell>
          <cell r="CK349" t="str">
            <v>N/A</v>
          </cell>
          <cell r="CL349">
            <v>0</v>
          </cell>
          <cell r="CM349" t="str">
            <v>N/A</v>
          </cell>
          <cell r="CN349">
            <v>0</v>
          </cell>
          <cell r="CO349" t="str">
            <v>N/A</v>
          </cell>
          <cell r="CP349">
            <v>0</v>
          </cell>
          <cell r="CQ349" t="str">
            <v>N/A</v>
          </cell>
          <cell r="CR349">
            <v>0</v>
          </cell>
          <cell r="CS349" t="str">
            <v>N/A</v>
          </cell>
          <cell r="CT349">
            <v>0</v>
          </cell>
          <cell r="CU349" t="str">
            <v>N/A</v>
          </cell>
          <cell r="CV349">
            <v>0</v>
          </cell>
          <cell r="CW349">
            <v>72616812</v>
          </cell>
          <cell r="CX349" t="str">
            <v>NO</v>
          </cell>
          <cell r="CY349" t="str">
            <v>N/A</v>
          </cell>
          <cell r="CZ349" t="str">
            <v>N/A</v>
          </cell>
          <cell r="DA349" t="str">
            <v>N/A</v>
          </cell>
          <cell r="DB349">
            <v>45291</v>
          </cell>
          <cell r="DC349">
            <v>45291</v>
          </cell>
          <cell r="DD349">
            <v>-51</v>
          </cell>
          <cell r="DE349" t="str">
            <v>NO</v>
          </cell>
          <cell r="DF349" t="str">
            <v>Bogotá D.C.</v>
          </cell>
          <cell r="DG349" t="str">
            <v>Cumplimiento</v>
          </cell>
          <cell r="DH349" t="str">
            <v xml:space="preserve">14-47-101022894 </v>
          </cell>
          <cell r="DI349">
            <v>0</v>
          </cell>
          <cell r="DJ349" t="str">
            <v>Seguros del Estado S.A.</v>
          </cell>
          <cell r="DK349">
            <v>44978</v>
          </cell>
          <cell r="DL349" t="str">
            <v>20/02/2023 - 30/06/2024</v>
          </cell>
          <cell r="DM349">
            <v>44978</v>
          </cell>
          <cell r="DN349" t="str">
            <v>https://jepcolombia.sharepoint.com/:b:/g/SE/DAJ/SDC/Ed7Q2hyx2BdJuZsyBfkH6XEB5dF9N8BAf0AY1SgxG6aBQw?e=lkf6kj</v>
          </cell>
          <cell r="DO349" t="str">
            <v>Ninguna</v>
          </cell>
          <cell r="DP349" t="str">
            <v>Terminado</v>
          </cell>
          <cell r="DQ349" t="str">
            <v>Ingreso</v>
          </cell>
          <cell r="DR349" t="str">
            <v>N/A</v>
          </cell>
          <cell r="DS349" t="str">
            <v>INGENIERIA DE SISTEMAS</v>
          </cell>
          <cell r="DT349" t="str">
            <v>N/A</v>
          </cell>
          <cell r="DU349" t="str">
            <v>MASCULINO</v>
          </cell>
        </row>
        <row r="350">
          <cell r="AY350" t="str">
            <v>JEP-557-2023</v>
          </cell>
          <cell r="AZ350" t="str">
            <v>JEP-CSPO-554-2023</v>
          </cell>
          <cell r="BA350" t="str">
            <v>Carlos Torres</v>
          </cell>
          <cell r="BB350">
            <v>45026</v>
          </cell>
          <cell r="BC350" t="str">
            <v>Eliana Katerin Imbol Torres</v>
          </cell>
          <cell r="BD350" t="str">
            <v>Contratos o convenios que no requieren pluralidad de ofertas</v>
          </cell>
          <cell r="BE350" t="str">
            <v>1. Prestación de servicios</v>
          </cell>
          <cell r="BF350" t="str">
            <v>Cédula de ciudadanía</v>
          </cell>
          <cell r="BG350">
            <v>1016019889</v>
          </cell>
          <cell r="BH350">
            <v>3</v>
          </cell>
          <cell r="BI350" t="str">
            <v>Persona Natural</v>
          </cell>
          <cell r="BJ350" t="str">
            <v>Bogotá D.C.</v>
          </cell>
          <cell r="BK350" t="str">
            <v xml:space="preserve">Prestar servicios profesionales para apoyar y acompañar a la subdirección de control interno en la ejecución del plan anual de auditoría en el marco de los siguientes roles: enfoque hacia la prevención, administración de riesgos, evaluación y seguimiento y relación con entes externos de control, atendiendo los lineamientos institucionales y la normatividad legal vigente </v>
          </cell>
          <cell r="BL350" t="str">
            <v>Funciones de la dependencia</v>
          </cell>
          <cell r="BM350" t="str">
            <v>Harvey Danilo Suárez Morales</v>
          </cell>
          <cell r="BN350" t="str">
            <v>Secretaría Ejecutiva</v>
          </cell>
          <cell r="BO350" t="str">
            <v>AA- Subdirección de Control Interno</v>
          </cell>
          <cell r="BP350" t="str">
            <v>Maria Omaira Alvarez Iriarte</v>
          </cell>
          <cell r="BQ350">
            <v>43088680</v>
          </cell>
          <cell r="BR350" t="str">
            <v>AA- Subdirección de Control Interno</v>
          </cell>
          <cell r="BS350" t="str">
            <v>Edison Patiño Alvarez</v>
          </cell>
          <cell r="BT350" t="str">
            <v>N/A</v>
          </cell>
          <cell r="BU350" t="str">
            <v>N/A</v>
          </cell>
          <cell r="BV350" t="str">
            <v>Inversión</v>
          </cell>
          <cell r="BW350">
            <v>60514008</v>
          </cell>
          <cell r="BX350" t="str">
            <v>N/A</v>
          </cell>
          <cell r="BY350" t="str">
            <v>N/A</v>
          </cell>
          <cell r="BZ350">
            <v>6982386</v>
          </cell>
          <cell r="CA350" t="str">
            <v>N/A</v>
          </cell>
          <cell r="CB350">
            <v>45223</v>
          </cell>
          <cell r="CC350">
            <v>192723</v>
          </cell>
          <cell r="CD350">
            <v>2018011001175</v>
          </cell>
          <cell r="CE350">
            <v>45030</v>
          </cell>
          <cell r="CF350">
            <v>45033</v>
          </cell>
          <cell r="CG350" t="str">
            <v>N/A</v>
          </cell>
          <cell r="CH350" t="str">
            <v>N/A</v>
          </cell>
          <cell r="CI350" t="str">
            <v>N/A</v>
          </cell>
          <cell r="CJ350" t="str">
            <v>N/A</v>
          </cell>
          <cell r="CK350" t="str">
            <v>N/A</v>
          </cell>
          <cell r="CL350">
            <v>0</v>
          </cell>
          <cell r="CM350" t="str">
            <v>N/A</v>
          </cell>
          <cell r="CN350">
            <v>0</v>
          </cell>
          <cell r="CO350" t="str">
            <v>N/A</v>
          </cell>
          <cell r="CP350">
            <v>0</v>
          </cell>
          <cell r="CQ350" t="str">
            <v>N/A</v>
          </cell>
          <cell r="CR350">
            <v>0</v>
          </cell>
          <cell r="CS350" t="str">
            <v>N/A</v>
          </cell>
          <cell r="CT350">
            <v>0</v>
          </cell>
          <cell r="CU350" t="str">
            <v>N/A</v>
          </cell>
          <cell r="CV350">
            <v>0</v>
          </cell>
          <cell r="CW350">
            <v>60514008</v>
          </cell>
          <cell r="CX350" t="str">
            <v>NO</v>
          </cell>
          <cell r="CY350" t="str">
            <v>N/A</v>
          </cell>
          <cell r="CZ350" t="str">
            <v>N/A</v>
          </cell>
          <cell r="DA350" t="str">
            <v>N/A</v>
          </cell>
          <cell r="DB350">
            <v>45291</v>
          </cell>
          <cell r="DC350">
            <v>45291</v>
          </cell>
          <cell r="DD350">
            <v>-51</v>
          </cell>
          <cell r="DE350" t="str">
            <v>NO</v>
          </cell>
          <cell r="DF350" t="str">
            <v>Bogotá D.C.</v>
          </cell>
          <cell r="DG350" t="str">
            <v>Cumplimiento</v>
          </cell>
          <cell r="DH350" t="str">
            <v>15-45-101156549</v>
          </cell>
          <cell r="DI350">
            <v>0</v>
          </cell>
          <cell r="DJ350" t="str">
            <v>Seguros del Estado S.A.</v>
          </cell>
          <cell r="DK350">
            <v>45030</v>
          </cell>
          <cell r="DL350" t="str">
            <v>14/04/2023 - 10/07/2024</v>
          </cell>
          <cell r="DM350">
            <v>45033</v>
          </cell>
          <cell r="DN350" t="str">
            <v>https://jepcolombia.sharepoint.com/:b:/g/SE/DAJ/SDC/ETdV8Da0EiBJmRz01HzSWksBfsH5XSFLIRjgMfM7gU3QFA?e=vjDqxq</v>
          </cell>
          <cell r="DO350" t="str">
            <v>Ninguna</v>
          </cell>
          <cell r="DP350" t="str">
            <v>Terminado</v>
          </cell>
          <cell r="DQ350" t="str">
            <v>Ingreso</v>
          </cell>
          <cell r="DR350" t="str">
            <v>N/A</v>
          </cell>
          <cell r="DS350" t="str">
            <v>DERECHO</v>
          </cell>
          <cell r="DT350" t="str">
            <v>N/A</v>
          </cell>
          <cell r="DU350" t="str">
            <v>FEMENINO</v>
          </cell>
        </row>
        <row r="351">
          <cell r="AY351" t="str">
            <v>JEP-392-2023</v>
          </cell>
          <cell r="AZ351" t="str">
            <v>JEP-CSPO-392-2023</v>
          </cell>
          <cell r="BA351" t="str">
            <v>Carlos Torres</v>
          </cell>
          <cell r="BB351">
            <v>44970</v>
          </cell>
          <cell r="BC351" t="str">
            <v>John Castañeda Ramirez</v>
          </cell>
          <cell r="BD351" t="str">
            <v>Contratos o convenios que no requieren pluralidad de ofertas</v>
          </cell>
          <cell r="BE351" t="str">
            <v>1. Prestación de servicios</v>
          </cell>
          <cell r="BF351" t="str">
            <v>Cédula de ciudadanía</v>
          </cell>
          <cell r="BG351">
            <v>80056443</v>
          </cell>
          <cell r="BH351">
            <v>1</v>
          </cell>
          <cell r="BI351" t="str">
            <v>Persona Natural</v>
          </cell>
          <cell r="BJ351" t="str">
            <v>Bogotá D.C.</v>
          </cell>
          <cell r="BK351" t="str">
            <v>Prestar servicios profesionales para apoyar y acompañar a la subdirección de control interno en la ejecución del plan anual de auditoria en el marco del sistema de control interno contable y en el cumplimiento de los roles: enfoque hacia la prevención, administración de riesgos, evaluación y seguimiento y relación con entes externos de control, atendiendo los lineamientos institucionales y la normatividad legal vigente.</v>
          </cell>
          <cell r="BL351" t="str">
            <v>Funciones de la dependencia</v>
          </cell>
          <cell r="BM351" t="str">
            <v>Harvey Danilo Suárez Morales</v>
          </cell>
          <cell r="BN351" t="str">
            <v>Secretaría Ejecutiva</v>
          </cell>
          <cell r="BO351" t="str">
            <v>AA- Subdirección de Control Interno</v>
          </cell>
          <cell r="BP351" t="str">
            <v>Maria Omaira Alvarez Iriarte</v>
          </cell>
          <cell r="BQ351">
            <v>43088680</v>
          </cell>
          <cell r="BR351" t="str">
            <v>AA- Subdirección de Control Interno</v>
          </cell>
          <cell r="BS351" t="str">
            <v>N/A</v>
          </cell>
          <cell r="BT351" t="str">
            <v>N/A</v>
          </cell>
          <cell r="BU351" t="str">
            <v>N/A</v>
          </cell>
          <cell r="BV351" t="str">
            <v>Inversión</v>
          </cell>
          <cell r="BW351">
            <v>79943234</v>
          </cell>
          <cell r="BX351" t="str">
            <v>N/A</v>
          </cell>
          <cell r="BY351" t="str">
            <v>N/A</v>
          </cell>
          <cell r="BZ351">
            <v>7589549</v>
          </cell>
          <cell r="CA351" t="str">
            <v>N/A</v>
          </cell>
          <cell r="CB351">
            <v>26923</v>
          </cell>
          <cell r="CC351">
            <v>88523</v>
          </cell>
          <cell r="CD351">
            <v>2018011001175</v>
          </cell>
          <cell r="CE351">
            <v>44972</v>
          </cell>
          <cell r="CF351">
            <v>44973</v>
          </cell>
          <cell r="CG351" t="str">
            <v>N/A</v>
          </cell>
          <cell r="CH351" t="str">
            <v>N/A</v>
          </cell>
          <cell r="CI351" t="str">
            <v>N/A</v>
          </cell>
          <cell r="CJ351" t="str">
            <v>N/A</v>
          </cell>
          <cell r="CK351" t="str">
            <v>N/A</v>
          </cell>
          <cell r="CL351">
            <v>0</v>
          </cell>
          <cell r="CM351" t="str">
            <v>N/A</v>
          </cell>
          <cell r="CN351">
            <v>0</v>
          </cell>
          <cell r="CO351" t="str">
            <v>N/A</v>
          </cell>
          <cell r="CP351">
            <v>0</v>
          </cell>
          <cell r="CQ351" t="str">
            <v>N/A</v>
          </cell>
          <cell r="CR351">
            <v>0</v>
          </cell>
          <cell r="CS351" t="str">
            <v>N/A</v>
          </cell>
          <cell r="CT351">
            <v>0</v>
          </cell>
          <cell r="CU351" t="str">
            <v>N/A</v>
          </cell>
          <cell r="CV351">
            <v>0</v>
          </cell>
          <cell r="CW351">
            <v>79943234</v>
          </cell>
          <cell r="CX351" t="str">
            <v>NO</v>
          </cell>
          <cell r="CY351" t="str">
            <v>N/A</v>
          </cell>
          <cell r="CZ351" t="str">
            <v>N/A</v>
          </cell>
          <cell r="DA351" t="str">
            <v>N/A</v>
          </cell>
          <cell r="DB351">
            <v>45291</v>
          </cell>
          <cell r="DC351">
            <v>45291</v>
          </cell>
          <cell r="DD351">
            <v>-51</v>
          </cell>
          <cell r="DE351" t="str">
            <v>NO</v>
          </cell>
          <cell r="DF351" t="str">
            <v>Bogotá D.C.</v>
          </cell>
          <cell r="DG351" t="str">
            <v>Cumplimiento</v>
          </cell>
          <cell r="DH351" t="str">
            <v>14-47-101022688</v>
          </cell>
          <cell r="DI351">
            <v>0</v>
          </cell>
          <cell r="DJ351" t="str">
            <v>Seguros del Estado S.A.</v>
          </cell>
          <cell r="DK351">
            <v>44973</v>
          </cell>
          <cell r="DL351" t="str">
            <v>15/02/2023 - 30/06/2024</v>
          </cell>
          <cell r="DM351">
            <v>44973</v>
          </cell>
          <cell r="DN351" t="str">
            <v>https://jepcolombia.sharepoint.com/:b:/g/SE/DAJ/SDC/ESuYLyppX_9No8TFEzEY1VMBIKsxtj-2nEQbhvDQ2Vggew?e=hCoqo4</v>
          </cell>
          <cell r="DO351" t="str">
            <v>Ninguna</v>
          </cell>
          <cell r="DP351" t="str">
            <v>Terminado</v>
          </cell>
          <cell r="DQ351" t="str">
            <v>Ingreso</v>
          </cell>
          <cell r="DR351" t="str">
            <v>N/A</v>
          </cell>
          <cell r="DS351" t="str">
            <v>CONTADURIA PUBLICA</v>
          </cell>
          <cell r="DT351" t="str">
            <v>N/A</v>
          </cell>
          <cell r="DU351" t="str">
            <v>MASCULINO</v>
          </cell>
        </row>
        <row r="352">
          <cell r="AY352" t="str">
            <v>JEP-093-2023</v>
          </cell>
          <cell r="AZ352" t="str">
            <v>JEP-CSPO-093-2023</v>
          </cell>
          <cell r="BA352" t="str">
            <v>Julieth Barrera</v>
          </cell>
          <cell r="BB352">
            <v>44944</v>
          </cell>
          <cell r="BC352" t="str">
            <v xml:space="preserve">María Teresa López García </v>
          </cell>
          <cell r="BD352" t="str">
            <v>Contratos o convenios que no requieren pluralidad de ofertas</v>
          </cell>
          <cell r="BE352" t="str">
            <v>1. Prestación de servicios</v>
          </cell>
          <cell r="BF352" t="str">
            <v>Cédula de ciudadanía</v>
          </cell>
          <cell r="BG352">
            <v>1053789636</v>
          </cell>
          <cell r="BH352">
            <v>4</v>
          </cell>
          <cell r="BI352" t="str">
            <v>Persona Natural</v>
          </cell>
          <cell r="BJ352" t="str">
            <v>Manizales</v>
          </cell>
          <cell r="BK352" t="str">
            <v>Prestar servicios profesionales para apoyar a la subdirección de talento humano en las actividades relacionadas con el procesamiento de la nómina de la jurisdicción especial para La Paz como parte del desarrollo e implementación de la estrategia de talento humano de la entidad</v>
          </cell>
          <cell r="BL352" t="str">
            <v>Funciones de la dependencia</v>
          </cell>
          <cell r="BM352" t="str">
            <v>Harvey Danilo Suárez Morales</v>
          </cell>
          <cell r="BN352" t="str">
            <v>Secretaría Ejecutiva</v>
          </cell>
          <cell r="BO352" t="str">
            <v xml:space="preserve">DD- Subdirección de Talento Humano </v>
          </cell>
          <cell r="BP352" t="str">
            <v>Francy Elena Palomino Millán</v>
          </cell>
          <cell r="BQ352">
            <v>31905812</v>
          </cell>
          <cell r="BR352" t="str">
            <v xml:space="preserve">DD - Subdirección de Talento Humano </v>
          </cell>
          <cell r="BS352" t="str">
            <v>César Augusto Vargas Londoño
1.010.167.159
29/09/2023 - hasta por el término que dure la ausencia
de su titular</v>
          </cell>
          <cell r="BT352" t="str">
            <v>N/A</v>
          </cell>
          <cell r="BU352" t="str">
            <v>N/A</v>
          </cell>
          <cell r="BV352" t="str">
            <v>Inversión</v>
          </cell>
          <cell r="BW352">
            <v>110291350</v>
          </cell>
          <cell r="BX352" t="str">
            <v>N/A</v>
          </cell>
          <cell r="BY352" t="str">
            <v>N/A</v>
          </cell>
          <cell r="BZ352">
            <v>9562834</v>
          </cell>
          <cell r="CA352" t="str">
            <v>N/A</v>
          </cell>
          <cell r="CB352">
            <v>63123</v>
          </cell>
          <cell r="CC352">
            <v>33323</v>
          </cell>
          <cell r="CD352">
            <v>2018011001175</v>
          </cell>
          <cell r="CE352">
            <v>44945</v>
          </cell>
          <cell r="CF352">
            <v>44946</v>
          </cell>
          <cell r="CG352" t="str">
            <v>N/A</v>
          </cell>
          <cell r="CH352" t="str">
            <v>N/A</v>
          </cell>
          <cell r="CI352" t="str">
            <v>N/A</v>
          </cell>
          <cell r="CJ352" t="str">
            <v>N/A</v>
          </cell>
          <cell r="CK352" t="str">
            <v>N/A</v>
          </cell>
          <cell r="CL352">
            <v>0</v>
          </cell>
          <cell r="CM352" t="str">
            <v>N/A</v>
          </cell>
          <cell r="CN352">
            <v>0</v>
          </cell>
          <cell r="CO352" t="str">
            <v>N/A</v>
          </cell>
          <cell r="CP352">
            <v>0</v>
          </cell>
          <cell r="CQ352" t="str">
            <v>N/A</v>
          </cell>
          <cell r="CR352">
            <v>0</v>
          </cell>
          <cell r="CS352" t="str">
            <v>N/A</v>
          </cell>
          <cell r="CT352">
            <v>0</v>
          </cell>
          <cell r="CU352" t="str">
            <v>N/A</v>
          </cell>
          <cell r="CV352">
            <v>0</v>
          </cell>
          <cell r="CW352">
            <v>110291350</v>
          </cell>
          <cell r="CX352" t="str">
            <v>NO</v>
          </cell>
          <cell r="CY352" t="str">
            <v>N/A</v>
          </cell>
          <cell r="CZ352" t="str">
            <v>N/A</v>
          </cell>
          <cell r="DA352" t="str">
            <v>N/A</v>
          </cell>
          <cell r="DB352">
            <v>45291</v>
          </cell>
          <cell r="DC352">
            <v>45291</v>
          </cell>
          <cell r="DD352">
            <v>-51</v>
          </cell>
          <cell r="DE352" t="str">
            <v>NO</v>
          </cell>
          <cell r="DF352" t="str">
            <v>Manizales</v>
          </cell>
          <cell r="DG352" t="str">
            <v>Cumplimiento</v>
          </cell>
          <cell r="DH352" t="str">
            <v>340-47-994000041796</v>
          </cell>
          <cell r="DI352">
            <v>0</v>
          </cell>
          <cell r="DJ352" t="str">
            <v>Aseguradora Solidaria de Colombia</v>
          </cell>
          <cell r="DK352">
            <v>44945</v>
          </cell>
          <cell r="DL352" t="str">
            <v>19/01/2023 - 10/07/2024</v>
          </cell>
          <cell r="DM352">
            <v>44946</v>
          </cell>
          <cell r="DN352" t="str">
            <v>https://jepcolombia.sharepoint.com/:b:/g/SE/DAJ/SDC/EQg1U4bBrMpDtdwyu9_dcjMBidLFWnVEn7xk9x6CjtozeQ?e=owmfb7</v>
          </cell>
          <cell r="DO352" t="str">
            <v>Ninguna</v>
          </cell>
          <cell r="DP352" t="str">
            <v>Terminado</v>
          </cell>
          <cell r="DQ352" t="str">
            <v>Ingreso</v>
          </cell>
          <cell r="DR352" t="str">
            <v>N/A</v>
          </cell>
          <cell r="DS352" t="str">
            <v>MERCADEO NACIONAL E INTERNACIONAL</v>
          </cell>
          <cell r="DT352" t="str">
            <v>N/A</v>
          </cell>
          <cell r="DU352" t="str">
            <v>FEMENINO</v>
          </cell>
        </row>
        <row r="353">
          <cell r="AY353" t="str">
            <v>JEP-015-2023</v>
          </cell>
          <cell r="AZ353" t="str">
            <v>JEP-CSPO-015-2023</v>
          </cell>
          <cell r="BA353" t="str">
            <v>Carlos Torres</v>
          </cell>
          <cell r="BB353">
            <v>44932</v>
          </cell>
          <cell r="BC353" t="str">
            <v>Jose Luis Cubillos Pimentel</v>
          </cell>
          <cell r="BD353" t="str">
            <v>Contratos o convenios que no requieren pluralidad de ofertas</v>
          </cell>
          <cell r="BE353" t="str">
            <v>1. Prestación de servicios</v>
          </cell>
          <cell r="BF353" t="str">
            <v>Cédula de ciudadanía</v>
          </cell>
          <cell r="BG353">
            <v>1018464073</v>
          </cell>
          <cell r="BH353">
            <v>5</v>
          </cell>
          <cell r="BI353" t="str">
            <v>Persona Natural</v>
          </cell>
          <cell r="BJ353" t="str">
            <v>Bogotá D.C.</v>
          </cell>
          <cell r="BK353" t="str">
            <v>Prestar servicios profesionales para apoyar jurídicamente en los asuntos relacionados con los asuntos inherentes a la nómina, las situaciones administrativas y contratación de la Jurisdicción Especial para la Paz, como parte del desarrollo e implementación de la estrategia de talento humano de la entidad</v>
          </cell>
          <cell r="BL353" t="str">
            <v>Funciones de la dependencia</v>
          </cell>
          <cell r="BM353" t="str">
            <v>Harvey Danilo Suarez Morales</v>
          </cell>
          <cell r="BN353" t="str">
            <v>Secretaría Ejecutiva</v>
          </cell>
          <cell r="BO353" t="str">
            <v xml:space="preserve">DD- Subdirección de Talento Humano </v>
          </cell>
          <cell r="BP353" t="str">
            <v>Francy Elena Palomino Millán</v>
          </cell>
          <cell r="BQ353">
            <v>31905812</v>
          </cell>
          <cell r="BR353" t="str">
            <v xml:space="preserve">DD - Subdirección de Talento Humano </v>
          </cell>
          <cell r="BS353" t="str">
            <v>César Augusto Vargas Londoño
1.010.167.159
29/09/2023 - hasta por el término que dure la ausencia
de su titular</v>
          </cell>
          <cell r="BT353" t="str">
            <v>N/A</v>
          </cell>
          <cell r="BU353" t="str">
            <v>N/A</v>
          </cell>
          <cell r="BV353" t="str">
            <v>Funcionamiento</v>
          </cell>
          <cell r="BW353">
            <v>90568591</v>
          </cell>
          <cell r="BX353" t="str">
            <v>N/A</v>
          </cell>
          <cell r="BY353" t="str">
            <v>N/A</v>
          </cell>
          <cell r="BZ353">
            <v>7589549</v>
          </cell>
          <cell r="CA353" t="str">
            <v>N/A</v>
          </cell>
          <cell r="CB353">
            <v>28823</v>
          </cell>
          <cell r="CC353">
            <v>22423</v>
          </cell>
          <cell r="CD353" t="str">
            <v>N/A</v>
          </cell>
          <cell r="CE353">
            <v>44932</v>
          </cell>
          <cell r="CF353">
            <v>44932</v>
          </cell>
          <cell r="CG353" t="str">
            <v>N/A</v>
          </cell>
          <cell r="CH353" t="str">
            <v>N/A</v>
          </cell>
          <cell r="CI353" t="str">
            <v>N/A</v>
          </cell>
          <cell r="CJ353" t="str">
            <v>N/A</v>
          </cell>
          <cell r="CK353" t="str">
            <v>N/A</v>
          </cell>
          <cell r="CL353">
            <v>0</v>
          </cell>
          <cell r="CM353" t="str">
            <v>N/A</v>
          </cell>
          <cell r="CN353">
            <v>0</v>
          </cell>
          <cell r="CO353" t="str">
            <v>N/A</v>
          </cell>
          <cell r="CP353">
            <v>0</v>
          </cell>
          <cell r="CQ353" t="str">
            <v>N/A</v>
          </cell>
          <cell r="CR353">
            <v>0</v>
          </cell>
          <cell r="CS353" t="str">
            <v>N/A</v>
          </cell>
          <cell r="CT353">
            <v>0</v>
          </cell>
          <cell r="CU353">
            <v>0</v>
          </cell>
          <cell r="CV353">
            <v>-237</v>
          </cell>
          <cell r="CW353">
            <v>90568591</v>
          </cell>
          <cell r="CX353" t="str">
            <v>NO</v>
          </cell>
          <cell r="CY353" t="str">
            <v>N/A</v>
          </cell>
          <cell r="CZ353" t="str">
            <v>N/A</v>
          </cell>
          <cell r="DA353" t="str">
            <v>N/A</v>
          </cell>
          <cell r="DB353">
            <v>45291</v>
          </cell>
          <cell r="DC353">
            <v>45054</v>
          </cell>
          <cell r="DD353">
            <v>-288</v>
          </cell>
          <cell r="DE353" t="str">
            <v>NO</v>
          </cell>
          <cell r="DF353" t="str">
            <v>Bogotá D.C.</v>
          </cell>
          <cell r="DG353" t="str">
            <v>Cumplimiento</v>
          </cell>
          <cell r="DH353" t="str">
            <v>63-47-101001404</v>
          </cell>
          <cell r="DI353">
            <v>0</v>
          </cell>
          <cell r="DJ353" t="str">
            <v>Seguros del Estado S.A.</v>
          </cell>
          <cell r="DK353">
            <v>44932</v>
          </cell>
          <cell r="DL353" t="str">
            <v>06/01/2023 - 30/06/2024</v>
          </cell>
          <cell r="DM353">
            <v>44932</v>
          </cell>
          <cell r="DN353" t="str">
            <v>https://jepcolombia.sharepoint.com/:b:/g/SE/DAJ/SDC/EfbO6HQ1AUZMifJD7-S16tUB5UXYvih8_4ptBilSC0H8QA?e=NrGUXi</v>
          </cell>
          <cell r="DO353" t="str">
            <v>Termimación anticipada hasta el 8/05/2023 por mutuo acurdo</v>
          </cell>
          <cell r="DP353" t="str">
            <v>Terminado</v>
          </cell>
          <cell r="DQ353" t="str">
            <v>Terminación anticipada</v>
          </cell>
          <cell r="DR353" t="str">
            <v>N/A</v>
          </cell>
          <cell r="DS353" t="str">
            <v>DERECHO</v>
          </cell>
          <cell r="DT353" t="str">
            <v>N/A</v>
          </cell>
          <cell r="DU353" t="str">
            <v>MASCULINO</v>
          </cell>
        </row>
        <row r="354">
          <cell r="AY354" t="str">
            <v>JEP-359-2023</v>
          </cell>
          <cell r="AZ354" t="str">
            <v>JEP-CSPO-359-2023</v>
          </cell>
          <cell r="BA354" t="str">
            <v>Julieth Barrera</v>
          </cell>
          <cell r="BB354">
            <v>44966</v>
          </cell>
          <cell r="BC354" t="str">
            <v>Erika de la Rue Cruz</v>
          </cell>
          <cell r="BD354" t="str">
            <v>Contratos o convenios que no requieren pluralidad de ofertas</v>
          </cell>
          <cell r="BE354" t="str">
            <v>1. Prestación de servicios</v>
          </cell>
          <cell r="BF354" t="str">
            <v>Cédula de ciudadanía</v>
          </cell>
          <cell r="BG354">
            <v>1024545719</v>
          </cell>
          <cell r="BH354">
            <v>4</v>
          </cell>
          <cell r="BI354" t="str">
            <v>Persona Natural</v>
          </cell>
          <cell r="BJ354" t="str">
            <v>Bogotá D.C.</v>
          </cell>
          <cell r="BK354" t="str">
            <v>Prestar servicios profesionales para apoyar a la Subdirección de Talento Humano en los trámites de seguridad social, parafiscalidad, administración de riesgos laborales y demás cálculos inherentes al procesamiento de la nómina de la Jurisdicción Especial para la Paz, como parte del desarrollo e implementación de la estrategia de talento humano de la entidad</v>
          </cell>
          <cell r="BL354" t="str">
            <v>Funciones de la dependencia</v>
          </cell>
          <cell r="BM354" t="str">
            <v>Harvey Danilo Suarez Morales</v>
          </cell>
          <cell r="BN354" t="str">
            <v>Secretaría Ejecutiva</v>
          </cell>
          <cell r="BO354" t="str">
            <v xml:space="preserve">DD- Subdirección de Talento Humano </v>
          </cell>
          <cell r="BP354" t="str">
            <v>Francy Elena Palomino Millán</v>
          </cell>
          <cell r="BQ354">
            <v>31905812</v>
          </cell>
          <cell r="BR354" t="str">
            <v xml:space="preserve">DD - Subdirección de Talento Humano </v>
          </cell>
          <cell r="BS354" t="str">
            <v>César Augusto Vargas Londoño
1.010.167.159
29/09/2023 - hasta por el término que dure la ausencia
de su titular</v>
          </cell>
          <cell r="BT354" t="str">
            <v>N/A</v>
          </cell>
          <cell r="BU354" t="str">
            <v>N/A</v>
          </cell>
          <cell r="BV354" t="str">
            <v xml:space="preserve">Inversión </v>
          </cell>
          <cell r="BW354">
            <v>60109236</v>
          </cell>
          <cell r="BX354" t="str">
            <v>N/A</v>
          </cell>
          <cell r="BY354" t="str">
            <v>N/A</v>
          </cell>
          <cell r="BZ354">
            <v>5464476</v>
          </cell>
          <cell r="CA354" t="str">
            <v>N/A</v>
          </cell>
          <cell r="CB354">
            <v>75023</v>
          </cell>
          <cell r="CC354" t="str">
            <v xml:space="preserve">	93523</v>
          </cell>
          <cell r="CD354">
            <v>2018011001175</v>
          </cell>
          <cell r="CE354">
            <v>44973</v>
          </cell>
          <cell r="CF354">
            <v>44974</v>
          </cell>
          <cell r="CG354" t="str">
            <v>N/A</v>
          </cell>
          <cell r="CH354" t="str">
            <v>N/A</v>
          </cell>
          <cell r="CI354" t="str">
            <v>N/A</v>
          </cell>
          <cell r="CJ354" t="str">
            <v>N/A</v>
          </cell>
          <cell r="CK354" t="str">
            <v>N/A</v>
          </cell>
          <cell r="CL354">
            <v>0</v>
          </cell>
          <cell r="CM354" t="str">
            <v>N/A</v>
          </cell>
          <cell r="CN354">
            <v>0</v>
          </cell>
          <cell r="CO354" t="str">
            <v>N/A</v>
          </cell>
          <cell r="CP354">
            <v>0</v>
          </cell>
          <cell r="CQ354"/>
          <cell r="CR354">
            <v>0</v>
          </cell>
          <cell r="CS354" t="str">
            <v>N/A</v>
          </cell>
          <cell r="CT354">
            <v>0</v>
          </cell>
          <cell r="CU354">
            <v>0</v>
          </cell>
          <cell r="CV354">
            <v>-81</v>
          </cell>
          <cell r="CW354">
            <v>60109236</v>
          </cell>
          <cell r="CX354" t="str">
            <v>NO</v>
          </cell>
          <cell r="CY354" t="str">
            <v>N/A</v>
          </cell>
          <cell r="CZ354" t="str">
            <v>N/A</v>
          </cell>
          <cell r="DA354" t="str">
            <v>N/A</v>
          </cell>
          <cell r="DB354">
            <v>45291</v>
          </cell>
          <cell r="DC354">
            <v>45210</v>
          </cell>
          <cell r="DD354">
            <v>-132</v>
          </cell>
          <cell r="DE354" t="str">
            <v>NO</v>
          </cell>
          <cell r="DF354" t="str">
            <v>Manizales</v>
          </cell>
          <cell r="DG354" t="str">
            <v>Cumplimiento</v>
          </cell>
          <cell r="DH354" t="str">
            <v>14-45-101092823</v>
          </cell>
          <cell r="DI354">
            <v>1</v>
          </cell>
          <cell r="DJ354" t="str">
            <v>Seguros del Estado S.A.</v>
          </cell>
          <cell r="DK354">
            <v>44973</v>
          </cell>
          <cell r="DL354" t="str">
            <v>16/02/2023 - 10/07/2024</v>
          </cell>
          <cell r="DM354">
            <v>44973</v>
          </cell>
          <cell r="DN354" t="str">
            <v>https://jepcolombia.sharepoint.com/:b:/g/SE/DAJ/SDC/EQEhkGIm1XhMsPW-pgC6AfYBn8JoxU6FN4GOwabaZmqCgg?e=9sNoDj</v>
          </cell>
          <cell r="DO354" t="str">
            <v xml:space="preserve">El 12/10/2023 se publica  la terminación anticipada del contrato JEP-359-2023 Erika de la Rue - Subdireccion de Talento Humano </v>
          </cell>
          <cell r="DP354" t="str">
            <v>Terminado</v>
          </cell>
          <cell r="DQ354" t="str">
            <v>Terminación anticipada</v>
          </cell>
          <cell r="DR354" t="str">
            <v>N/A</v>
          </cell>
          <cell r="DS354" t="str">
            <v>ADMINISTRACIÓN DE EMPRESAS</v>
          </cell>
          <cell r="DT354" t="str">
            <v>N/A</v>
          </cell>
          <cell r="DU354" t="str">
            <v>FEMENINO</v>
          </cell>
        </row>
        <row r="355">
          <cell r="AY355" t="str">
            <v>JEP-016-2023</v>
          </cell>
          <cell r="AZ355" t="str">
            <v>JEP-CSPO-016-2023</v>
          </cell>
          <cell r="BA355" t="str">
            <v>Carlos Torres</v>
          </cell>
          <cell r="BB355">
            <v>44567</v>
          </cell>
          <cell r="BC355" t="str">
            <v>Juan Felipe Bustamante Socha</v>
          </cell>
          <cell r="BD355" t="str">
            <v>Contratos o convenios que no requieren pluralidad de ofertas</v>
          </cell>
          <cell r="BE355" t="str">
            <v>1. Prestación de servicios</v>
          </cell>
          <cell r="BF355" t="str">
            <v>Cédula de ciudadanía</v>
          </cell>
          <cell r="BG355">
            <v>1026299747</v>
          </cell>
          <cell r="BH355">
            <v>2</v>
          </cell>
          <cell r="BI355" t="str">
            <v>Persona Natural</v>
          </cell>
          <cell r="BJ355" t="str">
            <v>Bogotá D.C.</v>
          </cell>
          <cell r="BK355" t="str">
            <v>Prestar servicios profesionales para acompañar a la Subdirección de Talento Humano en el trámite de las situaciones administrativas y de contratación a cargo de la dependencia, como parte de la gestión del talento humano</v>
          </cell>
          <cell r="BL355" t="str">
            <v>Funciones de la dependencia</v>
          </cell>
          <cell r="BM355" t="str">
            <v>Harvey Danilo Suárez Morales</v>
          </cell>
          <cell r="BN355" t="str">
            <v>Secretaría Ejecutiva</v>
          </cell>
          <cell r="BO355" t="str">
            <v xml:space="preserve">DD- Subdirección de Talento Humano </v>
          </cell>
          <cell r="BP355" t="str">
            <v>Francy Elena Palomino Millán</v>
          </cell>
          <cell r="BQ355">
            <v>31905812</v>
          </cell>
          <cell r="BR355" t="str">
            <v xml:space="preserve">DD - Subdirección de Talento Humano </v>
          </cell>
          <cell r="BS355" t="str">
            <v>César Augusto Vargas Londoño
1.010.167.159
29/09/2023 - hasta por el término que dure la ausencia
de su titular</v>
          </cell>
          <cell r="BT355" t="str">
            <v>N/A</v>
          </cell>
          <cell r="BU355" t="str">
            <v>N/A</v>
          </cell>
          <cell r="BV355" t="str">
            <v>Inversión</v>
          </cell>
          <cell r="BW355">
            <v>52529786</v>
          </cell>
          <cell r="BX355" t="str">
            <v>N/A</v>
          </cell>
          <cell r="BY355" t="str">
            <v>N/A</v>
          </cell>
          <cell r="BZ355">
            <v>4401938</v>
          </cell>
          <cell r="CA355" t="str">
            <v>N/A</v>
          </cell>
          <cell r="CB355">
            <v>28923</v>
          </cell>
          <cell r="CC355">
            <v>22723</v>
          </cell>
          <cell r="CD355">
            <v>2018011001175</v>
          </cell>
          <cell r="CE355">
            <v>44932</v>
          </cell>
          <cell r="CF355">
            <v>44932</v>
          </cell>
          <cell r="CG355" t="str">
            <v>Manuela Mayo Gomez</v>
          </cell>
          <cell r="CH355" t="str">
            <v>Cedula de ciudadanía</v>
          </cell>
          <cell r="CI355">
            <v>1010248698</v>
          </cell>
          <cell r="CJ355">
            <v>3</v>
          </cell>
          <cell r="CK355">
            <v>45055</v>
          </cell>
          <cell r="CL355">
            <v>0</v>
          </cell>
          <cell r="CM355" t="str">
            <v>N/A</v>
          </cell>
          <cell r="CN355">
            <v>0</v>
          </cell>
          <cell r="CO355" t="str">
            <v>N/A</v>
          </cell>
          <cell r="CP355">
            <v>0</v>
          </cell>
          <cell r="CQ355" t="str">
            <v>N/A</v>
          </cell>
          <cell r="CR355">
            <v>0</v>
          </cell>
          <cell r="CS355" t="str">
            <v>N/A</v>
          </cell>
          <cell r="CT355">
            <v>0</v>
          </cell>
          <cell r="CU355" t="str">
            <v>N/A</v>
          </cell>
          <cell r="CV355">
            <v>0</v>
          </cell>
          <cell r="CW355">
            <v>52529786</v>
          </cell>
          <cell r="CX355" t="str">
            <v>NO</v>
          </cell>
          <cell r="CY355" t="str">
            <v>N/A</v>
          </cell>
          <cell r="CZ355" t="str">
            <v>N/A</v>
          </cell>
          <cell r="DA355" t="str">
            <v>N/A</v>
          </cell>
          <cell r="DB355">
            <v>45291</v>
          </cell>
          <cell r="DC355">
            <v>45291</v>
          </cell>
          <cell r="DD355">
            <v>-51</v>
          </cell>
          <cell r="DE355" t="str">
            <v>NO</v>
          </cell>
          <cell r="DF355" t="str">
            <v>Bogotá D.C.</v>
          </cell>
          <cell r="DG355" t="str">
            <v>Cumplimiento</v>
          </cell>
          <cell r="DH355" t="str">
            <v>33-47-101010560
21-45-101408917</v>
          </cell>
          <cell r="DI355" t="str">
            <v>0
0</v>
          </cell>
          <cell r="DJ355" t="str">
            <v>Seguros del Estado S.A.
Seguros del Estado S.A.</v>
          </cell>
          <cell r="DK355" t="str">
            <v>06/01/2023
08/05/2023</v>
          </cell>
          <cell r="DL355" t="str">
            <v>06/01/2023 - 05/07/2024
09/05/2023 - 01/07/2024</v>
          </cell>
          <cell r="DM355" t="str">
            <v>06/01/2023
09/05/2023</v>
          </cell>
          <cell r="DN355" t="str">
            <v>https://jepcolombia.sharepoint.com/:b:/g/SE/DAJ/SDC/EbeSChjcpxJEjt84m_HTqCoBrRNwofP4n7fzyx-TlWKaxQ?e=k5h7aN</v>
          </cell>
          <cell r="DO355" t="str">
            <v>Ninguna</v>
          </cell>
          <cell r="DP355" t="str">
            <v>Terminado</v>
          </cell>
          <cell r="DQ355" t="str">
            <v>Cesión</v>
          </cell>
          <cell r="DR355" t="str">
            <v>N/A</v>
          </cell>
          <cell r="DS355" t="str">
            <v>DERECHO</v>
          </cell>
          <cell r="DT355" t="str">
            <v>N/A</v>
          </cell>
          <cell r="DU355" t="str">
            <v>FEMENINO</v>
          </cell>
        </row>
        <row r="356">
          <cell r="AY356" t="str">
            <v>JEP-271-2023</v>
          </cell>
          <cell r="AZ356" t="str">
            <v>JEP-CSPO-271-2023</v>
          </cell>
          <cell r="BA356" t="str">
            <v>Julieth Barrera</v>
          </cell>
          <cell r="BB356">
            <v>44959</v>
          </cell>
          <cell r="BC356" t="str">
            <v>Lorena Ximena Casas Villate</v>
          </cell>
          <cell r="BD356" t="str">
            <v>Contratos o convenios que no requieren pluralidad de ofertas</v>
          </cell>
          <cell r="BE356" t="str">
            <v>1. Prestación de servicios</v>
          </cell>
          <cell r="BF356" t="str">
            <v>Cédula de ciudadanía</v>
          </cell>
          <cell r="BG356">
            <v>53015862</v>
          </cell>
          <cell r="BH356">
            <v>0</v>
          </cell>
          <cell r="BI356" t="str">
            <v>Persona Natural</v>
          </cell>
          <cell r="BJ356" t="str">
            <v>Bogotá D.C.</v>
          </cell>
          <cell r="BK356" t="str">
            <v>Prestación de servicios profesionales para apoyar y acompañar a la Subdirección de Talento Humano en lo relacionado con el desarrollo de actividades y acciones para minimizar el riesgo psicosocial en los servidores de la JEP, de acuerdo con la estrategia de salud mental</v>
          </cell>
          <cell r="BL356" t="str">
            <v>Funciones de la dependencia</v>
          </cell>
          <cell r="BM356" t="str">
            <v>Harvey Danilo Suárez Morales</v>
          </cell>
          <cell r="BN356" t="str">
            <v>Secretaría Ejecutiva</v>
          </cell>
          <cell r="BO356" t="str">
            <v xml:space="preserve">DD- Subdirección de Talento Humano </v>
          </cell>
          <cell r="BP356" t="str">
            <v>Francy Elena Palomino Millán</v>
          </cell>
          <cell r="BQ356">
            <v>31905812</v>
          </cell>
          <cell r="BR356" t="str">
            <v xml:space="preserve">DD - Subdirección de Talento Humano </v>
          </cell>
          <cell r="BS356" t="str">
            <v>César Augusto Vargas Londoño
1.010.167.159
29/09/2023 - hasta por el término que dure la ausencia
de su titular</v>
          </cell>
          <cell r="BT356" t="str">
            <v>N/A</v>
          </cell>
          <cell r="BU356" t="str">
            <v>N/A</v>
          </cell>
          <cell r="BV356" t="str">
            <v>Funcionamiento</v>
          </cell>
          <cell r="BW356">
            <v>70127442</v>
          </cell>
          <cell r="BX356" t="str">
            <v>N/A</v>
          </cell>
          <cell r="BY356" t="str">
            <v>N/A</v>
          </cell>
          <cell r="BZ356">
            <v>6375222</v>
          </cell>
          <cell r="CA356" t="str">
            <v>N/A</v>
          </cell>
          <cell r="CB356">
            <v>64423</v>
          </cell>
          <cell r="CC356" t="str">
            <v xml:space="preserve">	67323</v>
          </cell>
          <cell r="CD356" t="str">
            <v>N/A</v>
          </cell>
          <cell r="CE356">
            <v>44963</v>
          </cell>
          <cell r="CF356">
            <v>44964</v>
          </cell>
          <cell r="CG356" t="str">
            <v>N/A</v>
          </cell>
          <cell r="CH356" t="str">
            <v>N/A</v>
          </cell>
          <cell r="CI356" t="str">
            <v>N/A</v>
          </cell>
          <cell r="CJ356" t="str">
            <v>N/A</v>
          </cell>
          <cell r="CK356" t="str">
            <v>N/A</v>
          </cell>
          <cell r="CL356">
            <v>0</v>
          </cell>
          <cell r="CM356" t="str">
            <v>N/A</v>
          </cell>
          <cell r="CN356">
            <v>0</v>
          </cell>
          <cell r="CO356" t="str">
            <v>N/A</v>
          </cell>
          <cell r="CP356">
            <v>0</v>
          </cell>
          <cell r="CQ356" t="str">
            <v>N/A</v>
          </cell>
          <cell r="CR356">
            <v>0</v>
          </cell>
          <cell r="CS356" t="str">
            <v>N/A</v>
          </cell>
          <cell r="CT356">
            <v>0</v>
          </cell>
          <cell r="CU356" t="str">
            <v>N/A</v>
          </cell>
          <cell r="CV356">
            <v>0</v>
          </cell>
          <cell r="CW356">
            <v>70127442</v>
          </cell>
          <cell r="CX356" t="str">
            <v>NO</v>
          </cell>
          <cell r="CY356" t="str">
            <v>N/A</v>
          </cell>
          <cell r="CZ356" t="str">
            <v>N/A</v>
          </cell>
          <cell r="DA356" t="str">
            <v>N/A</v>
          </cell>
          <cell r="DB356">
            <v>45291</v>
          </cell>
          <cell r="DC356">
            <v>45291</v>
          </cell>
          <cell r="DD356">
            <v>-51</v>
          </cell>
          <cell r="DE356" t="str">
            <v>NO</v>
          </cell>
          <cell r="DF356" t="str">
            <v>Manizales</v>
          </cell>
          <cell r="DG356" t="str">
            <v>Cumplimiento</v>
          </cell>
          <cell r="DH356" t="str">
            <v xml:space="preserve">21-47-101026139 </v>
          </cell>
          <cell r="DI356">
            <v>0</v>
          </cell>
          <cell r="DJ356" t="str">
            <v>Seguros del Estado S.A.</v>
          </cell>
          <cell r="DK356">
            <v>44963</v>
          </cell>
          <cell r="DL356" t="str">
            <v>06/02/2023 - 30/06/2024</v>
          </cell>
          <cell r="DM356">
            <v>44963</v>
          </cell>
          <cell r="DN356" t="str">
            <v>https://jepcolombia.sharepoint.com/:b:/g/SE/DAJ/SDC/EfKhPS_K7D9NqkvRgvjF_zMBNj15j3I8klnE0clBqjVRfg?e=HyyXFx</v>
          </cell>
          <cell r="DO356" t="str">
            <v>Ninguna</v>
          </cell>
          <cell r="DP356" t="str">
            <v>Terminado</v>
          </cell>
          <cell r="DQ356" t="str">
            <v>Ingreso</v>
          </cell>
          <cell r="DR356" t="str">
            <v>N/A</v>
          </cell>
          <cell r="DS356" t="str">
            <v>PENDIENTE</v>
          </cell>
          <cell r="DT356" t="str">
            <v>N/A</v>
          </cell>
          <cell r="DU356" t="str">
            <v>FEMENINO</v>
          </cell>
        </row>
        <row r="357">
          <cell r="AY357" t="str">
            <v>JEP-442-2023</v>
          </cell>
          <cell r="AZ357" t="str">
            <v>JEP-CSPO-442-2023</v>
          </cell>
          <cell r="BA357" t="str">
            <v>Julieth Barrera</v>
          </cell>
          <cell r="BB357">
            <v>44978</v>
          </cell>
          <cell r="BC357" t="str">
            <v>Coromoto Alejandra Forero Cadena</v>
          </cell>
          <cell r="BD357" t="str">
            <v>Contratos o convenios que no requieren pluralidad de ofertas</v>
          </cell>
          <cell r="BE357" t="str">
            <v>1. Prestación de servicios</v>
          </cell>
          <cell r="BF357" t="str">
            <v>Cédula de ciudadanía</v>
          </cell>
          <cell r="BG357">
            <v>40042213</v>
          </cell>
          <cell r="BH357">
            <v>8</v>
          </cell>
          <cell r="BI357" t="str">
            <v>Persona Natural</v>
          </cell>
          <cell r="BJ357" t="str">
            <v>Cajicá</v>
          </cell>
          <cell r="BK357" t="str">
            <v>Prestación de servicios profesionales para apoyar a la Subdirección de Talento Humano con implementación de las estrategias de acuerdo con la política de salud mental de la jurisdicción</v>
          </cell>
          <cell r="BL357" t="str">
            <v>Funciones de la dependencia</v>
          </cell>
          <cell r="BM357" t="str">
            <v>Harvey Danilo Suárez Morales</v>
          </cell>
          <cell r="BN357" t="str">
            <v>Secretaría Ejecutiva</v>
          </cell>
          <cell r="BO357" t="str">
            <v xml:space="preserve">DD- Subdirección de Talento Humano </v>
          </cell>
          <cell r="BP357" t="str">
            <v>Francy Elena Palomino Millán</v>
          </cell>
          <cell r="BQ357">
            <v>31905812</v>
          </cell>
          <cell r="BR357" t="str">
            <v xml:space="preserve">DD - Subdirección de Talento Humano </v>
          </cell>
          <cell r="BS357" t="str">
            <v>César Augusto Vargas Londoño
1.010.167.159
29/09/2023 - hasta por el término que dure la ausencia
de su titular</v>
          </cell>
          <cell r="BT357" t="str">
            <v>N/A</v>
          </cell>
          <cell r="BU357" t="str">
            <v>N/A</v>
          </cell>
          <cell r="BV357" t="str">
            <v>Funcionamiento</v>
          </cell>
          <cell r="BW357">
            <v>56830548</v>
          </cell>
          <cell r="BX357" t="str">
            <v>N/A</v>
          </cell>
          <cell r="BY357" t="str">
            <v>N/A</v>
          </cell>
          <cell r="BZ357">
            <v>5464476</v>
          </cell>
          <cell r="CA357" t="str">
            <v>N/A</v>
          </cell>
          <cell r="CB357">
            <v>66923</v>
          </cell>
          <cell r="CC357">
            <v>114523</v>
          </cell>
          <cell r="CD357" t="str">
            <v>N/A</v>
          </cell>
          <cell r="CE357">
            <v>44981</v>
          </cell>
          <cell r="CF357">
            <v>44986</v>
          </cell>
          <cell r="CG357" t="str">
            <v>N/A</v>
          </cell>
          <cell r="CH357" t="str">
            <v>N/A</v>
          </cell>
          <cell r="CI357" t="str">
            <v>N/A</v>
          </cell>
          <cell r="CJ357" t="str">
            <v>N/A</v>
          </cell>
          <cell r="CK357" t="str">
            <v>N/A</v>
          </cell>
          <cell r="CL357">
            <v>0</v>
          </cell>
          <cell r="CM357" t="str">
            <v>N/A</v>
          </cell>
          <cell r="CN357">
            <v>0</v>
          </cell>
          <cell r="CO357" t="str">
            <v>N/A</v>
          </cell>
          <cell r="CP357">
            <v>0</v>
          </cell>
          <cell r="CQ357" t="str">
            <v>N/A</v>
          </cell>
          <cell r="CR357">
            <v>0</v>
          </cell>
          <cell r="CS357" t="str">
            <v>N/A</v>
          </cell>
          <cell r="CT357">
            <v>0</v>
          </cell>
          <cell r="CU357" t="str">
            <v>N/A</v>
          </cell>
          <cell r="CV357">
            <v>0</v>
          </cell>
          <cell r="CW357">
            <v>56830548</v>
          </cell>
          <cell r="CX357" t="str">
            <v>NO</v>
          </cell>
          <cell r="CY357" t="str">
            <v>N/A</v>
          </cell>
          <cell r="CZ357" t="str">
            <v>N/A</v>
          </cell>
          <cell r="DA357" t="str">
            <v>N/A</v>
          </cell>
          <cell r="DB357">
            <v>45291</v>
          </cell>
          <cell r="DC357">
            <v>45291</v>
          </cell>
          <cell r="DD357">
            <v>-51</v>
          </cell>
          <cell r="DE357" t="str">
            <v>NO</v>
          </cell>
          <cell r="DF357" t="str">
            <v>Bogotá D.C.</v>
          </cell>
          <cell r="DG357" t="str">
            <v>Cumplimiento</v>
          </cell>
          <cell r="DH357" t="str">
            <v>14-47-101023016</v>
          </cell>
          <cell r="DI357">
            <v>0</v>
          </cell>
          <cell r="DJ357" t="str">
            <v>Seguros del Estado S.A.</v>
          </cell>
          <cell r="DK357">
            <v>44981</v>
          </cell>
          <cell r="DL357" t="str">
            <v>23/02/2023 - 30/06/2024</v>
          </cell>
          <cell r="DM357">
            <v>44985</v>
          </cell>
          <cell r="DN357" t="str">
            <v>https://jepcolombia.sharepoint.com/:b:/g/SE/DAJ/SDC/EbF5ssjaxDRChZNv3aZavPkBeOkKHfYO5OLxT4REYhX9qg?e=nffIeK</v>
          </cell>
          <cell r="DO357" t="str">
            <v>Ninguna</v>
          </cell>
          <cell r="DP357" t="str">
            <v>Terminado</v>
          </cell>
          <cell r="DQ357" t="str">
            <v>Ingreso</v>
          </cell>
          <cell r="DR357" t="str">
            <v>N/A</v>
          </cell>
          <cell r="DS357" t="str">
            <v>PSICOLOGÍA</v>
          </cell>
          <cell r="DT357" t="str">
            <v>N/A</v>
          </cell>
          <cell r="DU357" t="str">
            <v>FEMENINO</v>
          </cell>
        </row>
        <row r="358">
          <cell r="AY358" t="str">
            <v>JEP-524-2023</v>
          </cell>
          <cell r="AZ358" t="str">
            <v>JEP-CSPO-523-2023</v>
          </cell>
          <cell r="BA358" t="str">
            <v>Julieth Barrera</v>
          </cell>
          <cell r="BB358">
            <v>44995</v>
          </cell>
          <cell r="BC358" t="str">
            <v>Diana Garcia Salamanca</v>
          </cell>
          <cell r="BD358" t="str">
            <v>Contratos o convenios que no requieren pluralidad de ofertas</v>
          </cell>
          <cell r="BE358" t="str">
            <v>1. Prestación de servicios</v>
          </cell>
          <cell r="BF358" t="str">
            <v>Cédula de ciudadanía</v>
          </cell>
          <cell r="BG358">
            <v>1010168877</v>
          </cell>
          <cell r="BH358">
            <v>1</v>
          </cell>
          <cell r="BI358" t="str">
            <v>Persona Natural</v>
          </cell>
          <cell r="BJ358" t="str">
            <v>Bogotá D.C.</v>
          </cell>
          <cell r="BK358" t="str">
            <v>Prestación de servicios profesionales para apoyar la adopción de la política de salud mental y socializar e implementar con la Subdirección de Talento Humano su contenido a los servidores de la JEP</v>
          </cell>
          <cell r="BL358"/>
          <cell r="BM358" t="str">
            <v>Harvey Danilo Suarez Morales</v>
          </cell>
          <cell r="BN358" t="str">
            <v>Secretaría Ejecutiva</v>
          </cell>
          <cell r="BO358" t="str">
            <v xml:space="preserve">DD- Subdirección de Talento Humano </v>
          </cell>
          <cell r="BP358" t="str">
            <v>Francy Elena Palomino Millán</v>
          </cell>
          <cell r="BQ358">
            <v>31905812</v>
          </cell>
          <cell r="BR358" t="str">
            <v xml:space="preserve">DD - Subdirección de Talento Humano </v>
          </cell>
          <cell r="BS358" t="str">
            <v>César Augusto Vargas Londoño
1.010.167.159
29/09/2023 - hasta por el término que dure la ausencia
de su titular</v>
          </cell>
          <cell r="BT358" t="str">
            <v>N/A</v>
          </cell>
          <cell r="BU358" t="str">
            <v>N/A</v>
          </cell>
          <cell r="BV358" t="str">
            <v>Inversión</v>
          </cell>
          <cell r="BW358">
            <v>116514778</v>
          </cell>
          <cell r="BX358" t="str">
            <v>N/A</v>
          </cell>
          <cell r="BY358" t="str">
            <v>N/A</v>
          </cell>
          <cell r="BZ358">
            <v>17304178</v>
          </cell>
          <cell r="CA358" t="str">
            <v>N/A</v>
          </cell>
          <cell r="CB358">
            <v>70823</v>
          </cell>
          <cell r="CC358">
            <v>151723</v>
          </cell>
          <cell r="CD358">
            <v>2022011000068</v>
          </cell>
          <cell r="CE358">
            <v>45001</v>
          </cell>
          <cell r="CF358">
            <v>45002</v>
          </cell>
          <cell r="CG358" t="str">
            <v>N/A</v>
          </cell>
          <cell r="CH358" t="str">
            <v>N/A</v>
          </cell>
          <cell r="CI358" t="str">
            <v>N/A</v>
          </cell>
          <cell r="CJ358" t="str">
            <v>N/A</v>
          </cell>
          <cell r="CK358" t="str">
            <v>N/A</v>
          </cell>
          <cell r="CL358">
            <v>0</v>
          </cell>
          <cell r="CM358" t="str">
            <v>N/A</v>
          </cell>
          <cell r="CN358">
            <v>0</v>
          </cell>
          <cell r="CO358" t="str">
            <v>N/A</v>
          </cell>
          <cell r="CP358">
            <v>0</v>
          </cell>
          <cell r="CQ358" t="str">
            <v>N/A</v>
          </cell>
          <cell r="CR358">
            <v>0</v>
          </cell>
          <cell r="CS358" t="str">
            <v>N/A</v>
          </cell>
          <cell r="CT358">
            <v>0</v>
          </cell>
          <cell r="CU358">
            <v>0</v>
          </cell>
          <cell r="CV358">
            <v>-138</v>
          </cell>
          <cell r="CW358">
            <v>116514778</v>
          </cell>
          <cell r="CX358" t="str">
            <v>NO</v>
          </cell>
          <cell r="CY358" t="str">
            <v>N/A</v>
          </cell>
          <cell r="CZ358" t="str">
            <v>N/A</v>
          </cell>
          <cell r="DA358" t="str">
            <v>N/A</v>
          </cell>
          <cell r="DB358">
            <v>45199</v>
          </cell>
          <cell r="DC358">
            <v>45061</v>
          </cell>
          <cell r="DD358">
            <v>-281</v>
          </cell>
          <cell r="DE358" t="str">
            <v>NO</v>
          </cell>
          <cell r="DF358" t="str">
            <v>Bogotá D.C.</v>
          </cell>
          <cell r="DG358" t="str">
            <v>Cumplimiento</v>
          </cell>
          <cell r="DH358" t="str">
            <v>14-47-101023482</v>
          </cell>
          <cell r="DI358">
            <v>0</v>
          </cell>
          <cell r="DJ358" t="str">
            <v>Seguros del Esado S.A.</v>
          </cell>
          <cell r="DK358">
            <v>45001</v>
          </cell>
          <cell r="DL358" t="str">
            <v>16/03/2023 - 20/05/2024</v>
          </cell>
          <cell r="DM358">
            <v>45001</v>
          </cell>
          <cell r="DN358" t="str">
            <v>https://jepcolombia.sharepoint.com/:b:/g/SE/DAJ/SDC/EedtJWuZ3S5Iu6f0-PCNzJ4BxpkF7VhpmfOfp6WVc6vwgg?e=UmlkA7</v>
          </cell>
          <cell r="DO358" t="str">
            <v>Terminación anticipada por mutuo acuerdo con lo cual el plazo de ejecución será hasta el quince (15) de
mayo de dos mil veintitrés (2023).</v>
          </cell>
          <cell r="DP358" t="str">
            <v>Terminado</v>
          </cell>
          <cell r="DQ358" t="str">
            <v>Terminación anticipada</v>
          </cell>
          <cell r="DR358" t="str">
            <v>N/A</v>
          </cell>
          <cell r="DS358" t="str">
            <v>CIENCIAS POLITICAS Y DE GOBIERNO</v>
          </cell>
          <cell r="DT358" t="str">
            <v>N/A</v>
          </cell>
          <cell r="DU358" t="str">
            <v>FEMENINO</v>
          </cell>
        </row>
        <row r="359">
          <cell r="AY359" t="str">
            <v>JEP-708-2023</v>
          </cell>
          <cell r="AZ359" t="str">
            <v>JEP-IPI-003-2023</v>
          </cell>
          <cell r="BA359" t="str">
            <v>Paola Casas</v>
          </cell>
          <cell r="BB359">
            <v>45120</v>
          </cell>
          <cell r="BC359" t="str">
            <v>LA GEMA S.A.S.</v>
          </cell>
          <cell r="BD359" t="str">
            <v>Invitación Pública inferior a 450SMMLV</v>
          </cell>
          <cell r="BE359" t="str">
            <v>3. Suministro</v>
          </cell>
          <cell r="BF359" t="str">
            <v>NIT</v>
          </cell>
          <cell r="BG359">
            <v>900405496</v>
          </cell>
          <cell r="BH359">
            <v>3</v>
          </cell>
          <cell r="BI359" t="str">
            <v>Persona Jurídica</v>
          </cell>
          <cell r="BJ359" t="str">
            <v>Bogotá D.C.</v>
          </cell>
          <cell r="BK359" t="str">
            <v>Adquisición de elementos que contribuyan a la debida aplicación y desarrollo del sistema de gestión de seguridad y salud en el trabajo (SG-SST), así como para la protección personal</v>
          </cell>
          <cell r="BL359" t="str">
            <v>Funciones de la dependencia</v>
          </cell>
          <cell r="BM359" t="str">
            <v>Ana Lucia Rosales Callejas</v>
          </cell>
          <cell r="BN359" t="str">
            <v>Dirección Administrativa y Financiera</v>
          </cell>
          <cell r="BO359" t="str">
            <v xml:space="preserve">DD- Subdirección de Talento Humano </v>
          </cell>
          <cell r="BP359" t="str">
            <v>Francy Elena Palomino Millán</v>
          </cell>
          <cell r="BQ359">
            <v>31905812</v>
          </cell>
          <cell r="BR359" t="str">
            <v xml:space="preserve">DD - Subdirección de Talento Humano </v>
          </cell>
          <cell r="BS359" t="str">
            <v>César Augusto Vargas Londoño
1.010.167.159
29/09/2023 - hasta por el término que dure la ausencia
de su titular</v>
          </cell>
          <cell r="BT359" t="str">
            <v>N/A</v>
          </cell>
          <cell r="BU359" t="str">
            <v>N/A</v>
          </cell>
          <cell r="BV359" t="str">
            <v>Funcionamiento</v>
          </cell>
          <cell r="BW359">
            <v>39122000</v>
          </cell>
          <cell r="BX359" t="str">
            <v>N/A</v>
          </cell>
          <cell r="BY359" t="str">
            <v>N/A</v>
          </cell>
          <cell r="BZ359" t="str">
            <v>N/A</v>
          </cell>
          <cell r="CA359" t="str">
            <v>N/A</v>
          </cell>
          <cell r="CB359">
            <v>93123</v>
          </cell>
          <cell r="CC359">
            <v>395523</v>
          </cell>
          <cell r="CD359" t="str">
            <v>N/A</v>
          </cell>
          <cell r="CE359">
            <v>45125</v>
          </cell>
          <cell r="CF359">
            <v>45132</v>
          </cell>
          <cell r="CG359" t="str">
            <v>N/A</v>
          </cell>
          <cell r="CH359" t="str">
            <v>N/A</v>
          </cell>
          <cell r="CI359" t="str">
            <v>N/A</v>
          </cell>
          <cell r="CJ359" t="str">
            <v>N/A</v>
          </cell>
          <cell r="CK359" t="str">
            <v>N/A</v>
          </cell>
          <cell r="CL359">
            <v>0</v>
          </cell>
          <cell r="CM359" t="str">
            <v>N/A</v>
          </cell>
          <cell r="CN359">
            <v>0</v>
          </cell>
          <cell r="CO359" t="str">
            <v>N/A</v>
          </cell>
          <cell r="CP359">
            <v>0</v>
          </cell>
          <cell r="CQ359" t="str">
            <v>N/A</v>
          </cell>
          <cell r="CR359">
            <v>0</v>
          </cell>
          <cell r="CS359" t="str">
            <v>N/A</v>
          </cell>
          <cell r="CT359">
            <v>1</v>
          </cell>
          <cell r="CU359">
            <v>45198</v>
          </cell>
          <cell r="CV359">
            <v>61</v>
          </cell>
          <cell r="CW359">
            <v>39122000</v>
          </cell>
          <cell r="CX359" t="str">
            <v>NO</v>
          </cell>
          <cell r="CY359" t="str">
            <v>N/A</v>
          </cell>
          <cell r="CZ359" t="str">
            <v>N/A</v>
          </cell>
          <cell r="DA359" t="str">
            <v>N/A</v>
          </cell>
          <cell r="DB359">
            <v>45199</v>
          </cell>
          <cell r="DC359">
            <v>45260</v>
          </cell>
          <cell r="DD359">
            <v>-82</v>
          </cell>
          <cell r="DE359" t="str">
            <v>SI</v>
          </cell>
          <cell r="DF359" t="str">
            <v>Bogotá, Bucaramanga, Corozal,
Cúcuta, Florencia, Neiva, Medellín, Pasto, Turbo, Quibdó y Villavicencio</v>
          </cell>
          <cell r="DG359" t="str">
            <v>Cumplimiento</v>
          </cell>
          <cell r="DH359" t="str">
            <v xml:space="preserve">	14-45-101099253</v>
          </cell>
          <cell r="DI359">
            <v>2</v>
          </cell>
          <cell r="DJ359" t="str">
            <v>Seguros del Estado S.A.</v>
          </cell>
          <cell r="DK359">
            <v>45131</v>
          </cell>
          <cell r="DL359" t="str">
            <v>18/07/2023 - 07/10/2026</v>
          </cell>
          <cell r="DM359">
            <v>45131</v>
          </cell>
          <cell r="DN359" t="str">
            <v>No esta en la carpeta revisado el 29/08/2023
No se encuentra en la carpeta revisado 05/10/2023
No esta en la carpta revisado 26/10/2023
No esta en la carpeta revisado 20/01/2024</v>
          </cell>
          <cell r="DO359" t="str">
            <v xml:space="preserve">Mediante otrosí N°1 del 29/09/2023 se modifico el plazo de ejecución para el 30/11/2023 </v>
          </cell>
          <cell r="DP359" t="str">
            <v>Terminado</v>
          </cell>
          <cell r="DQ359" t="str">
            <v>Prorroga</v>
          </cell>
          <cell r="DR359" t="str">
            <v>N/A</v>
          </cell>
          <cell r="DS359" t="str">
            <v>N/A</v>
          </cell>
          <cell r="DT359" t="str">
            <v>N/A</v>
          </cell>
          <cell r="DU359" t="str">
            <v>N/A</v>
          </cell>
        </row>
        <row r="360">
          <cell r="AY360" t="str">
            <v>JEP-739-2023</v>
          </cell>
          <cell r="AZ360" t="str">
            <v>JEP-IPINF-012-2023</v>
          </cell>
          <cell r="BA360" t="str">
            <v>Paola Casas</v>
          </cell>
          <cell r="BB360">
            <v>45142</v>
          </cell>
          <cell r="BC360" t="str">
            <v>LITTLE MONKEY PROMOCIONALES Y PUBLICIDAD BTL S.A.S</v>
          </cell>
          <cell r="BD360" t="str">
            <v>Invitación Pública inferior a 45 SMMLV</v>
          </cell>
          <cell r="BE360" t="str">
            <v xml:space="preserve">2. Compraventa </v>
          </cell>
          <cell r="BF360" t="str">
            <v>NIT</v>
          </cell>
          <cell r="BG360">
            <v>900984675</v>
          </cell>
          <cell r="BH360">
            <v>8</v>
          </cell>
          <cell r="BI360" t="str">
            <v>Persona Jurídica</v>
          </cell>
          <cell r="BJ360" t="str">
            <v>Bogotá D.C.</v>
          </cell>
          <cell r="BK360" t="str">
            <v>Adquisición de la señalética necesaria para el desarrollo e implementación del sistema de gestión de seguridad y salud en el trabajo (SG-SST)</v>
          </cell>
          <cell r="BL360" t="str">
            <v>Funciones de la dependencia</v>
          </cell>
          <cell r="BM360" t="str">
            <v>Gabriel Amado Pardo</v>
          </cell>
          <cell r="BN360" t="str">
            <v>Subdirección de Recursos Físicos e Infraestructura</v>
          </cell>
          <cell r="BO360" t="str">
            <v xml:space="preserve">DD- Subdirección de Talento Humano </v>
          </cell>
          <cell r="BP360" t="str">
            <v>Francy Elena Palomino Millán</v>
          </cell>
          <cell r="BQ360">
            <v>31905812</v>
          </cell>
          <cell r="BR360" t="str">
            <v xml:space="preserve">DD - Subdirección de Talento Humano </v>
          </cell>
          <cell r="BS360" t="str">
            <v>César Augusto Vargas Londoño
1.010.167.159
29/09/2023 - hasta por el término que dure la ausencia
de su titular</v>
          </cell>
          <cell r="BT360" t="str">
            <v>N/A</v>
          </cell>
          <cell r="BU360" t="str">
            <v>N/A</v>
          </cell>
          <cell r="BV360" t="str">
            <v>Funcionamiento</v>
          </cell>
          <cell r="BW360">
            <v>30303370.07</v>
          </cell>
          <cell r="BX360" t="str">
            <v>N/A</v>
          </cell>
          <cell r="BY360" t="str">
            <v>N/A</v>
          </cell>
          <cell r="BZ360" t="str">
            <v>N/A</v>
          </cell>
          <cell r="CA360" t="str">
            <v>N/A</v>
          </cell>
          <cell r="CB360">
            <v>95423</v>
          </cell>
          <cell r="CC360">
            <v>435223</v>
          </cell>
          <cell r="CD360" t="str">
            <v>N/A</v>
          </cell>
          <cell r="CE360">
            <v>45146</v>
          </cell>
          <cell r="CF360">
            <v>45153</v>
          </cell>
          <cell r="CG360" t="str">
            <v>N/A</v>
          </cell>
          <cell r="CH360" t="str">
            <v>N/A</v>
          </cell>
          <cell r="CI360" t="str">
            <v>N/A</v>
          </cell>
          <cell r="CJ360" t="str">
            <v>N/A</v>
          </cell>
          <cell r="CK360" t="str">
            <v>N/A</v>
          </cell>
          <cell r="CL360">
            <v>0</v>
          </cell>
          <cell r="CM360" t="str">
            <v>N/A</v>
          </cell>
          <cell r="CN360">
            <v>0</v>
          </cell>
          <cell r="CO360" t="str">
            <v>N/A</v>
          </cell>
          <cell r="CP360">
            <v>0</v>
          </cell>
          <cell r="CQ360" t="str">
            <v>N/A</v>
          </cell>
          <cell r="CR360">
            <v>0</v>
          </cell>
          <cell r="CS360" t="str">
            <v>N/A</v>
          </cell>
          <cell r="CT360">
            <v>0</v>
          </cell>
          <cell r="CU360" t="str">
            <v>N/A</v>
          </cell>
          <cell r="CV360">
            <v>15</v>
          </cell>
          <cell r="CW360">
            <v>30303370.07</v>
          </cell>
          <cell r="CX360" t="str">
            <v>NO</v>
          </cell>
          <cell r="CY360" t="str">
            <v>N/A</v>
          </cell>
          <cell r="CZ360" t="str">
            <v>N/A</v>
          </cell>
          <cell r="DA360" t="str">
            <v>N/A</v>
          </cell>
          <cell r="DB360">
            <v>45275</v>
          </cell>
          <cell r="DC360">
            <v>45290</v>
          </cell>
          <cell r="DD360">
            <v>-52</v>
          </cell>
          <cell r="DE360" t="str">
            <v>SI</v>
          </cell>
          <cell r="DF360" t="str">
            <v>Bogotá D.C. - JEP</v>
          </cell>
          <cell r="DG360" t="str">
            <v>Cumplimiento</v>
          </cell>
          <cell r="DH360" t="str">
            <v>21-45-101418251</v>
          </cell>
          <cell r="DI360">
            <v>1</v>
          </cell>
          <cell r="DJ360" t="str">
            <v>Seguros del Estado S.A.</v>
          </cell>
          <cell r="DK360">
            <v>45154</v>
          </cell>
          <cell r="DL360" t="str">
            <v>08/08/2023 - 15/12/2024</v>
          </cell>
          <cell r="DM360">
            <v>45160</v>
          </cell>
          <cell r="DN360" t="str">
            <v>No se encuentra en la carpeta revisado 05/10/2023
No esta en la carpta revisado 26/10/2023
No esta en la carpeta revisado 20/01/2024</v>
          </cell>
          <cell r="DO360" t="str">
            <v>Mediante otrosú número 1 se aclara el número del contrato JEP-739-2023 mediante otrosí N°2 del 15/12/2023  el cual prórroga el plazo de ejecución hasta el 30-12-2023</v>
          </cell>
          <cell r="DP360" t="str">
            <v>Terminado</v>
          </cell>
          <cell r="DQ360" t="str">
            <v>Prorroga</v>
          </cell>
          <cell r="DR360" t="str">
            <v>N/A</v>
          </cell>
          <cell r="DS360" t="str">
            <v>N/A</v>
          </cell>
          <cell r="DT360" t="str">
            <v>N/A</v>
          </cell>
          <cell r="DU360" t="str">
            <v>N/A</v>
          </cell>
        </row>
        <row r="361">
          <cell r="AY361" t="str">
            <v>JEP-528-2023</v>
          </cell>
          <cell r="AZ361" t="str">
            <v>JEP-CSPO-527-2023</v>
          </cell>
          <cell r="BA361" t="str">
            <v>Julieth Barrera</v>
          </cell>
          <cell r="BB361">
            <v>45000</v>
          </cell>
          <cell r="BC361" t="str">
            <v xml:space="preserve">Sulma Ixyomara Rodriguez Fajardo </v>
          </cell>
          <cell r="BD361" t="str">
            <v>Contratos o convenios que no requieren pluralidad de ofertas</v>
          </cell>
          <cell r="BE361" t="str">
            <v>1. Prestación de servicios</v>
          </cell>
          <cell r="BF361" t="str">
            <v>Cédula de ciudadanía</v>
          </cell>
          <cell r="BG361">
            <v>51922842</v>
          </cell>
          <cell r="BH361">
            <v>7</v>
          </cell>
          <cell r="BI361" t="str">
            <v>Persona Natural</v>
          </cell>
          <cell r="BJ361" t="str">
            <v>Bogotá D.C.</v>
          </cell>
          <cell r="BK361" t="str">
            <v>Prestar servicio para el desarrollo de actividades para la implementación de los enfoques diferenciales en los planes, proyectos y programas a partir de la estrategia de talento humano</v>
          </cell>
          <cell r="BL361" t="str">
            <v>Funciones de la dependencia</v>
          </cell>
          <cell r="BM361" t="str">
            <v>Harvey Danilo Suárez Morales</v>
          </cell>
          <cell r="BN361" t="str">
            <v>Secretaría Ejecutiva</v>
          </cell>
          <cell r="BO361" t="str">
            <v xml:space="preserve">DD- Subdirección de Talento Humano </v>
          </cell>
          <cell r="BP361" t="str">
            <v>Francy Elena Palomino Millán</v>
          </cell>
          <cell r="BQ361">
            <v>31905812</v>
          </cell>
          <cell r="BR361" t="str">
            <v xml:space="preserve">DD - Subdirección de Talento Humano </v>
          </cell>
          <cell r="BS361" t="str">
            <v>César Augusto Vargas Londoño
1.010.167.159
29/09/2023 - hasta por el término que dure la ausencia
de su titular</v>
          </cell>
          <cell r="BT361" t="str">
            <v>N/A</v>
          </cell>
          <cell r="BU361" t="str">
            <v>N/A</v>
          </cell>
          <cell r="BV361" t="str">
            <v>Inversión</v>
          </cell>
          <cell r="BW361">
            <v>72859653</v>
          </cell>
          <cell r="BX361" t="str">
            <v>N/A</v>
          </cell>
          <cell r="BY361" t="str">
            <v>N/A</v>
          </cell>
          <cell r="BZ361">
            <v>7589549</v>
          </cell>
          <cell r="CA361" t="str">
            <v>N/A</v>
          </cell>
          <cell r="CB361">
            <v>83823</v>
          </cell>
          <cell r="CC361">
            <v>165723</v>
          </cell>
          <cell r="CD361" t="str">
            <v xml:space="preserve">	2018011001175</v>
          </cell>
          <cell r="CE361">
            <v>45008</v>
          </cell>
          <cell r="CF361">
            <v>45013</v>
          </cell>
          <cell r="CG361" t="str">
            <v>N/A</v>
          </cell>
          <cell r="CH361" t="str">
            <v>N/A</v>
          </cell>
          <cell r="CI361" t="str">
            <v>N/A</v>
          </cell>
          <cell r="CJ361" t="str">
            <v>N/A</v>
          </cell>
          <cell r="CK361">
            <v>0</v>
          </cell>
          <cell r="CL361">
            <v>0</v>
          </cell>
          <cell r="CM361" t="str">
            <v>N/A</v>
          </cell>
          <cell r="CN361">
            <v>0</v>
          </cell>
          <cell r="CO361" t="str">
            <v>N/A</v>
          </cell>
          <cell r="CP361">
            <v>0</v>
          </cell>
          <cell r="CQ361" t="str">
            <v>N/A</v>
          </cell>
          <cell r="CR361">
            <v>0</v>
          </cell>
          <cell r="CS361" t="str">
            <v>N/A</v>
          </cell>
          <cell r="CT361">
            <v>0</v>
          </cell>
          <cell r="CU361" t="str">
            <v>N/A</v>
          </cell>
          <cell r="CV361">
            <v>0</v>
          </cell>
          <cell r="CW361">
            <v>72859653</v>
          </cell>
          <cell r="CX361" t="str">
            <v>NO</v>
          </cell>
          <cell r="CY361" t="str">
            <v>N/A</v>
          </cell>
          <cell r="CZ361" t="str">
            <v>N/A</v>
          </cell>
          <cell r="DA361" t="str">
            <v>N/A</v>
          </cell>
          <cell r="DB361">
            <v>45291</v>
          </cell>
          <cell r="DC361">
            <v>45291</v>
          </cell>
          <cell r="DD361">
            <v>-51</v>
          </cell>
          <cell r="DE361" t="str">
            <v>NO</v>
          </cell>
          <cell r="DF361" t="str">
            <v>Bogotá D.C.</v>
          </cell>
          <cell r="DG361" t="str">
            <v>Cumplimiento</v>
          </cell>
          <cell r="DH361" t="str">
            <v>21-47-101027380</v>
          </cell>
          <cell r="DI361">
            <v>0</v>
          </cell>
          <cell r="DJ361" t="str">
            <v>Seguros del Estado S.A</v>
          </cell>
          <cell r="DK361">
            <v>45009</v>
          </cell>
          <cell r="DL361" t="str">
            <v>24/03/2023 - 30/06/24</v>
          </cell>
          <cell r="DM361">
            <v>45012</v>
          </cell>
          <cell r="DN361" t="str">
            <v>https://jepcolombia.sharepoint.com/:b:/g/SE/DAJ/SDC/EeH9yVN49I1Mp05nn7e0xHkBGIvUJYNH7zUupIBjoqqmzg?e=5VOy8A</v>
          </cell>
          <cell r="DO361" t="str">
            <v>Ninguna</v>
          </cell>
          <cell r="DP361" t="str">
            <v>Terminado</v>
          </cell>
          <cell r="DQ361" t="str">
            <v>Ingreso</v>
          </cell>
          <cell r="DR361" t="str">
            <v>N/A</v>
          </cell>
          <cell r="DS361" t="str">
            <v>ANTROPOLOGÍA</v>
          </cell>
          <cell r="DT361" t="str">
            <v>N/A</v>
          </cell>
          <cell r="DU361" t="str">
            <v>FEMENINO</v>
          </cell>
        </row>
        <row r="362">
          <cell r="AY362" t="str">
            <v>JEP-743-2023</v>
          </cell>
          <cell r="AZ362" t="str">
            <v>JEP-CSPO-723-2024</v>
          </cell>
          <cell r="BA362" t="str">
            <v>Carlos Torres</v>
          </cell>
          <cell r="BB362">
            <v>45149</v>
          </cell>
          <cell r="BC362" t="str">
            <v>INSTITUTO NACIONAL PARA SORDOS – INSOR</v>
          </cell>
          <cell r="BD362" t="str">
            <v>Contratos o convenios que no requieren pluralidad de ofertas</v>
          </cell>
          <cell r="BE362" t="str">
            <v>1. Prestación de servicios</v>
          </cell>
          <cell r="BF362" t="str">
            <v>NIT</v>
          </cell>
          <cell r="BG362">
            <v>860016627</v>
          </cell>
          <cell r="BH362">
            <v>8</v>
          </cell>
          <cell r="BI362" t="str">
            <v>Persona Jurídica</v>
          </cell>
          <cell r="BJ362" t="str">
            <v>Bogotá D.C.</v>
          </cell>
          <cell r="BK362" t="str">
            <v>Prestar los servicios de asesoría técnica para la incorporación de ajustes para garantizar el acceso efectivo, oportuno y de calidad de los ciudadanos sordos en los escenarios de relacionamiento con la JEP para garantizar el fortalecimiento institucional</v>
          </cell>
          <cell r="BL362" t="str">
            <v>Funciones de la dependencia</v>
          </cell>
          <cell r="BM362" t="str">
            <v>Gabriel Amado Pardo</v>
          </cell>
          <cell r="BN362" t="str">
            <v>Subdirección de Recursos Físicos e Infraestructura</v>
          </cell>
          <cell r="BO362" t="str">
            <v xml:space="preserve">DD- Subdirección de Talento Humano </v>
          </cell>
          <cell r="BP362" t="str">
            <v>Francy Elena Palomino Millán</v>
          </cell>
          <cell r="BQ362">
            <v>31905812</v>
          </cell>
          <cell r="BR362" t="str">
            <v xml:space="preserve">DD - Subdirección de Talento Humano </v>
          </cell>
          <cell r="BS362" t="str">
            <v>César Augusto Vargas Londoño
1.010.167.159
29/09/2023 - hasta por el término que dure la ausencia
de su titular</v>
          </cell>
          <cell r="BT362" t="str">
            <v>N/A</v>
          </cell>
          <cell r="BU362" t="str">
            <v>N/A</v>
          </cell>
          <cell r="BV362" t="str">
            <v>Funcionamiento</v>
          </cell>
          <cell r="BW362">
            <v>19643789</v>
          </cell>
          <cell r="BX362" t="str">
            <v>N/A</v>
          </cell>
          <cell r="BY362" t="str">
            <v>N/A</v>
          </cell>
          <cell r="BZ362" t="str">
            <v>N/A</v>
          </cell>
          <cell r="CA362" t="str">
            <v>N/A</v>
          </cell>
          <cell r="CB362">
            <v>68123</v>
          </cell>
          <cell r="CC362">
            <v>464023</v>
          </cell>
          <cell r="CD362" t="str">
            <v>N/A</v>
          </cell>
          <cell r="CE362">
            <v>45156</v>
          </cell>
          <cell r="CF362">
            <v>45161</v>
          </cell>
          <cell r="CG362" t="str">
            <v>N/A</v>
          </cell>
          <cell r="CH362" t="str">
            <v>N/A</v>
          </cell>
          <cell r="CI362" t="str">
            <v>N/A</v>
          </cell>
          <cell r="CJ362" t="str">
            <v>N/A</v>
          </cell>
          <cell r="CK362" t="str">
            <v>N/A</v>
          </cell>
          <cell r="CL362">
            <v>0</v>
          </cell>
          <cell r="CM362" t="str">
            <v>N/A</v>
          </cell>
          <cell r="CN362">
            <v>0</v>
          </cell>
          <cell r="CO362" t="str">
            <v>N/A</v>
          </cell>
          <cell r="CP362">
            <v>0</v>
          </cell>
          <cell r="CQ362" t="str">
            <v>N/A</v>
          </cell>
          <cell r="CR362">
            <v>0</v>
          </cell>
          <cell r="CS362" t="str">
            <v>N/A</v>
          </cell>
          <cell r="CT362">
            <v>1</v>
          </cell>
          <cell r="CU362">
            <v>45230</v>
          </cell>
          <cell r="CV362">
            <v>30</v>
          </cell>
          <cell r="CW362">
            <v>19643789</v>
          </cell>
          <cell r="CX362" t="str">
            <v>NO</v>
          </cell>
          <cell r="CY362" t="str">
            <v>N/A</v>
          </cell>
          <cell r="CZ362" t="str">
            <v>N/A</v>
          </cell>
          <cell r="DA362" t="str">
            <v>N/A</v>
          </cell>
          <cell r="DB362">
            <v>45230</v>
          </cell>
          <cell r="DC362">
            <v>45260</v>
          </cell>
          <cell r="DD362">
            <v>-82</v>
          </cell>
          <cell r="DE362" t="str">
            <v>SI</v>
          </cell>
          <cell r="DF362" t="str">
            <v xml:space="preserve">Bogotá D.C. </v>
          </cell>
          <cell r="DG362" t="str">
            <v>N/A</v>
          </cell>
          <cell r="DH362" t="str">
            <v>N/A</v>
          </cell>
          <cell r="DI362" t="str">
            <v>N/A</v>
          </cell>
          <cell r="DJ362" t="str">
            <v>N/A</v>
          </cell>
          <cell r="DK362" t="str">
            <v>N/A</v>
          </cell>
          <cell r="DL362" t="str">
            <v>N/A</v>
          </cell>
          <cell r="DM362" t="str">
            <v>N/A</v>
          </cell>
          <cell r="DN362" t="str">
            <v>N/A</v>
          </cell>
          <cell r="DO362" t="str">
            <v>El 31/10/2023 se publicó la prórroga al contrato JEP-743-2023 suscrito con el INSOR (Prórroga del plazo de ejecución hasta el 30 de noviembre de 2023)</v>
          </cell>
          <cell r="DP362" t="str">
            <v>Terminado</v>
          </cell>
          <cell r="DQ362" t="str">
            <v>Prorroga</v>
          </cell>
          <cell r="DR362" t="str">
            <v>N/A</v>
          </cell>
          <cell r="DS362" t="str">
            <v>N/A</v>
          </cell>
          <cell r="DT362" t="str">
            <v>N/A</v>
          </cell>
          <cell r="DU362" t="str">
            <v>N/A</v>
          </cell>
        </row>
        <row r="363">
          <cell r="AY363" t="str">
            <v>JEP-500-2023</v>
          </cell>
          <cell r="AZ363" t="str">
            <v>JEP-CSPO-499-2023</v>
          </cell>
          <cell r="BA363" t="str">
            <v>Julieth Barrera</v>
          </cell>
          <cell r="BB363">
            <v>44985</v>
          </cell>
          <cell r="BC363" t="str">
            <v>Olga Lucero Figueroa Parada</v>
          </cell>
          <cell r="BD363" t="str">
            <v>Contratos o convenios que no requieren pluralidad de ofertas</v>
          </cell>
          <cell r="BE363" t="str">
            <v>1. Prestación de servicios</v>
          </cell>
          <cell r="BF363" t="str">
            <v>Cédula de ciudadanía</v>
          </cell>
          <cell r="BG363">
            <v>60346064</v>
          </cell>
          <cell r="BH363">
            <v>5</v>
          </cell>
          <cell r="BI363" t="str">
            <v>Persona Natural</v>
          </cell>
          <cell r="BJ363" t="str">
            <v xml:space="preserve">Bogotá D.C </v>
          </cell>
          <cell r="BK363" t="str">
            <v>Prestación de servicios para acompañar y apoyar en los procesos administrativos que se deriven del cumplimiento de las competencias y objetivos institucionales asignados a la dirección administrativa y financiera</v>
          </cell>
          <cell r="BL363" t="str">
            <v>Funciones de la dependencia</v>
          </cell>
          <cell r="BM363" t="str">
            <v>Harvey Danilo Suarez Morales</v>
          </cell>
          <cell r="BN363" t="str">
            <v>Secretaría Ejecutiva</v>
          </cell>
          <cell r="BO363" t="str">
            <v>D- Dirección Administrativa y Financiera</v>
          </cell>
          <cell r="BP363" t="str">
            <v>Ana Lucia Rosales Callejas</v>
          </cell>
          <cell r="BQ363">
            <v>66760258</v>
          </cell>
          <cell r="BR363" t="str">
            <v>D - Dirección Administrativa y Financiera</v>
          </cell>
          <cell r="BS363" t="str">
            <v>N/A</v>
          </cell>
          <cell r="BT363" t="str">
            <v>N/A</v>
          </cell>
          <cell r="BU363" t="str">
            <v>N/A</v>
          </cell>
          <cell r="BV363" t="str">
            <v>Inversión</v>
          </cell>
          <cell r="BW363">
            <v>37947730</v>
          </cell>
          <cell r="BX363" t="str">
            <v>N/A</v>
          </cell>
          <cell r="BY363" t="str">
            <v>N/A</v>
          </cell>
          <cell r="BZ363">
            <v>3794773</v>
          </cell>
          <cell r="CA363" t="str">
            <v>N/A</v>
          </cell>
          <cell r="CB363">
            <v>83123</v>
          </cell>
          <cell r="CC363">
            <v>138323</v>
          </cell>
          <cell r="CD363">
            <v>2018011001175</v>
          </cell>
          <cell r="CE363">
            <v>44993</v>
          </cell>
          <cell r="CF363">
            <v>44994</v>
          </cell>
          <cell r="CG363" t="str">
            <v>N/A</v>
          </cell>
          <cell r="CH363" t="str">
            <v>N/A</v>
          </cell>
          <cell r="CI363" t="str">
            <v>N/A</v>
          </cell>
          <cell r="CJ363" t="str">
            <v>N/A</v>
          </cell>
          <cell r="CK363" t="str">
            <v>N/A</v>
          </cell>
          <cell r="CL363">
            <v>0</v>
          </cell>
          <cell r="CM363" t="str">
            <v>N/A</v>
          </cell>
          <cell r="CN363">
            <v>0</v>
          </cell>
          <cell r="CO363" t="str">
            <v>N/A</v>
          </cell>
          <cell r="CP363">
            <v>0</v>
          </cell>
          <cell r="CQ363" t="str">
            <v>N/A</v>
          </cell>
          <cell r="CR363">
            <v>0</v>
          </cell>
          <cell r="CS363" t="str">
            <v>N/A</v>
          </cell>
          <cell r="CT363">
            <v>0</v>
          </cell>
          <cell r="CU363">
            <v>0</v>
          </cell>
          <cell r="CV363">
            <v>-111</v>
          </cell>
          <cell r="CW363">
            <v>37947730</v>
          </cell>
          <cell r="CX363" t="str">
            <v>NO</v>
          </cell>
          <cell r="CY363" t="str">
            <v>N/A</v>
          </cell>
          <cell r="CZ363" t="str">
            <v>N/A</v>
          </cell>
          <cell r="DA363" t="str">
            <v>N/A</v>
          </cell>
          <cell r="DB363">
            <v>45291</v>
          </cell>
          <cell r="DC363">
            <v>45180</v>
          </cell>
          <cell r="DD363">
            <v>-162</v>
          </cell>
          <cell r="DE363" t="str">
            <v>NO</v>
          </cell>
          <cell r="DF363" t="str">
            <v>Bogotá D.C.</v>
          </cell>
          <cell r="DG363" t="str">
            <v>Cumplimiento</v>
          </cell>
          <cell r="DH363" t="str">
            <v>14-47-101023296</v>
          </cell>
          <cell r="DI363">
            <v>0</v>
          </cell>
          <cell r="DJ363" t="str">
            <v>Seguros del Esado S.A.</v>
          </cell>
          <cell r="DK363">
            <v>44993</v>
          </cell>
          <cell r="DL363" t="str">
            <v>08/03/2023 - 10/07/2024</v>
          </cell>
          <cell r="DM363">
            <v>44994</v>
          </cell>
          <cell r="DN363" t="str">
            <v>https://jepcolombia.sharepoint.com/:b:/g/SE/DAJ/SDC/EQ7gVsnAO25HnsuDoPeCys8B4lBXxqk0LLKiv2t5eD2FJw?e=1IfDTS</v>
          </cell>
          <cell r="DO363" t="str">
            <v>Por mutuo acuerdo se da por terminado el contrato el 11/09/2023</v>
          </cell>
          <cell r="DP363" t="str">
            <v>Terminado</v>
          </cell>
          <cell r="DQ363" t="str">
            <v>Terminación anticipada</v>
          </cell>
          <cell r="DR363" t="str">
            <v>N/A</v>
          </cell>
          <cell r="DS363" t="str">
            <v>SIN TITULO</v>
          </cell>
          <cell r="DT363" t="str">
            <v>N/A</v>
          </cell>
          <cell r="DU363" t="str">
            <v>FEMENINO</v>
          </cell>
        </row>
        <row r="364">
          <cell r="AY364" t="str">
            <v>JEP-679-2023</v>
          </cell>
          <cell r="AZ364" t="str">
            <v>JEP-CSPO-667-2023</v>
          </cell>
          <cell r="BA364" t="str">
            <v>Julieth Barrera</v>
          </cell>
          <cell r="BB364">
            <v>45092</v>
          </cell>
          <cell r="BC364" t="str">
            <v>Gesselle Valentina Prado Guevara</v>
          </cell>
          <cell r="BD364" t="str">
            <v>Contratos o convenios que no requieren pluralidad de ofertas</v>
          </cell>
          <cell r="BE364" t="str">
            <v>1. Prestación de servicios</v>
          </cell>
          <cell r="BF364" t="str">
            <v>Cédula de ciudadanía</v>
          </cell>
          <cell r="BG364">
            <v>1015476702</v>
          </cell>
          <cell r="BH364">
            <v>0</v>
          </cell>
          <cell r="BI364" t="str">
            <v>Persona Natural</v>
          </cell>
          <cell r="BJ364" t="str">
            <v>Bogotá D.C.</v>
          </cell>
          <cell r="BK364" t="str">
            <v>Prestar los servicios de apoyo a la Subdirección de Talento Humano en el desarrollo de las actividades del plan anual del Sistema de Gestión de la Seguridad y Salud en el Trabajo de la Jurisdicción Especial para la Paz- JEP</v>
          </cell>
          <cell r="BL364" t="str">
            <v>Funciones de la dependencia</v>
          </cell>
          <cell r="BM364" t="str">
            <v>Harvey Danilo Suárez Morales</v>
          </cell>
          <cell r="BN364" t="str">
            <v>Secretaría Ejecutiva</v>
          </cell>
          <cell r="BO364" t="str">
            <v xml:space="preserve">DD- Subdirección de Talento Humano </v>
          </cell>
          <cell r="BP364" t="str">
            <v>Francy Elena Palomino Millán</v>
          </cell>
          <cell r="BQ364">
            <v>31905812</v>
          </cell>
          <cell r="BR364" t="str">
            <v xml:space="preserve">DD - Subdirección de Talento Humano </v>
          </cell>
          <cell r="BS364" t="str">
            <v>César Augusto Vargas Londoño
1.010.167.159
29/09/2023 - hasta por el término que dure la ausencia
de su titular</v>
          </cell>
          <cell r="BT364" t="str">
            <v>N/A</v>
          </cell>
          <cell r="BU364" t="str">
            <v>N/A</v>
          </cell>
          <cell r="BV364" t="str">
            <v>Inversión</v>
          </cell>
          <cell r="BW364">
            <v>22313264</v>
          </cell>
          <cell r="BX364" t="str">
            <v>N/A</v>
          </cell>
          <cell r="BY364" t="str">
            <v>N/A</v>
          </cell>
          <cell r="BZ364">
            <v>3415296</v>
          </cell>
          <cell r="CA364" t="str">
            <v>N/A</v>
          </cell>
          <cell r="CB364">
            <v>95023</v>
          </cell>
          <cell r="CC364">
            <v>341423</v>
          </cell>
          <cell r="CD364" t="str">
            <v xml:space="preserve">	2018011001175</v>
          </cell>
          <cell r="CE364">
            <v>45099</v>
          </cell>
          <cell r="CF364">
            <v>45103</v>
          </cell>
          <cell r="CG364" t="str">
            <v>N/A</v>
          </cell>
          <cell r="CH364" t="str">
            <v>N/A</v>
          </cell>
          <cell r="CI364" t="str">
            <v>N/A</v>
          </cell>
          <cell r="CJ364" t="str">
            <v>N/A</v>
          </cell>
          <cell r="CK364" t="str">
            <v>N/A</v>
          </cell>
          <cell r="CL364">
            <v>0</v>
          </cell>
          <cell r="CM364" t="str">
            <v>N/A</v>
          </cell>
          <cell r="CN364">
            <v>0</v>
          </cell>
          <cell r="CO364" t="str">
            <v>N/A</v>
          </cell>
          <cell r="CP364">
            <v>0</v>
          </cell>
          <cell r="CQ364" t="str">
            <v>N/A</v>
          </cell>
          <cell r="CR364">
            <v>0</v>
          </cell>
          <cell r="CS364" t="str">
            <v>N/A</v>
          </cell>
          <cell r="CT364">
            <v>0</v>
          </cell>
          <cell r="CU364" t="str">
            <v>N/A</v>
          </cell>
          <cell r="CV364">
            <v>0</v>
          </cell>
          <cell r="CW364">
            <v>22313264</v>
          </cell>
          <cell r="CX364" t="str">
            <v>NO</v>
          </cell>
          <cell r="CY364" t="str">
            <v>N/A</v>
          </cell>
          <cell r="CZ364" t="str">
            <v>N/A</v>
          </cell>
          <cell r="DA364" t="str">
            <v>N/A</v>
          </cell>
          <cell r="DB364">
            <v>45291</v>
          </cell>
          <cell r="DC364">
            <v>45291</v>
          </cell>
          <cell r="DD364">
            <v>-51</v>
          </cell>
          <cell r="DE364" t="str">
            <v>NO</v>
          </cell>
          <cell r="DF364" t="str">
            <v>Bogotá D.C.</v>
          </cell>
          <cell r="DG364" t="str">
            <v>Cumplimiento</v>
          </cell>
          <cell r="DH364" t="str">
            <v>17-44-101211097</v>
          </cell>
          <cell r="DI364">
            <v>0</v>
          </cell>
          <cell r="DJ364" t="str">
            <v>Seguros del Estado S.A.</v>
          </cell>
          <cell r="DK364">
            <v>45099</v>
          </cell>
          <cell r="DL364" t="str">
            <v>20/06/2023 - 05/07/2024</v>
          </cell>
          <cell r="DM364">
            <v>45101</v>
          </cell>
          <cell r="DN364" t="str">
            <v>https://jepcolombia.sharepoint.com/:b:/g/SE/DAJ/SDC/Eb358hBUlC9AgLdcyDt7xD0BXBWh6IdscWYZ3DE5ikrvgw?e=iNUkec</v>
          </cell>
          <cell r="DO364" t="str">
            <v>Ninguna</v>
          </cell>
          <cell r="DP364" t="str">
            <v>Terminado</v>
          </cell>
          <cell r="DQ364" t="str">
            <v>Ingreso</v>
          </cell>
          <cell r="DR364" t="str">
            <v>N/A</v>
          </cell>
          <cell r="DS364" t="str">
            <v>ADMINISTRACIÓN DE EMPRESAS</v>
          </cell>
          <cell r="DT364" t="str">
            <v>N/A</v>
          </cell>
          <cell r="DU364" t="str">
            <v>FEMENINO</v>
          </cell>
        </row>
        <row r="365">
          <cell r="AY365" t="str">
            <v>JEP-649-2023</v>
          </cell>
          <cell r="AZ365" t="str">
            <v>JEP-CSPO-642-2023</v>
          </cell>
          <cell r="BA365" t="str">
            <v>Julieth Barrera</v>
          </cell>
          <cell r="BB365">
            <v>45076</v>
          </cell>
          <cell r="BC365" t="str">
            <v>Katherin Georyanie Garcia Rodriguez</v>
          </cell>
          <cell r="BD365" t="str">
            <v>Contratos o convenios que no requieren pluralidad de ofertas</v>
          </cell>
          <cell r="BE365" t="str">
            <v>1. Prestación de servicios</v>
          </cell>
          <cell r="BF365" t="str">
            <v>Cédula de ciudadanía</v>
          </cell>
          <cell r="BG365">
            <v>1033739124</v>
          </cell>
          <cell r="BH365">
            <v>9</v>
          </cell>
          <cell r="BI365" t="str">
            <v>Persona Natural</v>
          </cell>
          <cell r="BJ365" t="str">
            <v>Bogotá D.C.</v>
          </cell>
          <cell r="BK365" t="str">
            <v>Prestar los servicios profesionales para apoyar a la
subdirección de talento humano en la implementación del plan anual del sistema de gestión de la seguridad y salud en el trabajo (sg-sst) y el desarrollo de las actividades y acciones necesarias para su cumplimiento</v>
          </cell>
          <cell r="BL365" t="str">
            <v>Funciones de la dependencia</v>
          </cell>
          <cell r="BM365" t="str">
            <v>Harvey Danilo Suárez Morales</v>
          </cell>
          <cell r="BN365" t="str">
            <v>Secretaría Ejecutiva</v>
          </cell>
          <cell r="BO365" t="str">
            <v xml:space="preserve">DD- Subdirección de Talento Humano </v>
          </cell>
          <cell r="BP365" t="str">
            <v>Francy Elena Palomino Millán</v>
          </cell>
          <cell r="BQ365">
            <v>31905812</v>
          </cell>
          <cell r="BR365" t="str">
            <v xml:space="preserve">DD - Subdirección de Talento Humano </v>
          </cell>
          <cell r="BS365" t="str">
            <v>César Augusto Vargas Londoño
1.010.167.159
29/09/2023 - hasta por el término que dure la ausencia
de su titular</v>
          </cell>
          <cell r="BT365" t="str">
            <v>N/A</v>
          </cell>
          <cell r="BU365" t="str">
            <v>N/A</v>
          </cell>
          <cell r="BV365" t="str">
            <v>Inversión</v>
          </cell>
          <cell r="BW365">
            <v>50738670</v>
          </cell>
          <cell r="BX365" t="str">
            <v>N/A</v>
          </cell>
          <cell r="BY365" t="str">
            <v>N/A</v>
          </cell>
          <cell r="BZ365">
            <v>6982386</v>
          </cell>
          <cell r="CA365" t="str">
            <v>N/A</v>
          </cell>
          <cell r="CB365">
            <v>94623</v>
          </cell>
          <cell r="CC365">
            <v>298623</v>
          </cell>
          <cell r="CD365">
            <v>2018011001175</v>
          </cell>
          <cell r="CE365">
            <v>45078</v>
          </cell>
          <cell r="CF365">
            <v>45079</v>
          </cell>
          <cell r="CG365" t="str">
            <v>N/A</v>
          </cell>
          <cell r="CH365" t="str">
            <v>N/A</v>
          </cell>
          <cell r="CI365" t="str">
            <v>N/A</v>
          </cell>
          <cell r="CJ365" t="str">
            <v>N/A</v>
          </cell>
          <cell r="CK365" t="str">
            <v>N/A</v>
          </cell>
          <cell r="CL365">
            <v>0</v>
          </cell>
          <cell r="CM365" t="str">
            <v>N/A</v>
          </cell>
          <cell r="CN365">
            <v>0</v>
          </cell>
          <cell r="CO365" t="str">
            <v>N/A</v>
          </cell>
          <cell r="CP365">
            <v>0</v>
          </cell>
          <cell r="CQ365" t="str">
            <v>N/A</v>
          </cell>
          <cell r="CR365">
            <v>0</v>
          </cell>
          <cell r="CS365" t="str">
            <v>N/A</v>
          </cell>
          <cell r="CT365">
            <v>0</v>
          </cell>
          <cell r="CU365" t="str">
            <v>N/A</v>
          </cell>
          <cell r="CV365">
            <v>0</v>
          </cell>
          <cell r="CW365">
            <v>50738670</v>
          </cell>
          <cell r="CX365" t="str">
            <v>NO</v>
          </cell>
          <cell r="CY365" t="str">
            <v>N/A</v>
          </cell>
          <cell r="CZ365" t="str">
            <v>N/A</v>
          </cell>
          <cell r="DA365" t="str">
            <v>N/A</v>
          </cell>
          <cell r="DB365">
            <v>45291</v>
          </cell>
          <cell r="DC365">
            <v>45291</v>
          </cell>
          <cell r="DD365">
            <v>-51</v>
          </cell>
          <cell r="DE365" t="str">
            <v>NO</v>
          </cell>
          <cell r="DF365" t="str">
            <v>Bogotá D.C.</v>
          </cell>
          <cell r="DG365" t="str">
            <v>Cumplimiento</v>
          </cell>
          <cell r="DH365" t="str">
            <v xml:space="preserve">	21-45-101411515</v>
          </cell>
          <cell r="DI365">
            <v>0</v>
          </cell>
          <cell r="DJ365" t="str">
            <v>Seguros del Esado S.A.</v>
          </cell>
          <cell r="DK365">
            <v>45079</v>
          </cell>
          <cell r="DL365" t="str">
            <v>02/06/2023 - 30/06/2024</v>
          </cell>
          <cell r="DM365">
            <v>45079</v>
          </cell>
          <cell r="DN365" t="str">
            <v>https://jepcolombia.sharepoint.com/:b:/g/SE/DAJ/SDC/Ec3Ky3dj7aZLpLWLcM55fYkB-C76IikXkpyOPkVA3Hn4Cw?e=aJKcuY</v>
          </cell>
          <cell r="DO365" t="str">
            <v>Ninguna</v>
          </cell>
          <cell r="DP365" t="str">
            <v>Terminado</v>
          </cell>
          <cell r="DQ365" t="str">
            <v>Ingreso</v>
          </cell>
          <cell r="DR365" t="str">
            <v>N/A</v>
          </cell>
          <cell r="DS365" t="str">
            <v>INGENIERO INDUSTRIAL</v>
          </cell>
          <cell r="DT365" t="str">
            <v>N/A</v>
          </cell>
          <cell r="DU365" t="str">
            <v>FEMENINO</v>
          </cell>
        </row>
        <row r="366">
          <cell r="AY366" t="str">
            <v>JEP-531-2023</v>
          </cell>
          <cell r="AZ366" t="str">
            <v>JEP-CSPO-530-2023</v>
          </cell>
          <cell r="BA366" t="str">
            <v>Julieth Barrera</v>
          </cell>
          <cell r="BB366">
            <v>45000</v>
          </cell>
          <cell r="BC366" t="str">
            <v>Fredy Alexander Peña Gómez</v>
          </cell>
          <cell r="BD366" t="str">
            <v>Contratos o convenios que no requieren pluralidad de ofertas</v>
          </cell>
          <cell r="BE366" t="str">
            <v>1. Prestación de servicios</v>
          </cell>
          <cell r="BF366" t="str">
            <v>Cédula de ciudadanía</v>
          </cell>
          <cell r="BG366">
            <v>79758511</v>
          </cell>
          <cell r="BH366">
            <v>3</v>
          </cell>
          <cell r="BI366" t="str">
            <v>Persona Natural</v>
          </cell>
          <cell r="BJ366" t="str">
            <v>Bogotá D.C</v>
          </cell>
          <cell r="BK366" t="str">
            <v>Prestar los servicios profesionales para apoyar a la Subdirección de Talento Humano en el desarrollo e implementación del Plan Estratégico de Seguridad Vial de la Jurisdicción Especial para la Paz –JEP-, en articulación con el Sistema de Gestión de la Seguridad y Salud en el trabajo (SG-SST).</v>
          </cell>
          <cell r="BL366" t="str">
            <v>Funciones de la dependencia</v>
          </cell>
          <cell r="BM366" t="str">
            <v>Harvey Danilo Suarez Morales</v>
          </cell>
          <cell r="BN366" t="str">
            <v>Secretaría Ejecutiva</v>
          </cell>
          <cell r="BO366" t="str">
            <v xml:space="preserve">DD- Subdirección de Talento Humano </v>
          </cell>
          <cell r="BP366" t="str">
            <v>Francy Elena Palomino Millán</v>
          </cell>
          <cell r="BQ366">
            <v>31905812</v>
          </cell>
          <cell r="BR366" t="str">
            <v xml:space="preserve">DD - Subdirección de Talento Humano </v>
          </cell>
          <cell r="BS366" t="str">
            <v>César Augusto Vargas Londoño
1.010.167.159
29/09/2023 - hasta por el término que dure la ausencia
de su titular</v>
          </cell>
          <cell r="BT366" t="str">
            <v>N/A</v>
          </cell>
          <cell r="BU366" t="str">
            <v>N/A</v>
          </cell>
          <cell r="BV366" t="str">
            <v>inversión</v>
          </cell>
          <cell r="BW366">
            <v>52458966</v>
          </cell>
          <cell r="BX366" t="str">
            <v>N/A</v>
          </cell>
          <cell r="BY366" t="str">
            <v>N/A</v>
          </cell>
          <cell r="BZ366">
            <v>5464476</v>
          </cell>
          <cell r="CA366" t="str">
            <v>N/A</v>
          </cell>
          <cell r="CB366">
            <v>83723</v>
          </cell>
          <cell r="CC366">
            <v>158423</v>
          </cell>
          <cell r="CD366">
            <v>2018011001175</v>
          </cell>
          <cell r="CE366">
            <v>45007</v>
          </cell>
          <cell r="CF366">
            <v>45009</v>
          </cell>
          <cell r="CG366" t="str">
            <v>N/A</v>
          </cell>
          <cell r="CH366" t="str">
            <v>N/A</v>
          </cell>
          <cell r="CI366" t="str">
            <v>N/A</v>
          </cell>
          <cell r="CJ366" t="str">
            <v>N/A</v>
          </cell>
          <cell r="CK366" t="str">
            <v>N/A</v>
          </cell>
          <cell r="CL366">
            <v>0</v>
          </cell>
          <cell r="CM366" t="str">
            <v>N/A</v>
          </cell>
          <cell r="CN366">
            <v>0</v>
          </cell>
          <cell r="CO366" t="str">
            <v>N/A</v>
          </cell>
          <cell r="CP366">
            <v>0</v>
          </cell>
          <cell r="CQ366" t="str">
            <v>N/A</v>
          </cell>
          <cell r="CR366">
            <v>0</v>
          </cell>
          <cell r="CS366" t="str">
            <v>N/A</v>
          </cell>
          <cell r="CT366">
            <v>0</v>
          </cell>
          <cell r="CU366">
            <v>0</v>
          </cell>
          <cell r="CV366">
            <v>-97</v>
          </cell>
          <cell r="CW366">
            <v>52458966</v>
          </cell>
          <cell r="CX366" t="str">
            <v>NO</v>
          </cell>
          <cell r="CY366" t="str">
            <v>N/A</v>
          </cell>
          <cell r="CZ366" t="str">
            <v>N/A</v>
          </cell>
          <cell r="DA366" t="str">
            <v>N/A</v>
          </cell>
          <cell r="DB366">
            <v>45291</v>
          </cell>
          <cell r="DC366">
            <v>45194</v>
          </cell>
          <cell r="DD366">
            <v>-148</v>
          </cell>
          <cell r="DE366" t="str">
            <v>NO</v>
          </cell>
          <cell r="DF366" t="str">
            <v>Bogotá D.C.</v>
          </cell>
          <cell r="DG366" t="str">
            <v>Cumplimiento</v>
          </cell>
          <cell r="DH366" t="str">
            <v>14-45-101094401</v>
          </cell>
          <cell r="DI366">
            <v>0</v>
          </cell>
          <cell r="DJ366" t="str">
            <v>Seguros del Esado S.A.</v>
          </cell>
          <cell r="DK366">
            <v>45007</v>
          </cell>
          <cell r="DL366" t="str">
            <v>22/03/2023 - 30/06/2024</v>
          </cell>
          <cell r="DM366">
            <v>45008</v>
          </cell>
          <cell r="DN366" t="str">
            <v>https://jepcolombia.sharepoint.com/:b:/g/SE/DAJ/SDC/Eay7Jo18tUFAmxH4UCozaw0BKzKr5i5CH3emc-4AeOE6tw?e=aOhwDg</v>
          </cell>
          <cell r="DO366" t="str">
            <v>26 de septiembre se publicó la terminación anticipada del contrato JEP-531-2023.</v>
          </cell>
          <cell r="DP366" t="str">
            <v>Terminado</v>
          </cell>
          <cell r="DQ366" t="str">
            <v>Terminación anticipada</v>
          </cell>
          <cell r="DR366" t="str">
            <v>N/A</v>
          </cell>
          <cell r="DS366" t="str">
            <v>INGENIERIA INDUSTRIAL</v>
          </cell>
          <cell r="DT366" t="str">
            <v>N/A</v>
          </cell>
          <cell r="DU366" t="str">
            <v>MASCULINO</v>
          </cell>
        </row>
        <row r="367">
          <cell r="AY367" t="str">
            <v>JEP-105-2023</v>
          </cell>
          <cell r="AZ367" t="str">
            <v>JEP-CSPO-105-2023</v>
          </cell>
          <cell r="BA367" t="str">
            <v>Carlos Torres</v>
          </cell>
          <cell r="BB367">
            <v>44580</v>
          </cell>
          <cell r="BC367" t="str">
            <v>Paula Helena Russi Sanchez</v>
          </cell>
          <cell r="BD367" t="str">
            <v>Contratos o convenios que no requieren pluralidad de ofertas</v>
          </cell>
          <cell r="BE367" t="str">
            <v>1. Prestación de servicios</v>
          </cell>
          <cell r="BF367" t="str">
            <v>Cédula de ciudadanía</v>
          </cell>
          <cell r="BG367">
            <v>1020810683</v>
          </cell>
          <cell r="BH367">
            <v>1</v>
          </cell>
          <cell r="BI367" t="str">
            <v>Persona Natural</v>
          </cell>
          <cell r="BJ367" t="str">
            <v>Bogotá D.C.</v>
          </cell>
          <cell r="BK367" t="str">
            <v>Prestar servicios profesionales para acompañar a la Subdirección de Talento Humano en los diferentes procesos administrativos inherentes a la vinculación, permanencia y desvinculación de servidores públicos, así como al manejo de la plataforma SIGEP II</v>
          </cell>
          <cell r="BL367" t="str">
            <v>Funciones de la dependencia</v>
          </cell>
          <cell r="BM367" t="str">
            <v>Harvey Danilo Suárez Morales</v>
          </cell>
          <cell r="BN367" t="str">
            <v>Secretaría Ejecutiva</v>
          </cell>
          <cell r="BO367" t="str">
            <v xml:space="preserve">DD- Subdirección de Talento Humano </v>
          </cell>
          <cell r="BP367" t="str">
            <v>Francy Elena Palomino Millán</v>
          </cell>
          <cell r="BQ367">
            <v>31905812</v>
          </cell>
          <cell r="BR367" t="str">
            <v xml:space="preserve">DD - Subdirección de Talento Humano </v>
          </cell>
          <cell r="BS367" t="str">
            <v>César Augusto Vargas Londoño
1.010.167.159
29/09/2023 - hasta por el término que dure la ausencia
de su titular</v>
          </cell>
          <cell r="BT367" t="str">
            <v>N/A</v>
          </cell>
          <cell r="BU367" t="str">
            <v>N/A</v>
          </cell>
          <cell r="BV367" t="str">
            <v>Inversión</v>
          </cell>
          <cell r="BW367">
            <v>43386899</v>
          </cell>
          <cell r="BX367" t="str">
            <v>N/A</v>
          </cell>
          <cell r="BY367" t="str">
            <v>N/A</v>
          </cell>
          <cell r="BZ367" t="str">
            <v>$3,794,773</v>
          </cell>
          <cell r="CA367" t="str">
            <v>N/A</v>
          </cell>
          <cell r="CB367">
            <v>67823</v>
          </cell>
          <cell r="CC367">
            <v>37923</v>
          </cell>
          <cell r="CD367">
            <v>2018011001175</v>
          </cell>
          <cell r="CE367">
            <v>44946</v>
          </cell>
          <cell r="CF367">
            <v>44949</v>
          </cell>
          <cell r="CG367" t="str">
            <v>Ruth Esther Carrillo Rueda</v>
          </cell>
          <cell r="CH367" t="str">
            <v>Cedula de ciudadanía</v>
          </cell>
          <cell r="CI367">
            <v>1098719308</v>
          </cell>
          <cell r="CJ367">
            <v>8</v>
          </cell>
          <cell r="CK367">
            <v>45013</v>
          </cell>
          <cell r="CL367">
            <v>0</v>
          </cell>
          <cell r="CM367" t="str">
            <v>N/A</v>
          </cell>
          <cell r="CN367">
            <v>0</v>
          </cell>
          <cell r="CO367" t="str">
            <v>N/A</v>
          </cell>
          <cell r="CP367">
            <v>0</v>
          </cell>
          <cell r="CQ367" t="str">
            <v>N/A</v>
          </cell>
          <cell r="CR367">
            <v>0</v>
          </cell>
          <cell r="CS367" t="str">
            <v>N/A</v>
          </cell>
          <cell r="CT367">
            <v>0</v>
          </cell>
          <cell r="CU367" t="str">
            <v>N/A</v>
          </cell>
          <cell r="CV367">
            <v>0</v>
          </cell>
          <cell r="CW367">
            <v>43386899</v>
          </cell>
          <cell r="CX367" t="str">
            <v>NO</v>
          </cell>
          <cell r="CY367" t="str">
            <v>N/A</v>
          </cell>
          <cell r="CZ367" t="str">
            <v>N/A</v>
          </cell>
          <cell r="DA367" t="str">
            <v>N/A</v>
          </cell>
          <cell r="DB367">
            <v>45291</v>
          </cell>
          <cell r="DC367">
            <v>45291</v>
          </cell>
          <cell r="DD367">
            <v>-51</v>
          </cell>
          <cell r="DE367" t="str">
            <v>SI</v>
          </cell>
          <cell r="DF367" t="str">
            <v>Bogotá D.C.</v>
          </cell>
          <cell r="DG367" t="str">
            <v>Cumplimiento</v>
          </cell>
          <cell r="DH367" t="str">
            <v>460 47 994000060864
460 47 994000063635</v>
          </cell>
          <cell r="DI367" t="str">
            <v>0
0</v>
          </cell>
          <cell r="DJ367" t="str">
            <v>Aseguradora Solidaria de Colombia
Aseguradora Solidaria de Colombia</v>
          </cell>
          <cell r="DK367" t="str">
            <v>23/01/2023
28/03/2023</v>
          </cell>
          <cell r="DL367" t="str">
            <v>20/01/2023  -30/06/2024
28/03/2023 - 30/06/2024</v>
          </cell>
          <cell r="DM367" t="str">
            <v>23/01/2023
28/03/2023</v>
          </cell>
          <cell r="DN367" t="str">
            <v>https://jepcolombia.sharepoint.com/:b:/g/SE/DAJ/SDC/EYgyPlQgprVFrmj8cGXTXBABb6RxZSZYt623aEWitj4LBA?e=aVRbWq</v>
          </cell>
          <cell r="DO367" t="str">
            <v>Se sede el contrato a partir del 28 de marzo de 2023</v>
          </cell>
          <cell r="DP367" t="str">
            <v>Terminado</v>
          </cell>
          <cell r="DQ367" t="str">
            <v>Cesión</v>
          </cell>
          <cell r="DR367" t="str">
            <v>N/A</v>
          </cell>
          <cell r="DS367" t="str">
            <v>DERECHO</v>
          </cell>
          <cell r="DT367" t="str">
            <v>TECNOLOGO EN INVESTIGACIÓN CRIMINAL</v>
          </cell>
          <cell r="DU367" t="str">
            <v>FEMENINO</v>
          </cell>
        </row>
        <row r="368">
          <cell r="AY368" t="str">
            <v>JEP-107-2023</v>
          </cell>
          <cell r="AZ368" t="str">
            <v>JEP-CSPO-107-2023</v>
          </cell>
          <cell r="BA368" t="str">
            <v>Carlos Torres</v>
          </cell>
          <cell r="BB368">
            <v>44581</v>
          </cell>
          <cell r="BC368" t="str">
            <v>Herney Alberto Sierra Puccini</v>
          </cell>
          <cell r="BD368" t="str">
            <v>Contratos o convenios que no requieren pluralidad de ofertas</v>
          </cell>
          <cell r="BE368" t="str">
            <v>1. Prestación de servicios</v>
          </cell>
          <cell r="BF368" t="str">
            <v>Cédula de ciudadanía</v>
          </cell>
          <cell r="BG368">
            <v>92545449</v>
          </cell>
          <cell r="BH368">
            <v>7</v>
          </cell>
          <cell r="BI368" t="str">
            <v>Persona Natural</v>
          </cell>
          <cell r="BJ368" t="str">
            <v>Sincelejo</v>
          </cell>
          <cell r="BK368" t="str">
            <v xml:space="preserve">Prestar servicios profesionales para apoyar jurídicamente la revisión de actos administrativos y demás temas relacionados con la vinculación, permanencia, desvinculación de servidores y demás temas inherentes a la administración del talento humano de la JEP. </v>
          </cell>
          <cell r="BL368" t="str">
            <v>Funciones de la dependencia</v>
          </cell>
          <cell r="BM368" t="str">
            <v>Harvey Danilo Suárez Morales</v>
          </cell>
          <cell r="BN368" t="str">
            <v>Secretaría Ejecutiva</v>
          </cell>
          <cell r="BO368" t="str">
            <v xml:space="preserve">DD- Subdirección de Talento Humano </v>
          </cell>
          <cell r="BP368" t="str">
            <v>Francy Elena Palomino Millán</v>
          </cell>
          <cell r="BQ368">
            <v>31905812</v>
          </cell>
          <cell r="BR368" t="str">
            <v xml:space="preserve">DD - Subdirección de Talento Humano </v>
          </cell>
          <cell r="BS368" t="str">
            <v>César Augusto Vargas Londoño
1.010.167.159
29/09/2023 - hasta por el término que dure la ausencia
de su titular</v>
          </cell>
          <cell r="BT368" t="str">
            <v>N/A</v>
          </cell>
          <cell r="BU368" t="str">
            <v>N/A</v>
          </cell>
          <cell r="BV368" t="str">
            <v>Funcionamiento</v>
          </cell>
          <cell r="BW368">
            <v>99498998</v>
          </cell>
          <cell r="BX368" t="str">
            <v>N/A</v>
          </cell>
          <cell r="BY368" t="str">
            <v>N/A</v>
          </cell>
          <cell r="BZ368">
            <v>8652088</v>
          </cell>
          <cell r="CA368" t="str">
            <v>N/A</v>
          </cell>
          <cell r="CB368">
            <v>64923</v>
          </cell>
          <cell r="CC368">
            <v>37823</v>
          </cell>
          <cell r="CD368" t="str">
            <v>N/A</v>
          </cell>
          <cell r="CE368">
            <v>44946</v>
          </cell>
          <cell r="CF368">
            <v>44949</v>
          </cell>
          <cell r="CG368" t="str">
            <v>N/A</v>
          </cell>
          <cell r="CH368" t="str">
            <v>N/A</v>
          </cell>
          <cell r="CI368" t="str">
            <v>N/A</v>
          </cell>
          <cell r="CJ368" t="str">
            <v>N/A</v>
          </cell>
          <cell r="CK368" t="str">
            <v>N/A</v>
          </cell>
          <cell r="CL368">
            <v>0</v>
          </cell>
          <cell r="CM368" t="str">
            <v>N/A</v>
          </cell>
          <cell r="CN368">
            <v>0</v>
          </cell>
          <cell r="CO368" t="str">
            <v>N/A</v>
          </cell>
          <cell r="CP368">
            <v>0</v>
          </cell>
          <cell r="CQ368" t="str">
            <v>N/A</v>
          </cell>
          <cell r="CR368">
            <v>0</v>
          </cell>
          <cell r="CS368" t="str">
            <v>N/A</v>
          </cell>
          <cell r="CT368">
            <v>0</v>
          </cell>
          <cell r="CU368" t="str">
            <v>N/A</v>
          </cell>
          <cell r="CV368">
            <v>0</v>
          </cell>
          <cell r="CW368">
            <v>99498998</v>
          </cell>
          <cell r="CX368" t="str">
            <v>NO</v>
          </cell>
          <cell r="CY368" t="str">
            <v>N/A</v>
          </cell>
          <cell r="CZ368" t="str">
            <v>N/A</v>
          </cell>
          <cell r="DA368" t="str">
            <v>N/A</v>
          </cell>
          <cell r="DB368">
            <v>45291</v>
          </cell>
          <cell r="DC368">
            <v>45291</v>
          </cell>
          <cell r="DD368">
            <v>-51</v>
          </cell>
          <cell r="DE368" t="str">
            <v>SI</v>
          </cell>
          <cell r="DF368" t="str">
            <v>Bogotá D.C.</v>
          </cell>
          <cell r="DG368" t="str">
            <v>Cumplimiento</v>
          </cell>
          <cell r="DH368" t="str">
            <v>14-47-101021758</v>
          </cell>
          <cell r="DI368">
            <v>0</v>
          </cell>
          <cell r="DJ368" t="str">
            <v>Aseguradora Solidaria de Colombia</v>
          </cell>
          <cell r="DK368">
            <v>44949</v>
          </cell>
          <cell r="DL368" t="str">
            <v>20/01/2023 - 02/07/2024</v>
          </cell>
          <cell r="DM368">
            <v>44949</v>
          </cell>
          <cell r="DN368" t="str">
            <v>https://jepcolombia.sharepoint.com/:b:/g/SE/DAJ/SDC/ES-Po6ydtZBIp-dwxbHb_-0BM96q-9P5juALyZ35MUusRw?e=nNWaVJ</v>
          </cell>
          <cell r="DO368" t="str">
            <v>Ninguna</v>
          </cell>
          <cell r="DP368" t="str">
            <v>Terminado</v>
          </cell>
          <cell r="DQ368" t="str">
            <v>Ingreso</v>
          </cell>
          <cell r="DR368" t="str">
            <v>N/A</v>
          </cell>
          <cell r="DS368" t="str">
            <v>DERECHO</v>
          </cell>
          <cell r="DT368" t="str">
            <v>N/A</v>
          </cell>
          <cell r="DU368" t="str">
            <v>MASCULINO</v>
          </cell>
        </row>
        <row r="369">
          <cell r="AY369" t="str">
            <v>JEP-525-2023</v>
          </cell>
          <cell r="AZ369" t="str">
            <v>JEP-CSPO-524-2024</v>
          </cell>
          <cell r="BA369" t="str">
            <v>Julieth Barrera</v>
          </cell>
          <cell r="BB369">
            <v>44995</v>
          </cell>
          <cell r="BC369" t="str">
            <v>Carlos Hernando Forero Rivera</v>
          </cell>
          <cell r="BD369" t="str">
            <v>Contratos o convenios que no requieren pluralidad de ofertas</v>
          </cell>
          <cell r="BE369" t="str">
            <v>1. Prestación de servicios</v>
          </cell>
          <cell r="BF369" t="str">
            <v>Cédula de ciudadanía</v>
          </cell>
          <cell r="BG369">
            <v>1014200043</v>
          </cell>
          <cell r="BH369">
            <v>7</v>
          </cell>
          <cell r="BI369" t="str">
            <v>Persona Natural</v>
          </cell>
          <cell r="BJ369" t="str">
            <v>Bogotá D.C.</v>
          </cell>
          <cell r="BK369" t="str">
            <v>Prestar servicios profesionales para apoyar a la Subdirección de Talento Humano en las actividades relacionadas con el procesamiento de la nómina y la administración de terceros de la Jurisdicción Especial para la Paz, como parte del desarrollo e implementación de la estrategia de talento humano de la entidad.</v>
          </cell>
          <cell r="BL369" t="str">
            <v>Funciones de la dependencia</v>
          </cell>
          <cell r="BM369" t="str">
            <v>Harvey Danilo Suárez Morales</v>
          </cell>
          <cell r="BN369" t="str">
            <v>Secretaría Ejecutiva</v>
          </cell>
          <cell r="BO369" t="str">
            <v xml:space="preserve">DD- Subdirección de Talento Humano </v>
          </cell>
          <cell r="BP369" t="str">
            <v>Francy Elena Palomino Millán</v>
          </cell>
          <cell r="BQ369">
            <v>31905812</v>
          </cell>
          <cell r="BR369" t="str">
            <v xml:space="preserve">DD - Subdirección de Talento Humano </v>
          </cell>
          <cell r="BS369" t="str">
            <v>César Augusto Vargas Londoño
1.010.167.159
29/09/2023 - hasta por el término que dure la ausencia
de su titular</v>
          </cell>
          <cell r="BT369" t="str">
            <v>N/A</v>
          </cell>
          <cell r="BU369" t="str">
            <v>N/A</v>
          </cell>
          <cell r="BV369" t="str">
            <v>Inversión</v>
          </cell>
          <cell r="BW369">
            <v>73871589</v>
          </cell>
          <cell r="BX369" t="str">
            <v>N/A</v>
          </cell>
          <cell r="BY369" t="str">
            <v>N/A</v>
          </cell>
          <cell r="BZ369">
            <v>7589549</v>
          </cell>
          <cell r="CA369" t="str">
            <v>N/A</v>
          </cell>
          <cell r="CB369">
            <v>80923</v>
          </cell>
          <cell r="CC369">
            <v>157423</v>
          </cell>
          <cell r="CD369">
            <v>2018011001175</v>
          </cell>
          <cell r="CE369">
            <v>45006</v>
          </cell>
          <cell r="CF369">
            <v>45007</v>
          </cell>
          <cell r="CG369" t="str">
            <v>N/A</v>
          </cell>
          <cell r="CH369" t="str">
            <v>N/A</v>
          </cell>
          <cell r="CI369" t="str">
            <v>N/A</v>
          </cell>
          <cell r="CJ369" t="str">
            <v>N/A</v>
          </cell>
          <cell r="CK369" t="str">
            <v>N/A</v>
          </cell>
          <cell r="CL369">
            <v>2631039</v>
          </cell>
          <cell r="CM369">
            <v>45219</v>
          </cell>
          <cell r="CN369">
            <v>0</v>
          </cell>
          <cell r="CO369" t="str">
            <v>N/A</v>
          </cell>
          <cell r="CP369">
            <v>0</v>
          </cell>
          <cell r="CQ369" t="str">
            <v>N/A</v>
          </cell>
          <cell r="CR369">
            <v>0</v>
          </cell>
          <cell r="CS369" t="str">
            <v>N/A</v>
          </cell>
          <cell r="CT369">
            <v>0</v>
          </cell>
          <cell r="CU369" t="str">
            <v>N/A</v>
          </cell>
          <cell r="CV369">
            <v>-18</v>
          </cell>
          <cell r="CW369">
            <v>76502628</v>
          </cell>
          <cell r="CX369" t="str">
            <v>NO</v>
          </cell>
          <cell r="CY369" t="str">
            <v>N/A</v>
          </cell>
          <cell r="CZ369" t="str">
            <v>N/A</v>
          </cell>
          <cell r="DA369" t="str">
            <v>N/A</v>
          </cell>
          <cell r="DB369">
            <v>45291</v>
          </cell>
          <cell r="DC369">
            <v>45273</v>
          </cell>
          <cell r="DD369">
            <v>-69</v>
          </cell>
          <cell r="DE369" t="str">
            <v>NO</v>
          </cell>
          <cell r="DF369" t="str">
            <v>Bogotá D.C.</v>
          </cell>
          <cell r="DG369" t="str">
            <v>Cumplimiento</v>
          </cell>
          <cell r="DH369" t="str">
            <v>63-45-101042023</v>
          </cell>
          <cell r="DI369">
            <v>1</v>
          </cell>
          <cell r="DJ369" t="str">
            <v>Seguros del Esado S.A.</v>
          </cell>
          <cell r="DK369">
            <v>45007</v>
          </cell>
          <cell r="DL369" t="str">
            <v>22/03/2023 - 30/06/2024</v>
          </cell>
          <cell r="DM369">
            <v>45007</v>
          </cell>
          <cell r="DN369" t="str">
            <v>https://jepcolombia.sharepoint.com/:b:/g/SE/DAJ/SDC/EXRv-5anHK9GjR2mLvxhVXIBBt1RyLTf804D9LZqFltF7A?e=3hkVXf</v>
          </cell>
          <cell r="DO369" t="str">
            <v>Mediante otrosí N°1 del 20/10/2023 se adiciona $2.631.039 y se modifican las obligaciones del contratista
El 13/12/2023 se publicó la terminación del contrato JEP-525-2023</v>
          </cell>
          <cell r="DP369" t="str">
            <v>Terminado</v>
          </cell>
          <cell r="DQ369" t="str">
            <v>Adición y terminación ancticipada</v>
          </cell>
          <cell r="DR369" t="str">
            <v>N/A</v>
          </cell>
          <cell r="DS369" t="str">
            <v>INGENIERIA INDUSTRIAL</v>
          </cell>
          <cell r="DT369" t="str">
            <v>N/A</v>
          </cell>
          <cell r="DU369" t="str">
            <v>MASCULINO</v>
          </cell>
        </row>
        <row r="370">
          <cell r="AY370" t="str">
            <v>JEP-506-2023</v>
          </cell>
          <cell r="AZ370" t="str">
            <v>JEP-CSPO-505-2023</v>
          </cell>
          <cell r="BA370" t="str">
            <v>Julieth Barrera</v>
          </cell>
          <cell r="BB370">
            <v>44988</v>
          </cell>
          <cell r="BC370" t="str">
            <v>Juanita Salcedo Silva</v>
          </cell>
          <cell r="BD370" t="str">
            <v>Contratos o convenios que no requieren pluralidad de ofertas</v>
          </cell>
          <cell r="BE370" t="str">
            <v>1. Prestación de servicios</v>
          </cell>
          <cell r="BF370" t="str">
            <v>Cédula de ciudadanía</v>
          </cell>
          <cell r="BG370">
            <v>1020828640</v>
          </cell>
          <cell r="BH370">
            <v>2</v>
          </cell>
          <cell r="BI370" t="str">
            <v>Persona Natural</v>
          </cell>
          <cell r="BJ370" t="str">
            <v>Bogotá D.C.</v>
          </cell>
          <cell r="BK370" t="str">
            <v>Prestar servicios profesionales para acompañar a la Subdirección de Talento Humano en el trámite de las situaciones administrativas de las servidoras y servidores de la entidad, como parte de la gestión del talento humano.</v>
          </cell>
          <cell r="BL370" t="str">
            <v>Funciones de la dependencia</v>
          </cell>
          <cell r="BM370" t="str">
            <v>Harvey Danilo Suárez Morales</v>
          </cell>
          <cell r="BN370" t="str">
            <v>Secretaría Ejecutiva</v>
          </cell>
          <cell r="BO370" t="str">
            <v xml:space="preserve">DD- Subdirección de Talento Humano </v>
          </cell>
          <cell r="BP370" t="str">
            <v>Francy Elena Palomino Millán</v>
          </cell>
          <cell r="BQ370">
            <v>31905812</v>
          </cell>
          <cell r="BR370" t="str">
            <v xml:space="preserve">DD - Subdirección de Talento Humano </v>
          </cell>
          <cell r="BS370" t="str">
            <v>César Augusto Vargas Londoño
1.010.167.159
29/09/2023 - hasta por el término que dure la ausencia
de su titular</v>
          </cell>
          <cell r="BT370" t="str">
            <v>N/A</v>
          </cell>
          <cell r="BU370" t="str">
            <v>N/A</v>
          </cell>
          <cell r="BV370" t="str">
            <v>Inversión</v>
          </cell>
          <cell r="BW370">
            <v>37947730</v>
          </cell>
          <cell r="BX370" t="str">
            <v>N/A</v>
          </cell>
          <cell r="BY370" t="str">
            <v>N/A</v>
          </cell>
          <cell r="BZ370">
            <v>3794773</v>
          </cell>
          <cell r="CA370" t="str">
            <v>N/A</v>
          </cell>
          <cell r="CB370">
            <v>82523</v>
          </cell>
          <cell r="CC370">
            <v>143323</v>
          </cell>
          <cell r="CD370" t="str">
            <v xml:space="preserve">	2018011001175</v>
          </cell>
          <cell r="CE370">
            <v>44993</v>
          </cell>
          <cell r="CF370">
            <v>44998</v>
          </cell>
          <cell r="CG370" t="str">
            <v>N/A</v>
          </cell>
          <cell r="CH370" t="str">
            <v>N/A</v>
          </cell>
          <cell r="CI370" t="str">
            <v>N/A</v>
          </cell>
          <cell r="CJ370" t="str">
            <v>N/A</v>
          </cell>
          <cell r="CK370" t="str">
            <v>N/A</v>
          </cell>
          <cell r="CL370">
            <v>0</v>
          </cell>
          <cell r="CM370" t="str">
            <v>N/A</v>
          </cell>
          <cell r="CN370">
            <v>0</v>
          </cell>
          <cell r="CO370" t="str">
            <v>N/A</v>
          </cell>
          <cell r="CP370">
            <v>0</v>
          </cell>
          <cell r="CQ370" t="str">
            <v>N/A</v>
          </cell>
          <cell r="CR370">
            <v>0</v>
          </cell>
          <cell r="CS370" t="str">
            <v>N/A</v>
          </cell>
          <cell r="CT370">
            <v>0</v>
          </cell>
          <cell r="CU370" t="str">
            <v>N/A</v>
          </cell>
          <cell r="CV370">
            <v>0</v>
          </cell>
          <cell r="CW370">
            <v>37947730</v>
          </cell>
          <cell r="CX370" t="str">
            <v>NO</v>
          </cell>
          <cell r="CY370" t="str">
            <v>N/A</v>
          </cell>
          <cell r="CZ370" t="str">
            <v>N/A</v>
          </cell>
          <cell r="DA370" t="str">
            <v>N/A</v>
          </cell>
          <cell r="DB370">
            <v>45291</v>
          </cell>
          <cell r="DC370">
            <v>45291</v>
          </cell>
          <cell r="DD370">
            <v>-51</v>
          </cell>
          <cell r="DE370" t="str">
            <v>NO</v>
          </cell>
          <cell r="DF370" t="str">
            <v>Bogotá D.C.</v>
          </cell>
          <cell r="DG370" t="str">
            <v>Cumplimiento</v>
          </cell>
          <cell r="DH370" t="str">
            <v>21-45-101403055</v>
          </cell>
          <cell r="DI370">
            <v>0</v>
          </cell>
          <cell r="DJ370" t="str">
            <v>Seguros del Esado S.A.</v>
          </cell>
          <cell r="DK370">
            <v>44994</v>
          </cell>
          <cell r="DL370" t="str">
            <v>10/03/2023 - 01/07/2024</v>
          </cell>
          <cell r="DM370">
            <v>44998</v>
          </cell>
          <cell r="DN370" t="str">
            <v>https://jepcolombia.sharepoint.com/:b:/g/SE/DAJ/SDC/EbLDIJ1dSm9FvpKzZJGrx0MBvbMzTPFhvgN2PdFAWGiHnw?e=6ztJe0</v>
          </cell>
          <cell r="DO370" t="str">
            <v>Ninguna</v>
          </cell>
          <cell r="DP370" t="str">
            <v>Terminado</v>
          </cell>
          <cell r="DQ370" t="str">
            <v>Ingreso</v>
          </cell>
          <cell r="DR370" t="str">
            <v>N/A</v>
          </cell>
          <cell r="DS370" t="str">
            <v>DERECHO</v>
          </cell>
          <cell r="DT370" t="str">
            <v>N/A</v>
          </cell>
          <cell r="DU370" t="str">
            <v>FEMENINO</v>
          </cell>
        </row>
        <row r="371">
          <cell r="AY371" t="str">
            <v>JEP-541-2023</v>
          </cell>
          <cell r="AZ371" t="str">
            <v>JEP-CSPO-538-2023</v>
          </cell>
          <cell r="BA371" t="str">
            <v>Julieth Barrera</v>
          </cell>
          <cell r="BB371">
            <v>45008</v>
          </cell>
          <cell r="BC371" t="str">
            <v>Andrés Yesid Castellano Atara</v>
          </cell>
          <cell r="BD371" t="str">
            <v>Contratos o convenios que no requieren pluralidad de ofertas</v>
          </cell>
          <cell r="BE371" t="str">
            <v>1. Prestación de servicios</v>
          </cell>
          <cell r="BF371" t="str">
            <v>Cédula de ciudadanía</v>
          </cell>
          <cell r="BG371">
            <v>1010173201</v>
          </cell>
          <cell r="BH371">
            <v>3</v>
          </cell>
          <cell r="BI371" t="str">
            <v>Persona Natural</v>
          </cell>
          <cell r="BJ371" t="str">
            <v>Bogotá D.C.</v>
          </cell>
          <cell r="BK371" t="str">
            <v>Prestar servicios profesionales para acompañar a la subdirección de talento humano en el análisis de verificación de requisitos mínimos y demás actividades relacionadas con la vinculación de servidores públicos</v>
          </cell>
          <cell r="BL371" t="str">
            <v>Funciones de la dependencia</v>
          </cell>
          <cell r="BM371" t="str">
            <v>Harvey Danilo Suárez Morales</v>
          </cell>
          <cell r="BN371" t="str">
            <v>Secretaría Ejecutiva</v>
          </cell>
          <cell r="BO371" t="str">
            <v xml:space="preserve">DD- Subdirección de Talento Humano </v>
          </cell>
          <cell r="BP371" t="str">
            <v>Francy Elena Palomino Millán</v>
          </cell>
          <cell r="BQ371">
            <v>31905812</v>
          </cell>
          <cell r="BR371" t="str">
            <v xml:space="preserve">DD - Subdirección de Talento Humano </v>
          </cell>
          <cell r="BS371" t="str">
            <v>César Augusto Vargas Londoño
1.010.167.159
29/09/2023 - hasta por el término que dure la ausencia
de su titular</v>
          </cell>
          <cell r="BT371" t="str">
            <v>N/A</v>
          </cell>
          <cell r="BU371" t="str">
            <v>N/A</v>
          </cell>
          <cell r="BV371" t="str">
            <v>inversión</v>
          </cell>
          <cell r="BW371">
            <v>26411620</v>
          </cell>
          <cell r="BX371" t="str">
            <v>N/A</v>
          </cell>
          <cell r="BY371" t="str">
            <v>N/A</v>
          </cell>
          <cell r="BZ371">
            <v>4401938</v>
          </cell>
          <cell r="CA371" t="str">
            <v>N/A</v>
          </cell>
          <cell r="CB371">
            <v>72323</v>
          </cell>
          <cell r="CC371">
            <v>180723</v>
          </cell>
          <cell r="CD371">
            <v>2018011001175</v>
          </cell>
          <cell r="CE371">
            <v>45015</v>
          </cell>
          <cell r="CF371">
            <v>45017</v>
          </cell>
          <cell r="CG371" t="str">
            <v>N/A</v>
          </cell>
          <cell r="CH371" t="str">
            <v>N/A</v>
          </cell>
          <cell r="CI371" t="str">
            <v>N/A</v>
          </cell>
          <cell r="CJ371" t="str">
            <v>N/A</v>
          </cell>
          <cell r="CK371" t="str">
            <v>N/A</v>
          </cell>
          <cell r="CL371">
            <v>12472159</v>
          </cell>
          <cell r="CM371">
            <v>45194</v>
          </cell>
          <cell r="CN371">
            <v>0</v>
          </cell>
          <cell r="CO371" t="str">
            <v>N/A</v>
          </cell>
          <cell r="CP371">
            <v>0</v>
          </cell>
          <cell r="CQ371" t="str">
            <v>N/A</v>
          </cell>
          <cell r="CR371">
            <v>0</v>
          </cell>
          <cell r="CS371" t="str">
            <v>N/A</v>
          </cell>
          <cell r="CT371">
            <v>1</v>
          </cell>
          <cell r="CU371">
            <v>45195</v>
          </cell>
          <cell r="CV371">
            <v>91</v>
          </cell>
          <cell r="CW371">
            <v>38883779</v>
          </cell>
          <cell r="CX371" t="str">
            <v>NO</v>
          </cell>
          <cell r="CY371" t="str">
            <v>N/A</v>
          </cell>
          <cell r="CZ371" t="str">
            <v>N/A</v>
          </cell>
          <cell r="DA371" t="str">
            <v>N/A</v>
          </cell>
          <cell r="DB371">
            <v>45194</v>
          </cell>
          <cell r="DC371">
            <v>45285</v>
          </cell>
          <cell r="DD371">
            <v>-57</v>
          </cell>
          <cell r="DE371" t="str">
            <v>NO</v>
          </cell>
          <cell r="DF371" t="str">
            <v>Bogotá D.C.</v>
          </cell>
          <cell r="DG371" t="str">
            <v>Cumplimiento</v>
          </cell>
          <cell r="DH371" t="str">
            <v>17-47-101004076</v>
          </cell>
          <cell r="DI371">
            <v>0</v>
          </cell>
          <cell r="DJ371" t="str">
            <v>Seguros del Estado S.A.</v>
          </cell>
          <cell r="DK371">
            <v>45016</v>
          </cell>
          <cell r="DL371" t="str">
            <v>30/03/2023 - 31/03/2024</v>
          </cell>
          <cell r="DM371">
            <v>45016</v>
          </cell>
          <cell r="DN371" t="str">
            <v>https://jepcolombia.sharepoint.com/:b:/g/SE/DAJ/SDC/ET-zpZmSeztJsE2oPLzj0pEB8RAp9mjlZVLwAF8_wAZVIQ?e=J7bnXH</v>
          </cell>
          <cell r="DO371" t="str">
            <v>Revisado 13/04/2023 estaba rechazado y cambio a firmado el 30
El 25/09/2023 se publicó el Otrosí No.1 al contrato adición y prorroga</v>
          </cell>
          <cell r="DP371" t="str">
            <v>Terminado</v>
          </cell>
          <cell r="DQ371" t="str">
            <v>Adición y prorroga</v>
          </cell>
          <cell r="DR371" t="str">
            <v>N/A</v>
          </cell>
          <cell r="DS371" t="str">
            <v>DERECHO</v>
          </cell>
          <cell r="DT371" t="str">
            <v>N/A</v>
          </cell>
          <cell r="DU371" t="str">
            <v>MASCULINO</v>
          </cell>
        </row>
        <row r="372">
          <cell r="AY372" t="str">
            <v>JEP-311-2023</v>
          </cell>
          <cell r="AZ372" t="str">
            <v>JEP-CSPO-311-2023</v>
          </cell>
          <cell r="BA372" t="str">
            <v>Julieth Barrera</v>
          </cell>
          <cell r="BB372">
            <v>44964</v>
          </cell>
          <cell r="BC372" t="str">
            <v>Yurena Ariza Hernández</v>
          </cell>
          <cell r="BD372" t="str">
            <v>Contratos o convenios que no requieren pluralidad de ofertas</v>
          </cell>
          <cell r="BE372" t="str">
            <v>1. Prestación de servicios</v>
          </cell>
          <cell r="BF372" t="str">
            <v>Cédula de ciudadanía</v>
          </cell>
          <cell r="BG372">
            <v>1143363701</v>
          </cell>
          <cell r="BH372">
            <v>2</v>
          </cell>
          <cell r="BI372" t="str">
            <v>Persona Natural</v>
          </cell>
          <cell r="BJ372" t="str">
            <v xml:space="preserve">Cartagena </v>
          </cell>
          <cell r="BK372" t="str">
            <v>Prestar servicios profesionales para acompañar a la subdirección de talento humano en los diferentes procesos administrativos inherentes a la vinculación, permanencia y desvinculación de servidores públicos y practicantes, pasantes y auxiliares judiciales, como parte de la gestión del talento humano</v>
          </cell>
          <cell r="BL372" t="str">
            <v>Funciones de la dependencia</v>
          </cell>
          <cell r="BM372" t="str">
            <v>Harvey Danilo Suarez Morales</v>
          </cell>
          <cell r="BN372" t="str">
            <v>Secretaría Ejecutiva</v>
          </cell>
          <cell r="BO372" t="str">
            <v xml:space="preserve">DD- Subdirección de Talento Humano </v>
          </cell>
          <cell r="BP372" t="str">
            <v>Francy Elena Palomino Millán</v>
          </cell>
          <cell r="BQ372">
            <v>31905812</v>
          </cell>
          <cell r="BR372" t="str">
            <v xml:space="preserve">DD - Subdirección de Talento Humano </v>
          </cell>
          <cell r="BS372" t="str">
            <v>César Augusto Vargas Londoño
1.010.167.159
29/09/2023 - hasta por el término que dure la ausencia
de su titular</v>
          </cell>
          <cell r="BT372" t="str">
            <v>N/A</v>
          </cell>
          <cell r="BU372" t="str">
            <v>N/A</v>
          </cell>
          <cell r="BV372" t="str">
            <v>Inversión</v>
          </cell>
          <cell r="BW372">
            <v>31147509</v>
          </cell>
          <cell r="BX372" t="str">
            <v>N/A</v>
          </cell>
          <cell r="BY372" t="str">
            <v>N/A</v>
          </cell>
          <cell r="BZ372">
            <v>5464476</v>
          </cell>
          <cell r="CA372" t="str">
            <v>N/A</v>
          </cell>
          <cell r="CB372">
            <v>77823</v>
          </cell>
          <cell r="CC372" t="str">
            <v xml:space="preserve">	93823</v>
          </cell>
          <cell r="CD372">
            <v>2018011001175</v>
          </cell>
          <cell r="CE372">
            <v>44973</v>
          </cell>
          <cell r="CF372">
            <v>44977</v>
          </cell>
          <cell r="CG372" t="str">
            <v>N/A</v>
          </cell>
          <cell r="CH372" t="str">
            <v>N/A</v>
          </cell>
          <cell r="CI372" t="str">
            <v>N/A</v>
          </cell>
          <cell r="CJ372" t="str">
            <v>N/A</v>
          </cell>
          <cell r="CK372" t="str">
            <v>N/A</v>
          </cell>
          <cell r="CL372">
            <v>0</v>
          </cell>
          <cell r="CM372" t="str">
            <v>N/A</v>
          </cell>
          <cell r="CN372">
            <v>0</v>
          </cell>
          <cell r="CO372" t="str">
            <v>N/A</v>
          </cell>
          <cell r="CP372">
            <v>0</v>
          </cell>
          <cell r="CQ372" t="str">
            <v>N/A</v>
          </cell>
          <cell r="CR372">
            <v>0</v>
          </cell>
          <cell r="CS372" t="str">
            <v>N/A</v>
          </cell>
          <cell r="CT372">
            <v>0</v>
          </cell>
          <cell r="CU372">
            <v>0</v>
          </cell>
          <cell r="CV372">
            <v>0</v>
          </cell>
          <cell r="CW372">
            <v>31147509</v>
          </cell>
          <cell r="CX372" t="str">
            <v>NO</v>
          </cell>
          <cell r="CY372" t="str">
            <v>N/A</v>
          </cell>
          <cell r="CZ372" t="str">
            <v>N/A</v>
          </cell>
          <cell r="DA372" t="str">
            <v>N/A</v>
          </cell>
          <cell r="DB372">
            <v>45138</v>
          </cell>
          <cell r="DC372">
            <v>45138</v>
          </cell>
          <cell r="DD372">
            <v>-204</v>
          </cell>
          <cell r="DE372" t="str">
            <v>NO</v>
          </cell>
          <cell r="DF372" t="str">
            <v>Bogotá D.C.</v>
          </cell>
          <cell r="DG372" t="str">
            <v>Cumplimiento</v>
          </cell>
          <cell r="DH372" t="str">
            <v>11-47-101014137</v>
          </cell>
          <cell r="DI372">
            <v>0</v>
          </cell>
          <cell r="DJ372" t="str">
            <v>Seguros del Estado S.A.</v>
          </cell>
          <cell r="DK372">
            <v>44974</v>
          </cell>
          <cell r="DL372" t="str">
            <v>16/02/2023 - 26/04/2024</v>
          </cell>
          <cell r="DM372">
            <v>44977</v>
          </cell>
          <cell r="DN372" t="str">
            <v>https://jepcolombia.sharepoint.com/:b:/g/SE/DAJ/SDC/EZ-EgH43VpZIppiGrCwVwG4BFrdFoZJQQ6HjzKz-Zr0_7A?e=Rlg5bK</v>
          </cell>
          <cell r="DO372" t="str">
            <v>Ninguna</v>
          </cell>
          <cell r="DP372" t="str">
            <v>Terminado</v>
          </cell>
          <cell r="DQ372" t="str">
            <v>Ingreso</v>
          </cell>
          <cell r="DR372" t="str">
            <v>N/A</v>
          </cell>
          <cell r="DS372" t="str">
            <v>PENDIENTE</v>
          </cell>
          <cell r="DT372" t="str">
            <v>N/A</v>
          </cell>
          <cell r="DU372" t="str">
            <v>FEMENINO</v>
          </cell>
        </row>
        <row r="373">
          <cell r="AY373" t="str">
            <v>JEP-558-2023</v>
          </cell>
          <cell r="AZ373" t="str">
            <v>JEP-CSPO-555-2023</v>
          </cell>
          <cell r="BA373" t="str">
            <v>Julieth Barrera</v>
          </cell>
          <cell r="BB373">
            <v>45028</v>
          </cell>
          <cell r="BC373" t="str">
            <v>Daniela Calderon Olaya</v>
          </cell>
          <cell r="BD373" t="str">
            <v>Contratos o convenios que no requieren pluralidad de ofertas</v>
          </cell>
          <cell r="BE373" t="str">
            <v>1. Prestación de servicios</v>
          </cell>
          <cell r="BF373" t="str">
            <v>Cédula de ciudadanía</v>
          </cell>
          <cell r="BG373">
            <v>1014278771</v>
          </cell>
          <cell r="BH373">
            <v>6</v>
          </cell>
          <cell r="BI373" t="str">
            <v>Persona Natural</v>
          </cell>
          <cell r="BJ373" t="str">
            <v>Bogotá D.C.</v>
          </cell>
          <cell r="BK373" t="str">
            <v>Prestar servicios de apoyo al proceso de vinculaciones y desvinculaciones en actividades relacionadas con el manejo documental de la Subdirección de Talento Humano</v>
          </cell>
          <cell r="BL373" t="str">
            <v>Funciones de la dependencia</v>
          </cell>
          <cell r="BM373" t="str">
            <v>Harvey Danilo Suárez Morales</v>
          </cell>
          <cell r="BN373" t="str">
            <v>Secretaría Ejecutiva</v>
          </cell>
          <cell r="BO373" t="str">
            <v xml:space="preserve">DD- Subdirección de Talento Humano </v>
          </cell>
          <cell r="BP373" t="str">
            <v>Francy Elena Palomino Millán</v>
          </cell>
          <cell r="BQ373">
            <v>31905812</v>
          </cell>
          <cell r="BR373" t="str">
            <v xml:space="preserve">DD - Subdirección de Talento Humano </v>
          </cell>
          <cell r="BS373" t="str">
            <v>César Augusto Vargas Londoño
1.010.167.159
29/09/2023 - hasta por el término que dure la ausencia
de su titular</v>
          </cell>
          <cell r="BT373" t="str">
            <v>N/A</v>
          </cell>
          <cell r="BU373" t="str">
            <v>N/A</v>
          </cell>
          <cell r="BV373" t="str">
            <v>Inversión</v>
          </cell>
          <cell r="BW373">
            <v>23770442</v>
          </cell>
          <cell r="BX373" t="str">
            <v>N/A</v>
          </cell>
          <cell r="BY373" t="str">
            <v>N/A</v>
          </cell>
          <cell r="BZ373">
            <v>2732236</v>
          </cell>
          <cell r="CA373" t="str">
            <v>N/A</v>
          </cell>
          <cell r="CB373">
            <v>80023</v>
          </cell>
          <cell r="CC373" t="str">
            <v xml:space="preserve">	197423</v>
          </cell>
          <cell r="CD373">
            <v>2018011001175</v>
          </cell>
          <cell r="CE373">
            <v>45034</v>
          </cell>
          <cell r="CF373">
            <v>45036</v>
          </cell>
          <cell r="CG373" t="str">
            <v>María Camila Reina Real</v>
          </cell>
          <cell r="CH373" t="str">
            <v>Cedula de ciudadanía</v>
          </cell>
          <cell r="CI373">
            <v>1006203468</v>
          </cell>
          <cell r="CJ373">
            <v>8</v>
          </cell>
          <cell r="CK373">
            <v>45176</v>
          </cell>
          <cell r="CL373">
            <v>0</v>
          </cell>
          <cell r="CM373" t="str">
            <v>N/A</v>
          </cell>
          <cell r="CN373">
            <v>0</v>
          </cell>
          <cell r="CO373" t="str">
            <v>N/A</v>
          </cell>
          <cell r="CP373">
            <v>0</v>
          </cell>
          <cell r="CQ373" t="str">
            <v>N/A</v>
          </cell>
          <cell r="CR373">
            <v>0</v>
          </cell>
          <cell r="CS373" t="str">
            <v>N/A</v>
          </cell>
          <cell r="CT373">
            <v>0</v>
          </cell>
          <cell r="CU373" t="str">
            <v>N/A</v>
          </cell>
          <cell r="CV373">
            <v>0</v>
          </cell>
          <cell r="CW373">
            <v>23770442</v>
          </cell>
          <cell r="CX373" t="str">
            <v>NO</v>
          </cell>
          <cell r="CY373" t="str">
            <v>N/A</v>
          </cell>
          <cell r="CZ373" t="str">
            <v>N/A</v>
          </cell>
          <cell r="DA373" t="str">
            <v>N/A</v>
          </cell>
          <cell r="DB373">
            <v>45291</v>
          </cell>
          <cell r="DC373">
            <v>45291</v>
          </cell>
          <cell r="DD373">
            <v>-51</v>
          </cell>
          <cell r="DE373" t="str">
            <v>NO</v>
          </cell>
          <cell r="DF373" t="str">
            <v>Bogotá D.C.</v>
          </cell>
          <cell r="DG373" t="str">
            <v>Cumplimiento</v>
          </cell>
          <cell r="DH373" t="str">
            <v>460 47 994000064144</v>
          </cell>
          <cell r="DI373">
            <v>1</v>
          </cell>
          <cell r="DJ373" t="str">
            <v>Aseguradora Solidaria de Colombia</v>
          </cell>
          <cell r="DK373">
            <v>45035</v>
          </cell>
          <cell r="DL373" t="str">
            <v>19/04/2023 - 30/06/2024</v>
          </cell>
          <cell r="DM373">
            <v>45035</v>
          </cell>
          <cell r="DN373" t="str">
            <v>https://jepcolombia.sharepoint.com/:b:/g/SE/DAJ/SDC/Ecgg99mmKOVJjnpzAkVtLUUBzX4_etRpIo_u1S0DhZ_biw?e=wsxU4i</v>
          </cell>
          <cell r="DO373" t="str">
            <v>Se publica 7 de septiembre la cesión del contrato JEP-558-2023. Cesionaria María Reina.</v>
          </cell>
          <cell r="DP373" t="str">
            <v>Terminado</v>
          </cell>
          <cell r="DQ373" t="str">
            <v>Cesión</v>
          </cell>
          <cell r="DR373" t="str">
            <v>N/A</v>
          </cell>
          <cell r="DS373" t="str">
            <v>TRABAJO SOCIAL</v>
          </cell>
          <cell r="DT373" t="str">
            <v>N/A</v>
          </cell>
          <cell r="DU373" t="str">
            <v>FEMENINO</v>
          </cell>
        </row>
        <row r="374">
          <cell r="AY374" t="str">
            <v>JEP-407-2023</v>
          </cell>
          <cell r="AZ374" t="str">
            <v>JEP-CSPO-407-2023</v>
          </cell>
          <cell r="BA374" t="str">
            <v>Carlos Torres</v>
          </cell>
          <cell r="BB374">
            <v>44972</v>
          </cell>
          <cell r="BC374" t="str">
            <v xml:space="preserve">GRUPO EPYCA S.A.S. </v>
          </cell>
          <cell r="BD374" t="str">
            <v>Contratos o convenios que no requieren pluralidad de ofertas</v>
          </cell>
          <cell r="BE374" t="str">
            <v>1. Prestación de servicios</v>
          </cell>
          <cell r="BF374" t="str">
            <v>NIT</v>
          </cell>
          <cell r="BG374">
            <v>900329128</v>
          </cell>
          <cell r="BH374">
            <v>2</v>
          </cell>
          <cell r="BI374" t="str">
            <v>Persona Jurídica</v>
          </cell>
          <cell r="BJ374" t="str">
            <v>Bogotá D.C.</v>
          </cell>
          <cell r="BK374" t="str">
            <v xml:space="preserve">Prestar servicios profesionales de asesoría técnica y jurídica para apoyar a la Subdirección de Talento Humano en lo relacionado con el proceso de administración de personal de acuerdo con la estrategia de talento humano. </v>
          </cell>
          <cell r="BL374" t="str">
            <v>Funciones de la dependencia</v>
          </cell>
          <cell r="BM374" t="str">
            <v>Harvey Danilo Suárez Morales</v>
          </cell>
          <cell r="BN374" t="str">
            <v>Secretaría Ejecutiva</v>
          </cell>
          <cell r="BO374" t="str">
            <v xml:space="preserve">DD- Subdirección de Talento Humano </v>
          </cell>
          <cell r="BP374" t="str">
            <v>Francy Elena Palomino Millán</v>
          </cell>
          <cell r="BQ374">
            <v>31905812</v>
          </cell>
          <cell r="BR374" t="str">
            <v xml:space="preserve">DD - Subdirección de Talento Humano </v>
          </cell>
          <cell r="BS374" t="str">
            <v>César Augusto Vargas Londoño
1.010.167.159
29/09/2023 - hasta por el término que dure la ausencia
de su titular</v>
          </cell>
          <cell r="BT374" t="str">
            <v>N/A</v>
          </cell>
          <cell r="BU374" t="str">
            <v>N/A</v>
          </cell>
          <cell r="BV374" t="str">
            <v>Inversión</v>
          </cell>
          <cell r="BW374">
            <v>201413146</v>
          </cell>
          <cell r="BX374" t="str">
            <v>N/A</v>
          </cell>
          <cell r="BY374" t="str">
            <v>N/A</v>
          </cell>
          <cell r="BZ374">
            <v>19304775</v>
          </cell>
          <cell r="CA374" t="str">
            <v>N/A</v>
          </cell>
          <cell r="CB374">
            <v>79623</v>
          </cell>
          <cell r="CC374">
            <v>101623</v>
          </cell>
          <cell r="CD374">
            <v>2018011001175</v>
          </cell>
          <cell r="CE374">
            <v>44977</v>
          </cell>
          <cell r="CF374">
            <v>44977</v>
          </cell>
          <cell r="CG374" t="str">
            <v>N/A</v>
          </cell>
          <cell r="CH374" t="str">
            <v>N/A</v>
          </cell>
          <cell r="CI374" t="str">
            <v>N/A</v>
          </cell>
          <cell r="CJ374" t="str">
            <v>N/A</v>
          </cell>
          <cell r="CK374" t="str">
            <v>N/A</v>
          </cell>
          <cell r="CL374">
            <v>0</v>
          </cell>
          <cell r="CM374" t="str">
            <v>N/A</v>
          </cell>
          <cell r="CN374">
            <v>0</v>
          </cell>
          <cell r="CO374" t="str">
            <v>N/A</v>
          </cell>
          <cell r="CP374">
            <v>0</v>
          </cell>
          <cell r="CQ374" t="str">
            <v>N/A</v>
          </cell>
          <cell r="CR374">
            <v>0</v>
          </cell>
          <cell r="CS374" t="str">
            <v>N/A</v>
          </cell>
          <cell r="CT374">
            <v>0</v>
          </cell>
          <cell r="CU374" t="str">
            <v>N/A</v>
          </cell>
          <cell r="CV374">
            <v>0</v>
          </cell>
          <cell r="CW374">
            <v>201413146</v>
          </cell>
          <cell r="CX374" t="str">
            <v>NO</v>
          </cell>
          <cell r="CY374" t="str">
            <v>N/A</v>
          </cell>
          <cell r="CZ374" t="str">
            <v>N/A</v>
          </cell>
          <cell r="DA374" t="str">
            <v>N/A</v>
          </cell>
          <cell r="DB374">
            <v>45291</v>
          </cell>
          <cell r="DC374">
            <v>45291</v>
          </cell>
          <cell r="DD374">
            <v>-51</v>
          </cell>
          <cell r="DE374" t="str">
            <v>SI</v>
          </cell>
          <cell r="DF374" t="str">
            <v xml:space="preserve">Bogotá D.C. </v>
          </cell>
          <cell r="DG374" t="str">
            <v>Cumplimiento</v>
          </cell>
          <cell r="DH374" t="str">
            <v>14-45-101092845</v>
          </cell>
          <cell r="DI374">
            <v>0</v>
          </cell>
          <cell r="DJ374" t="str">
            <v>Seguros del Estado S.A.</v>
          </cell>
          <cell r="DK374">
            <v>44974</v>
          </cell>
          <cell r="DL374" t="str">
            <v>16/02/2023 - 31/12/2026</v>
          </cell>
          <cell r="DM374">
            <v>44977</v>
          </cell>
          <cell r="DN374" t="str">
            <v>https://jepcolombia.sharepoint.com/:b:/g/SE/DAJ/SDC/EXlG18srACtErYJrU927fRsBZT-AyTvOVilo08IEuctwTg?e=3IRQr5</v>
          </cell>
          <cell r="DO374" t="str">
            <v>Ninguna</v>
          </cell>
          <cell r="DP374" t="str">
            <v>Terminado</v>
          </cell>
          <cell r="DQ374" t="str">
            <v>Ingreso</v>
          </cell>
          <cell r="DR374" t="str">
            <v>N/A</v>
          </cell>
          <cell r="DS374" t="str">
            <v>N/A</v>
          </cell>
          <cell r="DT374" t="str">
            <v>N/A</v>
          </cell>
          <cell r="DU374" t="str">
            <v>N/A</v>
          </cell>
        </row>
        <row r="375">
          <cell r="AY375" t="str">
            <v>JEP-542-2023</v>
          </cell>
          <cell r="AZ375" t="str">
            <v>JEP-CSPO-539-2023</v>
          </cell>
          <cell r="BA375" t="str">
            <v>Julieth Barrera</v>
          </cell>
          <cell r="BB375">
            <v>45009</v>
          </cell>
          <cell r="BC375" t="str">
            <v>Michael Esteban Junca Sandoval</v>
          </cell>
          <cell r="BD375" t="str">
            <v>Contratos o convenios que no requieren pluralidad de ofertas</v>
          </cell>
          <cell r="BE375" t="str">
            <v>1. Prestación de servicios</v>
          </cell>
          <cell r="BF375" t="str">
            <v>Cédula de ciudadanía</v>
          </cell>
          <cell r="BG375">
            <v>1072664160</v>
          </cell>
          <cell r="BH375">
            <v>2</v>
          </cell>
          <cell r="BI375" t="str">
            <v>Persona Natural</v>
          </cell>
          <cell r="BJ375" t="str">
            <v>Chia</v>
          </cell>
          <cell r="BK375" t="str">
            <v>Prestar servicios profesionales para acompañar a la Subdirección de Talento Humano en el análisis de verificación de requisitos mínimos y demás actividades relacionadas con la vinculación de servidores públicos</v>
          </cell>
          <cell r="BL375" t="str">
            <v>Funciones de la dependencia</v>
          </cell>
          <cell r="BM375" t="str">
            <v>Harvey Danilo Suárez Morales</v>
          </cell>
          <cell r="BN375" t="str">
            <v>Secretaría Ejecutiva</v>
          </cell>
          <cell r="BO375" t="str">
            <v xml:space="preserve">DD- Subdirección de Talento Humano </v>
          </cell>
          <cell r="BP375" t="str">
            <v>Francy Elena Palomino Millán</v>
          </cell>
          <cell r="BQ375">
            <v>31905812</v>
          </cell>
          <cell r="BR375" t="str">
            <v xml:space="preserve">DD - Subdirección de Talento Humano </v>
          </cell>
          <cell r="BS375" t="str">
            <v>César Augusto Vargas Londoño
1.010.167.159
29/09/2023 - hasta por el término que dure la ausencia
de su titular</v>
          </cell>
          <cell r="BT375" t="str">
            <v>N/A</v>
          </cell>
          <cell r="BU375" t="str">
            <v>N/A</v>
          </cell>
          <cell r="BV375" t="str">
            <v>Inversión</v>
          </cell>
          <cell r="BW375">
            <v>26411620</v>
          </cell>
          <cell r="BX375" t="str">
            <v>N/A</v>
          </cell>
          <cell r="BY375" t="str">
            <v>N/A</v>
          </cell>
          <cell r="BZ375">
            <v>4401938</v>
          </cell>
          <cell r="CA375" t="str">
            <v>N/A</v>
          </cell>
          <cell r="CB375">
            <v>75223</v>
          </cell>
          <cell r="CC375">
            <v>180823</v>
          </cell>
          <cell r="CD375">
            <v>2018011001175</v>
          </cell>
          <cell r="CE375">
            <v>45015</v>
          </cell>
          <cell r="CF375">
            <v>45017</v>
          </cell>
          <cell r="CG375" t="str">
            <v>N/A</v>
          </cell>
          <cell r="CH375" t="str">
            <v>N/A</v>
          </cell>
          <cell r="CI375" t="str">
            <v>N/A</v>
          </cell>
          <cell r="CJ375" t="str">
            <v>N/A</v>
          </cell>
          <cell r="CK375" t="str">
            <v>N/A</v>
          </cell>
          <cell r="CL375">
            <v>12765621</v>
          </cell>
          <cell r="CM375">
            <v>45198</v>
          </cell>
          <cell r="CN375">
            <v>0</v>
          </cell>
          <cell r="CO375" t="str">
            <v>N/A</v>
          </cell>
          <cell r="CP375">
            <v>0</v>
          </cell>
          <cell r="CQ375" t="str">
            <v>N/A</v>
          </cell>
          <cell r="CR375">
            <v>0</v>
          </cell>
          <cell r="CS375" t="str">
            <v>N/A</v>
          </cell>
          <cell r="CT375">
            <v>1</v>
          </cell>
          <cell r="CU375">
            <v>45198</v>
          </cell>
          <cell r="CV375">
            <v>91</v>
          </cell>
          <cell r="CW375">
            <v>39177241</v>
          </cell>
          <cell r="CX375" t="str">
            <v>NO</v>
          </cell>
          <cell r="CY375" t="str">
            <v>N/A</v>
          </cell>
          <cell r="CZ375" t="str">
            <v>N/A</v>
          </cell>
          <cell r="DA375" t="str">
            <v>N/A</v>
          </cell>
          <cell r="DB375">
            <v>45196</v>
          </cell>
          <cell r="DC375">
            <v>45287</v>
          </cell>
          <cell r="DD375">
            <v>-55</v>
          </cell>
          <cell r="DE375" t="str">
            <v>NO</v>
          </cell>
          <cell r="DF375" t="str">
            <v>Bogotá D.C.</v>
          </cell>
          <cell r="DG375" t="str">
            <v>Cumplimiento</v>
          </cell>
          <cell r="DH375" t="str">
            <v xml:space="preserve">	17-47-101004078</v>
          </cell>
          <cell r="DI375">
            <v>0</v>
          </cell>
          <cell r="DJ375" t="str">
            <v>Seguros del Estado S.A.</v>
          </cell>
          <cell r="DK375">
            <v>45016</v>
          </cell>
          <cell r="DL375" t="str">
            <v>30/03/2023 - 31/03/2024</v>
          </cell>
          <cell r="DM375">
            <v>45017</v>
          </cell>
          <cell r="DN375" t="str">
            <v>https://jepcolombia.sharepoint.com/:b:/g/SE/DAJ/SDC/Ean0GOV2KLpMrxpYDSr9vf4BOhMzoIkqOPMXcCuMT9wJCg?e=LDIYbW</v>
          </cell>
          <cell r="DO375" t="str">
            <v>Mediante otrosí N°1 se modifica el plazo de ejecución al 27/12/2023 y se adiciona $12.765.621</v>
          </cell>
          <cell r="DP375" t="str">
            <v>Terminado</v>
          </cell>
          <cell r="DQ375" t="str">
            <v>Adición y prorroga</v>
          </cell>
          <cell r="DR375" t="str">
            <v>N/A</v>
          </cell>
          <cell r="DS375" t="str">
            <v>DERECHO</v>
          </cell>
          <cell r="DT375" t="str">
            <v>N/A</v>
          </cell>
          <cell r="DU375" t="str">
            <v>MASCULINO</v>
          </cell>
        </row>
        <row r="376">
          <cell r="AY376" t="str">
            <v>JEP-017-2023</v>
          </cell>
          <cell r="AZ376" t="str">
            <v>JEP-CSPO-017-2023</v>
          </cell>
          <cell r="BA376" t="str">
            <v>Carlos Torres</v>
          </cell>
          <cell r="BB376">
            <v>44932</v>
          </cell>
          <cell r="BC376" t="str">
            <v>Yenifer Mosquera Collazos</v>
          </cell>
          <cell r="BD376" t="str">
            <v>Contratos o convenios que no requieren pluralidad de ofertas</v>
          </cell>
          <cell r="BE376" t="str">
            <v>1. Prestación de servicios</v>
          </cell>
          <cell r="BF376" t="str">
            <v>Cédula de ciudadanía</v>
          </cell>
          <cell r="BG376">
            <v>1026287010</v>
          </cell>
          <cell r="BH376">
            <v>1</v>
          </cell>
          <cell r="BI376" t="str">
            <v>Persona Natural</v>
          </cell>
          <cell r="BJ376" t="str">
            <v>Bogotá D.C.</v>
          </cell>
          <cell r="BK376" t="str">
            <v>Prestar servicios de apoyo a la Subdirección de Talento Humano en aspectos relacionados con el trámite administrativo y archivo de documentos, como parte de la gestión del Talento Humano</v>
          </cell>
          <cell r="BL376" t="str">
            <v>Funciones de la dependencia</v>
          </cell>
          <cell r="BM376" t="str">
            <v>Harvey Danilo Suárez Morales</v>
          </cell>
          <cell r="BN376" t="str">
            <v>Secretaría Ejecutiva</v>
          </cell>
          <cell r="BO376" t="str">
            <v xml:space="preserve">DD- Subdirección de Talento Humano </v>
          </cell>
          <cell r="BP376" t="str">
            <v>Francy Elena Palomino Millán</v>
          </cell>
          <cell r="BQ376">
            <v>31905812</v>
          </cell>
          <cell r="BR376" t="str">
            <v xml:space="preserve">DD - Subdirección de Talento Humano </v>
          </cell>
          <cell r="BS376" t="str">
            <v>César Augusto Vargas Londoño
1.010.167.159
29/09/2023 - hasta por el término que dure la ausencia
de su titular</v>
          </cell>
          <cell r="BT376" t="str">
            <v>N/A</v>
          </cell>
          <cell r="BU376" t="str">
            <v>N/A</v>
          </cell>
          <cell r="BV376" t="str">
            <v>Inversión</v>
          </cell>
          <cell r="BW376">
            <v>40755860</v>
          </cell>
          <cell r="BX376" t="str">
            <v>N/A</v>
          </cell>
          <cell r="BY376" t="str">
            <v>N/A</v>
          </cell>
          <cell r="BZ376">
            <v>3415296</v>
          </cell>
          <cell r="CA376" t="str">
            <v>N/A</v>
          </cell>
          <cell r="CB376">
            <v>29023</v>
          </cell>
          <cell r="CC376">
            <v>22823</v>
          </cell>
          <cell r="CD376">
            <v>2018011001175</v>
          </cell>
          <cell r="CE376">
            <v>44932</v>
          </cell>
          <cell r="CF376">
            <v>44932</v>
          </cell>
          <cell r="CG376" t="str">
            <v xml:space="preserve">Luz Marina Piñeros </v>
          </cell>
          <cell r="CH376" t="str">
            <v>Cedula de ciudadanía</v>
          </cell>
          <cell r="CI376">
            <v>20472473</v>
          </cell>
          <cell r="CJ376">
            <v>8</v>
          </cell>
          <cell r="CK376">
            <v>45147</v>
          </cell>
          <cell r="CL376">
            <v>0</v>
          </cell>
          <cell r="CM376" t="str">
            <v>N/A</v>
          </cell>
          <cell r="CN376">
            <v>0</v>
          </cell>
          <cell r="CO376" t="str">
            <v>N/A</v>
          </cell>
          <cell r="CP376">
            <v>0</v>
          </cell>
          <cell r="CQ376" t="str">
            <v>N/A</v>
          </cell>
          <cell r="CR376">
            <v>0</v>
          </cell>
          <cell r="CS376" t="str">
            <v>N/A</v>
          </cell>
          <cell r="CT376">
            <v>0</v>
          </cell>
          <cell r="CU376" t="str">
            <v>N/A</v>
          </cell>
          <cell r="CV376">
            <v>0</v>
          </cell>
          <cell r="CW376">
            <v>40755860</v>
          </cell>
          <cell r="CX376" t="str">
            <v>NO</v>
          </cell>
          <cell r="CY376" t="str">
            <v>N/A</v>
          </cell>
          <cell r="CZ376" t="str">
            <v>N/A</v>
          </cell>
          <cell r="DA376" t="str">
            <v>N/A</v>
          </cell>
          <cell r="DB376">
            <v>45291</v>
          </cell>
          <cell r="DC376">
            <v>45291</v>
          </cell>
          <cell r="DD376">
            <v>-51</v>
          </cell>
          <cell r="DE376" t="str">
            <v>NO</v>
          </cell>
          <cell r="DF376" t="str">
            <v>Bogotá D.C.</v>
          </cell>
          <cell r="DG376" t="str">
            <v>Cumplimiento</v>
          </cell>
          <cell r="DH376" t="str">
            <v>340-47-994000041296
 460 47 994000067928</v>
          </cell>
          <cell r="DI376" t="str">
            <v>0
0</v>
          </cell>
          <cell r="DJ376" t="str">
            <v>Seguros del Estado S.A.
Aseguradora Solidaria de Colombia</v>
          </cell>
          <cell r="DK376" t="str">
            <v>06/01/2023
10/08/2023</v>
          </cell>
          <cell r="DL376" t="str">
            <v>06/01/2023 - 20/07/2024
09/08/2023 - 30/06/2024</v>
          </cell>
          <cell r="DM376" t="str">
            <v>06/01/2023
10/08/2023</v>
          </cell>
          <cell r="DN376" t="str">
            <v>https://jepcolombia.sharepoint.com/:b:/g/SE/DAJ/SDC/Ec99zaK4RG1Lh80MJuAnhWoBJ_PL6B5ES5NLno8MIf_RmA?e=aBhF1b</v>
          </cell>
          <cell r="DO376" t="str">
            <v>El 9/08/2023 se publicó la cesión del contrato JEP-017-2023 entre YENIFER MOSQUERA COLLAZOS - LA CEDENTE, y, LUZ MARINA PIÑEROS - LA CESIONARIA. Talento Humano</v>
          </cell>
          <cell r="DP376" t="str">
            <v>Terminado</v>
          </cell>
          <cell r="DQ376" t="str">
            <v>Cesión</v>
          </cell>
          <cell r="DR376" t="str">
            <v>N/A</v>
          </cell>
          <cell r="DS376" t="str">
            <v>AUXILIAR DE RECURSOS HUMANOS</v>
          </cell>
          <cell r="DT376" t="str">
            <v>N/A</v>
          </cell>
          <cell r="DU376" t="str">
            <v>FEMENINO</v>
          </cell>
        </row>
        <row r="377">
          <cell r="AY377" t="str">
            <v>JEP-153-2023</v>
          </cell>
          <cell r="AZ377" t="str">
            <v>JEP-CSPO-153-2023</v>
          </cell>
          <cell r="BA377" t="str">
            <v>Julieth Barrera</v>
          </cell>
          <cell r="BB377">
            <v>44950</v>
          </cell>
          <cell r="BC377" t="str">
            <v>Diana Marcela Castañeda Romero</v>
          </cell>
          <cell r="BD377" t="str">
            <v>Contratos o convenios que no requieren pluralidad de ofertas</v>
          </cell>
          <cell r="BE377" t="str">
            <v>1. Prestación de servicios</v>
          </cell>
          <cell r="BF377" t="str">
            <v>Cédula de ciudadanía</v>
          </cell>
          <cell r="BG377">
            <v>52508291</v>
          </cell>
          <cell r="BH377">
            <v>8</v>
          </cell>
          <cell r="BI377" t="str">
            <v>Persona Natural</v>
          </cell>
          <cell r="BJ377" t="str">
            <v>Bogotá D.C.</v>
          </cell>
          <cell r="BK377" t="str">
            <v>Prestar servicios de apoyo a la subdirección de talento humano en las actividades relacionadas con la planeación y ejecución del plan de bienestar social laboral,
como parte de la gestión del talento humano</v>
          </cell>
          <cell r="BL377" t="str">
            <v>Funciones de la dependencia</v>
          </cell>
          <cell r="BM377" t="str">
            <v>Harvey Danilo Suárez Morales</v>
          </cell>
          <cell r="BN377" t="str">
            <v>Secretaría Ejecutiva</v>
          </cell>
          <cell r="BO377" t="str">
            <v xml:space="preserve">DD- Subdirección de Talento Humano </v>
          </cell>
          <cell r="BP377" t="str">
            <v>Francy Elena Palomino Millán</v>
          </cell>
          <cell r="BQ377">
            <v>31905812</v>
          </cell>
          <cell r="BR377" t="str">
            <v xml:space="preserve">DD - Subdirección de Talento Humano </v>
          </cell>
          <cell r="BS377" t="str">
            <v>César Augusto Vargas Londoño
1.010.167.159
29/09/2023 - hasta por el término que dure la ausencia
de su titular</v>
          </cell>
          <cell r="BT377" t="str">
            <v>N/A</v>
          </cell>
          <cell r="BU377" t="str">
            <v>N/A</v>
          </cell>
          <cell r="BV377" t="str">
            <v>Inversión</v>
          </cell>
          <cell r="BW377">
            <v>39162058</v>
          </cell>
          <cell r="BX377" t="str">
            <v>N/A</v>
          </cell>
          <cell r="BY377" t="str">
            <v>N/A</v>
          </cell>
          <cell r="BZ377">
            <v>3415296</v>
          </cell>
          <cell r="CA377" t="str">
            <v>N/A</v>
          </cell>
          <cell r="CB377">
            <v>62823</v>
          </cell>
          <cell r="CC377">
            <v>48023</v>
          </cell>
          <cell r="CD377">
            <v>2018011001175</v>
          </cell>
          <cell r="CE377">
            <v>44951</v>
          </cell>
          <cell r="CF377">
            <v>44952</v>
          </cell>
          <cell r="CG377" t="str">
            <v>N/A</v>
          </cell>
          <cell r="CH377" t="str">
            <v>N/A</v>
          </cell>
          <cell r="CI377" t="str">
            <v>N/A</v>
          </cell>
          <cell r="CJ377" t="str">
            <v>N/A</v>
          </cell>
          <cell r="CK377" t="str">
            <v>N/A</v>
          </cell>
          <cell r="CL377">
            <v>0</v>
          </cell>
          <cell r="CM377" t="str">
            <v>N/A</v>
          </cell>
          <cell r="CN377">
            <v>0</v>
          </cell>
          <cell r="CO377" t="str">
            <v>N/A</v>
          </cell>
          <cell r="CP377">
            <v>0</v>
          </cell>
          <cell r="CQ377" t="str">
            <v>N/A</v>
          </cell>
          <cell r="CR377">
            <v>0</v>
          </cell>
          <cell r="CS377" t="str">
            <v>N/A</v>
          </cell>
          <cell r="CT377">
            <v>0</v>
          </cell>
          <cell r="CU377" t="str">
            <v>N/A</v>
          </cell>
          <cell r="CV377">
            <v>0</v>
          </cell>
          <cell r="CW377">
            <v>39162058</v>
          </cell>
          <cell r="CX377" t="str">
            <v>NO</v>
          </cell>
          <cell r="CY377" t="str">
            <v>N/A</v>
          </cell>
          <cell r="CZ377" t="str">
            <v>N/A</v>
          </cell>
          <cell r="DA377" t="str">
            <v>N/A</v>
          </cell>
          <cell r="DB377">
            <v>45291</v>
          </cell>
          <cell r="DC377">
            <v>45291</v>
          </cell>
          <cell r="DD377">
            <v>-51</v>
          </cell>
          <cell r="DE377" t="str">
            <v>SI</v>
          </cell>
          <cell r="DF377" t="str">
            <v>Bogotá D.C.</v>
          </cell>
          <cell r="DG377" t="str">
            <v>Cumplimiento</v>
          </cell>
          <cell r="DH377" t="str">
            <v>63-47-101001459</v>
          </cell>
          <cell r="DI377">
            <v>0</v>
          </cell>
          <cell r="DJ377" t="str">
            <v>Seguros del Estado S.A.</v>
          </cell>
          <cell r="DK377">
            <v>44952</v>
          </cell>
          <cell r="DL377" t="str">
            <v>26/01/2023 - 30/06/2024</v>
          </cell>
          <cell r="DM377">
            <v>44952</v>
          </cell>
          <cell r="DN377" t="str">
            <v>https://jepcolombia.sharepoint.com/:b:/g/SE/DAJ/SDC/EUFhNpcwmh9Dvps_fWsEgIsBjVMOccr62skJM2tnqo1SZg?e=6q8Z6u</v>
          </cell>
          <cell r="DO377" t="str">
            <v>Ninguna</v>
          </cell>
          <cell r="DP377" t="str">
            <v>Terminado</v>
          </cell>
          <cell r="DQ377" t="str">
            <v>Ingreso</v>
          </cell>
          <cell r="DR377" t="str">
            <v>N/A</v>
          </cell>
          <cell r="DS377" t="str">
            <v>COMERCIO INTERNACIONAL</v>
          </cell>
          <cell r="DT377" t="str">
            <v>N/A</v>
          </cell>
          <cell r="DU377" t="str">
            <v>FEMENINO</v>
          </cell>
        </row>
        <row r="378">
          <cell r="AY378" t="str">
            <v>JEP-363-2023</v>
          </cell>
          <cell r="AZ378" t="str">
            <v>JEP-CSPO-363-2023</v>
          </cell>
          <cell r="BA378" t="str">
            <v>Julieth Barrera</v>
          </cell>
          <cell r="BB378">
            <v>44967</v>
          </cell>
          <cell r="BC378" t="str">
            <v>Diana Marcela Gómez Zoriano</v>
          </cell>
          <cell r="BD378" t="str">
            <v>Contratos o convenios que no requieren pluralidad de ofertas</v>
          </cell>
          <cell r="BE378" t="str">
            <v>1. Prestación de servicios</v>
          </cell>
          <cell r="BF378" t="str">
            <v>Cédula de ciudadanía</v>
          </cell>
          <cell r="BG378">
            <v>1023885735</v>
          </cell>
          <cell r="BH378">
            <v>7</v>
          </cell>
          <cell r="BI378" t="str">
            <v>Persona Natural</v>
          </cell>
          <cell r="BJ378" t="str">
            <v>Bogotá D.C.</v>
          </cell>
          <cell r="BK378" t="str">
            <v>Prestar servicios de apoyo a la Subdirección de Talento Humano en las actividades relacionadas con la planeación y ejecución de la estrategia del Talento Humano, como parte de la gestión del talento humano.</v>
          </cell>
          <cell r="BL378" t="str">
            <v>Funciones de la dependencia</v>
          </cell>
          <cell r="BM378" t="str">
            <v>Harvey Danilo Suárez Morales</v>
          </cell>
          <cell r="BN378" t="str">
            <v>Secretaría Ejecutiva</v>
          </cell>
          <cell r="BO378" t="str">
            <v xml:space="preserve">DD- Subdirección de Talento Humano </v>
          </cell>
          <cell r="BP378" t="str">
            <v>Francy Elena Palomino Millán</v>
          </cell>
          <cell r="BQ378">
            <v>31905812</v>
          </cell>
          <cell r="BR378" t="str">
            <v xml:space="preserve">DD - Subdirección de Talento Humano </v>
          </cell>
          <cell r="BS378" t="str">
            <v>César Augusto Vargas Londoño
1.010.167.159
29/09/2023 - hasta por el término que dure la ausencia
de su titular</v>
          </cell>
          <cell r="BT378" t="str">
            <v>N/A</v>
          </cell>
          <cell r="BU378" t="str">
            <v>N/A</v>
          </cell>
          <cell r="BV378" t="str">
            <v>Inversión</v>
          </cell>
          <cell r="BW378">
            <v>36315977</v>
          </cell>
          <cell r="BX378" t="str">
            <v>N/A</v>
          </cell>
          <cell r="BY378" t="str">
            <v>N/A</v>
          </cell>
          <cell r="BZ378">
            <v>3415296</v>
          </cell>
          <cell r="CA378" t="str">
            <v>N/A</v>
          </cell>
          <cell r="CB378">
            <v>78123</v>
          </cell>
          <cell r="CC378">
            <v>93923</v>
          </cell>
          <cell r="CD378">
            <v>2018011001175</v>
          </cell>
          <cell r="CE378">
            <v>44973</v>
          </cell>
          <cell r="CF378">
            <v>44974</v>
          </cell>
          <cell r="CG378" t="str">
            <v>N/A</v>
          </cell>
          <cell r="CH378" t="str">
            <v>N/A</v>
          </cell>
          <cell r="CI378" t="str">
            <v>N/A</v>
          </cell>
          <cell r="CJ378" t="str">
            <v>N/A</v>
          </cell>
          <cell r="CK378" t="str">
            <v>N/A</v>
          </cell>
          <cell r="CL378">
            <v>0</v>
          </cell>
          <cell r="CM378" t="str">
            <v>N/A</v>
          </cell>
          <cell r="CN378">
            <v>0</v>
          </cell>
          <cell r="CO378" t="str">
            <v>N/A</v>
          </cell>
          <cell r="CP378">
            <v>0</v>
          </cell>
          <cell r="CQ378" t="str">
            <v>N/A</v>
          </cell>
          <cell r="CR378">
            <v>0</v>
          </cell>
          <cell r="CS378" t="str">
            <v>N/A</v>
          </cell>
          <cell r="CT378">
            <v>0</v>
          </cell>
          <cell r="CU378" t="str">
            <v>N/A</v>
          </cell>
          <cell r="CV378">
            <v>0</v>
          </cell>
          <cell r="CW378">
            <v>36315977</v>
          </cell>
          <cell r="CX378" t="str">
            <v>NO</v>
          </cell>
          <cell r="CY378" t="str">
            <v>N/A</v>
          </cell>
          <cell r="CZ378" t="str">
            <v>N/A</v>
          </cell>
          <cell r="DA378" t="str">
            <v>N/A</v>
          </cell>
          <cell r="DB378">
            <v>45291</v>
          </cell>
          <cell r="DC378">
            <v>45291</v>
          </cell>
          <cell r="DD378">
            <v>-51</v>
          </cell>
          <cell r="DE378" t="str">
            <v>NO</v>
          </cell>
          <cell r="DF378" t="str">
            <v>Bogotá D.C.</v>
          </cell>
          <cell r="DG378" t="str">
            <v>Cumplimiento</v>
          </cell>
          <cell r="DH378" t="str">
            <v>63-45-101041510</v>
          </cell>
          <cell r="DI378">
            <v>0</v>
          </cell>
          <cell r="DJ378" t="str">
            <v>Seguros del Estado S.A.</v>
          </cell>
          <cell r="DK378">
            <v>44973</v>
          </cell>
          <cell r="DL378" t="str">
            <v>15/02/2023 - 30/06/2024</v>
          </cell>
          <cell r="DM378">
            <v>44974</v>
          </cell>
          <cell r="DN378" t="str">
            <v>https://jepcolombia.sharepoint.com/:b:/g/SE/DAJ/SDC/EQd8QOeXS_VFkAYujIBGbGcBHwf-XTzkor1bmooaWMQGcQ?e=ARDafk</v>
          </cell>
          <cell r="DO378" t="str">
            <v>Ninguna</v>
          </cell>
          <cell r="DP378" t="str">
            <v>Terminado</v>
          </cell>
          <cell r="DQ378" t="str">
            <v>Ingreso</v>
          </cell>
          <cell r="DR378" t="str">
            <v>N/A</v>
          </cell>
          <cell r="DS378" t="str">
            <v>PENDIENTE</v>
          </cell>
          <cell r="DT378" t="str">
            <v>N/A</v>
          </cell>
          <cell r="DU378" t="str">
            <v>FEMENINO</v>
          </cell>
        </row>
        <row r="379">
          <cell r="AY379" t="str">
            <v>JEP-699-2023</v>
          </cell>
          <cell r="AZ379" t="str">
            <v>JEP-CSPO-658-2023</v>
          </cell>
          <cell r="BA379" t="str">
            <v>Laura Paredes</v>
          </cell>
          <cell r="BB379">
            <v>45086</v>
          </cell>
          <cell r="BC379" t="str">
            <v>COMPENSAR</v>
          </cell>
          <cell r="BD379" t="str">
            <v>Contratos o convenios que no requieren pluralidad de ofertas</v>
          </cell>
          <cell r="BE379" t="str">
            <v>1. Prestación de servicios</v>
          </cell>
          <cell r="BF379" t="str">
            <v>NIT</v>
          </cell>
          <cell r="BG379">
            <v>860066942</v>
          </cell>
          <cell r="BH379">
            <v>7</v>
          </cell>
          <cell r="BI379" t="str">
            <v>Persona Jurídica</v>
          </cell>
          <cell r="BJ379" t="str">
            <v>Bogotá D.C.</v>
          </cell>
          <cell r="BK379" t="str">
            <v>Contratar la prestación de servicios de bienestar social para el mejoramiento de las capacidades, competencias, calidad de vida, componente asistencial psicosocial, recreación, deporte y cultura, para los servidores y servidoras de la Jurisdicción Especial para la Paz y su núcleo familiar</v>
          </cell>
          <cell r="BL379" t="str">
            <v>Funciones de la dependencia</v>
          </cell>
          <cell r="BM379" t="str">
            <v>Ana Lucia Rosales Callejas</v>
          </cell>
          <cell r="BN379" t="str">
            <v>Dirección Administrativa y Financiera</v>
          </cell>
          <cell r="BO379" t="str">
            <v xml:space="preserve">DD- Subdirección de Talento Humano </v>
          </cell>
          <cell r="BP379" t="str">
            <v>Francy Elena Palomino Millán</v>
          </cell>
          <cell r="BQ379">
            <v>31905812</v>
          </cell>
          <cell r="BR379" t="str">
            <v xml:space="preserve">DD - Subdirección de Talento Humano </v>
          </cell>
          <cell r="BS379" t="str">
            <v>César Augusto Vargas Londoño
1.010.167.159
29/09/2023 - hasta por el término que dure la ausencia
de su titular</v>
          </cell>
          <cell r="BT379" t="str">
            <v>N/A</v>
          </cell>
          <cell r="BU379" t="str">
            <v>N/A</v>
          </cell>
          <cell r="BV379" t="str">
            <v>Funcionamiento</v>
          </cell>
          <cell r="BW379">
            <v>899901512</v>
          </cell>
          <cell r="BX379" t="str">
            <v>N/A</v>
          </cell>
          <cell r="BY379" t="str">
            <v>N/A</v>
          </cell>
          <cell r="BZ379" t="str">
            <v>NRV</v>
          </cell>
          <cell r="CA379" t="str">
            <v>N/A</v>
          </cell>
          <cell r="CB379">
            <v>92923</v>
          </cell>
          <cell r="CC379">
            <v>330923</v>
          </cell>
          <cell r="CD379" t="str">
            <v>N/A</v>
          </cell>
          <cell r="CE379">
            <v>45093</v>
          </cell>
          <cell r="CF379">
            <v>45099</v>
          </cell>
          <cell r="CG379" t="str">
            <v>N/A</v>
          </cell>
          <cell r="CH379" t="str">
            <v>N/A</v>
          </cell>
          <cell r="CI379" t="str">
            <v>N/A</v>
          </cell>
          <cell r="CJ379" t="str">
            <v>N/A</v>
          </cell>
          <cell r="CK379" t="str">
            <v>N/A</v>
          </cell>
          <cell r="CL379">
            <v>0</v>
          </cell>
          <cell r="CM379" t="str">
            <v>N/A</v>
          </cell>
          <cell r="CN379">
            <v>0</v>
          </cell>
          <cell r="CO379" t="str">
            <v>N/A</v>
          </cell>
          <cell r="CP379">
            <v>0</v>
          </cell>
          <cell r="CQ379" t="str">
            <v>N/A</v>
          </cell>
          <cell r="CR379">
            <v>0</v>
          </cell>
          <cell r="CS379" t="str">
            <v>N/A</v>
          </cell>
          <cell r="CT379">
            <v>0</v>
          </cell>
          <cell r="CU379" t="str">
            <v>N/A</v>
          </cell>
          <cell r="CV379">
            <v>0</v>
          </cell>
          <cell r="CW379">
            <v>899901512</v>
          </cell>
          <cell r="CX379" t="str">
            <v>NO</v>
          </cell>
          <cell r="CY379" t="str">
            <v>N/A</v>
          </cell>
          <cell r="CZ379" t="str">
            <v>N/A</v>
          </cell>
          <cell r="DA379" t="str">
            <v>N/A</v>
          </cell>
          <cell r="DB379">
            <v>45291</v>
          </cell>
          <cell r="DC379">
            <v>45291</v>
          </cell>
          <cell r="DD379">
            <v>-51</v>
          </cell>
          <cell r="DE379" t="str">
            <v>SI</v>
          </cell>
          <cell r="DF379" t="str">
            <v>modalidad presencial y/o virtual en el territorio nacional</v>
          </cell>
          <cell r="DG379" t="str">
            <v>Cumplimiento</v>
          </cell>
          <cell r="DH379" t="str">
            <v>376-47-994000021357</v>
          </cell>
          <cell r="DI379">
            <v>0</v>
          </cell>
          <cell r="DJ379" t="str">
            <v>Aseguradora Solidaria de Colombia</v>
          </cell>
          <cell r="DK379">
            <v>45097</v>
          </cell>
          <cell r="DL379" t="str">
            <v>16/06/2023 - 30/06/2024</v>
          </cell>
          <cell r="DM379">
            <v>45099</v>
          </cell>
          <cell r="DN379" t="str">
            <v>https://jepcolombia.sharepoint.com/:b:/g/SE/DAJ/SDC/ESi3m4xlnDVDtBnat-wR9_UBnz1vps35ZrP68MRNpSGaGw?e=rf9huI</v>
          </cell>
          <cell r="DO379" t="str">
            <v>Ninguna</v>
          </cell>
          <cell r="DP379" t="str">
            <v>Terminado</v>
          </cell>
          <cell r="DQ379" t="str">
            <v>Ingreso</v>
          </cell>
          <cell r="DR379" t="str">
            <v>N/A</v>
          </cell>
          <cell r="DS379" t="str">
            <v>N/A</v>
          </cell>
          <cell r="DT379" t="str">
            <v>N/A</v>
          </cell>
          <cell r="DU379" t="str">
            <v>N/A</v>
          </cell>
        </row>
        <row r="380">
          <cell r="AY380" t="str">
            <v>JEP-034-2023</v>
          </cell>
          <cell r="AZ380" t="str">
            <v>JEP-CSPO-034-2023</v>
          </cell>
          <cell r="BA380" t="str">
            <v>Angela Esquivel</v>
          </cell>
          <cell r="BB380">
            <v>44939</v>
          </cell>
          <cell r="BC380" t="str">
            <v>Gynan Daniela Shaker Nieto</v>
          </cell>
          <cell r="BD380" t="str">
            <v>Contratos o convenios que no requieren pluralidad de ofertas</v>
          </cell>
          <cell r="BE380" t="str">
            <v>1. Prestación de servicios</v>
          </cell>
          <cell r="BF380" t="str">
            <v>Cédula de ciudadanía</v>
          </cell>
          <cell r="BG380">
            <v>1030640659</v>
          </cell>
          <cell r="BH380">
            <v>9</v>
          </cell>
          <cell r="BI380" t="str">
            <v>Persona Natural</v>
          </cell>
          <cell r="BJ380" t="str">
            <v>Bogotá D.C.</v>
          </cell>
          <cell r="BK380" t="str">
            <v>Prestar servicios profesionales para apoyar a la Subdirección de Planeación en el procesamiento de la información estadística, elaboración de reportes, informes y documentos estadísticos y así como la programación y seguimiento de actividades del proceso de direccionamiento estratégico 2023.</v>
          </cell>
          <cell r="BL380" t="str">
            <v>Funciones de la dependencia</v>
          </cell>
          <cell r="BM380" t="str">
            <v>Harvey Danilo Suarez Morales</v>
          </cell>
          <cell r="BN380" t="str">
            <v>Secretaría Ejecutiva</v>
          </cell>
          <cell r="BO380" t="str">
            <v>AA- Subdirección de Planeación</v>
          </cell>
          <cell r="BP380" t="str">
            <v>Adela del Pilar Parra González</v>
          </cell>
          <cell r="BQ380">
            <v>52793194</v>
          </cell>
          <cell r="BR380" t="str">
            <v>AA- Subdirección de Planeación</v>
          </cell>
          <cell r="BS380" t="str">
            <v>N/A</v>
          </cell>
          <cell r="BT380" t="str">
            <v>N/A</v>
          </cell>
          <cell r="BU380" t="str">
            <v>N/A</v>
          </cell>
          <cell r="BV380" t="str">
            <v>Inversión</v>
          </cell>
          <cell r="BW380">
            <v>51355938</v>
          </cell>
          <cell r="BX380" t="str">
            <v>N/A</v>
          </cell>
          <cell r="BY380" t="str">
            <v>N/A</v>
          </cell>
          <cell r="BZ380">
            <v>4401938</v>
          </cell>
          <cell r="CA380" t="str">
            <v>N/A</v>
          </cell>
          <cell r="CB380">
            <v>25423</v>
          </cell>
          <cell r="CC380">
            <v>26023</v>
          </cell>
          <cell r="CD380">
            <v>2018011001175</v>
          </cell>
          <cell r="CE380">
            <v>44939</v>
          </cell>
          <cell r="CF380">
            <v>44942</v>
          </cell>
          <cell r="CG380" t="str">
            <v>N/A</v>
          </cell>
          <cell r="CH380" t="str">
            <v>N/A</v>
          </cell>
          <cell r="CI380" t="str">
            <v>N/A</v>
          </cell>
          <cell r="CJ380" t="str">
            <v>N/A</v>
          </cell>
          <cell r="CK380" t="str">
            <v>N/A</v>
          </cell>
          <cell r="CL380">
            <v>0</v>
          </cell>
          <cell r="CM380" t="str">
            <v>N/A</v>
          </cell>
          <cell r="CN380">
            <v>0</v>
          </cell>
          <cell r="CO380" t="str">
            <v>N/A</v>
          </cell>
          <cell r="CP380">
            <v>0</v>
          </cell>
          <cell r="CQ380" t="str">
            <v>N/A</v>
          </cell>
          <cell r="CR380">
            <v>0</v>
          </cell>
          <cell r="CS380" t="str">
            <v>N/A</v>
          </cell>
          <cell r="CT380">
            <v>0</v>
          </cell>
          <cell r="CU380">
            <v>0</v>
          </cell>
          <cell r="CV380">
            <v>-237</v>
          </cell>
          <cell r="CW380">
            <v>51355938</v>
          </cell>
          <cell r="CX380" t="str">
            <v>NO</v>
          </cell>
          <cell r="CY380" t="str">
            <v>N/A</v>
          </cell>
          <cell r="CZ380" t="str">
            <v>N/A</v>
          </cell>
          <cell r="DA380" t="str">
            <v>N/A</v>
          </cell>
          <cell r="DB380">
            <v>45291</v>
          </cell>
          <cell r="DC380">
            <v>45054</v>
          </cell>
          <cell r="DD380">
            <v>-288</v>
          </cell>
          <cell r="DE380" t="str">
            <v>SI</v>
          </cell>
          <cell r="DF380" t="str">
            <v>Bogotá D.C.</v>
          </cell>
          <cell r="DG380" t="str">
            <v>Cumplimiento</v>
          </cell>
          <cell r="DH380" t="str">
            <v xml:space="preserve">	21-45-101397673</v>
          </cell>
          <cell r="DI380">
            <v>0</v>
          </cell>
          <cell r="DJ380" t="str">
            <v>Seguros del Estado S.A.</v>
          </cell>
          <cell r="DK380">
            <v>44939</v>
          </cell>
          <cell r="DL380" t="str">
            <v>13/01/2023 - 01/07/2024</v>
          </cell>
          <cell r="DM380">
            <v>44942</v>
          </cell>
          <cell r="DN380" t="str">
            <v>https://jepcolombia.sharepoint.com/:b:/g/SE/DAJ/SDC/ET0dcOxnV_lOozbsxcB-CqkBI28xWZzG25v6hNmmdFMixw?e=SV33pN</v>
          </cell>
          <cell r="DO380" t="str">
            <v>Terminación anticipada hasta el 8/05/2023</v>
          </cell>
          <cell r="DP380" t="str">
            <v>Terminado</v>
          </cell>
          <cell r="DQ380" t="str">
            <v>Terminación anticipada</v>
          </cell>
          <cell r="DR380" t="str">
            <v>N/A</v>
          </cell>
          <cell r="DS380" t="str">
            <v>ADMINISTRACIÓN DE EMPRESAS</v>
          </cell>
          <cell r="DT380" t="str">
            <v>N/A</v>
          </cell>
          <cell r="DU380" t="str">
            <v>FEMENINO</v>
          </cell>
        </row>
        <row r="381">
          <cell r="AY381" t="str">
            <v>JEP-104-2023</v>
          </cell>
          <cell r="AZ381" t="str">
            <v>JEP-CSPO-104-2023</v>
          </cell>
          <cell r="BA381" t="str">
            <v>Angela Esquivel</v>
          </cell>
          <cell r="BB381">
            <v>44580</v>
          </cell>
          <cell r="BC381" t="str">
            <v xml:space="preserve">Adriana Sofia Borda Plata </v>
          </cell>
          <cell r="BD381" t="str">
            <v>Contratos o convenios que no requieren pluralidad de ofertas</v>
          </cell>
          <cell r="BE381" t="str">
            <v>1. Prestación de servicios</v>
          </cell>
          <cell r="BF381" t="str">
            <v>Cédula de ciudadanía</v>
          </cell>
          <cell r="BG381">
            <v>39681453</v>
          </cell>
          <cell r="BH381">
            <v>6</v>
          </cell>
          <cell r="BI381" t="str">
            <v>Persona Natural</v>
          </cell>
          <cell r="BJ381" t="str">
            <v>Bogotá D.C.</v>
          </cell>
          <cell r="BK381" t="str">
            <v>Prestación de servicios profesionales para apoyar a la Subdirección de Planeación en el desarrollo del modelo de gestión de la entidad y en la revisión y seguimiento de instrumentos de planeación y gestión asociados</v>
          </cell>
          <cell r="BL381" t="str">
            <v>Funciones de la dependencia</v>
          </cell>
          <cell r="BM381" t="str">
            <v>Harvey Danilo Suárez Morales</v>
          </cell>
          <cell r="BN381" t="str">
            <v>Secretaría Ejecutiva</v>
          </cell>
          <cell r="BO381" t="str">
            <v>AA- Subdirección de Planeación</v>
          </cell>
          <cell r="BP381" t="str">
            <v>Adela del Pilar Parra González</v>
          </cell>
          <cell r="BQ381">
            <v>52793194</v>
          </cell>
          <cell r="BR381" t="str">
            <v>AA- Subdirección de Planeación</v>
          </cell>
          <cell r="BS381" t="str">
            <v>N/A</v>
          </cell>
          <cell r="BT381" t="str">
            <v>N/A</v>
          </cell>
          <cell r="BU381" t="str">
            <v>N/A</v>
          </cell>
          <cell r="BV381" t="str">
            <v>Inversión</v>
          </cell>
          <cell r="BW381">
            <v>98922194</v>
          </cell>
          <cell r="BX381" t="str">
            <v>N/A</v>
          </cell>
          <cell r="BY381" t="str">
            <v>N/A</v>
          </cell>
          <cell r="BZ381">
            <v>8652088</v>
          </cell>
          <cell r="CA381" t="str">
            <v>N/A</v>
          </cell>
          <cell r="CB381">
            <v>24123</v>
          </cell>
          <cell r="CC381">
            <v>35723</v>
          </cell>
          <cell r="CD381">
            <v>2018011001175</v>
          </cell>
          <cell r="CE381">
            <v>44946</v>
          </cell>
          <cell r="CF381">
            <v>44946</v>
          </cell>
          <cell r="CG381" t="str">
            <v>N/A</v>
          </cell>
          <cell r="CH381" t="str">
            <v>N/A</v>
          </cell>
          <cell r="CI381" t="str">
            <v>N/A</v>
          </cell>
          <cell r="CJ381" t="str">
            <v>N/A</v>
          </cell>
          <cell r="CK381" t="str">
            <v>N/A</v>
          </cell>
          <cell r="CL381">
            <v>0</v>
          </cell>
          <cell r="CM381" t="str">
            <v>N/A</v>
          </cell>
          <cell r="CN381">
            <v>0</v>
          </cell>
          <cell r="CO381" t="str">
            <v>N/A</v>
          </cell>
          <cell r="CP381">
            <v>0</v>
          </cell>
          <cell r="CQ381" t="str">
            <v>N/A</v>
          </cell>
          <cell r="CR381">
            <v>0</v>
          </cell>
          <cell r="CS381" t="str">
            <v>N/A</v>
          </cell>
          <cell r="CT381">
            <v>0</v>
          </cell>
          <cell r="CU381" t="str">
            <v>N/A</v>
          </cell>
          <cell r="CV381">
            <v>0</v>
          </cell>
          <cell r="CW381">
            <v>98922194</v>
          </cell>
          <cell r="CX381" t="str">
            <v>NO</v>
          </cell>
          <cell r="CY381" t="str">
            <v>N/A</v>
          </cell>
          <cell r="CZ381" t="str">
            <v>N/A</v>
          </cell>
          <cell r="DA381" t="str">
            <v>N/A</v>
          </cell>
          <cell r="DB381">
            <v>45291</v>
          </cell>
          <cell r="DC381">
            <v>45291</v>
          </cell>
          <cell r="DD381">
            <v>-51</v>
          </cell>
          <cell r="DE381" t="str">
            <v>SI</v>
          </cell>
          <cell r="DF381" t="str">
            <v>Bogotá D.C.</v>
          </cell>
          <cell r="DG381" t="str">
            <v>Cumplimiento</v>
          </cell>
          <cell r="DH381" t="str">
            <v>380 47 994000130427</v>
          </cell>
          <cell r="DI381">
            <v>0</v>
          </cell>
          <cell r="DJ381" t="str">
            <v>Aseguradora Solidaria de Colombia</v>
          </cell>
          <cell r="DK381">
            <v>44946</v>
          </cell>
          <cell r="DL381" t="str">
            <v>20/01/2023  -01/07/2024</v>
          </cell>
          <cell r="DM381">
            <v>44946</v>
          </cell>
          <cell r="DN381" t="str">
            <v>https://jepcolombia.sharepoint.com/:b:/g/SE/DAJ/SDC/EXKhsO9IgYNHgd8SIlVIXAMBt29MCsVQEpAXrRaPnTPYUw?e=Tl0IDa</v>
          </cell>
          <cell r="DO381" t="str">
            <v>Ninguna</v>
          </cell>
          <cell r="DP381" t="str">
            <v>Terminado</v>
          </cell>
          <cell r="DQ381" t="str">
            <v>Ingreso</v>
          </cell>
          <cell r="DR381" t="str">
            <v>N/A</v>
          </cell>
          <cell r="DS381" t="str">
            <v>DERECHO</v>
          </cell>
          <cell r="DT381" t="str">
            <v>N/A</v>
          </cell>
          <cell r="DU381" t="str">
            <v>FEMENINO</v>
          </cell>
        </row>
        <row r="382">
          <cell r="AY382" t="str">
            <v>JEP-262-2023</v>
          </cell>
          <cell r="AZ382" t="str">
            <v>JEP-CSPO-262-2023</v>
          </cell>
          <cell r="BA382" t="str">
            <v>Mateo Avila</v>
          </cell>
          <cell r="BB382">
            <v>44958</v>
          </cell>
          <cell r="BC382" t="str">
            <v>Isaías Hernán Contreras Nieto</v>
          </cell>
          <cell r="BD382" t="str">
            <v>Contratos o convenios que no requieren pluralidad de ofertas</v>
          </cell>
          <cell r="BE382" t="str">
            <v>1. Prestación de servicios</v>
          </cell>
          <cell r="BF382" t="str">
            <v>Cédula de ciudadanía</v>
          </cell>
          <cell r="BG382">
            <v>11050296</v>
          </cell>
          <cell r="BH382">
            <v>7</v>
          </cell>
          <cell r="BI382" t="str">
            <v>Persona Natural</v>
          </cell>
          <cell r="BJ382" t="str">
            <v>La Unión</v>
          </cell>
          <cell r="BK382" t="str">
            <v>Prestar servicios profesionales para apoyar y acompañar a la Subdirección de Planeación en la atención de las órdenes judiciales con implicaciones presupuestales, la programación y seguimiento presupuestal.</v>
          </cell>
          <cell r="BL382" t="str">
            <v>Funciones de la dependencia</v>
          </cell>
          <cell r="BM382" t="str">
            <v>Harvey Danilo Suárez Morales</v>
          </cell>
          <cell r="BN382" t="str">
            <v>Secretaría Ejecutiva</v>
          </cell>
          <cell r="BO382" t="str">
            <v>AA- Subdirección de Planeación</v>
          </cell>
          <cell r="BP382" t="str">
            <v>Adela del Pilar Parra González</v>
          </cell>
          <cell r="BQ382">
            <v>52793194</v>
          </cell>
          <cell r="BR382" t="str">
            <v>AA- Subdirección de Planeación</v>
          </cell>
          <cell r="BS382" t="str">
            <v>N/A</v>
          </cell>
          <cell r="BT382" t="str">
            <v>N/A</v>
          </cell>
          <cell r="BU382" t="str">
            <v>N/A</v>
          </cell>
          <cell r="BV382" t="str">
            <v>Inversión</v>
          </cell>
          <cell r="BW382">
            <v>95172968</v>
          </cell>
          <cell r="BX382" t="str">
            <v>N/A</v>
          </cell>
          <cell r="BY382" t="str">
            <v>N/A</v>
          </cell>
          <cell r="BZ382">
            <v>8652088</v>
          </cell>
          <cell r="CA382" t="str">
            <v>N/A</v>
          </cell>
          <cell r="CB382">
            <v>24223</v>
          </cell>
          <cell r="CC382">
            <v>63723</v>
          </cell>
          <cell r="CD382">
            <v>2018011001175</v>
          </cell>
          <cell r="CE382">
            <v>44959</v>
          </cell>
          <cell r="CF382">
            <v>44960</v>
          </cell>
          <cell r="CG382" t="str">
            <v>N/A</v>
          </cell>
          <cell r="CH382" t="str">
            <v>N/A</v>
          </cell>
          <cell r="CI382" t="str">
            <v>N/A</v>
          </cell>
          <cell r="CJ382" t="str">
            <v>N/A</v>
          </cell>
          <cell r="CK382" t="str">
            <v>N/A</v>
          </cell>
          <cell r="CL382">
            <v>0</v>
          </cell>
          <cell r="CM382" t="str">
            <v>N/A</v>
          </cell>
          <cell r="CN382">
            <v>0</v>
          </cell>
          <cell r="CO382" t="str">
            <v>N/A</v>
          </cell>
          <cell r="CP382">
            <v>0</v>
          </cell>
          <cell r="CQ382" t="str">
            <v>N/A</v>
          </cell>
          <cell r="CR382">
            <v>0</v>
          </cell>
          <cell r="CS382" t="str">
            <v>N/A</v>
          </cell>
          <cell r="CT382">
            <v>0</v>
          </cell>
          <cell r="CU382" t="str">
            <v>N/A</v>
          </cell>
          <cell r="CV382">
            <v>0</v>
          </cell>
          <cell r="CW382">
            <v>95172968</v>
          </cell>
          <cell r="CX382" t="str">
            <v>NO</v>
          </cell>
          <cell r="CY382" t="str">
            <v>N/A</v>
          </cell>
          <cell r="CZ382" t="str">
            <v>N/A</v>
          </cell>
          <cell r="DA382" t="str">
            <v>N/A</v>
          </cell>
          <cell r="DB382">
            <v>45291</v>
          </cell>
          <cell r="DC382">
            <v>45291</v>
          </cell>
          <cell r="DD382">
            <v>-51</v>
          </cell>
          <cell r="DE382" t="str">
            <v>NO</v>
          </cell>
          <cell r="DF382" t="str">
            <v>Bogotá D.C.</v>
          </cell>
          <cell r="DG382" t="str">
            <v>Cumplimiento</v>
          </cell>
          <cell r="DH382" t="str">
            <v xml:space="preserve">33-47-101010899 </v>
          </cell>
          <cell r="DI382">
            <v>0</v>
          </cell>
          <cell r="DJ382" t="str">
            <v>Seguros del Estado S.A.</v>
          </cell>
          <cell r="DK382">
            <v>44959</v>
          </cell>
          <cell r="DL382" t="str">
            <v>02/02/2023 - 01/07/2024</v>
          </cell>
          <cell r="DM382">
            <v>44960</v>
          </cell>
          <cell r="DN382" t="str">
            <v>https://jepcolombia.sharepoint.com/:b:/g/SE/DAJ/SDC/EfEH2VFkmolDs38QwcUTqK4BdFmLwtuIFLk8SLvnTJgyoA?e=yBAPbY</v>
          </cell>
          <cell r="DO382" t="str">
            <v>Ninguna</v>
          </cell>
          <cell r="DP382" t="str">
            <v>Terminado</v>
          </cell>
          <cell r="DQ382" t="str">
            <v>Ingreso</v>
          </cell>
          <cell r="DR382" t="str">
            <v>N/A</v>
          </cell>
          <cell r="DS382" t="str">
            <v>ECONOMIA</v>
          </cell>
          <cell r="DT382" t="str">
            <v>N/A</v>
          </cell>
          <cell r="DU382" t="str">
            <v>MASCULINO</v>
          </cell>
        </row>
        <row r="383">
          <cell r="AY383" t="str">
            <v>JEP-039-2023</v>
          </cell>
          <cell r="AZ383" t="str">
            <v>JEP-CSPO-039-2023</v>
          </cell>
          <cell r="BA383" t="str">
            <v>Angela Esquivel</v>
          </cell>
          <cell r="BB383">
            <v>44942</v>
          </cell>
          <cell r="BC383" t="str">
            <v>Diego Luis Ojeda León</v>
          </cell>
          <cell r="BD383" t="str">
            <v>Contratos o convenios que no requieren pluralidad de ofertas</v>
          </cell>
          <cell r="BE383" t="str">
            <v>1. Prestación de servicios</v>
          </cell>
          <cell r="BF383" t="str">
            <v>Cédula de ciudadanía</v>
          </cell>
          <cell r="BG383">
            <v>80721467</v>
          </cell>
          <cell r="BH383">
            <v>0</v>
          </cell>
          <cell r="BI383" t="str">
            <v>Persona Natural</v>
          </cell>
          <cell r="BJ383" t="str">
            <v>Bogotá D.C.</v>
          </cell>
          <cell r="BK383" t="str">
            <v>Prestar servicios profesionales para apoyar a la Subdirección de Planeación en la integración de planeación estratégica y operativa con información cuantitativa y la elaboración de informes, así como la mejora de procedimientos y prácticas</v>
          </cell>
          <cell r="BL383" t="str">
            <v>Funciones de la dependencia</v>
          </cell>
          <cell r="BM383" t="str">
            <v>Harvey Danilo Suárez Morales</v>
          </cell>
          <cell r="BN383" t="str">
            <v>Secretaría Ejecutiva</v>
          </cell>
          <cell r="BO383" t="str">
            <v>AA- Subdirección de Planeación</v>
          </cell>
          <cell r="BP383" t="str">
            <v>Adela del Pilar Parra González</v>
          </cell>
          <cell r="BQ383">
            <v>52793194</v>
          </cell>
          <cell r="BR383" t="str">
            <v>AA- Subdirección de Planeación</v>
          </cell>
          <cell r="BS383" t="str">
            <v>N/A</v>
          </cell>
          <cell r="BT383" t="str">
            <v>N/A</v>
          </cell>
          <cell r="BU383" t="str">
            <v>N/A</v>
          </cell>
          <cell r="BV383" t="str">
            <v>Inversión</v>
          </cell>
          <cell r="BW383">
            <v>14137333</v>
          </cell>
          <cell r="BX383" t="str">
            <v>N/A</v>
          </cell>
          <cell r="BY383" t="str">
            <v>N/A</v>
          </cell>
          <cell r="BZ383">
            <v>14137333</v>
          </cell>
          <cell r="CA383" t="str">
            <v>N/A</v>
          </cell>
          <cell r="CB383">
            <v>24323</v>
          </cell>
          <cell r="CC383">
            <v>27223</v>
          </cell>
          <cell r="CD383" t="str">
            <v xml:space="preserve">	2018011001175</v>
          </cell>
          <cell r="CE383">
            <v>44943</v>
          </cell>
          <cell r="CF383">
            <v>44943</v>
          </cell>
          <cell r="CG383" t="str">
            <v>N/A</v>
          </cell>
          <cell r="CH383" t="str">
            <v>N/A</v>
          </cell>
          <cell r="CI383" t="str">
            <v>N/A</v>
          </cell>
          <cell r="CJ383" t="str">
            <v>N/A</v>
          </cell>
          <cell r="CK383" t="str">
            <v>N/A</v>
          </cell>
          <cell r="CL383">
            <v>0</v>
          </cell>
          <cell r="CM383" t="str">
            <v>N/A</v>
          </cell>
          <cell r="CN383">
            <v>0</v>
          </cell>
          <cell r="CO383" t="str">
            <v>N/A</v>
          </cell>
          <cell r="CP383">
            <v>0</v>
          </cell>
          <cell r="CQ383" t="str">
            <v>N/A</v>
          </cell>
          <cell r="CR383">
            <v>0</v>
          </cell>
          <cell r="CS383" t="str">
            <v>N/A</v>
          </cell>
          <cell r="CT383">
            <v>0</v>
          </cell>
          <cell r="CU383" t="str">
            <v>N/A</v>
          </cell>
          <cell r="CV383">
            <v>0</v>
          </cell>
          <cell r="CW383">
            <v>14137333</v>
          </cell>
          <cell r="CX383" t="str">
            <v>NO</v>
          </cell>
          <cell r="CY383" t="str">
            <v>N/A</v>
          </cell>
          <cell r="CZ383" t="str">
            <v>N/A</v>
          </cell>
          <cell r="DA383" t="str">
            <v>N/A</v>
          </cell>
          <cell r="DB383">
            <v>45291</v>
          </cell>
          <cell r="DC383">
            <v>45291</v>
          </cell>
          <cell r="DD383">
            <v>-51</v>
          </cell>
          <cell r="DE383" t="str">
            <v>SI</v>
          </cell>
          <cell r="DF383" t="str">
            <v>Bogotá D.C.</v>
          </cell>
          <cell r="DG383" t="str">
            <v>Cumplimiento</v>
          </cell>
          <cell r="DH383" t="str">
            <v>33-47-101010664</v>
          </cell>
          <cell r="DI383">
            <v>0</v>
          </cell>
          <cell r="DJ383" t="str">
            <v>Seguros del Estado S.A.</v>
          </cell>
          <cell r="DK383">
            <v>44943</v>
          </cell>
          <cell r="DL383" t="str">
            <v>17/01/2023 - 01/07/2024</v>
          </cell>
          <cell r="DM383">
            <v>44943</v>
          </cell>
          <cell r="DN383" t="str">
            <v>https://jepcolombia.sharepoint.com/:b:/g/SE/DAJ/SDC/ERRZVi0V3B1FmqOBUlOZR3UBk7fvNyVpW8pKxHhZ8_31rQ?e=Y9M9I0</v>
          </cell>
          <cell r="DO383" t="str">
            <v>Ninguna</v>
          </cell>
          <cell r="DP383" t="str">
            <v>Terminado</v>
          </cell>
          <cell r="DQ383" t="str">
            <v>Ingreso</v>
          </cell>
          <cell r="DR383" t="str">
            <v>N/A</v>
          </cell>
          <cell r="DS383" t="str">
            <v>CIENCIAS POLÍTICAS Y ECONÓMICAS</v>
          </cell>
          <cell r="DT383" t="str">
            <v>N/A</v>
          </cell>
          <cell r="DU383" t="str">
            <v>MASCULINO</v>
          </cell>
        </row>
        <row r="384">
          <cell r="AY384" t="str">
            <v>JEP-155-2023</v>
          </cell>
          <cell r="AZ384" t="str">
            <v>JEP-CSPO-155-2023</v>
          </cell>
          <cell r="BA384" t="str">
            <v>Angela Esquivel</v>
          </cell>
          <cell r="BB384">
            <v>44951</v>
          </cell>
          <cell r="BC384" t="str">
            <v>Yuban Andres Silva Paez</v>
          </cell>
          <cell r="BD384" t="str">
            <v>Contratos o convenios que no requieren pluralidad de ofertas</v>
          </cell>
          <cell r="BE384" t="str">
            <v>1. Prestación de servicios</v>
          </cell>
          <cell r="BF384" t="str">
            <v>Cédula de ciudadanía</v>
          </cell>
          <cell r="BG384">
            <v>80931941</v>
          </cell>
          <cell r="BH384">
            <v>1</v>
          </cell>
          <cell r="BI384" t="str">
            <v>Persona Natural</v>
          </cell>
          <cell r="BJ384" t="str">
            <v>Bogotá D.C.</v>
          </cell>
          <cell r="BK384" t="str">
            <v>Prestar servicios profesionales para apoyar a la Subdirección de Planeación en la planeación operativa y su seguimiento considerando información cuantitativa</v>
          </cell>
          <cell r="BL384" t="str">
            <v>Funciones de la dependencia</v>
          </cell>
          <cell r="BM384" t="str">
            <v>Harvey Danilo Suárez Morales</v>
          </cell>
          <cell r="BN384" t="str">
            <v>Secretaría Ejecutiva</v>
          </cell>
          <cell r="BO384" t="str">
            <v>AA- Subdirección de Planeación</v>
          </cell>
          <cell r="BP384" t="str">
            <v>Adela del Pilar Parra González</v>
          </cell>
          <cell r="BQ384">
            <v>52793194</v>
          </cell>
          <cell r="BR384" t="str">
            <v>AA- Subdirección de Planeación</v>
          </cell>
          <cell r="BS384" t="str">
            <v>N/A</v>
          </cell>
          <cell r="BT384" t="str">
            <v>N/A</v>
          </cell>
          <cell r="BU384" t="str">
            <v>N/A</v>
          </cell>
          <cell r="BV384" t="str">
            <v>Inversión</v>
          </cell>
          <cell r="BW384">
            <v>54401870</v>
          </cell>
          <cell r="BX384" t="str">
            <v>N/A</v>
          </cell>
          <cell r="BY384" t="str">
            <v>N/A</v>
          </cell>
          <cell r="BZ384">
            <v>4857310</v>
          </cell>
          <cell r="CA384" t="str">
            <v>N/A</v>
          </cell>
          <cell r="CB384">
            <v>24423</v>
          </cell>
          <cell r="CC384">
            <v>53223</v>
          </cell>
          <cell r="CD384">
            <v>2018011001175</v>
          </cell>
          <cell r="CE384">
            <v>44956</v>
          </cell>
          <cell r="CF384">
            <v>44956</v>
          </cell>
          <cell r="CG384" t="str">
            <v>N/A</v>
          </cell>
          <cell r="CH384" t="str">
            <v>N/A</v>
          </cell>
          <cell r="CI384" t="str">
            <v>N/A</v>
          </cell>
          <cell r="CJ384" t="str">
            <v>N/A</v>
          </cell>
          <cell r="CK384" t="str">
            <v>N/A</v>
          </cell>
          <cell r="CL384">
            <v>0</v>
          </cell>
          <cell r="CM384" t="str">
            <v>N/A</v>
          </cell>
          <cell r="CN384">
            <v>0</v>
          </cell>
          <cell r="CO384" t="str">
            <v>N/A</v>
          </cell>
          <cell r="CP384">
            <v>0</v>
          </cell>
          <cell r="CQ384" t="str">
            <v>N/A</v>
          </cell>
          <cell r="CR384">
            <v>0</v>
          </cell>
          <cell r="CS384" t="str">
            <v>N/A</v>
          </cell>
          <cell r="CT384">
            <v>0</v>
          </cell>
          <cell r="CU384" t="str">
            <v>N/A</v>
          </cell>
          <cell r="CV384">
            <v>0</v>
          </cell>
          <cell r="CW384">
            <v>54401870</v>
          </cell>
          <cell r="CX384" t="str">
            <v>NO</v>
          </cell>
          <cell r="CY384" t="str">
            <v>N/A</v>
          </cell>
          <cell r="CZ384" t="str">
            <v>N/A</v>
          </cell>
          <cell r="DA384" t="str">
            <v>N/A</v>
          </cell>
          <cell r="DB384">
            <v>45291</v>
          </cell>
          <cell r="DC384">
            <v>45291</v>
          </cell>
          <cell r="DD384">
            <v>-51</v>
          </cell>
          <cell r="DE384" t="str">
            <v>SI</v>
          </cell>
          <cell r="DF384" t="str">
            <v>Bogotá D.C.</v>
          </cell>
          <cell r="DG384" t="str">
            <v>Cumplimiento</v>
          </cell>
          <cell r="DH384" t="str">
            <v xml:space="preserve">	21-47-101025903</v>
          </cell>
          <cell r="DI384">
            <v>0</v>
          </cell>
          <cell r="DJ384" t="str">
            <v>Seguros del Estado S.A.</v>
          </cell>
          <cell r="DK384">
            <v>44956</v>
          </cell>
          <cell r="DL384" t="str">
            <v>30/01/2023  -30/06/2024</v>
          </cell>
          <cell r="DM384">
            <v>44956</v>
          </cell>
          <cell r="DN384" t="str">
            <v>https://jepcolombia.sharepoint.com/:b:/g/SE/DAJ/SDC/ETd8ixgQ8PxEj-dD52b3NHsBCwDFvBHlw9twq1XpCCHC5w?e=j7LO9j</v>
          </cell>
          <cell r="DO384" t="str">
            <v>Ninguna</v>
          </cell>
          <cell r="DP384" t="str">
            <v>Terminado</v>
          </cell>
          <cell r="DQ384" t="str">
            <v>Ingreso</v>
          </cell>
          <cell r="DR384" t="str">
            <v>N/A</v>
          </cell>
          <cell r="DS384" t="str">
            <v>INGENIERO DE PRODUCCIÓN</v>
          </cell>
          <cell r="DT384" t="str">
            <v>TECNOLOGO INDUSTRIAL</v>
          </cell>
          <cell r="DU384" t="str">
            <v>MASCULINO</v>
          </cell>
        </row>
        <row r="385">
          <cell r="AY385" t="str">
            <v>JEP-172-2023</v>
          </cell>
          <cell r="AZ385" t="str">
            <v>JEP-CSPO-172-2023</v>
          </cell>
          <cell r="BA385" t="str">
            <v>Angela Esquivel</v>
          </cell>
          <cell r="BB385">
            <v>44952</v>
          </cell>
          <cell r="BC385" t="str">
            <v>Catalina Santamaría Rodríguez</v>
          </cell>
          <cell r="BD385" t="str">
            <v>Contratos o convenios que no requieren pluralidad de ofertas</v>
          </cell>
          <cell r="BE385" t="str">
            <v>1. Prestación de servicios</v>
          </cell>
          <cell r="BF385" t="str">
            <v>Cédula de ciudadanía</v>
          </cell>
          <cell r="BG385">
            <v>1013642402</v>
          </cell>
          <cell r="BH385">
            <v>0</v>
          </cell>
          <cell r="BI385" t="str">
            <v>Persona Natural</v>
          </cell>
          <cell r="BJ385" t="str">
            <v>Bogotá D.C.</v>
          </cell>
          <cell r="BK385" t="str">
            <v>Prestar servicios profesionales para apoyar a la Subdirección de Planeación en la planeación operativa y su seguimiento considerando información cuantitativa</v>
          </cell>
          <cell r="BL385" t="str">
            <v>Funciones de la dependencia</v>
          </cell>
          <cell r="BM385" t="str">
            <v>Harvey Danilo Suárez Morales</v>
          </cell>
          <cell r="BN385" t="str">
            <v>Secretaría Ejecutiva</v>
          </cell>
          <cell r="BO385" t="str">
            <v>AA- Subdirección de Planeación</v>
          </cell>
          <cell r="BP385" t="str">
            <v>Adela del Pilar Parra González</v>
          </cell>
          <cell r="BQ385">
            <v>52793194</v>
          </cell>
          <cell r="BR385" t="str">
            <v>AA- Subdirección de Planeación</v>
          </cell>
          <cell r="BS385" t="str">
            <v>N/A</v>
          </cell>
          <cell r="BT385" t="str">
            <v>N/A</v>
          </cell>
          <cell r="BU385" t="str">
            <v>N/A</v>
          </cell>
          <cell r="BV385" t="str">
            <v>Inversión</v>
          </cell>
          <cell r="BW385">
            <v>54887600</v>
          </cell>
          <cell r="BX385" t="str">
            <v>N/A</v>
          </cell>
          <cell r="BY385" t="str">
            <v>N/A</v>
          </cell>
          <cell r="BZ385">
            <v>4857310</v>
          </cell>
          <cell r="CA385" t="str">
            <v>N/A</v>
          </cell>
          <cell r="CB385">
            <v>24523</v>
          </cell>
          <cell r="CC385">
            <v>53123</v>
          </cell>
          <cell r="CD385">
            <v>2018011001175</v>
          </cell>
          <cell r="CE385">
            <v>44956</v>
          </cell>
          <cell r="CF385">
            <v>44956</v>
          </cell>
          <cell r="CG385" t="str">
            <v>N/A</v>
          </cell>
          <cell r="CH385" t="str">
            <v>N/A</v>
          </cell>
          <cell r="CI385" t="str">
            <v>N/A</v>
          </cell>
          <cell r="CJ385" t="str">
            <v>N/A</v>
          </cell>
          <cell r="CK385" t="str">
            <v>N/A</v>
          </cell>
          <cell r="CL385">
            <v>0</v>
          </cell>
          <cell r="CM385" t="str">
            <v>N/A</v>
          </cell>
          <cell r="CN385">
            <v>0</v>
          </cell>
          <cell r="CO385" t="str">
            <v>N/A</v>
          </cell>
          <cell r="CP385">
            <v>0</v>
          </cell>
          <cell r="CQ385" t="str">
            <v>N/A</v>
          </cell>
          <cell r="CR385">
            <v>0</v>
          </cell>
          <cell r="CS385" t="str">
            <v>N/A</v>
          </cell>
          <cell r="CT385">
            <v>0</v>
          </cell>
          <cell r="CU385" t="str">
            <v>N/A</v>
          </cell>
          <cell r="CV385">
            <v>0</v>
          </cell>
          <cell r="CW385">
            <v>54887600</v>
          </cell>
          <cell r="CX385" t="str">
            <v>NO</v>
          </cell>
          <cell r="CY385" t="str">
            <v>N/A</v>
          </cell>
          <cell r="CZ385" t="str">
            <v>N/A</v>
          </cell>
          <cell r="DA385" t="str">
            <v>N/A</v>
          </cell>
          <cell r="DB385">
            <v>45291</v>
          </cell>
          <cell r="DC385">
            <v>45291</v>
          </cell>
          <cell r="DD385">
            <v>-51</v>
          </cell>
          <cell r="DE385" t="str">
            <v>SI</v>
          </cell>
          <cell r="DF385" t="str">
            <v>Bogotá D.C.</v>
          </cell>
          <cell r="DG385" t="str">
            <v>Cumplimiento</v>
          </cell>
          <cell r="DH385" t="str">
            <v>380 47 994000131303</v>
          </cell>
          <cell r="DI385">
            <v>0</v>
          </cell>
          <cell r="DJ385" t="str">
            <v>Aseguradora Solidaria de Colombia</v>
          </cell>
          <cell r="DK385">
            <v>44956</v>
          </cell>
          <cell r="DL385" t="str">
            <v>30/01/2023 - 03/07/2024</v>
          </cell>
          <cell r="DM385">
            <v>44956</v>
          </cell>
          <cell r="DN385" t="str">
            <v>https://jepcolombia.sharepoint.com/:b:/g/SE/DAJ/SDC/EbepyLpgdANEhlwT2XTMKfcBeC_EB7OvBEmUBSDoRb7yvA?e=Rw9Xqs</v>
          </cell>
          <cell r="DO385" t="str">
            <v>Ninguna</v>
          </cell>
          <cell r="DP385" t="str">
            <v>Terminado</v>
          </cell>
          <cell r="DQ385" t="str">
            <v>Ingreso</v>
          </cell>
          <cell r="DR385" t="str">
            <v>N/A</v>
          </cell>
          <cell r="DS385" t="str">
            <v>DERECHO</v>
          </cell>
          <cell r="DT385" t="str">
            <v>N/A</v>
          </cell>
          <cell r="DU385" t="str">
            <v>FEMENINO</v>
          </cell>
        </row>
        <row r="386">
          <cell r="AY386" t="str">
            <v>JEP-608-2023</v>
          </cell>
          <cell r="AZ386" t="str">
            <v>JEP-CSPO-604-2023</v>
          </cell>
          <cell r="BA386" t="str">
            <v>Julieth Barrera</v>
          </cell>
          <cell r="BB386">
            <v>45054</v>
          </cell>
          <cell r="BC386" t="str">
            <v xml:space="preserve">Universidad de los Andes </v>
          </cell>
          <cell r="BD386" t="str">
            <v>Contratos o convenios que no requieren pluralidad de ofertas</v>
          </cell>
          <cell r="BE386" t="str">
            <v>1. Prestación de servicios</v>
          </cell>
          <cell r="BF386" t="str">
            <v>NIT</v>
          </cell>
          <cell r="BG386">
            <v>860007386</v>
          </cell>
          <cell r="BH386">
            <v>1</v>
          </cell>
          <cell r="BI386" t="str">
            <v>Persona Jurídica</v>
          </cell>
          <cell r="BJ386" t="str">
            <v>Bogotá D.C.</v>
          </cell>
          <cell r="BK386" t="str">
            <v>Prestar servicios académicos para el desarrollo del modelo de gestión del conocimiento a partir de la sistematización participativa de aprendizajes, mejores prácticas y lecciones aprendidas en la gestión de despachos judiciales de la JEP</v>
          </cell>
          <cell r="BL386" t="str">
            <v>Funciones de la dependencia</v>
          </cell>
          <cell r="BM386" t="str">
            <v>Harvey Danilo Suárez Morales</v>
          </cell>
          <cell r="BN386" t="str">
            <v>Secretaría Ejecutiva</v>
          </cell>
          <cell r="BO386" t="str">
            <v>AA- Subdirección de Fortalecimiento Institucional</v>
          </cell>
          <cell r="BP386" t="str">
            <v>Luz Amanda Granados Urrea</v>
          </cell>
          <cell r="BQ386">
            <v>51746389</v>
          </cell>
          <cell r="BR386" t="str">
            <v>AA- Subdirección de Fortalecimiento Institucional</v>
          </cell>
          <cell r="BS386" t="str">
            <v>N/A</v>
          </cell>
          <cell r="BT386" t="str">
            <v>N/A</v>
          </cell>
          <cell r="BU386" t="str">
            <v>N/A</v>
          </cell>
          <cell r="BV386" t="str">
            <v>Inversión</v>
          </cell>
          <cell r="BW386">
            <v>1097870000</v>
          </cell>
          <cell r="BX386" t="str">
            <v>N/A</v>
          </cell>
          <cell r="BY386" t="str">
            <v>N/A</v>
          </cell>
          <cell r="BZ386" t="str">
            <v>N/A</v>
          </cell>
          <cell r="CA386" t="str">
            <v>N/A</v>
          </cell>
          <cell r="CB386">
            <v>91323</v>
          </cell>
          <cell r="CC386">
            <v>278323</v>
          </cell>
          <cell r="CD386">
            <v>2018011001175</v>
          </cell>
          <cell r="CE386">
            <v>45071</v>
          </cell>
          <cell r="CF386">
            <v>45077</v>
          </cell>
          <cell r="CG386" t="str">
            <v>N/A</v>
          </cell>
          <cell r="CH386" t="str">
            <v>N/A</v>
          </cell>
          <cell r="CI386" t="str">
            <v>N/A</v>
          </cell>
          <cell r="CJ386" t="str">
            <v>N/A</v>
          </cell>
          <cell r="CK386" t="str">
            <v>N/A</v>
          </cell>
          <cell r="CL386">
            <v>0</v>
          </cell>
          <cell r="CM386" t="str">
            <v>N/A</v>
          </cell>
          <cell r="CN386">
            <v>0</v>
          </cell>
          <cell r="CO386" t="str">
            <v>N/A</v>
          </cell>
          <cell r="CP386">
            <v>0</v>
          </cell>
          <cell r="CQ386" t="str">
            <v>N/A</v>
          </cell>
          <cell r="CR386">
            <v>0</v>
          </cell>
          <cell r="CS386" t="str">
            <v>N/A</v>
          </cell>
          <cell r="CT386">
            <v>0</v>
          </cell>
          <cell r="CU386" t="str">
            <v>N/A</v>
          </cell>
          <cell r="CV386">
            <v>0</v>
          </cell>
          <cell r="CW386">
            <v>1097870000</v>
          </cell>
          <cell r="CX386" t="str">
            <v>NO</v>
          </cell>
          <cell r="CY386" t="str">
            <v>N/A</v>
          </cell>
          <cell r="CZ386" t="str">
            <v>N/A</v>
          </cell>
          <cell r="DA386" t="str">
            <v>N/A</v>
          </cell>
          <cell r="DB386">
            <v>45260</v>
          </cell>
          <cell r="DC386">
            <v>45260</v>
          </cell>
          <cell r="DD386">
            <v>-82</v>
          </cell>
          <cell r="DE386" t="str">
            <v>SI</v>
          </cell>
          <cell r="DF386" t="str">
            <v>Bogotá D.C.</v>
          </cell>
          <cell r="DG386" t="str">
            <v>Cumplimiento</v>
          </cell>
          <cell r="DH386" t="str">
            <v xml:space="preserve">	21-45-101410739</v>
          </cell>
          <cell r="DI386">
            <v>0</v>
          </cell>
          <cell r="DJ386" t="str">
            <v>Seguros del Estado S.A.</v>
          </cell>
          <cell r="DK386">
            <v>45072</v>
          </cell>
          <cell r="DL386" t="str">
            <v>16/05/2023 - 30/11/2026</v>
          </cell>
          <cell r="DM386">
            <v>45077</v>
          </cell>
          <cell r="DN386" t="str">
            <v>https://jepcolombia.sharepoint.com/:b:/g/SE/DAJ/SDC/EWflfZ0zeg1HjrrFSJQyd-4BW8vWnM48Hy3qwZmdu9gdVA?e=A3OHm8</v>
          </cell>
          <cell r="DO386" t="str">
            <v>Ninguna</v>
          </cell>
          <cell r="DP386" t="str">
            <v>Terminado</v>
          </cell>
          <cell r="DQ386" t="str">
            <v>Ingreso</v>
          </cell>
          <cell r="DR386" t="str">
            <v>N/A</v>
          </cell>
          <cell r="DS386" t="str">
            <v>N/A</v>
          </cell>
          <cell r="DT386" t="str">
            <v>N/A</v>
          </cell>
          <cell r="DU386" t="str">
            <v>N/A</v>
          </cell>
        </row>
        <row r="387">
          <cell r="AY387" t="str">
            <v>JEP-435-2023</v>
          </cell>
          <cell r="AZ387" t="str">
            <v>JEP-CSPO-435-2023</v>
          </cell>
          <cell r="BA387" t="str">
            <v>Julieth Barrera</v>
          </cell>
          <cell r="BB387">
            <v>44974</v>
          </cell>
          <cell r="BC387" t="str">
            <v>UT PROGRAMA NACIONAL DE EDUCACIÓN PARA LA PAZ</v>
          </cell>
          <cell r="BD387" t="str">
            <v>Contratos o convenios que no requieren pluralidad de ofertas</v>
          </cell>
          <cell r="BE387" t="str">
            <v xml:space="preserve">5. Convenio interadministrativo </v>
          </cell>
          <cell r="BF387" t="str">
            <v>NIT</v>
          </cell>
          <cell r="BG387">
            <v>901147032</v>
          </cell>
          <cell r="BH387">
            <v>6</v>
          </cell>
          <cell r="BI387" t="str">
            <v>Persona Jurídica</v>
          </cell>
          <cell r="BJ387" t="str">
            <v>Bogotá D.C.</v>
          </cell>
          <cell r="BK387" t="str">
            <v>Aunar esfuerzos técnicos, pedagógicos y financieros para la implementación y evaluación del programa "Justamente" en el ámbito escolar, mediante procesos de formación de formadores, consolidación de una red territorial y en el fortalecimiento del diálogo entre la JEP y la Mesa de Secretarías de Educación por la Paz</v>
          </cell>
          <cell r="BL387" t="str">
            <v>Funciones de la dependencia</v>
          </cell>
          <cell r="BM387" t="str">
            <v>Ana Lucia Rosales Callejas</v>
          </cell>
          <cell r="BN387" t="str">
            <v>Dirección Administrativa y Financiera</v>
          </cell>
          <cell r="BO387" t="str">
            <v>AA- Subdirección de Fortalecimiento Institucional</v>
          </cell>
          <cell r="BP387" t="str">
            <v>Luz Amanda Granados Urrea</v>
          </cell>
          <cell r="BQ387">
            <v>51746389</v>
          </cell>
          <cell r="BR387" t="str">
            <v>AA- Subdirección de Fortalecimiento Institucional</v>
          </cell>
          <cell r="BS387" t="str">
            <v>N/A</v>
          </cell>
          <cell r="BT387" t="str">
            <v>N/A</v>
          </cell>
          <cell r="BU387" t="str">
            <v>N/A</v>
          </cell>
          <cell r="BV387" t="str">
            <v>Inversión</v>
          </cell>
          <cell r="BW387">
            <v>920000000</v>
          </cell>
          <cell r="BX387">
            <v>600000000</v>
          </cell>
          <cell r="BY387">
            <v>320000000</v>
          </cell>
          <cell r="BZ387" t="str">
            <v>N/A</v>
          </cell>
          <cell r="CA387" t="str">
            <v>N/A</v>
          </cell>
          <cell r="CB387">
            <v>62123</v>
          </cell>
          <cell r="CC387">
            <v>131723</v>
          </cell>
          <cell r="CD387">
            <v>2018011001175</v>
          </cell>
          <cell r="CE387">
            <v>44991</v>
          </cell>
          <cell r="CF387">
            <v>44991</v>
          </cell>
          <cell r="CG387" t="str">
            <v>N/A</v>
          </cell>
          <cell r="CH387" t="str">
            <v>N/A</v>
          </cell>
          <cell r="CI387" t="str">
            <v>N/A</v>
          </cell>
          <cell r="CJ387" t="str">
            <v>N/A</v>
          </cell>
          <cell r="CK387" t="str">
            <v>N/A</v>
          </cell>
          <cell r="CL387">
            <v>0</v>
          </cell>
          <cell r="CM387" t="str">
            <v>N/A</v>
          </cell>
          <cell r="CN387">
            <v>0</v>
          </cell>
          <cell r="CO387" t="str">
            <v>N/A</v>
          </cell>
          <cell r="CP387">
            <v>0</v>
          </cell>
          <cell r="CQ387" t="str">
            <v>N/A</v>
          </cell>
          <cell r="CR387">
            <v>0</v>
          </cell>
          <cell r="CS387" t="str">
            <v>N/A</v>
          </cell>
          <cell r="CT387">
            <v>0</v>
          </cell>
          <cell r="CU387" t="str">
            <v>N/A</v>
          </cell>
          <cell r="CV387">
            <v>0</v>
          </cell>
          <cell r="CW387">
            <v>920000000</v>
          </cell>
          <cell r="CX387" t="str">
            <v>NO</v>
          </cell>
          <cell r="CY387" t="str">
            <v>N/A</v>
          </cell>
          <cell r="CZ387" t="str">
            <v>N/A</v>
          </cell>
          <cell r="DA387" t="str">
            <v>N/A</v>
          </cell>
          <cell r="DB387">
            <v>45291</v>
          </cell>
          <cell r="DC387">
            <v>45291</v>
          </cell>
          <cell r="DD387">
            <v>-51</v>
          </cell>
          <cell r="DE387" t="str">
            <v>SI</v>
          </cell>
          <cell r="DF387" t="str">
            <v>Territorio Nacional</v>
          </cell>
          <cell r="DG387" t="str">
            <v>N/A</v>
          </cell>
          <cell r="DH387" t="str">
            <v>N/A</v>
          </cell>
          <cell r="DI387" t="str">
            <v>N/A</v>
          </cell>
          <cell r="DJ387" t="str">
            <v>N/A</v>
          </cell>
          <cell r="DK387" t="str">
            <v>N/A</v>
          </cell>
          <cell r="DL387" t="str">
            <v>N/A</v>
          </cell>
          <cell r="DM387" t="str">
            <v>N/A</v>
          </cell>
          <cell r="DN387" t="str">
            <v>N/A</v>
          </cell>
          <cell r="DO387" t="str">
            <v>Ninguna</v>
          </cell>
          <cell r="DP387" t="str">
            <v>Terminado</v>
          </cell>
          <cell r="DQ387" t="str">
            <v>Ingreso</v>
          </cell>
          <cell r="DR387" t="str">
            <v>N/A</v>
          </cell>
          <cell r="DS387" t="str">
            <v>N/A</v>
          </cell>
          <cell r="DT387" t="str">
            <v>N/A</v>
          </cell>
          <cell r="DU387" t="str">
            <v>N/A</v>
          </cell>
        </row>
        <row r="388">
          <cell r="AY388" t="str">
            <v>JEP-674-2023</v>
          </cell>
          <cell r="AZ388" t="str">
            <v>JEP-CSPO-662-2023</v>
          </cell>
          <cell r="BA388" t="str">
            <v>Clara Torres</v>
          </cell>
          <cell r="BB388">
            <v>45092</v>
          </cell>
          <cell r="BC388" t="str">
            <v>COLEGIO MAYOR DE NUESTRA SEÑORA DEL ROSARIO</v>
          </cell>
          <cell r="BD388" t="str">
            <v>Contratos o convenios que no requieren pluralidad de ofertas</v>
          </cell>
          <cell r="BE388" t="str">
            <v>7. Convenios con otras organizaciones</v>
          </cell>
          <cell r="BF388" t="str">
            <v>NIT</v>
          </cell>
          <cell r="BG388">
            <v>860007759</v>
          </cell>
          <cell r="BH388">
            <v>3</v>
          </cell>
          <cell r="BI388" t="str">
            <v>Persona Jurídica</v>
          </cell>
          <cell r="BJ388" t="str">
            <v>Bogotá D.C.</v>
          </cell>
          <cell r="BK388" t="str">
            <v>Aunar esfuerzos técnicos, pedagógicos y financieros para la realización de procesos de formación que permita fortalecer las competencias de los equipos de trabajo de la JEP</v>
          </cell>
          <cell r="BL388" t="str">
            <v>Administrativo Transversal</v>
          </cell>
          <cell r="BM388" t="str">
            <v>Ana Lucia Rosales Callejas</v>
          </cell>
          <cell r="BN388" t="str">
            <v>Dirección Administrativa y Financiera</v>
          </cell>
          <cell r="BO388" t="str">
            <v>AA- Subdirección de Fortalecimiento Institucional</v>
          </cell>
          <cell r="BP388" t="str">
            <v>Luz Amanda Granados Urrea</v>
          </cell>
          <cell r="BQ388">
            <v>51746389</v>
          </cell>
          <cell r="BR388" t="str">
            <v>AA- Subdirección de Fortalecimiento Institucional</v>
          </cell>
          <cell r="BS388" t="str">
            <v>N/A</v>
          </cell>
          <cell r="BT388" t="str">
            <v>N/A</v>
          </cell>
          <cell r="BU388" t="str">
            <v>N/A</v>
          </cell>
          <cell r="BV388" t="str">
            <v>Inversión</v>
          </cell>
          <cell r="BW388">
            <v>119922000</v>
          </cell>
          <cell r="BX388">
            <v>102000000</v>
          </cell>
          <cell r="BY388">
            <v>17922000</v>
          </cell>
          <cell r="BZ388" t="str">
            <v>N/A</v>
          </cell>
          <cell r="CA388" t="str">
            <v>N/A</v>
          </cell>
          <cell r="CB388">
            <v>350523</v>
          </cell>
          <cell r="CC388">
            <v>95523</v>
          </cell>
          <cell r="CD388">
            <v>2018011001175</v>
          </cell>
          <cell r="CE388">
            <v>45104</v>
          </cell>
          <cell r="CF388">
            <v>45114</v>
          </cell>
          <cell r="CG388" t="str">
            <v>N/A</v>
          </cell>
          <cell r="CH388" t="str">
            <v>N/A</v>
          </cell>
          <cell r="CI388" t="str">
            <v>N/A</v>
          </cell>
          <cell r="CJ388" t="str">
            <v>N/A</v>
          </cell>
          <cell r="CK388" t="str">
            <v>N/A</v>
          </cell>
          <cell r="CL388">
            <v>0</v>
          </cell>
          <cell r="CM388" t="str">
            <v>N/A</v>
          </cell>
          <cell r="CN388">
            <v>0</v>
          </cell>
          <cell r="CO388" t="str">
            <v>N/A</v>
          </cell>
          <cell r="CP388">
            <v>0</v>
          </cell>
          <cell r="CQ388" t="str">
            <v>N/A</v>
          </cell>
          <cell r="CR388">
            <v>0</v>
          </cell>
          <cell r="CS388" t="str">
            <v>N/A</v>
          </cell>
          <cell r="CT388">
            <v>0</v>
          </cell>
          <cell r="CU388" t="str">
            <v>N/A</v>
          </cell>
          <cell r="CV388">
            <v>0</v>
          </cell>
          <cell r="CW388">
            <v>119922000</v>
          </cell>
          <cell r="CX388" t="str">
            <v>NO</v>
          </cell>
          <cell r="CY388" t="str">
            <v>N/A</v>
          </cell>
          <cell r="CZ388" t="str">
            <v>N/A</v>
          </cell>
          <cell r="DA388" t="str">
            <v>N/A</v>
          </cell>
          <cell r="DB388">
            <v>45260</v>
          </cell>
          <cell r="DC388">
            <v>45260</v>
          </cell>
          <cell r="DD388">
            <v>-82</v>
          </cell>
          <cell r="DE388" t="str">
            <v>SI</v>
          </cell>
          <cell r="DF388" t="str">
            <v>Bogotá D.C.</v>
          </cell>
          <cell r="DG388" t="str">
            <v>Cumplimiento</v>
          </cell>
          <cell r="DH388" t="str">
            <v xml:space="preserve">	NB-100268712</v>
          </cell>
          <cell r="DI388">
            <v>0</v>
          </cell>
          <cell r="DJ388" t="str">
            <v>Seguos Mundial</v>
          </cell>
          <cell r="DK388">
            <v>45111</v>
          </cell>
          <cell r="DL388" t="str">
            <v>28/07/2023 - 30/11/2026</v>
          </cell>
          <cell r="DM388">
            <v>45114</v>
          </cell>
          <cell r="DN388" t="str">
            <v>https://jepcolombia.sharepoint.com/:b:/g/SE/DAJ/SDC/EZdLYrrJV3pPmyLyXYPmyrwBHcUZ3_IM1RrGPIkvjiaFIw?e=sbNQqB</v>
          </cell>
          <cell r="DO388" t="str">
            <v>Mediante otrosí número 1  se aclara el Desarrollo de un taller de Storytelling: otras realidades, cuentos y artefactos
metodológicos y la forma de desembolso</v>
          </cell>
          <cell r="DP388" t="str">
            <v>Terminado</v>
          </cell>
          <cell r="DQ388" t="str">
            <v>Ingreso</v>
          </cell>
          <cell r="DR388" t="str">
            <v>N/A</v>
          </cell>
          <cell r="DS388" t="str">
            <v>N/A</v>
          </cell>
          <cell r="DT388" t="str">
            <v>N/A</v>
          </cell>
          <cell r="DU388" t="str">
            <v>N/A</v>
          </cell>
        </row>
        <row r="389">
          <cell r="AY389" t="str">
            <v>JEP-446-2023</v>
          </cell>
          <cell r="AZ389" t="str">
            <v>JEP-CSPO-445-2023</v>
          </cell>
          <cell r="BA389" t="str">
            <v>Julieth Barrera</v>
          </cell>
          <cell r="BB389">
            <v>44978</v>
          </cell>
          <cell r="BC389" t="str">
            <v>Andrés Fernando Mateus Diaz</v>
          </cell>
          <cell r="BD389" t="str">
            <v>Contratos o convenios que no requieren pluralidad de ofertas</v>
          </cell>
          <cell r="BE389" t="str">
            <v>1. Prestación de servicios</v>
          </cell>
          <cell r="BF389" t="str">
            <v>Cédula de ciudadanía</v>
          </cell>
          <cell r="BG389">
            <v>79938426</v>
          </cell>
          <cell r="BH389">
            <v>8</v>
          </cell>
          <cell r="BI389" t="str">
            <v>Persona Natural</v>
          </cell>
          <cell r="BJ389" t="str">
            <v>Bogotá D.C.</v>
          </cell>
          <cell r="BK389" t="str">
            <v>Prestar servicios profesionales para apoyar a la subdirección de fortalecimiento institucional en la implementación del modelo de gestión del conocimiento en la consolidación de la cultura organizacional de la JEP y mejoramiento de habilidades blandas de los servidores.</v>
          </cell>
          <cell r="BL389" t="str">
            <v>Funciones de la dependencia</v>
          </cell>
          <cell r="BM389" t="str">
            <v>Harvey Danilo Suárez Morales</v>
          </cell>
          <cell r="BN389" t="str">
            <v>Secretaría Ejecutiva</v>
          </cell>
          <cell r="BO389" t="str">
            <v>AA- Subdirección de Fortalecimiento Institucional</v>
          </cell>
          <cell r="BP389" t="str">
            <v>Luz Amanda Granados Urrea</v>
          </cell>
          <cell r="BQ389">
            <v>51746389</v>
          </cell>
          <cell r="BR389" t="str">
            <v>AA- Subdirección de Fortalecimiento Institucional</v>
          </cell>
          <cell r="BS389" t="str">
            <v>N/A</v>
          </cell>
          <cell r="BT389" t="str">
            <v>N/A</v>
          </cell>
          <cell r="BU389" t="str">
            <v>N/A</v>
          </cell>
          <cell r="BV389" t="str">
            <v>Inversión</v>
          </cell>
          <cell r="BW389">
            <v>95172968</v>
          </cell>
          <cell r="BX389" t="str">
            <v>N/A</v>
          </cell>
          <cell r="BY389" t="str">
            <v>N/A</v>
          </cell>
          <cell r="BZ389">
            <v>8652088</v>
          </cell>
          <cell r="CA389" t="str">
            <v>N/A</v>
          </cell>
          <cell r="CB389">
            <v>61023</v>
          </cell>
          <cell r="CC389">
            <v>112323</v>
          </cell>
          <cell r="CD389">
            <v>2018011001175</v>
          </cell>
          <cell r="CE389">
            <v>44979</v>
          </cell>
          <cell r="CF389">
            <v>44981</v>
          </cell>
          <cell r="CG389" t="str">
            <v>N/A</v>
          </cell>
          <cell r="CH389" t="str">
            <v>N/A</v>
          </cell>
          <cell r="CI389" t="str">
            <v>N/A</v>
          </cell>
          <cell r="CJ389" t="str">
            <v>N/A</v>
          </cell>
          <cell r="CK389" t="str">
            <v>N/A</v>
          </cell>
          <cell r="CL389">
            <v>0</v>
          </cell>
          <cell r="CM389" t="str">
            <v>N/A</v>
          </cell>
          <cell r="CN389">
            <v>0</v>
          </cell>
          <cell r="CO389" t="str">
            <v>N/A</v>
          </cell>
          <cell r="CP389">
            <v>0</v>
          </cell>
          <cell r="CQ389" t="str">
            <v>N/A</v>
          </cell>
          <cell r="CR389">
            <v>0</v>
          </cell>
          <cell r="CS389" t="str">
            <v>N/A</v>
          </cell>
          <cell r="CT389">
            <v>0</v>
          </cell>
          <cell r="CU389" t="str">
            <v>N/A</v>
          </cell>
          <cell r="CV389">
            <v>0</v>
          </cell>
          <cell r="CW389">
            <v>95172968</v>
          </cell>
          <cell r="CX389" t="str">
            <v>NO</v>
          </cell>
          <cell r="CY389" t="str">
            <v>N/A</v>
          </cell>
          <cell r="CZ389" t="str">
            <v>N/A</v>
          </cell>
          <cell r="DA389" t="str">
            <v>N/A</v>
          </cell>
          <cell r="DB389">
            <v>45291</v>
          </cell>
          <cell r="DC389">
            <v>45291</v>
          </cell>
          <cell r="DD389">
            <v>-51</v>
          </cell>
          <cell r="DE389" t="str">
            <v>NO</v>
          </cell>
          <cell r="DF389" t="str">
            <v>Bogotá D.C.</v>
          </cell>
          <cell r="DG389" t="str">
            <v>Cumplimiento</v>
          </cell>
          <cell r="DH389" t="str">
            <v>21-47-101026642</v>
          </cell>
          <cell r="DI389">
            <v>0</v>
          </cell>
          <cell r="DJ389" t="str">
            <v>Seguros del Estado S.A.</v>
          </cell>
          <cell r="DK389">
            <v>44980</v>
          </cell>
          <cell r="DL389" t="str">
            <v>23/02/2023 - 05/07/2024</v>
          </cell>
          <cell r="DM389">
            <v>44981</v>
          </cell>
          <cell r="DN389" t="str">
            <v>https://jepcolombia.sharepoint.com/:b:/g/SE/DAJ/SDC/EY24y4COhK1EtslygNqsvtYBI-HlkKg9JidLNGA5a8clfg?e=etfhKq</v>
          </cell>
          <cell r="DO389" t="str">
            <v>Ninguna</v>
          </cell>
          <cell r="DP389" t="str">
            <v>Terminado</v>
          </cell>
          <cell r="DQ389" t="str">
            <v>Ingreso</v>
          </cell>
          <cell r="DR389" t="str">
            <v>N/A</v>
          </cell>
          <cell r="DS389" t="str">
            <v>ARQUITECTURA</v>
          </cell>
          <cell r="DT389" t="str">
            <v>N/A</v>
          </cell>
          <cell r="DU389" t="str">
            <v>MASCULINO</v>
          </cell>
        </row>
        <row r="390">
          <cell r="AY390" t="str">
            <v>JEP-314-2023</v>
          </cell>
          <cell r="AZ390" t="str">
            <v>JEP-CSPO-314-2023</v>
          </cell>
          <cell r="BA390" t="str">
            <v>Julieth Barrera</v>
          </cell>
          <cell r="BB390">
            <v>44964</v>
          </cell>
          <cell r="BC390" t="str">
            <v>David Esteban Arteaga Rojas</v>
          </cell>
          <cell r="BD390" t="str">
            <v>Contratos o convenios que no requieren pluralidad de ofertas</v>
          </cell>
          <cell r="BE390" t="str">
            <v>1. Prestación de servicios</v>
          </cell>
          <cell r="BF390" t="str">
            <v>Cédula de ciudadanía</v>
          </cell>
          <cell r="BG390">
            <v>1018412724</v>
          </cell>
          <cell r="BH390">
            <v>9</v>
          </cell>
          <cell r="BI390" t="str">
            <v>Persona Natural</v>
          </cell>
          <cell r="BJ390" t="str">
            <v>Bogotá D.C.</v>
          </cell>
          <cell r="BK390" t="str">
            <v>Prestar servicios profesionales para acompañar a la subdirección de fortalecimiento institucional en la implementación del modelo de gestión del conocimiento mediante el apoyo en el seguimiento al programa pedagógico de la jep y en el relacionamiento con entidades</v>
          </cell>
          <cell r="BL390" t="str">
            <v>Funciones de la dependencia</v>
          </cell>
          <cell r="BM390" t="str">
            <v>Harvey Danilo Suárez Morales</v>
          </cell>
          <cell r="BN390" t="str">
            <v>Secretaría Ejecutiva</v>
          </cell>
          <cell r="BO390" t="str">
            <v>AA- Subdirección de Fortalecimiento Institucional</v>
          </cell>
          <cell r="BP390" t="str">
            <v>Luz Amanda Granados Urrea</v>
          </cell>
          <cell r="BQ390">
            <v>51746389</v>
          </cell>
          <cell r="BR390" t="str">
            <v>AA- Subdirección de Fortalecimiento Institucional</v>
          </cell>
          <cell r="BS390" t="str">
            <v>N/A</v>
          </cell>
          <cell r="BT390" t="str">
            <v>N/A</v>
          </cell>
          <cell r="BU390" t="str">
            <v>N/A</v>
          </cell>
          <cell r="BV390" t="str">
            <v>Inversión</v>
          </cell>
          <cell r="BW390">
            <v>95172968</v>
          </cell>
          <cell r="BX390" t="str">
            <v>N/A</v>
          </cell>
          <cell r="BY390" t="str">
            <v>N/A</v>
          </cell>
          <cell r="BZ390">
            <v>8652088</v>
          </cell>
          <cell r="CA390" t="str">
            <v>N/A</v>
          </cell>
          <cell r="CB390">
            <v>61123</v>
          </cell>
          <cell r="CC390">
            <v>77723</v>
          </cell>
          <cell r="CD390" t="str">
            <v xml:space="preserve">	2018011001175</v>
          </cell>
          <cell r="CE390">
            <v>44966</v>
          </cell>
          <cell r="CF390">
            <v>44970</v>
          </cell>
          <cell r="CG390" t="str">
            <v>N/A</v>
          </cell>
          <cell r="CH390" t="str">
            <v>N/A</v>
          </cell>
          <cell r="CI390" t="str">
            <v>N/A</v>
          </cell>
          <cell r="CJ390" t="str">
            <v>N/A</v>
          </cell>
          <cell r="CK390" t="str">
            <v>N/A</v>
          </cell>
          <cell r="CL390">
            <v>0</v>
          </cell>
          <cell r="CM390" t="str">
            <v>N/A</v>
          </cell>
          <cell r="CN390">
            <v>0</v>
          </cell>
          <cell r="CO390" t="str">
            <v>N/A</v>
          </cell>
          <cell r="CP390">
            <v>0</v>
          </cell>
          <cell r="CQ390" t="str">
            <v>N/A</v>
          </cell>
          <cell r="CR390">
            <v>0</v>
          </cell>
          <cell r="CS390" t="str">
            <v>N/A</v>
          </cell>
          <cell r="CT390">
            <v>0</v>
          </cell>
          <cell r="CU390" t="str">
            <v>N/A</v>
          </cell>
          <cell r="CV390">
            <v>0</v>
          </cell>
          <cell r="CW390">
            <v>95172968</v>
          </cell>
          <cell r="CX390" t="str">
            <v>NO</v>
          </cell>
          <cell r="CY390" t="str">
            <v>N/A</v>
          </cell>
          <cell r="CZ390" t="str">
            <v>N/A</v>
          </cell>
          <cell r="DA390" t="str">
            <v>N/A</v>
          </cell>
          <cell r="DB390">
            <v>45291</v>
          </cell>
          <cell r="DC390">
            <v>45291</v>
          </cell>
          <cell r="DD390">
            <v>-51</v>
          </cell>
          <cell r="DE390" t="str">
            <v>NO</v>
          </cell>
          <cell r="DF390" t="str">
            <v>Bogotá D.C.</v>
          </cell>
          <cell r="DG390" t="str">
            <v>Cumplimiento</v>
          </cell>
          <cell r="DH390" t="str">
            <v>15-47-101010879</v>
          </cell>
          <cell r="DI390">
            <v>0</v>
          </cell>
          <cell r="DJ390" t="str">
            <v>Seguros del Estado S.A.</v>
          </cell>
          <cell r="DK390">
            <v>44967</v>
          </cell>
          <cell r="DL390" t="str">
            <v>10/02/2023 - 05/07/2024</v>
          </cell>
          <cell r="DM390">
            <v>44970</v>
          </cell>
          <cell r="DN390" t="str">
            <v>https://jepcolombia.sharepoint.com/:b:/g/SE/DAJ/SDC/EfGTiBWJlcFGqePY-LbJotUBqSy83kFMLa6Uj9C4lfQBLg?e=u2xx8D</v>
          </cell>
          <cell r="DO390" t="str">
            <v>Ninguno</v>
          </cell>
          <cell r="DP390" t="str">
            <v>Terminado</v>
          </cell>
          <cell r="DQ390" t="str">
            <v>Ingreso</v>
          </cell>
          <cell r="DR390" t="str">
            <v>N/A</v>
          </cell>
          <cell r="DS390" t="str">
            <v>PENDIENTE</v>
          </cell>
          <cell r="DT390" t="str">
            <v>N/A</v>
          </cell>
          <cell r="DU390" t="str">
            <v>MASCULINO</v>
          </cell>
        </row>
        <row r="391">
          <cell r="AY391" t="str">
            <v>JEP-174-2023</v>
          </cell>
          <cell r="AZ391" t="str">
            <v>JEP-CSPO-174-2023</v>
          </cell>
          <cell r="BA391" t="str">
            <v>Carlos Torres</v>
          </cell>
          <cell r="BB391">
            <v>44952</v>
          </cell>
          <cell r="BC391" t="str">
            <v>Oscar Javier Rodríguez Machado</v>
          </cell>
          <cell r="BD391" t="str">
            <v>Contratos o convenios que no requieren pluralidad de ofertas</v>
          </cell>
          <cell r="BE391" t="str">
            <v>1. Prestación de servicios</v>
          </cell>
          <cell r="BF391" t="str">
            <v>Cédula de ciudadanía</v>
          </cell>
          <cell r="BG391">
            <v>80199566</v>
          </cell>
          <cell r="BH391">
            <v>2</v>
          </cell>
          <cell r="BI391" t="str">
            <v>Persona Natural</v>
          </cell>
          <cell r="BJ391" t="str">
            <v>Bogotá D.C.</v>
          </cell>
          <cell r="BK391" t="str">
            <v>Prestar servicios profesionales para apoyar y acompañar a la subdirección de fortalecimiento institucional en la administración del sistema de gestión de calidad de la JEP y el seguimiento a los proyectos de inversión</v>
          </cell>
          <cell r="BL391" t="str">
            <v>Funciones de la dependencia</v>
          </cell>
          <cell r="BM391" t="str">
            <v>Harvey Danilo Suárez Morales</v>
          </cell>
          <cell r="BN391" t="str">
            <v>Secretaría Ejecutiva</v>
          </cell>
          <cell r="BO391" t="str">
            <v>AA- Subdirección de Fortalecimiento Institucional</v>
          </cell>
          <cell r="BP391" t="str">
            <v>Luz Amanda Granados Urrea</v>
          </cell>
          <cell r="BQ391">
            <v>51746389</v>
          </cell>
          <cell r="BR391" t="str">
            <v>AA- Subdirección de Fortalecimiento Institucional</v>
          </cell>
          <cell r="BS391" t="str">
            <v>N/A</v>
          </cell>
          <cell r="BT391" t="str">
            <v>N/A</v>
          </cell>
          <cell r="BU391" t="str">
            <v>N/A</v>
          </cell>
          <cell r="BV391" t="str">
            <v>Inversión</v>
          </cell>
          <cell r="BW391">
            <v>95172940</v>
          </cell>
          <cell r="BX391" t="str">
            <v>N/A</v>
          </cell>
          <cell r="BY391" t="str">
            <v>N/A</v>
          </cell>
          <cell r="BZ391">
            <v>8652088</v>
          </cell>
          <cell r="CA391" t="str">
            <v>N/A</v>
          </cell>
          <cell r="CB391">
            <v>51323</v>
          </cell>
          <cell r="CC391">
            <v>27223</v>
          </cell>
          <cell r="CD391" t="str">
            <v xml:space="preserve">	2018011001175</v>
          </cell>
          <cell r="CE391">
            <v>44956</v>
          </cell>
          <cell r="CF391">
            <v>44958</v>
          </cell>
          <cell r="CG391" t="str">
            <v>N/A</v>
          </cell>
          <cell r="CH391" t="str">
            <v>N/A</v>
          </cell>
          <cell r="CI391" t="str">
            <v>N/A</v>
          </cell>
          <cell r="CJ391" t="str">
            <v>N/A</v>
          </cell>
          <cell r="CK391" t="str">
            <v>N/A</v>
          </cell>
          <cell r="CL391">
            <v>0</v>
          </cell>
          <cell r="CM391" t="str">
            <v>N/A</v>
          </cell>
          <cell r="CN391">
            <v>0</v>
          </cell>
          <cell r="CO391" t="str">
            <v>N/A</v>
          </cell>
          <cell r="CP391">
            <v>0</v>
          </cell>
          <cell r="CQ391" t="str">
            <v>N/A</v>
          </cell>
          <cell r="CR391">
            <v>0</v>
          </cell>
          <cell r="CS391" t="str">
            <v>N/A</v>
          </cell>
          <cell r="CT391">
            <v>0</v>
          </cell>
          <cell r="CU391" t="str">
            <v>N/A</v>
          </cell>
          <cell r="CV391">
            <v>0</v>
          </cell>
          <cell r="CW391">
            <v>95172940</v>
          </cell>
          <cell r="CX391" t="str">
            <v>NO</v>
          </cell>
          <cell r="CY391" t="str">
            <v>N/A</v>
          </cell>
          <cell r="CZ391" t="str">
            <v>N/A</v>
          </cell>
          <cell r="DA391" t="str">
            <v>N/A</v>
          </cell>
          <cell r="DB391">
            <v>45275</v>
          </cell>
          <cell r="DC391">
            <v>45275</v>
          </cell>
          <cell r="DD391">
            <v>-67</v>
          </cell>
          <cell r="DE391" t="str">
            <v>SI</v>
          </cell>
          <cell r="DF391" t="str">
            <v>Bogotá D.C.</v>
          </cell>
          <cell r="DG391" t="str">
            <v>Cumplimiento</v>
          </cell>
          <cell r="DH391" t="str">
            <v>15-47-101010767</v>
          </cell>
          <cell r="DI391">
            <v>0</v>
          </cell>
          <cell r="DJ391" t="str">
            <v>Seguros del Estado S.A.</v>
          </cell>
          <cell r="DK391">
            <v>44956</v>
          </cell>
          <cell r="DL391" t="str">
            <v>30/01/2023 - 20/06/2024</v>
          </cell>
          <cell r="DM391">
            <v>44957</v>
          </cell>
          <cell r="DN391" t="str">
            <v>https://jepcolombia.sharepoint.com/:b:/g/SE/DAJ/SDC/EW7LozpxoIFDiJQ2eyB2JbgBgtngxdo_Wql9MZJRGVMElw?e=vspMnQ</v>
          </cell>
          <cell r="DO391" t="str">
            <v>Ninguna</v>
          </cell>
          <cell r="DP391" t="str">
            <v>Terminado</v>
          </cell>
          <cell r="DQ391" t="str">
            <v>Ingreso</v>
          </cell>
          <cell r="DR391" t="str">
            <v>N/A</v>
          </cell>
          <cell r="DS391" t="str">
            <v>ADMINISTRACIÓN DE EMPRESAS</v>
          </cell>
          <cell r="DT391" t="str">
            <v>N/A</v>
          </cell>
          <cell r="DU391" t="str">
            <v>MASCULINO</v>
          </cell>
        </row>
        <row r="392">
          <cell r="AY392" t="str">
            <v>JEP-318-2023</v>
          </cell>
          <cell r="AZ392" t="str">
            <v>JEP-CSPO-318-2023</v>
          </cell>
          <cell r="BA392" t="str">
            <v>Julieth Barrera</v>
          </cell>
          <cell r="BB392">
            <v>44964</v>
          </cell>
          <cell r="BC392" t="str">
            <v>María Fernanda Pizarro Londoño</v>
          </cell>
          <cell r="BD392" t="str">
            <v>Contratos o convenios que no requieren pluralidad de ofertas</v>
          </cell>
          <cell r="BE392" t="str">
            <v>1. Prestación de servicios</v>
          </cell>
          <cell r="BF392" t="str">
            <v>Cédula de ciudadanía</v>
          </cell>
          <cell r="BG392">
            <v>1115192566</v>
          </cell>
          <cell r="BH392">
            <v>8</v>
          </cell>
          <cell r="BI392" t="str">
            <v>Persona Natural</v>
          </cell>
          <cell r="BJ392" t="str">
            <v>Bogotá D.C.</v>
          </cell>
          <cell r="BK392" t="str">
            <v>Apoyar a la subdireccion de fortalecimiento institucional en el desarrollo del modelo de gestion del conocimiento mediante las acciones requeridas para la formacion virtual y los procesos pedagogicos con grupos de interes de la entidad</v>
          </cell>
          <cell r="BL392" t="str">
            <v>Funciones de la dependencia</v>
          </cell>
          <cell r="BM392" t="str">
            <v>Harvey Danilo Suárez Morales</v>
          </cell>
          <cell r="BN392" t="str">
            <v>Secretaría Ejecutiva</v>
          </cell>
          <cell r="BO392" t="str">
            <v>AA- Subdirección de Fortalecimiento Institucional</v>
          </cell>
          <cell r="BP392" t="str">
            <v>Luz Amanda Granados Urrea</v>
          </cell>
          <cell r="BQ392">
            <v>51746389</v>
          </cell>
          <cell r="BR392" t="str">
            <v>AA- Subdirección de Fortalecimiento Institucional</v>
          </cell>
          <cell r="BS392" t="str">
            <v>N/A</v>
          </cell>
          <cell r="BT392" t="str">
            <v>N/A</v>
          </cell>
          <cell r="BU392" t="str">
            <v>N/A</v>
          </cell>
          <cell r="BV392" t="str">
            <v>Inversión</v>
          </cell>
          <cell r="BW392">
            <v>60109236</v>
          </cell>
          <cell r="BX392" t="str">
            <v>N/A</v>
          </cell>
          <cell r="BY392" t="str">
            <v>N/A</v>
          </cell>
          <cell r="BZ392">
            <v>5464476</v>
          </cell>
          <cell r="CA392" t="str">
            <v>N/A</v>
          </cell>
          <cell r="CB392">
            <v>55623</v>
          </cell>
          <cell r="CC392">
            <v>87123</v>
          </cell>
          <cell r="CD392" t="str">
            <v xml:space="preserve">	2018011001175</v>
          </cell>
          <cell r="CE392">
            <v>44967</v>
          </cell>
          <cell r="CF392">
            <v>44971</v>
          </cell>
          <cell r="CG392" t="str">
            <v>N/A</v>
          </cell>
          <cell r="CH392" t="str">
            <v>N/A</v>
          </cell>
          <cell r="CI392" t="str">
            <v>N/A</v>
          </cell>
          <cell r="CJ392" t="str">
            <v>N/A</v>
          </cell>
          <cell r="CK392" t="str">
            <v>N/A</v>
          </cell>
          <cell r="CL392">
            <v>0</v>
          </cell>
          <cell r="CM392" t="str">
            <v>N/A</v>
          </cell>
          <cell r="CN392">
            <v>0</v>
          </cell>
          <cell r="CO392" t="str">
            <v>N/A</v>
          </cell>
          <cell r="CP392">
            <v>0</v>
          </cell>
          <cell r="CQ392" t="str">
            <v>N/A</v>
          </cell>
          <cell r="CR392">
            <v>0</v>
          </cell>
          <cell r="CS392" t="str">
            <v>N/A</v>
          </cell>
          <cell r="CT392">
            <v>0</v>
          </cell>
          <cell r="CU392" t="str">
            <v>N/A</v>
          </cell>
          <cell r="CV392">
            <v>0</v>
          </cell>
          <cell r="CW392">
            <v>60109236</v>
          </cell>
          <cell r="CX392" t="str">
            <v>NO</v>
          </cell>
          <cell r="CY392" t="str">
            <v>N/A</v>
          </cell>
          <cell r="CZ392" t="str">
            <v>N/A</v>
          </cell>
          <cell r="DA392" t="str">
            <v>N/A</v>
          </cell>
          <cell r="DB392">
            <v>45291</v>
          </cell>
          <cell r="DC392">
            <v>45291</v>
          </cell>
          <cell r="DD392">
            <v>-51</v>
          </cell>
          <cell r="DE392" t="str">
            <v>NO</v>
          </cell>
          <cell r="DF392" t="str">
            <v>Bogotá D.C.</v>
          </cell>
          <cell r="DG392" t="str">
            <v>Cumplimiento</v>
          </cell>
          <cell r="DH392" t="str">
            <v>21-47-101026338</v>
          </cell>
          <cell r="DI392">
            <v>0</v>
          </cell>
          <cell r="DJ392" t="str">
            <v>Seguros del Estado S.A.</v>
          </cell>
          <cell r="DK392">
            <v>44970</v>
          </cell>
          <cell r="DL392" t="str">
            <v>14/02/2023 - 05/07/2024</v>
          </cell>
          <cell r="DM392">
            <v>44971</v>
          </cell>
          <cell r="DN392" t="str">
            <v>https://jepcolombia.sharepoint.com/:b:/g/SE/DAJ/SDC/Ebuf8YQdUdhGqbhpWYpSLEUBIzkjUxeiYfe-HVqDnMVTtw?e=6ACm5i</v>
          </cell>
          <cell r="DO392" t="str">
            <v>Ninguna</v>
          </cell>
          <cell r="DP392" t="str">
            <v>Terminado</v>
          </cell>
          <cell r="DQ392" t="str">
            <v>Ingreso</v>
          </cell>
          <cell r="DR392" t="str">
            <v>N/A</v>
          </cell>
          <cell r="DS392" t="str">
            <v>PENDIENTE</v>
          </cell>
          <cell r="DT392" t="str">
            <v>N/A</v>
          </cell>
          <cell r="DU392" t="str">
            <v>FEMENINO</v>
          </cell>
        </row>
        <row r="393">
          <cell r="AY393" t="str">
            <v>JEP-317-2023</v>
          </cell>
          <cell r="AZ393" t="str">
            <v>JEP-CSPO-317-2023</v>
          </cell>
          <cell r="BA393" t="str">
            <v>Julieth Barrera</v>
          </cell>
          <cell r="BB393">
            <v>44964</v>
          </cell>
          <cell r="BC393" t="str">
            <v xml:space="preserve">Laura Tatiana Ventura Gallego </v>
          </cell>
          <cell r="BD393" t="str">
            <v>Contratos o convenios que no requieren pluralidad de ofertas</v>
          </cell>
          <cell r="BE393" t="str">
            <v>1. Prestación de servicios</v>
          </cell>
          <cell r="BF393" t="str">
            <v>Cédula de ciudadanía</v>
          </cell>
          <cell r="BG393">
            <v>1018485159</v>
          </cell>
          <cell r="BH393">
            <v>1</v>
          </cell>
          <cell r="BI393" t="str">
            <v>Persona Natural</v>
          </cell>
          <cell r="BJ393" t="str">
            <v>Bogotá D.C.</v>
          </cell>
          <cell r="BK393" t="str">
            <v xml:space="preserve">Prestar servicios profesionales para apoyar a la subdirección de fortalecimiento institucional en el desarrollo del modelo de gestión del conocimiento mediante la sistematización de las acciones de fortalecimiento de equipos territoriales y del enfoque dialógico en la JEP, y de las acciones pedagógicas con grupos de interés de la entidad. </v>
          </cell>
          <cell r="BL393" t="str">
            <v>Funciones de la dependencia</v>
          </cell>
          <cell r="BM393" t="str">
            <v>Harvey Danilo Suárez Morales</v>
          </cell>
          <cell r="BN393" t="str">
            <v>Secretaría Ejecutiva</v>
          </cell>
          <cell r="BO393" t="str">
            <v>AA- Subdirección de Fortalecimiento Institucional</v>
          </cell>
          <cell r="BP393" t="str">
            <v>Luz Amanda Granados Urrea</v>
          </cell>
          <cell r="BQ393">
            <v>51746389</v>
          </cell>
          <cell r="BR393" t="str">
            <v>AA- Subdirección de Fortalecimiento Institucional</v>
          </cell>
          <cell r="BS393" t="str">
            <v>N/A</v>
          </cell>
          <cell r="BT393" t="str">
            <v>N/A</v>
          </cell>
          <cell r="BU393" t="str">
            <v>N/A</v>
          </cell>
          <cell r="BV393" t="str">
            <v>Inversión</v>
          </cell>
          <cell r="BW393">
            <v>53430410</v>
          </cell>
          <cell r="BX393" t="str">
            <v>N/A</v>
          </cell>
          <cell r="BY393" t="str">
            <v>N/A</v>
          </cell>
          <cell r="BZ393">
            <v>4857310</v>
          </cell>
          <cell r="CA393" t="str">
            <v>N/A</v>
          </cell>
          <cell r="CB393">
            <v>61223</v>
          </cell>
          <cell r="CC393">
            <v>85223</v>
          </cell>
          <cell r="CD393">
            <v>2018011001175</v>
          </cell>
          <cell r="CE393">
            <v>44970</v>
          </cell>
          <cell r="CF393">
            <v>44972</v>
          </cell>
          <cell r="CG393" t="str">
            <v>N/A</v>
          </cell>
          <cell r="CH393" t="str">
            <v>N/A</v>
          </cell>
          <cell r="CI393" t="str">
            <v>N/A</v>
          </cell>
          <cell r="CJ393" t="str">
            <v>N/A</v>
          </cell>
          <cell r="CK393" t="str">
            <v>N/A</v>
          </cell>
          <cell r="CL393">
            <v>0</v>
          </cell>
          <cell r="CM393" t="str">
            <v>N/A</v>
          </cell>
          <cell r="CN393">
            <v>0</v>
          </cell>
          <cell r="CO393" t="str">
            <v>N/A</v>
          </cell>
          <cell r="CP393">
            <v>0</v>
          </cell>
          <cell r="CQ393" t="str">
            <v>N/A</v>
          </cell>
          <cell r="CR393">
            <v>0</v>
          </cell>
          <cell r="CS393" t="str">
            <v>N/A</v>
          </cell>
          <cell r="CT393">
            <v>0</v>
          </cell>
          <cell r="CU393" t="str">
            <v>N/A</v>
          </cell>
          <cell r="CV393">
            <v>0</v>
          </cell>
          <cell r="CW393">
            <v>53430410</v>
          </cell>
          <cell r="CX393" t="str">
            <v>NO</v>
          </cell>
          <cell r="CY393" t="str">
            <v>N/A</v>
          </cell>
          <cell r="CZ393" t="str">
            <v>N/A</v>
          </cell>
          <cell r="DA393" t="str">
            <v>N/A</v>
          </cell>
          <cell r="DB393">
            <v>45291</v>
          </cell>
          <cell r="DC393">
            <v>45291</v>
          </cell>
          <cell r="DD393">
            <v>-51</v>
          </cell>
          <cell r="DE393" t="str">
            <v>NO</v>
          </cell>
          <cell r="DF393" t="str">
            <v>Bogotá D.C.</v>
          </cell>
          <cell r="DG393" t="str">
            <v>Cumplimiento</v>
          </cell>
          <cell r="DH393" t="str">
            <v xml:space="preserve">15-47-101010893
</v>
          </cell>
          <cell r="DI393">
            <v>0</v>
          </cell>
          <cell r="DJ393" t="str">
            <v>Seguros del Estado S.A.</v>
          </cell>
          <cell r="DK393">
            <v>44970</v>
          </cell>
          <cell r="DL393" t="str">
            <v>13/02/2023 - 05/07/2024</v>
          </cell>
          <cell r="DM393">
            <v>44971</v>
          </cell>
          <cell r="DN393" t="str">
            <v>https://jepcolombia.sharepoint.com/:b:/g/SE/DAJ/SDC/EaxHImw1aEtBn1T2NDWuujEB3RsUaOAUXKC3vaTjeMP83Q?e=2goMSx</v>
          </cell>
          <cell r="DO393" t="str">
            <v>Ninguna</v>
          </cell>
          <cell r="DP393" t="str">
            <v>Terminado</v>
          </cell>
          <cell r="DQ393" t="str">
            <v>Ingreso</v>
          </cell>
          <cell r="DR393" t="str">
            <v>N/A</v>
          </cell>
          <cell r="DS393" t="str">
            <v>PENDIENTE</v>
          </cell>
          <cell r="DT393" t="str">
            <v>N/A</v>
          </cell>
          <cell r="DU393" t="str">
            <v>FEMENINO</v>
          </cell>
        </row>
        <row r="394">
          <cell r="AY394" t="str">
            <v>JEP-360-2023</v>
          </cell>
          <cell r="AZ394" t="str">
            <v>JEP-CSPO-360-2023</v>
          </cell>
          <cell r="BA394" t="str">
            <v>Julieth Barrera</v>
          </cell>
          <cell r="BB394">
            <v>44966</v>
          </cell>
          <cell r="BC394" t="str">
            <v>María Andrea Rocha Solano</v>
          </cell>
          <cell r="BD394" t="str">
            <v>Contratos o convenios que no requieren pluralidad de ofertas</v>
          </cell>
          <cell r="BE394" t="str">
            <v>1. Prestación de servicios</v>
          </cell>
          <cell r="BF394" t="str">
            <v>Cédula de ciudadanía</v>
          </cell>
          <cell r="BG394">
            <v>1020725841</v>
          </cell>
          <cell r="BH394">
            <v>3</v>
          </cell>
          <cell r="BI394" t="str">
            <v>Persona Natural</v>
          </cell>
          <cell r="BJ394" t="str">
            <v>Bogotá D.C.</v>
          </cell>
          <cell r="BK394" t="str">
            <v>Prestar servicios profesionales para apoyar a la subdirección de fortalecimiento institucional en el desarrollo del modelo de gestión del conocimiento mediante la planeación, seguimiento y evaluación de la implementación del programa pedagógico de la JEP dirigido al sector educativo y en el fortalecimiento de competencias pedagógicas internas</v>
          </cell>
          <cell r="BL394" t="str">
            <v>Funciones de la dependencia</v>
          </cell>
          <cell r="BM394" t="str">
            <v>Harvey Danilo Suárez Morales</v>
          </cell>
          <cell r="BN394" t="str">
            <v>Secretaría Ejecutiva</v>
          </cell>
          <cell r="BO394" t="str">
            <v>AA- Subdirección de Fortalecimiento Institucional</v>
          </cell>
          <cell r="BP394" t="str">
            <v>Luz Amanda Granados Urrea</v>
          </cell>
          <cell r="BQ394">
            <v>51746389</v>
          </cell>
          <cell r="BR394" t="str">
            <v>AA- Subdirección de Fortalecimiento Institucional</v>
          </cell>
          <cell r="BS394" t="str">
            <v>N/A</v>
          </cell>
          <cell r="BT394" t="str">
            <v>N/A</v>
          </cell>
          <cell r="BU394" t="str">
            <v>N/A</v>
          </cell>
          <cell r="BV394" t="str">
            <v>Inversión</v>
          </cell>
          <cell r="BW394">
            <v>121888195</v>
          </cell>
          <cell r="BX394" t="str">
            <v>N/A</v>
          </cell>
          <cell r="BY394" t="str">
            <v>N/A</v>
          </cell>
          <cell r="BZ394">
            <v>6615000</v>
          </cell>
          <cell r="CA394" t="str">
            <v>N/A</v>
          </cell>
          <cell r="CB394">
            <v>65123</v>
          </cell>
          <cell r="CC394">
            <v>85323</v>
          </cell>
          <cell r="CD394">
            <v>2018011001175</v>
          </cell>
          <cell r="CE394">
            <v>44964</v>
          </cell>
          <cell r="CF394">
            <v>44965</v>
          </cell>
          <cell r="CG394" t="str">
            <v>N/A</v>
          </cell>
          <cell r="CH394" t="str">
            <v>N/A</v>
          </cell>
          <cell r="CI394" t="str">
            <v>N/A</v>
          </cell>
          <cell r="CJ394" t="str">
            <v>N/A</v>
          </cell>
          <cell r="CK394" t="str">
            <v>N/A</v>
          </cell>
          <cell r="CL394">
            <v>0</v>
          </cell>
          <cell r="CM394" t="str">
            <v>N/A</v>
          </cell>
          <cell r="CN394">
            <v>0</v>
          </cell>
          <cell r="CO394" t="str">
            <v>N/A</v>
          </cell>
          <cell r="CP394">
            <v>0</v>
          </cell>
          <cell r="CQ394" t="str">
            <v>N/A</v>
          </cell>
          <cell r="CR394">
            <v>0</v>
          </cell>
          <cell r="CS394" t="str">
            <v>N/A</v>
          </cell>
          <cell r="CT394">
            <v>0</v>
          </cell>
          <cell r="CU394" t="str">
            <v>N/A</v>
          </cell>
          <cell r="CV394">
            <v>0</v>
          </cell>
          <cell r="CW394">
            <v>121888195</v>
          </cell>
          <cell r="CX394" t="str">
            <v>NO</v>
          </cell>
          <cell r="CY394" t="str">
            <v>N/A</v>
          </cell>
          <cell r="CZ394" t="str">
            <v>N/A</v>
          </cell>
          <cell r="DA394" t="str">
            <v>N/A</v>
          </cell>
          <cell r="DB394">
            <v>45291</v>
          </cell>
          <cell r="DC394">
            <v>45291</v>
          </cell>
          <cell r="DD394">
            <v>-51</v>
          </cell>
          <cell r="DE394" t="str">
            <v>NO</v>
          </cell>
          <cell r="DF394" t="str">
            <v>Bogotá D.C.</v>
          </cell>
          <cell r="DG394" t="str">
            <v>Cumplimiento</v>
          </cell>
          <cell r="DH394" t="str">
            <v>15-47-101010885</v>
          </cell>
          <cell r="DI394">
            <v>0</v>
          </cell>
          <cell r="DJ394" t="str">
            <v>Seguros del Estado S.A.</v>
          </cell>
          <cell r="DK394">
            <v>44970</v>
          </cell>
          <cell r="DL394" t="str">
            <v>13/02/2023 - 05/07/2024</v>
          </cell>
          <cell r="DM394">
            <v>44971</v>
          </cell>
          <cell r="DN394" t="str">
            <v>https://jepcolombia.sharepoint.com/:b:/g/SE/DAJ/SDC/Ee8EvS1tvvpLp_EnWBkrLnIB9GNpGBzRxPtHWX9ktBHDxg?e=DXGVAp</v>
          </cell>
          <cell r="DO394" t="str">
            <v>Ninguna</v>
          </cell>
          <cell r="DP394" t="str">
            <v>Terminado</v>
          </cell>
          <cell r="DQ394" t="str">
            <v>Ingreso</v>
          </cell>
          <cell r="DR394" t="str">
            <v>N/A</v>
          </cell>
          <cell r="DS394" t="str">
            <v>PENDIENTE</v>
          </cell>
          <cell r="DT394" t="str">
            <v>N/A</v>
          </cell>
          <cell r="DU394" t="str">
            <v>FEMENINO</v>
          </cell>
        </row>
        <row r="395">
          <cell r="AY395" t="str">
            <v>JEP-461-2023</v>
          </cell>
          <cell r="AZ395" t="str">
            <v>JEP-CSPO-460-2023</v>
          </cell>
          <cell r="BA395" t="str">
            <v>Julieth Barrera</v>
          </cell>
          <cell r="BB395">
            <v>44979</v>
          </cell>
          <cell r="BC395" t="str">
            <v>Giselle Natalia Hernández Vargas</v>
          </cell>
          <cell r="BD395" t="str">
            <v>Contratos o convenios que no requieren pluralidad de ofertas</v>
          </cell>
          <cell r="BE395" t="str">
            <v>1. Prestación de servicios</v>
          </cell>
          <cell r="BF395" t="str">
            <v>Cédula de ciudadanía</v>
          </cell>
          <cell r="BG395">
            <v>1020751373</v>
          </cell>
          <cell r="BH395">
            <v>8</v>
          </cell>
          <cell r="BI395" t="str">
            <v>Persona Natural</v>
          </cell>
          <cell r="BJ395" t="str">
            <v>Bogotá D.C.</v>
          </cell>
          <cell r="BK395" t="str">
            <v>Prestar servicios profesionales para apoyar a la subdirección de fortalecimiento institucional en el desarrollo del modelo de gestión del conocimiento de la JEP, mediante el desarrollo de contenidos gráficos para las acciones de formación interna y del plan estratégico de pedagogía.</v>
          </cell>
          <cell r="BL395" t="str">
            <v>Funciones de la dependencia</v>
          </cell>
          <cell r="BM395" t="str">
            <v>Harvey Danilo Suárez Morales</v>
          </cell>
          <cell r="BN395" t="str">
            <v>Secretaría Ejecutiva</v>
          </cell>
          <cell r="BO395" t="str">
            <v>AA- Subdirección de Fortalecimiento Institucional</v>
          </cell>
          <cell r="BP395" t="str">
            <v>Luz Amanda Granados Urrea</v>
          </cell>
          <cell r="BQ395">
            <v>51746389</v>
          </cell>
          <cell r="BR395" t="str">
            <v>AA- Subdirección de Fortalecimiento Institucional</v>
          </cell>
          <cell r="BS395" t="str">
            <v>N/A</v>
          </cell>
          <cell r="BT395" t="str">
            <v>N/A</v>
          </cell>
          <cell r="BU395" t="str">
            <v>N/A</v>
          </cell>
          <cell r="BV395" t="str">
            <v>Inversión</v>
          </cell>
          <cell r="BW395">
            <v>95172968</v>
          </cell>
          <cell r="BX395" t="str">
            <v>N/A</v>
          </cell>
          <cell r="BY395" t="str">
            <v>N/A</v>
          </cell>
          <cell r="BZ395">
            <v>8652088</v>
          </cell>
          <cell r="CA395" t="str">
            <v>N/A</v>
          </cell>
          <cell r="CB395">
            <v>55523</v>
          </cell>
          <cell r="CC395">
            <v>114423</v>
          </cell>
          <cell r="CD395">
            <v>2018011001175</v>
          </cell>
          <cell r="CE395">
            <v>44981</v>
          </cell>
          <cell r="CF395">
            <v>44985</v>
          </cell>
          <cell r="CG395" t="str">
            <v>N/A</v>
          </cell>
          <cell r="CH395" t="str">
            <v>N/A</v>
          </cell>
          <cell r="CI395" t="str">
            <v>N/A</v>
          </cell>
          <cell r="CJ395" t="str">
            <v>N/A</v>
          </cell>
          <cell r="CK395" t="str">
            <v>N/A</v>
          </cell>
          <cell r="CL395">
            <v>0</v>
          </cell>
          <cell r="CM395" t="str">
            <v>N/A</v>
          </cell>
          <cell r="CN395">
            <v>0</v>
          </cell>
          <cell r="CO395" t="str">
            <v>N/A</v>
          </cell>
          <cell r="CP395">
            <v>0</v>
          </cell>
          <cell r="CQ395" t="str">
            <v>N/A</v>
          </cell>
          <cell r="CR395">
            <v>0</v>
          </cell>
          <cell r="CS395" t="str">
            <v>N/A</v>
          </cell>
          <cell r="CT395">
            <v>0</v>
          </cell>
          <cell r="CU395" t="str">
            <v>N/A</v>
          </cell>
          <cell r="CV395">
            <v>0</v>
          </cell>
          <cell r="CW395">
            <v>95172968</v>
          </cell>
          <cell r="CX395" t="str">
            <v>NO</v>
          </cell>
          <cell r="CY395" t="str">
            <v>N/A</v>
          </cell>
          <cell r="CZ395" t="str">
            <v>N/A</v>
          </cell>
          <cell r="DA395" t="str">
            <v>N/A</v>
          </cell>
          <cell r="DB395">
            <v>45291</v>
          </cell>
          <cell r="DC395">
            <v>45291</v>
          </cell>
          <cell r="DD395">
            <v>-51</v>
          </cell>
          <cell r="DE395" t="str">
            <v>NO</v>
          </cell>
          <cell r="DF395" t="str">
            <v>Bogotá D.C.</v>
          </cell>
          <cell r="DG395" t="str">
            <v>Cumplimiento</v>
          </cell>
          <cell r="DH395" t="str">
            <v>11-47-101014261</v>
          </cell>
          <cell r="DI395">
            <v>0</v>
          </cell>
          <cell r="DJ395" t="str">
            <v>Seguros del Estado S.A.</v>
          </cell>
          <cell r="DK395">
            <v>44984</v>
          </cell>
          <cell r="DL395" t="str">
            <v>23/02/2023 - 10/07/2024</v>
          </cell>
          <cell r="DM395">
            <v>44985</v>
          </cell>
          <cell r="DN395" t="str">
            <v>https://jepcolombia.sharepoint.com/:b:/g/SE/DAJ/SDC/EUkdcCQX67xEhBcRrwj7lk0Bqnrski3wo9K_Ompic5E_IA?e=1OdTkF</v>
          </cell>
          <cell r="DO395" t="str">
            <v>Ninguna</v>
          </cell>
          <cell r="DP395" t="str">
            <v>Terminado</v>
          </cell>
          <cell r="DQ395" t="str">
            <v>Ingreso</v>
          </cell>
          <cell r="DR395" t="str">
            <v>N/A</v>
          </cell>
          <cell r="DS395" t="str">
            <v>ARQUITECTURA Y DISEÑO</v>
          </cell>
          <cell r="DT395" t="str">
            <v>N/A</v>
          </cell>
          <cell r="DU395" t="str">
            <v>FEMENINO</v>
          </cell>
        </row>
        <row r="396">
          <cell r="AY396" t="str">
            <v>JEP-419-2023</v>
          </cell>
          <cell r="AZ396" t="str">
            <v>JEP-CSPO-419-2023</v>
          </cell>
          <cell r="BA396" t="str">
            <v>Julieth Barrera</v>
          </cell>
          <cell r="BB396">
            <v>44973</v>
          </cell>
          <cell r="BC396" t="str">
            <v>Daniel Esteban Sánchez González</v>
          </cell>
          <cell r="BD396" t="str">
            <v>Contratos o convenios que no requieren pluralidad de ofertas</v>
          </cell>
          <cell r="BE396" t="str">
            <v>1. Prestación de servicios</v>
          </cell>
          <cell r="BF396" t="str">
            <v>Cédula de ciudadanía</v>
          </cell>
          <cell r="BG396">
            <v>1026592541</v>
          </cell>
          <cell r="BH396">
            <v>8</v>
          </cell>
          <cell r="BI396" t="str">
            <v>Persona Natural</v>
          </cell>
          <cell r="BJ396" t="str">
            <v>Bogotá D.C.</v>
          </cell>
          <cell r="BK396" t="str">
            <v>Prestar servicios de apoyo a la gestión en la Subdirección de Fortalecimiento para el desarrollo del modelo de gestión del conocimiento de la JEP por medio de la administración de la plataforma de formación virtual Icampus JEP y la virtualización de los cursos.</v>
          </cell>
          <cell r="BL396" t="str">
            <v>Funciones de la dependencia</v>
          </cell>
          <cell r="BM396" t="str">
            <v>Harvey Danilo Suárez Morales</v>
          </cell>
          <cell r="BN396" t="str">
            <v>Secretaría Ejecutiva</v>
          </cell>
          <cell r="BO396" t="str">
            <v>AA- Subdirección de Fortalecimiento Institucional</v>
          </cell>
          <cell r="BP396" t="str">
            <v>Luz Amanda Granados Urrea</v>
          </cell>
          <cell r="BQ396">
            <v>51746389</v>
          </cell>
          <cell r="BR396" t="str">
            <v>AA- Subdirección de Fortalecimiento Institucional</v>
          </cell>
          <cell r="BS396" t="str">
            <v>N/A</v>
          </cell>
          <cell r="BT396" t="str">
            <v>N/A</v>
          </cell>
          <cell r="BU396" t="str">
            <v>N/A</v>
          </cell>
          <cell r="BV396" t="str">
            <v>Inversión</v>
          </cell>
          <cell r="BW396">
            <v>41742503</v>
          </cell>
          <cell r="BX396" t="str">
            <v>N/A</v>
          </cell>
          <cell r="BY396" t="str">
            <v>N/A</v>
          </cell>
          <cell r="BZ396">
            <v>3794773</v>
          </cell>
          <cell r="CA396" t="str">
            <v>N/A</v>
          </cell>
          <cell r="CB396">
            <v>55423</v>
          </cell>
          <cell r="CC396">
            <v>107523</v>
          </cell>
          <cell r="CD396" t="str">
            <v xml:space="preserve">	2018011001175</v>
          </cell>
          <cell r="CE396">
            <v>44978</v>
          </cell>
          <cell r="CF396">
            <v>44979</v>
          </cell>
          <cell r="CG396" t="str">
            <v>N/A</v>
          </cell>
          <cell r="CH396" t="str">
            <v>N/A</v>
          </cell>
          <cell r="CI396" t="str">
            <v>N/A</v>
          </cell>
          <cell r="CJ396" t="str">
            <v>N/A</v>
          </cell>
          <cell r="CK396" t="str">
            <v>N/A</v>
          </cell>
          <cell r="CL396">
            <v>0</v>
          </cell>
          <cell r="CM396" t="str">
            <v>N/A</v>
          </cell>
          <cell r="CN396">
            <v>0</v>
          </cell>
          <cell r="CO396" t="str">
            <v>N/A</v>
          </cell>
          <cell r="CP396">
            <v>0</v>
          </cell>
          <cell r="CQ396" t="str">
            <v>N/A</v>
          </cell>
          <cell r="CR396">
            <v>0</v>
          </cell>
          <cell r="CS396" t="str">
            <v>N/A</v>
          </cell>
          <cell r="CT396">
            <v>0</v>
          </cell>
          <cell r="CU396" t="str">
            <v>N/A</v>
          </cell>
          <cell r="CV396">
            <v>0</v>
          </cell>
          <cell r="CW396">
            <v>41742503</v>
          </cell>
          <cell r="CX396" t="str">
            <v>NO</v>
          </cell>
          <cell r="CY396" t="str">
            <v>N/A</v>
          </cell>
          <cell r="CZ396" t="str">
            <v>N/A</v>
          </cell>
          <cell r="DA396" t="str">
            <v>N/A</v>
          </cell>
          <cell r="DB396">
            <v>45291</v>
          </cell>
          <cell r="DC396">
            <v>45291</v>
          </cell>
          <cell r="DD396">
            <v>-51</v>
          </cell>
          <cell r="DE396" t="str">
            <v>NO</v>
          </cell>
          <cell r="DF396" t="str">
            <v>Bogotá D.C.</v>
          </cell>
          <cell r="DG396" t="str">
            <v>Cumplimiento</v>
          </cell>
          <cell r="DH396" t="str">
            <v>15-47-101010941</v>
          </cell>
          <cell r="DI396">
            <v>0</v>
          </cell>
          <cell r="DJ396" t="str">
            <v>Seguros del Estado S.A.</v>
          </cell>
          <cell r="DK396">
            <v>44978</v>
          </cell>
          <cell r="DL396" t="str">
            <v>21/02/2023 - 05/07/2024</v>
          </cell>
          <cell r="DM396">
            <v>44979</v>
          </cell>
          <cell r="DN396" t="str">
            <v>https://jepcolombia.sharepoint.com/:b:/g/SE/DAJ/SDC/EfbACK9gPphAuxkoKisygMsBGZcKy8eepqQehGTjpZ6DRQ?e=t9qWqr</v>
          </cell>
          <cell r="DO396" t="str">
            <v>Ninguna</v>
          </cell>
          <cell r="DP396" t="str">
            <v>Terminado</v>
          </cell>
          <cell r="DQ396" t="str">
            <v>Ingreso</v>
          </cell>
          <cell r="DR396" t="str">
            <v>N/A</v>
          </cell>
          <cell r="DS396" t="str">
            <v>DISEÑO GRÁFICO</v>
          </cell>
          <cell r="DT396" t="str">
            <v>N/A</v>
          </cell>
          <cell r="DU396" t="str">
            <v>MASCULINO</v>
          </cell>
        </row>
        <row r="397">
          <cell r="AY397" t="str">
            <v>JEP-258-2023</v>
          </cell>
          <cell r="AZ397" t="str">
            <v>JEP-CSPO-258-2023</v>
          </cell>
          <cell r="BA397" t="str">
            <v>Julieth Barrera</v>
          </cell>
          <cell r="BB397">
            <v>44958</v>
          </cell>
          <cell r="BC397" t="str">
            <v>Marcia Rojas Moreno</v>
          </cell>
          <cell r="BD397" t="str">
            <v>Contratos o convenios que no requieren pluralidad de ofertas</v>
          </cell>
          <cell r="BE397" t="str">
            <v>1. Prestación de servicios</v>
          </cell>
          <cell r="BF397" t="str">
            <v>Cédula de ciudadanía</v>
          </cell>
          <cell r="BG397">
            <v>1010224989</v>
          </cell>
          <cell r="BH397">
            <v>8</v>
          </cell>
          <cell r="BI397" t="str">
            <v>Persona Natural</v>
          </cell>
          <cell r="BJ397" t="str">
            <v>Bogotá D.C.</v>
          </cell>
          <cell r="BK397" t="str">
            <v xml:space="preserve">Prestar servicios profesionales para apoyar a la Subdirección de Fortalecimiento Institucional en el desarrollo del modelo de gestión del conocimiento con énfasis en la consolidación de la comunidad de aprendizajes JEP y el monitoreo de las acciones pedagógicas con universidades. </v>
          </cell>
          <cell r="BL397" t="str">
            <v>Funciones de la dependencia</v>
          </cell>
          <cell r="BM397" t="str">
            <v>Harvey Danilo Suárez Morales</v>
          </cell>
          <cell r="BN397" t="str">
            <v>Secretaría Ejecutiva</v>
          </cell>
          <cell r="BO397" t="str">
            <v>AA- Subdirección de Fortalecimiento Institucional</v>
          </cell>
          <cell r="BP397" t="str">
            <v>Luz Amanda Granados Urrea</v>
          </cell>
          <cell r="BQ397">
            <v>51746389</v>
          </cell>
          <cell r="BR397" t="str">
            <v>AA- Subdirección de Fortalecimiento Institucional</v>
          </cell>
          <cell r="BS397" t="str">
            <v>N/A</v>
          </cell>
          <cell r="BT397" t="str">
            <v>N/A</v>
          </cell>
          <cell r="BU397" t="str">
            <v>N/A</v>
          </cell>
          <cell r="BV397" t="str">
            <v>Inversión</v>
          </cell>
          <cell r="BW397">
            <v>95172968</v>
          </cell>
          <cell r="BX397" t="str">
            <v>N/A</v>
          </cell>
          <cell r="BY397" t="str">
            <v>N/A</v>
          </cell>
          <cell r="BZ397">
            <v>8652088</v>
          </cell>
          <cell r="CA397" t="str">
            <v>N/A</v>
          </cell>
          <cell r="CB397">
            <v>40123</v>
          </cell>
          <cell r="CC397">
            <v>64323</v>
          </cell>
          <cell r="CD397">
            <v>2018011001175</v>
          </cell>
          <cell r="CE397">
            <v>44959</v>
          </cell>
          <cell r="CF397">
            <v>44960</v>
          </cell>
          <cell r="CG397" t="str">
            <v>N/A</v>
          </cell>
          <cell r="CH397" t="str">
            <v>N/A</v>
          </cell>
          <cell r="CI397" t="str">
            <v>N/A</v>
          </cell>
          <cell r="CJ397" t="str">
            <v>N/A</v>
          </cell>
          <cell r="CK397" t="str">
            <v>N/A</v>
          </cell>
          <cell r="CL397">
            <v>0</v>
          </cell>
          <cell r="CM397" t="str">
            <v>N/A</v>
          </cell>
          <cell r="CN397">
            <v>0</v>
          </cell>
          <cell r="CO397" t="str">
            <v>N/A</v>
          </cell>
          <cell r="CP397">
            <v>0</v>
          </cell>
          <cell r="CQ397" t="str">
            <v>N/A</v>
          </cell>
          <cell r="CR397">
            <v>0</v>
          </cell>
          <cell r="CS397" t="str">
            <v>N/A</v>
          </cell>
          <cell r="CT397">
            <v>0</v>
          </cell>
          <cell r="CU397" t="str">
            <v>N/A</v>
          </cell>
          <cell r="CV397">
            <v>0</v>
          </cell>
          <cell r="CW397">
            <v>95172968</v>
          </cell>
          <cell r="CX397" t="str">
            <v>NO</v>
          </cell>
          <cell r="CY397" t="str">
            <v>N/A</v>
          </cell>
          <cell r="CZ397" t="str">
            <v>N/A</v>
          </cell>
          <cell r="DA397" t="str">
            <v>N/A</v>
          </cell>
          <cell r="DB397">
            <v>45291</v>
          </cell>
          <cell r="DC397">
            <v>45291</v>
          </cell>
          <cell r="DD397">
            <v>-51</v>
          </cell>
          <cell r="DE397" t="str">
            <v>NO</v>
          </cell>
          <cell r="DF397" t="str">
            <v>Bogotá D.C.</v>
          </cell>
          <cell r="DG397" t="str">
            <v>Cumplimiento</v>
          </cell>
          <cell r="DH397" t="str">
            <v>15-47-101010822</v>
          </cell>
          <cell r="DI397">
            <v>0</v>
          </cell>
          <cell r="DJ397" t="str">
            <v>Seguros del Estado S.A.</v>
          </cell>
          <cell r="DK397">
            <v>44959</v>
          </cell>
          <cell r="DL397" t="str">
            <v>02/02/2023 - 05/07/2024</v>
          </cell>
          <cell r="DM397">
            <v>44960</v>
          </cell>
          <cell r="DN397" t="str">
            <v>https://jepcolombia.sharepoint.com/:b:/g/SE/DAJ/SDC/EdUptrWWhp5NjsF_P42KLP4Bbt36bXa0Yon9JLUWhQJd7Q?e=47zjp2</v>
          </cell>
          <cell r="DO397" t="str">
            <v>Ninguna</v>
          </cell>
          <cell r="DP397" t="str">
            <v>Terminado</v>
          </cell>
          <cell r="DQ397" t="str">
            <v>Ingreso</v>
          </cell>
          <cell r="DR397" t="str">
            <v>N/A</v>
          </cell>
          <cell r="DS397" t="str">
            <v>PENDIENTE</v>
          </cell>
          <cell r="DT397" t="str">
            <v>N/A</v>
          </cell>
          <cell r="DU397" t="str">
            <v>FEMENINO</v>
          </cell>
        </row>
        <row r="398">
          <cell r="AY398" t="str">
            <v>JEP-648-2023</v>
          </cell>
          <cell r="AZ398" t="str">
            <v>JEP-CSPO-641-2023</v>
          </cell>
          <cell r="BA398" t="str">
            <v>Julieth Barrera</v>
          </cell>
          <cell r="BB398">
            <v>45076</v>
          </cell>
          <cell r="BC398" t="str">
            <v>Boris Duarte Caviedes</v>
          </cell>
          <cell r="BD398" t="str">
            <v>Contratos o convenios que no requieren pluralidad de ofertas</v>
          </cell>
          <cell r="BE398" t="str">
            <v>1. Prestación de servicios</v>
          </cell>
          <cell r="BF398" t="str">
            <v>Cédula de ciudadanía</v>
          </cell>
          <cell r="BG398">
            <v>80778845</v>
          </cell>
          <cell r="BH398">
            <v>7</v>
          </cell>
          <cell r="BI398" t="str">
            <v>Persona Natural</v>
          </cell>
          <cell r="BJ398" t="str">
            <v>Bogotá D.C.</v>
          </cell>
          <cell r="BK398" t="str">
            <v>Prestar servicios profesionales para apoyar a la Subdirección de Fortalecimiento Institucional en el desarrollo del modelo de gestión del conocimiento de la JEP, a través de la sistematización, seguimiento y socialización de aprendizajes institucionales</v>
          </cell>
          <cell r="BL398" t="str">
            <v>Funciones de la dependencia</v>
          </cell>
          <cell r="BM398" t="str">
            <v>Harvey Danilo Suárez Morales</v>
          </cell>
          <cell r="BN398" t="str">
            <v>Secretaría Ejecutiva</v>
          </cell>
          <cell r="BO398" t="str">
            <v>AA- Subdirección de Fortalecimiento Institucional</v>
          </cell>
          <cell r="BP398" t="str">
            <v>Luz Amanda Granados Urrea</v>
          </cell>
          <cell r="BQ398">
            <v>51746389</v>
          </cell>
          <cell r="BR398" t="str">
            <v>AA- Subdirección de Fortalecimiento Institucional</v>
          </cell>
          <cell r="BS398" t="str">
            <v>N/A</v>
          </cell>
          <cell r="BT398" t="str">
            <v>N/A</v>
          </cell>
          <cell r="BU398" t="str">
            <v>N/A</v>
          </cell>
          <cell r="BV398" t="str">
            <v>Inversión</v>
          </cell>
          <cell r="BW398">
            <v>60564616</v>
          </cell>
          <cell r="BX398" t="str">
            <v>N/A</v>
          </cell>
          <cell r="BY398" t="str">
            <v>N/A</v>
          </cell>
          <cell r="BZ398">
            <v>8652088</v>
          </cell>
          <cell r="CA398" t="str">
            <v>N/A</v>
          </cell>
          <cell r="CB398">
            <v>68023</v>
          </cell>
          <cell r="CC398">
            <v>300623</v>
          </cell>
          <cell r="CD398">
            <v>2018011001175</v>
          </cell>
          <cell r="CE398">
            <v>45079</v>
          </cell>
          <cell r="CF398">
            <v>45082</v>
          </cell>
          <cell r="CG398" t="str">
            <v>N/A</v>
          </cell>
          <cell r="CH398" t="str">
            <v>N/A</v>
          </cell>
          <cell r="CI398" t="str">
            <v>N/A</v>
          </cell>
          <cell r="CJ398" t="str">
            <v>N/A</v>
          </cell>
          <cell r="CK398" t="str">
            <v>N/A</v>
          </cell>
          <cell r="CL398">
            <v>0</v>
          </cell>
          <cell r="CM398" t="str">
            <v>N/A</v>
          </cell>
          <cell r="CN398">
            <v>0</v>
          </cell>
          <cell r="CO398" t="str">
            <v>N/A</v>
          </cell>
          <cell r="CP398">
            <v>0</v>
          </cell>
          <cell r="CQ398" t="str">
            <v>N/A</v>
          </cell>
          <cell r="CR398">
            <v>0</v>
          </cell>
          <cell r="CS398" t="str">
            <v>N/A</v>
          </cell>
          <cell r="CT398">
            <v>0</v>
          </cell>
          <cell r="CU398" t="str">
            <v>N/A</v>
          </cell>
          <cell r="CV398">
            <v>0</v>
          </cell>
          <cell r="CW398">
            <v>60564616</v>
          </cell>
          <cell r="CX398" t="str">
            <v>NO</v>
          </cell>
          <cell r="CY398" t="str">
            <v>N/A</v>
          </cell>
          <cell r="CZ398" t="str">
            <v>N/A</v>
          </cell>
          <cell r="DA398" t="str">
            <v>N/A</v>
          </cell>
          <cell r="DB398">
            <v>45291</v>
          </cell>
          <cell r="DC398">
            <v>45291</v>
          </cell>
          <cell r="DD398">
            <v>-51</v>
          </cell>
          <cell r="DE398" t="str">
            <v>NO</v>
          </cell>
          <cell r="DF398" t="str">
            <v>Bogotá D.C.</v>
          </cell>
          <cell r="DG398" t="str">
            <v>Cumplimiento</v>
          </cell>
          <cell r="DH398" t="str">
            <v>15-47-101011512</v>
          </cell>
          <cell r="DI398">
            <v>0</v>
          </cell>
          <cell r="DJ398" t="str">
            <v>Seguros del Esado S.A.</v>
          </cell>
          <cell r="DK398">
            <v>45079</v>
          </cell>
          <cell r="DL398" t="str">
            <v>02/06/2023 - 05/07/2023</v>
          </cell>
          <cell r="DM398">
            <v>45082</v>
          </cell>
          <cell r="DN398" t="str">
            <v>https://jepcolombia.sharepoint.com/:b:/g/SE/DAJ/SDC/ES3DyYVwwkpArx1kajBfzVEBXOdimWep2pCy_-3gCh6AZA?e=thStVb</v>
          </cell>
          <cell r="DO398" t="str">
            <v>Ninguna</v>
          </cell>
          <cell r="DP398" t="str">
            <v>Terminado</v>
          </cell>
          <cell r="DQ398" t="str">
            <v>Ingreso</v>
          </cell>
          <cell r="DR398" t="str">
            <v>N/A</v>
          </cell>
          <cell r="DS398" t="str">
            <v>CIENCIAS POLITICAS</v>
          </cell>
          <cell r="DT398" t="str">
            <v>N/A</v>
          </cell>
          <cell r="DU398" t="str">
            <v>MASCULINO</v>
          </cell>
        </row>
        <row r="399">
          <cell r="AY399" t="str">
            <v>JEP-355-2023</v>
          </cell>
          <cell r="AZ399" t="str">
            <v>JEP-CSPO-355-2023</v>
          </cell>
          <cell r="BA399" t="str">
            <v>Julieth Barrera</v>
          </cell>
          <cell r="BB399">
            <v>44966</v>
          </cell>
          <cell r="BC399" t="str">
            <v xml:space="preserve">María Emma Wills Obregón </v>
          </cell>
          <cell r="BD399" t="str">
            <v>Contratos o convenios que no requieren pluralidad de ofertas</v>
          </cell>
          <cell r="BE399" t="str">
            <v>1. Prestación de servicios</v>
          </cell>
          <cell r="BF399" t="str">
            <v>Cédula de ciudadanía</v>
          </cell>
          <cell r="BG399">
            <v>41762265</v>
          </cell>
          <cell r="BH399">
            <v>3</v>
          </cell>
          <cell r="BI399" t="str">
            <v>Persona Natural</v>
          </cell>
          <cell r="BJ399" t="str">
            <v>Bogotá D.C.</v>
          </cell>
          <cell r="BK399" t="str">
            <v>Prestar servicios profesionales para apoyar a la subdirección de fortalecimiento institucional en el desarrollo del modelo de gestión del conocimiento por medio de acciones pedagógicas con universidades y el fortalecimiento del enfoque dialógico en la JEP.</v>
          </cell>
          <cell r="BL399" t="str">
            <v>Funciones de la dependencia</v>
          </cell>
          <cell r="BM399" t="str">
            <v>Harvey Danilo Suárez Morales</v>
          </cell>
          <cell r="BN399" t="str">
            <v>Secretaría Ejecutiva</v>
          </cell>
          <cell r="BO399" t="str">
            <v>AA- Subdirección de Fortalecimiento Institucional</v>
          </cell>
          <cell r="BP399" t="str">
            <v>Luz Amanda Granados Urrea</v>
          </cell>
          <cell r="BQ399">
            <v>51746389</v>
          </cell>
          <cell r="BR399" t="str">
            <v>AA- Subdirección de Fortalecimiento Institucional</v>
          </cell>
          <cell r="BS399" t="str">
            <v>N/A</v>
          </cell>
          <cell r="BT399" t="str">
            <v>N/A</v>
          </cell>
          <cell r="BU399" t="str">
            <v>N/A</v>
          </cell>
          <cell r="BV399" t="str">
            <v>Inversión</v>
          </cell>
          <cell r="BW399">
            <v>136915482</v>
          </cell>
          <cell r="BX399" t="str">
            <v>N/A</v>
          </cell>
          <cell r="BY399" t="str">
            <v>N/A</v>
          </cell>
          <cell r="BZ399">
            <v>12446862</v>
          </cell>
          <cell r="CA399" t="str">
            <v>N/A</v>
          </cell>
          <cell r="CB399">
            <v>62923</v>
          </cell>
          <cell r="CC399">
            <v>107223</v>
          </cell>
          <cell r="CD399" t="str">
            <v xml:space="preserve">	2018011001175</v>
          </cell>
          <cell r="CE399">
            <v>44978</v>
          </cell>
          <cell r="CF399">
            <v>44980</v>
          </cell>
          <cell r="CG399" t="str">
            <v>N/A</v>
          </cell>
          <cell r="CH399" t="str">
            <v>N/A</v>
          </cell>
          <cell r="CI399" t="str">
            <v>N/A</v>
          </cell>
          <cell r="CJ399" t="str">
            <v>N/A</v>
          </cell>
          <cell r="CK399" t="str">
            <v>N/A</v>
          </cell>
          <cell r="CL399">
            <v>0</v>
          </cell>
          <cell r="CM399" t="str">
            <v>N/A</v>
          </cell>
          <cell r="CN399">
            <v>0</v>
          </cell>
          <cell r="CO399" t="str">
            <v>N/A</v>
          </cell>
          <cell r="CP399">
            <v>0</v>
          </cell>
          <cell r="CQ399" t="str">
            <v>N/A</v>
          </cell>
          <cell r="CR399">
            <v>0</v>
          </cell>
          <cell r="CS399" t="str">
            <v>N/A</v>
          </cell>
          <cell r="CT399">
            <v>0</v>
          </cell>
          <cell r="CU399" t="str">
            <v>N/A</v>
          </cell>
          <cell r="CV399">
            <v>0</v>
          </cell>
          <cell r="CW399">
            <v>136915482</v>
          </cell>
          <cell r="CX399" t="str">
            <v>NO</v>
          </cell>
          <cell r="CY399" t="str">
            <v>N/A</v>
          </cell>
          <cell r="CZ399" t="str">
            <v>N/A</v>
          </cell>
          <cell r="DA399" t="str">
            <v>N/A</v>
          </cell>
          <cell r="DB399">
            <v>45291</v>
          </cell>
          <cell r="DC399">
            <v>45291</v>
          </cell>
          <cell r="DD399">
            <v>-51</v>
          </cell>
          <cell r="DE399" t="str">
            <v>NO</v>
          </cell>
          <cell r="DF399" t="str">
            <v>Bogotá D.C.</v>
          </cell>
          <cell r="DG399" t="str">
            <v>Cumplimiento</v>
          </cell>
          <cell r="DH399" t="str">
            <v>15-47-101010940</v>
          </cell>
          <cell r="DI399">
            <v>0</v>
          </cell>
          <cell r="DJ399" t="str">
            <v>Seguros del Estado S.A.</v>
          </cell>
          <cell r="DK399">
            <v>44978</v>
          </cell>
          <cell r="DL399" t="str">
            <v>21/02/2023 - 05/07/2024</v>
          </cell>
          <cell r="DM399">
            <v>44980</v>
          </cell>
          <cell r="DN399" t="str">
            <v>https://jepcolombia.sharepoint.com/:b:/g/SE/DAJ/SDC/ES7h1zX4JfhBjHvQ_EHSFcUB30E_4YHHj7ca1m0G4WO_gQ?e=ZbQD9M</v>
          </cell>
          <cell r="DO399" t="str">
            <v>Ninguna</v>
          </cell>
          <cell r="DP399" t="str">
            <v>Terminado</v>
          </cell>
          <cell r="DQ399" t="str">
            <v>Ingreso</v>
          </cell>
          <cell r="DR399" t="str">
            <v>N/A</v>
          </cell>
          <cell r="DS399" t="str">
            <v>CIENCIAS POLITICAS</v>
          </cell>
          <cell r="DT399" t="str">
            <v>N/A</v>
          </cell>
          <cell r="DU399" t="str">
            <v>FEMENINO</v>
          </cell>
        </row>
        <row r="400">
          <cell r="AY400" t="str">
            <v>JEP-413-2023</v>
          </cell>
          <cell r="AZ400" t="str">
            <v>JEP-CSPO-413-2023</v>
          </cell>
          <cell r="BA400" t="str">
            <v>Julieth Barrera</v>
          </cell>
          <cell r="BB400">
            <v>44973</v>
          </cell>
          <cell r="BC400" t="str">
            <v>Martha Nubia Bello Albarracín</v>
          </cell>
          <cell r="BD400" t="str">
            <v>Contratos o convenios que no requieren pluralidad de ofertas</v>
          </cell>
          <cell r="BE400" t="str">
            <v>1. Prestación de servicios</v>
          </cell>
          <cell r="BF400" t="str">
            <v>Cédula de ciudadanía</v>
          </cell>
          <cell r="BG400">
            <v>51808999</v>
          </cell>
          <cell r="BH400">
            <v>7</v>
          </cell>
          <cell r="BI400" t="str">
            <v>Persona Natural</v>
          </cell>
          <cell r="BJ400" t="str">
            <v>Bogotá D.C.</v>
          </cell>
          <cell r="BK400" t="str">
            <v>Prestar servicios profesionales para apoyar a la Subdirección de Fortalecimiento Institucional en el desarrollo del modelo de gestión del conocimiento por medio de acciones para el fortalecimiento de equipos territoriales y de la cultura de paz, reconciliación y no repetición</v>
          </cell>
          <cell r="BL400" t="str">
            <v>Funciones de la dependencia</v>
          </cell>
          <cell r="BM400" t="str">
            <v>Harvey Danilo Suárez Morales</v>
          </cell>
          <cell r="BN400" t="str">
            <v>Secretaría Ejecutiva</v>
          </cell>
          <cell r="BO400" t="str">
            <v>AA- Subdirección de Fortalecimiento Institucional</v>
          </cell>
          <cell r="BP400" t="str">
            <v>Luz Amanda Granados Urrea</v>
          </cell>
          <cell r="BQ400">
            <v>51746389</v>
          </cell>
          <cell r="BR400" t="str">
            <v>AA- Subdirección de Fortalecimiento Institucional</v>
          </cell>
          <cell r="BS400" t="str">
            <v>N/A</v>
          </cell>
          <cell r="BT400" t="str">
            <v>N/A</v>
          </cell>
          <cell r="BU400" t="str">
            <v>N/A</v>
          </cell>
          <cell r="BV400" t="str">
            <v>Inversión</v>
          </cell>
          <cell r="BW400">
            <v>136915482</v>
          </cell>
          <cell r="BX400" t="str">
            <v>N/A</v>
          </cell>
          <cell r="BY400" t="str">
            <v>N/A</v>
          </cell>
          <cell r="BZ400">
            <v>12446862</v>
          </cell>
          <cell r="CA400" t="str">
            <v>N/A</v>
          </cell>
          <cell r="CB400">
            <v>63023</v>
          </cell>
          <cell r="CC400">
            <v>114123</v>
          </cell>
          <cell r="CD400">
            <v>2018011001175</v>
          </cell>
          <cell r="CE400">
            <v>44980</v>
          </cell>
          <cell r="CF400">
            <v>44981</v>
          </cell>
          <cell r="CG400" t="str">
            <v>N/A</v>
          </cell>
          <cell r="CH400" t="str">
            <v>N/A</v>
          </cell>
          <cell r="CI400" t="str">
            <v>N/A</v>
          </cell>
          <cell r="CJ400" t="str">
            <v>N/A</v>
          </cell>
          <cell r="CK400" t="str">
            <v>N/A</v>
          </cell>
          <cell r="CL400">
            <v>0</v>
          </cell>
          <cell r="CM400" t="str">
            <v>N/A</v>
          </cell>
          <cell r="CN400">
            <v>0</v>
          </cell>
          <cell r="CO400" t="str">
            <v>N/A</v>
          </cell>
          <cell r="CP400">
            <v>0</v>
          </cell>
          <cell r="CQ400" t="str">
            <v>N/A</v>
          </cell>
          <cell r="CR400">
            <v>0</v>
          </cell>
          <cell r="CS400" t="str">
            <v>N/A</v>
          </cell>
          <cell r="CT400">
            <v>0</v>
          </cell>
          <cell r="CU400" t="str">
            <v>N/A</v>
          </cell>
          <cell r="CV400">
            <v>0</v>
          </cell>
          <cell r="CW400">
            <v>136915482</v>
          </cell>
          <cell r="CX400" t="str">
            <v>NO</v>
          </cell>
          <cell r="CY400" t="str">
            <v>N/A</v>
          </cell>
          <cell r="CZ400" t="str">
            <v>N/A</v>
          </cell>
          <cell r="DA400" t="str">
            <v>N/A</v>
          </cell>
          <cell r="DB400">
            <v>45291</v>
          </cell>
          <cell r="DC400">
            <v>45291</v>
          </cell>
          <cell r="DD400">
            <v>-51</v>
          </cell>
          <cell r="DE400" t="str">
            <v>NO</v>
          </cell>
          <cell r="DF400" t="str">
            <v>Bogotá D.C.</v>
          </cell>
          <cell r="DG400" t="str">
            <v>Cumplimiento</v>
          </cell>
          <cell r="DH400" t="str">
            <v>15-47-101010965</v>
          </cell>
          <cell r="DI400">
            <v>0</v>
          </cell>
          <cell r="DJ400" t="str">
            <v>Seguros del Estado S.A.</v>
          </cell>
          <cell r="DK400">
            <v>44980</v>
          </cell>
          <cell r="DL400" t="str">
            <v>23/02/2023 - 05/07/2024</v>
          </cell>
          <cell r="DM400">
            <v>44981</v>
          </cell>
          <cell r="DN400" t="str">
            <v>https://jepcolombia.sharepoint.com/:b:/g/SE/DAJ/SDC/ESUb2ydvhE1NmfasGoOo2x0BwC7Rr-_TSccnBOBa5tdDOw?e=pPEEpb</v>
          </cell>
          <cell r="DO400" t="str">
            <v>Ninguna</v>
          </cell>
          <cell r="DP400" t="str">
            <v>Terminado</v>
          </cell>
          <cell r="DQ400" t="str">
            <v>Ingreso</v>
          </cell>
          <cell r="DR400" t="str">
            <v>N/A</v>
          </cell>
          <cell r="DS400" t="str">
            <v>TRABAJO SOCIAL</v>
          </cell>
          <cell r="DT400" t="str">
            <v>N/A</v>
          </cell>
          <cell r="DU400" t="str">
            <v>FEMENINO</v>
          </cell>
        </row>
        <row r="401">
          <cell r="AY401" t="str">
            <v>JEP-127-2023</v>
          </cell>
          <cell r="AZ401" t="str">
            <v>JEP-CSPO-127-2023</v>
          </cell>
          <cell r="BA401" t="str">
            <v>Julieth Barrera</v>
          </cell>
          <cell r="BB401">
            <v>44949</v>
          </cell>
          <cell r="BC401" t="str">
            <v xml:space="preserve">Freddy Leonardo Estupiñán Rincón </v>
          </cell>
          <cell r="BD401" t="str">
            <v>Contratos o convenios que no requieren pluralidad de ofertas</v>
          </cell>
          <cell r="BE401" t="str">
            <v>1. Prestación de servicios</v>
          </cell>
          <cell r="BF401" t="str">
            <v>Cédula de ciudadanía</v>
          </cell>
          <cell r="BG401">
            <v>1049604163</v>
          </cell>
          <cell r="BH401">
            <v>4</v>
          </cell>
          <cell r="BI401" t="str">
            <v>Persona Natural</v>
          </cell>
          <cell r="BJ401" t="str">
            <v>Bogotá D.C.</v>
          </cell>
          <cell r="BK401" t="str">
            <v>Prestar los servicios profesionales para apoyar a la subdirección de fortalecimiento institucional en la planeación, verificación, seguimiento y apropiación de las actividades del modelo de gestión del conocimiento, con énfasis en aprendizajes institucionales, procesos de formación interna y la administración de la plataforma virtual</v>
          </cell>
          <cell r="BL401" t="str">
            <v>Funciones de la dependencia</v>
          </cell>
          <cell r="BM401" t="str">
            <v>Harvey Danilo Suárez Morales</v>
          </cell>
          <cell r="BN401" t="str">
            <v>Secretaría Ejecutiva</v>
          </cell>
          <cell r="BO401" t="str">
            <v>AA- Subdirección de Fortalecimiento Institucional</v>
          </cell>
          <cell r="BP401" t="str">
            <v>Luz Amanda Granados Urrea</v>
          </cell>
          <cell r="BQ401">
            <v>51746389</v>
          </cell>
          <cell r="BR401" t="str">
            <v>AA- Subdirección de Fortalecimiento Institucional</v>
          </cell>
          <cell r="BS401" t="str">
            <v>N/A</v>
          </cell>
          <cell r="BT401" t="str">
            <v>N/A</v>
          </cell>
          <cell r="BU401" t="str">
            <v>N/A</v>
          </cell>
          <cell r="BV401" t="str">
            <v>Inversión</v>
          </cell>
          <cell r="BW401">
            <v>95172940</v>
          </cell>
          <cell r="BX401" t="str">
            <v>N/A</v>
          </cell>
          <cell r="BY401" t="str">
            <v>N/A</v>
          </cell>
          <cell r="BZ401">
            <v>8652088</v>
          </cell>
          <cell r="CA401" t="str">
            <v>N/A</v>
          </cell>
          <cell r="CB401">
            <v>40023</v>
          </cell>
          <cell r="CC401">
            <v>42323</v>
          </cell>
          <cell r="CD401" t="str">
            <v xml:space="preserve">	2018011001175</v>
          </cell>
          <cell r="CE401">
            <v>44950</v>
          </cell>
          <cell r="CF401">
            <v>44951</v>
          </cell>
          <cell r="CG401" t="str">
            <v>N/A</v>
          </cell>
          <cell r="CH401" t="str">
            <v>N/A</v>
          </cell>
          <cell r="CI401" t="str">
            <v>N/A</v>
          </cell>
          <cell r="CJ401" t="str">
            <v>N/A</v>
          </cell>
          <cell r="CK401" t="str">
            <v>N/A</v>
          </cell>
          <cell r="CL401">
            <v>0</v>
          </cell>
          <cell r="CM401" t="str">
            <v>N/A</v>
          </cell>
          <cell r="CN401">
            <v>0</v>
          </cell>
          <cell r="CO401" t="str">
            <v>N/A</v>
          </cell>
          <cell r="CP401">
            <v>0</v>
          </cell>
          <cell r="CQ401" t="str">
            <v>N/A</v>
          </cell>
          <cell r="CR401">
            <v>0</v>
          </cell>
          <cell r="CS401" t="str">
            <v>N/A</v>
          </cell>
          <cell r="CT401">
            <v>0</v>
          </cell>
          <cell r="CU401" t="str">
            <v>N/A</v>
          </cell>
          <cell r="CV401">
            <v>0</v>
          </cell>
          <cell r="CW401">
            <v>95172940</v>
          </cell>
          <cell r="CX401" t="str">
            <v>NO</v>
          </cell>
          <cell r="CY401" t="str">
            <v>N/A</v>
          </cell>
          <cell r="CZ401" t="str">
            <v>N/A</v>
          </cell>
          <cell r="DA401" t="str">
            <v>N/A</v>
          </cell>
          <cell r="DB401">
            <v>45275</v>
          </cell>
          <cell r="DC401">
            <v>45275</v>
          </cell>
          <cell r="DD401">
            <v>-67</v>
          </cell>
          <cell r="DE401" t="str">
            <v>SI</v>
          </cell>
          <cell r="DF401" t="str">
            <v>Bogotá D.C.</v>
          </cell>
          <cell r="DG401" t="str">
            <v>Cumplimiento</v>
          </cell>
          <cell r="DH401" t="str">
            <v>15-47-101010734</v>
          </cell>
          <cell r="DI401">
            <v>0</v>
          </cell>
          <cell r="DJ401" t="str">
            <v>Seguros del Estado S.A.</v>
          </cell>
          <cell r="DK401">
            <v>44949</v>
          </cell>
          <cell r="DL401" t="str">
            <v>23/01/2023 - 21/06/2024</v>
          </cell>
          <cell r="DM401">
            <v>44951</v>
          </cell>
          <cell r="DN401" t="str">
            <v>https://jepcolombia.sharepoint.com/:b:/g/SE/DAJ/SDC/EcSOi4bBYklDnrLgvse-4eABUeUQj9yKGkYpD0J8f8jaAg?e=yNmMRP</v>
          </cell>
          <cell r="DO401" t="str">
            <v>Ninguna</v>
          </cell>
          <cell r="DP401" t="str">
            <v>Terminado</v>
          </cell>
          <cell r="DQ401" t="str">
            <v>Ingreso</v>
          </cell>
          <cell r="DR401" t="str">
            <v>N/A</v>
          </cell>
          <cell r="DS401" t="str">
            <v>INGENIERIA INDUSTRIAL</v>
          </cell>
          <cell r="DT401" t="str">
            <v>N/A</v>
          </cell>
          <cell r="DU401" t="str">
            <v>MASCULINO</v>
          </cell>
        </row>
        <row r="402">
          <cell r="AY402" t="str">
            <v>JEP-257-2023</v>
          </cell>
          <cell r="AZ402" t="str">
            <v>JEP-CSPO-257-2023</v>
          </cell>
          <cell r="BA402" t="str">
            <v>Julieth Barrera</v>
          </cell>
          <cell r="BB402">
            <v>44958</v>
          </cell>
          <cell r="BC402" t="str">
            <v>Gustavo Andrés Bobadilla Moreno</v>
          </cell>
          <cell r="BD402" t="str">
            <v>Contratos o convenios que no requieren pluralidad de ofertas</v>
          </cell>
          <cell r="BE402" t="str">
            <v>1. Prestación de servicios</v>
          </cell>
          <cell r="BF402" t="str">
            <v>Cédula de ciudadanía</v>
          </cell>
          <cell r="BG402">
            <v>1110472376</v>
          </cell>
          <cell r="BH402">
            <v>9</v>
          </cell>
          <cell r="BI402" t="str">
            <v>Persona Natural</v>
          </cell>
          <cell r="BJ402" t="str">
            <v>Bogotá D.C.</v>
          </cell>
          <cell r="BK402" t="str">
            <v>Prestar servicios profesionales para apoyar a la fortalecimiento institucional en la definición e implementación de alternativas para incorporar instrumentos de medición y calidad en los procesos de la JEP</v>
          </cell>
          <cell r="BL402" t="str">
            <v>Funciones de la dependencia</v>
          </cell>
          <cell r="BM402" t="str">
            <v>Harvey Danilo Suárez Morales</v>
          </cell>
          <cell r="BN402" t="str">
            <v>Secretaría Ejecutiva</v>
          </cell>
          <cell r="BO402" t="str">
            <v>AA- Subdirección de Fortalecimiento Institucional</v>
          </cell>
          <cell r="BP402" t="str">
            <v>Luz Amanda Granados Urrea</v>
          </cell>
          <cell r="BQ402">
            <v>51746389</v>
          </cell>
          <cell r="BR402" t="str">
            <v>AA- Subdirección de Fortalecimiento Institucional</v>
          </cell>
          <cell r="BS402" t="str">
            <v>N/A</v>
          </cell>
          <cell r="BT402" t="str">
            <v>N/A</v>
          </cell>
          <cell r="BU402" t="str">
            <v>N/A</v>
          </cell>
          <cell r="BV402" t="str">
            <v>Inversión</v>
          </cell>
          <cell r="BW402">
            <v>95172968</v>
          </cell>
          <cell r="BX402" t="str">
            <v>N/A</v>
          </cell>
          <cell r="BY402" t="str">
            <v>N/A</v>
          </cell>
          <cell r="BZ402">
            <v>8652088</v>
          </cell>
          <cell r="CA402" t="str">
            <v>N/A</v>
          </cell>
          <cell r="CB402">
            <v>67123</v>
          </cell>
          <cell r="CC402">
            <v>60923</v>
          </cell>
          <cell r="CD402">
            <v>2018011001175</v>
          </cell>
          <cell r="CE402">
            <v>44963</v>
          </cell>
          <cell r="CF402">
            <v>44963</v>
          </cell>
          <cell r="CG402" t="str">
            <v>N/A</v>
          </cell>
          <cell r="CH402" t="str">
            <v>N/A</v>
          </cell>
          <cell r="CI402" t="str">
            <v>N/A</v>
          </cell>
          <cell r="CJ402" t="str">
            <v>N/A</v>
          </cell>
          <cell r="CK402" t="str">
            <v>N/A</v>
          </cell>
          <cell r="CL402">
            <v>0</v>
          </cell>
          <cell r="CM402" t="str">
            <v>N/A</v>
          </cell>
          <cell r="CN402">
            <v>0</v>
          </cell>
          <cell r="CO402" t="str">
            <v>N/A</v>
          </cell>
          <cell r="CP402">
            <v>0</v>
          </cell>
          <cell r="CQ402" t="str">
            <v>N/A</v>
          </cell>
          <cell r="CR402">
            <v>0</v>
          </cell>
          <cell r="CS402" t="str">
            <v>N/A</v>
          </cell>
          <cell r="CT402">
            <v>0</v>
          </cell>
          <cell r="CU402" t="str">
            <v>N/A</v>
          </cell>
          <cell r="CV402">
            <v>0</v>
          </cell>
          <cell r="CW402">
            <v>95172968</v>
          </cell>
          <cell r="CX402" t="str">
            <v>NO</v>
          </cell>
          <cell r="CY402" t="str">
            <v>N/A</v>
          </cell>
          <cell r="CZ402" t="str">
            <v>N/A</v>
          </cell>
          <cell r="DA402" t="str">
            <v>N/A</v>
          </cell>
          <cell r="DB402">
            <v>45291</v>
          </cell>
          <cell r="DC402">
            <v>45291</v>
          </cell>
          <cell r="DD402">
            <v>-51</v>
          </cell>
          <cell r="DE402" t="str">
            <v>NO</v>
          </cell>
          <cell r="DF402" t="str">
            <v>Bogotá D.C.</v>
          </cell>
          <cell r="DG402" t="str">
            <v>Cumplimiento</v>
          </cell>
          <cell r="DH402" t="str">
            <v>15-47-101010835</v>
          </cell>
          <cell r="DI402">
            <v>0</v>
          </cell>
          <cell r="DJ402" t="str">
            <v>Seguros del Estado S.A.</v>
          </cell>
          <cell r="DK402">
            <v>44963</v>
          </cell>
          <cell r="DL402" t="str">
            <v>06/02/2023 - 05/07/2024</v>
          </cell>
          <cell r="DM402">
            <v>44963</v>
          </cell>
          <cell r="DN402" t="str">
            <v>https://jepcolombia.sharepoint.com/:b:/g/SE/DAJ/SDC/ETAMAbhyoHxCmC_N1tGU8mUBHeluK4y_hviANmIpJ-GE5Q?e=6QEOHl</v>
          </cell>
          <cell r="DO402" t="str">
            <v>Ninguna</v>
          </cell>
          <cell r="DP402" t="str">
            <v>Terminado</v>
          </cell>
          <cell r="DQ402" t="str">
            <v>Ingreso</v>
          </cell>
          <cell r="DR402" t="str">
            <v>N/A</v>
          </cell>
          <cell r="DS402" t="str">
            <v>PENDIENTE</v>
          </cell>
          <cell r="DT402" t="str">
            <v>N/A</v>
          </cell>
          <cell r="DU402" t="str">
            <v>MASCULINO</v>
          </cell>
        </row>
        <row r="403">
          <cell r="AY403" t="str">
            <v>JEP-194-2023</v>
          </cell>
          <cell r="AZ403" t="str">
            <v>JEP-CSPO-194-2023</v>
          </cell>
          <cell r="BA403" t="str">
            <v>Mateo Avila</v>
          </cell>
          <cell r="BB403">
            <v>44953</v>
          </cell>
          <cell r="BC403" t="str">
            <v>Teófilo Vásquez Delgado</v>
          </cell>
          <cell r="BD403" t="str">
            <v>Contratos o convenios que no requieren pluralidad de ofertas</v>
          </cell>
          <cell r="BE403" t="str">
            <v>1. Prestación de servicios</v>
          </cell>
          <cell r="BF403" t="str">
            <v>Cédula de ciudadanía</v>
          </cell>
          <cell r="BG403">
            <v>79389335</v>
          </cell>
          <cell r="BH403">
            <v>1</v>
          </cell>
          <cell r="BI403" t="str">
            <v>Persona Natural</v>
          </cell>
          <cell r="BJ403" t="str">
            <v>Bogotá D.C.</v>
          </cell>
          <cell r="BK403" t="str">
            <v>Prestar servicios profesionales para apoyar al GRAI en la gestión, clasificación, contraste, depuración e integración de información para producir análisis objetivos, rigurosos y oportunos en el marco de los macrocasos, así como en la participación de la revisión y consolidación de metodologías; todo lo anterior siguiendo los lineamientos de la magistratura.</v>
          </cell>
          <cell r="BL403" t="str">
            <v>Funciones de la dependencia</v>
          </cell>
          <cell r="BM403" t="str">
            <v>Harvey Danilo Suárez Morales</v>
          </cell>
          <cell r="BN403" t="str">
            <v>Secretaría Ejecutiva</v>
          </cell>
          <cell r="BO403" t="str">
            <v>H- Grupo de Análisis de la Información- GRAI</v>
          </cell>
          <cell r="BP403" t="str">
            <v>Gloria Marcela Abadia Cubillos</v>
          </cell>
          <cell r="BQ403">
            <v>51976278</v>
          </cell>
          <cell r="BR403" t="str">
            <v>H - Grupo de Análisis de la Información- GRAI</v>
          </cell>
          <cell r="BS403" t="str">
            <v>N/A</v>
          </cell>
          <cell r="BT403" t="str">
            <v>N/A</v>
          </cell>
          <cell r="BU403" t="str">
            <v>N/A</v>
          </cell>
          <cell r="BV403" t="str">
            <v>Inversión</v>
          </cell>
          <cell r="BW403">
            <v>87026815</v>
          </cell>
          <cell r="BX403" t="str">
            <v>N/A</v>
          </cell>
          <cell r="BY403" t="str">
            <v>N/A</v>
          </cell>
          <cell r="BZ403">
            <v>7589549</v>
          </cell>
          <cell r="CA403" t="str">
            <v>N/A</v>
          </cell>
          <cell r="CB403">
            <v>49923</v>
          </cell>
          <cell r="CC403">
            <v>57623</v>
          </cell>
          <cell r="CD403">
            <v>2022011000068</v>
          </cell>
          <cell r="CE403">
            <v>44957</v>
          </cell>
          <cell r="CF403">
            <v>44958</v>
          </cell>
          <cell r="CG403" t="str">
            <v>N/A</v>
          </cell>
          <cell r="CH403" t="str">
            <v>N/A</v>
          </cell>
          <cell r="CI403" t="str">
            <v>N/A</v>
          </cell>
          <cell r="CJ403" t="str">
            <v>N/A</v>
          </cell>
          <cell r="CK403" t="str">
            <v>N/A</v>
          </cell>
          <cell r="CL403">
            <v>-3541776</v>
          </cell>
          <cell r="CM403">
            <v>45287</v>
          </cell>
          <cell r="CN403">
            <v>41438935</v>
          </cell>
          <cell r="CO403">
            <v>45287</v>
          </cell>
          <cell r="CP403">
            <v>0</v>
          </cell>
          <cell r="CQ403" t="str">
            <v>N/A</v>
          </cell>
          <cell r="CR403">
            <v>0</v>
          </cell>
          <cell r="CS403" t="str">
            <v>N/A</v>
          </cell>
          <cell r="CT403">
            <v>1</v>
          </cell>
          <cell r="CU403">
            <v>45287</v>
          </cell>
          <cell r="CV403">
            <v>152</v>
          </cell>
          <cell r="CW403">
            <v>124923974</v>
          </cell>
          <cell r="CX403" t="str">
            <v>SI</v>
          </cell>
          <cell r="CY403">
            <v>41438935</v>
          </cell>
          <cell r="CZ403" t="str">
            <v>N/A</v>
          </cell>
          <cell r="DA403" t="str">
            <v>N/A</v>
          </cell>
          <cell r="DB403">
            <v>45291</v>
          </cell>
          <cell r="DC403">
            <v>45443</v>
          </cell>
          <cell r="DD403">
            <v>101</v>
          </cell>
          <cell r="DE403" t="str">
            <v>SI</v>
          </cell>
          <cell r="DF403" t="str">
            <v>Bogotá D.C.</v>
          </cell>
          <cell r="DG403" t="str">
            <v>Cumplimiento</v>
          </cell>
          <cell r="DH403" t="str">
            <v xml:space="preserve">	14-45-101092024</v>
          </cell>
          <cell r="DI403">
            <v>0</v>
          </cell>
          <cell r="DJ403" t="str">
            <v>Seguros del Estado S.A.</v>
          </cell>
          <cell r="DK403">
            <v>44958</v>
          </cell>
          <cell r="DL403" t="str">
            <v>31/01/2023  -30/06/2024</v>
          </cell>
          <cell r="DM403">
            <v>44958</v>
          </cell>
          <cell r="DN403" t="str">
            <v>https://jepcolombia.sharepoint.com/:b:/g/SE/DAJ/SDC/EWUg6cdQ3shKt-WZgC1DtJ8BAJ6F0l1uAgntY61DiKNsRw?e=ySIRbw</v>
          </cell>
          <cell r="DO403" t="str">
            <v>Mediante Otrosí N°1 el 27/12/2023 se publica la adición y prórroga del contrato JEP-194-2023</v>
          </cell>
          <cell r="DP403" t="str">
            <v>En ejecución</v>
          </cell>
          <cell r="DQ403" t="str">
            <v>Adición y prorroga</v>
          </cell>
          <cell r="DR403" t="str">
            <v>N/A</v>
          </cell>
          <cell r="DS403" t="str">
            <v>SOCIOLOGÍA</v>
          </cell>
          <cell r="DT403" t="str">
            <v>N/A</v>
          </cell>
          <cell r="DU403" t="str">
            <v>MASCULINO</v>
          </cell>
        </row>
        <row r="404">
          <cell r="AY404" t="str">
            <v>JEP-075-2023</v>
          </cell>
          <cell r="AZ404" t="str">
            <v>JEP-CSPO-075-2023</v>
          </cell>
          <cell r="BA404" t="str">
            <v>Vanessa Jimenez</v>
          </cell>
          <cell r="BB404">
            <v>44943</v>
          </cell>
          <cell r="BC404" t="str">
            <v>Luis Eduardo Fernández Molina</v>
          </cell>
          <cell r="BD404" t="str">
            <v>Contratos o convenios que no requieren pluralidad de ofertas</v>
          </cell>
          <cell r="BE404" t="str">
            <v>1. Prestación de servicios</v>
          </cell>
          <cell r="BF404" t="str">
            <v>Cédula de ciudadanía</v>
          </cell>
          <cell r="BG404">
            <v>1020726392</v>
          </cell>
          <cell r="BH404">
            <v>2</v>
          </cell>
          <cell r="BI404" t="str">
            <v>Persona Natural</v>
          </cell>
          <cell r="BJ404" t="str">
            <v>Bogotá D.C.</v>
          </cell>
          <cell r="BK404" t="str">
            <v>Prestar servicios profesionales para apoyar al GRAI en la orientación, definición, revisión y consolidación de metodologías y demás etapas de los macrocasos, siguiendo los lineamientos de la magistratura.</v>
          </cell>
          <cell r="BL404" t="str">
            <v>Administrativo Transversal</v>
          </cell>
          <cell r="BM404" t="str">
            <v>Harvey Danilo Suárez Morales</v>
          </cell>
          <cell r="BN404" t="str">
            <v>Secretaría Ejecutiva</v>
          </cell>
          <cell r="BO404" t="str">
            <v>H- Grupo de Análisis de la Información- GRAI</v>
          </cell>
          <cell r="BP404" t="str">
            <v>Gloria Marcela Abadia Cubillos</v>
          </cell>
          <cell r="BQ404">
            <v>51976278</v>
          </cell>
          <cell r="BR404" t="str">
            <v>H - Grupo de Análisis de la Información- GRAI</v>
          </cell>
          <cell r="BS404" t="str">
            <v>N/A</v>
          </cell>
          <cell r="BT404" t="str">
            <v>N/A</v>
          </cell>
          <cell r="BU404" t="str">
            <v>N/A</v>
          </cell>
          <cell r="BV404" t="str">
            <v>Inversión</v>
          </cell>
          <cell r="BW404">
            <v>132968940</v>
          </cell>
          <cell r="BX404" t="str">
            <v>N/A</v>
          </cell>
          <cell r="BY404" t="str">
            <v>N/A</v>
          </cell>
          <cell r="BZ404">
            <v>11080745</v>
          </cell>
          <cell r="CA404" t="str">
            <v>N/A</v>
          </cell>
          <cell r="CB404">
            <v>50723</v>
          </cell>
          <cell r="CC404">
            <v>40723</v>
          </cell>
          <cell r="CD404">
            <v>2022011000068</v>
          </cell>
          <cell r="CE404">
            <v>44950</v>
          </cell>
          <cell r="CF404">
            <v>44950</v>
          </cell>
          <cell r="CG404" t="str">
            <v>N/A</v>
          </cell>
          <cell r="CH404" t="str">
            <v>N/A</v>
          </cell>
          <cell r="CI404" t="str">
            <v>N/A</v>
          </cell>
          <cell r="CJ404" t="str">
            <v>N/A</v>
          </cell>
          <cell r="CK404" t="str">
            <v>N/A</v>
          </cell>
          <cell r="CL404">
            <v>-8125881</v>
          </cell>
          <cell r="CM404">
            <v>45286</v>
          </cell>
          <cell r="CN404">
            <v>60500865</v>
          </cell>
          <cell r="CO404">
            <v>45286</v>
          </cell>
          <cell r="CP404">
            <v>0</v>
          </cell>
          <cell r="CQ404" t="str">
            <v>N/A</v>
          </cell>
          <cell r="CR404">
            <v>0</v>
          </cell>
          <cell r="CS404" t="str">
            <v>N/A</v>
          </cell>
          <cell r="CT404">
            <v>1</v>
          </cell>
          <cell r="CU404">
            <v>45286</v>
          </cell>
          <cell r="CV404">
            <v>152</v>
          </cell>
          <cell r="CW404">
            <v>185343924</v>
          </cell>
          <cell r="CX404" t="str">
            <v>SI</v>
          </cell>
          <cell r="CY404">
            <v>60500865</v>
          </cell>
          <cell r="CZ404" t="str">
            <v>N/A</v>
          </cell>
          <cell r="DA404" t="str">
            <v>N/A</v>
          </cell>
          <cell r="DB404">
            <v>45291</v>
          </cell>
          <cell r="DC404">
            <v>45443</v>
          </cell>
          <cell r="DD404">
            <v>101</v>
          </cell>
          <cell r="DE404" t="str">
            <v>SI</v>
          </cell>
          <cell r="DF404" t="str">
            <v>Bogotá D.C.</v>
          </cell>
          <cell r="DG404" t="str">
            <v>Cumplimiento</v>
          </cell>
          <cell r="DH404" t="str">
            <v>11-47-101013827</v>
          </cell>
          <cell r="DI404">
            <v>0</v>
          </cell>
          <cell r="DJ404" t="str">
            <v>Seguros del Estado S.A.</v>
          </cell>
          <cell r="DK404">
            <v>44950</v>
          </cell>
          <cell r="DL404" t="str">
            <v>24/01/2023 - 05/07/2024</v>
          </cell>
          <cell r="DM404">
            <v>44950</v>
          </cell>
          <cell r="DN404" t="str">
            <v>https://jepcolombia.sharepoint.com/:b:/g/SE/DAJ/SDC/EYta43o5wm9Hn0eALcBhoicBwSWWOl4V_puM8csENCgOaw?e=Z80PqT</v>
          </cell>
          <cell r="DO404" t="str">
            <v>Mediante otrosí N°1 el 26/12/2023 se publica la adición y prórroga del contrato JEP-075-2023</v>
          </cell>
          <cell r="DP404" t="str">
            <v>En ejecución</v>
          </cell>
          <cell r="DQ404" t="str">
            <v>Adicion y prorroga</v>
          </cell>
          <cell r="DR404" t="str">
            <v>N/A</v>
          </cell>
          <cell r="DS404" t="str">
            <v>DERECHO</v>
          </cell>
          <cell r="DT404" t="str">
            <v>N/A</v>
          </cell>
          <cell r="DU404" t="str">
            <v>MASCULINO</v>
          </cell>
        </row>
        <row r="405">
          <cell r="AY405" t="str">
            <v>JEP-205-2023</v>
          </cell>
          <cell r="AZ405" t="str">
            <v>JEP-CSPO-205-2023</v>
          </cell>
          <cell r="BA405" t="str">
            <v>Mateo Avila</v>
          </cell>
          <cell r="BB405">
            <v>44953</v>
          </cell>
          <cell r="BC405" t="str">
            <v>Juliana Robles Gomez</v>
          </cell>
          <cell r="BD405" t="str">
            <v>Contratos o convenios que no requieren pluralidad de ofertas</v>
          </cell>
          <cell r="BE405" t="str">
            <v>1. Prestación de servicios</v>
          </cell>
          <cell r="BF405" t="str">
            <v>Cédula de ciudadanía</v>
          </cell>
          <cell r="BG405">
            <v>1020788992</v>
          </cell>
          <cell r="BH405">
            <v>7</v>
          </cell>
          <cell r="BI405" t="str">
            <v>Persona Natural</v>
          </cell>
          <cell r="BJ405" t="str">
            <v>Bogotá D.C.</v>
          </cell>
          <cell r="BK405" t="str">
            <v>Prestar servicios  profesionales para apoyar al GRAI en la orientación, definición, revisión y consolidación de metodologías y demás etapas de los macrocasos, siguiendo los lineamientos de la Magistratura.</v>
          </cell>
          <cell r="BL405" t="str">
            <v>Administrativo Transversal</v>
          </cell>
          <cell r="BM405" t="str">
            <v>Harvey Danilo Suárez Morales</v>
          </cell>
          <cell r="BN405" t="str">
            <v>Secretaría Ejecutiva</v>
          </cell>
          <cell r="BO405" t="str">
            <v>H- Grupo de Análisis de la Información- GRAI</v>
          </cell>
          <cell r="BP405" t="str">
            <v>Gloria Marcela Abadia Cubillos</v>
          </cell>
          <cell r="BQ405">
            <v>51976278</v>
          </cell>
          <cell r="BR405" t="str">
            <v>H - Grupo de Análisis de la Información- GRAI</v>
          </cell>
          <cell r="BS405" t="str">
            <v>N/A</v>
          </cell>
          <cell r="BT405" t="str">
            <v>N/A</v>
          </cell>
          <cell r="BU405" t="str">
            <v>N/A</v>
          </cell>
          <cell r="BV405" t="str">
            <v>Inversión</v>
          </cell>
          <cell r="BW405">
            <v>132968940</v>
          </cell>
          <cell r="BX405" t="str">
            <v>N/A</v>
          </cell>
          <cell r="BY405" t="str">
            <v>N/A</v>
          </cell>
          <cell r="BZ405">
            <v>11080745</v>
          </cell>
          <cell r="CA405" t="str">
            <v>N/A</v>
          </cell>
          <cell r="CB405">
            <v>50623</v>
          </cell>
          <cell r="CC405">
            <v>57723</v>
          </cell>
          <cell r="CD405">
            <v>2022011000068</v>
          </cell>
          <cell r="CE405">
            <v>44957</v>
          </cell>
          <cell r="CF405">
            <v>44958</v>
          </cell>
          <cell r="CG405" t="str">
            <v>N/A</v>
          </cell>
          <cell r="CH405" t="str">
            <v>N/A</v>
          </cell>
          <cell r="CI405" t="str">
            <v>N/A</v>
          </cell>
          <cell r="CJ405" t="str">
            <v>N/A</v>
          </cell>
          <cell r="CK405" t="str">
            <v>N/A</v>
          </cell>
          <cell r="CL405">
            <v>-11080745</v>
          </cell>
          <cell r="CM405">
            <v>45287</v>
          </cell>
          <cell r="CN405">
            <v>60500865</v>
          </cell>
          <cell r="CO405">
            <v>45287</v>
          </cell>
          <cell r="CP405">
            <v>0</v>
          </cell>
          <cell r="CQ405" t="str">
            <v>N/A</v>
          </cell>
          <cell r="CR405">
            <v>0</v>
          </cell>
          <cell r="CS405" t="str">
            <v>N/A</v>
          </cell>
          <cell r="CT405">
            <v>1</v>
          </cell>
          <cell r="CU405">
            <v>45287</v>
          </cell>
          <cell r="CV405">
            <v>152</v>
          </cell>
          <cell r="CW405">
            <v>182389060</v>
          </cell>
          <cell r="CX405" t="str">
            <v>SI</v>
          </cell>
          <cell r="CY405">
            <v>60500865</v>
          </cell>
          <cell r="CZ405" t="str">
            <v>N/A</v>
          </cell>
          <cell r="DA405" t="str">
            <v>N/A</v>
          </cell>
          <cell r="DB405">
            <v>45291</v>
          </cell>
          <cell r="DC405">
            <v>45443</v>
          </cell>
          <cell r="DD405">
            <v>101</v>
          </cell>
          <cell r="DE405" t="str">
            <v>SI</v>
          </cell>
          <cell r="DF405" t="str">
            <v>Bogotá D.C.</v>
          </cell>
          <cell r="DG405" t="str">
            <v>Cumplimiento</v>
          </cell>
          <cell r="DH405" t="str">
            <v xml:space="preserve">	33-47-101010873</v>
          </cell>
          <cell r="DI405">
            <v>0</v>
          </cell>
          <cell r="DJ405" t="str">
            <v>Seguros del Estado S.A.</v>
          </cell>
          <cell r="DK405">
            <v>44957</v>
          </cell>
          <cell r="DL405" t="str">
            <v>31/01/2023 - 07/07/2024</v>
          </cell>
          <cell r="DM405">
            <v>44958</v>
          </cell>
          <cell r="DN405" t="str">
            <v>https://jepcolombia.sharepoint.com/:b:/g/SE/DAJ/SDC/EfJsXA6t-qFAm51XRvTMGw8BEO1pA8wWpNj3ShyNeri-IQ?e=yfpNf3</v>
          </cell>
          <cell r="DO405" t="str">
            <v>Mediante Otrosí N°1 el 27/12/2023 se publica la adición y prórroga del contrato JEP-205-2023</v>
          </cell>
          <cell r="DP405" t="str">
            <v>En ejecución</v>
          </cell>
          <cell r="DQ405" t="str">
            <v>Adición y prorroga</v>
          </cell>
          <cell r="DR405" t="str">
            <v>N/A</v>
          </cell>
          <cell r="DS405" t="str">
            <v>SOCIOLOGÍA</v>
          </cell>
          <cell r="DT405" t="str">
            <v>N/A</v>
          </cell>
          <cell r="DU405" t="str">
            <v>FEMENINO</v>
          </cell>
        </row>
        <row r="406">
          <cell r="AY406" t="str">
            <v>JEP-263-2023</v>
          </cell>
          <cell r="AZ406" t="str">
            <v>JEP-CSPO-263-2023</v>
          </cell>
          <cell r="BA406" t="str">
            <v>Mateo Avila</v>
          </cell>
          <cell r="BB406">
            <v>44958</v>
          </cell>
          <cell r="BC406" t="str">
            <v>Diana Rocío Rodríguez Benítez</v>
          </cell>
          <cell r="BD406" t="str">
            <v>Contratos o convenios que no requieren pluralidad de ofertas</v>
          </cell>
          <cell r="BE406" t="str">
            <v>1. Prestación de servicios</v>
          </cell>
          <cell r="BF406" t="str">
            <v>Cédula de ciudadanía</v>
          </cell>
          <cell r="BG406">
            <v>1032438994</v>
          </cell>
          <cell r="BH406">
            <v>4</v>
          </cell>
          <cell r="BI406" t="str">
            <v>Persona Natural</v>
          </cell>
          <cell r="BJ406" t="str">
            <v>Bogotá D.C.</v>
          </cell>
          <cell r="BK406" t="str">
            <v>Prestar servicios profesionales para apoyar al GRAI en la clasificación, contraste, depuración e integración de información y en el análisis objetivo, riguroso y oportuno de la  revisión y consolidación de metodologías de los macrocasos, siguiendo los lineamientos de la magistratura.</v>
          </cell>
          <cell r="BL406" t="str">
            <v>Administrativo Transversal</v>
          </cell>
          <cell r="BM406" t="str">
            <v>Harvey Danilo Suárez Morales</v>
          </cell>
          <cell r="BN406" t="str">
            <v>Secretaría Ejecutiva</v>
          </cell>
          <cell r="BO406" t="str">
            <v>H- Grupo de Análisis de la Información- GRAI</v>
          </cell>
          <cell r="BP406" t="str">
            <v>Gloria Marcela Abadia Cubillos</v>
          </cell>
          <cell r="BQ406">
            <v>51976278</v>
          </cell>
          <cell r="BR406" t="str">
            <v>H - Grupo de Análisis de la Información- GRAI</v>
          </cell>
          <cell r="BS406" t="str">
            <v>N/A</v>
          </cell>
          <cell r="BT406" t="str">
            <v>N/A</v>
          </cell>
          <cell r="BU406" t="str">
            <v>N/A</v>
          </cell>
          <cell r="BV406" t="str">
            <v>Inversión</v>
          </cell>
          <cell r="BW406">
            <v>110000000</v>
          </cell>
          <cell r="BX406" t="str">
            <v>N/A</v>
          </cell>
          <cell r="BY406" t="str">
            <v>N/A</v>
          </cell>
          <cell r="BZ406">
            <v>10000000</v>
          </cell>
          <cell r="CA406" t="str">
            <v>N/A</v>
          </cell>
          <cell r="CB406">
            <v>52323</v>
          </cell>
          <cell r="CC406">
            <v>64923</v>
          </cell>
          <cell r="CD406">
            <v>2022011000068</v>
          </cell>
          <cell r="CE406">
            <v>44959</v>
          </cell>
          <cell r="CF406">
            <v>44960</v>
          </cell>
          <cell r="CG406" t="str">
            <v>N/A</v>
          </cell>
          <cell r="CH406" t="str">
            <v>N/A</v>
          </cell>
          <cell r="CI406" t="str">
            <v>N/A</v>
          </cell>
          <cell r="CJ406" t="str">
            <v>N/A</v>
          </cell>
          <cell r="CK406" t="str">
            <v>N/A</v>
          </cell>
          <cell r="CL406">
            <v>-1333342</v>
          </cell>
          <cell r="CM406">
            <v>45288</v>
          </cell>
          <cell r="CN406">
            <v>54600000</v>
          </cell>
          <cell r="CO406">
            <v>45288</v>
          </cell>
          <cell r="CP406">
            <v>0</v>
          </cell>
          <cell r="CQ406" t="str">
            <v>N/A</v>
          </cell>
          <cell r="CR406">
            <v>0</v>
          </cell>
          <cell r="CS406" t="str">
            <v>N/A</v>
          </cell>
          <cell r="CT406">
            <v>1</v>
          </cell>
          <cell r="CU406">
            <v>45288</v>
          </cell>
          <cell r="CV406">
            <v>152</v>
          </cell>
          <cell r="CW406">
            <v>163266658</v>
          </cell>
          <cell r="CX406" t="str">
            <v>SI</v>
          </cell>
          <cell r="CY406">
            <v>54600000</v>
          </cell>
          <cell r="CZ406" t="str">
            <v>N/A</v>
          </cell>
          <cell r="DA406" t="str">
            <v>N/A</v>
          </cell>
          <cell r="DB406">
            <v>45291</v>
          </cell>
          <cell r="DC406">
            <v>45443</v>
          </cell>
          <cell r="DD406">
            <v>101</v>
          </cell>
          <cell r="DE406" t="str">
            <v>NO</v>
          </cell>
          <cell r="DF406" t="str">
            <v>Bogotá D.C.</v>
          </cell>
          <cell r="DG406" t="str">
            <v>Cumplimiento</v>
          </cell>
          <cell r="DH406" t="str">
            <v>15-45-101154015</v>
          </cell>
          <cell r="DI406">
            <v>0</v>
          </cell>
          <cell r="DJ406" t="str">
            <v>Seguros del Estado S.A.</v>
          </cell>
          <cell r="DK406">
            <v>44960</v>
          </cell>
          <cell r="DL406" t="str">
            <v>02/02/2023 - 30/06/2024</v>
          </cell>
          <cell r="DM406">
            <v>44960</v>
          </cell>
          <cell r="DN406" t="str">
            <v>https://jepcolombia.sharepoint.com/:b:/g/SE/DAJ/SDC/EU4L8RtfF0pNpcpvA48-QA8Ba-xn-6HlsVQy9UuP88kf7A?e=9oDsPs</v>
          </cell>
          <cell r="DO406" t="str">
            <v>Mediante Otrosí N°1 el 28/12/2023 se publica la adición y prórroga del contrato JEP-263-2023</v>
          </cell>
          <cell r="DP406" t="str">
            <v>En ejecución</v>
          </cell>
          <cell r="DQ406" t="str">
            <v>Adición y prorroga</v>
          </cell>
          <cell r="DR406" t="str">
            <v>N/A</v>
          </cell>
          <cell r="DS406" t="str">
            <v>CIENCIAS POLITICAS</v>
          </cell>
          <cell r="DT406" t="str">
            <v>N/A</v>
          </cell>
          <cell r="DU406" t="str">
            <v>FEMENINO</v>
          </cell>
        </row>
        <row r="407">
          <cell r="AY407" t="str">
            <v>JEP-264-2023</v>
          </cell>
          <cell r="AZ407" t="str">
            <v>JEP-CSPO-264-2023</v>
          </cell>
          <cell r="BA407" t="str">
            <v>Mateo Avila</v>
          </cell>
          <cell r="BB407">
            <v>44958</v>
          </cell>
          <cell r="BC407" t="str">
            <v>David Felipe Guarín Hernández</v>
          </cell>
          <cell r="BD407" t="str">
            <v>Contratos o convenios que no requieren pluralidad de ofertas</v>
          </cell>
          <cell r="BE407" t="str">
            <v>1. Prestación de servicios</v>
          </cell>
          <cell r="BF407" t="str">
            <v>Cédula de ciudadanía</v>
          </cell>
          <cell r="BG407">
            <v>11367270</v>
          </cell>
          <cell r="BH407">
            <v>8</v>
          </cell>
          <cell r="BI407" t="str">
            <v>Persona Natural</v>
          </cell>
          <cell r="BJ407" t="str">
            <v xml:space="preserve">Madrid </v>
          </cell>
          <cell r="BK407" t="str">
            <v>Prestar servicios profesionales para apoyar al GRAI en la clasificación, contraste, depuración e integración de información para producir análisis objetivos, rigurosos y oportunos en el marco de los macrocasos; todo lo anterior siguiendo los lineamientos de la Magistratura.</v>
          </cell>
          <cell r="BL407"/>
          <cell r="BM407" t="str">
            <v>Harvey Danilo Suarez Morales</v>
          </cell>
          <cell r="BN407" t="str">
            <v>Secretaría Ejecutiva</v>
          </cell>
          <cell r="BO407" t="str">
            <v>H- Grupo de Análisis de la Información- GRAI</v>
          </cell>
          <cell r="BP407" t="str">
            <v>Gloria Marcela Abadia Cubillos</v>
          </cell>
          <cell r="BQ407">
            <v>51976278</v>
          </cell>
          <cell r="BR407" t="str">
            <v>H - Grupo de Análisis de la Información- GRAI</v>
          </cell>
          <cell r="BS407" t="str">
            <v>N/A</v>
          </cell>
          <cell r="BT407" t="str">
            <v>N/A</v>
          </cell>
          <cell r="BU407" t="str">
            <v>N/A</v>
          </cell>
          <cell r="BV407" t="str">
            <v>Inversión</v>
          </cell>
          <cell r="BW407">
            <v>76806246</v>
          </cell>
          <cell r="BX407" t="str">
            <v>N/A</v>
          </cell>
          <cell r="BY407" t="str">
            <v>N/A</v>
          </cell>
          <cell r="BZ407">
            <v>6982386</v>
          </cell>
          <cell r="CA407" t="str">
            <v>N/A</v>
          </cell>
          <cell r="CB407">
            <v>49823</v>
          </cell>
          <cell r="CC407">
            <v>66323</v>
          </cell>
          <cell r="CD407">
            <v>2022011000068</v>
          </cell>
          <cell r="CE407">
            <v>44958</v>
          </cell>
          <cell r="CF407">
            <v>44963</v>
          </cell>
          <cell r="CG407" t="str">
            <v>N/A</v>
          </cell>
          <cell r="CH407" t="str">
            <v>N/A</v>
          </cell>
          <cell r="CI407" t="str">
            <v>N/A</v>
          </cell>
          <cell r="CJ407" t="str">
            <v>N/A</v>
          </cell>
          <cell r="CK407" t="str">
            <v>N/A</v>
          </cell>
          <cell r="CL407">
            <v>0</v>
          </cell>
          <cell r="CM407" t="str">
            <v>N/A</v>
          </cell>
          <cell r="CN407">
            <v>0</v>
          </cell>
          <cell r="CO407" t="str">
            <v>N/A</v>
          </cell>
          <cell r="CP407">
            <v>0</v>
          </cell>
          <cell r="CQ407" t="str">
            <v>N/A</v>
          </cell>
          <cell r="CR407">
            <v>0</v>
          </cell>
          <cell r="CS407" t="str">
            <v>N/A</v>
          </cell>
          <cell r="CT407">
            <v>0</v>
          </cell>
          <cell r="CU407">
            <v>0</v>
          </cell>
          <cell r="CV407">
            <v>-25</v>
          </cell>
          <cell r="CW407">
            <v>76806246</v>
          </cell>
          <cell r="CX407" t="str">
            <v>NO</v>
          </cell>
          <cell r="CY407" t="str">
            <v>N/A</v>
          </cell>
          <cell r="CZ407" t="str">
            <v>N/A</v>
          </cell>
          <cell r="DA407" t="str">
            <v>N/A</v>
          </cell>
          <cell r="DB407">
            <v>45107</v>
          </cell>
          <cell r="DC407">
            <v>45082</v>
          </cell>
          <cell r="DD407">
            <v>-260</v>
          </cell>
          <cell r="DE407" t="str">
            <v>NO</v>
          </cell>
          <cell r="DF407" t="str">
            <v>Bogotá D.C.</v>
          </cell>
          <cell r="DG407" t="str">
            <v>Cumplimiento</v>
          </cell>
          <cell r="DH407" t="str">
            <v>96-47-101002005</v>
          </cell>
          <cell r="DI407">
            <v>0</v>
          </cell>
          <cell r="DJ407" t="str">
            <v>Seguros del Estado S.A.</v>
          </cell>
          <cell r="DK407">
            <v>44963</v>
          </cell>
          <cell r="DL407" t="str">
            <v>03/02/2023 - 01/07/2024</v>
          </cell>
          <cell r="DM407">
            <v>44963</v>
          </cell>
          <cell r="DN407" t="str">
            <v>https://jepcolombia.sharepoint.com/:b:/g/SE/DAJ/SDC/ERdc2WvG8SBMl-0j5ZpaBE0BSalaNolUPlsvVRi3TVWyDw?e=95tQk6</v>
          </cell>
          <cell r="DO407" t="str">
            <v>Se da por terminado el Contrato de Prestación de Servicios Profesionales JEP-264-2023 hasta el 05/06/2023</v>
          </cell>
          <cell r="DP407" t="str">
            <v>Terminado</v>
          </cell>
          <cell r="DQ407" t="str">
            <v>Terminación anticipada</v>
          </cell>
          <cell r="DR407" t="str">
            <v>N/A</v>
          </cell>
          <cell r="DS407" t="str">
            <v>PENDIENTE</v>
          </cell>
          <cell r="DT407" t="str">
            <v>N/A</v>
          </cell>
          <cell r="DU407" t="str">
            <v>MASCULINO</v>
          </cell>
        </row>
        <row r="408">
          <cell r="AY408" t="str">
            <v>JEP-326-2023</v>
          </cell>
          <cell r="AZ408" t="str">
            <v>JEP-CSPO-326-2023</v>
          </cell>
          <cell r="BA408" t="str">
            <v>Mateo Avila</v>
          </cell>
          <cell r="BB408">
            <v>44965</v>
          </cell>
          <cell r="BC408" t="str">
            <v>Paula Martínez Cortés</v>
          </cell>
          <cell r="BD408" t="str">
            <v>Contratos o convenios que no requieren pluralidad de ofertas</v>
          </cell>
          <cell r="BE408" t="str">
            <v>1. Prestación de servicios</v>
          </cell>
          <cell r="BF408" t="str">
            <v>Cédula de ciudadanía</v>
          </cell>
          <cell r="BG408">
            <v>1019013351</v>
          </cell>
          <cell r="BH408">
            <v>7</v>
          </cell>
          <cell r="BI408" t="str">
            <v>Persona Natural</v>
          </cell>
          <cell r="BJ408" t="str">
            <v>Bogotá D.C.</v>
          </cell>
          <cell r="BK408" t="str">
            <v>Prestar servicios profesionales para apoyar al GRAI en la clasificación, contraste, depuración e integración de información para producir análisis objetivos, rigurosos y oportunos en el marco de los macrocasos; todo lo anterior siguiendo los lineamientos de la Magistratura.</v>
          </cell>
          <cell r="BL408" t="str">
            <v>Administrativo Transversal</v>
          </cell>
          <cell r="BM408" t="str">
            <v>Harvey Danilo Suárez Morales</v>
          </cell>
          <cell r="BN408" t="str">
            <v>Secretaría Ejecutiva</v>
          </cell>
          <cell r="BO408" t="str">
            <v>H- Grupo de Análisis de la Información- GRAI</v>
          </cell>
          <cell r="BP408" t="str">
            <v>Gloria Marcela Abadia Cubillos</v>
          </cell>
          <cell r="BQ408">
            <v>51976278</v>
          </cell>
          <cell r="BR408" t="str">
            <v>H - Grupo de Análisis de la Información- GRAI</v>
          </cell>
          <cell r="BS408" t="str">
            <v>N/A</v>
          </cell>
          <cell r="BT408" t="str">
            <v>N/A</v>
          </cell>
          <cell r="BU408" t="str">
            <v>N/A</v>
          </cell>
          <cell r="BV408" t="str">
            <v xml:space="preserve">Inversión </v>
          </cell>
          <cell r="BW408">
            <v>76806246</v>
          </cell>
          <cell r="BX408" t="str">
            <v>N/A</v>
          </cell>
          <cell r="BY408" t="str">
            <v>N/A</v>
          </cell>
          <cell r="BZ408">
            <v>6982386</v>
          </cell>
          <cell r="CA408" t="str">
            <v>N/A</v>
          </cell>
          <cell r="CB408">
            <v>50323</v>
          </cell>
          <cell r="CC408">
            <v>76823</v>
          </cell>
          <cell r="CD408">
            <v>2022011000068</v>
          </cell>
          <cell r="CE408">
            <v>44966</v>
          </cell>
          <cell r="CF408">
            <v>44967</v>
          </cell>
          <cell r="CG408" t="str">
            <v>Linda Yulieth Correa Grisales</v>
          </cell>
          <cell r="CH408" t="str">
            <v>Cedula de ciudadanía</v>
          </cell>
          <cell r="CI408">
            <v>1019076881</v>
          </cell>
          <cell r="CJ408">
            <v>7</v>
          </cell>
          <cell r="CK408">
            <v>45211</v>
          </cell>
          <cell r="CL408">
            <v>-3491202</v>
          </cell>
          <cell r="CM408">
            <v>45286</v>
          </cell>
          <cell r="CN408">
            <v>38123825</v>
          </cell>
          <cell r="CO408">
            <v>45286</v>
          </cell>
          <cell r="CP408">
            <v>0</v>
          </cell>
          <cell r="CQ408" t="str">
            <v>N/A</v>
          </cell>
          <cell r="CR408">
            <v>0</v>
          </cell>
          <cell r="CS408" t="str">
            <v>N/A</v>
          </cell>
          <cell r="CT408">
            <v>1</v>
          </cell>
          <cell r="CU408">
            <v>45286</v>
          </cell>
          <cell r="CV408">
            <v>152</v>
          </cell>
          <cell r="CW408">
            <v>111438869</v>
          </cell>
          <cell r="CX408" t="str">
            <v>SI</v>
          </cell>
          <cell r="CY408">
            <v>38123825</v>
          </cell>
          <cell r="CZ408" t="str">
            <v>N/A</v>
          </cell>
          <cell r="DA408" t="str">
            <v>N/A</v>
          </cell>
          <cell r="DB408">
            <v>45291</v>
          </cell>
          <cell r="DC408">
            <v>45443</v>
          </cell>
          <cell r="DD408">
            <v>101</v>
          </cell>
          <cell r="DE408" t="str">
            <v>NO</v>
          </cell>
          <cell r="DF408" t="str">
            <v>Bogotá D.C.</v>
          </cell>
          <cell r="DG408" t="str">
            <v>Cumplimiento</v>
          </cell>
          <cell r="DH408" t="str">
            <v xml:space="preserve">15-47-101010878 </v>
          </cell>
          <cell r="DI408">
            <v>0</v>
          </cell>
          <cell r="DJ408" t="str">
            <v>Seguros del Estado S.A.</v>
          </cell>
          <cell r="DK408">
            <v>44967</v>
          </cell>
          <cell r="DL408" t="str">
            <v>09/02/2023 - 15/07/2024</v>
          </cell>
          <cell r="DM408">
            <v>44967</v>
          </cell>
          <cell r="DN408" t="str">
            <v>https://jepcolombia.sharepoint.com/:b:/g/SE/DAJ/SDC/EZ5GPOTvJ0NFjFC-MDyU7rkBjk_N3E8oc1OnrKeMCtvhZA?e=HtdW5l</v>
          </cell>
          <cell r="DO408" t="str">
            <v>El 13/10/2023 se publicó la cesíon del contrato JEP-326-2023 Linda Yulieth Correa Grisales a partir del 12/10/2023
Mediante Otrosí N°2 el 26/12/2023 se publica la adición y prórroga del contrato JEP-326-2023</v>
          </cell>
          <cell r="DP408" t="str">
            <v>En ejecución</v>
          </cell>
          <cell r="DQ408" t="str">
            <v>Cesión, Adición y prórroga</v>
          </cell>
          <cell r="DR408" t="str">
            <v>N/A</v>
          </cell>
          <cell r="DS408" t="str">
            <v>CIENCIAS POLITICAS Y DE GOBIERNO</v>
          </cell>
          <cell r="DT408" t="str">
            <v>N/A</v>
          </cell>
          <cell r="DU408" t="str">
            <v>FEMENINO</v>
          </cell>
        </row>
        <row r="409">
          <cell r="AY409" t="str">
            <v>JEP-325-2023</v>
          </cell>
          <cell r="AZ409" t="str">
            <v>JEP-CSPO-325-2023</v>
          </cell>
          <cell r="BA409" t="str">
            <v>Mateo Avila</v>
          </cell>
          <cell r="BB409">
            <v>44965</v>
          </cell>
          <cell r="BC409" t="str">
            <v>Sebastián Cristancho Bohada</v>
          </cell>
          <cell r="BD409" t="str">
            <v>Contratos o convenios que no requieren pluralidad de ofertas</v>
          </cell>
          <cell r="BE409" t="str">
            <v>1. Prestación de servicios</v>
          </cell>
          <cell r="BF409" t="str">
            <v>Cédula de ciudadanía</v>
          </cell>
          <cell r="BG409">
            <v>1014267867</v>
          </cell>
          <cell r="BH409">
            <v>7</v>
          </cell>
          <cell r="BI409" t="str">
            <v>Persona Natural</v>
          </cell>
          <cell r="BJ409" t="str">
            <v>Bogotá D.C.</v>
          </cell>
          <cell r="BK409" t="str">
            <v>Prestar servicios profesionales para apoyar al GRAI en la clasificación, contraste, depuración e integración de información para producir análisis objetivos, rigurosos y oportunos en el marco de los macrocasos; todo lo anterior siguiendo los lineamientos de la Magistratura.</v>
          </cell>
          <cell r="BL409" t="str">
            <v>Administrativo Transversal</v>
          </cell>
          <cell r="BM409" t="str">
            <v>Harvey Danilo Suárez Morales</v>
          </cell>
          <cell r="BN409" t="str">
            <v>Secretaría Ejecutiva</v>
          </cell>
          <cell r="BO409" t="str">
            <v>H- Grupo de Análisis de la Información- GRAI</v>
          </cell>
          <cell r="BP409" t="str">
            <v>Gloria Marcela Abadia Cubillos</v>
          </cell>
          <cell r="BQ409">
            <v>51976278</v>
          </cell>
          <cell r="BR409" t="str">
            <v>H - Grupo de Análisis de la Información- GRAI</v>
          </cell>
          <cell r="BS409" t="str">
            <v>N/A</v>
          </cell>
          <cell r="BT409" t="str">
            <v>N/A</v>
          </cell>
          <cell r="BU409" t="str">
            <v>N/A</v>
          </cell>
          <cell r="BV409" t="str">
            <v xml:space="preserve">Inversión </v>
          </cell>
          <cell r="BW409">
            <v>76806246</v>
          </cell>
          <cell r="BX409" t="str">
            <v>N/A</v>
          </cell>
          <cell r="BY409" t="str">
            <v>N/A</v>
          </cell>
          <cell r="BZ409">
            <v>6982386</v>
          </cell>
          <cell r="CA409" t="str">
            <v>N/A</v>
          </cell>
          <cell r="CB409">
            <v>50423</v>
          </cell>
          <cell r="CC409">
            <v>76723</v>
          </cell>
          <cell r="CD409">
            <v>2022011000068</v>
          </cell>
          <cell r="CE409">
            <v>44966</v>
          </cell>
          <cell r="CF409">
            <v>44967</v>
          </cell>
          <cell r="CG409" t="str">
            <v>N/A</v>
          </cell>
          <cell r="CH409" t="str">
            <v>N/A</v>
          </cell>
          <cell r="CI409" t="str">
            <v>N/A</v>
          </cell>
          <cell r="CJ409" t="str">
            <v>N/A</v>
          </cell>
          <cell r="CK409" t="str">
            <v>N/A</v>
          </cell>
          <cell r="CL409">
            <v>-2560212</v>
          </cell>
          <cell r="CM409">
            <v>45286</v>
          </cell>
          <cell r="CN409">
            <v>38123825</v>
          </cell>
          <cell r="CO409">
            <v>45286</v>
          </cell>
          <cell r="CP409">
            <v>0</v>
          </cell>
          <cell r="CQ409" t="str">
            <v>N/A</v>
          </cell>
          <cell r="CR409">
            <v>0</v>
          </cell>
          <cell r="CS409" t="str">
            <v>N/A</v>
          </cell>
          <cell r="CT409">
            <v>1</v>
          </cell>
          <cell r="CU409">
            <v>45286</v>
          </cell>
          <cell r="CV409">
            <v>152</v>
          </cell>
          <cell r="CW409">
            <v>112369859</v>
          </cell>
          <cell r="CX409" t="str">
            <v>SI</v>
          </cell>
          <cell r="CY409">
            <v>38123825</v>
          </cell>
          <cell r="CZ409" t="str">
            <v>N/A</v>
          </cell>
          <cell r="DA409" t="str">
            <v>N/A</v>
          </cell>
          <cell r="DB409">
            <v>45291</v>
          </cell>
          <cell r="DC409">
            <v>45443</v>
          </cell>
          <cell r="DD409">
            <v>101</v>
          </cell>
          <cell r="DE409" t="str">
            <v>NO</v>
          </cell>
          <cell r="DF409" t="str">
            <v>Bogotá D.C.</v>
          </cell>
          <cell r="DG409" t="str">
            <v>Cumplimiento</v>
          </cell>
          <cell r="DH409" t="str">
            <v>96-47-101002017</v>
          </cell>
          <cell r="DI409">
            <v>0</v>
          </cell>
          <cell r="DJ409" t="str">
            <v>Seguros del Estado S.A.</v>
          </cell>
          <cell r="DK409">
            <v>44967</v>
          </cell>
          <cell r="DL409" t="str">
            <v>09/02/2023 - 30/06/2024</v>
          </cell>
          <cell r="DM409">
            <v>44967</v>
          </cell>
          <cell r="DN409" t="str">
            <v>https://jepcolombia.sharepoint.com/:b:/g/SE/DAJ/SDC/ERwVxCYGU1ZEs557TT6PPEoBxwL0FHz4s1bAbj2etfEB1A?e=CPJmKF</v>
          </cell>
          <cell r="DO409" t="str">
            <v>Mediante Otrosí N°1 el 26/12/2023 se publica la adición y prórroga del contrato JEP-325-2023</v>
          </cell>
          <cell r="DP409" t="str">
            <v>En ejecución</v>
          </cell>
          <cell r="DQ409" t="str">
            <v>Adición y prorroga</v>
          </cell>
          <cell r="DR409" t="str">
            <v>N/A</v>
          </cell>
          <cell r="DS409" t="str">
            <v>PENDIENTE</v>
          </cell>
          <cell r="DT409" t="str">
            <v>N/A</v>
          </cell>
          <cell r="DU409" t="str">
            <v>MASCULINO</v>
          </cell>
        </row>
        <row r="410">
          <cell r="AY410" t="str">
            <v>JEP-265-2023</v>
          </cell>
          <cell r="AZ410" t="str">
            <v>JEP-CSPO-265-2023</v>
          </cell>
          <cell r="BA410" t="str">
            <v>Mateo Avila</v>
          </cell>
          <cell r="BB410">
            <v>44958</v>
          </cell>
          <cell r="BC410" t="str">
            <v>Mario David Fernández Mora</v>
          </cell>
          <cell r="BD410" t="str">
            <v>Contratos o convenios que no requieren pluralidad de ofertas</v>
          </cell>
          <cell r="BE410" t="str">
            <v>1. Prestación de servicios</v>
          </cell>
          <cell r="BF410" t="str">
            <v>Cédula de ciudadanía</v>
          </cell>
          <cell r="BG410">
            <v>1032372403</v>
          </cell>
          <cell r="BH410">
            <v>8</v>
          </cell>
          <cell r="BI410" t="str">
            <v>Persona Natural</v>
          </cell>
          <cell r="BJ410" t="str">
            <v>Bogotá D.C.</v>
          </cell>
          <cell r="BK410" t="str">
            <v>Prestar servicios profesionales para apoyar al GRAI en la clasificación, contraste, depuración e integración de información y en el análisis objetivo, riguroso y oportuno de la  revisión y consolidación de metodologías de los macrocasos, siguiendo los lineamientos de la magistratura.</v>
          </cell>
          <cell r="BL410" t="str">
            <v>Funciones de la dependencia</v>
          </cell>
          <cell r="BM410" t="str">
            <v>Harvey Danilo Suarez Morales</v>
          </cell>
          <cell r="BN410" t="str">
            <v>Subsecretaría Ejecutiva</v>
          </cell>
          <cell r="BO410" t="str">
            <v>H- Grupo de Análisis de la Información- GRAI</v>
          </cell>
          <cell r="BP410" t="str">
            <v>Gloria Marcela Abadia Cubillos</v>
          </cell>
          <cell r="BQ410">
            <v>51976278</v>
          </cell>
          <cell r="BR410" t="str">
            <v>H - Grupo de Análisis de la Información- GRAI</v>
          </cell>
          <cell r="BS410" t="str">
            <v>N/A</v>
          </cell>
          <cell r="BT410" t="str">
            <v>N/A</v>
          </cell>
          <cell r="BU410" t="str">
            <v>N/A</v>
          </cell>
          <cell r="BV410" t="str">
            <v>Inversión</v>
          </cell>
          <cell r="BW410">
            <v>110000000</v>
          </cell>
          <cell r="BX410" t="str">
            <v>N/A</v>
          </cell>
          <cell r="BY410" t="str">
            <v>N/A</v>
          </cell>
          <cell r="BZ410">
            <v>10000000</v>
          </cell>
          <cell r="CA410" t="str">
            <v>N/A</v>
          </cell>
          <cell r="CB410">
            <v>50523</v>
          </cell>
          <cell r="CC410">
            <v>65123</v>
          </cell>
          <cell r="CD410">
            <v>2022011000068</v>
          </cell>
          <cell r="CE410">
            <v>44960</v>
          </cell>
          <cell r="CF410">
            <v>44963</v>
          </cell>
          <cell r="CG410" t="str">
            <v>N/A</v>
          </cell>
          <cell r="CH410" t="str">
            <v>N/A</v>
          </cell>
          <cell r="CI410" t="str">
            <v>N/A</v>
          </cell>
          <cell r="CJ410" t="str">
            <v>N/A</v>
          </cell>
          <cell r="CK410" t="str">
            <v>N/A</v>
          </cell>
          <cell r="CL410">
            <v>0</v>
          </cell>
          <cell r="CM410" t="str">
            <v>N/A</v>
          </cell>
          <cell r="CN410">
            <v>0</v>
          </cell>
          <cell r="CO410" t="str">
            <v>N/A</v>
          </cell>
          <cell r="CP410">
            <v>0</v>
          </cell>
          <cell r="CQ410" t="str">
            <v>N/A</v>
          </cell>
          <cell r="CR410">
            <v>0</v>
          </cell>
          <cell r="CS410" t="str">
            <v>N/A</v>
          </cell>
          <cell r="CT410">
            <v>0</v>
          </cell>
          <cell r="CU410">
            <v>0</v>
          </cell>
          <cell r="CV410">
            <v>-327</v>
          </cell>
          <cell r="CW410">
            <v>110000000</v>
          </cell>
          <cell r="CX410" t="str">
            <v>NO</v>
          </cell>
          <cell r="CY410" t="str">
            <v>N/A</v>
          </cell>
          <cell r="CZ410" t="str">
            <v>N/A</v>
          </cell>
          <cell r="DA410" t="str">
            <v>N/A</v>
          </cell>
          <cell r="DB410">
            <v>45291</v>
          </cell>
          <cell r="DC410">
            <v>44964</v>
          </cell>
          <cell r="DD410">
            <v>-378</v>
          </cell>
          <cell r="DE410" t="str">
            <v>NO</v>
          </cell>
          <cell r="DF410" t="str">
            <v>Bogotá D.C.</v>
          </cell>
          <cell r="DG410" t="str">
            <v>Cumplimiento</v>
          </cell>
          <cell r="DH410" t="str">
            <v xml:space="preserve">96-47-101002000 </v>
          </cell>
          <cell r="DI410">
            <v>0</v>
          </cell>
          <cell r="DJ410" t="str">
            <v>seguros del Estado S.A.</v>
          </cell>
          <cell r="DK410">
            <v>44960</v>
          </cell>
          <cell r="DL410" t="str">
            <v>3/02/2023 - 30/06/2024</v>
          </cell>
          <cell r="DM410">
            <v>44960</v>
          </cell>
          <cell r="DN410" t="str">
            <v>https://jepcolombia.sharepoint.com/:b:/g/SE/DAJ/SDC/EfJofR1xE_9NvxwITozwqYMBwTJGD_hjLUNKuqgx66LtBQ?e=wtkOj9</v>
          </cell>
          <cell r="DO410" t="str">
            <v>Terminación anticipada</v>
          </cell>
          <cell r="DP410" t="str">
            <v>Terminado</v>
          </cell>
          <cell r="DQ410" t="str">
            <v>Terminación anticipada</v>
          </cell>
          <cell r="DR410" t="str">
            <v>N/A</v>
          </cell>
          <cell r="DS410" t="str">
            <v>CIENCIAS POLITICAS Y ECONOMICAS</v>
          </cell>
          <cell r="DT410" t="str">
            <v>N/A</v>
          </cell>
          <cell r="DU410" t="str">
            <v>MASCULINO</v>
          </cell>
        </row>
        <row r="411">
          <cell r="AY411" t="str">
            <v>JEP-129-2023</v>
          </cell>
          <cell r="AZ411" t="str">
            <v>JEP-CSPO-129-2023</v>
          </cell>
          <cell r="BA411" t="str">
            <v>Vanessa Jimenez</v>
          </cell>
          <cell r="BB411">
            <v>44949</v>
          </cell>
          <cell r="BC411" t="str">
            <v>Oscar Arnold Sanabria Sanchez</v>
          </cell>
          <cell r="BD411" t="str">
            <v>Contratos o convenios que no requieren pluralidad de ofertas</v>
          </cell>
          <cell r="BE411" t="str">
            <v>1. Prestación de servicios</v>
          </cell>
          <cell r="BF411" t="str">
            <v>Cédula de ciudadanía</v>
          </cell>
          <cell r="BG411">
            <v>1018514387</v>
          </cell>
          <cell r="BH411">
            <v>8</v>
          </cell>
          <cell r="BI411" t="str">
            <v>Persona Natural</v>
          </cell>
          <cell r="BJ411" t="str">
            <v>Bogotá D.C.</v>
          </cell>
          <cell r="BK411" t="str">
            <v>Prestar servicios profesionales para apoyar al GRAI en la investigación, recolección y consolidación de información requerida por los equipos técnicos para la implementación de distintas etapas de los macrocasos, en atención a los lineamientos exigidos por la magistratura.</v>
          </cell>
          <cell r="BL411" t="str">
            <v>Administrativo Transversal</v>
          </cell>
          <cell r="BM411" t="str">
            <v>Harvey Danilo Suarez Morales</v>
          </cell>
          <cell r="BN411" t="str">
            <v>Secretaría Ejecutiva</v>
          </cell>
          <cell r="BO411" t="str">
            <v>H- Grupo de Análisis de la Información- GRAI</v>
          </cell>
          <cell r="BP411" t="str">
            <v>Gloria Marcela Abadia Cubillos</v>
          </cell>
          <cell r="BQ411">
            <v>51976278</v>
          </cell>
          <cell r="BR411" t="str">
            <v>H - Grupo de Análisis de la Información- GRAI</v>
          </cell>
          <cell r="BS411" t="str">
            <v>N/A</v>
          </cell>
          <cell r="BT411" t="str">
            <v>N/A</v>
          </cell>
          <cell r="BU411" t="str">
            <v>N/A</v>
          </cell>
          <cell r="BV411" t="str">
            <v>Inversión</v>
          </cell>
          <cell r="BW411">
            <v>40032345</v>
          </cell>
          <cell r="BX411" t="str">
            <v>N/A</v>
          </cell>
          <cell r="BY411" t="str">
            <v>N/A</v>
          </cell>
          <cell r="BZ411">
            <v>3491193</v>
          </cell>
          <cell r="CA411" t="str">
            <v>N/A</v>
          </cell>
          <cell r="CB411">
            <v>53423</v>
          </cell>
          <cell r="CC411">
            <v>47723</v>
          </cell>
          <cell r="CD411">
            <v>2022011000068</v>
          </cell>
          <cell r="CE411">
            <v>44951</v>
          </cell>
          <cell r="CF411">
            <v>44952</v>
          </cell>
          <cell r="CG411" t="str">
            <v>N/A</v>
          </cell>
          <cell r="CH411" t="str">
            <v>N/A</v>
          </cell>
          <cell r="CI411" t="str">
            <v>N/A</v>
          </cell>
          <cell r="CJ411" t="str">
            <v>N/A</v>
          </cell>
          <cell r="CK411" t="str">
            <v>N/A</v>
          </cell>
          <cell r="CL411">
            <v>0</v>
          </cell>
          <cell r="CM411" t="str">
            <v>N/A</v>
          </cell>
          <cell r="CN411">
            <v>0</v>
          </cell>
          <cell r="CO411" t="str">
            <v>N/A</v>
          </cell>
          <cell r="CP411">
            <v>0</v>
          </cell>
          <cell r="CQ411" t="str">
            <v>N/A</v>
          </cell>
          <cell r="CR411">
            <v>0</v>
          </cell>
          <cell r="CS411" t="str">
            <v>N/A</v>
          </cell>
          <cell r="CT411">
            <v>0</v>
          </cell>
          <cell r="CU411">
            <v>0</v>
          </cell>
          <cell r="CV411">
            <v>-153</v>
          </cell>
          <cell r="CW411">
            <v>40032345</v>
          </cell>
          <cell r="CX411" t="str">
            <v>NO</v>
          </cell>
          <cell r="CY411" t="str">
            <v>N/A</v>
          </cell>
          <cell r="CZ411" t="str">
            <v>N/A</v>
          </cell>
          <cell r="DA411" t="str">
            <v>N/A</v>
          </cell>
          <cell r="DB411">
            <v>45291</v>
          </cell>
          <cell r="DC411">
            <v>45138</v>
          </cell>
          <cell r="DD411">
            <v>-204</v>
          </cell>
          <cell r="DE411" t="str">
            <v>SI</v>
          </cell>
          <cell r="DF411" t="str">
            <v>Bogotá D.C.</v>
          </cell>
          <cell r="DG411" t="str">
            <v>Cumplimiento</v>
          </cell>
          <cell r="DH411" t="str">
            <v>96-47-101001982</v>
          </cell>
          <cell r="DI411">
            <v>0</v>
          </cell>
          <cell r="DJ411" t="str">
            <v>Seguros del Estado S.A.</v>
          </cell>
          <cell r="DK411">
            <v>44951</v>
          </cell>
          <cell r="DL411" t="str">
            <v>25/01/2023  - 01/07/2024</v>
          </cell>
          <cell r="DM411">
            <v>44952</v>
          </cell>
          <cell r="DN411" t="str">
            <v>No esta en la carpeta revisado 21/01/2024</v>
          </cell>
          <cell r="DO411" t="str">
            <v>Se da por terminado el 31/07/2023, se publicó el 4 de agosto de 2023</v>
          </cell>
          <cell r="DP411" t="str">
            <v>Terminado</v>
          </cell>
          <cell r="DQ411" t="str">
            <v>Terminación anticipada</v>
          </cell>
          <cell r="DR411" t="str">
            <v>N/A</v>
          </cell>
          <cell r="DS411" t="str">
            <v>CIENCIAS POLITICAS Y ECONOMICAS</v>
          </cell>
          <cell r="DT411" t="str">
            <v>N/A</v>
          </cell>
          <cell r="DU411" t="str">
            <v>MASCULINO</v>
          </cell>
        </row>
        <row r="412">
          <cell r="AY412" t="str">
            <v>JEP-206-2023</v>
          </cell>
          <cell r="AZ412" t="str">
            <v>JEP-CSPO-206-2023</v>
          </cell>
          <cell r="BA412" t="str">
            <v>Mateo Avila</v>
          </cell>
          <cell r="BB412">
            <v>44953</v>
          </cell>
          <cell r="BC412" t="str">
            <v>Ana Maria Castañeda Diaz</v>
          </cell>
          <cell r="BD412" t="str">
            <v>Contratos o convenios que no requieren pluralidad de ofertas</v>
          </cell>
          <cell r="BE412" t="str">
            <v>1. Prestación de servicios</v>
          </cell>
          <cell r="BF412" t="str">
            <v>Cédula de ciudadanía</v>
          </cell>
          <cell r="BG412">
            <v>1020830996</v>
          </cell>
          <cell r="BH412">
            <v>5</v>
          </cell>
          <cell r="BI412" t="str">
            <v>Persona Natural</v>
          </cell>
          <cell r="BJ412" t="str">
            <v>Bogotá D.C.</v>
          </cell>
          <cell r="BK412" t="str">
            <v>Prestar servicios profesionales para apoyar al GRAI en la investigación, recolección y consolidación de información requerida por los equipos técnicos para la implementación de distintas etapas de los macrocasos, en atención a los lineamientos exigidos por la Magistratura.</v>
          </cell>
          <cell r="BL412" t="str">
            <v>Administrativo Transversal</v>
          </cell>
          <cell r="BM412" t="str">
            <v>Harvey Danilo Suárez Morales</v>
          </cell>
          <cell r="BN412" t="str">
            <v>Secretaría Ejecutiva</v>
          </cell>
          <cell r="BO412" t="str">
            <v>H- Grupo de Análisis de la Información- GRAI</v>
          </cell>
          <cell r="BP412" t="str">
            <v>Gloria Marcela Abadia Cubillos</v>
          </cell>
          <cell r="BQ412">
            <v>51976278</v>
          </cell>
          <cell r="BR412" t="str">
            <v>H - Grupo de Análisis de la Información- GRAI</v>
          </cell>
          <cell r="BS412" t="str">
            <v>N/A</v>
          </cell>
          <cell r="BT412" t="str">
            <v>N/A</v>
          </cell>
          <cell r="BU412" t="str">
            <v>N/A</v>
          </cell>
          <cell r="BV412" t="str">
            <v>Inversión</v>
          </cell>
          <cell r="BW412">
            <v>40032345</v>
          </cell>
          <cell r="BX412" t="str">
            <v>N/A</v>
          </cell>
          <cell r="BY412" t="str">
            <v>N/A</v>
          </cell>
          <cell r="BZ412">
            <v>3491193</v>
          </cell>
          <cell r="CA412" t="str">
            <v>N/A</v>
          </cell>
          <cell r="CB412">
            <v>53523</v>
          </cell>
          <cell r="CC412">
            <v>57823</v>
          </cell>
          <cell r="CD412" t="str">
            <v xml:space="preserve">	2022011000068</v>
          </cell>
          <cell r="CE412">
            <v>44957</v>
          </cell>
          <cell r="CF412">
            <v>44958</v>
          </cell>
          <cell r="CG412" t="str">
            <v>N/A</v>
          </cell>
          <cell r="CH412" t="str">
            <v>N/A</v>
          </cell>
          <cell r="CI412" t="str">
            <v>N/A</v>
          </cell>
          <cell r="CJ412" t="str">
            <v>N/A</v>
          </cell>
          <cell r="CK412" t="str">
            <v>N/A</v>
          </cell>
          <cell r="CL412">
            <v>-1629222</v>
          </cell>
          <cell r="CM412">
            <v>45287</v>
          </cell>
          <cell r="CN412">
            <v>19061910</v>
          </cell>
          <cell r="CO412">
            <v>45287</v>
          </cell>
          <cell r="CP412">
            <v>0</v>
          </cell>
          <cell r="CQ412" t="str">
            <v>N/A</v>
          </cell>
          <cell r="CR412">
            <v>0</v>
          </cell>
          <cell r="CS412" t="str">
            <v>N/A</v>
          </cell>
          <cell r="CT412">
            <v>1</v>
          </cell>
          <cell r="CU412">
            <v>45287</v>
          </cell>
          <cell r="CV412">
            <v>152</v>
          </cell>
          <cell r="CW412">
            <v>57465033</v>
          </cell>
          <cell r="CX412" t="str">
            <v>SI</v>
          </cell>
          <cell r="CY412">
            <v>19061910</v>
          </cell>
          <cell r="CZ412" t="str">
            <v>N/A</v>
          </cell>
          <cell r="DA412" t="str">
            <v>N/A</v>
          </cell>
          <cell r="DB412">
            <v>45291</v>
          </cell>
          <cell r="DC412">
            <v>45443</v>
          </cell>
          <cell r="DD412">
            <v>101</v>
          </cell>
          <cell r="DE412" t="str">
            <v>SI</v>
          </cell>
          <cell r="DF412" t="str">
            <v>Bogotá D.C.</v>
          </cell>
          <cell r="DG412" t="str">
            <v>Cumplimiento</v>
          </cell>
          <cell r="DH412" t="str">
            <v>15-47-101010801</v>
          </cell>
          <cell r="DI412">
            <v>0</v>
          </cell>
          <cell r="DJ412" t="str">
            <v>Seguros del Estado S.A.</v>
          </cell>
          <cell r="DK412">
            <v>44958</v>
          </cell>
          <cell r="DL412" t="str">
            <v>01/02/2023  -30/06/2024</v>
          </cell>
          <cell r="DM412">
            <v>44958</v>
          </cell>
          <cell r="DN412" t="str">
            <v>https://jepcolombia.sharepoint.com/:b:/g/SE/DAJ/SDC/EX0stL2a8SBIpBKNfxntqh8BGa2Adkdo16rOIOwAQ80q-g?e=Xeobxu</v>
          </cell>
          <cell r="DO412" t="str">
            <v xml:space="preserve">Mediante Otrosí N°1 el 27/12/2023 se publica la adición y prórroga del contrato JEP-206-2023 </v>
          </cell>
          <cell r="DP412" t="str">
            <v>En ejecución</v>
          </cell>
          <cell r="DQ412" t="str">
            <v>Adición y prorroga</v>
          </cell>
          <cell r="DR412" t="str">
            <v>N/A</v>
          </cell>
          <cell r="DS412" t="str">
            <v>ANTROPOLOGÍA</v>
          </cell>
          <cell r="DT412" t="str">
            <v>N/A</v>
          </cell>
          <cell r="DU412" t="str">
            <v>FEMENINO</v>
          </cell>
        </row>
        <row r="413">
          <cell r="AY413" t="str">
            <v>JEP-266-2023</v>
          </cell>
          <cell r="AZ413" t="str">
            <v>JEP-CSPO-266-2023</v>
          </cell>
          <cell r="BA413" t="str">
            <v>Mateo Avila</v>
          </cell>
          <cell r="BB413">
            <v>44958</v>
          </cell>
          <cell r="BC413" t="str">
            <v>Eliana Liney Poveda Aguirre</v>
          </cell>
          <cell r="BD413" t="str">
            <v>Contratos o convenios que no requieren pluralidad de ofertas</v>
          </cell>
          <cell r="BE413" t="str">
            <v>1. Prestación de servicios</v>
          </cell>
          <cell r="BF413" t="str">
            <v>Cédula de ciudadanía</v>
          </cell>
          <cell r="BG413">
            <v>1026563306</v>
          </cell>
          <cell r="BH413">
            <v>1</v>
          </cell>
          <cell r="BI413" t="str">
            <v>Persona Natural</v>
          </cell>
          <cell r="BJ413" t="str">
            <v>Bogotá D.C.</v>
          </cell>
          <cell r="BK413" t="str">
            <v>Prestar servicios profesionales para apoyar al GRAI en la clasificación, contraste, depuración e integración de información y en el análisis objetivo, riguroso y oportuno de la  revisión y consolidación de metodologías de los macrocasos, siguiendo los lineamientos de la magistratura.</v>
          </cell>
          <cell r="BL413" t="str">
            <v>Administrativo Transversal</v>
          </cell>
          <cell r="BM413" t="str">
            <v>Harvey Danilo Suárez Morales</v>
          </cell>
          <cell r="BN413" t="str">
            <v>Secretaría Ejecutiva</v>
          </cell>
          <cell r="BO413" t="str">
            <v>H- Grupo de Análisis de la Información- GRAI</v>
          </cell>
          <cell r="BP413" t="str">
            <v>Gloria Marcela Abadia Cubillos</v>
          </cell>
          <cell r="BQ413">
            <v>51976278</v>
          </cell>
          <cell r="BR413" t="str">
            <v>H - Grupo de Análisis de la Información- GRAI</v>
          </cell>
          <cell r="BS413" t="str">
            <v>N/A</v>
          </cell>
          <cell r="BT413" t="str">
            <v>N/A</v>
          </cell>
          <cell r="BU413" t="str">
            <v>N/A</v>
          </cell>
          <cell r="BV413" t="str">
            <v>Inversión</v>
          </cell>
          <cell r="BW413">
            <v>110000000</v>
          </cell>
          <cell r="BX413" t="str">
            <v>N/A</v>
          </cell>
          <cell r="BY413" t="str">
            <v>N/A</v>
          </cell>
          <cell r="BZ413">
            <v>10000000</v>
          </cell>
          <cell r="CA413" t="str">
            <v>N/A</v>
          </cell>
          <cell r="CB413">
            <v>50223</v>
          </cell>
          <cell r="CC413">
            <v>64823</v>
          </cell>
          <cell r="CD413">
            <v>2022011000068</v>
          </cell>
          <cell r="CE413">
            <v>44959</v>
          </cell>
          <cell r="CF413">
            <v>44960</v>
          </cell>
          <cell r="CG413" t="str">
            <v>N/A</v>
          </cell>
          <cell r="CH413" t="str">
            <v>N/A</v>
          </cell>
          <cell r="CI413" t="str">
            <v>N/A</v>
          </cell>
          <cell r="CJ413" t="str">
            <v>N/A</v>
          </cell>
          <cell r="CK413" t="str">
            <v>N/A</v>
          </cell>
          <cell r="CL413">
            <v>-1333342</v>
          </cell>
          <cell r="CM413">
            <v>45286</v>
          </cell>
          <cell r="CN413">
            <v>54600000</v>
          </cell>
          <cell r="CO413">
            <v>45286</v>
          </cell>
          <cell r="CP413">
            <v>0</v>
          </cell>
          <cell r="CQ413" t="str">
            <v>N/A</v>
          </cell>
          <cell r="CR413">
            <v>0</v>
          </cell>
          <cell r="CS413" t="str">
            <v>N/A</v>
          </cell>
          <cell r="CT413">
            <v>1</v>
          </cell>
          <cell r="CU413">
            <v>45286</v>
          </cell>
          <cell r="CV413">
            <v>152</v>
          </cell>
          <cell r="CW413">
            <v>163266658</v>
          </cell>
          <cell r="CX413" t="str">
            <v>SI</v>
          </cell>
          <cell r="CY413">
            <v>54600000</v>
          </cell>
          <cell r="CZ413" t="str">
            <v>N/A</v>
          </cell>
          <cell r="DA413" t="str">
            <v>N/A</v>
          </cell>
          <cell r="DB413">
            <v>45291</v>
          </cell>
          <cell r="DC413">
            <v>45443</v>
          </cell>
          <cell r="DD413">
            <v>101</v>
          </cell>
          <cell r="DE413" t="str">
            <v>NO</v>
          </cell>
          <cell r="DF413" t="str">
            <v>Bogotá D.C.</v>
          </cell>
          <cell r="DG413" t="str">
            <v>Cumplimiento</v>
          </cell>
          <cell r="DH413" t="str">
            <v>33-47-101010901</v>
          </cell>
          <cell r="DI413">
            <v>0</v>
          </cell>
          <cell r="DJ413" t="str">
            <v>Seguros del Estado S.A.</v>
          </cell>
          <cell r="DK413">
            <v>44960</v>
          </cell>
          <cell r="DL413" t="str">
            <v>03/02/2023 - 02/07/2024</v>
          </cell>
          <cell r="DM413">
            <v>44960</v>
          </cell>
          <cell r="DN413" t="str">
            <v>https://jepcolombia.sharepoint.com/:b:/g/SE/DAJ/SDC/EdsbUAXuCaNCvXO0VnKcj6EB-trobTrKJcIxxQOOYMOGbA?e=fKyfSW</v>
          </cell>
          <cell r="DO413" t="str">
            <v>Mediante Otrosí N°1 el 26/12/2023 se publica la adición y prórroga del contrato JEP-266-2023</v>
          </cell>
          <cell r="DP413" t="str">
            <v>En ejecución</v>
          </cell>
          <cell r="DQ413" t="str">
            <v>Adición y prorroga</v>
          </cell>
          <cell r="DR413" t="str">
            <v>N/A</v>
          </cell>
          <cell r="DS413" t="str">
            <v>PENDIENTE</v>
          </cell>
          <cell r="DT413" t="str">
            <v>N/A</v>
          </cell>
          <cell r="DU413" t="str">
            <v>FEMENINO</v>
          </cell>
        </row>
        <row r="414">
          <cell r="AY414" t="str">
            <v>JEP-328-2023</v>
          </cell>
          <cell r="AZ414" t="str">
            <v>JEP-CSPO-328-2023</v>
          </cell>
          <cell r="BA414" t="str">
            <v>Mateo Avila</v>
          </cell>
          <cell r="BB414">
            <v>44965</v>
          </cell>
          <cell r="BC414" t="str">
            <v>Natalia Beltrán Orjuela</v>
          </cell>
          <cell r="BD414" t="str">
            <v>Contratos o convenios que no requieren pluralidad de ofertas</v>
          </cell>
          <cell r="BE414" t="str">
            <v>1. Prestación de servicios</v>
          </cell>
          <cell r="BF414" t="str">
            <v>Cédula de ciudadanía</v>
          </cell>
          <cell r="BG414">
            <v>1019129647</v>
          </cell>
          <cell r="BH414">
            <v>0</v>
          </cell>
          <cell r="BI414" t="str">
            <v>Persona Natural</v>
          </cell>
          <cell r="BJ414" t="str">
            <v>Bogotá D.C.</v>
          </cell>
          <cell r="BK414" t="str">
            <v>Prestar servicios profesionales para apoyar al GRAI en la clasificación, contraste, depuración e integración de información para producir análisis objetivos, rigurosos y oportunos en el marco de los macrocasos; todo lo anterior siguiendo los lineamientos de la Magistratura.</v>
          </cell>
          <cell r="BL414" t="str">
            <v>Administrativo Transversal</v>
          </cell>
          <cell r="BM414" t="str">
            <v>Harvey Danilo Suárez Morales</v>
          </cell>
          <cell r="BN414" t="str">
            <v>Secretaría Ejecutiva</v>
          </cell>
          <cell r="BO414" t="str">
            <v>H- Grupo de Análisis de la Información- GRAI</v>
          </cell>
          <cell r="BP414" t="str">
            <v>Gloria Marcela Abadia Cubillos</v>
          </cell>
          <cell r="BQ414">
            <v>51976278</v>
          </cell>
          <cell r="BR414" t="str">
            <v>H - Grupo de Análisis de la Información- GRAI</v>
          </cell>
          <cell r="BS414" t="str">
            <v>N/A</v>
          </cell>
          <cell r="BT414" t="str">
            <v>N/A</v>
          </cell>
          <cell r="BU414" t="str">
            <v>N/A</v>
          </cell>
          <cell r="BV414" t="str">
            <v xml:space="preserve">Inversión </v>
          </cell>
          <cell r="BW414">
            <v>76806246</v>
          </cell>
          <cell r="BX414" t="str">
            <v>N/A</v>
          </cell>
          <cell r="BY414" t="str">
            <v>N/A</v>
          </cell>
          <cell r="BZ414">
            <v>6982386</v>
          </cell>
          <cell r="CA414" t="str">
            <v>N/A</v>
          </cell>
          <cell r="CB414">
            <v>49423</v>
          </cell>
          <cell r="CC414">
            <v>82123</v>
          </cell>
          <cell r="CD414">
            <v>2022011000068</v>
          </cell>
          <cell r="CE414">
            <v>44967</v>
          </cell>
          <cell r="CF414">
            <v>44970</v>
          </cell>
          <cell r="CG414" t="str">
            <v>N/A</v>
          </cell>
          <cell r="CH414" t="str">
            <v>N/A</v>
          </cell>
          <cell r="CI414" t="str">
            <v>N/A</v>
          </cell>
          <cell r="CJ414" t="str">
            <v>N/A</v>
          </cell>
          <cell r="CK414" t="str">
            <v>N/A</v>
          </cell>
          <cell r="CL414">
            <v>-3258450</v>
          </cell>
          <cell r="CM414">
            <v>45286</v>
          </cell>
          <cell r="CN414">
            <v>38123825</v>
          </cell>
          <cell r="CO414">
            <v>45286</v>
          </cell>
          <cell r="CP414">
            <v>0</v>
          </cell>
          <cell r="CQ414" t="str">
            <v>N/A</v>
          </cell>
          <cell r="CR414">
            <v>0</v>
          </cell>
          <cell r="CS414" t="str">
            <v>N/A</v>
          </cell>
          <cell r="CT414">
            <v>1</v>
          </cell>
          <cell r="CU414">
            <v>45286</v>
          </cell>
          <cell r="CV414">
            <v>152</v>
          </cell>
          <cell r="CW414">
            <v>111671621</v>
          </cell>
          <cell r="CX414" t="str">
            <v>SI</v>
          </cell>
          <cell r="CY414">
            <v>38123825</v>
          </cell>
          <cell r="CZ414" t="str">
            <v>N/A</v>
          </cell>
          <cell r="DA414" t="str">
            <v>N/A</v>
          </cell>
          <cell r="DB414">
            <v>45291</v>
          </cell>
          <cell r="DC414">
            <v>45443</v>
          </cell>
          <cell r="DD414">
            <v>101</v>
          </cell>
          <cell r="DE414" t="str">
            <v>NO</v>
          </cell>
          <cell r="DF414" t="str">
            <v>Bogotá D.C.</v>
          </cell>
          <cell r="DG414" t="str">
            <v>Cumplimiento</v>
          </cell>
          <cell r="DH414" t="str">
            <v>33-47-101010993</v>
          </cell>
          <cell r="DI414">
            <v>0</v>
          </cell>
          <cell r="DJ414" t="str">
            <v>Seguros del Estado S.A.</v>
          </cell>
          <cell r="DK414">
            <v>44968</v>
          </cell>
          <cell r="DL414" t="str">
            <v>10/02/2023 - 06/07/2024</v>
          </cell>
          <cell r="DM414">
            <v>44970</v>
          </cell>
          <cell r="DN414" t="str">
            <v>https://jepcolombia.sharepoint.com/:b:/g/SE/DAJ/SDC/EcNDalCLFJdAhHBfpdyJl3gBoy4yx5e_Gb7CFkdZqkmp_w?e=s2X6EC</v>
          </cell>
          <cell r="DO414" t="str">
            <v>Mediante Otrosí N°1 el 26/12/2023 se publica la adición y prórroga del contrato JEP-328-2023</v>
          </cell>
          <cell r="DP414" t="str">
            <v>En ejecución</v>
          </cell>
          <cell r="DQ414" t="str">
            <v>Adición y prorroga</v>
          </cell>
          <cell r="DR414" t="str">
            <v>N/A</v>
          </cell>
          <cell r="DS414" t="str">
            <v>PENDIENTE</v>
          </cell>
          <cell r="DT414" t="str">
            <v>N/A</v>
          </cell>
          <cell r="DU414" t="str">
            <v>FEMENINO</v>
          </cell>
        </row>
        <row r="415">
          <cell r="AY415" t="str">
            <v>JEP-329-2023</v>
          </cell>
          <cell r="AZ415" t="str">
            <v>JEP-CSPO-329-2023</v>
          </cell>
          <cell r="BA415" t="str">
            <v>Mateo Avila</v>
          </cell>
          <cell r="BB415">
            <v>44965</v>
          </cell>
          <cell r="BC415" t="str">
            <v>Alba Lucia Vargas Alfonso</v>
          </cell>
          <cell r="BD415" t="str">
            <v>Contratos o convenios que no requieren pluralidad de ofertas</v>
          </cell>
          <cell r="BE415" t="str">
            <v>1. Prestación de servicios</v>
          </cell>
          <cell r="BF415" t="str">
            <v>Cédula de ciudadanía</v>
          </cell>
          <cell r="BG415">
            <v>1032428023</v>
          </cell>
          <cell r="BH415">
            <v>5</v>
          </cell>
          <cell r="BI415" t="str">
            <v>Persona Natural</v>
          </cell>
          <cell r="BJ415" t="str">
            <v>Bogotá D.C.</v>
          </cell>
          <cell r="BK415" t="str">
            <v>Prestar servicios profesionales para apoyar al GRAI en la clasificación, contraste, depuración e integración de información para producir análisis objetivos, rigurosos y oportunos en el marco de los macrocasos; todo lo anterior siguiendo los lineamientos de la Magistratura.</v>
          </cell>
          <cell r="BL415" t="str">
            <v>Administrativo Transversal</v>
          </cell>
          <cell r="BM415" t="str">
            <v>Harvey Danilo Suárez Morales</v>
          </cell>
          <cell r="BN415" t="str">
            <v>Secretaría Ejecutiva</v>
          </cell>
          <cell r="BO415" t="str">
            <v>H- Grupo de Análisis de la Información- GRAI</v>
          </cell>
          <cell r="BP415" t="str">
            <v>Gloria Marcela Abadia Cubillos</v>
          </cell>
          <cell r="BQ415">
            <v>51976278</v>
          </cell>
          <cell r="BR415" t="str">
            <v>H - Grupo de Análisis de la Información- GRAI</v>
          </cell>
          <cell r="BS415" t="str">
            <v>N/A</v>
          </cell>
          <cell r="BT415" t="str">
            <v>N/A</v>
          </cell>
          <cell r="BU415" t="str">
            <v>N/A</v>
          </cell>
          <cell r="BV415" t="str">
            <v xml:space="preserve">Inversión </v>
          </cell>
          <cell r="BW415">
            <v>76806246</v>
          </cell>
          <cell r="BX415" t="str">
            <v>N/A</v>
          </cell>
          <cell r="BY415" t="str">
            <v>N/A</v>
          </cell>
          <cell r="BZ415">
            <v>6982386</v>
          </cell>
          <cell r="CA415" t="str">
            <v>N/A</v>
          </cell>
          <cell r="CB415">
            <v>65323</v>
          </cell>
          <cell r="CC415">
            <v>82023</v>
          </cell>
          <cell r="CD415">
            <v>2022011000068</v>
          </cell>
          <cell r="CE415">
            <v>44967</v>
          </cell>
          <cell r="CF415">
            <v>44971</v>
          </cell>
          <cell r="CG415" t="str">
            <v>Fabio Andrés Camargo Guadrón</v>
          </cell>
          <cell r="CH415" t="str">
            <v>Cedula de ciudadanía</v>
          </cell>
          <cell r="CI415">
            <v>91529566</v>
          </cell>
          <cell r="CJ415">
            <v>1</v>
          </cell>
          <cell r="CK415">
            <v>45054</v>
          </cell>
          <cell r="CL415">
            <v>-3491202</v>
          </cell>
          <cell r="CM415">
            <v>45286</v>
          </cell>
          <cell r="CN415">
            <v>34311430</v>
          </cell>
          <cell r="CO415">
            <v>45286</v>
          </cell>
          <cell r="CP415">
            <v>0</v>
          </cell>
          <cell r="CQ415" t="str">
            <v>N/A</v>
          </cell>
          <cell r="CR415">
            <v>0</v>
          </cell>
          <cell r="CS415" t="str">
            <v>N/A</v>
          </cell>
          <cell r="CT415">
            <v>1</v>
          </cell>
          <cell r="CU415">
            <v>45286</v>
          </cell>
          <cell r="CV415">
            <v>136</v>
          </cell>
          <cell r="CW415">
            <v>107626474</v>
          </cell>
          <cell r="CX415" t="str">
            <v>SI</v>
          </cell>
          <cell r="CY415">
            <v>34311430</v>
          </cell>
          <cell r="CZ415" t="str">
            <v>N/A</v>
          </cell>
          <cell r="DA415" t="str">
            <v>N/A</v>
          </cell>
          <cell r="DB415">
            <v>45291</v>
          </cell>
          <cell r="DC415">
            <v>45427</v>
          </cell>
          <cell r="DD415">
            <v>85</v>
          </cell>
          <cell r="DE415" t="str">
            <v>NO</v>
          </cell>
          <cell r="DF415" t="str">
            <v>Bogotá D.C.</v>
          </cell>
          <cell r="DG415" t="str">
            <v>Cumplimiento</v>
          </cell>
          <cell r="DH415" t="str">
            <v>25-47-101003709
15-47-101011375</v>
          </cell>
          <cell r="DI415" t="str">
            <v>0
0</v>
          </cell>
          <cell r="DJ415" t="str">
            <v>Seguros del Estado S.A.
Seguros del Estado S.A.</v>
          </cell>
          <cell r="DK415" t="str">
            <v>13/02/2023
08/05/2023</v>
          </cell>
          <cell r="DL415" t="str">
            <v>10/02/2023 - 01/07/2024
08/05/2023 - 10/07/2024</v>
          </cell>
          <cell r="DM415" t="str">
            <v>14/02/2023
09/05/2023</v>
          </cell>
          <cell r="DN415" t="str">
            <v>https://jepcolombia.sharepoint.com/:b:/g/SE/DAJ/SDC/EZ3cI12VNfNCiSXRNlc32g0BSs1St3wqVrFFUZuvq5GdEQ?e=ULAmlh</v>
          </cell>
          <cell r="DO415" t="str">
            <v>El 05 de mayo de 2023 se suscribió el otrosí No. 1 que modificó la clausula octava “forma de pago” y la cláusula sexta “valor del contrato” quedando en $73.315.050
El 8/05/2023 se publicó la cesión del contrato JEP-329-2023 (Cedente: Alba Lucia Vargas Alfonso - Cesionario: Fabio Andres Camargo Gualdron) a partir del 8 de mayo de 2023.
Mediante Otrosí N°1 el 26/12/2023 se publica la adición y prórroga del contrato JEP-329-2023</v>
          </cell>
          <cell r="DP415" t="str">
            <v>En ejecución</v>
          </cell>
          <cell r="DQ415" t="str">
            <v>Adición y prorroga</v>
          </cell>
          <cell r="DR415" t="str">
            <v>N/A</v>
          </cell>
          <cell r="DS415" t="str">
            <v>PENDIENTE</v>
          </cell>
          <cell r="DT415" t="str">
            <v>N/A</v>
          </cell>
          <cell r="DU415" t="str">
            <v>MASCULINO</v>
          </cell>
        </row>
        <row r="416">
          <cell r="AY416" t="str">
            <v>JEP-637-2023</v>
          </cell>
          <cell r="AZ416" t="str">
            <v>JEP-CSPO-633-2023</v>
          </cell>
          <cell r="BA416" t="str">
            <v>Mateo Avila</v>
          </cell>
          <cell r="BB416" t="str">
            <v>23/02/2023
19/05/2023</v>
          </cell>
          <cell r="BC416" t="str">
            <v>Diana Milena Cagua Galindo</v>
          </cell>
          <cell r="BD416" t="str">
            <v>Contratos o convenios que no requieren pluralidad de ofertas</v>
          </cell>
          <cell r="BE416" t="str">
            <v>1. Prestación de servicios</v>
          </cell>
          <cell r="BF416" t="str">
            <v>Cédula de ciudadanía</v>
          </cell>
          <cell r="BG416">
            <v>52934687</v>
          </cell>
          <cell r="BH416">
            <v>7</v>
          </cell>
          <cell r="BI416" t="str">
            <v>Persona Natural</v>
          </cell>
          <cell r="BJ416" t="str">
            <v>Bogotá D.C.</v>
          </cell>
          <cell r="BK416" t="str">
            <v>Prestar servicios técnicos al GRAI para el apoyo en la gestión administrativa y documental, de acuerdo con los lineamientos de la magistratura</v>
          </cell>
          <cell r="BL416" t="str">
            <v>Administrativo Transversal</v>
          </cell>
          <cell r="BM416" t="str">
            <v>Harvey Danilo Suárez Morales</v>
          </cell>
          <cell r="BN416" t="str">
            <v>Secretaría Ejecutiva</v>
          </cell>
          <cell r="BO416" t="str">
            <v>H- Grupo de Análisis de la Información- GRAI</v>
          </cell>
          <cell r="BP416" t="str">
            <v>Gloria Marcela Abadia Cubillos</v>
          </cell>
          <cell r="BQ416">
            <v>51976278</v>
          </cell>
          <cell r="BR416" t="str">
            <v>H - Grupo de Análisis de la Información- GRAI</v>
          </cell>
          <cell r="BS416" t="str">
            <v>N/A</v>
          </cell>
          <cell r="BT416" t="str">
            <v>N/A</v>
          </cell>
          <cell r="BU416" t="str">
            <v>N/A</v>
          </cell>
          <cell r="BV416" t="str">
            <v>Inversión</v>
          </cell>
          <cell r="BW416">
            <v>27929544</v>
          </cell>
          <cell r="BX416" t="str">
            <v>N/A</v>
          </cell>
          <cell r="BY416" t="str">
            <v>N/A</v>
          </cell>
          <cell r="BZ416">
            <v>3491193</v>
          </cell>
          <cell r="CA416" t="str">
            <v>N/A</v>
          </cell>
          <cell r="CB416">
            <v>56223</v>
          </cell>
          <cell r="CC416">
            <v>278123</v>
          </cell>
          <cell r="CD416">
            <v>2022011000068</v>
          </cell>
          <cell r="CE416">
            <v>45071</v>
          </cell>
          <cell r="CF416">
            <v>45075</v>
          </cell>
          <cell r="CG416" t="str">
            <v>N/A</v>
          </cell>
          <cell r="CH416" t="str">
            <v>N/A</v>
          </cell>
          <cell r="CI416" t="str">
            <v>N/A</v>
          </cell>
          <cell r="CJ416" t="str">
            <v>N/A</v>
          </cell>
          <cell r="CK416" t="str">
            <v>N/A</v>
          </cell>
          <cell r="CL416">
            <v>-3142074</v>
          </cell>
          <cell r="CM416">
            <v>45287</v>
          </cell>
          <cell r="CN416">
            <v>13343331</v>
          </cell>
          <cell r="CO416">
            <v>45287</v>
          </cell>
          <cell r="CP416">
            <v>0</v>
          </cell>
          <cell r="CQ416" t="str">
            <v>N/A</v>
          </cell>
          <cell r="CR416">
            <v>0</v>
          </cell>
          <cell r="CS416" t="str">
            <v>N/A</v>
          </cell>
          <cell r="CT416">
            <v>1</v>
          </cell>
          <cell r="CU416">
            <v>45287</v>
          </cell>
          <cell r="CV416">
            <v>106</v>
          </cell>
          <cell r="CW416">
            <v>38130801</v>
          </cell>
          <cell r="CX416" t="str">
            <v>SI</v>
          </cell>
          <cell r="CY416">
            <v>13343331</v>
          </cell>
          <cell r="CZ416" t="str">
            <v>N/A</v>
          </cell>
          <cell r="DA416" t="str">
            <v>N/A</v>
          </cell>
          <cell r="DB416">
            <v>45291</v>
          </cell>
          <cell r="DC416">
            <v>45397</v>
          </cell>
          <cell r="DD416">
            <v>55</v>
          </cell>
          <cell r="DE416" t="str">
            <v>NO</v>
          </cell>
          <cell r="DF416" t="str">
            <v>Bogotá D.C.</v>
          </cell>
          <cell r="DG416" t="str">
            <v>Cumplimiento</v>
          </cell>
          <cell r="DH416" t="str">
            <v xml:space="preserve">	15-47-101011471</v>
          </cell>
          <cell r="DI416">
            <v>0</v>
          </cell>
          <cell r="DJ416" t="str">
            <v>Seguros del Estado S.A.</v>
          </cell>
          <cell r="DK416">
            <v>45072</v>
          </cell>
          <cell r="DL416" t="str">
            <v>26/05/2023 - 10/07/2024</v>
          </cell>
          <cell r="DM416">
            <v>45075</v>
          </cell>
          <cell r="DN416" t="str">
            <v>https://jepcolombia.sharepoint.com/:b:/g/SE/DAJ/SDC/EdePqaz3NF9Im1_l13b9i3kBzUSzS1GV33ap-ZNRPiYJQA?e=NtxstN</v>
          </cell>
          <cell r="DO416" t="str">
            <v>El abogado Mateo Avila reporta que se quedará rechazado, se reemplazo el contratista y número de contrato. James Alejandro Perilla Garzón
Mediante Otrosí N°1 el 27/12/2023 se publica la adición y prórroga del contrato JEP-637-2023-Diana Milena Cagua Galindo</v>
          </cell>
          <cell r="DP416" t="str">
            <v>En ejecución</v>
          </cell>
          <cell r="DQ416" t="str">
            <v>Adición y prorroga</v>
          </cell>
          <cell r="DR416" t="str">
            <v>N/A</v>
          </cell>
          <cell r="DS416" t="str">
            <v>TECNOLOGO EN GESTIÓN DOCUMENTAL</v>
          </cell>
          <cell r="DT416" t="str">
            <v>N/A</v>
          </cell>
          <cell r="DU416" t="str">
            <v>MASCULINO</v>
          </cell>
        </row>
        <row r="417">
          <cell r="AY417" t="str">
            <v>JEP-477-2023</v>
          </cell>
          <cell r="AZ417" t="str">
            <v>JEP-CSPO-476-2023</v>
          </cell>
          <cell r="BA417" t="str">
            <v>Mateo Avila</v>
          </cell>
          <cell r="BB417">
            <v>44980</v>
          </cell>
          <cell r="BC417" t="str">
            <v>Lorena Elised Castro Cruz</v>
          </cell>
          <cell r="BD417" t="str">
            <v>Contratos o convenios que no requieren pluralidad de ofertas</v>
          </cell>
          <cell r="BE417" t="str">
            <v>1. Prestación de servicios</v>
          </cell>
          <cell r="BF417" t="str">
            <v>Cédula de ciudadanía</v>
          </cell>
          <cell r="BG417">
            <v>52935249</v>
          </cell>
          <cell r="BH417">
            <v>9</v>
          </cell>
          <cell r="BI417" t="str">
            <v>Persona Natural</v>
          </cell>
          <cell r="BJ417" t="str">
            <v>Bogotá D.C.</v>
          </cell>
          <cell r="BK417" t="str">
            <v>Prestar servicios técnicos al GRAI para el apoyo en la gestión administrativa y documental, de acuerdo con los lineamientos de la magistratura.</v>
          </cell>
          <cell r="BL417" t="str">
            <v>Funciones de la dependencia</v>
          </cell>
          <cell r="BM417" t="str">
            <v>Harvey Danilo Suárez Morales</v>
          </cell>
          <cell r="BN417" t="str">
            <v>Secretaría Ejecutiva</v>
          </cell>
          <cell r="BO417" t="str">
            <v>H- Grupo de Análisis de la Información- GRAI</v>
          </cell>
          <cell r="BP417" t="str">
            <v>Gloria Marcela Abadia Cubillos</v>
          </cell>
          <cell r="BQ417">
            <v>51976278</v>
          </cell>
          <cell r="BR417" t="str">
            <v>H - Grupo de Análisis de la Información- GRAI</v>
          </cell>
          <cell r="BS417" t="str">
            <v>N/A</v>
          </cell>
          <cell r="BT417" t="str">
            <v>N/A</v>
          </cell>
          <cell r="BU417" t="str">
            <v>N/A</v>
          </cell>
          <cell r="BV417" t="str">
            <v>Inversión</v>
          </cell>
          <cell r="BW417">
            <v>38403123</v>
          </cell>
          <cell r="BX417" t="str">
            <v>N/A</v>
          </cell>
          <cell r="BY417" t="str">
            <v>N/A</v>
          </cell>
          <cell r="BZ417">
            <v>3491193</v>
          </cell>
          <cell r="CA417" t="str">
            <v>N/A</v>
          </cell>
          <cell r="CB417">
            <v>56323</v>
          </cell>
          <cell r="CC417">
            <v>120523</v>
          </cell>
          <cell r="CD417">
            <v>2022011000068</v>
          </cell>
          <cell r="CE417">
            <v>44985</v>
          </cell>
          <cell r="CF417">
            <v>44987</v>
          </cell>
          <cell r="CG417" t="str">
            <v>N/A</v>
          </cell>
          <cell r="CH417" t="str">
            <v>N/A</v>
          </cell>
          <cell r="CI417" t="str">
            <v>N/A</v>
          </cell>
          <cell r="CJ417" t="str">
            <v>N/A</v>
          </cell>
          <cell r="CK417" t="str">
            <v>N/A</v>
          </cell>
          <cell r="CL417">
            <v>-3491196</v>
          </cell>
          <cell r="CM417">
            <v>45287</v>
          </cell>
          <cell r="CN417">
            <v>19061910</v>
          </cell>
          <cell r="CO417">
            <v>45287</v>
          </cell>
          <cell r="CP417">
            <v>0</v>
          </cell>
          <cell r="CQ417" t="str">
            <v>N/A</v>
          </cell>
          <cell r="CR417">
            <v>0</v>
          </cell>
          <cell r="CS417" t="str">
            <v>N/A</v>
          </cell>
          <cell r="CT417">
            <v>1</v>
          </cell>
          <cell r="CU417">
            <v>45287</v>
          </cell>
          <cell r="CV417">
            <v>152</v>
          </cell>
          <cell r="CW417">
            <v>53973837</v>
          </cell>
          <cell r="CX417" t="str">
            <v>SI</v>
          </cell>
          <cell r="CY417">
            <v>19061910</v>
          </cell>
          <cell r="CZ417" t="str">
            <v>N/A</v>
          </cell>
          <cell r="DA417" t="str">
            <v>N/A</v>
          </cell>
          <cell r="DB417">
            <v>45291</v>
          </cell>
          <cell r="DC417">
            <v>45443</v>
          </cell>
          <cell r="DD417">
            <v>101</v>
          </cell>
          <cell r="DE417" t="str">
            <v>NO</v>
          </cell>
          <cell r="DF417" t="str">
            <v>Bogotá D.C.</v>
          </cell>
          <cell r="DG417" t="str">
            <v>Cumplimiento</v>
          </cell>
          <cell r="DH417" t="str">
            <v>15-45-1011155029</v>
          </cell>
          <cell r="DI417">
            <v>0</v>
          </cell>
          <cell r="DJ417" t="str">
            <v>Seguros del Estado S.A.</v>
          </cell>
          <cell r="DK417">
            <v>44986</v>
          </cell>
          <cell r="DL417" t="str">
            <v>1/03/2023 - 10/07/2024</v>
          </cell>
          <cell r="DM417">
            <v>44987</v>
          </cell>
          <cell r="DN417" t="str">
            <v>https://jepcolombia.sharepoint.com/:b:/g/SE/DAJ/SDC/EdTI6fIzwFVMi1uG5mT75N8Bc2JY1WM3t0MOh4sIomKJQA?e=7t5SLj</v>
          </cell>
          <cell r="DO417" t="str">
            <v>Mediante Otrosí N°1 el 27/12/2023 se publica la adición y prórroga del contrato JEP-477-2023-Lorena Elised Castro Cruz</v>
          </cell>
          <cell r="DP417" t="str">
            <v>En ejecución</v>
          </cell>
          <cell r="DQ417" t="str">
            <v>Adición y prorroga</v>
          </cell>
          <cell r="DR417" t="str">
            <v>N/A</v>
          </cell>
          <cell r="DS417" t="str">
            <v>TECNOLOGIA EN NEGOCIOS INTERNACIONALES</v>
          </cell>
          <cell r="DT417" t="str">
            <v>N/A</v>
          </cell>
          <cell r="DU417" t="str">
            <v>FEMENINO</v>
          </cell>
        </row>
        <row r="418">
          <cell r="AY418" t="str">
            <v>JEP-182-2023</v>
          </cell>
          <cell r="AZ418" t="str">
            <v>JEP-CSPO-182-2023</v>
          </cell>
          <cell r="BA418" t="str">
            <v>Mateo Avila</v>
          </cell>
          <cell r="BB418">
            <v>44952</v>
          </cell>
          <cell r="BC418" t="str">
            <v>Diego Fernando Álvarez Ariza</v>
          </cell>
          <cell r="BD418" t="str">
            <v>Contratos o convenios que no requieren pluralidad de ofertas</v>
          </cell>
          <cell r="BE418" t="str">
            <v>1. Prestación de servicios</v>
          </cell>
          <cell r="BF418" t="str">
            <v>Cédula de ciudadanía</v>
          </cell>
          <cell r="BG418">
            <v>1032451997</v>
          </cell>
          <cell r="BH418">
            <v>1</v>
          </cell>
          <cell r="BI418" t="str">
            <v>Persona Natural</v>
          </cell>
          <cell r="BJ418" t="str">
            <v>Bogotá D.C.</v>
          </cell>
          <cell r="BK418" t="str">
            <v>Prestar servicios profesionales para apoyar al GRAI en el análisis de información, elaboración de documentos de contexto y respuesta de derechos de petición  en desarrollo de los diferentes Macro de acuerdo con  los lineamientos de jefatura y Magistratura.</v>
          </cell>
          <cell r="BL418" t="str">
            <v>Administrativo Transversal</v>
          </cell>
          <cell r="BM418" t="str">
            <v>Harvey Danilo Suárez Morales</v>
          </cell>
          <cell r="BN418" t="str">
            <v>Secretaría Ejecutiva</v>
          </cell>
          <cell r="BO418" t="str">
            <v>H- Grupo de Análisis de la Información- GRAI</v>
          </cell>
          <cell r="BP418" t="str">
            <v>Gloria Marcela Abadia Cubillos</v>
          </cell>
          <cell r="BQ418">
            <v>51976278</v>
          </cell>
          <cell r="BR418" t="str">
            <v>H - Grupo de Análisis de la Información- GRAI</v>
          </cell>
          <cell r="BS418" t="str">
            <v>N/A</v>
          </cell>
          <cell r="BT418" t="str">
            <v>N/A</v>
          </cell>
          <cell r="BU418" t="str">
            <v>N/A</v>
          </cell>
          <cell r="BV418" t="str">
            <v>Inversión</v>
          </cell>
          <cell r="BW418">
            <v>74580000</v>
          </cell>
          <cell r="BX418" t="str">
            <v>N/A</v>
          </cell>
          <cell r="BY418" t="str">
            <v>N/A</v>
          </cell>
          <cell r="BZ418">
            <v>6600000</v>
          </cell>
          <cell r="CA418" t="str">
            <v>N/A</v>
          </cell>
          <cell r="CB418">
            <v>56123</v>
          </cell>
          <cell r="CC418">
            <v>53023</v>
          </cell>
          <cell r="CD418">
            <v>2022011000068</v>
          </cell>
          <cell r="CE418">
            <v>44956</v>
          </cell>
          <cell r="CF418">
            <v>44956</v>
          </cell>
          <cell r="CG418" t="str">
            <v>N/A</v>
          </cell>
          <cell r="CH418" t="str">
            <v>N/A</v>
          </cell>
          <cell r="CI418" t="str">
            <v>N/A</v>
          </cell>
          <cell r="CJ418" t="str">
            <v>N/A</v>
          </cell>
          <cell r="CK418" t="str">
            <v>N/A</v>
          </cell>
          <cell r="CL418">
            <v>-1540000</v>
          </cell>
          <cell r="CM418">
            <v>45287</v>
          </cell>
          <cell r="CN418">
            <v>36036000</v>
          </cell>
          <cell r="CO418">
            <v>45287</v>
          </cell>
          <cell r="CP418">
            <v>0</v>
          </cell>
          <cell r="CQ418" t="str">
            <v>N/A</v>
          </cell>
          <cell r="CR418">
            <v>0</v>
          </cell>
          <cell r="CS418" t="str">
            <v>N/A</v>
          </cell>
          <cell r="CT418">
            <v>1</v>
          </cell>
          <cell r="CU418">
            <v>45287</v>
          </cell>
          <cell r="CV418">
            <v>152</v>
          </cell>
          <cell r="CW418">
            <v>109076000</v>
          </cell>
          <cell r="CX418" t="str">
            <v>SI</v>
          </cell>
          <cell r="CY418">
            <v>36036000</v>
          </cell>
          <cell r="CZ418" t="str">
            <v>N/A</v>
          </cell>
          <cell r="DA418" t="str">
            <v>N/A</v>
          </cell>
          <cell r="DB418">
            <v>45291</v>
          </cell>
          <cell r="DC418">
            <v>45443</v>
          </cell>
          <cell r="DD418">
            <v>101</v>
          </cell>
          <cell r="DE418" t="str">
            <v>SI</v>
          </cell>
          <cell r="DF418" t="str">
            <v>Bogotá D.C.</v>
          </cell>
          <cell r="DG418" t="str">
            <v>Cumplimiento</v>
          </cell>
          <cell r="DH418" t="str">
            <v>15-45-101153741</v>
          </cell>
          <cell r="DI418">
            <v>0</v>
          </cell>
          <cell r="DJ418" t="str">
            <v>Seguros del Estado S.A.</v>
          </cell>
          <cell r="DK418">
            <v>44956</v>
          </cell>
          <cell r="DL418" t="str">
            <v>30/01/2023 - 30/06/2024</v>
          </cell>
          <cell r="DM418">
            <v>44956</v>
          </cell>
          <cell r="DN418" t="str">
            <v>https://jepcolombia.sharepoint.com/:b:/g/SE/DAJ/SDC/EQ7S4FpUfwBCohGZewhq0a4BiEzn5lShEq5DuF_6fBijjw?e=QPIEUp</v>
          </cell>
          <cell r="DO418" t="str">
            <v>Mediante Otrosí N°1 el 27/12/2023 se publica la adición y prórroga del contrato JEP-182-2023</v>
          </cell>
          <cell r="DP418" t="str">
            <v>En ejecución</v>
          </cell>
          <cell r="DQ418" t="str">
            <v>Adición y prorroga</v>
          </cell>
          <cell r="DR418" t="str">
            <v>N/A</v>
          </cell>
          <cell r="DS418" t="str">
            <v>DERECHO</v>
          </cell>
          <cell r="DT418" t="str">
            <v>N/A</v>
          </cell>
          <cell r="DU418" t="str">
            <v>MASCULINO</v>
          </cell>
        </row>
        <row r="419">
          <cell r="AY419" t="str">
            <v>JEP-056-2023</v>
          </cell>
          <cell r="AZ419" t="str">
            <v>JEP-CSPO-056-2023</v>
          </cell>
          <cell r="BA419" t="str">
            <v>Vanessa Jimenez</v>
          </cell>
          <cell r="BB419">
            <v>44943</v>
          </cell>
          <cell r="BC419" t="str">
            <v>Karen Lorena Cordoba Aranguren</v>
          </cell>
          <cell r="BD419" t="str">
            <v>Contratos o convenios que no requieren pluralidad de ofertas</v>
          </cell>
          <cell r="BE419" t="str">
            <v>1. Prestación de servicios</v>
          </cell>
          <cell r="BF419" t="str">
            <v>Cédula de ciudadanía</v>
          </cell>
          <cell r="BG419">
            <v>1018469184</v>
          </cell>
          <cell r="BH419">
            <v>7</v>
          </cell>
          <cell r="BI419" t="str">
            <v>Persona Natural</v>
          </cell>
          <cell r="BJ419" t="str">
            <v>Bogotá D.C.</v>
          </cell>
          <cell r="BK419" t="str">
            <v>Prestar servicios profesionales para apoyar al GRAI en el seguimiento, ejecución, trámites administrativos, contractuales y de Cooperación ante la secretaría ejecutiva, en el marco de los macrocasos cumpliendo con los lineamientos de jefatura y magistratura.</v>
          </cell>
          <cell r="BL419" t="str">
            <v>Funciones de la dependencia</v>
          </cell>
          <cell r="BM419" t="str">
            <v>Harvey Danilo Suárez Morales</v>
          </cell>
          <cell r="BN419" t="str">
            <v>Secretaría Ejecutiva</v>
          </cell>
          <cell r="BO419" t="str">
            <v>H- Grupo de Análisis de la Información- GRAI</v>
          </cell>
          <cell r="BP419" t="str">
            <v>Gloria Marcela Abadia Cubillos</v>
          </cell>
          <cell r="BQ419">
            <v>51976278</v>
          </cell>
          <cell r="BR419" t="str">
            <v>H - Grupo de Análisis de la Información- GRAI</v>
          </cell>
          <cell r="BS419" t="str">
            <v>N/A</v>
          </cell>
          <cell r="BT419" t="str">
            <v>N/A</v>
          </cell>
          <cell r="BU419" t="str">
            <v>N/A</v>
          </cell>
          <cell r="BV419" t="str">
            <v>Inversión</v>
          </cell>
          <cell r="BW419">
            <v>79200000</v>
          </cell>
          <cell r="BX419" t="str">
            <v>N/A</v>
          </cell>
          <cell r="BY419" t="str">
            <v>N/A</v>
          </cell>
          <cell r="BZ419">
            <v>6600000</v>
          </cell>
          <cell r="CA419" t="str">
            <v>N/A</v>
          </cell>
          <cell r="CB419">
            <v>56023</v>
          </cell>
          <cell r="CC419">
            <v>29323</v>
          </cell>
          <cell r="CD419">
            <v>2022011000068</v>
          </cell>
          <cell r="CE419">
            <v>44944</v>
          </cell>
          <cell r="CF419">
            <v>44945</v>
          </cell>
          <cell r="CG419" t="str">
            <v>N/A</v>
          </cell>
          <cell r="CH419" t="str">
            <v>N/A</v>
          </cell>
          <cell r="CI419" t="str">
            <v>N/A</v>
          </cell>
          <cell r="CJ419" t="str">
            <v>N/A</v>
          </cell>
          <cell r="CK419" t="str">
            <v>N/A</v>
          </cell>
          <cell r="CL419">
            <v>-3740000</v>
          </cell>
          <cell r="CM419">
            <v>45286</v>
          </cell>
          <cell r="CN419">
            <v>36036000</v>
          </cell>
          <cell r="CO419">
            <v>45286</v>
          </cell>
          <cell r="CP419">
            <v>0</v>
          </cell>
          <cell r="CQ419" t="str">
            <v>N/A</v>
          </cell>
          <cell r="CR419">
            <v>0</v>
          </cell>
          <cell r="CS419" t="str">
            <v>N/A</v>
          </cell>
          <cell r="CT419">
            <v>1</v>
          </cell>
          <cell r="CU419">
            <v>45286</v>
          </cell>
          <cell r="CV419">
            <v>152</v>
          </cell>
          <cell r="CW419">
            <v>111496000</v>
          </cell>
          <cell r="CX419" t="str">
            <v>SI</v>
          </cell>
          <cell r="CY419">
            <v>36036000</v>
          </cell>
          <cell r="CZ419" t="str">
            <v>N/A</v>
          </cell>
          <cell r="DA419" t="str">
            <v>N/A</v>
          </cell>
          <cell r="DB419">
            <v>45291</v>
          </cell>
          <cell r="DC419">
            <v>45443</v>
          </cell>
          <cell r="DD419">
            <v>101</v>
          </cell>
          <cell r="DE419" t="str">
            <v>SI</v>
          </cell>
          <cell r="DF419" t="str">
            <v>Bogotá D.C.</v>
          </cell>
          <cell r="DG419" t="str">
            <v>Cumplimiento</v>
          </cell>
          <cell r="DH419" t="str">
            <v>15-47-101010692</v>
          </cell>
          <cell r="DI419">
            <v>0</v>
          </cell>
          <cell r="DJ419" t="str">
            <v>Seguros del Estado S.A.</v>
          </cell>
          <cell r="DK419">
            <v>44944</v>
          </cell>
          <cell r="DL419" t="str">
            <v>18/01/2023 - 15/07/2024</v>
          </cell>
          <cell r="DM419">
            <v>44944</v>
          </cell>
          <cell r="DN419" t="str">
            <v>https://jepcolombia.sharepoint.com/:b:/g/SE/DAJ/SDC/ERLee7ULpRNJoNZsgCLAzY8BWoHyeIEOjAHeiQvzdpfmwA?e=PqrCDy</v>
          </cell>
          <cell r="DO419" t="str">
            <v>Mediante otrosí N°1 el 26/12/2023 se publica la adición y prórroga del contrato JEP-056-2023</v>
          </cell>
          <cell r="DP419" t="str">
            <v>En ejecución</v>
          </cell>
          <cell r="DQ419" t="str">
            <v>Adición y prorroga</v>
          </cell>
          <cell r="DR419" t="str">
            <v>N/A</v>
          </cell>
          <cell r="DS419" t="str">
            <v>NEGOCIOS INTERNACIONALES</v>
          </cell>
          <cell r="DT419" t="str">
            <v>N/A</v>
          </cell>
          <cell r="DU419" t="str">
            <v>FEMENINO</v>
          </cell>
        </row>
        <row r="420">
          <cell r="AY420" t="str">
            <v>JEP-076-2023</v>
          </cell>
          <cell r="AZ420" t="str">
            <v>JEP-CSPO-076-2023</v>
          </cell>
          <cell r="BA420" t="str">
            <v>Vanessa Jimenez</v>
          </cell>
          <cell r="BB420">
            <v>44943</v>
          </cell>
          <cell r="BC420" t="str">
            <v>Angélica Isabel Velásquez Granados</v>
          </cell>
          <cell r="BD420" t="str">
            <v>Contratos o convenios que no requieren pluralidad de ofertas</v>
          </cell>
          <cell r="BE420" t="str">
            <v>1. Prestación de servicios</v>
          </cell>
          <cell r="BF420" t="str">
            <v>Cédula de ciudadanía</v>
          </cell>
          <cell r="BG420">
            <v>35263272</v>
          </cell>
          <cell r="BH420">
            <v>2</v>
          </cell>
          <cell r="BI420" t="str">
            <v>Persona Natural</v>
          </cell>
          <cell r="BJ420" t="str">
            <v>Bogotá D.C.</v>
          </cell>
          <cell r="BK420" t="str">
            <v>Prestar servicios profesionales para apoyar al GRAI en la orientación, definición, revisión y consolidación de metodologías y demás etapas de los macrocasos, siguiendo los lineamientos de la magistratura</v>
          </cell>
          <cell r="BL420" t="str">
            <v>Administrativo Transversal</v>
          </cell>
          <cell r="BM420" t="str">
            <v>Harvey Danilo Suárez Morales</v>
          </cell>
          <cell r="BN420" t="str">
            <v>Secretaría Ejecutiva</v>
          </cell>
          <cell r="BO420" t="str">
            <v>H- Grupo de Análisis de la Información- GRAI</v>
          </cell>
          <cell r="BP420" t="str">
            <v>Gloria Marcela Abadia Cubillos</v>
          </cell>
          <cell r="BQ420">
            <v>51976278</v>
          </cell>
          <cell r="BR420" t="str">
            <v>H - Grupo de Análisis de la Información- GRAI</v>
          </cell>
          <cell r="BS420" t="str">
            <v>N/A</v>
          </cell>
          <cell r="BT420" t="str">
            <v>N/A</v>
          </cell>
          <cell r="BU420" t="str">
            <v>N/A</v>
          </cell>
          <cell r="BV420" t="str">
            <v>Inversión</v>
          </cell>
          <cell r="BW420">
            <v>132968940</v>
          </cell>
          <cell r="BX420" t="str">
            <v>N/A</v>
          </cell>
          <cell r="BY420" t="str">
            <v>N/A</v>
          </cell>
          <cell r="BZ420">
            <v>11080745</v>
          </cell>
          <cell r="CA420" t="str">
            <v>N/A</v>
          </cell>
          <cell r="CB420">
            <v>50123</v>
          </cell>
          <cell r="CC420">
            <v>30323</v>
          </cell>
          <cell r="CD420" t="str">
            <v xml:space="preserve">	2022011000068</v>
          </cell>
          <cell r="CE420">
            <v>44944</v>
          </cell>
          <cell r="CF420">
            <v>44945</v>
          </cell>
          <cell r="CG420" t="str">
            <v>N/A</v>
          </cell>
          <cell r="CH420" t="str">
            <v>N/A</v>
          </cell>
          <cell r="CI420" t="str">
            <v>N/A</v>
          </cell>
          <cell r="CJ420" t="str">
            <v>N/A</v>
          </cell>
          <cell r="CK420" t="str">
            <v>N/A</v>
          </cell>
          <cell r="CL420">
            <v>-6279091</v>
          </cell>
          <cell r="CM420">
            <v>45286</v>
          </cell>
          <cell r="CN420">
            <v>60500865</v>
          </cell>
          <cell r="CO420">
            <v>45286</v>
          </cell>
          <cell r="CP420">
            <v>0</v>
          </cell>
          <cell r="CQ420" t="str">
            <v>N/A</v>
          </cell>
          <cell r="CR420">
            <v>0</v>
          </cell>
          <cell r="CS420" t="str">
            <v>N/A</v>
          </cell>
          <cell r="CT420">
            <v>1</v>
          </cell>
          <cell r="CU420">
            <v>45286</v>
          </cell>
          <cell r="CV420">
            <v>152</v>
          </cell>
          <cell r="CW420">
            <v>187190714</v>
          </cell>
          <cell r="CX420" t="str">
            <v>SI</v>
          </cell>
          <cell r="CY420">
            <v>60500865</v>
          </cell>
          <cell r="CZ420" t="str">
            <v>N/A</v>
          </cell>
          <cell r="DA420" t="str">
            <v>N/A</v>
          </cell>
          <cell r="DB420">
            <v>45291</v>
          </cell>
          <cell r="DC420">
            <v>45443</v>
          </cell>
          <cell r="DD420">
            <v>101</v>
          </cell>
          <cell r="DE420" t="str">
            <v>SI</v>
          </cell>
          <cell r="DF420" t="str">
            <v>Bogotá D.C.</v>
          </cell>
          <cell r="DG420" t="str">
            <v>Cumplimiento</v>
          </cell>
          <cell r="DH420" t="str">
            <v>33-47-101010706</v>
          </cell>
          <cell r="DI420">
            <v>0</v>
          </cell>
          <cell r="DJ420" t="str">
            <v>Seguros del Estado S.A.</v>
          </cell>
          <cell r="DK420">
            <v>44945</v>
          </cell>
          <cell r="DL420" t="str">
            <v>18/01/2023 - 03/07/2024</v>
          </cell>
          <cell r="DM420">
            <v>44945</v>
          </cell>
          <cell r="DN420" t="str">
            <v>https://jepcolombia.sharepoint.com/:b:/g/SE/DAJ/SDC/EXwek_1SzrxPkO8FA-xbEAEBWZrSHjx2zihtdrzw_fNKjg?e=oa7km3</v>
          </cell>
          <cell r="DO420" t="str">
            <v xml:space="preserve">Mediante otrosí N°1 el 26/12/2023 se publica la adición y prórroga del contrato JEP-076-2023 </v>
          </cell>
          <cell r="DP420" t="str">
            <v>En ejecución</v>
          </cell>
          <cell r="DQ420" t="str">
            <v>Adición y prorroga</v>
          </cell>
          <cell r="DR420" t="str">
            <v>N/A</v>
          </cell>
          <cell r="DS420" t="str">
            <v>COMUNICACIÓN SOCIAL Y PERIODISMO</v>
          </cell>
          <cell r="DT420" t="str">
            <v>N/A</v>
          </cell>
          <cell r="DU420" t="str">
            <v>FEMENINO</v>
          </cell>
        </row>
        <row r="421">
          <cell r="AY421" t="str">
            <v>JEP-327-2023</v>
          </cell>
          <cell r="AZ421" t="str">
            <v>JEP-CSPO-327-2023</v>
          </cell>
          <cell r="BA421" t="str">
            <v>Mateo Avila</v>
          </cell>
          <cell r="BB421">
            <v>44965</v>
          </cell>
          <cell r="BC421" t="str">
            <v>Hamilton Guzmán Cadena</v>
          </cell>
          <cell r="BD421" t="str">
            <v>Contratos o convenios que no requieren pluralidad de ofertas</v>
          </cell>
          <cell r="BE421" t="str">
            <v>1. Prestación de servicios</v>
          </cell>
          <cell r="BF421" t="str">
            <v>Cédula de ciudadanía</v>
          </cell>
          <cell r="BG421">
            <v>1032490806</v>
          </cell>
          <cell r="BH421">
            <v>8</v>
          </cell>
          <cell r="BI421" t="str">
            <v>Persona Natural</v>
          </cell>
          <cell r="BJ421" t="str">
            <v>Bogotá D.C.</v>
          </cell>
          <cell r="BK421" t="str">
            <v>Prestar servicios profesionales para apoyar al GRAI en la clasificación, contraste, depuración e integración de información para producir análisis objetivos, rigurosos y oportunos en el marco de los macrocasos; todo lo anterior siguiendo los lineamientos de la Magistratura.</v>
          </cell>
          <cell r="BL421" t="str">
            <v>Administrativo Transversal</v>
          </cell>
          <cell r="BM421" t="str">
            <v>Harvey Danilo Suárez Morales</v>
          </cell>
          <cell r="BN421" t="str">
            <v>Secretaría Ejecutiva</v>
          </cell>
          <cell r="BO421" t="str">
            <v>H- Grupo de Análisis de la Información- GRAI</v>
          </cell>
          <cell r="BP421" t="str">
            <v>Gloria Marcela Abadia Cubillos</v>
          </cell>
          <cell r="BQ421">
            <v>51976278</v>
          </cell>
          <cell r="BR421" t="str">
            <v>H - Grupo de Análisis de la Información- GRAI</v>
          </cell>
          <cell r="BS421" t="str">
            <v>N/A</v>
          </cell>
          <cell r="BT421" t="str">
            <v>N/A</v>
          </cell>
          <cell r="BU421" t="str">
            <v>N/A</v>
          </cell>
          <cell r="BV421" t="str">
            <v xml:space="preserve">Inversión </v>
          </cell>
          <cell r="BW421">
            <v>76806246</v>
          </cell>
          <cell r="BX421" t="str">
            <v>N/A</v>
          </cell>
          <cell r="BY421" t="str">
            <v>N/A</v>
          </cell>
          <cell r="BZ421">
            <v>6982386</v>
          </cell>
          <cell r="CA421" t="str">
            <v>N/A</v>
          </cell>
          <cell r="CB421">
            <v>53723</v>
          </cell>
          <cell r="CC421" t="str">
            <v xml:space="preserve">	76923</v>
          </cell>
          <cell r="CD421">
            <v>2022011000068</v>
          </cell>
          <cell r="CE421">
            <v>44966</v>
          </cell>
          <cell r="CF421">
            <v>44967</v>
          </cell>
          <cell r="CG421" t="str">
            <v>N/A</v>
          </cell>
          <cell r="CH421" t="str">
            <v>N/A</v>
          </cell>
          <cell r="CI421" t="str">
            <v>N/A</v>
          </cell>
          <cell r="CJ421" t="str">
            <v>N/A</v>
          </cell>
          <cell r="CK421" t="str">
            <v>N/A</v>
          </cell>
          <cell r="CL421">
            <v>-2560212</v>
          </cell>
          <cell r="CM421">
            <v>45287</v>
          </cell>
          <cell r="CN421">
            <v>38123825</v>
          </cell>
          <cell r="CO421">
            <v>45287</v>
          </cell>
          <cell r="CP421">
            <v>0</v>
          </cell>
          <cell r="CQ421" t="str">
            <v>N/A</v>
          </cell>
          <cell r="CR421">
            <v>0</v>
          </cell>
          <cell r="CS421" t="str">
            <v>N/A</v>
          </cell>
          <cell r="CT421">
            <v>1</v>
          </cell>
          <cell r="CU421">
            <v>45287</v>
          </cell>
          <cell r="CV421">
            <v>152</v>
          </cell>
          <cell r="CW421">
            <v>112369859</v>
          </cell>
          <cell r="CX421" t="str">
            <v>SI</v>
          </cell>
          <cell r="CY421">
            <v>38123825</v>
          </cell>
          <cell r="CZ421" t="str">
            <v>N/A</v>
          </cell>
          <cell r="DA421" t="str">
            <v>N/A</v>
          </cell>
          <cell r="DB421">
            <v>45291</v>
          </cell>
          <cell r="DC421">
            <v>45443</v>
          </cell>
          <cell r="DD421">
            <v>101</v>
          </cell>
          <cell r="DE421" t="str">
            <v>NO</v>
          </cell>
          <cell r="DF421" t="str">
            <v>Bogotá D.C.</v>
          </cell>
          <cell r="DG421" t="str">
            <v>Cumplimiento</v>
          </cell>
          <cell r="DH421" t="str">
            <v>96-47-101002018</v>
          </cell>
          <cell r="DI421">
            <v>0</v>
          </cell>
          <cell r="DJ421" t="str">
            <v>Seguros del Estado S.A.</v>
          </cell>
          <cell r="DK421">
            <v>44967</v>
          </cell>
          <cell r="DL421" t="str">
            <v>09/02/2023 - 30/06/2024</v>
          </cell>
          <cell r="DM421">
            <v>44967</v>
          </cell>
          <cell r="DN421" t="str">
            <v>https://jepcolombia.sharepoint.com/:b:/g/SE/DAJ/SDC/ESFof597ByhDnfKP6DUJUDEB5GqnxJh2ZJaVEaEnWP4gVA?e=P89Xlg</v>
          </cell>
          <cell r="DO421" t="str">
            <v>Mediante Otrosí N°1 el 27/12/2023 se publica la adición y prórroga del contrato JEP-327-2023-Hamilton Guzmán Cadena
Mediante Otrosí N°1 el 27/12/2023 se publica la adición y prórroga del contrato JEP-327-2023-Hamilton Guzmán Cadena</v>
          </cell>
          <cell r="DP421" t="str">
            <v>En ejecución</v>
          </cell>
          <cell r="DQ421" t="str">
            <v>Adición y prorroga</v>
          </cell>
          <cell r="DR421" t="str">
            <v>N/A</v>
          </cell>
          <cell r="DS421" t="str">
            <v>CIENCIAS POLITICAS Y DE GOBIERNO</v>
          </cell>
          <cell r="DT421" t="str">
            <v>N/A</v>
          </cell>
          <cell r="DU421" t="str">
            <v>MASCULINO</v>
          </cell>
        </row>
        <row r="422">
          <cell r="AY422" t="str">
            <v>JEP-372-2023</v>
          </cell>
          <cell r="AZ422" t="str">
            <v>JEP-CSPO-372-2023</v>
          </cell>
          <cell r="BA422" t="str">
            <v>Mateo Avila</v>
          </cell>
          <cell r="BB422">
            <v>44967</v>
          </cell>
          <cell r="BC422" t="str">
            <v>Silvia Juliana Quintero Erasso</v>
          </cell>
          <cell r="BD422" t="str">
            <v>Contratos o convenios que no requieren pluralidad de ofertas</v>
          </cell>
          <cell r="BE422" t="str">
            <v>1. Prestación de servicios</v>
          </cell>
          <cell r="BF422" t="str">
            <v>Cédula de ciudadanía</v>
          </cell>
          <cell r="BG422">
            <v>1015409286</v>
          </cell>
          <cell r="BH422">
            <v>2</v>
          </cell>
          <cell r="BI422" t="str">
            <v>Persona Natural</v>
          </cell>
          <cell r="BJ422" t="str">
            <v>Bogotá D.C.</v>
          </cell>
          <cell r="BK422" t="str">
            <v>Prestar servicios profesionales para apoyar al GRAI en la clasificación, contraste, depuración e integración de información para producir análisis objetivos, rigurosos y oportunos en el marco de los macrocasos; todo lo anterior siguiendo los lineamientos de la Magistratura.</v>
          </cell>
          <cell r="BL422" t="str">
            <v>Administrativo Transversal</v>
          </cell>
          <cell r="BM422" t="str">
            <v>Harvey Danilo Suárez Morales</v>
          </cell>
          <cell r="BN422" t="str">
            <v>Secretaría Ejecutiva</v>
          </cell>
          <cell r="BO422" t="str">
            <v>H- Grupo de Análisis de la Información- GRAI</v>
          </cell>
          <cell r="BP422" t="str">
            <v>Gloria Marcela Abadia Cubillos</v>
          </cell>
          <cell r="BQ422">
            <v>51976278</v>
          </cell>
          <cell r="BR422" t="str">
            <v>H - Grupo de Análisis de la Información- GRAI</v>
          </cell>
          <cell r="BS422" t="str">
            <v>N/A</v>
          </cell>
          <cell r="BT422" t="str">
            <v>N/A</v>
          </cell>
          <cell r="BU422" t="str">
            <v>N/A</v>
          </cell>
          <cell r="BV422" t="str">
            <v>Inversión</v>
          </cell>
          <cell r="BW422">
            <v>76806246</v>
          </cell>
          <cell r="BX422" t="str">
            <v>N/A</v>
          </cell>
          <cell r="BY422" t="str">
            <v>N/A</v>
          </cell>
          <cell r="BZ422">
            <v>6982386</v>
          </cell>
          <cell r="CA422" t="str">
            <v>N/A</v>
          </cell>
          <cell r="CB422">
            <v>53623</v>
          </cell>
          <cell r="CC422">
            <v>87523</v>
          </cell>
          <cell r="CD422">
            <v>2022011000068</v>
          </cell>
          <cell r="CE422">
            <v>44971</v>
          </cell>
          <cell r="CF422">
            <v>44972</v>
          </cell>
          <cell r="CG422" t="str">
            <v>N/A</v>
          </cell>
          <cell r="CH422" t="str">
            <v>N/A</v>
          </cell>
          <cell r="CI422" t="str">
            <v>N/A</v>
          </cell>
          <cell r="CJ422" t="str">
            <v>N/A</v>
          </cell>
          <cell r="CK422" t="str">
            <v>N/A</v>
          </cell>
          <cell r="CL422">
            <v>3723942</v>
          </cell>
          <cell r="CM422">
            <v>45286</v>
          </cell>
          <cell r="CN422">
            <v>38123825</v>
          </cell>
          <cell r="CO422">
            <v>45286</v>
          </cell>
          <cell r="CP422">
            <v>0</v>
          </cell>
          <cell r="CQ422" t="str">
            <v>N/A</v>
          </cell>
          <cell r="CR422">
            <v>0</v>
          </cell>
          <cell r="CS422" t="str">
            <v>N/A</v>
          </cell>
          <cell r="CT422">
            <v>1</v>
          </cell>
          <cell r="CU422">
            <v>45286</v>
          </cell>
          <cell r="CV422">
            <v>152</v>
          </cell>
          <cell r="CW422">
            <v>118654013</v>
          </cell>
          <cell r="CX422" t="str">
            <v>SI</v>
          </cell>
          <cell r="CY422">
            <v>38123825</v>
          </cell>
          <cell r="CZ422" t="str">
            <v>N/A</v>
          </cell>
          <cell r="DA422" t="str">
            <v>N/A</v>
          </cell>
          <cell r="DB422">
            <v>45291</v>
          </cell>
          <cell r="DC422">
            <v>45443</v>
          </cell>
          <cell r="DD422">
            <v>101</v>
          </cell>
          <cell r="DE422" t="str">
            <v>NO</v>
          </cell>
          <cell r="DF422" t="str">
            <v>Bogotá D.C.</v>
          </cell>
          <cell r="DG422" t="str">
            <v>Cumplimiento</v>
          </cell>
          <cell r="DH422" t="str">
            <v>15-45-101154507</v>
          </cell>
          <cell r="DI422">
            <v>0</v>
          </cell>
          <cell r="DJ422" t="str">
            <v>Seguros del Estado S.A.</v>
          </cell>
          <cell r="DK422">
            <v>44972</v>
          </cell>
          <cell r="DL422" t="str">
            <v>14/02/2023 - 30/06/2024</v>
          </cell>
          <cell r="DM422">
            <v>44972</v>
          </cell>
          <cell r="DN422" t="str">
            <v>https://jepcolombia.sharepoint.com/:b:/g/SE/DAJ/SDC/ERnNS2b9fY5JtUqkCOI38mgBRjdxjZIw0Bvnv5ODcwpO2g?e=1xRe2w</v>
          </cell>
          <cell r="DO422" t="str">
            <v>Mediante Otrosí N°1 el 26/12/2023 se publica la adición y prórroga del contrato JEP-372-2023</v>
          </cell>
          <cell r="DP422" t="str">
            <v>En ejecución</v>
          </cell>
          <cell r="DQ422" t="str">
            <v>Adción y prorroga</v>
          </cell>
          <cell r="DR422" t="str">
            <v>N/A</v>
          </cell>
          <cell r="DS422" t="str">
            <v>PENDIENTE</v>
          </cell>
          <cell r="DT422" t="str">
            <v>N/A</v>
          </cell>
          <cell r="DU422" t="str">
            <v>FEMENINO</v>
          </cell>
        </row>
        <row r="423">
          <cell r="AY423" t="str">
            <v>JEP-184-2023</v>
          </cell>
          <cell r="AZ423" t="str">
            <v>JEP-CSPO-184-2023</v>
          </cell>
          <cell r="BA423" t="str">
            <v>Mateo Avila</v>
          </cell>
          <cell r="BB423">
            <v>44952</v>
          </cell>
          <cell r="BC423" t="str">
            <v xml:space="preserve">Angelica Viviana Rodriguez </v>
          </cell>
          <cell r="BD423" t="str">
            <v>Contratos o convenios que no requieren pluralidad de ofertas</v>
          </cell>
          <cell r="BE423" t="str">
            <v>1. Prestación de servicios</v>
          </cell>
          <cell r="BF423" t="str">
            <v>Cédula de ciudadanía</v>
          </cell>
          <cell r="BG423">
            <v>1033692369</v>
          </cell>
          <cell r="BH423">
            <v>1</v>
          </cell>
          <cell r="BI423" t="str">
            <v>Persona Natural</v>
          </cell>
          <cell r="BJ423" t="str">
            <v>Bogotá D.C.</v>
          </cell>
          <cell r="BK423" t="str">
            <v>Prestar servicios profesionales para apoyar al GRAI en la clasificación, contraste, depuración e integración de información para producir análisis objetivos, rigurosos y oportunos en el marco de los macrocasos; todo lo anterior siguiendo los lineamientos de la Magistratura</v>
          </cell>
          <cell r="BL423" t="str">
            <v>Administrativo Transversal</v>
          </cell>
          <cell r="BM423" t="str">
            <v>Harvey Danilo Suárez Morales</v>
          </cell>
          <cell r="BN423" t="str">
            <v>Secretaría Ejecutiva</v>
          </cell>
          <cell r="BO423" t="str">
            <v>H- Grupo de Análisis de la Información- GRAI</v>
          </cell>
          <cell r="BP423" t="str">
            <v>Gloria Marcela Abadia Cubillos</v>
          </cell>
          <cell r="BQ423">
            <v>51976278</v>
          </cell>
          <cell r="BR423" t="str">
            <v>H - Grupo de Análisis de la Información- GRAI</v>
          </cell>
          <cell r="BS423" t="str">
            <v>N/A</v>
          </cell>
          <cell r="BT423" t="str">
            <v>N/A</v>
          </cell>
          <cell r="BU423" t="str">
            <v>N/A</v>
          </cell>
          <cell r="BV423" t="str">
            <v>Inversión</v>
          </cell>
          <cell r="BW423">
            <v>80064690</v>
          </cell>
          <cell r="BX423" t="str">
            <v>N/A</v>
          </cell>
          <cell r="BY423" t="str">
            <v>N/A</v>
          </cell>
          <cell r="BZ423">
            <v>6982386</v>
          </cell>
          <cell r="CA423" t="str">
            <v>N/A</v>
          </cell>
          <cell r="CB423">
            <v>50023</v>
          </cell>
          <cell r="CC423">
            <v>55523</v>
          </cell>
          <cell r="CD423">
            <v>2022011000068</v>
          </cell>
          <cell r="CE423">
            <v>44956</v>
          </cell>
          <cell r="CF423">
            <v>44957</v>
          </cell>
          <cell r="CG423" t="str">
            <v>N/A</v>
          </cell>
          <cell r="CH423" t="str">
            <v>N/A</v>
          </cell>
          <cell r="CI423" t="str">
            <v>N/A</v>
          </cell>
          <cell r="CJ423" t="str">
            <v>N/A</v>
          </cell>
          <cell r="CK423" t="str">
            <v>N/A</v>
          </cell>
          <cell r="CL423">
            <v>-3025698</v>
          </cell>
          <cell r="CM423">
            <v>45287</v>
          </cell>
          <cell r="CN423">
            <v>38123825</v>
          </cell>
          <cell r="CO423">
            <v>45287</v>
          </cell>
          <cell r="CP423">
            <v>0</v>
          </cell>
          <cell r="CQ423" t="str">
            <v>N/A</v>
          </cell>
          <cell r="CR423">
            <v>0</v>
          </cell>
          <cell r="CS423" t="str">
            <v>N/A</v>
          </cell>
          <cell r="CT423">
            <v>1</v>
          </cell>
          <cell r="CU423">
            <v>45287</v>
          </cell>
          <cell r="CV423">
            <v>152</v>
          </cell>
          <cell r="CW423">
            <v>115162817</v>
          </cell>
          <cell r="CX423" t="str">
            <v>SI</v>
          </cell>
          <cell r="CY423">
            <v>38123825</v>
          </cell>
          <cell r="CZ423" t="str">
            <v>N/A</v>
          </cell>
          <cell r="DA423" t="str">
            <v>N/A</v>
          </cell>
          <cell r="DB423">
            <v>45291</v>
          </cell>
          <cell r="DC423">
            <v>45443</v>
          </cell>
          <cell r="DD423">
            <v>101</v>
          </cell>
          <cell r="DE423" t="str">
            <v>SI</v>
          </cell>
          <cell r="DF423" t="str">
            <v>Bogotá D.C.</v>
          </cell>
          <cell r="DG423" t="str">
            <v>Cumplimiento</v>
          </cell>
          <cell r="DH423" t="str">
            <v>380 47 994000131366</v>
          </cell>
          <cell r="DI423">
            <v>0</v>
          </cell>
          <cell r="DJ423" t="str">
            <v>Aseguradora Solidaria de Colombia</v>
          </cell>
          <cell r="DK423">
            <v>44957</v>
          </cell>
          <cell r="DL423" t="str">
            <v>30/01/2023 - 03//07/2024</v>
          </cell>
          <cell r="DM423">
            <v>44929</v>
          </cell>
          <cell r="DN423" t="str">
            <v>https://jepcolombia.sharepoint.com/:b:/g/SE/DAJ/SDC/ETKGCY_BZhZEhkAn5hmtzTABkm-EcC-MefJHFBbZAVb6pA?e=L7I9Ul</v>
          </cell>
          <cell r="DO423" t="str">
            <v>Mediante Otrosí N°1 el 27/12/2023 se publica la adición y prórroga del contrato JEP-184-2023</v>
          </cell>
          <cell r="DP423" t="str">
            <v>En ejecución</v>
          </cell>
          <cell r="DQ423" t="str">
            <v>Adición y prorroga</v>
          </cell>
          <cell r="DR423" t="str">
            <v>N/A</v>
          </cell>
          <cell r="DS423" t="str">
            <v>CIENCIAS POLITICAS Y ECONOMICAS</v>
          </cell>
          <cell r="DT423" t="str">
            <v>N/A</v>
          </cell>
          <cell r="DU423" t="str">
            <v>FEMENINO</v>
          </cell>
        </row>
        <row r="424">
          <cell r="AY424" t="str">
            <v>JEP-131-2023</v>
          </cell>
          <cell r="AZ424" t="str">
            <v>JEP-CSPO-131-2023</v>
          </cell>
          <cell r="BA424" t="str">
            <v>Vanessa Jimenez</v>
          </cell>
          <cell r="BB424">
            <v>44949</v>
          </cell>
          <cell r="BC424" t="str">
            <v xml:space="preserve">Adriana Michelle Paez Gil </v>
          </cell>
          <cell r="BD424" t="str">
            <v>Contratos o convenios que no requieren pluralidad de ofertas</v>
          </cell>
          <cell r="BE424" t="str">
            <v>1. Prestación de servicios</v>
          </cell>
          <cell r="BF424" t="str">
            <v>Cédula de ciudadanía</v>
          </cell>
          <cell r="BG424">
            <v>1032449508</v>
          </cell>
          <cell r="BH424">
            <v>5</v>
          </cell>
          <cell r="BI424" t="str">
            <v>Persona Natural</v>
          </cell>
          <cell r="BJ424" t="str">
            <v>Bogotá D.C.</v>
          </cell>
          <cell r="BK424" t="str">
            <v>Prestar servicios profesionales para apoyar al GRAI en la clasificación, contraste, depuración e integración de información para producir análisis objetivos, rigurosos y oportunos en el marco de los macrocasos; todo lo anterior siguiendo los lineamientos de la Magistratura.</v>
          </cell>
          <cell r="BL424" t="str">
            <v>Administrativo Transversal</v>
          </cell>
          <cell r="BM424" t="str">
            <v>Harvey Danilo Suárez Morales</v>
          </cell>
          <cell r="BN424" t="str">
            <v>Secretaría Ejecutiva</v>
          </cell>
          <cell r="BO424" t="str">
            <v>H- Grupo de Análisis de la Información- GRAI</v>
          </cell>
          <cell r="BP424" t="str">
            <v>Gloria Marcela Abadia Cubillos</v>
          </cell>
          <cell r="BQ424">
            <v>51976278</v>
          </cell>
          <cell r="BR424" t="str">
            <v>H - Grupo de Análisis de la Información- GRAI</v>
          </cell>
          <cell r="BS424" t="str">
            <v>N/A</v>
          </cell>
          <cell r="BT424" t="str">
            <v>N/A</v>
          </cell>
          <cell r="BU424" t="str">
            <v>N/A</v>
          </cell>
          <cell r="BV424" t="str">
            <v>Inversión</v>
          </cell>
          <cell r="BW424">
            <v>80064690</v>
          </cell>
          <cell r="BX424" t="str">
            <v>N/A</v>
          </cell>
          <cell r="BY424" t="str">
            <v>N/A</v>
          </cell>
          <cell r="BZ424">
            <v>6982386</v>
          </cell>
          <cell r="CA424" t="str">
            <v>N/A</v>
          </cell>
          <cell r="CB424">
            <v>49723</v>
          </cell>
          <cell r="CC424">
            <v>47923</v>
          </cell>
          <cell r="CD424">
            <v>2022011000068</v>
          </cell>
          <cell r="CE424">
            <v>44951</v>
          </cell>
          <cell r="CF424">
            <v>44952</v>
          </cell>
          <cell r="CG424" t="str">
            <v>N/A</v>
          </cell>
          <cell r="CH424" t="str">
            <v>N/A</v>
          </cell>
          <cell r="CI424" t="str">
            <v>N/A</v>
          </cell>
          <cell r="CJ424" t="str">
            <v>N/A</v>
          </cell>
          <cell r="CK424" t="str">
            <v>N/A</v>
          </cell>
          <cell r="CL424">
            <v>-1861968</v>
          </cell>
          <cell r="CM424">
            <v>45287</v>
          </cell>
          <cell r="CN424">
            <v>38123825</v>
          </cell>
          <cell r="CO424">
            <v>45287</v>
          </cell>
          <cell r="CP424">
            <v>0</v>
          </cell>
          <cell r="CQ424" t="str">
            <v>N/A</v>
          </cell>
          <cell r="CR424">
            <v>0</v>
          </cell>
          <cell r="CS424" t="str">
            <v>N/A</v>
          </cell>
          <cell r="CT424">
            <v>1</v>
          </cell>
          <cell r="CU424">
            <v>45287</v>
          </cell>
          <cell r="CV424">
            <v>152</v>
          </cell>
          <cell r="CW424">
            <v>116326547</v>
          </cell>
          <cell r="CX424" t="str">
            <v>SI</v>
          </cell>
          <cell r="CY424">
            <v>38123825</v>
          </cell>
          <cell r="CZ424" t="str">
            <v>N/A</v>
          </cell>
          <cell r="DA424" t="str">
            <v>N/A</v>
          </cell>
          <cell r="DB424">
            <v>45291</v>
          </cell>
          <cell r="DC424">
            <v>45443</v>
          </cell>
          <cell r="DD424">
            <v>101</v>
          </cell>
          <cell r="DE424" t="str">
            <v>SI</v>
          </cell>
          <cell r="DF424" t="str">
            <v>Bogotá D.C.</v>
          </cell>
          <cell r="DG424" t="str">
            <v>Cumplimiento</v>
          </cell>
          <cell r="DH424" t="str">
            <v>96-47-101001980</v>
          </cell>
          <cell r="DI424">
            <v>0</v>
          </cell>
          <cell r="DJ424" t="str">
            <v>Seguros del Estado S.A.</v>
          </cell>
          <cell r="DK424">
            <v>44951</v>
          </cell>
          <cell r="DL424" t="str">
            <v>25/01/2023  - 01/07/2024</v>
          </cell>
          <cell r="DM424">
            <v>44952</v>
          </cell>
          <cell r="DN424" t="str">
            <v>https://jepcolombia.sharepoint.com/:b:/g/SE/DAJ/SDC/EUHRg1qTmEhHp4xFxp7x998BZ2slNEaebln_bxp3PA6r5w?e=X5kIab</v>
          </cell>
          <cell r="DO424" t="str">
            <v>Mediante Otrosí N°1 el 27/12/2023 se publica la adición y prórroga del contrato JEP-131-2023</v>
          </cell>
          <cell r="DP424" t="str">
            <v>En ejecución</v>
          </cell>
          <cell r="DQ424" t="str">
            <v>Adición y prorroga</v>
          </cell>
          <cell r="DR424" t="str">
            <v>N/A</v>
          </cell>
          <cell r="DS424" t="str">
            <v>FILOSOFA</v>
          </cell>
          <cell r="DT424" t="str">
            <v>N/A</v>
          </cell>
          <cell r="DU424" t="str">
            <v>FEMENINO</v>
          </cell>
        </row>
        <row r="425">
          <cell r="AY425" t="str">
            <v>JEP-478-2023</v>
          </cell>
          <cell r="AZ425" t="str">
            <v>JEP-CSPO-477-2023</v>
          </cell>
          <cell r="BA425" t="str">
            <v>Mateo Avila</v>
          </cell>
          <cell r="BB425">
            <v>44980</v>
          </cell>
          <cell r="BC425" t="str">
            <v>Maria Alejandra Peña Castellanos</v>
          </cell>
          <cell r="BD425" t="str">
            <v>Contratos o convenios que no requieren pluralidad de ofertas</v>
          </cell>
          <cell r="BE425" t="str">
            <v>1. Prestación de servicios</v>
          </cell>
          <cell r="BF425" t="str">
            <v>Cédula de ciudadanía</v>
          </cell>
          <cell r="BG425">
            <v>1016052306</v>
          </cell>
          <cell r="BH425">
            <v>0</v>
          </cell>
          <cell r="BI425" t="str">
            <v>Persona Natural</v>
          </cell>
          <cell r="BJ425" t="str">
            <v>Bogotá D.C.</v>
          </cell>
          <cell r="BK425" t="str">
            <v>Prestar servicios profesionales para apoyar al GRAI en la clasificación, contraste, depuración e integración de información para producir análisis objetivos, rigurosos y oportunos en el marco de los macrocasos; todo lo anterior siguiendo los lineamientos de la Magistratura</v>
          </cell>
          <cell r="BL425" t="str">
            <v>Funciones de la dependencia</v>
          </cell>
          <cell r="BM425" t="str">
            <v>Harvey Danilo Suárez Morales</v>
          </cell>
          <cell r="BN425" t="str">
            <v>Secretaría Ejecutiva</v>
          </cell>
          <cell r="BO425" t="str">
            <v>H- Grupo de Análisis de la Información- GRAI</v>
          </cell>
          <cell r="BP425" t="str">
            <v>Gloria Marcela Abadia Cubillos</v>
          </cell>
          <cell r="BQ425">
            <v>51976278</v>
          </cell>
          <cell r="BR425" t="str">
            <v>H - Grupo de Análisis de la Información- GRAI</v>
          </cell>
          <cell r="BS425" t="str">
            <v>N/A</v>
          </cell>
          <cell r="BT425" t="str">
            <v>N/A</v>
          </cell>
          <cell r="BU425" t="str">
            <v>N/A</v>
          </cell>
          <cell r="BV425" t="str">
            <v>Inversión</v>
          </cell>
          <cell r="BW425">
            <v>76806246</v>
          </cell>
          <cell r="BX425" t="str">
            <v>N/A</v>
          </cell>
          <cell r="BY425" t="str">
            <v>N/A</v>
          </cell>
          <cell r="BZ425">
            <v>6982386</v>
          </cell>
          <cell r="CA425" t="str">
            <v>N/A</v>
          </cell>
          <cell r="CB425">
            <v>49523</v>
          </cell>
          <cell r="CC425">
            <v>119223</v>
          </cell>
          <cell r="CD425">
            <v>2022011000068</v>
          </cell>
          <cell r="CE425">
            <v>44985</v>
          </cell>
          <cell r="CF425">
            <v>44986</v>
          </cell>
          <cell r="CG425" t="str">
            <v>N/A</v>
          </cell>
          <cell r="CH425" t="str">
            <v>N/A</v>
          </cell>
          <cell r="CI425" t="str">
            <v>N/A</v>
          </cell>
          <cell r="CJ425" t="str">
            <v>N/A</v>
          </cell>
          <cell r="CK425" t="str">
            <v>N/A</v>
          </cell>
          <cell r="CL425">
            <v>-6982386</v>
          </cell>
          <cell r="CM425">
            <v>45286</v>
          </cell>
          <cell r="CN425">
            <v>38123825</v>
          </cell>
          <cell r="CO425">
            <v>45286</v>
          </cell>
          <cell r="CP425">
            <v>0</v>
          </cell>
          <cell r="CQ425" t="str">
            <v>N/A</v>
          </cell>
          <cell r="CR425">
            <v>0</v>
          </cell>
          <cell r="CS425" t="str">
            <v>N/A</v>
          </cell>
          <cell r="CT425">
            <v>1</v>
          </cell>
          <cell r="CU425">
            <v>45286</v>
          </cell>
          <cell r="CV425">
            <v>152</v>
          </cell>
          <cell r="CW425">
            <v>107947685</v>
          </cell>
          <cell r="CX425" t="str">
            <v>SI</v>
          </cell>
          <cell r="CY425">
            <v>38123825</v>
          </cell>
          <cell r="CZ425" t="str">
            <v>N/A</v>
          </cell>
          <cell r="DA425" t="str">
            <v>N/A</v>
          </cell>
          <cell r="DB425">
            <v>45291</v>
          </cell>
          <cell r="DC425">
            <v>45443</v>
          </cell>
          <cell r="DD425">
            <v>101</v>
          </cell>
          <cell r="DE425" t="str">
            <v>NO</v>
          </cell>
          <cell r="DF425" t="str">
            <v>Bogotá D.C.</v>
          </cell>
          <cell r="DG425" t="str">
            <v>Cumplimiento</v>
          </cell>
          <cell r="DH425" t="str">
            <v>15-47-101010987</v>
          </cell>
          <cell r="DI425">
            <v>0</v>
          </cell>
          <cell r="DJ425" t="str">
            <v>Seguros del Estado S.A.</v>
          </cell>
          <cell r="DK425">
            <v>44985</v>
          </cell>
          <cell r="DL425" t="str">
            <v>28/02/2023 - 15/07/2024</v>
          </cell>
          <cell r="DM425">
            <v>44986</v>
          </cell>
          <cell r="DN425" t="str">
            <v>https://jepcolombia.sharepoint.com/:b:/g/SE/DAJ/SDC/EfRFqEI2EOdJqB7_AIxAffoBvGT74hoEV_hheOGTWxVWew?e=KdjUBn</v>
          </cell>
          <cell r="DO425" t="str">
            <v>Mediante Otrosí N°1 el 26/12/2023 se publica la adición y prórroga del contrato JEP-478-2023</v>
          </cell>
          <cell r="DP425" t="str">
            <v>En ejecución</v>
          </cell>
          <cell r="DQ425" t="str">
            <v>Adición y prorroga</v>
          </cell>
          <cell r="DR425" t="str">
            <v>N/A</v>
          </cell>
          <cell r="DS425" t="str">
            <v>TRABAJO SOCIAL</v>
          </cell>
          <cell r="DT425" t="str">
            <v>N/A</v>
          </cell>
          <cell r="DU425" t="str">
            <v>FEMENINO</v>
          </cell>
        </row>
        <row r="426">
          <cell r="AY426" t="str">
            <v>JEP-638-2023</v>
          </cell>
          <cell r="AZ426" t="str">
            <v>JEP-CSPO-634-2023</v>
          </cell>
          <cell r="BA426" t="str">
            <v>Mateo Avila</v>
          </cell>
          <cell r="BB426" t="str">
            <v>6/03/2023
18/05/2023</v>
          </cell>
          <cell r="BC426" t="str">
            <v>Sandra Teherán Sánchez</v>
          </cell>
          <cell r="BD426" t="str">
            <v>Contratos o convenios que no requieren pluralidad de ofertas</v>
          </cell>
          <cell r="BE426" t="str">
            <v>1. Prestación de servicios</v>
          </cell>
          <cell r="BF426" t="str">
            <v>Cédula de ciudadanía</v>
          </cell>
          <cell r="BG426">
            <v>110166217</v>
          </cell>
          <cell r="BH426">
            <v>1</v>
          </cell>
          <cell r="BI426" t="str">
            <v>Persona Natural</v>
          </cell>
          <cell r="BJ426" t="str">
            <v>Bogotá D.C.</v>
          </cell>
          <cell r="BK426" t="str">
            <v>Prestar servicios profesionales para apoyar al GRAI en la clasificación, contraste, depuración e integración de información para producir análisis objetivos, rigurosos y oportunos en el marco de los macrocasos; todo lo anterior siguiendo los lineamientos de la Magistratura</v>
          </cell>
          <cell r="BL426" t="str">
            <v>Administrativo Transversal</v>
          </cell>
          <cell r="BM426" t="str">
            <v>Harvey Danilo Suárez Morales</v>
          </cell>
          <cell r="BN426" t="str">
            <v>Secretaría Ejecutiva</v>
          </cell>
          <cell r="BO426" t="str">
            <v>H- Grupo de Análisis de la Información- GRAI</v>
          </cell>
          <cell r="BP426" t="str">
            <v>Gloria Marcela Abadia Cubillos</v>
          </cell>
          <cell r="BQ426">
            <v>51976278</v>
          </cell>
          <cell r="BR426" t="str">
            <v>H - Grupo de Análisis de la Información- GRAI</v>
          </cell>
          <cell r="BS426" t="str">
            <v>N/A</v>
          </cell>
          <cell r="BT426" t="str">
            <v>N/A</v>
          </cell>
          <cell r="BU426" t="str">
            <v>N/A</v>
          </cell>
          <cell r="BV426" t="str">
            <v>Inversión</v>
          </cell>
          <cell r="BW426">
            <v>55859088</v>
          </cell>
          <cell r="BX426" t="str">
            <v>N/A</v>
          </cell>
          <cell r="BY426" t="str">
            <v>N/A</v>
          </cell>
          <cell r="BZ426">
            <v>6982386</v>
          </cell>
          <cell r="CA426" t="str">
            <v>N/A</v>
          </cell>
          <cell r="CB426">
            <v>49623</v>
          </cell>
          <cell r="CC426" t="str">
            <v xml:space="preserve">	288523</v>
          </cell>
          <cell r="CD426">
            <v>2022011000068</v>
          </cell>
          <cell r="CE426">
            <v>45075</v>
          </cell>
          <cell r="CF426">
            <v>45077</v>
          </cell>
          <cell r="CG426" t="str">
            <v>N/A</v>
          </cell>
          <cell r="CH426" t="str">
            <v>N/A</v>
          </cell>
          <cell r="CI426" t="str">
            <v>N/A</v>
          </cell>
          <cell r="CJ426" t="str">
            <v>N/A</v>
          </cell>
          <cell r="CK426">
            <v>0</v>
          </cell>
          <cell r="CL426">
            <v>-6749640</v>
          </cell>
          <cell r="CM426">
            <v>45286</v>
          </cell>
          <cell r="CN426">
            <v>26686665</v>
          </cell>
          <cell r="CO426">
            <v>45286</v>
          </cell>
          <cell r="CP426">
            <v>0</v>
          </cell>
          <cell r="CQ426" t="str">
            <v>N/A</v>
          </cell>
          <cell r="CR426">
            <v>0</v>
          </cell>
          <cell r="CS426" t="str">
            <v>N/A</v>
          </cell>
          <cell r="CT426">
            <v>1</v>
          </cell>
          <cell r="CU426">
            <v>45286</v>
          </cell>
          <cell r="CV426">
            <v>106</v>
          </cell>
          <cell r="CW426">
            <v>75796113</v>
          </cell>
          <cell r="CX426" t="str">
            <v>SI</v>
          </cell>
          <cell r="CY426">
            <v>26686665</v>
          </cell>
          <cell r="CZ426" t="str">
            <v>N/A</v>
          </cell>
          <cell r="DA426" t="str">
            <v>N/A</v>
          </cell>
          <cell r="DB426">
            <v>45291</v>
          </cell>
          <cell r="DC426">
            <v>45397</v>
          </cell>
          <cell r="DD426">
            <v>55</v>
          </cell>
          <cell r="DE426" t="str">
            <v>NO</v>
          </cell>
          <cell r="DF426" t="str">
            <v>Bogotá D.C.</v>
          </cell>
          <cell r="DG426" t="str">
            <v>Cumplimiento</v>
          </cell>
          <cell r="DH426" t="str">
            <v>21-45-101411152</v>
          </cell>
          <cell r="DI426">
            <v>0</v>
          </cell>
          <cell r="DJ426" t="str">
            <v>Seguros del Estado S.A.</v>
          </cell>
          <cell r="DK426">
            <v>45076</v>
          </cell>
          <cell r="DL426" t="str">
            <v>30/05/2023 - 30/06/2024</v>
          </cell>
          <cell r="DM426">
            <v>45077</v>
          </cell>
          <cell r="DN426" t="str">
            <v>https://jepcolombia.sharepoint.com/:b:/g/SE/DAJ/SDC/EdffDh9wHvxLrj9Ev4_rTDgBSurZkARVLhY0EHCUwgZeUQ?e=rpWTgA</v>
          </cell>
          <cell r="DO426" t="str">
            <v xml:space="preserve">Mediante Otrosí N°1 el 26/12/2023 se publica la adición y prórroga del contrato JEP-638-2023 
</v>
          </cell>
          <cell r="DP426" t="str">
            <v>En ejecución</v>
          </cell>
          <cell r="DQ426" t="str">
            <v>Adición y prorroga</v>
          </cell>
          <cell r="DR426" t="str">
            <v>N/A</v>
          </cell>
          <cell r="DS426" t="str">
            <v>ADMINISTRACIÓN DE EMPRESAS</v>
          </cell>
          <cell r="DT426" t="str">
            <v>N/A</v>
          </cell>
          <cell r="DU426" t="str">
            <v>FEMENINO</v>
          </cell>
        </row>
        <row r="427">
          <cell r="AY427" t="str">
            <v>JEP-130-2023</v>
          </cell>
          <cell r="AZ427" t="str">
            <v>JEP-CSPO-130-2023</v>
          </cell>
          <cell r="BA427" t="str">
            <v>Vanessa Jimenez</v>
          </cell>
          <cell r="BB427">
            <v>44949</v>
          </cell>
          <cell r="BC427" t="str">
            <v>Luis David Castillo Rojas</v>
          </cell>
          <cell r="BD427" t="str">
            <v>Contratos o convenios que no requieren pluralidad de ofertas</v>
          </cell>
          <cell r="BE427" t="str">
            <v>1. Prestación de servicios</v>
          </cell>
          <cell r="BF427" t="str">
            <v>Cédula de ciudadanía</v>
          </cell>
          <cell r="BG427">
            <v>1019095065</v>
          </cell>
          <cell r="BH427">
            <v>6</v>
          </cell>
          <cell r="BI427" t="str">
            <v>Persona Natural</v>
          </cell>
          <cell r="BJ427" t="str">
            <v>Bogotá D.C.</v>
          </cell>
          <cell r="BK427" t="str">
            <v>Prestar servicios profesionales para apoyar al GRAI en la clasificación, contraste, depuración e integración de información para producir análisis objetivos, rigurosos y oportunos en el marco de los macrocasos; todo lo anterior siguiendo los lineamientos de la Magistratura.</v>
          </cell>
          <cell r="BL427" t="str">
            <v>Administrativo Transversal</v>
          </cell>
          <cell r="BM427" t="str">
            <v>Harvey Danilo Suárez Morales</v>
          </cell>
          <cell r="BN427" t="str">
            <v>Secretaría Ejecutiva</v>
          </cell>
          <cell r="BO427" t="str">
            <v>H- Grupo de Análisis de la Información- GRAI</v>
          </cell>
          <cell r="BP427" t="str">
            <v>Gloria Marcela Abadia Cubillos</v>
          </cell>
          <cell r="BQ427">
            <v>51976278</v>
          </cell>
          <cell r="BR427" t="str">
            <v>H - Grupo de Análisis de la Información- GRAI</v>
          </cell>
          <cell r="BS427" t="str">
            <v>N/A</v>
          </cell>
          <cell r="BT427" t="str">
            <v>N/A</v>
          </cell>
          <cell r="BU427" t="str">
            <v>N/A</v>
          </cell>
          <cell r="BV427" t="str">
            <v>Inversión</v>
          </cell>
          <cell r="BW427">
            <v>80064690</v>
          </cell>
          <cell r="BX427" t="str">
            <v>N/A</v>
          </cell>
          <cell r="BY427" t="str">
            <v>N/A</v>
          </cell>
          <cell r="BZ427">
            <v>6982386</v>
          </cell>
          <cell r="CA427" t="str">
            <v>N/A</v>
          </cell>
          <cell r="CB427">
            <v>65223</v>
          </cell>
          <cell r="CC427">
            <v>47823</v>
          </cell>
          <cell r="CD427">
            <v>2022011000068</v>
          </cell>
          <cell r="CE427">
            <v>44951</v>
          </cell>
          <cell r="CF427">
            <v>44952</v>
          </cell>
          <cell r="CG427" t="str">
            <v>N/A</v>
          </cell>
          <cell r="CH427" t="str">
            <v>N/A</v>
          </cell>
          <cell r="CI427" t="str">
            <v>N/A</v>
          </cell>
          <cell r="CJ427" t="str">
            <v>N/A</v>
          </cell>
          <cell r="CK427" t="str">
            <v>N/A</v>
          </cell>
          <cell r="CL427">
            <v>-1861968</v>
          </cell>
          <cell r="CM427">
            <v>45287</v>
          </cell>
          <cell r="CN427">
            <v>38123825</v>
          </cell>
          <cell r="CO427">
            <v>45287</v>
          </cell>
          <cell r="CP427">
            <v>0</v>
          </cell>
          <cell r="CQ427" t="str">
            <v>N/A</v>
          </cell>
          <cell r="CR427">
            <v>0</v>
          </cell>
          <cell r="CS427" t="str">
            <v>N/A</v>
          </cell>
          <cell r="CT427">
            <v>1</v>
          </cell>
          <cell r="CU427">
            <v>45287</v>
          </cell>
          <cell r="CV427">
            <v>152</v>
          </cell>
          <cell r="CW427">
            <v>116326547</v>
          </cell>
          <cell r="CX427" t="str">
            <v>SI</v>
          </cell>
          <cell r="CY427">
            <v>38123825</v>
          </cell>
          <cell r="CZ427" t="str">
            <v>N/A</v>
          </cell>
          <cell r="DA427" t="str">
            <v>N/A</v>
          </cell>
          <cell r="DB427">
            <v>45291</v>
          </cell>
          <cell r="DC427">
            <v>45443</v>
          </cell>
          <cell r="DD427">
            <v>101</v>
          </cell>
          <cell r="DE427" t="str">
            <v>SI</v>
          </cell>
          <cell r="DF427" t="str">
            <v>Bogotá D.C.</v>
          </cell>
          <cell r="DG427" t="str">
            <v>Cumplimiento</v>
          </cell>
          <cell r="DH427" t="str">
            <v>96-47-101001981</v>
          </cell>
          <cell r="DI427">
            <v>0</v>
          </cell>
          <cell r="DJ427" t="str">
            <v>Seguros del Estado S.A.</v>
          </cell>
          <cell r="DK427">
            <v>44951</v>
          </cell>
          <cell r="DL427" t="str">
            <v>25/01/2023 - 01/07/2024</v>
          </cell>
          <cell r="DM427">
            <v>44952</v>
          </cell>
          <cell r="DN427" t="str">
            <v>https://jepcolombia.sharepoint.com/:b:/g/SE/DAJ/SDC/Ee0asvDWhrJLqCGIutAW7IoBBekySqtxrtWL2Br73By-FQ?e=hwzKFq</v>
          </cell>
          <cell r="DO427" t="str">
            <v>Mediante Otrosí N°1 el 27/12/2023 se publica la adición y prórroga del contrato JEP-130-2023</v>
          </cell>
          <cell r="DP427" t="str">
            <v>En ejecución</v>
          </cell>
          <cell r="DQ427" t="str">
            <v>Adición y prorroga</v>
          </cell>
          <cell r="DR427" t="str">
            <v>N/A</v>
          </cell>
          <cell r="DS427" t="str">
            <v>FILOSOFA</v>
          </cell>
          <cell r="DT427" t="str">
            <v>N/A</v>
          </cell>
          <cell r="DU427" t="str">
            <v>MASCULINO</v>
          </cell>
        </row>
        <row r="428">
          <cell r="AY428" t="str">
            <v>JEP-207-2023</v>
          </cell>
          <cell r="AZ428" t="str">
            <v>JEP-CSPO-207-2023</v>
          </cell>
          <cell r="BA428" t="str">
            <v>Mateo Avila</v>
          </cell>
          <cell r="BB428">
            <v>44953</v>
          </cell>
          <cell r="BC428" t="str">
            <v>Esneyder Manuel Guerrero García</v>
          </cell>
          <cell r="BD428" t="str">
            <v>Contratos o convenios que no requieren pluralidad de ofertas</v>
          </cell>
          <cell r="BE428" t="str">
            <v>1. Prestación de servicios</v>
          </cell>
          <cell r="BF428" t="str">
            <v>Cédula de ciudadanía</v>
          </cell>
          <cell r="BG428">
            <v>1015412569</v>
          </cell>
          <cell r="BH428">
            <v>2</v>
          </cell>
          <cell r="BI428" t="str">
            <v>Persona Natural</v>
          </cell>
          <cell r="BJ428" t="str">
            <v>Bogotá D.C.</v>
          </cell>
          <cell r="BK428" t="str">
            <v>Brindar asesoría técnica al Grupo de Análisis de la Información (GRAI) en la organización de bases de datos, análisis estadístico y elaboración de informes.</v>
          </cell>
          <cell r="BL428" t="str">
            <v>Administrativo Transversal</v>
          </cell>
          <cell r="BM428" t="str">
            <v>Harvey Danilo Suárez Morales</v>
          </cell>
          <cell r="BN428" t="str">
            <v>Secretaría Ejecutiva</v>
          </cell>
          <cell r="BO428" t="str">
            <v>H- Grupo de Análisis de la Información- GRAI</v>
          </cell>
          <cell r="BP428" t="str">
            <v>Gloria Marcela Abadia Cubillos</v>
          </cell>
          <cell r="BQ428">
            <v>51976278</v>
          </cell>
          <cell r="BR428" t="str">
            <v>H - Grupo de Análisis de la Información- GRAI</v>
          </cell>
          <cell r="BS428" t="str">
            <v>N/A</v>
          </cell>
          <cell r="BT428" t="str">
            <v>N/A</v>
          </cell>
          <cell r="BU428" t="str">
            <v>N/A</v>
          </cell>
          <cell r="BV428" t="str">
            <v>Inversión</v>
          </cell>
          <cell r="BW428">
            <v>78668214</v>
          </cell>
          <cell r="BX428" t="str">
            <v>N/A</v>
          </cell>
          <cell r="BY428" t="str">
            <v>N/A</v>
          </cell>
          <cell r="BZ428">
            <v>6982386</v>
          </cell>
          <cell r="CA428" t="str">
            <v>N/A</v>
          </cell>
          <cell r="CB428">
            <v>62723</v>
          </cell>
          <cell r="CC428">
            <v>57923</v>
          </cell>
          <cell r="CD428" t="str">
            <v xml:space="preserve">	2022011000068</v>
          </cell>
          <cell r="CE428">
            <v>44957</v>
          </cell>
          <cell r="CF428">
            <v>44959</v>
          </cell>
          <cell r="CG428" t="str">
            <v>N/A</v>
          </cell>
          <cell r="CH428" t="str">
            <v>N/A</v>
          </cell>
          <cell r="CI428" t="str">
            <v>N/A</v>
          </cell>
          <cell r="CJ428" t="str">
            <v>N/A</v>
          </cell>
          <cell r="CK428" t="str">
            <v>N/A</v>
          </cell>
          <cell r="CL428">
            <v>-2560212</v>
          </cell>
          <cell r="CM428">
            <v>45288</v>
          </cell>
          <cell r="CN428">
            <v>38123825</v>
          </cell>
          <cell r="CO428">
            <v>45288</v>
          </cell>
          <cell r="CP428">
            <v>0</v>
          </cell>
          <cell r="CQ428" t="str">
            <v>N/A</v>
          </cell>
          <cell r="CR428">
            <v>0</v>
          </cell>
          <cell r="CS428" t="str">
            <v>N/A</v>
          </cell>
          <cell r="CT428">
            <v>1</v>
          </cell>
          <cell r="CU428">
            <v>45288</v>
          </cell>
          <cell r="CV428">
            <v>152</v>
          </cell>
          <cell r="CW428">
            <v>114231827</v>
          </cell>
          <cell r="CX428" t="str">
            <v>SI</v>
          </cell>
          <cell r="CY428">
            <v>38123825</v>
          </cell>
          <cell r="CZ428" t="str">
            <v>N/A</v>
          </cell>
          <cell r="DA428" t="str">
            <v>N/A</v>
          </cell>
          <cell r="DB428">
            <v>45291</v>
          </cell>
          <cell r="DC428">
            <v>45443</v>
          </cell>
          <cell r="DD428">
            <v>101</v>
          </cell>
          <cell r="DE428" t="str">
            <v>SI</v>
          </cell>
          <cell r="DF428" t="str">
            <v>Bogotá D.C.</v>
          </cell>
          <cell r="DG428" t="str">
            <v>Cumplimiento</v>
          </cell>
          <cell r="DH428" t="str">
            <v>18-46-101016537</v>
          </cell>
          <cell r="DI428">
            <v>0</v>
          </cell>
          <cell r="DJ428" t="str">
            <v>Seguros del Estado S.A.</v>
          </cell>
          <cell r="DK428">
            <v>44958</v>
          </cell>
          <cell r="DL428" t="str">
            <v>31/01/2023  -30/06/2024</v>
          </cell>
          <cell r="DM428">
            <v>44959</v>
          </cell>
          <cell r="DN428" t="str">
            <v>https://jepcolombia.sharepoint.com/:b:/g/SE/DAJ/SDC/EcPaEE7ocXZMqOTIKfa9DrcBJzcKn4ad-rXRMyy1a-XYxg?e=6PcM2n</v>
          </cell>
          <cell r="DO428" t="str">
            <v>Mediante Otrosí N°1 el 28/12/2023 se publica la adición y prórroga del contrato JEP-207-2023</v>
          </cell>
          <cell r="DP428" t="str">
            <v>En ejecución</v>
          </cell>
          <cell r="DQ428" t="str">
            <v>Adición y prorroga</v>
          </cell>
          <cell r="DR428" t="str">
            <v>N/A</v>
          </cell>
          <cell r="DS428" t="str">
            <v>ESTADISTICA</v>
          </cell>
          <cell r="DT428" t="str">
            <v>N/A</v>
          </cell>
          <cell r="DU428" t="str">
            <v>MASCULINO</v>
          </cell>
        </row>
        <row r="429">
          <cell r="AY429" t="str">
            <v>JEP-128-2023</v>
          </cell>
          <cell r="AZ429" t="str">
            <v>JEP-CSPO-128-2023</v>
          </cell>
          <cell r="BA429" t="str">
            <v>Vanessa Jimenez</v>
          </cell>
          <cell r="BB429">
            <v>44949</v>
          </cell>
          <cell r="BC429" t="str">
            <v>Karol Ricardo Linares Correa</v>
          </cell>
          <cell r="BD429" t="str">
            <v>Contratos o convenios que no requieren pluralidad de ofertas</v>
          </cell>
          <cell r="BE429" t="str">
            <v>1. Prestación de servicios</v>
          </cell>
          <cell r="BF429" t="str">
            <v>Cédula de ciudadanía</v>
          </cell>
          <cell r="BG429">
            <v>1024469511</v>
          </cell>
          <cell r="BH429">
            <v>4</v>
          </cell>
          <cell r="BI429" t="str">
            <v>Persona Natural</v>
          </cell>
          <cell r="BJ429" t="str">
            <v>Bogotá D.C.</v>
          </cell>
          <cell r="BK429" t="str">
            <v xml:space="preserve">Brindar asesoría técnica al Grupo de Análisis de la Información (GRAI) en la administración y gestión segura de las bases de datos integradas en el universo provisional de hechos y el uso eficiente de las herramientas tecnológicas dispuestas para ello. </v>
          </cell>
          <cell r="BL429" t="str">
            <v>Administrativo Transversal</v>
          </cell>
          <cell r="BM429" t="str">
            <v>Harvey Danilo Suárez Morales</v>
          </cell>
          <cell r="BN429" t="str">
            <v>Secretaría Ejecutiva</v>
          </cell>
          <cell r="BO429" t="str">
            <v>H- Grupo de Análisis de la Información- GRAI</v>
          </cell>
          <cell r="BP429" t="str">
            <v>Gloria Marcela Abadia Cubillos</v>
          </cell>
          <cell r="BQ429">
            <v>51976278</v>
          </cell>
          <cell r="BR429" t="str">
            <v>H - Grupo de Análisis de la Información- GRAI</v>
          </cell>
          <cell r="BS429" t="str">
            <v>N/A</v>
          </cell>
          <cell r="BT429" t="str">
            <v>N/A</v>
          </cell>
          <cell r="BU429" t="str">
            <v>N/A</v>
          </cell>
          <cell r="BV429" t="str">
            <v>Inversión</v>
          </cell>
          <cell r="BW429">
            <v>78435468</v>
          </cell>
          <cell r="BX429" t="str">
            <v>N/A</v>
          </cell>
          <cell r="BY429" t="str">
            <v>N/A</v>
          </cell>
          <cell r="BZ429">
            <v>6982386</v>
          </cell>
          <cell r="CA429" t="str">
            <v>N/A</v>
          </cell>
          <cell r="CB429">
            <v>50823</v>
          </cell>
          <cell r="CC429">
            <v>47623</v>
          </cell>
          <cell r="CD429" t="str">
            <v xml:space="preserve">	2022011000068</v>
          </cell>
          <cell r="CE429">
            <v>44950</v>
          </cell>
          <cell r="CF429">
            <v>44952</v>
          </cell>
          <cell r="CG429" t="str">
            <v>N/A</v>
          </cell>
          <cell r="CH429" t="str">
            <v>N/A</v>
          </cell>
          <cell r="CI429" t="str">
            <v>N/A</v>
          </cell>
          <cell r="CJ429" t="str">
            <v>N/A</v>
          </cell>
          <cell r="CK429" t="str">
            <v>N/A</v>
          </cell>
          <cell r="CL429">
            <v>-232746</v>
          </cell>
          <cell r="CM429">
            <v>45286</v>
          </cell>
          <cell r="CN429">
            <v>38123825</v>
          </cell>
          <cell r="CO429">
            <v>45286</v>
          </cell>
          <cell r="CP429">
            <v>0</v>
          </cell>
          <cell r="CQ429" t="str">
            <v>N/A</v>
          </cell>
          <cell r="CR429">
            <v>0</v>
          </cell>
          <cell r="CS429" t="str">
            <v>N/A</v>
          </cell>
          <cell r="CT429">
            <v>1</v>
          </cell>
          <cell r="CU429">
            <v>45286</v>
          </cell>
          <cell r="CV429">
            <v>106</v>
          </cell>
          <cell r="CW429">
            <v>116326547</v>
          </cell>
          <cell r="CX429" t="str">
            <v>SI</v>
          </cell>
          <cell r="CY429">
            <v>38123825</v>
          </cell>
          <cell r="CZ429" t="str">
            <v>N/A</v>
          </cell>
          <cell r="DA429" t="str">
            <v>N/A</v>
          </cell>
          <cell r="DB429">
            <v>45291</v>
          </cell>
          <cell r="DC429">
            <v>45397</v>
          </cell>
          <cell r="DD429">
            <v>55</v>
          </cell>
          <cell r="DE429" t="str">
            <v>SI</v>
          </cell>
          <cell r="DF429" t="str">
            <v>Bogotá D.C.</v>
          </cell>
          <cell r="DG429" t="str">
            <v>Cumplimiento</v>
          </cell>
          <cell r="DH429" t="str">
            <v>15-47-101010746</v>
          </cell>
          <cell r="DI429">
            <v>0</v>
          </cell>
          <cell r="DJ429" t="str">
            <v>Seguros del Estado S.A.</v>
          </cell>
          <cell r="DK429">
            <v>44951</v>
          </cell>
          <cell r="DL429" t="str">
            <v>24/01/2023 - 30/06/2024</v>
          </cell>
          <cell r="DM429">
            <v>44952</v>
          </cell>
          <cell r="DN429" t="str">
            <v>https://jepcolombia.sharepoint.com/:b:/g/SE/DAJ/SDC/EU9QDw3UBNNMrVNTF9iVDm4BoO3swWI8xJ-rpK7YD0HZUA?e=WDrZyW</v>
          </cell>
          <cell r="DO429" t="str">
            <v>Mediante otrosí N°1 el 23/12/2023 se publica la adición y prórroga del contrato JEP-128-2023
Mediante otrosí N°2 el 26/12/2023 se publica la adición y prórroga del contrat</v>
          </cell>
          <cell r="DP429" t="str">
            <v>En ejecución</v>
          </cell>
          <cell r="DQ429" t="str">
            <v>Adición y prorroga</v>
          </cell>
          <cell r="DR429" t="str">
            <v>N/A</v>
          </cell>
          <cell r="DS429" t="str">
            <v>INGENIERO DE SISTEMAS</v>
          </cell>
          <cell r="DT429" t="str">
            <v>N/A</v>
          </cell>
          <cell r="DU429" t="str">
            <v>MASCULINO</v>
          </cell>
        </row>
        <row r="430">
          <cell r="AY430" t="str">
            <v>JEP-246-2023</v>
          </cell>
          <cell r="AZ430" t="str">
            <v>JEP-CSPO-246-2023</v>
          </cell>
          <cell r="BA430" t="str">
            <v>Jairo Cuellar</v>
          </cell>
          <cell r="BB430">
            <v>44958</v>
          </cell>
          <cell r="BC430" t="str">
            <v>Lised Vanessa Sanchez Angel</v>
          </cell>
          <cell r="BD430" t="str">
            <v>Contratos o convenios que no requieren pluralidad de ofertas</v>
          </cell>
          <cell r="BE430" t="str">
            <v>1. Prestación de servicios</v>
          </cell>
          <cell r="BF430" t="str">
            <v>Cédula de ciudadanía</v>
          </cell>
          <cell r="BG430">
            <v>1018479292</v>
          </cell>
          <cell r="BH430">
            <v>7</v>
          </cell>
          <cell r="BI430" t="str">
            <v>Persona Natural</v>
          </cell>
          <cell r="BJ430" t="str">
            <v>Bogotá D.C.</v>
          </cell>
          <cell r="BK430" t="str">
            <v>Prestar servicios profesionales para apoyar y acompañar al grupo de protección a víctimas, testigos y demás intervinientes de la UIA en la respuesta a derechos de petición, recursos, tutelas y demás requerimientos de naturleza jurídica o judicial que acompañen el proceso de analisis de riesgo.</v>
          </cell>
          <cell r="BL430" t="str">
            <v>Funciones de la dependencia</v>
          </cell>
          <cell r="BM430" t="str">
            <v>Harvey Danilo Suarez Morales</v>
          </cell>
          <cell r="BN430" t="str">
            <v>Secretaría Ejecutiva</v>
          </cell>
          <cell r="BO430" t="str">
            <v>I- Unidad de Investigación y Acusación- UIA</v>
          </cell>
          <cell r="BP430" t="str">
            <v>Oscar Alfonso Téllez Valenzuela</v>
          </cell>
          <cell r="BQ430">
            <v>91226679</v>
          </cell>
          <cell r="BR430" t="str">
            <v>I- Unidad de Investigación y Acusación- UIA</v>
          </cell>
          <cell r="BS430" t="str">
            <v>N/A</v>
          </cell>
          <cell r="BT430" t="str">
            <v>N/A</v>
          </cell>
          <cell r="BU430" t="str">
            <v>N/A</v>
          </cell>
          <cell r="BV430" t="str">
            <v>Inversión</v>
          </cell>
          <cell r="BW430">
            <v>22768647</v>
          </cell>
          <cell r="BX430" t="str">
            <v>N/A</v>
          </cell>
          <cell r="BY430" t="str">
            <v>N/A</v>
          </cell>
          <cell r="BZ430">
            <v>7589549</v>
          </cell>
          <cell r="CA430" t="str">
            <v>N/A</v>
          </cell>
          <cell r="CB430">
            <v>43623</v>
          </cell>
          <cell r="CC430">
            <v>63923</v>
          </cell>
          <cell r="CD430">
            <v>2018011001068</v>
          </cell>
          <cell r="CE430">
            <v>44959</v>
          </cell>
          <cell r="CF430">
            <v>44961</v>
          </cell>
          <cell r="CG430" t="str">
            <v>N/A</v>
          </cell>
          <cell r="CH430" t="str">
            <v>N/A</v>
          </cell>
          <cell r="CI430" t="str">
            <v>N/A</v>
          </cell>
          <cell r="CJ430" t="str">
            <v>N/A</v>
          </cell>
          <cell r="CK430" t="str">
            <v>N/A</v>
          </cell>
          <cell r="CL430">
            <v>0</v>
          </cell>
          <cell r="CM430" t="str">
            <v>N/A</v>
          </cell>
          <cell r="CN430">
            <v>0</v>
          </cell>
          <cell r="CO430" t="str">
            <v>N/A</v>
          </cell>
          <cell r="CP430">
            <v>0</v>
          </cell>
          <cell r="CQ430" t="str">
            <v>N/A</v>
          </cell>
          <cell r="CR430">
            <v>0</v>
          </cell>
          <cell r="CS430" t="str">
            <v>N/A</v>
          </cell>
          <cell r="CT430">
            <v>0</v>
          </cell>
          <cell r="CU430">
            <v>0</v>
          </cell>
          <cell r="CV430">
            <v>0</v>
          </cell>
          <cell r="CW430">
            <v>22768647</v>
          </cell>
          <cell r="CX430" t="str">
            <v>NO</v>
          </cell>
          <cell r="CY430" t="str">
            <v>N/A</v>
          </cell>
          <cell r="CZ430" t="str">
            <v>N/A</v>
          </cell>
          <cell r="DA430" t="str">
            <v>N/A</v>
          </cell>
          <cell r="DB430">
            <v>45046</v>
          </cell>
          <cell r="DC430">
            <v>45046</v>
          </cell>
          <cell r="DD430">
            <v>-296</v>
          </cell>
          <cell r="DE430" t="str">
            <v>NO</v>
          </cell>
          <cell r="DF430" t="str">
            <v>Bogotá D.C.</v>
          </cell>
          <cell r="DG430" t="str">
            <v>Cumplimiento</v>
          </cell>
          <cell r="DH430" t="str">
            <v xml:space="preserve">37-47-101003851 </v>
          </cell>
          <cell r="DI430">
            <v>0</v>
          </cell>
          <cell r="DJ430" t="str">
            <v>Seguros del Estado S.A.</v>
          </cell>
          <cell r="DK430">
            <v>44960</v>
          </cell>
          <cell r="DL430" t="str">
            <v>03/02/2023 - 31/10/2023</v>
          </cell>
          <cell r="DM430">
            <v>44960</v>
          </cell>
          <cell r="DN430" t="str">
            <v>https://jepcolombia.sharepoint.com/:b:/g/SE/DAJ/SDC/EUtL0HtECx9HlwtYMkDO0jMBolr-QCgZpbENpiz7tvnoeQ?e=Q2yPZ4</v>
          </cell>
          <cell r="DO430" t="str">
            <v>Ninguna</v>
          </cell>
          <cell r="DP430" t="str">
            <v>Terminado</v>
          </cell>
          <cell r="DQ430" t="str">
            <v>Retiro</v>
          </cell>
          <cell r="DR430" t="str">
            <v>N/A</v>
          </cell>
          <cell r="DS430" t="str">
            <v>DERECHO</v>
          </cell>
          <cell r="DT430" t="str">
            <v>N/A</v>
          </cell>
          <cell r="DU430" t="str">
            <v>FEMENINO</v>
          </cell>
        </row>
        <row r="431">
          <cell r="AY431" t="str">
            <v>JEP-526-2023</v>
          </cell>
          <cell r="AZ431" t="str">
            <v>JEP-CSPO-525-2023</v>
          </cell>
          <cell r="BA431" t="str">
            <v>Mateo Avila</v>
          </cell>
          <cell r="BB431">
            <v>44995</v>
          </cell>
          <cell r="BC431" t="str">
            <v xml:space="preserve">Margie Lizzeth Sotelo Avila </v>
          </cell>
          <cell r="BD431" t="str">
            <v>Contratos o convenios que no requieren pluralidad de ofertas</v>
          </cell>
          <cell r="BE431" t="str">
            <v>1. Prestación de servicios</v>
          </cell>
          <cell r="BF431" t="str">
            <v>Cédula de ciudadanía</v>
          </cell>
          <cell r="BG431">
            <v>1010177967</v>
          </cell>
          <cell r="BH431">
            <v>4</v>
          </cell>
          <cell r="BI431" t="str">
            <v>Persona Natural</v>
          </cell>
          <cell r="BJ431" t="str">
            <v>Bogotá D.C.</v>
          </cell>
          <cell r="BK431" t="str">
            <v>Prestar servicios profesionales para apoyar y acompañar al grupo de protección a víctimas, testigos y demás intervinientes de la UIA en la respuesta a derechos de petición, recursos, tutelas y demás requerimientos de naturaleza jurídica o judicial que acompañen el proceso de análisis de riesgo</v>
          </cell>
          <cell r="BL431" t="str">
            <v>Funciones de la dependencia</v>
          </cell>
          <cell r="BM431" t="str">
            <v>Harvey Danilo Suarez Morales</v>
          </cell>
          <cell r="BN431" t="str">
            <v>Secretaría Ejecutiva</v>
          </cell>
          <cell r="BO431" t="str">
            <v>I- Unidad de Investigación y Acusación- UIA</v>
          </cell>
          <cell r="BP431" t="str">
            <v>Oscar Alfonso Téllez Valenzuela</v>
          </cell>
          <cell r="BQ431">
            <v>91226679</v>
          </cell>
          <cell r="BR431" t="str">
            <v>I- Unidad de Investigación y Acusación- UIA</v>
          </cell>
          <cell r="BS431" t="str">
            <v>N/A</v>
          </cell>
          <cell r="BT431" t="str">
            <v>N/A</v>
          </cell>
          <cell r="BU431" t="str">
            <v>N/A</v>
          </cell>
          <cell r="BV431" t="str">
            <v>Inversión</v>
          </cell>
          <cell r="BW431">
            <v>30358167</v>
          </cell>
          <cell r="BX431" t="str">
            <v>N/A</v>
          </cell>
          <cell r="BY431" t="str">
            <v>N/A</v>
          </cell>
          <cell r="BZ431">
            <v>7589549</v>
          </cell>
          <cell r="CA431" t="str">
            <v>N/A</v>
          </cell>
          <cell r="CB431">
            <v>43723</v>
          </cell>
          <cell r="CC431">
            <v>170123</v>
          </cell>
          <cell r="CD431">
            <v>2018011001068</v>
          </cell>
          <cell r="CE431">
            <v>45009</v>
          </cell>
          <cell r="CF431">
            <v>45016</v>
          </cell>
          <cell r="CG431" t="str">
            <v>N/A</v>
          </cell>
          <cell r="CH431" t="str">
            <v>N/A</v>
          </cell>
          <cell r="CI431" t="str">
            <v>N/A</v>
          </cell>
          <cell r="CJ431" t="str">
            <v>N/A</v>
          </cell>
          <cell r="CK431">
            <v>0</v>
          </cell>
          <cell r="CL431">
            <v>0</v>
          </cell>
          <cell r="CM431" t="str">
            <v>N/A</v>
          </cell>
          <cell r="CN431">
            <v>0</v>
          </cell>
          <cell r="CO431" t="str">
            <v>N/A</v>
          </cell>
          <cell r="CP431">
            <v>0</v>
          </cell>
          <cell r="CQ431" t="str">
            <v>N/A</v>
          </cell>
          <cell r="CR431">
            <v>0</v>
          </cell>
          <cell r="CS431" t="str">
            <v>N/A</v>
          </cell>
          <cell r="CT431">
            <v>0</v>
          </cell>
          <cell r="CU431">
            <v>0</v>
          </cell>
          <cell r="CV431">
            <v>0</v>
          </cell>
          <cell r="CW431">
            <v>30358167</v>
          </cell>
          <cell r="CX431" t="str">
            <v>NO</v>
          </cell>
          <cell r="CY431" t="str">
            <v>N/A</v>
          </cell>
          <cell r="CZ431" t="str">
            <v>N/A</v>
          </cell>
          <cell r="DA431" t="str">
            <v>N/A</v>
          </cell>
          <cell r="DB431">
            <v>45127</v>
          </cell>
          <cell r="DC431">
            <v>45127</v>
          </cell>
          <cell r="DD431">
            <v>-215</v>
          </cell>
          <cell r="DE431" t="str">
            <v>NO</v>
          </cell>
          <cell r="DF431" t="str">
            <v>Bogotá D.C.</v>
          </cell>
          <cell r="DG431" t="str">
            <v>Cumplimiento</v>
          </cell>
          <cell r="DH431" t="str">
            <v>340-47-994000044521</v>
          </cell>
          <cell r="DI431">
            <v>0</v>
          </cell>
          <cell r="DJ431" t="str">
            <v>Aseguradora Solidaria de Colombia</v>
          </cell>
          <cell r="DK431">
            <v>45013</v>
          </cell>
          <cell r="DL431" t="str">
            <v>24/03/2023 - 31/01/24</v>
          </cell>
          <cell r="DM431">
            <v>45016</v>
          </cell>
          <cell r="DN431" t="str">
            <v>https://jepcolombia.sharepoint.com/:b:/g/SE/DAJ/SDC/EUWOh_ZmG99CpvgKTaYkazABMZvyE-dhsGxV5Eb7oIm2gg?e=RBZP1y</v>
          </cell>
          <cell r="DO431" t="str">
            <v>Ninguna</v>
          </cell>
          <cell r="DP431" t="str">
            <v>Terminado</v>
          </cell>
          <cell r="DQ431" t="str">
            <v>Ingreso</v>
          </cell>
          <cell r="DR431" t="str">
            <v>N/A</v>
          </cell>
          <cell r="DS431" t="str">
            <v>DERECHO</v>
          </cell>
          <cell r="DT431" t="str">
            <v>N/A</v>
          </cell>
          <cell r="DU431" t="str">
            <v>FEMENINO</v>
          </cell>
        </row>
        <row r="432">
          <cell r="AY432" t="str">
            <v>JEP-214-2023</v>
          </cell>
          <cell r="AZ432" t="str">
            <v>JEP-CSPO-214-2023</v>
          </cell>
          <cell r="BA432" t="str">
            <v>Jairo Cuellar</v>
          </cell>
          <cell r="BB432">
            <v>44956</v>
          </cell>
          <cell r="BC432" t="str">
            <v>Alejandra Sofia Rojas Castro</v>
          </cell>
          <cell r="BD432" t="str">
            <v>Contratos o convenios que no requieren pluralidad de ofertas</v>
          </cell>
          <cell r="BE432" t="str">
            <v>1. Prestación de servicios</v>
          </cell>
          <cell r="BF432" t="str">
            <v>Cédula de ciudadanía</v>
          </cell>
          <cell r="BG432">
            <v>1010232605</v>
          </cell>
          <cell r="BH432">
            <v>9</v>
          </cell>
          <cell r="BI432" t="str">
            <v>Persona Natural</v>
          </cell>
          <cell r="BJ432" t="str">
            <v>Bogotá D.C.</v>
          </cell>
          <cell r="BK432" t="str">
            <v>Prestación de servicios profesionales, para gestionar y analizar información que permita la actualización del sistema de monitoreo de riesgos y prevención de afectaciones a los derechos humanos en Colombia de la unidad de investigación y acusación de la JEP</v>
          </cell>
          <cell r="BL432" t="str">
            <v>Funciones de la dependencia</v>
          </cell>
          <cell r="BM432" t="str">
            <v>Harvey Danilo Suarez Morales</v>
          </cell>
          <cell r="BN432" t="str">
            <v>Secretaría Ejecutiva</v>
          </cell>
          <cell r="BO432" t="str">
            <v>I- Unidad de Investigación y Acusación- UIA</v>
          </cell>
          <cell r="BP432" t="str">
            <v>Oscar Alfonso Téllez Valenzuela</v>
          </cell>
          <cell r="BQ432">
            <v>91226679</v>
          </cell>
          <cell r="BR432" t="str">
            <v>I- Unidad de Investigación y Acusación- UIA</v>
          </cell>
          <cell r="BS432" t="str">
            <v>N/A</v>
          </cell>
          <cell r="BT432" t="str">
            <v>N/A</v>
          </cell>
          <cell r="BU432" t="str">
            <v>N/A</v>
          </cell>
          <cell r="BV432" t="str">
            <v>Inversión</v>
          </cell>
          <cell r="BW432">
            <v>10245888</v>
          </cell>
          <cell r="BX432" t="str">
            <v>N/A</v>
          </cell>
          <cell r="BY432" t="str">
            <v>N/A</v>
          </cell>
          <cell r="BZ432">
            <v>3415296</v>
          </cell>
          <cell r="CA432" t="str">
            <v>N/A</v>
          </cell>
          <cell r="CB432">
            <v>28123</v>
          </cell>
          <cell r="CC432">
            <v>59823</v>
          </cell>
          <cell r="CD432">
            <v>2018011001068</v>
          </cell>
          <cell r="CE432">
            <v>44958</v>
          </cell>
          <cell r="CF432">
            <v>44960</v>
          </cell>
          <cell r="CG432" t="str">
            <v>N/A</v>
          </cell>
          <cell r="CH432" t="str">
            <v>N/A</v>
          </cell>
          <cell r="CI432" t="str">
            <v>N/A</v>
          </cell>
          <cell r="CJ432" t="str">
            <v>N/A</v>
          </cell>
          <cell r="CK432" t="str">
            <v>N/A</v>
          </cell>
          <cell r="CL432">
            <v>0</v>
          </cell>
          <cell r="CM432" t="str">
            <v>N/A</v>
          </cell>
          <cell r="CN432">
            <v>0</v>
          </cell>
          <cell r="CO432" t="str">
            <v>N/A</v>
          </cell>
          <cell r="CP432">
            <v>0</v>
          </cell>
          <cell r="CQ432" t="str">
            <v>N/A</v>
          </cell>
          <cell r="CR432">
            <v>0</v>
          </cell>
          <cell r="CS432" t="str">
            <v>N/A</v>
          </cell>
          <cell r="CT432">
            <v>0</v>
          </cell>
          <cell r="CU432">
            <v>0</v>
          </cell>
          <cell r="CV432">
            <v>0</v>
          </cell>
          <cell r="CW432">
            <v>10245888</v>
          </cell>
          <cell r="CX432" t="str">
            <v>NO</v>
          </cell>
          <cell r="CY432" t="str">
            <v>N/A</v>
          </cell>
          <cell r="CZ432" t="str">
            <v>N/A</v>
          </cell>
          <cell r="DA432" t="str">
            <v>N/A</v>
          </cell>
          <cell r="DB432">
            <v>45046</v>
          </cell>
          <cell r="DC432">
            <v>45046</v>
          </cell>
          <cell r="DD432">
            <v>-296</v>
          </cell>
          <cell r="DE432" t="str">
            <v>NO</v>
          </cell>
          <cell r="DF432" t="str">
            <v>Bogotá D.C.</v>
          </cell>
          <cell r="DG432" t="str">
            <v>Cumplimiento</v>
          </cell>
          <cell r="DH432" t="str">
            <v>37-47-101003848</v>
          </cell>
          <cell r="DI432">
            <v>0</v>
          </cell>
          <cell r="DJ432" t="str">
            <v>Seguros del Estado S.A.</v>
          </cell>
          <cell r="DK432">
            <v>44959</v>
          </cell>
          <cell r="DL432" t="str">
            <v>2/02/2023 - 31/10/2024</v>
          </cell>
          <cell r="DM432">
            <v>44959</v>
          </cell>
          <cell r="DN432" t="str">
            <v>https://jepcolombia.sharepoint.com/:b:/g/SE/DAJ/SDC/EaiLiXDfYwhFtIrCiqgtZDUBlOk6JwuBeAnSw1zx6M2uzw?e=StCfkE</v>
          </cell>
          <cell r="DO432" t="str">
            <v>Ninguna</v>
          </cell>
          <cell r="DP432" t="str">
            <v>Terminado</v>
          </cell>
          <cell r="DQ432" t="str">
            <v>Retiro</v>
          </cell>
          <cell r="DR432" t="str">
            <v>N/A</v>
          </cell>
          <cell r="DS432" t="str">
            <v>CIENCIAS POLÍTICAS Y RELACIONES INTERNACIONALES</v>
          </cell>
          <cell r="DT432" t="str">
            <v>N/A</v>
          </cell>
          <cell r="DU432" t="str">
            <v>FEMENINO</v>
          </cell>
        </row>
        <row r="433">
          <cell r="AY433" t="str">
            <v>JEP-247-2023</v>
          </cell>
          <cell r="AZ433" t="str">
            <v>JEP-CSPO-247-2023</v>
          </cell>
          <cell r="BA433" t="str">
            <v>Jairo Cuellar</v>
          </cell>
          <cell r="BB433">
            <v>44958</v>
          </cell>
          <cell r="BC433" t="str">
            <v>Monica Del Pilar Burgos Forero</v>
          </cell>
          <cell r="BD433" t="str">
            <v>Contratos o convenios que no requieren pluralidad de ofertas</v>
          </cell>
          <cell r="BE433" t="str">
            <v>1. Prestación de servicios</v>
          </cell>
          <cell r="BF433" t="str">
            <v>Cédula de ciudadanía</v>
          </cell>
          <cell r="BG433">
            <v>1020812339</v>
          </cell>
          <cell r="BH433">
            <v>1</v>
          </cell>
          <cell r="BI433" t="str">
            <v>Persona Natural</v>
          </cell>
          <cell r="BJ433" t="str">
            <v>Bogotá D.C.</v>
          </cell>
          <cell r="BK433" t="str">
            <v>Prestación de servicios profesionales, para gestionar y analizar información que permita  la actualización del Sistema de Monitoreo de Riesgos y Prevención de Afectaciones a los Derechos Humanos en Colombia de la Unidad de Investigación y Acusación de la JEP.</v>
          </cell>
          <cell r="BL433" t="str">
            <v>Funciones de la dependencia</v>
          </cell>
          <cell r="BM433" t="str">
            <v>Harvey Danilo Suarez Morales</v>
          </cell>
          <cell r="BN433" t="str">
            <v>Secretaría Ejecutiva</v>
          </cell>
          <cell r="BO433" t="str">
            <v>I- Unidad de Investigación y Acusación- UIA</v>
          </cell>
          <cell r="BP433" t="str">
            <v>Oscar Alfonso Téllez Valenzuela</v>
          </cell>
          <cell r="BQ433">
            <v>91226679</v>
          </cell>
          <cell r="BR433" t="str">
            <v>I- Unidad de Investigación y Acusación- UIA</v>
          </cell>
          <cell r="BS433" t="str">
            <v>N/A</v>
          </cell>
          <cell r="BT433" t="str">
            <v>N/A</v>
          </cell>
          <cell r="BU433" t="str">
            <v>N/A</v>
          </cell>
          <cell r="BV433" t="str">
            <v>Inversión</v>
          </cell>
          <cell r="BW433">
            <v>10245888</v>
          </cell>
          <cell r="BX433" t="str">
            <v>N/A</v>
          </cell>
          <cell r="BY433" t="str">
            <v>N/A</v>
          </cell>
          <cell r="BZ433">
            <v>3415296</v>
          </cell>
          <cell r="CA433" t="str">
            <v>N/A</v>
          </cell>
          <cell r="CB433">
            <v>43523</v>
          </cell>
          <cell r="CC433">
            <v>66123</v>
          </cell>
          <cell r="CD433">
            <v>2018011001068</v>
          </cell>
          <cell r="CE433">
            <v>44960</v>
          </cell>
          <cell r="CF433">
            <v>44964</v>
          </cell>
          <cell r="CG433" t="str">
            <v>N/A</v>
          </cell>
          <cell r="CH433" t="str">
            <v>N/A</v>
          </cell>
          <cell r="CI433" t="str">
            <v>N/A</v>
          </cell>
          <cell r="CJ433" t="str">
            <v>N/A</v>
          </cell>
          <cell r="CK433" t="str">
            <v>N/A</v>
          </cell>
          <cell r="CL433">
            <v>0</v>
          </cell>
          <cell r="CM433" t="str">
            <v>N/A</v>
          </cell>
          <cell r="CN433">
            <v>0</v>
          </cell>
          <cell r="CO433" t="str">
            <v>N/A</v>
          </cell>
          <cell r="CP433">
            <v>0</v>
          </cell>
          <cell r="CQ433" t="str">
            <v>N/A</v>
          </cell>
          <cell r="CR433">
            <v>0</v>
          </cell>
          <cell r="CS433" t="str">
            <v>N/A</v>
          </cell>
          <cell r="CT433">
            <v>0</v>
          </cell>
          <cell r="CU433">
            <v>0</v>
          </cell>
          <cell r="CV433">
            <v>0</v>
          </cell>
          <cell r="CW433">
            <v>10245888</v>
          </cell>
          <cell r="CX433" t="str">
            <v>NO</v>
          </cell>
          <cell r="CY433" t="str">
            <v>N/A</v>
          </cell>
          <cell r="CZ433" t="str">
            <v>N/A</v>
          </cell>
          <cell r="DA433" t="str">
            <v>N/A</v>
          </cell>
          <cell r="DB433">
            <v>45046</v>
          </cell>
          <cell r="DC433">
            <v>45046</v>
          </cell>
          <cell r="DD433">
            <v>-296</v>
          </cell>
          <cell r="DE433" t="str">
            <v>NO</v>
          </cell>
          <cell r="DF433" t="str">
            <v>Bogotá D.C.</v>
          </cell>
          <cell r="DG433" t="str">
            <v>Cumplimiento</v>
          </cell>
          <cell r="DH433" t="str">
            <v>37-47-101003857</v>
          </cell>
          <cell r="DI433">
            <v>0</v>
          </cell>
          <cell r="DJ433" t="str">
            <v>Seguros del Estado S.A.</v>
          </cell>
          <cell r="DK433">
            <v>44963</v>
          </cell>
          <cell r="DL433" t="str">
            <v>03/02/2023 - 31/10/2023</v>
          </cell>
          <cell r="DM433">
            <v>44963</v>
          </cell>
          <cell r="DN433" t="str">
            <v>https://jepcolombia.sharepoint.com/:b:/g/SE/DAJ/SDC/ES8XItRH2VlNiv-_3h6JnEQBAPtV2cHGYX2xBFQ1Y_B1Ig?e=4y2pEU</v>
          </cell>
          <cell r="DO433" t="str">
            <v>Ninguna</v>
          </cell>
          <cell r="DP433" t="str">
            <v>Terminado</v>
          </cell>
          <cell r="DQ433" t="str">
            <v>Retiro</v>
          </cell>
          <cell r="DR433" t="str">
            <v>N/A</v>
          </cell>
          <cell r="DS433" t="str">
            <v>PENDIENTE</v>
          </cell>
          <cell r="DT433" t="str">
            <v>N/A</v>
          </cell>
          <cell r="DU433" t="str">
            <v>FEMENINO</v>
          </cell>
        </row>
        <row r="434">
          <cell r="AY434" t="str">
            <v>JEP-248-2023</v>
          </cell>
          <cell r="AZ434" t="str">
            <v>JEP-CSPO-248-2023</v>
          </cell>
          <cell r="BA434" t="str">
            <v>Jairo Cuellar</v>
          </cell>
          <cell r="BB434">
            <v>44958</v>
          </cell>
          <cell r="BC434" t="str">
            <v>Ilit Dahab Mora Vargas</v>
          </cell>
          <cell r="BD434" t="str">
            <v>Contratos o convenios que no requieren pluralidad de ofertas</v>
          </cell>
          <cell r="BE434" t="str">
            <v>1. Prestación de servicios</v>
          </cell>
          <cell r="BF434" t="str">
            <v>Cédula de ciudadanía</v>
          </cell>
          <cell r="BG434">
            <v>1018511123</v>
          </cell>
          <cell r="BH434">
            <v>7</v>
          </cell>
          <cell r="BI434" t="str">
            <v>Persona Natural</v>
          </cell>
          <cell r="BJ434" t="str">
            <v>Bogotá D.C.</v>
          </cell>
          <cell r="BK434" t="str">
            <v>Prestación de servicios profesionales, para gestionar y analizar información que permita  la actualización del Sistema de Monitoreo de Riesgos y Prevención de Afectaciones a los Derechos Humanos en Colombia de la Unidad de Investigación y Acusación de la JEP.</v>
          </cell>
          <cell r="BL434" t="str">
            <v>Funciones de la dependencia</v>
          </cell>
          <cell r="BM434" t="str">
            <v>Harvey Danilo Suarez Morales</v>
          </cell>
          <cell r="BN434" t="str">
            <v>Secretaría Ejecutiva</v>
          </cell>
          <cell r="BO434" t="str">
            <v>I- Unidad de Investigación y Acusación- UIA</v>
          </cell>
          <cell r="BP434" t="str">
            <v>Oscar Alfonso Téllez Valenzuela</v>
          </cell>
          <cell r="BQ434">
            <v>91226679</v>
          </cell>
          <cell r="BR434" t="str">
            <v>I- Unidad de Investigación y Acusación- UIA</v>
          </cell>
          <cell r="BS434" t="str">
            <v>N/A</v>
          </cell>
          <cell r="BT434" t="str">
            <v>N/A</v>
          </cell>
          <cell r="BU434" t="str">
            <v>N/A</v>
          </cell>
          <cell r="BV434" t="str">
            <v>Inversión</v>
          </cell>
          <cell r="BW434">
            <v>10245888</v>
          </cell>
          <cell r="BX434" t="str">
            <v>N/A</v>
          </cell>
          <cell r="BY434" t="str">
            <v>N/A</v>
          </cell>
          <cell r="BZ434">
            <v>3415296</v>
          </cell>
          <cell r="CA434" t="str">
            <v>N/A</v>
          </cell>
          <cell r="CB434">
            <v>43923</v>
          </cell>
          <cell r="CC434">
            <v>65523</v>
          </cell>
          <cell r="CD434" t="str">
            <v xml:space="preserve">	2018011001068</v>
          </cell>
          <cell r="CE434">
            <v>44960</v>
          </cell>
          <cell r="CF434">
            <v>44963</v>
          </cell>
          <cell r="CG434" t="str">
            <v>N/A</v>
          </cell>
          <cell r="CH434" t="str">
            <v>N/A</v>
          </cell>
          <cell r="CI434" t="str">
            <v>N/A</v>
          </cell>
          <cell r="CJ434" t="str">
            <v>N/A</v>
          </cell>
          <cell r="CK434" t="str">
            <v>N/A</v>
          </cell>
          <cell r="CL434">
            <v>0</v>
          </cell>
          <cell r="CM434" t="str">
            <v>N/A</v>
          </cell>
          <cell r="CN434">
            <v>0</v>
          </cell>
          <cell r="CO434" t="str">
            <v>N/A</v>
          </cell>
          <cell r="CP434">
            <v>0</v>
          </cell>
          <cell r="CQ434" t="str">
            <v>N/A</v>
          </cell>
          <cell r="CR434">
            <v>0</v>
          </cell>
          <cell r="CS434" t="str">
            <v>N/A</v>
          </cell>
          <cell r="CT434">
            <v>0</v>
          </cell>
          <cell r="CU434">
            <v>0</v>
          </cell>
          <cell r="CV434">
            <v>0</v>
          </cell>
          <cell r="CW434">
            <v>10245888</v>
          </cell>
          <cell r="CX434" t="str">
            <v>NO</v>
          </cell>
          <cell r="CY434" t="str">
            <v>N/A</v>
          </cell>
          <cell r="CZ434" t="str">
            <v>N/A</v>
          </cell>
          <cell r="DA434" t="str">
            <v>N/A</v>
          </cell>
          <cell r="DB434">
            <v>45046</v>
          </cell>
          <cell r="DC434">
            <v>45046</v>
          </cell>
          <cell r="DD434">
            <v>-296</v>
          </cell>
          <cell r="DE434" t="str">
            <v>NO</v>
          </cell>
          <cell r="DF434" t="str">
            <v>Bogotá D.C.</v>
          </cell>
          <cell r="DG434" t="str">
            <v>Cumplimiento</v>
          </cell>
          <cell r="DH434" t="str">
            <v>37-47-101003855</v>
          </cell>
          <cell r="DI434">
            <v>0</v>
          </cell>
          <cell r="DJ434" t="str">
            <v>Seguros del Estado S.A.</v>
          </cell>
          <cell r="DK434">
            <v>44963</v>
          </cell>
          <cell r="DL434" t="str">
            <v>03/02/2023 - 31/10/2023</v>
          </cell>
          <cell r="DM434">
            <v>44963</v>
          </cell>
          <cell r="DN434" t="str">
            <v>https://jepcolombia.sharepoint.com/:b:/g/SE/DAJ/SDC/ERE6q8z3Q2tLlJ9ANb0v_7MBmYpQq2IxMFWL0-Z7NYOS4w?e=70p9df</v>
          </cell>
          <cell r="DO434" t="str">
            <v>Ninguna</v>
          </cell>
          <cell r="DP434" t="str">
            <v>Terminado</v>
          </cell>
          <cell r="DQ434" t="str">
            <v>Retiro</v>
          </cell>
          <cell r="DR434" t="str">
            <v>N/A</v>
          </cell>
          <cell r="DS434" t="str">
            <v>GOBIERNO Y RELACIONES INTERNACIONALES</v>
          </cell>
          <cell r="DT434" t="str">
            <v>N/A</v>
          </cell>
          <cell r="DU434" t="str">
            <v>FEMENINO</v>
          </cell>
        </row>
        <row r="435">
          <cell r="AY435" t="str">
            <v>JEP-362-2023</v>
          </cell>
          <cell r="AZ435" t="str">
            <v>JEP-CSPO-362-2023</v>
          </cell>
          <cell r="BA435" t="str">
            <v>Julieth Barrera</v>
          </cell>
          <cell r="BB435">
            <v>44967</v>
          </cell>
          <cell r="BC435" t="str">
            <v>Sergio Daniel Quevedo Useche</v>
          </cell>
          <cell r="BD435" t="str">
            <v>Contratos o convenios que no requieren pluralidad de ofertas</v>
          </cell>
          <cell r="BE435" t="str">
            <v>1. Prestación de servicios</v>
          </cell>
          <cell r="BF435" t="str">
            <v>Cédula de ciudadanía</v>
          </cell>
          <cell r="BG435">
            <v>1033703684</v>
          </cell>
          <cell r="BH435">
            <v>6</v>
          </cell>
          <cell r="BI435" t="str">
            <v>Persona Natural</v>
          </cell>
          <cell r="BJ435" t="str">
            <v>Bogotá D.C.</v>
          </cell>
          <cell r="BK435" t="str">
            <v>Prestación de servicios profesionales, para apoyar y acompañar al grupo de protección a víctimas, testigos y demás intervinientes de la UIA, en el análisis y definición de los niveles de riesgo individual y colectivo de las solicitudes de las medidas de protección.</v>
          </cell>
          <cell r="BL435"/>
          <cell r="BM435" t="str">
            <v>Harvey Danilo Suarez Morales</v>
          </cell>
          <cell r="BN435" t="str">
            <v>Secretaría Ejecutiva</v>
          </cell>
          <cell r="BO435" t="str">
            <v>I- Unidad de Investigación y Acusación- UIA</v>
          </cell>
          <cell r="BP435" t="str">
            <v>Oscar Alfonso Téllez Valenzuela</v>
          </cell>
          <cell r="BQ435">
            <v>91226679</v>
          </cell>
          <cell r="BR435" t="str">
            <v>I- Unidad de Investigación y Acusación- UIA</v>
          </cell>
          <cell r="BS435" t="str">
            <v>N/A</v>
          </cell>
          <cell r="BT435" t="str">
            <v>N/A</v>
          </cell>
          <cell r="BU435" t="str">
            <v>N/A</v>
          </cell>
          <cell r="BV435" t="str">
            <v>Inversión</v>
          </cell>
          <cell r="BW435">
            <v>22768647</v>
          </cell>
          <cell r="BX435" t="str">
            <v>N/A</v>
          </cell>
          <cell r="BY435" t="str">
            <v>N/A</v>
          </cell>
          <cell r="BZ435">
            <v>7589549</v>
          </cell>
          <cell r="CA435" t="str">
            <v>N/A</v>
          </cell>
          <cell r="CB435">
            <v>44023</v>
          </cell>
          <cell r="CC435" t="str">
            <v xml:space="preserve">	100723</v>
          </cell>
          <cell r="CD435">
            <v>2018011001068</v>
          </cell>
          <cell r="CE435">
            <v>44974</v>
          </cell>
          <cell r="CF435">
            <v>44975</v>
          </cell>
          <cell r="CG435" t="str">
            <v>N/A</v>
          </cell>
          <cell r="CH435" t="str">
            <v>N/A</v>
          </cell>
          <cell r="CI435" t="str">
            <v>N/A</v>
          </cell>
          <cell r="CJ435" t="str">
            <v>N/A</v>
          </cell>
          <cell r="CK435" t="str">
            <v>N/A</v>
          </cell>
          <cell r="CL435">
            <v>0</v>
          </cell>
          <cell r="CM435" t="str">
            <v>N/A</v>
          </cell>
          <cell r="CN435">
            <v>0</v>
          </cell>
          <cell r="CO435" t="str">
            <v>N/A</v>
          </cell>
          <cell r="CP435">
            <v>0</v>
          </cell>
          <cell r="CQ435" t="str">
            <v>N/A</v>
          </cell>
          <cell r="CR435">
            <v>0</v>
          </cell>
          <cell r="CS435" t="str">
            <v>N/A</v>
          </cell>
          <cell r="CT435">
            <v>0</v>
          </cell>
          <cell r="CU435">
            <v>0</v>
          </cell>
          <cell r="CV435">
            <v>0</v>
          </cell>
          <cell r="CW435">
            <v>22768647</v>
          </cell>
          <cell r="CX435" t="str">
            <v>NO</v>
          </cell>
          <cell r="CY435" t="str">
            <v>N/A</v>
          </cell>
          <cell r="CZ435" t="str">
            <v>N/A</v>
          </cell>
          <cell r="DA435" t="str">
            <v>N/A</v>
          </cell>
          <cell r="DB435">
            <v>45046</v>
          </cell>
          <cell r="DC435">
            <v>45046</v>
          </cell>
          <cell r="DD435">
            <v>-296</v>
          </cell>
          <cell r="DE435" t="str">
            <v>NO</v>
          </cell>
          <cell r="DF435" t="str">
            <v>Bogotá D.C.</v>
          </cell>
          <cell r="DG435" t="str">
            <v>Cumplimiento</v>
          </cell>
          <cell r="DH435" t="str">
            <v>37-47-101003879</v>
          </cell>
          <cell r="DI435">
            <v>0</v>
          </cell>
          <cell r="DJ435" t="str">
            <v>Seguros del Estado S.A.</v>
          </cell>
          <cell r="DK435">
            <v>44974</v>
          </cell>
          <cell r="DL435" t="str">
            <v>17/02/2023 - 31/10/2023</v>
          </cell>
          <cell r="DM435">
            <v>44974</v>
          </cell>
          <cell r="DN435" t="str">
            <v>https://jepcolombia.sharepoint.com/:b:/g/SE/DAJ/SDC/ESU7vGZJEh5JipLgpoX1WUIBNh7C8Ux1-GfPrW07_FiMOA?e=LbEouw</v>
          </cell>
          <cell r="DO435" t="str">
            <v>Ninguna</v>
          </cell>
          <cell r="DP435" t="str">
            <v>Terminado</v>
          </cell>
          <cell r="DQ435" t="str">
            <v>Retiro</v>
          </cell>
          <cell r="DR435" t="str">
            <v>N/A</v>
          </cell>
          <cell r="DS435" t="str">
            <v>DERECHO</v>
          </cell>
          <cell r="DT435" t="str">
            <v>N/A</v>
          </cell>
          <cell r="DU435" t="str">
            <v>MASCULINO</v>
          </cell>
        </row>
        <row r="436">
          <cell r="AY436" t="str">
            <v>JEP-361-2023</v>
          </cell>
          <cell r="AZ436" t="str">
            <v>JEP-CSPO-361-2023</v>
          </cell>
          <cell r="BA436" t="str">
            <v>Julieth Barrera</v>
          </cell>
          <cell r="BB436">
            <v>44967</v>
          </cell>
          <cell r="BC436" t="str">
            <v>José Libardo González Franco</v>
          </cell>
          <cell r="BD436" t="str">
            <v>Contratos o convenios que no requieren pluralidad de ofertas</v>
          </cell>
          <cell r="BE436" t="str">
            <v>1. Prestación de servicios</v>
          </cell>
          <cell r="BF436" t="str">
            <v>Cédula de ciudadanía</v>
          </cell>
          <cell r="BG436">
            <v>80377709</v>
          </cell>
          <cell r="BH436">
            <v>2</v>
          </cell>
          <cell r="BI436" t="str">
            <v>Persona Natural</v>
          </cell>
          <cell r="BJ436" t="str">
            <v>Bogotá D.C.</v>
          </cell>
          <cell r="BK436" t="str">
            <v>Prestación de servicios profesionales, para apoyar y acompañar al grupo de protección a víctimas, testigos y demás intervinientes de la UIA, en el análisis y definición de los niveles de riesgo individual y colectivo de las solicitudes de las medidas de protección.</v>
          </cell>
          <cell r="BL436"/>
          <cell r="BM436" t="str">
            <v>Harvey Danilo Suarez Morales</v>
          </cell>
          <cell r="BN436" t="str">
            <v>Secretaría Ejecutiva</v>
          </cell>
          <cell r="BO436" t="str">
            <v>I- Unidad de Investigación y Acusación- UIA</v>
          </cell>
          <cell r="BP436" t="str">
            <v>Oscar Alfonso Téllez Valenzuela</v>
          </cell>
          <cell r="BQ436">
            <v>91226679</v>
          </cell>
          <cell r="BR436" t="str">
            <v>I- Unidad de Investigación y Acusación- UIA</v>
          </cell>
          <cell r="BS436" t="str">
            <v>N/A</v>
          </cell>
          <cell r="BT436" t="str">
            <v>N/A</v>
          </cell>
          <cell r="BU436" t="str">
            <v>N/A</v>
          </cell>
          <cell r="BV436" t="str">
            <v>Inversión</v>
          </cell>
          <cell r="BW436">
            <v>22768647</v>
          </cell>
          <cell r="BX436" t="str">
            <v>N/A</v>
          </cell>
          <cell r="BY436" t="str">
            <v>N/A</v>
          </cell>
          <cell r="BZ436">
            <v>7589549</v>
          </cell>
          <cell r="CA436" t="str">
            <v>N/A</v>
          </cell>
          <cell r="CB436">
            <v>44123</v>
          </cell>
          <cell r="CC436">
            <v>88823</v>
          </cell>
          <cell r="CD436">
            <v>2018011001068</v>
          </cell>
          <cell r="CE436">
            <v>44971</v>
          </cell>
          <cell r="CF436">
            <v>44973</v>
          </cell>
          <cell r="CG436" t="str">
            <v>N/A</v>
          </cell>
          <cell r="CH436" t="str">
            <v>N/A</v>
          </cell>
          <cell r="CI436" t="str">
            <v>N/A</v>
          </cell>
          <cell r="CJ436" t="str">
            <v>N/A</v>
          </cell>
          <cell r="CK436" t="str">
            <v>N/A</v>
          </cell>
          <cell r="CL436">
            <v>0</v>
          </cell>
          <cell r="CM436" t="str">
            <v>N/A</v>
          </cell>
          <cell r="CN436">
            <v>0</v>
          </cell>
          <cell r="CO436" t="str">
            <v>N/A</v>
          </cell>
          <cell r="CP436">
            <v>0</v>
          </cell>
          <cell r="CQ436" t="str">
            <v>N/A</v>
          </cell>
          <cell r="CR436">
            <v>0</v>
          </cell>
          <cell r="CS436" t="str">
            <v>N/A</v>
          </cell>
          <cell r="CT436">
            <v>0</v>
          </cell>
          <cell r="CU436">
            <v>0</v>
          </cell>
          <cell r="CV436">
            <v>0</v>
          </cell>
          <cell r="CW436">
            <v>22768647</v>
          </cell>
          <cell r="CX436" t="str">
            <v>NO</v>
          </cell>
          <cell r="CY436" t="str">
            <v>N/A</v>
          </cell>
          <cell r="CZ436" t="str">
            <v>N/A</v>
          </cell>
          <cell r="DA436" t="str">
            <v>N/A</v>
          </cell>
          <cell r="DB436">
            <v>45046</v>
          </cell>
          <cell r="DC436">
            <v>45046</v>
          </cell>
          <cell r="DD436">
            <v>-296</v>
          </cell>
          <cell r="DE436" t="str">
            <v>NO</v>
          </cell>
          <cell r="DF436" t="str">
            <v>Bogotá D.C.</v>
          </cell>
          <cell r="DG436" t="str">
            <v>Cumplimiento</v>
          </cell>
          <cell r="DH436" t="str">
            <v>37-47-101003873</v>
          </cell>
          <cell r="DI436">
            <v>0</v>
          </cell>
          <cell r="DJ436" t="str">
            <v>Seguros del Estado S.A.</v>
          </cell>
          <cell r="DK436">
            <v>44972</v>
          </cell>
          <cell r="DL436" t="str">
            <v>14/02/2023 - 31/10/2023</v>
          </cell>
          <cell r="DM436">
            <v>44973</v>
          </cell>
          <cell r="DN436" t="str">
            <v>https://jepcolombia.sharepoint.com/:b:/g/SE/DAJ/SDC/EeI4WJhxORtEmRPX9ypXTX8BG5zwChrSFGYg45ZhzrkBGA?e=yNN3UC</v>
          </cell>
          <cell r="DO436" t="str">
            <v>Ninguna</v>
          </cell>
          <cell r="DP436" t="str">
            <v>Terminado</v>
          </cell>
          <cell r="DQ436" t="str">
            <v>Retiro</v>
          </cell>
          <cell r="DR436" t="str">
            <v>N/A</v>
          </cell>
          <cell r="DS436" t="str">
            <v>PENDIENTE</v>
          </cell>
          <cell r="DT436" t="str">
            <v>N/A</v>
          </cell>
          <cell r="DU436" t="str">
            <v>MASCULINO</v>
          </cell>
        </row>
        <row r="437">
          <cell r="AY437" t="str">
            <v>JEP-364-2023</v>
          </cell>
          <cell r="AZ437" t="str">
            <v>JEP-CSPO-364-2023</v>
          </cell>
          <cell r="BA437" t="str">
            <v>Julieth Barrera</v>
          </cell>
          <cell r="BB437">
            <v>44967</v>
          </cell>
          <cell r="BC437" t="str">
            <v>Ana María Alejo Rubiano</v>
          </cell>
          <cell r="BD437" t="str">
            <v>Contratos o convenios que no requieren pluralidad de ofertas</v>
          </cell>
          <cell r="BE437" t="str">
            <v>1. Prestación de servicios</v>
          </cell>
          <cell r="BF437" t="str">
            <v>Cédula de ciudadanía</v>
          </cell>
          <cell r="BG437">
            <v>53003684</v>
          </cell>
          <cell r="BH437">
            <v>4</v>
          </cell>
          <cell r="BI437" t="str">
            <v>Persona Natural</v>
          </cell>
          <cell r="BJ437" t="str">
            <v>Bogotá D.C.</v>
          </cell>
          <cell r="BK437" t="str">
            <v>Prestación de servicios profesionales, para apoyar y acompañar al grupo de protección a víctimas, testigos y demás intervinientes de la UIA, en el análisis y definición de los niveles de riesgo individual y colectivo de las solicitudes de las medidas de protección.</v>
          </cell>
          <cell r="BL437"/>
          <cell r="BM437" t="str">
            <v>Harvey Danilo Suarez Morales</v>
          </cell>
          <cell r="BN437" t="str">
            <v>Secretaría Ejecutiva</v>
          </cell>
          <cell r="BO437" t="str">
            <v>I- Unidad de Investigación y Acusación- UIA</v>
          </cell>
          <cell r="BP437" t="str">
            <v>Oscar Alfonso Téllez Valenzuela</v>
          </cell>
          <cell r="BQ437">
            <v>91226679</v>
          </cell>
          <cell r="BR437" t="str">
            <v>I- Unidad de Investigación y Acusación- UIA</v>
          </cell>
          <cell r="BS437" t="str">
            <v>N/A</v>
          </cell>
          <cell r="BT437" t="str">
            <v>N/A</v>
          </cell>
          <cell r="BU437" t="str">
            <v>N/A</v>
          </cell>
          <cell r="BV437" t="str">
            <v>Inversión</v>
          </cell>
          <cell r="BW437">
            <v>22768647</v>
          </cell>
          <cell r="BX437" t="str">
            <v>N/A</v>
          </cell>
          <cell r="BY437" t="str">
            <v>N/A</v>
          </cell>
          <cell r="BZ437">
            <v>7589549</v>
          </cell>
          <cell r="CA437" t="str">
            <v>N/A</v>
          </cell>
          <cell r="CB437">
            <v>44223</v>
          </cell>
          <cell r="CC437">
            <v>88923</v>
          </cell>
          <cell r="CD437">
            <v>2018011001068</v>
          </cell>
          <cell r="CE437">
            <v>44971</v>
          </cell>
          <cell r="CF437">
            <v>44973</v>
          </cell>
          <cell r="CG437" t="str">
            <v>N/A</v>
          </cell>
          <cell r="CH437" t="str">
            <v>N/A</v>
          </cell>
          <cell r="CI437" t="str">
            <v>N/A</v>
          </cell>
          <cell r="CJ437" t="str">
            <v>N/A</v>
          </cell>
          <cell r="CK437" t="str">
            <v>N/A</v>
          </cell>
          <cell r="CL437">
            <v>0</v>
          </cell>
          <cell r="CM437" t="str">
            <v>N/A</v>
          </cell>
          <cell r="CN437">
            <v>0</v>
          </cell>
          <cell r="CO437" t="str">
            <v>N/A</v>
          </cell>
          <cell r="CP437">
            <v>0</v>
          </cell>
          <cell r="CQ437" t="str">
            <v>N/A</v>
          </cell>
          <cell r="CR437">
            <v>0</v>
          </cell>
          <cell r="CS437" t="str">
            <v>N/A</v>
          </cell>
          <cell r="CT437">
            <v>0</v>
          </cell>
          <cell r="CU437">
            <v>0</v>
          </cell>
          <cell r="CV437">
            <v>0</v>
          </cell>
          <cell r="CW437">
            <v>22768647</v>
          </cell>
          <cell r="CX437" t="str">
            <v>NO</v>
          </cell>
          <cell r="CY437" t="str">
            <v>N/A</v>
          </cell>
          <cell r="CZ437" t="str">
            <v>N/A</v>
          </cell>
          <cell r="DA437" t="str">
            <v>N/A</v>
          </cell>
          <cell r="DB437">
            <v>45046</v>
          </cell>
          <cell r="DC437">
            <v>45046</v>
          </cell>
          <cell r="DD437">
            <v>-296</v>
          </cell>
          <cell r="DE437" t="str">
            <v>NO</v>
          </cell>
          <cell r="DF437" t="str">
            <v>Bogotá D.C.</v>
          </cell>
          <cell r="DG437" t="str">
            <v>Cumplimiento</v>
          </cell>
          <cell r="DH437" t="str">
            <v>37-47-101003873</v>
          </cell>
          <cell r="DI437">
            <v>0</v>
          </cell>
          <cell r="DJ437" t="str">
            <v>Seguros del Estado S.A.</v>
          </cell>
          <cell r="DK437">
            <v>44972</v>
          </cell>
          <cell r="DL437" t="str">
            <v>14/02/2023 - 31/10/2023</v>
          </cell>
          <cell r="DM437">
            <v>44973</v>
          </cell>
          <cell r="DN437" t="str">
            <v>https://jepcolombia.sharepoint.com/:b:/g/SE/DAJ/SDC/EVRzfse31xRPuy9iy7qbO_wBnIIV2vjLZTBBgjmWURlx3Q?e=bpoigZ</v>
          </cell>
          <cell r="DO437" t="str">
            <v>Ninguna</v>
          </cell>
          <cell r="DP437" t="str">
            <v>Terminado</v>
          </cell>
          <cell r="DQ437" t="str">
            <v>Retiro</v>
          </cell>
          <cell r="DR437" t="str">
            <v>N/A</v>
          </cell>
          <cell r="DS437" t="str">
            <v>PENDIENTE</v>
          </cell>
          <cell r="DT437" t="str">
            <v>N/A</v>
          </cell>
          <cell r="DU437" t="str">
            <v>FEMENINO</v>
          </cell>
        </row>
        <row r="438">
          <cell r="AY438" t="str">
            <v>JEP-366-2023</v>
          </cell>
          <cell r="AZ438" t="str">
            <v>JEP-CSPO-366-2023</v>
          </cell>
          <cell r="BA438" t="str">
            <v>Julieth Barrera</v>
          </cell>
          <cell r="BB438">
            <v>44967</v>
          </cell>
          <cell r="BC438" t="str">
            <v>Julio Cesar Mora Figueroa</v>
          </cell>
          <cell r="BD438" t="str">
            <v>Contratos o convenios que no requieren pluralidad de ofertas</v>
          </cell>
          <cell r="BE438" t="str">
            <v>1. Prestación de servicios</v>
          </cell>
          <cell r="BF438" t="str">
            <v>Cédula de ciudadanía</v>
          </cell>
          <cell r="BG438">
            <v>91013610</v>
          </cell>
          <cell r="BH438">
            <v>0</v>
          </cell>
          <cell r="BI438" t="str">
            <v>Persona Natural</v>
          </cell>
          <cell r="BJ438" t="str">
            <v>Bogotá D.C.</v>
          </cell>
          <cell r="BK438" t="str">
            <v>Prestación de servicios profesionales, para apoyar y acompañar al grupo de protección a víctimas, testigos y demás intervinientes de la UIA, en el análisis y definición de los niveles de riesgo individual y colectivo de las solicitudes de las medidas de protección.</v>
          </cell>
          <cell r="BL438"/>
          <cell r="BM438" t="str">
            <v>Harvey Danilo Suarez Morales</v>
          </cell>
          <cell r="BN438" t="str">
            <v>Secretaría Ejecutiva</v>
          </cell>
          <cell r="BO438" t="str">
            <v>I- Unidad de Investigación y Acusación- UIA</v>
          </cell>
          <cell r="BP438" t="str">
            <v>Oscar Alfonso Téllez Valenzuela</v>
          </cell>
          <cell r="BQ438">
            <v>91226679</v>
          </cell>
          <cell r="BR438" t="str">
            <v>I- Unidad de Investigación y Acusación- UIA</v>
          </cell>
          <cell r="BS438" t="str">
            <v>N/A</v>
          </cell>
          <cell r="BT438" t="str">
            <v>N/A</v>
          </cell>
          <cell r="BU438" t="str">
            <v>N/A</v>
          </cell>
          <cell r="BV438" t="str">
            <v>Inversión</v>
          </cell>
          <cell r="BW438">
            <v>22768647</v>
          </cell>
          <cell r="BX438" t="str">
            <v>N/A</v>
          </cell>
          <cell r="BY438" t="str">
            <v>N/A</v>
          </cell>
          <cell r="BZ438">
            <v>7589549</v>
          </cell>
          <cell r="CA438" t="str">
            <v>N/A</v>
          </cell>
          <cell r="CB438">
            <v>44323</v>
          </cell>
          <cell r="CC438">
            <v>44323</v>
          </cell>
          <cell r="CD438">
            <v>2018011001068</v>
          </cell>
          <cell r="CE438">
            <v>44974</v>
          </cell>
          <cell r="CF438">
            <v>44978</v>
          </cell>
          <cell r="CG438" t="str">
            <v>N/A</v>
          </cell>
          <cell r="CH438" t="str">
            <v>N/A</v>
          </cell>
          <cell r="CI438" t="str">
            <v>N/A</v>
          </cell>
          <cell r="CJ438" t="str">
            <v>N/A</v>
          </cell>
          <cell r="CK438" t="str">
            <v>N/A</v>
          </cell>
          <cell r="CL438">
            <v>0</v>
          </cell>
          <cell r="CM438" t="str">
            <v>N/A</v>
          </cell>
          <cell r="CN438">
            <v>0</v>
          </cell>
          <cell r="CO438" t="str">
            <v>N/A</v>
          </cell>
          <cell r="CP438">
            <v>0</v>
          </cell>
          <cell r="CQ438" t="str">
            <v>N/A</v>
          </cell>
          <cell r="CR438">
            <v>0</v>
          </cell>
          <cell r="CS438" t="str">
            <v>N/A</v>
          </cell>
          <cell r="CT438">
            <v>0</v>
          </cell>
          <cell r="CU438">
            <v>0</v>
          </cell>
          <cell r="CV438">
            <v>0</v>
          </cell>
          <cell r="CW438">
            <v>22768647</v>
          </cell>
          <cell r="CX438" t="str">
            <v>NO</v>
          </cell>
          <cell r="CY438" t="str">
            <v>N/A</v>
          </cell>
          <cell r="CZ438" t="str">
            <v>N/A</v>
          </cell>
          <cell r="DA438" t="str">
            <v>N/A</v>
          </cell>
          <cell r="DB438">
            <v>45046</v>
          </cell>
          <cell r="DC438">
            <v>45046</v>
          </cell>
          <cell r="DD438">
            <v>-296</v>
          </cell>
          <cell r="DE438" t="str">
            <v>NO</v>
          </cell>
          <cell r="DF438" t="str">
            <v>Bogotá D.C.</v>
          </cell>
          <cell r="DG438" t="str">
            <v>Cumplimiento</v>
          </cell>
          <cell r="DH438" t="str">
            <v>340 47 994000043322</v>
          </cell>
          <cell r="DI438">
            <v>0</v>
          </cell>
          <cell r="DJ438" t="str">
            <v>Aseguradora Solidaria de Colombia</v>
          </cell>
          <cell r="DK438">
            <v>44974</v>
          </cell>
          <cell r="DL438" t="str">
            <v>17/02/2023 - 10/11/2023</v>
          </cell>
          <cell r="DM438">
            <v>44978</v>
          </cell>
          <cell r="DN438" t="str">
            <v>https://jepcolombia.sharepoint.com/:b:/g/SE/DAJ/SDC/EQZ7gpy74RZCoHa7hhpPsZkBlRyUyx1Ahv2hlx0wu6W6lg?e=VGH116</v>
          </cell>
          <cell r="DO438" t="str">
            <v>Ninguna</v>
          </cell>
          <cell r="DP438" t="str">
            <v>Terminado</v>
          </cell>
          <cell r="DQ438" t="str">
            <v>Retiro</v>
          </cell>
          <cell r="DR438" t="str">
            <v>N/A</v>
          </cell>
          <cell r="DS438" t="str">
            <v>DERECHO</v>
          </cell>
          <cell r="DT438" t="str">
            <v>N/A</v>
          </cell>
          <cell r="DU438" t="str">
            <v>MASCULINO</v>
          </cell>
        </row>
        <row r="439">
          <cell r="AY439" t="str">
            <v>JEP-365-2023</v>
          </cell>
          <cell r="AZ439" t="str">
            <v>JEP-CSPO-365-2023</v>
          </cell>
          <cell r="BA439" t="str">
            <v>Julieth Barrera</v>
          </cell>
          <cell r="BB439">
            <v>44967</v>
          </cell>
          <cell r="BC439" t="str">
            <v>Paula Andrea Vellojín Ojeda</v>
          </cell>
          <cell r="BD439" t="str">
            <v>Contratos o convenios que no requieren pluralidad de ofertas</v>
          </cell>
          <cell r="BE439" t="str">
            <v>1. Prestación de servicios</v>
          </cell>
          <cell r="BF439" t="str">
            <v>Cédula de ciudadanía</v>
          </cell>
          <cell r="BG439">
            <v>1068666462</v>
          </cell>
          <cell r="BH439">
            <v>6</v>
          </cell>
          <cell r="BI439" t="str">
            <v>Persona Natural</v>
          </cell>
          <cell r="BJ439" t="str">
            <v>Cienaga de Oro</v>
          </cell>
          <cell r="BK439" t="str">
            <v>Prestación de servicios profesionales, para apoyar y acompañar al grupo de protección a víctimas, testigos y demás intervinientes de la UIA, en el análisis y definición de los niveles de riesgo individual y colectivo de las solicitudes de las medidas de protección.</v>
          </cell>
          <cell r="BL439"/>
          <cell r="BM439" t="str">
            <v>Harvey Danilo Suarez Morales</v>
          </cell>
          <cell r="BN439" t="str">
            <v>Secretaría Ejecutiva</v>
          </cell>
          <cell r="BO439" t="str">
            <v>I- Unidad de Investigación y Acusación- UIA</v>
          </cell>
          <cell r="BP439" t="str">
            <v>Oscar Alfonso Téllez Valenzuela</v>
          </cell>
          <cell r="BQ439">
            <v>91226679</v>
          </cell>
          <cell r="BR439" t="str">
            <v>I- Unidad de Investigación y Acusación- UIA</v>
          </cell>
          <cell r="BS439" t="str">
            <v>N/A</v>
          </cell>
          <cell r="BT439" t="str">
            <v>N/A</v>
          </cell>
          <cell r="BU439" t="str">
            <v>N/A</v>
          </cell>
          <cell r="BV439" t="str">
            <v>Inversión</v>
          </cell>
          <cell r="BW439">
            <v>14571930</v>
          </cell>
          <cell r="BX439" t="str">
            <v>N/A</v>
          </cell>
          <cell r="BY439" t="str">
            <v>N/A</v>
          </cell>
          <cell r="BZ439">
            <v>4857310</v>
          </cell>
          <cell r="CA439" t="str">
            <v>N/A</v>
          </cell>
          <cell r="CB439">
            <v>44423</v>
          </cell>
          <cell r="CC439">
            <v>93123</v>
          </cell>
          <cell r="CD439">
            <v>2018011001068</v>
          </cell>
          <cell r="CE439">
            <v>44973</v>
          </cell>
          <cell r="CF439">
            <v>44974</v>
          </cell>
          <cell r="CG439" t="str">
            <v>N/A</v>
          </cell>
          <cell r="CH439" t="str">
            <v>N/A</v>
          </cell>
          <cell r="CI439" t="str">
            <v>N/A</v>
          </cell>
          <cell r="CJ439" t="str">
            <v>N/A</v>
          </cell>
          <cell r="CK439" t="str">
            <v>N/A</v>
          </cell>
          <cell r="CL439">
            <v>1942920</v>
          </cell>
          <cell r="CM439" t="str">
            <v>N/A</v>
          </cell>
          <cell r="CN439">
            <v>0</v>
          </cell>
          <cell r="CO439" t="str">
            <v>N/A</v>
          </cell>
          <cell r="CP439">
            <v>0</v>
          </cell>
          <cell r="CQ439" t="str">
            <v>N/A</v>
          </cell>
          <cell r="CR439">
            <v>0</v>
          </cell>
          <cell r="CS439" t="str">
            <v>N/A</v>
          </cell>
          <cell r="CT439">
            <v>1</v>
          </cell>
          <cell r="CU439">
            <v>0</v>
          </cell>
          <cell r="CV439">
            <v>31</v>
          </cell>
          <cell r="CW439">
            <v>16514850</v>
          </cell>
          <cell r="CX439" t="str">
            <v>NO</v>
          </cell>
          <cell r="CY439" t="str">
            <v>N/A</v>
          </cell>
          <cell r="CZ439" t="str">
            <v>N/A</v>
          </cell>
          <cell r="DA439" t="str">
            <v>N/A</v>
          </cell>
          <cell r="DB439">
            <v>45046</v>
          </cell>
          <cell r="DC439">
            <v>45077</v>
          </cell>
          <cell r="DD439">
            <v>-265</v>
          </cell>
          <cell r="DE439" t="str">
            <v>NO</v>
          </cell>
          <cell r="DF439" t="str">
            <v>Bogotá D.C.</v>
          </cell>
          <cell r="DG439" t="str">
            <v>Cumplimiento</v>
          </cell>
          <cell r="DH439" t="str">
            <v>37-47-101003875
37-47-101003875</v>
          </cell>
          <cell r="DI439" t="str">
            <v>0
2</v>
          </cell>
          <cell r="DJ439" t="str">
            <v>Seguros del Estado S.A.
Seguros del Estado S.A.</v>
          </cell>
          <cell r="DK439" t="str">
            <v>16/02/2023
02/05/2023</v>
          </cell>
          <cell r="DL439" t="str">
            <v>16/02/2023 - 31/10/2023
16/02/2023 -30/11/2023</v>
          </cell>
          <cell r="DM439" t="str">
            <v>17/02/2023
04/05/2023</v>
          </cell>
          <cell r="DN439" t="str">
            <v>https://jepcolombia.sharepoint.com/:b:/g/SE/DAJ/SDC/EQIsAz7GxiFOsbPgXqwVrB8BkAeZwdmpIl0Y6U4lodogeQ?e=q2di8R</v>
          </cell>
          <cell r="DO439" t="str">
            <v>Aclarar que en la plataforma Secop II se ajustan
los valores correspondientes a adición y prórroga así:
-Adición por la suma de $1.942.920 para un total del contrato de $16.514.850
-Prórroga hasta el 31 de mayo de 2023.</v>
          </cell>
          <cell r="DP439" t="str">
            <v>Terminado</v>
          </cell>
          <cell r="DQ439" t="str">
            <v>Adición y prorroga</v>
          </cell>
          <cell r="DR439" t="str">
            <v>N/A</v>
          </cell>
          <cell r="DS439" t="str">
            <v>DERECHO</v>
          </cell>
          <cell r="DT439" t="str">
            <v>N/A</v>
          </cell>
          <cell r="DU439" t="str">
            <v>FEMENINO</v>
          </cell>
        </row>
        <row r="440">
          <cell r="AY440" t="str">
            <v>JEP-096-2023</v>
          </cell>
          <cell r="AZ440" t="str">
            <v>JEP-CSPO-096-2023</v>
          </cell>
          <cell r="BA440" t="str">
            <v>Jairo Cuellar</v>
          </cell>
          <cell r="BB440">
            <v>44944</v>
          </cell>
          <cell r="BC440" t="str">
            <v>Marilsa Tumarosa Nieto</v>
          </cell>
          <cell r="BD440" t="str">
            <v>Contratos o convenios que no requieren pluralidad de ofertas</v>
          </cell>
          <cell r="BE440" t="str">
            <v>1. Prestación de servicios</v>
          </cell>
          <cell r="BF440" t="str">
            <v>Cédula de ciudadanía</v>
          </cell>
          <cell r="BG440">
            <v>1023873412</v>
          </cell>
          <cell r="BH440">
            <v>1</v>
          </cell>
          <cell r="BI440" t="str">
            <v>Persona Natural</v>
          </cell>
          <cell r="BJ440" t="str">
            <v>Bogotá D.C.</v>
          </cell>
          <cell r="BK440" t="str">
            <v>Prestación de servicios profesionales al grupo de protección a víctimas, testigos y demás intervinientes de la UIA, para apoyar las gestiones administrativas con ocasión del seguimiento a la implementación y ejecución de las medidas de protección complementarias.</v>
          </cell>
          <cell r="BL440" t="str">
            <v>Funciones de la dependencia</v>
          </cell>
          <cell r="BM440" t="str">
            <v>Harvey Danilo Suarez Morales</v>
          </cell>
          <cell r="BN440" t="str">
            <v>Secretaría Ejecutiva</v>
          </cell>
          <cell r="BO440" t="str">
            <v>I- Unidad de Investigación y Acusación- UIA</v>
          </cell>
          <cell r="BP440" t="str">
            <v>Oscar Alfonso Téllez Valenzuela</v>
          </cell>
          <cell r="BQ440">
            <v>91226679</v>
          </cell>
          <cell r="BR440" t="str">
            <v>I- Unidad de Investigación y Acusación- UIA</v>
          </cell>
          <cell r="BS440" t="str">
            <v>N/A</v>
          </cell>
          <cell r="BT440" t="str">
            <v>N/A</v>
          </cell>
          <cell r="BU440" t="str">
            <v>N/A</v>
          </cell>
          <cell r="BV440" t="str">
            <v>Inversión</v>
          </cell>
          <cell r="BW440">
            <v>17648220</v>
          </cell>
          <cell r="BX440" t="str">
            <v>N/A</v>
          </cell>
          <cell r="BY440" t="str">
            <v>N/A</v>
          </cell>
          <cell r="BZ440">
            <v>4857310</v>
          </cell>
          <cell r="CA440" t="str">
            <v>N/A</v>
          </cell>
          <cell r="CB440">
            <v>28523</v>
          </cell>
          <cell r="CC440">
            <v>40223</v>
          </cell>
          <cell r="CD440">
            <v>2018011001068</v>
          </cell>
          <cell r="CE440">
            <v>44950</v>
          </cell>
          <cell r="CF440">
            <v>44951</v>
          </cell>
          <cell r="CG440" t="str">
            <v>N/A</v>
          </cell>
          <cell r="CH440" t="str">
            <v>N/A</v>
          </cell>
          <cell r="CI440" t="str">
            <v>N/A</v>
          </cell>
          <cell r="CJ440" t="str">
            <v>N/A</v>
          </cell>
          <cell r="CK440" t="str">
            <v>N/A</v>
          </cell>
          <cell r="CL440">
            <v>0</v>
          </cell>
          <cell r="CM440" t="str">
            <v>N/A</v>
          </cell>
          <cell r="CN440">
            <v>0</v>
          </cell>
          <cell r="CO440" t="str">
            <v>N/A</v>
          </cell>
          <cell r="CP440">
            <v>0</v>
          </cell>
          <cell r="CQ440" t="str">
            <v>N/A</v>
          </cell>
          <cell r="CR440">
            <v>0</v>
          </cell>
          <cell r="CS440" t="str">
            <v>N/A</v>
          </cell>
          <cell r="CT440">
            <v>0</v>
          </cell>
          <cell r="CU440">
            <v>0</v>
          </cell>
          <cell r="CV440">
            <v>0</v>
          </cell>
          <cell r="CW440">
            <v>17648220</v>
          </cell>
          <cell r="CX440" t="str">
            <v>NO</v>
          </cell>
          <cell r="CY440" t="str">
            <v>N/A</v>
          </cell>
          <cell r="CZ440" t="str">
            <v>N/A</v>
          </cell>
          <cell r="DA440" t="str">
            <v>N/A</v>
          </cell>
          <cell r="DB440">
            <v>45046</v>
          </cell>
          <cell r="DC440">
            <v>45046</v>
          </cell>
          <cell r="DD440">
            <v>-296</v>
          </cell>
          <cell r="DE440" t="str">
            <v>SI</v>
          </cell>
          <cell r="DF440" t="str">
            <v>Bogotá D.C.</v>
          </cell>
          <cell r="DG440" t="str">
            <v>Cumplimiento</v>
          </cell>
          <cell r="DH440" t="str">
            <v>37-47-101003828</v>
          </cell>
          <cell r="DI440">
            <v>0</v>
          </cell>
          <cell r="DJ440" t="str">
            <v>Seguros del Estado S.A.</v>
          </cell>
          <cell r="DK440">
            <v>44950</v>
          </cell>
          <cell r="DL440" t="str">
            <v>24/01/2023 - 31/10/2023</v>
          </cell>
          <cell r="DM440">
            <v>44950</v>
          </cell>
          <cell r="DN440" t="str">
            <v>https://jepcolombia.sharepoint.com/:b:/g/SE/DAJ/SDC/ESJWivUW70NLnOGjQRORB00BefMwnQFYn8IkKL-dXg4k0g?e=chWfQD</v>
          </cell>
          <cell r="DO440" t="str">
            <v>Ninguna</v>
          </cell>
          <cell r="DP440" t="str">
            <v>Terminado</v>
          </cell>
          <cell r="DQ440" t="str">
            <v>Retiro</v>
          </cell>
          <cell r="DR440" t="str">
            <v>N/A</v>
          </cell>
          <cell r="DS440" t="str">
            <v>ADMINISTRACIÓN DE EMPRESAS</v>
          </cell>
          <cell r="DT440" t="str">
            <v>N/A</v>
          </cell>
          <cell r="DU440" t="str">
            <v>FEMENINO</v>
          </cell>
        </row>
        <row r="441">
          <cell r="AY441" t="str">
            <v>JEP-098-2023</v>
          </cell>
          <cell r="AZ441" t="str">
            <v>JEP-CSPO-098-2023</v>
          </cell>
          <cell r="BA441" t="str">
            <v>Jairo Cuellar</v>
          </cell>
          <cell r="BB441">
            <v>44944</v>
          </cell>
          <cell r="BC441" t="str">
            <v>Daniel Esteban Pedraza Piñeros</v>
          </cell>
          <cell r="BD441" t="str">
            <v>Contratos o convenios que no requieren pluralidad de ofertas</v>
          </cell>
          <cell r="BE441" t="str">
            <v>1. Prestación de servicios</v>
          </cell>
          <cell r="BF441" t="str">
            <v>Cédula de ciudadanía</v>
          </cell>
          <cell r="BG441">
            <v>1010224260</v>
          </cell>
          <cell r="BH441">
            <v>8</v>
          </cell>
          <cell r="BI441" t="str">
            <v>Persona Natural</v>
          </cell>
          <cell r="BJ441" t="str">
            <v>Bogotá D.C.</v>
          </cell>
          <cell r="BK441" t="str">
            <v>Prestación de servicios profesionales, para gestionar y analizar información que permita la actualización del sistema de monitoreo de riesgos y prevención de afectaciones a los derechos humanos en Colombia de la unidad de investigación y acusación de la JEP</v>
          </cell>
          <cell r="BL441" t="str">
            <v>Funciones de la dependencia</v>
          </cell>
          <cell r="BM441" t="str">
            <v>Harvey Danilo Suarez Morales</v>
          </cell>
          <cell r="BN441" t="str">
            <v>Secretaría Ejecutiva</v>
          </cell>
          <cell r="BO441" t="str">
            <v>I- Unidad de Investigación y Acusación- UIA</v>
          </cell>
          <cell r="BP441" t="str">
            <v>Oscar Alfonso Téllez Valenzuela</v>
          </cell>
          <cell r="BQ441">
            <v>91226679</v>
          </cell>
          <cell r="BR441" t="str">
            <v>I- Unidad de Investigación y Acusación- UIA</v>
          </cell>
          <cell r="BS441" t="str">
            <v>N/A</v>
          </cell>
          <cell r="BT441" t="str">
            <v>N/A</v>
          </cell>
          <cell r="BU441" t="str">
            <v>N/A</v>
          </cell>
          <cell r="BV441" t="str">
            <v>Inversión</v>
          </cell>
          <cell r="BW441">
            <v>12408905</v>
          </cell>
          <cell r="BX441" t="str">
            <v>N/A</v>
          </cell>
          <cell r="BY441" t="str">
            <v>N/A</v>
          </cell>
          <cell r="BZ441">
            <v>3415296</v>
          </cell>
          <cell r="CA441" t="str">
            <v>N/A</v>
          </cell>
          <cell r="CB441">
            <v>28223</v>
          </cell>
          <cell r="CC441">
            <v>43123</v>
          </cell>
          <cell r="CD441">
            <v>2018011001068</v>
          </cell>
          <cell r="CE441">
            <v>44950</v>
          </cell>
          <cell r="CF441">
            <v>44952</v>
          </cell>
          <cell r="CG441" t="str">
            <v>N/A</v>
          </cell>
          <cell r="CH441" t="str">
            <v>N/A</v>
          </cell>
          <cell r="CI441" t="str">
            <v>N/A</v>
          </cell>
          <cell r="CJ441" t="str">
            <v>N/A</v>
          </cell>
          <cell r="CK441" t="str">
            <v>N/A</v>
          </cell>
          <cell r="CL441">
            <v>0</v>
          </cell>
          <cell r="CM441" t="str">
            <v>N/A</v>
          </cell>
          <cell r="CN441">
            <v>0</v>
          </cell>
          <cell r="CO441" t="str">
            <v>N/A</v>
          </cell>
          <cell r="CP441">
            <v>0</v>
          </cell>
          <cell r="CQ441" t="str">
            <v>N/A</v>
          </cell>
          <cell r="CR441">
            <v>0</v>
          </cell>
          <cell r="CS441" t="str">
            <v>N/A</v>
          </cell>
          <cell r="CT441">
            <v>0</v>
          </cell>
          <cell r="CU441">
            <v>0</v>
          </cell>
          <cell r="CV441">
            <v>0</v>
          </cell>
          <cell r="CW441">
            <v>12408905</v>
          </cell>
          <cell r="CX441" t="str">
            <v>NO</v>
          </cell>
          <cell r="CY441" t="str">
            <v>N/A</v>
          </cell>
          <cell r="CZ441" t="str">
            <v>N/A</v>
          </cell>
          <cell r="DA441" t="str">
            <v>N/A</v>
          </cell>
          <cell r="DB441">
            <v>45046</v>
          </cell>
          <cell r="DC441">
            <v>45046</v>
          </cell>
          <cell r="DD441">
            <v>-296</v>
          </cell>
          <cell r="DE441" t="str">
            <v>NO</v>
          </cell>
          <cell r="DF441" t="str">
            <v>Bogotá D.C.</v>
          </cell>
          <cell r="DG441" t="str">
            <v>Cumplimiento</v>
          </cell>
          <cell r="DH441" t="str">
            <v>37-47-101003831</v>
          </cell>
          <cell r="DI441">
            <v>0</v>
          </cell>
          <cell r="DJ441" t="str">
            <v>Seguros del Estado S.A.</v>
          </cell>
          <cell r="DK441">
            <v>44951</v>
          </cell>
          <cell r="DL441" t="str">
            <v>25/01/2023 - 31/10/2023</v>
          </cell>
          <cell r="DM441">
            <v>44951</v>
          </cell>
          <cell r="DN441" t="str">
            <v>https://jepcolombia.sharepoint.com/:b:/g/SE/DAJ/SDC/EaOpIH5DhidHllx6S4k4G-QBFqa0atATYX_G6oJYsgeYVQ?e=Fb0OVp</v>
          </cell>
          <cell r="DO441" t="str">
            <v>Ninguna</v>
          </cell>
          <cell r="DP441" t="str">
            <v>Terminado</v>
          </cell>
          <cell r="DQ441" t="str">
            <v>Retiro</v>
          </cell>
          <cell r="DR441" t="str">
            <v>N/A</v>
          </cell>
          <cell r="DS441" t="str">
            <v>CIENCIAS POLITICAS Y RELACIONES INTERNACIONALES</v>
          </cell>
          <cell r="DT441" t="str">
            <v>N/A</v>
          </cell>
          <cell r="DU441" t="str">
            <v>MASCULINO</v>
          </cell>
        </row>
        <row r="442">
          <cell r="AY442" t="str">
            <v>JEP-469-2023</v>
          </cell>
          <cell r="AZ442" t="str">
            <v>JEP-CSPO-468-2023</v>
          </cell>
          <cell r="BA442" t="str">
            <v>Jairo Cuellar</v>
          </cell>
          <cell r="BB442">
            <v>44980</v>
          </cell>
          <cell r="BC442" t="str">
            <v>Valentina Arias Hernández</v>
          </cell>
          <cell r="BD442" t="str">
            <v>Contratos o convenios que no requieren pluralidad de ofertas</v>
          </cell>
          <cell r="BE442" t="str">
            <v>1. Prestación de servicios</v>
          </cell>
          <cell r="BF442" t="str">
            <v>Cédula de ciudadanía</v>
          </cell>
          <cell r="BG442">
            <v>1019132528</v>
          </cell>
          <cell r="BH442">
            <v>3</v>
          </cell>
          <cell r="BI442" t="str">
            <v>Persona Natural</v>
          </cell>
          <cell r="BJ442" t="str">
            <v>Bogotá D.C.</v>
          </cell>
          <cell r="BK442" t="str">
            <v>Prestación de servicios profesionales, para gestionar y analizar información que permita la actualización del Sistema de Monitoreo de Riesgos y Prevención de Afectaciones a los Derechos Humanos en Colombia de la Unidad de Investigación y Acusación de la JEP.</v>
          </cell>
          <cell r="BL442"/>
          <cell r="BM442" t="str">
            <v>Harvey Danilo Suarez Morales</v>
          </cell>
          <cell r="BN442" t="str">
            <v>Secretaría Ejecutiva</v>
          </cell>
          <cell r="BO442" t="str">
            <v>I- Unidad de Investigación y Acusación- UIA</v>
          </cell>
          <cell r="BP442" t="str">
            <v>Oscar Alfonso Téllez Valenzuela</v>
          </cell>
          <cell r="BQ442">
            <v>91226679</v>
          </cell>
          <cell r="BR442" t="str">
            <v>I- Unidad de Investigación y Acusación- UIA</v>
          </cell>
          <cell r="BS442" t="str">
            <v>N/A</v>
          </cell>
          <cell r="BT442" t="str">
            <v>N/A</v>
          </cell>
          <cell r="BU442" t="str">
            <v>N/A</v>
          </cell>
          <cell r="BV442" t="str">
            <v>Inversión</v>
          </cell>
          <cell r="BW442">
            <v>6830592</v>
          </cell>
          <cell r="BX442" t="str">
            <v>N/A</v>
          </cell>
          <cell r="BY442" t="str">
            <v>N/A</v>
          </cell>
          <cell r="BZ442">
            <v>3415296</v>
          </cell>
          <cell r="CA442" t="str">
            <v>N/A</v>
          </cell>
          <cell r="CB442">
            <v>28323</v>
          </cell>
          <cell r="CC442" t="str">
            <v xml:space="preserve">	120623</v>
          </cell>
          <cell r="CD442">
            <v>2018011001068</v>
          </cell>
          <cell r="CE442">
            <v>44985</v>
          </cell>
          <cell r="CF442">
            <v>44987</v>
          </cell>
          <cell r="CG442" t="str">
            <v>N/A</v>
          </cell>
          <cell r="CH442" t="str">
            <v>N/A</v>
          </cell>
          <cell r="CI442" t="str">
            <v>N/A</v>
          </cell>
          <cell r="CJ442" t="str">
            <v>N/A</v>
          </cell>
          <cell r="CK442" t="str">
            <v>N/A</v>
          </cell>
          <cell r="CL442">
            <v>0</v>
          </cell>
          <cell r="CM442" t="str">
            <v>N/A</v>
          </cell>
          <cell r="CN442">
            <v>0</v>
          </cell>
          <cell r="CO442" t="str">
            <v>N/A</v>
          </cell>
          <cell r="CP442">
            <v>0</v>
          </cell>
          <cell r="CQ442" t="str">
            <v>N/A</v>
          </cell>
          <cell r="CR442">
            <v>0</v>
          </cell>
          <cell r="CS442" t="str">
            <v>N/A</v>
          </cell>
          <cell r="CT442">
            <v>0</v>
          </cell>
          <cell r="CU442">
            <v>0</v>
          </cell>
          <cell r="CV442">
            <v>0</v>
          </cell>
          <cell r="CW442">
            <v>6830592</v>
          </cell>
          <cell r="CX442" t="str">
            <v>NO</v>
          </cell>
          <cell r="CY442" t="str">
            <v>N/A</v>
          </cell>
          <cell r="CZ442" t="str">
            <v>N/A</v>
          </cell>
          <cell r="DA442" t="str">
            <v>N/A</v>
          </cell>
          <cell r="DB442">
            <v>45046</v>
          </cell>
          <cell r="DC442">
            <v>45046</v>
          </cell>
          <cell r="DD442">
            <v>-296</v>
          </cell>
          <cell r="DE442" t="str">
            <v>NO</v>
          </cell>
          <cell r="DF442" t="str">
            <v>Bogotá D.C.</v>
          </cell>
          <cell r="DG442" t="str">
            <v>Cumplimiento</v>
          </cell>
          <cell r="DH442" t="str">
            <v xml:space="preserve">	37-47-101003899</v>
          </cell>
          <cell r="DI442">
            <v>0</v>
          </cell>
          <cell r="DJ442" t="str">
            <v>Seguros del Estado S.A.</v>
          </cell>
          <cell r="DK442">
            <v>44986</v>
          </cell>
          <cell r="DL442" t="str">
            <v>28/02/2023 - 31/10/2023</v>
          </cell>
          <cell r="DM442">
            <v>44986</v>
          </cell>
          <cell r="DN442" t="str">
            <v>https://jepcolombia.sharepoint.com/:b:/g/SE/DAJ/SDC/EfegpQxTrE1NpRhDHbMeXlQBIrRELKBIZ9geBkvDtho5GQ?e=CMYT8F</v>
          </cell>
          <cell r="DO442" t="str">
            <v>Ninguna</v>
          </cell>
          <cell r="DP442" t="str">
            <v>Terminado</v>
          </cell>
          <cell r="DQ442" t="str">
            <v>Retiro</v>
          </cell>
          <cell r="DR442" t="str">
            <v>N/A</v>
          </cell>
          <cell r="DS442" t="str">
            <v>CIENCIAS POLITICAS Y RELACIONES INTERNACIONALES</v>
          </cell>
          <cell r="DT442" t="str">
            <v>N/A</v>
          </cell>
          <cell r="DU442" t="str">
            <v>FEMENINO</v>
          </cell>
        </row>
        <row r="443">
          <cell r="AY443" t="str">
            <v>JEP-215-2023</v>
          </cell>
          <cell r="AZ443" t="str">
            <v>JEP-CSPO-215-2023</v>
          </cell>
          <cell r="BA443" t="str">
            <v>Jairo Cuellar</v>
          </cell>
          <cell r="BB443">
            <v>44956</v>
          </cell>
          <cell r="BC443" t="str">
            <v>Floro Alberto Tunubala Juajibioy</v>
          </cell>
          <cell r="BD443" t="str">
            <v>Contratos o convenios que no requieren pluralidad de ofertas</v>
          </cell>
          <cell r="BE443" t="str">
            <v>1. Prestación de servicios</v>
          </cell>
          <cell r="BF443" t="str">
            <v>Cédula de ciudadanía</v>
          </cell>
          <cell r="BG443">
            <v>1032458271</v>
          </cell>
          <cell r="BH443">
            <v>3</v>
          </cell>
          <cell r="BI443" t="str">
            <v>Persona Natural</v>
          </cell>
          <cell r="BJ443" t="str">
            <v>Bogotá D.C</v>
          </cell>
          <cell r="BK443" t="str">
            <v>Servicios profesionales de apoyo y acompañamiento al grupo de protección a víctimas, testigos y demás intervinientes de la UIA, para la implementación y seguimiento periódico de las medidas de protección decididas por el comité de evaluación de riesgo y definición de medidas de la UIA</v>
          </cell>
          <cell r="BL443" t="str">
            <v>Funciones de la dependencia</v>
          </cell>
          <cell r="BM443" t="str">
            <v>Harvey Danilo Suarez Morales</v>
          </cell>
          <cell r="BN443" t="str">
            <v>Secretaría Ejecutiva</v>
          </cell>
          <cell r="BO443" t="str">
            <v>I- Unidad de Investigación y Acusación- UIA</v>
          </cell>
          <cell r="BP443" t="str">
            <v>Oscar Alfonso Téllez Valenzuela</v>
          </cell>
          <cell r="BQ443">
            <v>91226679</v>
          </cell>
          <cell r="BR443" t="str">
            <v>I- Unidad de Investigación y Acusación- UIA</v>
          </cell>
          <cell r="BS443" t="str">
            <v>N/A</v>
          </cell>
          <cell r="BT443" t="str">
            <v>N/A</v>
          </cell>
          <cell r="BU443" t="str">
            <v>N/A</v>
          </cell>
          <cell r="BV443" t="str">
            <v>Inversión</v>
          </cell>
          <cell r="BW443">
            <v>14571930</v>
          </cell>
          <cell r="BX443" t="str">
            <v>N/A</v>
          </cell>
          <cell r="BY443" t="str">
            <v>N/A</v>
          </cell>
          <cell r="BZ443">
            <v>4857310</v>
          </cell>
          <cell r="CA443" t="str">
            <v>N/A</v>
          </cell>
          <cell r="CB443">
            <v>36023</v>
          </cell>
          <cell r="CC443">
            <v>59923</v>
          </cell>
          <cell r="CD443">
            <v>2018011001068</v>
          </cell>
          <cell r="CE443">
            <v>44958</v>
          </cell>
          <cell r="CF443">
            <v>44960</v>
          </cell>
          <cell r="CG443" t="str">
            <v>N/A</v>
          </cell>
          <cell r="CH443" t="str">
            <v>N/A</v>
          </cell>
          <cell r="CI443" t="str">
            <v>N/A</v>
          </cell>
          <cell r="CJ443" t="str">
            <v>N/A</v>
          </cell>
          <cell r="CK443" t="str">
            <v>N/A</v>
          </cell>
          <cell r="CL443">
            <v>0</v>
          </cell>
          <cell r="CM443" t="str">
            <v>N/A</v>
          </cell>
          <cell r="CN443">
            <v>0</v>
          </cell>
          <cell r="CO443" t="str">
            <v>N/A</v>
          </cell>
          <cell r="CP443">
            <v>0</v>
          </cell>
          <cell r="CQ443" t="str">
            <v>N/A</v>
          </cell>
          <cell r="CR443">
            <v>0</v>
          </cell>
          <cell r="CS443" t="str">
            <v>N/A</v>
          </cell>
          <cell r="CT443">
            <v>0</v>
          </cell>
          <cell r="CU443">
            <v>0</v>
          </cell>
          <cell r="CV443">
            <v>0</v>
          </cell>
          <cell r="CW443">
            <v>14571930</v>
          </cell>
          <cell r="CX443" t="str">
            <v>NO</v>
          </cell>
          <cell r="CY443" t="str">
            <v>N/A</v>
          </cell>
          <cell r="CZ443" t="str">
            <v>N/A</v>
          </cell>
          <cell r="DA443" t="str">
            <v>N/A</v>
          </cell>
          <cell r="DB443">
            <v>45046</v>
          </cell>
          <cell r="DC443">
            <v>45046</v>
          </cell>
          <cell r="DD443">
            <v>-296</v>
          </cell>
          <cell r="DE443" t="str">
            <v>NO</v>
          </cell>
          <cell r="DF443" t="str">
            <v>Bogotá D.C.</v>
          </cell>
          <cell r="DG443" t="str">
            <v>Cumplimiento</v>
          </cell>
          <cell r="DH443" t="str">
            <v>37-47-101003847</v>
          </cell>
          <cell r="DI443">
            <v>0</v>
          </cell>
          <cell r="DJ443" t="str">
            <v>Seguros del Estado S.A.</v>
          </cell>
          <cell r="DK443">
            <v>44959</v>
          </cell>
          <cell r="DL443" t="str">
            <v>2/02/2023 - 31/10/2024</v>
          </cell>
          <cell r="DM443">
            <v>44960</v>
          </cell>
          <cell r="DN443" t="str">
            <v>https://jepcolombia.sharepoint.com/:b:/g/SE/DAJ/SDC/EXrtsToyuNpBkgX2ajqkUXUBhnPftQskiuc-139LLqcgYw?e=hP3PzQ</v>
          </cell>
          <cell r="DO443" t="str">
            <v>Ninguna</v>
          </cell>
          <cell r="DP443" t="str">
            <v>Terminado</v>
          </cell>
          <cell r="DQ443" t="str">
            <v>Retiro</v>
          </cell>
          <cell r="DR443" t="str">
            <v>N/A</v>
          </cell>
          <cell r="DS443" t="str">
            <v>PENDIENTE</v>
          </cell>
          <cell r="DT443" t="str">
            <v>N/A</v>
          </cell>
          <cell r="DU443" t="str">
            <v>MASCULINO</v>
          </cell>
        </row>
        <row r="444">
          <cell r="AY444" t="str">
            <v>JEP-249-2023</v>
          </cell>
          <cell r="AZ444" t="str">
            <v>JEP-CSPO-249-2023</v>
          </cell>
          <cell r="BA444" t="str">
            <v>Jairo Cuellar</v>
          </cell>
          <cell r="BB444">
            <v>44958</v>
          </cell>
          <cell r="BC444" t="str">
            <v>Laura Gaviria Escobar</v>
          </cell>
          <cell r="BD444" t="str">
            <v>Contratos o convenios que no requieren pluralidad de ofertas</v>
          </cell>
          <cell r="BE444" t="str">
            <v>1. Prestación de servicios</v>
          </cell>
          <cell r="BF444" t="str">
            <v>Cédula de ciudadanía</v>
          </cell>
          <cell r="BG444">
            <v>1020824096</v>
          </cell>
          <cell r="BH444">
            <v>7</v>
          </cell>
          <cell r="BI444" t="str">
            <v>Persona Natural</v>
          </cell>
          <cell r="BJ444" t="str">
            <v>Bogotá D.C.</v>
          </cell>
          <cell r="BK444" t="str">
            <v>Prestación de servicios profesionales, para gestionar y analizar información que permita  la actualización del Sistema de Monitoreo de Riesgos y Prevención de Afectaciones a los Derechos Humanos en Colombia de la Unidad de Investigación y Acusación de la JEP.</v>
          </cell>
          <cell r="BL444" t="str">
            <v>Funciones de la dependencia</v>
          </cell>
          <cell r="BM444" t="str">
            <v>Harvey Danilo Suarez Morales</v>
          </cell>
          <cell r="BN444" t="str">
            <v>Secretaría Ejecutiva</v>
          </cell>
          <cell r="BO444" t="str">
            <v>I- Unidad de Investigación y Acusación- UIA</v>
          </cell>
          <cell r="BP444" t="str">
            <v>Oscar Alfonso Téllez Valenzuela</v>
          </cell>
          <cell r="BQ444">
            <v>91226679</v>
          </cell>
          <cell r="BR444" t="str">
            <v>I- Unidad de Investigación y Acusación- UIA</v>
          </cell>
          <cell r="BS444" t="str">
            <v>N/A</v>
          </cell>
          <cell r="BT444" t="str">
            <v>N/A</v>
          </cell>
          <cell r="BU444" t="str">
            <v>N/A</v>
          </cell>
          <cell r="BV444" t="str">
            <v>Inversión</v>
          </cell>
          <cell r="BW444">
            <v>10245888</v>
          </cell>
          <cell r="BX444" t="str">
            <v>N/A</v>
          </cell>
          <cell r="BY444" t="str">
            <v>N/A</v>
          </cell>
          <cell r="BZ444">
            <v>3415296</v>
          </cell>
          <cell r="CA444" t="str">
            <v>N/A</v>
          </cell>
          <cell r="CB444">
            <v>44523</v>
          </cell>
          <cell r="CC444">
            <v>64423</v>
          </cell>
          <cell r="CD444">
            <v>2018011001068</v>
          </cell>
          <cell r="CE444">
            <v>44959</v>
          </cell>
          <cell r="CF444">
            <v>44963</v>
          </cell>
          <cell r="CG444" t="str">
            <v>N/A</v>
          </cell>
          <cell r="CH444" t="str">
            <v>N/A</v>
          </cell>
          <cell r="CI444" t="str">
            <v>N/A</v>
          </cell>
          <cell r="CJ444" t="str">
            <v>N/A</v>
          </cell>
          <cell r="CK444" t="str">
            <v>N/A</v>
          </cell>
          <cell r="CL444">
            <v>0</v>
          </cell>
          <cell r="CM444" t="str">
            <v>N/A</v>
          </cell>
          <cell r="CN444">
            <v>0</v>
          </cell>
          <cell r="CO444" t="str">
            <v>N/A</v>
          </cell>
          <cell r="CP444">
            <v>0</v>
          </cell>
          <cell r="CQ444" t="str">
            <v>N/A</v>
          </cell>
          <cell r="CR444">
            <v>0</v>
          </cell>
          <cell r="CS444" t="str">
            <v>N/A</v>
          </cell>
          <cell r="CT444">
            <v>0</v>
          </cell>
          <cell r="CU444">
            <v>0</v>
          </cell>
          <cell r="CV444">
            <v>0</v>
          </cell>
          <cell r="CW444">
            <v>10245888</v>
          </cell>
          <cell r="CX444" t="str">
            <v>NO</v>
          </cell>
          <cell r="CY444" t="str">
            <v>N/A</v>
          </cell>
          <cell r="CZ444" t="str">
            <v>N/A</v>
          </cell>
          <cell r="DA444" t="str">
            <v>N/A</v>
          </cell>
          <cell r="DB444">
            <v>45046</v>
          </cell>
          <cell r="DC444">
            <v>45046</v>
          </cell>
          <cell r="DD444">
            <v>-296</v>
          </cell>
          <cell r="DE444" t="str">
            <v>NO</v>
          </cell>
          <cell r="DF444" t="str">
            <v>Bogotá D.C.</v>
          </cell>
          <cell r="DG444" t="str">
            <v>Cumplimiento</v>
          </cell>
          <cell r="DH444" t="str">
            <v>37-47-101003852</v>
          </cell>
          <cell r="DI444">
            <v>0</v>
          </cell>
          <cell r="DJ444" t="str">
            <v>Seguros del Estado S.A.</v>
          </cell>
          <cell r="DK444">
            <v>44960</v>
          </cell>
          <cell r="DL444" t="str">
            <v>2/02/2023 - 31/10/2023</v>
          </cell>
          <cell r="DM444">
            <v>44963</v>
          </cell>
          <cell r="DN444" t="str">
            <v>https://jepcolombia.sharepoint.com/:b:/g/SE/DAJ/SDC/ETLWJ2i_NqJOl_jzRqweVdsBPtdrC3tS225aYf0RVqTkiA?e=nWet4v</v>
          </cell>
          <cell r="DO444" t="str">
            <v>Ninguna</v>
          </cell>
          <cell r="DP444" t="str">
            <v>Terminado</v>
          </cell>
          <cell r="DQ444" t="str">
            <v>Retiro</v>
          </cell>
          <cell r="DR444" t="str">
            <v>N/A</v>
          </cell>
          <cell r="DS444" t="str">
            <v>CIENCIAS POLITICAS Y RELACIONES INTERNACIONALES</v>
          </cell>
          <cell r="DT444" t="str">
            <v>N/A</v>
          </cell>
          <cell r="DU444" t="str">
            <v>FEMENINO</v>
          </cell>
        </row>
        <row r="445">
          <cell r="AY445" t="str">
            <v>JEP-095-2023</v>
          </cell>
          <cell r="AZ445" t="str">
            <v>JEP-CSPO-095-2023</v>
          </cell>
          <cell r="BA445" t="str">
            <v>Jairo Cuellar</v>
          </cell>
          <cell r="BB445">
            <v>44944</v>
          </cell>
          <cell r="BC445" t="str">
            <v>Diana Karolina Bogota Cruz</v>
          </cell>
          <cell r="BD445" t="str">
            <v>Contratos o convenios que no requieren pluralidad de ofertas</v>
          </cell>
          <cell r="BE445" t="str">
            <v>1. Prestación de servicios</v>
          </cell>
          <cell r="BF445" t="str">
            <v>Cédula de ciudadanía</v>
          </cell>
          <cell r="BG445">
            <v>1012327306</v>
          </cell>
          <cell r="BH445">
            <v>8</v>
          </cell>
          <cell r="BI445" t="str">
            <v>Persona Natural</v>
          </cell>
          <cell r="BJ445" t="str">
            <v>Bogotá D.C.</v>
          </cell>
          <cell r="BK445" t="str">
            <v>Prestación de servicios profesionales al grupo de protección a víctimas, testigos y demás intervinientes de la UIA, para apoyar las gestiones administrativas con ocasión del seguimiento a la implementación y ejecución de las medidas de protección complementarias</v>
          </cell>
          <cell r="BL445" t="str">
            <v>Funciones de la dependencia</v>
          </cell>
          <cell r="BM445" t="str">
            <v>Harvey Danilo Suarez Morales</v>
          </cell>
          <cell r="BN445" t="str">
            <v>Secretaría Ejecutiva</v>
          </cell>
          <cell r="BO445" t="str">
            <v>I- Unidad de Investigación y Acusación- UIA</v>
          </cell>
          <cell r="BP445" t="str">
            <v>Oscar Alfonso Téllez Valenzuela</v>
          </cell>
          <cell r="BQ445">
            <v>91226679</v>
          </cell>
          <cell r="BR445" t="str">
            <v>I- Unidad de Investigación y Acusación- UIA</v>
          </cell>
          <cell r="BS445" t="str">
            <v>N/A</v>
          </cell>
          <cell r="BT445" t="str">
            <v>N/A</v>
          </cell>
          <cell r="BU445" t="str">
            <v>N/A</v>
          </cell>
          <cell r="BV445" t="str">
            <v>Inversión</v>
          </cell>
          <cell r="BW445">
            <v>17648220</v>
          </cell>
          <cell r="BX445" t="str">
            <v>N/A</v>
          </cell>
          <cell r="BY445" t="str">
            <v>N/A</v>
          </cell>
          <cell r="BZ445">
            <v>4857310</v>
          </cell>
          <cell r="CA445" t="str">
            <v>N/A</v>
          </cell>
          <cell r="CB445">
            <v>28623</v>
          </cell>
          <cell r="CC445">
            <v>37223</v>
          </cell>
          <cell r="CD445">
            <v>2018011001068</v>
          </cell>
          <cell r="CE445">
            <v>44946</v>
          </cell>
          <cell r="CF445">
            <v>44950</v>
          </cell>
          <cell r="CG445" t="str">
            <v>N/A</v>
          </cell>
          <cell r="CH445" t="str">
            <v>N/A</v>
          </cell>
          <cell r="CI445" t="str">
            <v>N/A</v>
          </cell>
          <cell r="CJ445" t="str">
            <v>N/A</v>
          </cell>
          <cell r="CK445" t="str">
            <v>N/A</v>
          </cell>
          <cell r="CL445">
            <v>0</v>
          </cell>
          <cell r="CM445" t="str">
            <v>N/A</v>
          </cell>
          <cell r="CN445">
            <v>0</v>
          </cell>
          <cell r="CO445" t="str">
            <v>N/A</v>
          </cell>
          <cell r="CP445">
            <v>0</v>
          </cell>
          <cell r="CQ445" t="str">
            <v>N/A</v>
          </cell>
          <cell r="CR445">
            <v>0</v>
          </cell>
          <cell r="CS445" t="str">
            <v>N/A</v>
          </cell>
          <cell r="CT445">
            <v>0</v>
          </cell>
          <cell r="CU445">
            <v>0</v>
          </cell>
          <cell r="CV445">
            <v>0</v>
          </cell>
          <cell r="CW445">
            <v>17648220</v>
          </cell>
          <cell r="CX445" t="str">
            <v>NO</v>
          </cell>
          <cell r="CY445" t="str">
            <v>N/A</v>
          </cell>
          <cell r="CZ445" t="str">
            <v>N/A</v>
          </cell>
          <cell r="DA445" t="str">
            <v>N/A</v>
          </cell>
          <cell r="DB445">
            <v>45046</v>
          </cell>
          <cell r="DC445">
            <v>45046</v>
          </cell>
          <cell r="DD445">
            <v>-296</v>
          </cell>
          <cell r="DE445" t="str">
            <v>SI</v>
          </cell>
          <cell r="DF445" t="str">
            <v>Bogotá D.C.</v>
          </cell>
          <cell r="DG445" t="str">
            <v>Cumplimiento</v>
          </cell>
          <cell r="DH445" t="str">
            <v>37-47-101003824</v>
          </cell>
          <cell r="DI445">
            <v>0</v>
          </cell>
          <cell r="DJ445" t="str">
            <v>Seguros del Estado S.A.</v>
          </cell>
          <cell r="DK445">
            <v>44949</v>
          </cell>
          <cell r="DL445" t="str">
            <v>20/01/2023 - 31/10/2023</v>
          </cell>
          <cell r="DM445">
            <v>44949</v>
          </cell>
          <cell r="DN445" t="str">
            <v>https://jepcolombia.sharepoint.com/:b:/g/SE/DAJ/SDC/ESJWivUW70NLnOGjQRORB00BefMwnQFYn8IkKL-dXg4k0g?e=chWfQD</v>
          </cell>
          <cell r="DO445" t="str">
            <v>Ninguna</v>
          </cell>
          <cell r="DP445" t="str">
            <v>Terminado</v>
          </cell>
          <cell r="DQ445" t="str">
            <v>Retiro</v>
          </cell>
          <cell r="DR445" t="str">
            <v>N/A</v>
          </cell>
          <cell r="DS445" t="str">
            <v>ADMINISTRACIÓN DE EMPRESAS</v>
          </cell>
          <cell r="DT445" t="str">
            <v>TECNICO EN CONTABILIDAD SISTEMATIZADA</v>
          </cell>
          <cell r="DU445" t="str">
            <v>FEMENINO</v>
          </cell>
        </row>
        <row r="446">
          <cell r="AY446" t="str">
            <v>JEP-664-2023</v>
          </cell>
          <cell r="AZ446" t="str">
            <v>JEP-CSPO-654-2023</v>
          </cell>
          <cell r="BA446" t="str">
            <v>Julieth Barrera</v>
          </cell>
          <cell r="BB446" t="str">
            <v>21/02/2023
8/06/2023</v>
          </cell>
          <cell r="BC446" t="str">
            <v>Paula Andrea Vellojín Ojeda</v>
          </cell>
          <cell r="BD446" t="str">
            <v>Contratos o convenios que no requieren pluralidad de ofertas</v>
          </cell>
          <cell r="BE446" t="str">
            <v>1. Prestación de servicios</v>
          </cell>
          <cell r="BF446" t="str">
            <v>Cédula de ciudadanía</v>
          </cell>
          <cell r="BG446">
            <v>1068666462</v>
          </cell>
          <cell r="BH446">
            <v>6</v>
          </cell>
          <cell r="BI446" t="str">
            <v>Persona Natural</v>
          </cell>
          <cell r="BJ446" t="str">
            <v>Cienaga de Oro</v>
          </cell>
          <cell r="BK446" t="str">
            <v>Prestación de servicios profesionales al grupo de protección a víctimas, testigos y demás intervinientes de la UIA, para apoyar las gestiones administrativas con ocasión del seguimiento a la implementación y ejecución de las medidas de protección complementarias</v>
          </cell>
          <cell r="BL446" t="str">
            <v>Funciones de la dependencia</v>
          </cell>
          <cell r="BM446" t="str">
            <v>Harvey Danilo Suárez Morales</v>
          </cell>
          <cell r="BN446" t="str">
            <v>Secretaría Ejecutiva</v>
          </cell>
          <cell r="BO446" t="str">
            <v>I- Unidad de Investigación y Acusación- UIA</v>
          </cell>
          <cell r="BP446" t="str">
            <v>Oscar Alfonso Téllez Valenzuela</v>
          </cell>
          <cell r="BQ446">
            <v>91226679</v>
          </cell>
          <cell r="BR446" t="str">
            <v>I- Unidad de Investigación y Acusación- UIA</v>
          </cell>
          <cell r="BS446" t="str">
            <v>N/A</v>
          </cell>
          <cell r="BT446" t="str">
            <v>N/A</v>
          </cell>
          <cell r="BU446" t="str">
            <v>N/A</v>
          </cell>
          <cell r="BV446" t="str">
            <v>Inversión</v>
          </cell>
          <cell r="BW446">
            <v>19429230</v>
          </cell>
          <cell r="BX446" t="str">
            <v>N/A</v>
          </cell>
          <cell r="BY446" t="str">
            <v>N/A</v>
          </cell>
          <cell r="BZ446">
            <v>4857310</v>
          </cell>
          <cell r="CA446" t="str">
            <v>N/A</v>
          </cell>
          <cell r="CB446">
            <v>44623</v>
          </cell>
          <cell r="CC446">
            <v>344223</v>
          </cell>
          <cell r="CD446">
            <v>2018011001068</v>
          </cell>
          <cell r="CE446">
            <v>45100</v>
          </cell>
          <cell r="CF446">
            <v>45104</v>
          </cell>
          <cell r="CG446" t="str">
            <v>N/A</v>
          </cell>
          <cell r="CH446" t="str">
            <v>N/A</v>
          </cell>
          <cell r="CI446" t="str">
            <v>N/A</v>
          </cell>
          <cell r="CJ446" t="str">
            <v>N/A</v>
          </cell>
          <cell r="CK446" t="str">
            <v>N/A</v>
          </cell>
          <cell r="CL446">
            <v>7609790</v>
          </cell>
          <cell r="CM446">
            <v>45212</v>
          </cell>
          <cell r="CN446">
            <v>0</v>
          </cell>
          <cell r="CO446" t="str">
            <v>N/A</v>
          </cell>
          <cell r="CP446">
            <v>0</v>
          </cell>
          <cell r="CQ446" t="str">
            <v>N/A</v>
          </cell>
          <cell r="CR446">
            <v>0</v>
          </cell>
          <cell r="CS446" t="str">
            <v>N/A</v>
          </cell>
          <cell r="CT446">
            <v>1</v>
          </cell>
          <cell r="CU446">
            <v>45212</v>
          </cell>
          <cell r="CV446">
            <v>60</v>
          </cell>
          <cell r="CW446">
            <v>27039020</v>
          </cell>
          <cell r="CX446" t="str">
            <v>NO</v>
          </cell>
          <cell r="CY446" t="str">
            <v>N/A</v>
          </cell>
          <cell r="CZ446" t="str">
            <v>N/A</v>
          </cell>
          <cell r="DA446" t="str">
            <v>N/A</v>
          </cell>
          <cell r="DB446">
            <v>45213</v>
          </cell>
          <cell r="DC446">
            <v>45273</v>
          </cell>
          <cell r="DD446">
            <v>-69</v>
          </cell>
          <cell r="DE446" t="str">
            <v>NO</v>
          </cell>
          <cell r="DF446" t="str">
            <v>Bogotá D.C.</v>
          </cell>
          <cell r="DG446" t="str">
            <v>Cumplimiento</v>
          </cell>
          <cell r="DH446" t="str">
            <v>37-47-101004077</v>
          </cell>
          <cell r="DI446">
            <v>0</v>
          </cell>
          <cell r="DJ446" t="str">
            <v>Seguos del Estado S.A.</v>
          </cell>
          <cell r="DK446">
            <v>45103</v>
          </cell>
          <cell r="DL446" t="str">
            <v>23/06/2023 - 14/04/2024</v>
          </cell>
          <cell r="DM446">
            <v>45103</v>
          </cell>
          <cell r="DN446" t="str">
            <v>https://jepcolombia.sharepoint.com/:b:/g/SE/DAJ/SDC/EUs5H-sKTqlMseADQgd2PxwBaQwwDoLYhmT6PZp9wNHD_A?e=naLuKK</v>
          </cell>
          <cell r="DO446" t="str">
            <v>Mediante otrosí N°1 del 13/10/2023 se adiciona el valor de $7.609.790  y se prorroga hasta el 13/12/2023</v>
          </cell>
          <cell r="DP446" t="str">
            <v>Terminado</v>
          </cell>
          <cell r="DQ446" t="str">
            <v>Adición y prorroga</v>
          </cell>
          <cell r="DR446" t="str">
            <v>N/A</v>
          </cell>
          <cell r="DS446" t="str">
            <v>DERECHO</v>
          </cell>
          <cell r="DT446" t="str">
            <v>N/A</v>
          </cell>
          <cell r="DU446" t="str">
            <v>FEMENINO</v>
          </cell>
        </row>
        <row r="447">
          <cell r="AY447" t="str">
            <v>JEP-284-2023</v>
          </cell>
          <cell r="AZ447" t="str">
            <v>JEP-CSPO-284-2023</v>
          </cell>
          <cell r="BA447" t="str">
            <v>Jairo Cuellar</v>
          </cell>
          <cell r="BB447">
            <v>44960</v>
          </cell>
          <cell r="BC447" t="str">
            <v>Laura Valentina Ojeda Moreno</v>
          </cell>
          <cell r="BD447" t="str">
            <v>Contratos o convenios que no requieren pluralidad de ofertas</v>
          </cell>
          <cell r="BE447" t="str">
            <v>1. Prestación de servicios</v>
          </cell>
          <cell r="BF447" t="str">
            <v>Cédula de ciudadanía</v>
          </cell>
          <cell r="BG447">
            <v>1000284897</v>
          </cell>
          <cell r="BH447">
            <v>9</v>
          </cell>
          <cell r="BI447" t="str">
            <v>Persona Natural</v>
          </cell>
          <cell r="BJ447" t="str">
            <v>Bogotá D.C.</v>
          </cell>
          <cell r="BK447" t="str">
            <v>Prestación de servicios profesionales, para gestionar y analizar información que permita la actualización del sistema de monitoreo de riesgos y prevención de afectaciones a los derechos humanos en colombia de la unidad de investigación y acusación de la jep</v>
          </cell>
          <cell r="BL447" t="str">
            <v>Funciones de la dependencia</v>
          </cell>
          <cell r="BM447" t="str">
            <v>Harvey Danilo Suarez Morales</v>
          </cell>
          <cell r="BN447" t="str">
            <v>Secretaría Ejecutiva</v>
          </cell>
          <cell r="BO447" t="str">
            <v>I- Unidad de Investigación y Acusación- UIA</v>
          </cell>
          <cell r="BP447" t="str">
            <v>Oscar Alfonso Téllez Valenzuela</v>
          </cell>
          <cell r="BQ447">
            <v>91226679</v>
          </cell>
          <cell r="BR447" t="str">
            <v>I- Unidad de Investigación y Acusación- UIA</v>
          </cell>
          <cell r="BS447" t="str">
            <v>N/A</v>
          </cell>
          <cell r="BT447" t="str">
            <v>N/A</v>
          </cell>
          <cell r="BU447" t="str">
            <v>N/A</v>
          </cell>
          <cell r="BV447" t="str">
            <v xml:space="preserve">Inversión </v>
          </cell>
          <cell r="BW447">
            <v>10245888</v>
          </cell>
          <cell r="BX447" t="str">
            <v>N/A</v>
          </cell>
          <cell r="BY447" t="str">
            <v>N/A</v>
          </cell>
          <cell r="BZ447">
            <v>3415296</v>
          </cell>
          <cell r="CA447" t="str">
            <v>N/A</v>
          </cell>
          <cell r="CB447">
            <v>36123</v>
          </cell>
          <cell r="CC447">
            <v>76523</v>
          </cell>
          <cell r="CD447">
            <v>2018011001068</v>
          </cell>
          <cell r="CE447">
            <v>44966</v>
          </cell>
          <cell r="CF447">
            <v>44967</v>
          </cell>
          <cell r="CG447" t="str">
            <v>N/A</v>
          </cell>
          <cell r="CH447" t="str">
            <v>N/A</v>
          </cell>
          <cell r="CI447" t="str">
            <v>N/A</v>
          </cell>
          <cell r="CJ447" t="str">
            <v>N/A</v>
          </cell>
          <cell r="CK447" t="str">
            <v>N/A</v>
          </cell>
          <cell r="CL447">
            <v>0</v>
          </cell>
          <cell r="CM447" t="str">
            <v>N/A</v>
          </cell>
          <cell r="CN447">
            <v>0</v>
          </cell>
          <cell r="CO447" t="str">
            <v>N/A</v>
          </cell>
          <cell r="CP447">
            <v>0</v>
          </cell>
          <cell r="CQ447" t="str">
            <v>N/A</v>
          </cell>
          <cell r="CR447">
            <v>0</v>
          </cell>
          <cell r="CS447" t="str">
            <v>N/A</v>
          </cell>
          <cell r="CT447">
            <v>0</v>
          </cell>
          <cell r="CU447">
            <v>0</v>
          </cell>
          <cell r="CV447">
            <v>0</v>
          </cell>
          <cell r="CW447">
            <v>10245888</v>
          </cell>
          <cell r="CX447" t="str">
            <v>NO</v>
          </cell>
          <cell r="CY447" t="str">
            <v>N/A</v>
          </cell>
          <cell r="CZ447" t="str">
            <v>N/A</v>
          </cell>
          <cell r="DA447" t="str">
            <v>N/A</v>
          </cell>
          <cell r="DB447">
            <v>45046</v>
          </cell>
          <cell r="DC447">
            <v>45046</v>
          </cell>
          <cell r="DD447">
            <v>-296</v>
          </cell>
          <cell r="DE447" t="str">
            <v>NO</v>
          </cell>
          <cell r="DF447" t="str">
            <v>Bogotá D.C.</v>
          </cell>
          <cell r="DG447" t="str">
            <v>Cumplimiento</v>
          </cell>
          <cell r="DH447" t="str">
            <v>37-47-101003862</v>
          </cell>
          <cell r="DI447">
            <v>0</v>
          </cell>
          <cell r="DJ447" t="str">
            <v>Seguros del Estado S.A.</v>
          </cell>
          <cell r="DK447">
            <v>44966</v>
          </cell>
          <cell r="DL447" t="str">
            <v>09/02/2023 - 31/10/2023</v>
          </cell>
          <cell r="DM447">
            <v>44966</v>
          </cell>
          <cell r="DN447" t="str">
            <v>https://jepcolombia.sharepoint.com/:b:/g/SE/DAJ/SDC/EaV6AOLtzwJDgg5SzNknAKcBsZRn7VsMyGZquh_67z2cew?e=0XQ0ET</v>
          </cell>
          <cell r="DO447" t="str">
            <v>Ninguna</v>
          </cell>
          <cell r="DP447" t="str">
            <v>Terminado</v>
          </cell>
          <cell r="DQ447" t="str">
            <v>Retiro</v>
          </cell>
          <cell r="DR447" t="str">
            <v>N/A</v>
          </cell>
          <cell r="DS447" t="str">
            <v>CIENCIAS POLÍTICAS Y RELACIONES INTERNACIONALES</v>
          </cell>
          <cell r="DT447" t="str">
            <v>N/A</v>
          </cell>
          <cell r="DU447" t="str">
            <v>FEMENINO</v>
          </cell>
        </row>
        <row r="448">
          <cell r="AY448" t="str">
            <v>JEP-250-2023</v>
          </cell>
          <cell r="AZ448" t="str">
            <v>JEP-CSPO-250-2023</v>
          </cell>
          <cell r="BA448" t="str">
            <v>Jairo Cuellar</v>
          </cell>
          <cell r="BB448">
            <v>44958</v>
          </cell>
          <cell r="BC448" t="str">
            <v>Angel Manuel Benavides Gonzalez</v>
          </cell>
          <cell r="BD448" t="str">
            <v>Contratos o convenios que no requieren pluralidad de ofertas</v>
          </cell>
          <cell r="BE448" t="str">
            <v>1. Prestación de servicios</v>
          </cell>
          <cell r="BF448" t="str">
            <v>Cédula de ciudadanía</v>
          </cell>
          <cell r="BG448">
            <v>80760880</v>
          </cell>
          <cell r="BH448">
            <v>6</v>
          </cell>
          <cell r="BI448" t="str">
            <v>Persona Natural</v>
          </cell>
          <cell r="BJ448" t="str">
            <v>Bogotá D.C.</v>
          </cell>
          <cell r="BK448" t="str">
            <v>Prestar servicios profesionales que contribuyan al procesamiento y la visualización de datos estadísticos y geoespaciales sobre situaciones, contextos y patrones delictivos que se asocien con la prevención de riesgos de seguridad, dentro de la Unidad de Investigación y Acusación de la JEP</v>
          </cell>
          <cell r="BL448" t="str">
            <v>Funciones de la dependencia</v>
          </cell>
          <cell r="BM448" t="str">
            <v>Harvey Danilo Suarez Morales</v>
          </cell>
          <cell r="BN448" t="str">
            <v>Secretaría Ejecutiva</v>
          </cell>
          <cell r="BO448" t="str">
            <v>I- Unidad de Investigación y Acusación- UIA</v>
          </cell>
          <cell r="BP448" t="str">
            <v>Oscar Alfonso Téllez Valenzuela</v>
          </cell>
          <cell r="BQ448">
            <v>91226679</v>
          </cell>
          <cell r="BR448" t="str">
            <v>I- Unidad de Investigación y Acusación- UIA</v>
          </cell>
          <cell r="BS448" t="str">
            <v>N/A</v>
          </cell>
          <cell r="BT448" t="str">
            <v>N/A</v>
          </cell>
          <cell r="BU448" t="str">
            <v>N/A</v>
          </cell>
          <cell r="BV448" t="str">
            <v>Inversión</v>
          </cell>
          <cell r="BW448">
            <v>22768647</v>
          </cell>
          <cell r="BX448" t="str">
            <v>N/A</v>
          </cell>
          <cell r="BY448" t="str">
            <v>N/A</v>
          </cell>
          <cell r="BZ448">
            <v>7589549</v>
          </cell>
          <cell r="CA448" t="str">
            <v>N/A</v>
          </cell>
          <cell r="CB448">
            <v>36223</v>
          </cell>
          <cell r="CC448">
            <v>65423</v>
          </cell>
          <cell r="CD448">
            <v>2018011001068</v>
          </cell>
          <cell r="CE448">
            <v>44960</v>
          </cell>
          <cell r="CF448">
            <v>44965</v>
          </cell>
          <cell r="CG448" t="str">
            <v>N/A</v>
          </cell>
          <cell r="CH448" t="str">
            <v>N/A</v>
          </cell>
          <cell r="CI448" t="str">
            <v>N/A</v>
          </cell>
          <cell r="CJ448" t="str">
            <v>N/A</v>
          </cell>
          <cell r="CK448" t="str">
            <v>N/A</v>
          </cell>
          <cell r="CL448">
            <v>0</v>
          </cell>
          <cell r="CM448" t="str">
            <v>N/A</v>
          </cell>
          <cell r="CN448">
            <v>0</v>
          </cell>
          <cell r="CO448" t="str">
            <v>N/A</v>
          </cell>
          <cell r="CP448">
            <v>0</v>
          </cell>
          <cell r="CQ448" t="str">
            <v>N/A</v>
          </cell>
          <cell r="CR448">
            <v>0</v>
          </cell>
          <cell r="CS448" t="str">
            <v>N/A</v>
          </cell>
          <cell r="CT448">
            <v>0</v>
          </cell>
          <cell r="CU448">
            <v>0</v>
          </cell>
          <cell r="CV448">
            <v>0</v>
          </cell>
          <cell r="CW448">
            <v>22768647</v>
          </cell>
          <cell r="CX448" t="str">
            <v>NO</v>
          </cell>
          <cell r="CY448" t="str">
            <v>N/A</v>
          </cell>
          <cell r="CZ448" t="str">
            <v>N/A</v>
          </cell>
          <cell r="DA448" t="str">
            <v>N/A</v>
          </cell>
          <cell r="DB448">
            <v>45046</v>
          </cell>
          <cell r="DC448">
            <v>45046</v>
          </cell>
          <cell r="DD448">
            <v>-296</v>
          </cell>
          <cell r="DE448" t="str">
            <v>NO</v>
          </cell>
          <cell r="DF448" t="str">
            <v>Bogotá D.C.</v>
          </cell>
          <cell r="DG448" t="str">
            <v>Cumplimiento</v>
          </cell>
          <cell r="DH448" t="str">
            <v>37-47-101003858</v>
          </cell>
          <cell r="DI448">
            <v>0</v>
          </cell>
          <cell r="DJ448" t="str">
            <v>Seguros del Estado S.A.</v>
          </cell>
          <cell r="DK448">
            <v>44963</v>
          </cell>
          <cell r="DL448" t="str">
            <v>03/02/2023 - 31/10/2023</v>
          </cell>
          <cell r="DM448">
            <v>44964</v>
          </cell>
          <cell r="DN448" t="str">
            <v>No esta en la carpeta de Pólizas revisado 07/03/2023
No se encuentra 13/04/2023
No se encuentra en la carpeta revisado 05/10/2023
No se encuentra en la carpeta revisado 1/11/2023
No se encuentra en la carpeta revisado 22/01/2024</v>
          </cell>
          <cell r="DO448" t="str">
            <v>Ninguna</v>
          </cell>
          <cell r="DP448" t="str">
            <v>Terminado</v>
          </cell>
          <cell r="DQ448" t="str">
            <v>Retiro</v>
          </cell>
          <cell r="DR448" t="str">
            <v>N/A</v>
          </cell>
          <cell r="DS448" t="str">
            <v>PENDIENTE</v>
          </cell>
          <cell r="DT448" t="str">
            <v>N/A</v>
          </cell>
          <cell r="DU448" t="str">
            <v>MASCULINO</v>
          </cell>
        </row>
        <row r="449">
          <cell r="AY449" t="str">
            <v>JEP-111-2023</v>
          </cell>
          <cell r="AZ449" t="str">
            <v>JEP-CSPO-111-2023</v>
          </cell>
          <cell r="BA449" t="str">
            <v>Jairo Cuellar</v>
          </cell>
          <cell r="BB449">
            <v>44581</v>
          </cell>
          <cell r="BC449" t="str">
            <v>Maria Camila Padilla Parada</v>
          </cell>
          <cell r="BD449" t="str">
            <v>Contratos o convenios que no requieren pluralidad de ofertas</v>
          </cell>
          <cell r="BE449" t="str">
            <v>1. Prestación de servicios</v>
          </cell>
          <cell r="BF449" t="str">
            <v>Cédula de ciudadanía</v>
          </cell>
          <cell r="BG449">
            <v>1018465345</v>
          </cell>
          <cell r="BH449">
            <v>8</v>
          </cell>
          <cell r="BI449" t="str">
            <v>Persona Natural</v>
          </cell>
          <cell r="BJ449" t="str">
            <v>Bogotá D.C.</v>
          </cell>
          <cell r="BK449" t="str">
            <v>Prestar los servicios profesionales para apoyar y acompañar al grupo de apoyo legal y administrativo en las actividades logísticas, jurídicas y administrativas para facilitar la capacidad investigativa de la UIA</v>
          </cell>
          <cell r="BL449" t="str">
            <v>Funciones de la dependencia</v>
          </cell>
          <cell r="BM449" t="str">
            <v>Harvey Danilo Suarez Morales</v>
          </cell>
          <cell r="BN449" t="str">
            <v>Secretaría Ejecutiva</v>
          </cell>
          <cell r="BO449" t="str">
            <v>I- Unidad de Investigación y Acusación- UIA</v>
          </cell>
          <cell r="BP449" t="str">
            <v>Oscar Alfonso Téllez Valenzuela</v>
          </cell>
          <cell r="BQ449">
            <v>91226679</v>
          </cell>
          <cell r="BR449" t="str">
            <v>I- Unidad de Investigación y Acusación- UIA</v>
          </cell>
          <cell r="BS449" t="str">
            <v>N/A</v>
          </cell>
          <cell r="BT449" t="str">
            <v>N/A</v>
          </cell>
          <cell r="BU449" t="str">
            <v>N/A</v>
          </cell>
          <cell r="BV449" t="str">
            <v>Inversión</v>
          </cell>
          <cell r="BW449">
            <v>56506700</v>
          </cell>
          <cell r="BX449" t="str">
            <v>N/A</v>
          </cell>
          <cell r="BY449" t="str">
            <v>N/A</v>
          </cell>
          <cell r="BZ449">
            <v>4857310</v>
          </cell>
          <cell r="CA449" t="str">
            <v>N/A</v>
          </cell>
          <cell r="CB449">
            <v>28023</v>
          </cell>
          <cell r="CC449">
            <v>40423</v>
          </cell>
          <cell r="CD449">
            <v>2022011000057</v>
          </cell>
          <cell r="CE449">
            <v>44950</v>
          </cell>
          <cell r="CF449">
            <v>44951</v>
          </cell>
          <cell r="CG449" t="str">
            <v>N/A</v>
          </cell>
          <cell r="CH449" t="str">
            <v>N/A</v>
          </cell>
          <cell r="CI449" t="str">
            <v>N/A</v>
          </cell>
          <cell r="CJ449" t="str">
            <v>N/A</v>
          </cell>
          <cell r="CK449" t="str">
            <v>N/A</v>
          </cell>
          <cell r="CL449">
            <v>0</v>
          </cell>
          <cell r="CM449" t="str">
            <v>N/A</v>
          </cell>
          <cell r="CN449">
            <v>0</v>
          </cell>
          <cell r="CO449" t="str">
            <v>N/A</v>
          </cell>
          <cell r="CP449">
            <v>0</v>
          </cell>
          <cell r="CQ449"/>
          <cell r="CR449">
            <v>0</v>
          </cell>
          <cell r="CS449" t="str">
            <v>N/A</v>
          </cell>
          <cell r="CT449">
            <v>0</v>
          </cell>
          <cell r="CU449">
            <v>0</v>
          </cell>
          <cell r="CV449">
            <v>-83</v>
          </cell>
          <cell r="CW449">
            <v>56506700</v>
          </cell>
          <cell r="CX449" t="str">
            <v>NO</v>
          </cell>
          <cell r="CY449" t="str">
            <v>N/A</v>
          </cell>
          <cell r="CZ449" t="str">
            <v>N/A</v>
          </cell>
          <cell r="DA449" t="str">
            <v>N/A</v>
          </cell>
          <cell r="DB449">
            <v>45291</v>
          </cell>
          <cell r="DC449">
            <v>45208</v>
          </cell>
          <cell r="DD449">
            <v>-134</v>
          </cell>
          <cell r="DE449" t="str">
            <v>SI</v>
          </cell>
          <cell r="DF449" t="str">
            <v>Bogotá D.C.</v>
          </cell>
          <cell r="DG449" t="str">
            <v>Cumplimiento</v>
          </cell>
          <cell r="DH449" t="str">
            <v>37-47-101003827</v>
          </cell>
          <cell r="DI449">
            <v>0</v>
          </cell>
          <cell r="DJ449" t="str">
            <v>Seguros del Estado S.A.</v>
          </cell>
          <cell r="DK449">
            <v>44950</v>
          </cell>
          <cell r="DL449" t="str">
            <v>24/01/2023 - 30/06/2024</v>
          </cell>
          <cell r="DM449">
            <v>44950</v>
          </cell>
          <cell r="DN449" t="str">
            <v>https://jepcolombia.sharepoint.com/:b:/g/SE/DAJ/SDC/EVNjVDyxCYNNoB-CpaL9sSoBjuVgmRp11VVQQtUZrKS7Xw?e=nWD7e3</v>
          </cell>
          <cell r="DO449" t="str">
            <v>EL 10/10/2023 se publicó la terminación anticipada del contrato JEP-111-2023 Maria Camila Padilla Parada UIA ejecución hasta el 9 de Octubre</v>
          </cell>
          <cell r="DP449" t="str">
            <v>Terminado</v>
          </cell>
          <cell r="DQ449" t="str">
            <v>Terminación anticipada</v>
          </cell>
          <cell r="DR449" t="str">
            <v>N/A</v>
          </cell>
          <cell r="DS449" t="str">
            <v>DERECHO</v>
          </cell>
          <cell r="DT449" t="str">
            <v>N/A</v>
          </cell>
          <cell r="DU449" t="str">
            <v>FEMENINO</v>
          </cell>
        </row>
        <row r="450">
          <cell r="AY450" t="str">
            <v>JEP-285-2023</v>
          </cell>
          <cell r="AZ450" t="str">
            <v>JEP-CSPO-285-2023</v>
          </cell>
          <cell r="BA450" t="str">
            <v>Jairo Cuellar</v>
          </cell>
          <cell r="BB450">
            <v>44960</v>
          </cell>
          <cell r="BC450" t="str">
            <v>Carol Andrea Puentes Tangarife</v>
          </cell>
          <cell r="BD450" t="str">
            <v>Contratos o convenios que no requieren pluralidad de ofertas</v>
          </cell>
          <cell r="BE450" t="str">
            <v>1. Prestación de servicios</v>
          </cell>
          <cell r="BF450" t="str">
            <v>Cédula de ciudadanía</v>
          </cell>
          <cell r="BG450">
            <v>1152201545</v>
          </cell>
          <cell r="BH450">
            <v>8</v>
          </cell>
          <cell r="BI450" t="str">
            <v>Persona Natural</v>
          </cell>
          <cell r="BJ450" t="str">
            <v>Medellin</v>
          </cell>
          <cell r="BK450" t="str">
            <v>Prestar servicios profesionales para apoyar en la construcción de informes de análisis de contexto, conflictividad y situacionales, elaboración de patrones demacrocriminalidad y macrovictimización, y caracterización de actores armados legales e ilegales, a fin de facilitar la capacidad investigativa de la UIA.</v>
          </cell>
          <cell r="BL450" t="str">
            <v>Funciones de la dependencia</v>
          </cell>
          <cell r="BM450" t="str">
            <v>Harvey Danilo Suarez Morales</v>
          </cell>
          <cell r="BN450" t="str">
            <v>Secretaría Ejecutiva</v>
          </cell>
          <cell r="BO450" t="str">
            <v>I- Unidad de Investigación y Acusación- UIA</v>
          </cell>
          <cell r="BP450" t="str">
            <v>Luz Helena Morales Gray</v>
          </cell>
          <cell r="BQ450">
            <v>51872606</v>
          </cell>
          <cell r="BR450" t="str">
            <v>I- Unidad de Investigación y Acusación- UIA</v>
          </cell>
          <cell r="BS450" t="str">
            <v>N/A</v>
          </cell>
          <cell r="BT450" t="str">
            <v>N/A</v>
          </cell>
          <cell r="BU450" t="str">
            <v>N/A</v>
          </cell>
          <cell r="BV450" t="str">
            <v>Inversión</v>
          </cell>
          <cell r="BW450">
            <v>53430410</v>
          </cell>
          <cell r="BX450" t="str">
            <v>N/A</v>
          </cell>
          <cell r="BY450" t="str">
            <v>N/A</v>
          </cell>
          <cell r="BZ450">
            <v>4857310</v>
          </cell>
          <cell r="CA450" t="str">
            <v>N/A</v>
          </cell>
          <cell r="CB450">
            <v>36323</v>
          </cell>
          <cell r="CC450">
            <v>72423</v>
          </cell>
          <cell r="CD450">
            <v>2022011000057</v>
          </cell>
          <cell r="CE450">
            <v>44964</v>
          </cell>
          <cell r="CF450">
            <v>44966</v>
          </cell>
          <cell r="CG450" t="str">
            <v>N/A</v>
          </cell>
          <cell r="CH450" t="str">
            <v>N/A</v>
          </cell>
          <cell r="CI450" t="str">
            <v>N/A</v>
          </cell>
          <cell r="CJ450" t="str">
            <v>N/A</v>
          </cell>
          <cell r="CK450" t="str">
            <v>N/A</v>
          </cell>
          <cell r="CL450">
            <v>0</v>
          </cell>
          <cell r="CM450" t="str">
            <v>N/A</v>
          </cell>
          <cell r="CN450">
            <v>0</v>
          </cell>
          <cell r="CO450" t="str">
            <v>N/A</v>
          </cell>
          <cell r="CP450">
            <v>0</v>
          </cell>
          <cell r="CQ450" t="str">
            <v>N/A</v>
          </cell>
          <cell r="CR450">
            <v>0</v>
          </cell>
          <cell r="CS450" t="str">
            <v>N/A</v>
          </cell>
          <cell r="CT450">
            <v>0</v>
          </cell>
          <cell r="CU450">
            <v>0</v>
          </cell>
          <cell r="CV450">
            <v>-114</v>
          </cell>
          <cell r="CW450">
            <v>53430410</v>
          </cell>
          <cell r="CX450" t="str">
            <v>NO</v>
          </cell>
          <cell r="CY450" t="str">
            <v>N/A</v>
          </cell>
          <cell r="CZ450" t="str">
            <v>N/A</v>
          </cell>
          <cell r="DA450" t="str">
            <v>N/A</v>
          </cell>
          <cell r="DB450">
            <v>45291</v>
          </cell>
          <cell r="DC450">
            <v>45177</v>
          </cell>
          <cell r="DD450">
            <v>-165</v>
          </cell>
          <cell r="DE450" t="str">
            <v>NO</v>
          </cell>
          <cell r="DF450" t="str">
            <v>Bogotá D.C.</v>
          </cell>
          <cell r="DG450" t="str">
            <v>Cumplimiento</v>
          </cell>
          <cell r="DH450" t="str">
            <v>21-45-101399933</v>
          </cell>
          <cell r="DI450">
            <v>0</v>
          </cell>
          <cell r="DJ450" t="str">
            <v>Seguros del Estado S.A.</v>
          </cell>
          <cell r="DK450">
            <v>44965</v>
          </cell>
          <cell r="DL450" t="str">
            <v>07/02/2023 - 30/06/2024</v>
          </cell>
          <cell r="DM450">
            <v>44965</v>
          </cell>
          <cell r="DN450" t="str">
            <v>https://jepcolombia.sharepoint.com/:b:/g/SE/DAJ/SDC/EeEzjgD5y6pDkxH2SByXjhsBV3olEOa2W1UiYbltQuHwZw?e=bdOYyi</v>
          </cell>
          <cell r="DO450" t="str">
            <v>9 de septiembre  se publica la terminación anticipada del contrato JEP-285-2023 Carol Andrea Puentes Tangarife ejecución hasta el 8 de septiembre de 2023</v>
          </cell>
          <cell r="DP450" t="str">
            <v>Terminado</v>
          </cell>
          <cell r="DQ450" t="str">
            <v>Terminación anticipada</v>
          </cell>
          <cell r="DR450" t="str">
            <v>N/A</v>
          </cell>
          <cell r="DS450" t="str">
            <v>PENDIENTE</v>
          </cell>
          <cell r="DT450" t="str">
            <v>N/A</v>
          </cell>
          <cell r="DU450" t="str">
            <v>FEMENINO</v>
          </cell>
        </row>
        <row r="451">
          <cell r="AY451" t="str">
            <v>JEP-213-2023</v>
          </cell>
          <cell r="AZ451" t="str">
            <v>JEP-CSPO-213-2023</v>
          </cell>
          <cell r="BA451" t="str">
            <v>Jairo Cuellar</v>
          </cell>
          <cell r="BB451">
            <v>44956</v>
          </cell>
          <cell r="BC451" t="str">
            <v>Lizeth Paola Hernández Peñuela</v>
          </cell>
          <cell r="BD451" t="str">
            <v>Contratos o convenios que no requieren pluralidad de ofertas</v>
          </cell>
          <cell r="BE451" t="str">
            <v>1. Prestación de servicios</v>
          </cell>
          <cell r="BF451" t="str">
            <v>Cédula de ciudadanía</v>
          </cell>
          <cell r="BG451">
            <v>1026565487</v>
          </cell>
          <cell r="BH451">
            <v>3</v>
          </cell>
          <cell r="BI451" t="str">
            <v>Persona Natural</v>
          </cell>
          <cell r="BJ451" t="str">
            <v>Bogotá D.C.</v>
          </cell>
          <cell r="BK451" t="str">
            <v>Prestar servicios profesionales como comunicadora social para apoyar y acompañar la gestión del grupo de relacionamiento y comunicaciones de la UIA en las actividades institucionales de comunicación interna y externa para el relacionamiento, acompañamiento y orientación a las víctimas.</v>
          </cell>
          <cell r="BL451" t="str">
            <v>Funciones de la dependencia</v>
          </cell>
          <cell r="BM451" t="str">
            <v>Harvey Danilo Suarez Morales</v>
          </cell>
          <cell r="BN451" t="str">
            <v>Secretaría Ejecutiva</v>
          </cell>
          <cell r="BO451" t="str">
            <v>I- Unidad de Investigación y Acusación- UIA</v>
          </cell>
          <cell r="BP451" t="str">
            <v>Oscar Alfonso Téllez Valenzuela</v>
          </cell>
          <cell r="BQ451">
            <v>91226679</v>
          </cell>
          <cell r="BR451" t="str">
            <v>I- Unidad de Investigación y Acusación- UIA</v>
          </cell>
          <cell r="BS451" t="str">
            <v>N/A</v>
          </cell>
          <cell r="BT451" t="str">
            <v>N/A</v>
          </cell>
          <cell r="BU451" t="str">
            <v>N/A</v>
          </cell>
          <cell r="BV451" t="str">
            <v>Inversión</v>
          </cell>
          <cell r="BW451">
            <v>53430410</v>
          </cell>
          <cell r="BX451" t="str">
            <v>N/A</v>
          </cell>
          <cell r="BY451" t="str">
            <v>N/A</v>
          </cell>
          <cell r="BZ451">
            <v>4857310</v>
          </cell>
          <cell r="CA451" t="str">
            <v>N/A</v>
          </cell>
          <cell r="CB451">
            <v>51023</v>
          </cell>
          <cell r="CC451">
            <v>59423</v>
          </cell>
          <cell r="CD451">
            <v>2022011000057</v>
          </cell>
          <cell r="CE451">
            <v>44958</v>
          </cell>
          <cell r="CF451">
            <v>44960</v>
          </cell>
          <cell r="CG451" t="str">
            <v>N/A</v>
          </cell>
          <cell r="CH451" t="str">
            <v>N/A</v>
          </cell>
          <cell r="CI451" t="str">
            <v>N/A</v>
          </cell>
          <cell r="CJ451" t="str">
            <v>N/A</v>
          </cell>
          <cell r="CK451" t="str">
            <v>N/A</v>
          </cell>
          <cell r="CL451">
            <v>0</v>
          </cell>
          <cell r="CM451" t="str">
            <v>N/A</v>
          </cell>
          <cell r="CN451">
            <v>0</v>
          </cell>
          <cell r="CO451" t="str">
            <v>N/A</v>
          </cell>
          <cell r="CP451">
            <v>0</v>
          </cell>
          <cell r="CQ451" t="str">
            <v>N/A</v>
          </cell>
          <cell r="CR451">
            <v>0</v>
          </cell>
          <cell r="CS451" t="str">
            <v>N/A</v>
          </cell>
          <cell r="CT451">
            <v>0</v>
          </cell>
          <cell r="CU451">
            <v>0</v>
          </cell>
          <cell r="CV451">
            <v>-245</v>
          </cell>
          <cell r="CW451">
            <v>53430410</v>
          </cell>
          <cell r="CX451" t="str">
            <v>NO</v>
          </cell>
          <cell r="CY451" t="str">
            <v>N/A</v>
          </cell>
          <cell r="CZ451" t="str">
            <v>N/A</v>
          </cell>
          <cell r="DA451" t="str">
            <v>N/A</v>
          </cell>
          <cell r="DB451">
            <v>45291</v>
          </cell>
          <cell r="DC451">
            <v>45046</v>
          </cell>
          <cell r="DD451">
            <v>-296</v>
          </cell>
          <cell r="DE451" t="str">
            <v>NO</v>
          </cell>
          <cell r="DF451" t="str">
            <v>Bogotá D.C.</v>
          </cell>
          <cell r="DG451" t="str">
            <v>Cumplimiento</v>
          </cell>
          <cell r="DH451" t="str">
            <v xml:space="preserve">37-47-101003842 </v>
          </cell>
          <cell r="DI451">
            <v>0</v>
          </cell>
          <cell r="DJ451" t="str">
            <v>Seguros del Estado S.A.</v>
          </cell>
          <cell r="DK451">
            <v>44958</v>
          </cell>
          <cell r="DL451" t="str">
            <v>1/02/2023 - 30/06/2024</v>
          </cell>
          <cell r="DM451">
            <v>44959</v>
          </cell>
          <cell r="DN451" t="str">
            <v>https://jepcolombia.sharepoint.com/:b:/g/SE/DAJ/SDC/Eb0ofjWAT5xGt1aN0VY30PgBl9aJm3Q0y4w5N_LanUUMOQ?e=pZhith</v>
          </cell>
          <cell r="DO451" t="str">
            <v>Dar por terminado el Contrato de Prestación de Servicios Profesionales el 30/04/2023</v>
          </cell>
          <cell r="DP451" t="str">
            <v>Terminado</v>
          </cell>
          <cell r="DQ451" t="str">
            <v>Terminación anticipada</v>
          </cell>
          <cell r="DR451" t="str">
            <v>N/A</v>
          </cell>
          <cell r="DS451" t="str">
            <v>PENDIENTE</v>
          </cell>
          <cell r="DT451" t="str">
            <v>N/A</v>
          </cell>
          <cell r="DU451" t="str">
            <v>FEMENINO</v>
          </cell>
        </row>
        <row r="452">
          <cell r="AY452" t="str">
            <v>JEP-288-2023</v>
          </cell>
          <cell r="AZ452" t="str">
            <v>JEP-CSPO-288-2023</v>
          </cell>
          <cell r="BA452" t="str">
            <v>Jairo Cuellar</v>
          </cell>
          <cell r="BB452">
            <v>44960</v>
          </cell>
          <cell r="BC452" t="str">
            <v>Laura Maria Villaquiran Terán</v>
          </cell>
          <cell r="BD452" t="str">
            <v>Contratos o convenios que no requieren pluralidad de ofertas</v>
          </cell>
          <cell r="BE452" t="str">
            <v>1. Prestación de servicios</v>
          </cell>
          <cell r="BF452" t="str">
            <v>Cédula de ciudadanía</v>
          </cell>
          <cell r="BG452">
            <v>1018451596</v>
          </cell>
          <cell r="BH452">
            <v>9</v>
          </cell>
          <cell r="BI452" t="str">
            <v>Persona Natural</v>
          </cell>
          <cell r="BJ452" t="str">
            <v>Bogotá D.C.</v>
          </cell>
          <cell r="BK452" t="str">
            <v>Prestación de servicios profesionales para apoyar en la construcción de informes de análisis de contexto, conflictividad y situacionales, elaboración de patrones de macrocriminalidad y macrovictimización, y caracterización de actores armados legales e ilegales, a fin de facilitar la capacidad investigativa de la UIA.</v>
          </cell>
          <cell r="BL452" t="str">
            <v>Funciones de la dependencia</v>
          </cell>
          <cell r="BM452" t="str">
            <v>Harvey Danilo Suarez Morales</v>
          </cell>
          <cell r="BN452" t="str">
            <v>Secretaría Ejecutiva</v>
          </cell>
          <cell r="BO452" t="str">
            <v>I- Unidad de Investigación y Acusación- UIA</v>
          </cell>
          <cell r="BP452" t="str">
            <v>Luz Helena Morales Gray</v>
          </cell>
          <cell r="BQ452">
            <v>51872606</v>
          </cell>
          <cell r="BR452" t="str">
            <v>I- Unidad de Investigación y Acusación- UIA</v>
          </cell>
          <cell r="BS452" t="str">
            <v>N/A</v>
          </cell>
          <cell r="BT452" t="str">
            <v>N/A</v>
          </cell>
          <cell r="BU452" t="str">
            <v>N/A</v>
          </cell>
          <cell r="BV452" t="str">
            <v>Inversión</v>
          </cell>
          <cell r="BW452">
            <v>53430410</v>
          </cell>
          <cell r="BX452" t="str">
            <v>N/A</v>
          </cell>
          <cell r="BY452" t="str">
            <v>N/A</v>
          </cell>
          <cell r="BZ452">
            <v>4857310</v>
          </cell>
          <cell r="CA452" t="str">
            <v>N/A</v>
          </cell>
          <cell r="CB452">
            <v>36423</v>
          </cell>
          <cell r="CC452">
            <v>72323</v>
          </cell>
          <cell r="CD452">
            <v>2022011000057</v>
          </cell>
          <cell r="CE452">
            <v>44964</v>
          </cell>
          <cell r="CF452">
            <v>44966</v>
          </cell>
          <cell r="CG452" t="str">
            <v>N/A</v>
          </cell>
          <cell r="CH452" t="str">
            <v>N/A</v>
          </cell>
          <cell r="CI452" t="str">
            <v>N/A</v>
          </cell>
          <cell r="CJ452" t="str">
            <v>N/A</v>
          </cell>
          <cell r="CK452" t="str">
            <v>N/A</v>
          </cell>
          <cell r="CL452">
            <v>0</v>
          </cell>
          <cell r="CM452" t="str">
            <v>N/A</v>
          </cell>
          <cell r="CN452">
            <v>0</v>
          </cell>
          <cell r="CO452" t="str">
            <v>N/A</v>
          </cell>
          <cell r="CP452">
            <v>0</v>
          </cell>
          <cell r="CQ452" t="str">
            <v>N/A</v>
          </cell>
          <cell r="CR452">
            <v>0</v>
          </cell>
          <cell r="CS452" t="str">
            <v>N/A</v>
          </cell>
          <cell r="CT452">
            <v>0</v>
          </cell>
          <cell r="CU452">
            <v>0</v>
          </cell>
          <cell r="CV452">
            <v>-184</v>
          </cell>
          <cell r="CW452">
            <v>53430410</v>
          </cell>
          <cell r="CX452" t="str">
            <v>NO</v>
          </cell>
          <cell r="CY452" t="str">
            <v>N/A</v>
          </cell>
          <cell r="CZ452" t="str">
            <v>N/A</v>
          </cell>
          <cell r="DA452" t="str">
            <v>N/A</v>
          </cell>
          <cell r="DB452">
            <v>45291</v>
          </cell>
          <cell r="DC452">
            <v>45107</v>
          </cell>
          <cell r="DD452">
            <v>-235</v>
          </cell>
          <cell r="DE452" t="str">
            <v>NO</v>
          </cell>
          <cell r="DF452" t="str">
            <v>Bogotá D.C.</v>
          </cell>
          <cell r="DG452" t="str">
            <v>Cumplimiento</v>
          </cell>
          <cell r="DH452" t="str">
            <v>15-47-101010872</v>
          </cell>
          <cell r="DI452">
            <v>0</v>
          </cell>
          <cell r="DJ452" t="str">
            <v>seguros del Estado S.A.</v>
          </cell>
          <cell r="DK452">
            <v>44965</v>
          </cell>
          <cell r="DL452" t="str">
            <v>07/02/2023 - 30//06/2024</v>
          </cell>
          <cell r="DM452">
            <v>44965</v>
          </cell>
          <cell r="DN452" t="str">
            <v>https://jepcolombia.sharepoint.com/:b:/g/SE/DAJ/SDC/ESS94wDevjhPprpx_YLaSxUBhtKZRvgz0AI_smW14fkdfg?e=4iBbEx</v>
          </cell>
          <cell r="DO452" t="str">
            <v>El 1 de julio de publicó la terminación anticipada del contrato JEP-288-2023 ejecución hasta el 30 de junio</v>
          </cell>
          <cell r="DP452" t="str">
            <v>Terminado</v>
          </cell>
          <cell r="DQ452" t="str">
            <v>Terminación anticipada</v>
          </cell>
          <cell r="DR452" t="str">
            <v>N/A</v>
          </cell>
          <cell r="DS452" t="str">
            <v>GOBIERNO Y RELACIONES INTERNACIONALES</v>
          </cell>
          <cell r="DT452" t="str">
            <v>N/A</v>
          </cell>
          <cell r="DU452" t="str">
            <v>FEMENINO</v>
          </cell>
        </row>
        <row r="453">
          <cell r="AY453" t="str">
            <v>JEP-094-2023</v>
          </cell>
          <cell r="AZ453" t="str">
            <v>JEP-CSPO-094-2023</v>
          </cell>
          <cell r="BA453" t="str">
            <v>Jairo Cuellar</v>
          </cell>
          <cell r="BB453">
            <v>44944</v>
          </cell>
          <cell r="BC453" t="str">
            <v>Catalina Leyton Fandiño</v>
          </cell>
          <cell r="BD453" t="str">
            <v>Contratos o convenios que no requieren pluralidad de ofertas</v>
          </cell>
          <cell r="BE453" t="str">
            <v>1. Prestación de servicios</v>
          </cell>
          <cell r="BF453" t="str">
            <v>Cédula de ciudadanía</v>
          </cell>
          <cell r="BG453">
            <v>1110476347</v>
          </cell>
          <cell r="BH453">
            <v>3</v>
          </cell>
          <cell r="BI453" t="str">
            <v>Persona Natural</v>
          </cell>
          <cell r="BJ453" t="str">
            <v>Ibagué</v>
          </cell>
          <cell r="BK453" t="str">
            <v>Prestar los servicios profesionales de acompañamiento jurídico al grupo de apoyo legal y administrativo en las gestiones precontractuales, contractuales y poscontractuales para facilitar la capacidad investigativa de la UIA</v>
          </cell>
          <cell r="BL453" t="str">
            <v>Funciones de la dependencia</v>
          </cell>
          <cell r="BM453" t="str">
            <v>Harvey Danilo Suárez Morales</v>
          </cell>
          <cell r="BN453" t="str">
            <v>Secretaría Ejecutiva</v>
          </cell>
          <cell r="BO453" t="str">
            <v>I- Unidad de Investigación y Acusación- UIA</v>
          </cell>
          <cell r="BP453" t="str">
            <v>Oscar Alfonso Téllez Valenzuela</v>
          </cell>
          <cell r="BQ453">
            <v>91226679</v>
          </cell>
          <cell r="BR453" t="str">
            <v>I- Unidad de Investigación y Acusación- UIA</v>
          </cell>
          <cell r="BS453" t="str">
            <v>N/A</v>
          </cell>
          <cell r="BT453" t="str">
            <v>N/A</v>
          </cell>
          <cell r="BU453" t="str">
            <v>N/A</v>
          </cell>
          <cell r="BV453" t="str">
            <v>Inversión</v>
          </cell>
          <cell r="BW453">
            <v>98633792</v>
          </cell>
          <cell r="BX453" t="str">
            <v>N/A</v>
          </cell>
          <cell r="BY453" t="str">
            <v>N/A</v>
          </cell>
          <cell r="BZ453">
            <v>8652088</v>
          </cell>
          <cell r="CA453" t="str">
            <v>N/A</v>
          </cell>
          <cell r="CB453">
            <v>27923</v>
          </cell>
          <cell r="CC453">
            <v>37023</v>
          </cell>
          <cell r="CD453" t="str">
            <v xml:space="preserve">	2022011000057</v>
          </cell>
          <cell r="CE453">
            <v>44946</v>
          </cell>
          <cell r="CF453">
            <v>44950</v>
          </cell>
          <cell r="CG453" t="str">
            <v>N/A</v>
          </cell>
          <cell r="CH453" t="str">
            <v>N/A</v>
          </cell>
          <cell r="CI453" t="str">
            <v>N/A</v>
          </cell>
          <cell r="CJ453" t="str">
            <v>N/A</v>
          </cell>
          <cell r="CK453" t="str">
            <v>N/A</v>
          </cell>
          <cell r="CL453">
            <v>-1153608</v>
          </cell>
          <cell r="CM453">
            <v>45286</v>
          </cell>
          <cell r="CN453">
            <v>47240400</v>
          </cell>
          <cell r="CO453">
            <v>45286</v>
          </cell>
          <cell r="CP453">
            <v>0</v>
          </cell>
          <cell r="CQ453" t="str">
            <v>N/A</v>
          </cell>
          <cell r="CR453">
            <v>0</v>
          </cell>
          <cell r="CS453" t="str">
            <v>N/A</v>
          </cell>
          <cell r="CT453">
            <v>1</v>
          </cell>
          <cell r="CU453">
            <v>45286</v>
          </cell>
          <cell r="CV453">
            <v>152</v>
          </cell>
          <cell r="CW453">
            <v>144720584</v>
          </cell>
          <cell r="CX453" t="str">
            <v>SI</v>
          </cell>
          <cell r="CY453">
            <v>47240400</v>
          </cell>
          <cell r="CZ453" t="str">
            <v>N/A</v>
          </cell>
          <cell r="DA453" t="str">
            <v>N/A</v>
          </cell>
          <cell r="DB453">
            <v>45291</v>
          </cell>
          <cell r="DC453">
            <v>45443</v>
          </cell>
          <cell r="DD453">
            <v>101</v>
          </cell>
          <cell r="DE453" t="str">
            <v>SI</v>
          </cell>
          <cell r="DF453" t="str">
            <v>Bogotá D.C.</v>
          </cell>
          <cell r="DG453" t="str">
            <v>Cumplimiento</v>
          </cell>
          <cell r="DH453" t="str">
            <v>25-47-101003572</v>
          </cell>
          <cell r="DI453">
            <v>0</v>
          </cell>
          <cell r="DJ453" t="str">
            <v>Seguros del Estado S.A.</v>
          </cell>
          <cell r="DK453">
            <v>44946</v>
          </cell>
          <cell r="DL453" t="str">
            <v>20/01/2023 - 30/06/2024</v>
          </cell>
          <cell r="DM453">
            <v>44949</v>
          </cell>
          <cell r="DN453" t="str">
            <v>https://jepcolombia.sharepoint.com/:b:/g/SE/DAJ/SDC/ESJWivUW70NLnOGjQRORB00BefMwnQFYn8IkKL-dXg4k0g?e=chWfQD</v>
          </cell>
          <cell r="DO453" t="str">
            <v>Mediante Otrosí N°1 el 26/12/2023 se publica la adición y prórroga del contrato JEP-094-2023, hasta el 31 de mayo de 2023</v>
          </cell>
          <cell r="DP453" t="str">
            <v>En ejecución</v>
          </cell>
          <cell r="DQ453" t="str">
            <v>Adición y prorroga</v>
          </cell>
          <cell r="DR453" t="str">
            <v>N/A</v>
          </cell>
          <cell r="DS453" t="str">
            <v>DERECHO</v>
          </cell>
          <cell r="DT453" t="str">
            <v>N/A</v>
          </cell>
          <cell r="DU453" t="str">
            <v>FEMENINO</v>
          </cell>
        </row>
        <row r="454">
          <cell r="AY454" t="str">
            <v>JEP-097-2023</v>
          </cell>
          <cell r="AZ454" t="str">
            <v>JEP-CSPO-097-2023</v>
          </cell>
          <cell r="BA454" t="str">
            <v>Jairo Cuellar</v>
          </cell>
          <cell r="BB454">
            <v>44944</v>
          </cell>
          <cell r="BC454" t="str">
            <v>Jaime Eduardo Fonseca Aranguren</v>
          </cell>
          <cell r="BD454" t="str">
            <v>Contratos o convenios que no requieren pluralidad de ofertas</v>
          </cell>
          <cell r="BE454" t="str">
            <v>1. Prestación de servicios</v>
          </cell>
          <cell r="BF454" t="str">
            <v>Cédula de ciudadanía</v>
          </cell>
          <cell r="BG454">
            <v>1032425804</v>
          </cell>
          <cell r="BH454">
            <v>7</v>
          </cell>
          <cell r="BI454" t="str">
            <v>Persona Natural</v>
          </cell>
          <cell r="BJ454" t="str">
            <v>Bogotá D.C.</v>
          </cell>
          <cell r="BK454" t="str">
            <v>Prestar servicios profesionales para apoyar y acompañar las actividades necesarias de planeación estratégica, administrativas, financieras y contractuales para el desarrollo del enfoque territorial de la unidad de investigación y acusación de la JEP y su posicionamiento en las regiones</v>
          </cell>
          <cell r="BL454" t="str">
            <v>Funciones de la dependencia</v>
          </cell>
          <cell r="BM454" t="str">
            <v>Harvey Danilo Suarez Morales</v>
          </cell>
          <cell r="BN454" t="str">
            <v>Secretaría Ejecutiva</v>
          </cell>
          <cell r="BO454" t="str">
            <v>I- Unidad de Investigación y Acusación- UIA</v>
          </cell>
          <cell r="BP454" t="str">
            <v>Oscar Alfonso Téllez Valenzuela</v>
          </cell>
          <cell r="BQ454">
            <v>91226679</v>
          </cell>
          <cell r="BR454" t="str">
            <v>I- Unidad de Investigación y Acusación- UIA</v>
          </cell>
          <cell r="BS454" t="str">
            <v>N/A</v>
          </cell>
          <cell r="BT454" t="str">
            <v>N/A</v>
          </cell>
          <cell r="BU454" t="str">
            <v>N/A</v>
          </cell>
          <cell r="BV454" t="str">
            <v>Inversión</v>
          </cell>
          <cell r="BW454">
            <v>74165075</v>
          </cell>
          <cell r="BX454" t="str">
            <v>N/A</v>
          </cell>
          <cell r="BY454" t="str">
            <v>N/A</v>
          </cell>
          <cell r="BZ454">
            <v>6375222</v>
          </cell>
          <cell r="CA454" t="str">
            <v>N/A</v>
          </cell>
          <cell r="CB454">
            <v>27823</v>
          </cell>
          <cell r="CC454">
            <v>40323</v>
          </cell>
          <cell r="CD454" t="str">
            <v xml:space="preserve">	2022011000057</v>
          </cell>
          <cell r="CE454">
            <v>44950</v>
          </cell>
          <cell r="CF454">
            <v>44951</v>
          </cell>
          <cell r="CG454" t="str">
            <v>N/A</v>
          </cell>
          <cell r="CH454" t="str">
            <v>N/A</v>
          </cell>
          <cell r="CI454" t="str">
            <v>N/A</v>
          </cell>
          <cell r="CJ454" t="str">
            <v>N/A</v>
          </cell>
          <cell r="CK454" t="str">
            <v>N/A</v>
          </cell>
          <cell r="CL454">
            <v>0</v>
          </cell>
          <cell r="CM454" t="str">
            <v>N/A</v>
          </cell>
          <cell r="CN454">
            <v>0</v>
          </cell>
          <cell r="CO454" t="str">
            <v>N/A</v>
          </cell>
          <cell r="CP454">
            <v>0</v>
          </cell>
          <cell r="CQ454" t="str">
            <v>N/A</v>
          </cell>
          <cell r="CR454">
            <v>0</v>
          </cell>
          <cell r="CS454" t="str">
            <v>N/A</v>
          </cell>
          <cell r="CT454">
            <v>0</v>
          </cell>
          <cell r="CU454">
            <v>0</v>
          </cell>
          <cell r="CV454">
            <v>-245</v>
          </cell>
          <cell r="CW454">
            <v>74165075</v>
          </cell>
          <cell r="CX454" t="str">
            <v>NO</v>
          </cell>
          <cell r="CY454" t="str">
            <v>N/A</v>
          </cell>
          <cell r="CZ454" t="str">
            <v>N/A</v>
          </cell>
          <cell r="DA454" t="str">
            <v>N/A</v>
          </cell>
          <cell r="DB454">
            <v>45291</v>
          </cell>
          <cell r="DC454">
            <v>45046</v>
          </cell>
          <cell r="DD454">
            <v>-296</v>
          </cell>
          <cell r="DE454" t="str">
            <v>SI</v>
          </cell>
          <cell r="DF454" t="str">
            <v>Bogotá D.C.</v>
          </cell>
          <cell r="DG454" t="str">
            <v>Cumplimiento</v>
          </cell>
          <cell r="DH454" t="str">
            <v>37-45-101043829</v>
          </cell>
          <cell r="DI454">
            <v>0</v>
          </cell>
          <cell r="DJ454" t="str">
            <v>Seguros del Estado S.A.</v>
          </cell>
          <cell r="DK454">
            <v>44950</v>
          </cell>
          <cell r="DL454" t="str">
            <v>24/01/2023 - 30/06/2024</v>
          </cell>
          <cell r="DM454">
            <v>44950</v>
          </cell>
          <cell r="DN454" t="str">
            <v>https://jepcolombia.sharepoint.com/:b:/g/SE/DAJ/SDC/Ec5EUZ8APtxNluX_geOq7twB3GjpiAgpoD42P9W-96peNw?e=xg9b03</v>
          </cell>
          <cell r="DO454" t="str">
            <v>Dar por terminado el Contrato de Prestación de Servicios Profesionales hasta el 30/04/2023</v>
          </cell>
          <cell r="DP454" t="str">
            <v>Terminado</v>
          </cell>
          <cell r="DQ454" t="str">
            <v>Terminación anticipada</v>
          </cell>
          <cell r="DR454" t="str">
            <v>N/A</v>
          </cell>
          <cell r="DS454" t="str">
            <v>ECONOMÍA</v>
          </cell>
          <cell r="DT454" t="str">
            <v>N/A</v>
          </cell>
          <cell r="DU454" t="str">
            <v>MASCULINO</v>
          </cell>
        </row>
        <row r="455">
          <cell r="AY455" t="str">
            <v>JEP-286-2023</v>
          </cell>
          <cell r="AZ455" t="str">
            <v>JEP-CSPO-286-2023</v>
          </cell>
          <cell r="BA455" t="str">
            <v>Jairo Cuellar</v>
          </cell>
          <cell r="BB455">
            <v>44960</v>
          </cell>
          <cell r="BC455" t="str">
            <v>Carlos Arturo Canchala Espejo</v>
          </cell>
          <cell r="BD455" t="str">
            <v>Contratos o convenios que no requieren pluralidad de ofertas</v>
          </cell>
          <cell r="BE455" t="str">
            <v>1. Prestación de servicios</v>
          </cell>
          <cell r="BF455" t="str">
            <v>Cédula de ciudadanía</v>
          </cell>
          <cell r="BG455">
            <v>9727077</v>
          </cell>
          <cell r="BH455">
            <v>0</v>
          </cell>
          <cell r="BI455" t="str">
            <v>Persona Natural</v>
          </cell>
          <cell r="BJ455" t="str">
            <v xml:space="preserve">Armenia </v>
          </cell>
          <cell r="BK455" t="str">
            <v>Prestación de servicios profesionales para el apoyo al grupo de análisis, contexto y estadística de la UIA en el desarrollo de actividades asociadas a la programación,manejo de bases de datos y migraciones de sistemas de información para atender las necesidades de la UIA a fin de facilitar la capacidad investigativa</v>
          </cell>
          <cell r="BL455" t="str">
            <v>Funciones de la dependencia</v>
          </cell>
          <cell r="BM455" t="str">
            <v>Harvey Danilo Suarez Morales</v>
          </cell>
          <cell r="BN455" t="str">
            <v>Secretaría Ejecutiva</v>
          </cell>
          <cell r="BO455" t="str">
            <v>I- Unidad de Investigación y Acusación- UIA</v>
          </cell>
          <cell r="BP455" t="str">
            <v>Oscar Alfonso Téllez Valenzuela</v>
          </cell>
          <cell r="BQ455">
            <v>91226679</v>
          </cell>
          <cell r="BR455" t="str">
            <v>I- Unidad de Investigación y Acusación- UIA</v>
          </cell>
          <cell r="BS455" t="str">
            <v>N/A</v>
          </cell>
          <cell r="BT455" t="str">
            <v>N/A</v>
          </cell>
          <cell r="BU455" t="str">
            <v>N/A</v>
          </cell>
          <cell r="BV455" t="str">
            <v>Inversión</v>
          </cell>
          <cell r="BW455">
            <v>83485039</v>
          </cell>
          <cell r="BX455" t="str">
            <v>N/A</v>
          </cell>
          <cell r="BY455" t="str">
            <v>N/A</v>
          </cell>
          <cell r="BZ455">
            <v>7589549</v>
          </cell>
          <cell r="CA455" t="str">
            <v>N/A</v>
          </cell>
          <cell r="CB455">
            <v>51123</v>
          </cell>
          <cell r="CC455">
            <v>76623</v>
          </cell>
          <cell r="CD455">
            <v>2022011000057</v>
          </cell>
          <cell r="CE455">
            <v>44966</v>
          </cell>
          <cell r="CF455">
            <v>44970</v>
          </cell>
          <cell r="CG455" t="str">
            <v>N/A</v>
          </cell>
          <cell r="CH455" t="str">
            <v>N/A</v>
          </cell>
          <cell r="CI455" t="str">
            <v>N/A</v>
          </cell>
          <cell r="CJ455" t="str">
            <v>N/A</v>
          </cell>
          <cell r="CK455" t="str">
            <v>N/A</v>
          </cell>
          <cell r="CL455">
            <v>0</v>
          </cell>
          <cell r="CM455" t="str">
            <v>N/A</v>
          </cell>
          <cell r="CN455">
            <v>0</v>
          </cell>
          <cell r="CO455" t="str">
            <v>N/A</v>
          </cell>
          <cell r="CP455">
            <v>0</v>
          </cell>
          <cell r="CQ455" t="str">
            <v>N/A</v>
          </cell>
          <cell r="CR455">
            <v>0</v>
          </cell>
          <cell r="CS455" t="str">
            <v>N/A</v>
          </cell>
          <cell r="CT455">
            <v>0</v>
          </cell>
          <cell r="CU455">
            <v>0</v>
          </cell>
          <cell r="CV455">
            <v>-92</v>
          </cell>
          <cell r="CW455">
            <v>83485039</v>
          </cell>
          <cell r="CX455" t="str">
            <v>NO</v>
          </cell>
          <cell r="CY455" t="str">
            <v>N/A</v>
          </cell>
          <cell r="CZ455" t="str">
            <v>N/A</v>
          </cell>
          <cell r="DA455" t="str">
            <v>N/A</v>
          </cell>
          <cell r="DB455">
            <v>45291</v>
          </cell>
          <cell r="DC455">
            <v>45199</v>
          </cell>
          <cell r="DD455">
            <v>-143</v>
          </cell>
          <cell r="DE455" t="str">
            <v>NO</v>
          </cell>
          <cell r="DF455" t="str">
            <v>Bogotá D.C.</v>
          </cell>
          <cell r="DG455" t="str">
            <v>Cumplimiento</v>
          </cell>
          <cell r="DH455" t="str">
            <v xml:space="preserve">25-47-101003703 </v>
          </cell>
          <cell r="DI455">
            <v>0</v>
          </cell>
          <cell r="DJ455" t="str">
            <v>Seguros del Estado S.A.</v>
          </cell>
          <cell r="DK455">
            <v>44967</v>
          </cell>
          <cell r="DL455" t="str">
            <v>09/02/2023 - 30/06/2024</v>
          </cell>
          <cell r="DM455">
            <v>44970</v>
          </cell>
          <cell r="DN455" t="str">
            <v>https://jepcolombia.sharepoint.com/:b:/g/SE/DAJ/SDC/EdEZZv8xZa5DqWuyaXfmM8UBi_YI_RPNtFJTSX1eAKeiaQ?e=R0dK80</v>
          </cell>
          <cell r="DO455" t="str">
            <v>Por mutuo acuerdo se da por terminado el contrato con ejecución hasta el 30/09/2023</v>
          </cell>
          <cell r="DP455" t="str">
            <v>Terminado</v>
          </cell>
          <cell r="DQ455" t="str">
            <v>Terminación anticipada</v>
          </cell>
          <cell r="DR455" t="str">
            <v>N/A</v>
          </cell>
          <cell r="DS455" t="str">
            <v>PENDIENTE</v>
          </cell>
          <cell r="DT455" t="str">
            <v>N/A</v>
          </cell>
          <cell r="DU455" t="str">
            <v>MASCULINO</v>
          </cell>
        </row>
        <row r="456">
          <cell r="AY456" t="str">
            <v>JEP-562-2023</v>
          </cell>
          <cell r="AZ456" t="str">
            <v>JEP-CSPO-559-2023</v>
          </cell>
          <cell r="BA456" t="str">
            <v>Jairo Cuellar</v>
          </cell>
          <cell r="BB456" t="str">
            <v>8/02/2023
15/04/2023</v>
          </cell>
          <cell r="BC456" t="str">
            <v>Laura Valentina Rodriguez Montoya</v>
          </cell>
          <cell r="BD456" t="str">
            <v>Contratos o convenios que no requieren pluralidad de ofertas</v>
          </cell>
          <cell r="BE456" t="str">
            <v>1. Prestación de servicios</v>
          </cell>
          <cell r="BF456" t="str">
            <v>Cédula de ciudadanía</v>
          </cell>
          <cell r="BG456">
            <v>1018499090</v>
          </cell>
          <cell r="BH456">
            <v>1</v>
          </cell>
          <cell r="BI456" t="str">
            <v>Persona Natural</v>
          </cell>
          <cell r="BJ456" t="str">
            <v>Bogotá D.C.</v>
          </cell>
          <cell r="BK456" t="str">
            <v>Prestar servicios profesionales para apoyar y acompañar la gestión del grupo de relacionamiento y comunicaciones como camarógrafo y editor de contenidos audiovisuales con relacion a la capacidad investigativa y demas funciones a cargo de la UIA, para el relacionamiento, acompañamiento y orientación a las víctimas</v>
          </cell>
          <cell r="BL456" t="str">
            <v>Funciones de la dependencia</v>
          </cell>
          <cell r="BM456" t="str">
            <v>Harvey Danilo Suárez Morales</v>
          </cell>
          <cell r="BN456" t="str">
            <v>Secretaría Ejecutiva</v>
          </cell>
          <cell r="BO456" t="str">
            <v>I- Unidad de Investigación y Acusación- UIA</v>
          </cell>
          <cell r="BP456" t="str">
            <v>Luz Helena Morales Gray</v>
          </cell>
          <cell r="BQ456">
            <v>51872606</v>
          </cell>
          <cell r="BR456" t="str">
            <v>I- Unidad de Investigación y Acusación- UIA</v>
          </cell>
          <cell r="BS456" t="str">
            <v>N/A</v>
          </cell>
          <cell r="BT456" t="str">
            <v>N/A</v>
          </cell>
          <cell r="BU456" t="str">
            <v>N/A</v>
          </cell>
          <cell r="BV456" t="str">
            <v>Inversión</v>
          </cell>
          <cell r="BW456">
            <v>43715790</v>
          </cell>
          <cell r="BX456" t="str">
            <v>N/A</v>
          </cell>
          <cell r="BY456" t="str">
            <v>N/A</v>
          </cell>
          <cell r="BZ456">
            <v>4857310</v>
          </cell>
          <cell r="CA456" t="str">
            <v>N/A</v>
          </cell>
          <cell r="CB456">
            <v>36523</v>
          </cell>
          <cell r="CC456">
            <v>205923</v>
          </cell>
          <cell r="CD456">
            <v>2022011000057</v>
          </cell>
          <cell r="CE456">
            <v>45037</v>
          </cell>
          <cell r="CF456">
            <v>45041</v>
          </cell>
          <cell r="CG456" t="str">
            <v>N/A</v>
          </cell>
          <cell r="CH456" t="str">
            <v>N/A</v>
          </cell>
          <cell r="CI456" t="str">
            <v>N/A</v>
          </cell>
          <cell r="CJ456" t="str">
            <v>N/A</v>
          </cell>
          <cell r="CK456" t="str">
            <v>N/A</v>
          </cell>
          <cell r="CL456">
            <v>0</v>
          </cell>
          <cell r="CM456" t="str">
            <v>N/A</v>
          </cell>
          <cell r="CN456">
            <v>0</v>
          </cell>
          <cell r="CO456" t="str">
            <v>N/A</v>
          </cell>
          <cell r="CP456">
            <v>0</v>
          </cell>
          <cell r="CQ456" t="str">
            <v>N/A</v>
          </cell>
          <cell r="CR456">
            <v>0</v>
          </cell>
          <cell r="CS456" t="str">
            <v>N/A</v>
          </cell>
          <cell r="CT456">
            <v>0</v>
          </cell>
          <cell r="CU456" t="str">
            <v>N/A</v>
          </cell>
          <cell r="CV456">
            <v>0</v>
          </cell>
          <cell r="CW456">
            <v>43715790</v>
          </cell>
          <cell r="CX456" t="str">
            <v>NO</v>
          </cell>
          <cell r="CY456" t="str">
            <v>N/A</v>
          </cell>
          <cell r="CZ456" t="str">
            <v>N/A</v>
          </cell>
          <cell r="DA456" t="str">
            <v>N/A</v>
          </cell>
          <cell r="DB456">
            <v>45291</v>
          </cell>
          <cell r="DC456">
            <v>45291</v>
          </cell>
          <cell r="DD456">
            <v>-51</v>
          </cell>
          <cell r="DE456" t="str">
            <v>NO</v>
          </cell>
          <cell r="DF456" t="str">
            <v>Bogotá D.C.</v>
          </cell>
          <cell r="DG456" t="str">
            <v>Cumplimiento</v>
          </cell>
          <cell r="DH456" t="str">
            <v>25-47-101003916</v>
          </cell>
          <cell r="DI456">
            <v>0</v>
          </cell>
          <cell r="DJ456" t="str">
            <v>Seguros del Estado S.A.</v>
          </cell>
          <cell r="DK456">
            <v>45039</v>
          </cell>
          <cell r="DL456" t="str">
            <v>21/04/2023 - 30/06/2024</v>
          </cell>
          <cell r="DM456">
            <v>45040</v>
          </cell>
          <cell r="DN456" t="str">
            <v>https://jepcolombia.sharepoint.com/:b:/g/SE/DAJ/SDC/EbcEiXuVeQ1LsjvmXPOm4LAB4pxTV3-0HfFuRgN36MIe7g?e=JSE0Rm</v>
          </cell>
          <cell r="DO456" t="str">
            <v xml:space="preserve">Se realiza cambio de contratista y el abogado solicita asignar un nuevo consecutivo de contrato y proceso para el ítem, se relacionan en la nota los números anteriores. </v>
          </cell>
          <cell r="DP456" t="str">
            <v>Terminado</v>
          </cell>
          <cell r="DQ456" t="str">
            <v>Ingreso</v>
          </cell>
          <cell r="DR456" t="str">
            <v>N/A</v>
          </cell>
          <cell r="DS456" t="str">
            <v>PROFESIONAL EN DIRECCIÓN Y PRODUCCIÓN DE CINE Y TELEVISIÓN</v>
          </cell>
          <cell r="DT456" t="str">
            <v>N/A</v>
          </cell>
          <cell r="DU456" t="str">
            <v>FEMENINO</v>
          </cell>
        </row>
        <row r="457">
          <cell r="AY457" t="str">
            <v>JEP-502-2023</v>
          </cell>
          <cell r="AZ457" t="str">
            <v>JEP-CSPO-501-2023</v>
          </cell>
          <cell r="BA457" t="str">
            <v>Mateo Avila</v>
          </cell>
          <cell r="BB457">
            <v>44986</v>
          </cell>
          <cell r="BC457" t="str">
            <v>Ana Maria Cristiano Gonzalez</v>
          </cell>
          <cell r="BD457" t="str">
            <v>Contratos o convenios que no requieren pluralidad de ofertas</v>
          </cell>
          <cell r="BE457" t="str">
            <v>1. Prestación de servicios</v>
          </cell>
          <cell r="BF457" t="str">
            <v>Cédula de ciudadanía</v>
          </cell>
          <cell r="BG457">
            <v>1026287102</v>
          </cell>
          <cell r="BH457">
            <v>0</v>
          </cell>
          <cell r="BI457" t="str">
            <v>Persona Natural</v>
          </cell>
          <cell r="BJ457" t="str">
            <v>Bogotá D.C.</v>
          </cell>
          <cell r="BK457" t="str">
            <v>Prestar servicios profesionales para apoyar y acompañar a la UIA en el desarrollo de la estrategia de participación social a través de la generación, promoción y difusión de contenidos informativos desarrollados en territorio, ante los distintos públicos de interés</v>
          </cell>
          <cell r="BL457" t="str">
            <v>Misional</v>
          </cell>
          <cell r="BM457" t="str">
            <v>Harvey Danilo Suárez Morales</v>
          </cell>
          <cell r="BN457" t="str">
            <v>Secretaría Ejecutiva</v>
          </cell>
          <cell r="BO457" t="str">
            <v>I- Unidad de Investigación y Acusación- UIA</v>
          </cell>
          <cell r="BP457" t="str">
            <v>Luz Helena Morales Gray</v>
          </cell>
          <cell r="BQ457">
            <v>51872606</v>
          </cell>
          <cell r="BR457" t="str">
            <v>I- Unidad de Investigación y Acusación- UIA</v>
          </cell>
          <cell r="BS457" t="str">
            <v>N/A</v>
          </cell>
          <cell r="BT457" t="str">
            <v>N/A</v>
          </cell>
          <cell r="BU457" t="str">
            <v>N/A</v>
          </cell>
          <cell r="BV457" t="str">
            <v>Inversión</v>
          </cell>
          <cell r="BW457">
            <v>69823860</v>
          </cell>
          <cell r="BX457" t="str">
            <v>N/A</v>
          </cell>
          <cell r="BY457" t="str">
            <v>N/A</v>
          </cell>
          <cell r="BZ457">
            <v>6982386</v>
          </cell>
          <cell r="CA457" t="str">
            <v>N/A</v>
          </cell>
          <cell r="CB457">
            <v>36623</v>
          </cell>
          <cell r="CC457" t="str">
            <v xml:space="preserve">	131523</v>
          </cell>
          <cell r="CD457">
            <v>2022011000057</v>
          </cell>
          <cell r="CE457">
            <v>44988</v>
          </cell>
          <cell r="CF457">
            <v>44993</v>
          </cell>
          <cell r="CG457" t="str">
            <v>N/A</v>
          </cell>
          <cell r="CH457" t="str">
            <v>N/A</v>
          </cell>
          <cell r="CI457" t="str">
            <v>N/A</v>
          </cell>
          <cell r="CJ457" t="str">
            <v>N/A</v>
          </cell>
          <cell r="CK457" t="str">
            <v>N/A</v>
          </cell>
          <cell r="CL457">
            <v>0</v>
          </cell>
          <cell r="CM457" t="str">
            <v>N/A</v>
          </cell>
          <cell r="CN457">
            <v>0</v>
          </cell>
          <cell r="CO457" t="str">
            <v>N/A</v>
          </cell>
          <cell r="CP457">
            <v>0</v>
          </cell>
          <cell r="CQ457" t="str">
            <v>N/A</v>
          </cell>
          <cell r="CR457">
            <v>0</v>
          </cell>
          <cell r="CS457" t="str">
            <v>N/A</v>
          </cell>
          <cell r="CT457">
            <v>0</v>
          </cell>
          <cell r="CU457" t="str">
            <v>N/A</v>
          </cell>
          <cell r="CV457">
            <v>0</v>
          </cell>
          <cell r="CW457">
            <v>69823860</v>
          </cell>
          <cell r="CX457" t="str">
            <v>NO</v>
          </cell>
          <cell r="CY457" t="str">
            <v>N/A</v>
          </cell>
          <cell r="CZ457" t="str">
            <v>N/A</v>
          </cell>
          <cell r="DA457" t="str">
            <v>N/A</v>
          </cell>
          <cell r="DB457">
            <v>45291</v>
          </cell>
          <cell r="DC457">
            <v>45291</v>
          </cell>
          <cell r="DD457">
            <v>-51</v>
          </cell>
          <cell r="DE457" t="str">
            <v>NO</v>
          </cell>
          <cell r="DF457" t="str">
            <v>Bogotá D.C.</v>
          </cell>
          <cell r="DG457" t="str">
            <v>Cumplimiento</v>
          </cell>
          <cell r="DH457" t="str">
            <v>14-47-101023217</v>
          </cell>
          <cell r="DI457">
            <v>0</v>
          </cell>
          <cell r="DJ457" t="str">
            <v>Seguros del Esado S.A.</v>
          </cell>
          <cell r="DK457">
            <v>44991</v>
          </cell>
          <cell r="DL457" t="str">
            <v>4/03/2023 - 30/06/2024</v>
          </cell>
          <cell r="DM457">
            <v>44992</v>
          </cell>
          <cell r="DN457" t="str">
            <v>https://jepcolombia.sharepoint.com/:b:/g/SE/DAJ/SDC/ER8jdf7YKHZEnaZ_mF7fW2wBjEA7IZ2HtVvMrX10yUfVyQ?e=mGvDpg</v>
          </cell>
          <cell r="DO457" t="str">
            <v>Ninguna</v>
          </cell>
          <cell r="DP457" t="str">
            <v>Terminado</v>
          </cell>
          <cell r="DQ457" t="str">
            <v>Ingreso</v>
          </cell>
          <cell r="DR457" t="str">
            <v>N/A</v>
          </cell>
          <cell r="DS457" t="str">
            <v>COMUNICACIÓN SOCIAL Y PERIODISMO</v>
          </cell>
          <cell r="DT457" t="str">
            <v>N/A</v>
          </cell>
          <cell r="DU457" t="str">
            <v>FEMENINO</v>
          </cell>
        </row>
        <row r="458">
          <cell r="AY458" t="str">
            <v>JEP-487-2023</v>
          </cell>
          <cell r="AZ458" t="str">
            <v>JEP-CSPO-486-2023</v>
          </cell>
          <cell r="BA458" t="str">
            <v>Julieth Barrera</v>
          </cell>
          <cell r="BB458">
            <v>44981</v>
          </cell>
          <cell r="BC458" t="str">
            <v xml:space="preserve">Erika de Dios Melendrez Hoyos </v>
          </cell>
          <cell r="BD458" t="str">
            <v>Contratos o convenios que no requieren pluralidad de ofertas</v>
          </cell>
          <cell r="BE458" t="str">
            <v>1. Prestación de servicios</v>
          </cell>
          <cell r="BF458" t="str">
            <v>Cédula de ciudadanía</v>
          </cell>
          <cell r="BG458">
            <v>1066735109</v>
          </cell>
          <cell r="BH458">
            <v>1</v>
          </cell>
          <cell r="BI458" t="str">
            <v>Persona Natural</v>
          </cell>
          <cell r="BJ458" t="str">
            <v>Bogotá D.C.</v>
          </cell>
          <cell r="BK458" t="str">
            <v>Prestar servicios profesionales para apoyar y acompañar la gestión del equipo de investigación de violencia sexual de la UIA en la validación, ajuste y socialización de los instrumentos de investigación y acusación, con las víctimas y sus organizaciones.</v>
          </cell>
          <cell r="BL458" t="str">
            <v>Funciones de la dependencia</v>
          </cell>
          <cell r="BM458" t="str">
            <v>Harvey Danilo Suárez Morales</v>
          </cell>
          <cell r="BN458" t="str">
            <v>Secretaría Ejecutiva</v>
          </cell>
          <cell r="BO458" t="str">
            <v>I- Unidad de Investigación y Acusación- UIA</v>
          </cell>
          <cell r="BP458" t="str">
            <v>Oscar Alfonso Téllez Valenzuela</v>
          </cell>
          <cell r="BQ458">
            <v>91226679</v>
          </cell>
          <cell r="BR458" t="str">
            <v>I- Unidad de Investigación y Acusación- UIA</v>
          </cell>
          <cell r="BS458" t="str">
            <v>N/A</v>
          </cell>
          <cell r="BT458" t="str">
            <v>N/A</v>
          </cell>
          <cell r="BU458" t="str">
            <v>N/A</v>
          </cell>
          <cell r="BV458" t="str">
            <v>Inversión</v>
          </cell>
          <cell r="BW458">
            <v>69823860</v>
          </cell>
          <cell r="BX458" t="str">
            <v>N/A</v>
          </cell>
          <cell r="BY458" t="str">
            <v>N/A</v>
          </cell>
          <cell r="BZ458">
            <v>6982386</v>
          </cell>
          <cell r="CA458" t="str">
            <v>N/A</v>
          </cell>
          <cell r="CB458">
            <v>36723</v>
          </cell>
          <cell r="CC458">
            <v>119323</v>
          </cell>
          <cell r="CD458">
            <v>2022011000057</v>
          </cell>
          <cell r="CE458">
            <v>44985</v>
          </cell>
          <cell r="CF458">
            <v>44988</v>
          </cell>
          <cell r="CG458" t="str">
            <v>N/A</v>
          </cell>
          <cell r="CH458" t="str">
            <v>N/A</v>
          </cell>
          <cell r="CI458" t="str">
            <v>N/A</v>
          </cell>
          <cell r="CJ458" t="str">
            <v>N/A</v>
          </cell>
          <cell r="CK458" t="str">
            <v>N/A</v>
          </cell>
          <cell r="CL458">
            <v>0</v>
          </cell>
          <cell r="CM458" t="str">
            <v>N/A</v>
          </cell>
          <cell r="CN458">
            <v>0</v>
          </cell>
          <cell r="CO458" t="str">
            <v>N/A</v>
          </cell>
          <cell r="CP458">
            <v>0</v>
          </cell>
          <cell r="CQ458" t="str">
            <v>N/A</v>
          </cell>
          <cell r="CR458">
            <v>0</v>
          </cell>
          <cell r="CS458" t="str">
            <v>N/A</v>
          </cell>
          <cell r="CT458">
            <v>0</v>
          </cell>
          <cell r="CU458" t="str">
            <v>N/A</v>
          </cell>
          <cell r="CV458">
            <v>0</v>
          </cell>
          <cell r="CW458">
            <v>69823860</v>
          </cell>
          <cell r="CX458" t="str">
            <v>NO</v>
          </cell>
          <cell r="CY458" t="str">
            <v>N/A</v>
          </cell>
          <cell r="CZ458" t="str">
            <v>N/A</v>
          </cell>
          <cell r="DA458" t="str">
            <v>N/A</v>
          </cell>
          <cell r="DB458">
            <v>45291</v>
          </cell>
          <cell r="DC458">
            <v>45291</v>
          </cell>
          <cell r="DD458">
            <v>-51</v>
          </cell>
          <cell r="DE458" t="str">
            <v>NO</v>
          </cell>
          <cell r="DF458" t="str">
            <v>Bogotá D.C.</v>
          </cell>
          <cell r="DG458" t="str">
            <v>Cumplimiento</v>
          </cell>
          <cell r="DH458" t="str">
            <v>14-47-101023147</v>
          </cell>
          <cell r="DI458">
            <v>0</v>
          </cell>
          <cell r="DJ458" t="str">
            <v>Seguros del Estado S.A.</v>
          </cell>
          <cell r="DK458">
            <v>44986</v>
          </cell>
          <cell r="DL458" t="str">
            <v>28/02/2023 - 30/06/2024</v>
          </cell>
          <cell r="DM458">
            <v>44987</v>
          </cell>
          <cell r="DN458" t="str">
            <v>https://jepcolombia.sharepoint.com/:b:/g/SE/DAJ/SDC/ERyQsmeN3E9Co94x95zrda4BYTW2PEH4_Cf3Nvig-obQyg?e=y3pusb</v>
          </cell>
          <cell r="DO458" t="str">
            <v>Ninguna</v>
          </cell>
          <cell r="DP458" t="str">
            <v>Terminado</v>
          </cell>
          <cell r="DQ458" t="str">
            <v>Ingreso</v>
          </cell>
          <cell r="DR458" t="str">
            <v>N/A</v>
          </cell>
          <cell r="DS458" t="str">
            <v>COMUNICACIÓN SOCIAL Y PERIODISMO</v>
          </cell>
          <cell r="DT458" t="str">
            <v>N/A</v>
          </cell>
          <cell r="DU458" t="str">
            <v>FEMENINO</v>
          </cell>
        </row>
        <row r="459">
          <cell r="AY459" t="str">
            <v>JEP-344-2023</v>
          </cell>
          <cell r="AZ459" t="str">
            <v>JEP-CSPO-344-2023</v>
          </cell>
          <cell r="BA459" t="str">
            <v>Jairo Cuellar</v>
          </cell>
          <cell r="BB459">
            <v>44965</v>
          </cell>
          <cell r="BC459" t="str">
            <v>Raúl Fernando Diaz Ochoa</v>
          </cell>
          <cell r="BD459" t="str">
            <v>Contratos o convenios que no requieren pluralidad de ofertas</v>
          </cell>
          <cell r="BE459" t="str">
            <v>1. Prestación de servicios</v>
          </cell>
          <cell r="BF459" t="str">
            <v>Cédula de ciudadanía</v>
          </cell>
          <cell r="BG459">
            <v>13069150</v>
          </cell>
          <cell r="BH459">
            <v>1</v>
          </cell>
          <cell r="BI459" t="str">
            <v>Persona Natural</v>
          </cell>
          <cell r="BJ459" t="str">
            <v>Bogotá D.C.</v>
          </cell>
          <cell r="BK459" t="str">
            <v>Prestar servicios profesionales para apoyar y acompañar la gestión del grupo de relacionamiento y comunicaciones en la formación de habilidades comunicativas y construcción de narrativas relacionadas con las acciones estratégicas o coyunturales de la UIA, atendiendo el enfoque de género y diferencial</v>
          </cell>
          <cell r="BL459" t="str">
            <v>Misional</v>
          </cell>
          <cell r="BM459" t="str">
            <v>Harvey Danilo Suárez Morales</v>
          </cell>
          <cell r="BN459" t="str">
            <v>Secretaría Ejecutiva</v>
          </cell>
          <cell r="BO459" t="str">
            <v>I- Unidad de Investigación y Acusación- UIA</v>
          </cell>
          <cell r="BP459" t="str">
            <v>Luz Helena Morales Gray</v>
          </cell>
          <cell r="BQ459">
            <v>51872606</v>
          </cell>
          <cell r="BR459" t="str">
            <v>I- Unidad de Investigación y Acusación- UIA</v>
          </cell>
          <cell r="BS459" t="str">
            <v>N/A</v>
          </cell>
          <cell r="BT459" t="str">
            <v>N/A</v>
          </cell>
          <cell r="BU459" t="str">
            <v>N/A</v>
          </cell>
          <cell r="BV459" t="str">
            <v>Inversión</v>
          </cell>
          <cell r="BW459">
            <v>121888206</v>
          </cell>
          <cell r="BX459" t="str">
            <v>N/A</v>
          </cell>
          <cell r="BY459" t="str">
            <v>N/A</v>
          </cell>
          <cell r="BZ459">
            <v>11080746</v>
          </cell>
          <cell r="CA459" t="str">
            <v>N/A</v>
          </cell>
          <cell r="CB459">
            <v>36823</v>
          </cell>
          <cell r="CC459">
            <v>85023</v>
          </cell>
          <cell r="CD459">
            <v>2022011000057</v>
          </cell>
          <cell r="CE459">
            <v>44970</v>
          </cell>
          <cell r="CF459">
            <v>44972</v>
          </cell>
          <cell r="CG459" t="str">
            <v>N/A</v>
          </cell>
          <cell r="CH459" t="str">
            <v>N/A</v>
          </cell>
          <cell r="CI459" t="str">
            <v>N/A</v>
          </cell>
          <cell r="CJ459" t="str">
            <v>N/A</v>
          </cell>
          <cell r="CK459" t="str">
            <v>N/A</v>
          </cell>
          <cell r="CL459">
            <v>0</v>
          </cell>
          <cell r="CM459" t="str">
            <v>N/A</v>
          </cell>
          <cell r="CN459">
            <v>0</v>
          </cell>
          <cell r="CO459" t="str">
            <v>N/A</v>
          </cell>
          <cell r="CP459">
            <v>0</v>
          </cell>
          <cell r="CQ459" t="str">
            <v>N/A</v>
          </cell>
          <cell r="CR459">
            <v>0</v>
          </cell>
          <cell r="CS459" t="str">
            <v>N/A</v>
          </cell>
          <cell r="CT459">
            <v>0</v>
          </cell>
          <cell r="CU459" t="str">
            <v>N/A</v>
          </cell>
          <cell r="CV459">
            <v>0</v>
          </cell>
          <cell r="CW459">
            <v>121888206</v>
          </cell>
          <cell r="CX459" t="str">
            <v>NO</v>
          </cell>
          <cell r="CY459" t="str">
            <v>N/A</v>
          </cell>
          <cell r="CZ459" t="str">
            <v>N/A</v>
          </cell>
          <cell r="DA459" t="str">
            <v>N/A</v>
          </cell>
          <cell r="DB459">
            <v>45291</v>
          </cell>
          <cell r="DC459">
            <v>45291</v>
          </cell>
          <cell r="DD459">
            <v>-51</v>
          </cell>
          <cell r="DE459" t="str">
            <v>NO</v>
          </cell>
          <cell r="DF459" t="str">
            <v>Bogotá D.C.</v>
          </cell>
          <cell r="DG459" t="str">
            <v>Cumplimiento</v>
          </cell>
          <cell r="DH459" t="str">
            <v>37-47-101003872</v>
          </cell>
          <cell r="DI459">
            <v>0</v>
          </cell>
          <cell r="DJ459" t="str">
            <v>Seguros del Estado S.A.</v>
          </cell>
          <cell r="DK459">
            <v>44972</v>
          </cell>
          <cell r="DL459" t="str">
            <v>13/02/2023 - 30/06/2024</v>
          </cell>
          <cell r="DM459">
            <v>44972</v>
          </cell>
          <cell r="DN459" t="str">
            <v>https://jepcolombia.sharepoint.com/:b:/g/SE/DAJ/SDC/EY0uh73ZZ1ZLoAwvLjREMN8B3SKa-qXZiinQfDM0VEZSZw?e=YXptIi</v>
          </cell>
          <cell r="DO459" t="str">
            <v>Ninguna</v>
          </cell>
          <cell r="DP459" t="str">
            <v>Terminado</v>
          </cell>
          <cell r="DQ459" t="str">
            <v>Ingreso</v>
          </cell>
          <cell r="DR459" t="str">
            <v>N/A</v>
          </cell>
          <cell r="DS459" t="str">
            <v>PENDIENTE</v>
          </cell>
          <cell r="DT459" t="str">
            <v>N/A</v>
          </cell>
          <cell r="DU459" t="str">
            <v>MASCULINO</v>
          </cell>
        </row>
        <row r="460">
          <cell r="AY460" t="str">
            <v>JEP-492-2023</v>
          </cell>
          <cell r="AZ460" t="str">
            <v>JEP-CSPO-491-2023</v>
          </cell>
          <cell r="BA460" t="str">
            <v>Julieth Barrera</v>
          </cell>
          <cell r="BB460">
            <v>44981</v>
          </cell>
          <cell r="BC460" t="str">
            <v>Nancy Liliana Cortes Garcia</v>
          </cell>
          <cell r="BD460" t="str">
            <v>Contratos o convenios que no requieren pluralidad de ofertas</v>
          </cell>
          <cell r="BE460" t="str">
            <v>1. Prestación de servicios</v>
          </cell>
          <cell r="BF460" t="str">
            <v>Cédula de ciudadanía</v>
          </cell>
          <cell r="BG460">
            <v>1015446504</v>
          </cell>
          <cell r="BH460">
            <v>0</v>
          </cell>
          <cell r="BI460" t="str">
            <v>Persona Natural</v>
          </cell>
          <cell r="BJ460" t="str">
            <v>Bogotá D.C.</v>
          </cell>
          <cell r="BK460" t="str">
            <v>Prestar servicios profesionales para apoyar y acompañar a la uia en el desarrollo de la estrategia de participación social a través de la promoción y el relacionamiento con organizaciones de la sociedad civil y el acompañamiento a los grupos territoriales</v>
          </cell>
          <cell r="BL460" t="str">
            <v>Misional</v>
          </cell>
          <cell r="BM460" t="str">
            <v>Harvey Danilo Suárez Morales</v>
          </cell>
          <cell r="BN460" t="str">
            <v>Secretaría Ejecutiva</v>
          </cell>
          <cell r="BO460" t="str">
            <v>I- Unidad de Investigación y Acusación- UIA</v>
          </cell>
          <cell r="BP460" t="str">
            <v>Oscar Alfonso Téllez Valenzuela</v>
          </cell>
          <cell r="BQ460">
            <v>91226679</v>
          </cell>
          <cell r="BR460" t="str">
            <v>I- Unidad de Investigación y Acusación- UIA</v>
          </cell>
          <cell r="BS460" t="str">
            <v>N/A</v>
          </cell>
          <cell r="BT460" t="str">
            <v>N/A</v>
          </cell>
          <cell r="BU460" t="str">
            <v>N/A</v>
          </cell>
          <cell r="BV460" t="str">
            <v>Inversión</v>
          </cell>
          <cell r="BW460">
            <v>69823860</v>
          </cell>
          <cell r="BX460" t="str">
            <v>N/A</v>
          </cell>
          <cell r="BY460" t="str">
            <v>N/A</v>
          </cell>
          <cell r="BZ460">
            <v>6982386</v>
          </cell>
          <cell r="CA460" t="str">
            <v>N/A</v>
          </cell>
          <cell r="CB460">
            <v>36923</v>
          </cell>
          <cell r="CC460">
            <v>145923</v>
          </cell>
          <cell r="CD460">
            <v>2022011000057</v>
          </cell>
          <cell r="CE460">
            <v>44995</v>
          </cell>
          <cell r="CF460">
            <v>45001</v>
          </cell>
          <cell r="CG460" t="str">
            <v>N/A</v>
          </cell>
          <cell r="CH460" t="str">
            <v>N/A</v>
          </cell>
          <cell r="CI460" t="str">
            <v>N/A</v>
          </cell>
          <cell r="CJ460" t="str">
            <v>N/A</v>
          </cell>
          <cell r="CK460" t="str">
            <v>N/A</v>
          </cell>
          <cell r="CL460">
            <v>0</v>
          </cell>
          <cell r="CM460" t="str">
            <v>N/A</v>
          </cell>
          <cell r="CN460">
            <v>0</v>
          </cell>
          <cell r="CO460" t="str">
            <v>N/A</v>
          </cell>
          <cell r="CP460">
            <v>0</v>
          </cell>
          <cell r="CQ460" t="str">
            <v>N/A</v>
          </cell>
          <cell r="CR460">
            <v>0</v>
          </cell>
          <cell r="CS460" t="str">
            <v>N/A</v>
          </cell>
          <cell r="CT460">
            <v>0</v>
          </cell>
          <cell r="CU460" t="str">
            <v>N/A</v>
          </cell>
          <cell r="CV460">
            <v>0</v>
          </cell>
          <cell r="CW460">
            <v>69823860</v>
          </cell>
          <cell r="CX460" t="str">
            <v>NO</v>
          </cell>
          <cell r="CY460" t="str">
            <v>N/A</v>
          </cell>
          <cell r="CZ460" t="str">
            <v>N/A</v>
          </cell>
          <cell r="DA460" t="str">
            <v>N/A</v>
          </cell>
          <cell r="DB460">
            <v>45291</v>
          </cell>
          <cell r="DC460">
            <v>45291</v>
          </cell>
          <cell r="DD460">
            <v>-51</v>
          </cell>
          <cell r="DE460" t="str">
            <v>NO</v>
          </cell>
          <cell r="DF460" t="str">
            <v>Bogotá D.C.</v>
          </cell>
          <cell r="DG460" t="str">
            <v>Cumplimiento</v>
          </cell>
          <cell r="DH460" t="str">
            <v>14-47-101023396</v>
          </cell>
          <cell r="DI460">
            <v>0</v>
          </cell>
          <cell r="DJ460" t="str">
            <v>Seguros del Estado S.A.</v>
          </cell>
          <cell r="DK460">
            <v>44998</v>
          </cell>
          <cell r="DL460" t="str">
            <v>10/03/2023 - 30/06/2024</v>
          </cell>
          <cell r="DM460">
            <v>44999</v>
          </cell>
          <cell r="DN460" t="str">
            <v>https://jepcolombia.sharepoint.com/:b:/g/SE/DAJ/SDC/EYwhA0fDINlOiMVcQ0mXYk0BN8M9RdQzK5S5s2lcm98UmA?e=No0sji</v>
          </cell>
          <cell r="DO460" t="str">
            <v>Ninguna</v>
          </cell>
          <cell r="DP460" t="str">
            <v>Terminado</v>
          </cell>
          <cell r="DQ460" t="str">
            <v>Ingreso</v>
          </cell>
          <cell r="DR460" t="str">
            <v>N/A</v>
          </cell>
          <cell r="DS460" t="str">
            <v>POLITICA Y RELACIONES INTERNACIONALES</v>
          </cell>
          <cell r="DT460" t="str">
            <v>N/A</v>
          </cell>
          <cell r="DU460" t="str">
            <v>FEMENINO</v>
          </cell>
        </row>
        <row r="461">
          <cell r="AY461" t="str">
            <v>JEP-491-2023</v>
          </cell>
          <cell r="AZ461" t="str">
            <v>JEP-CSPO-490-2023</v>
          </cell>
          <cell r="BA461" t="str">
            <v>Julieth Barrera</v>
          </cell>
          <cell r="BB461">
            <v>44981</v>
          </cell>
          <cell r="BC461" t="str">
            <v>Juan Pablo Jose Carvajal Barreto</v>
          </cell>
          <cell r="BD461" t="str">
            <v>Contratos o convenios que no requieren pluralidad de ofertas</v>
          </cell>
          <cell r="BE461" t="str">
            <v>1. Prestación de servicios</v>
          </cell>
          <cell r="BF461" t="str">
            <v>Cédula de ciudadanía</v>
          </cell>
          <cell r="BG461">
            <v>11319344</v>
          </cell>
          <cell r="BH461">
            <v>1</v>
          </cell>
          <cell r="BI461" t="str">
            <v>Persona Natural</v>
          </cell>
          <cell r="BJ461" t="str">
            <v>Ibagué</v>
          </cell>
          <cell r="BK461" t="str">
            <v>Prestar servicios profesionales para apoyar y acompañar la gestión de la UIA en el desarrollo de actividades asociadas al mantenimiento, actualización y alimentación del micrositio de caracterización de usuarios internos y externos, atendiendo los enfoques de género, diferencial y territorial</v>
          </cell>
          <cell r="BL461" t="str">
            <v>Administrativo Transversal</v>
          </cell>
          <cell r="BM461" t="str">
            <v>Harvey Danilo Suárez Morales</v>
          </cell>
          <cell r="BN461" t="str">
            <v>Secretaría Ejecutiva</v>
          </cell>
          <cell r="BO461" t="str">
            <v>I- Unidad de Investigación y Acusación- UIA</v>
          </cell>
          <cell r="BP461" t="str">
            <v>Luz Helena Morales Gray</v>
          </cell>
          <cell r="BQ461">
            <v>51872606</v>
          </cell>
          <cell r="BR461" t="str">
            <v>I- Unidad de Investigación y Acusación- UIA</v>
          </cell>
          <cell r="BS461" t="str">
            <v>N/A</v>
          </cell>
          <cell r="BT461" t="str">
            <v>N/A</v>
          </cell>
          <cell r="BU461" t="str">
            <v>N/A</v>
          </cell>
          <cell r="BV461" t="str">
            <v>Inversión</v>
          </cell>
          <cell r="BW461">
            <v>86520880</v>
          </cell>
          <cell r="BX461" t="str">
            <v>N/A</v>
          </cell>
          <cell r="BY461" t="str">
            <v>N/A</v>
          </cell>
          <cell r="BZ461">
            <v>8652088</v>
          </cell>
          <cell r="CA461" t="str">
            <v>N/A</v>
          </cell>
          <cell r="CB461">
            <v>37023</v>
          </cell>
          <cell r="CC461" t="str">
            <v xml:space="preserve">	125023</v>
          </cell>
          <cell r="CD461">
            <v>2022011000057</v>
          </cell>
          <cell r="CE461">
            <v>44986</v>
          </cell>
          <cell r="CF461">
            <v>44992</v>
          </cell>
          <cell r="CG461" t="str">
            <v>N/A</v>
          </cell>
          <cell r="CH461" t="str">
            <v>N/A</v>
          </cell>
          <cell r="CI461" t="str">
            <v>N/A</v>
          </cell>
          <cell r="CJ461" t="str">
            <v>N/A</v>
          </cell>
          <cell r="CK461" t="str">
            <v>N/A</v>
          </cell>
          <cell r="CL461">
            <v>0</v>
          </cell>
          <cell r="CM461" t="str">
            <v>N/A</v>
          </cell>
          <cell r="CN461">
            <v>0</v>
          </cell>
          <cell r="CO461" t="str">
            <v>N/A</v>
          </cell>
          <cell r="CP461">
            <v>0</v>
          </cell>
          <cell r="CQ461" t="str">
            <v>N/A</v>
          </cell>
          <cell r="CR461">
            <v>0</v>
          </cell>
          <cell r="CS461" t="str">
            <v>N/A</v>
          </cell>
          <cell r="CT461">
            <v>0</v>
          </cell>
          <cell r="CU461" t="str">
            <v>N/A</v>
          </cell>
          <cell r="CV461">
            <v>0</v>
          </cell>
          <cell r="CW461">
            <v>86520880</v>
          </cell>
          <cell r="CX461" t="str">
            <v>NO</v>
          </cell>
          <cell r="CY461" t="str">
            <v>N/A</v>
          </cell>
          <cell r="CZ461" t="str">
            <v>N/A</v>
          </cell>
          <cell r="DA461" t="str">
            <v>N/A</v>
          </cell>
          <cell r="DB461">
            <v>45291</v>
          </cell>
          <cell r="DC461">
            <v>45291</v>
          </cell>
          <cell r="DD461">
            <v>-51</v>
          </cell>
          <cell r="DE461" t="str">
            <v>NO</v>
          </cell>
          <cell r="DF461" t="str">
            <v>Bogotá D.C.</v>
          </cell>
          <cell r="DG461" t="str">
            <v>Cumplimiento</v>
          </cell>
          <cell r="DH461" t="str">
            <v xml:space="preserve">14-47-101023171 </v>
          </cell>
          <cell r="DI461">
            <v>0</v>
          </cell>
          <cell r="DJ461" t="str">
            <v>Seguros del Estado S.A</v>
          </cell>
          <cell r="DK461">
            <v>44987</v>
          </cell>
          <cell r="DL461" t="str">
            <v>01/03/2023 - 30/06/24</v>
          </cell>
          <cell r="DM461">
            <v>44988</v>
          </cell>
          <cell r="DN461" t="str">
            <v>https://jepcolombia.sharepoint.com/:b:/g/SE/DAJ/SDC/EYsf5IG7DFdKvXlQAyEOv1ABx9i80KICEV757OPqOyO98w?e=uQBR9b</v>
          </cell>
          <cell r="DO461" t="str">
            <v>Ninguna</v>
          </cell>
          <cell r="DP461" t="str">
            <v>Terminado</v>
          </cell>
          <cell r="DQ461" t="str">
            <v>Ingreso</v>
          </cell>
          <cell r="DR461" t="str">
            <v>N/A</v>
          </cell>
          <cell r="DS461" t="str">
            <v>INGENIERIA DE SISTEMAS</v>
          </cell>
          <cell r="DT461" t="str">
            <v>N/A</v>
          </cell>
          <cell r="DU461" t="str">
            <v>MASCULINO</v>
          </cell>
        </row>
        <row r="462">
          <cell r="AY462" t="str">
            <v>JEP-099-2023</v>
          </cell>
          <cell r="AZ462" t="str">
            <v>JEP-CSPO-099-2023</v>
          </cell>
          <cell r="BA462" t="str">
            <v>Jairo Cuellar</v>
          </cell>
          <cell r="BB462">
            <v>44944</v>
          </cell>
          <cell r="BC462" t="str">
            <v>Libardo Cardona Martinez</v>
          </cell>
          <cell r="BD462" t="str">
            <v>Contratos o convenios que no requieren pluralidad de ofertas</v>
          </cell>
          <cell r="BE462" t="str">
            <v>1. Prestación de servicios</v>
          </cell>
          <cell r="BF462" t="str">
            <v>Cédula de ciudadanía</v>
          </cell>
          <cell r="BG462">
            <v>70724325</v>
          </cell>
          <cell r="BH462">
            <v>0</v>
          </cell>
          <cell r="BI462" t="str">
            <v>Persona Natural</v>
          </cell>
          <cell r="BJ462" t="str">
            <v>Sonson</v>
          </cell>
          <cell r="BK462" t="str">
            <v>Prestar servicios profesionales para apoyar y acompañar la gestión del grupo de relacionamiento y comunicaciones de la UIA en la generación de contenidos concernientes a las jornadas con víctimas por hechos de competencia de la jurisdicción atendiendo los enfoques de género, diferencial y territorial</v>
          </cell>
          <cell r="BL462" t="str">
            <v>Funciones de la dependencia</v>
          </cell>
          <cell r="BM462" t="str">
            <v>Harvey Danilo Suárez Morales</v>
          </cell>
          <cell r="BN462" t="str">
            <v>Secretaría Ejecutiva</v>
          </cell>
          <cell r="BO462" t="str">
            <v>I- Unidad de Investigación y Acusación- UIA</v>
          </cell>
          <cell r="BP462" t="str">
            <v>Oscar Alfonso Téllez Valenzuela</v>
          </cell>
          <cell r="BQ462">
            <v>91226679</v>
          </cell>
          <cell r="BR462" t="str">
            <v>I- Unidad de Investigación y Acusación- UIA</v>
          </cell>
          <cell r="BS462" t="str">
            <v>N/A</v>
          </cell>
          <cell r="BT462" t="str">
            <v>N/A</v>
          </cell>
          <cell r="BU462" t="str">
            <v>N/A</v>
          </cell>
          <cell r="BV462" t="str">
            <v>Inversión</v>
          </cell>
          <cell r="BW462">
            <v>128905997</v>
          </cell>
          <cell r="BX462" t="str">
            <v>N/A</v>
          </cell>
          <cell r="BY462" t="str">
            <v>N/A</v>
          </cell>
          <cell r="BZ462">
            <v>11080745</v>
          </cell>
          <cell r="CA462" t="str">
            <v>N/A</v>
          </cell>
          <cell r="CB462">
            <v>28423</v>
          </cell>
          <cell r="CC462">
            <v>47523</v>
          </cell>
          <cell r="CD462">
            <v>22011000057</v>
          </cell>
          <cell r="CE462">
            <v>44951</v>
          </cell>
          <cell r="CF462">
            <v>44953</v>
          </cell>
          <cell r="CG462" t="str">
            <v>N/A</v>
          </cell>
          <cell r="CH462" t="str">
            <v>N/A</v>
          </cell>
          <cell r="CI462" t="str">
            <v>N/A</v>
          </cell>
          <cell r="CJ462" t="str">
            <v>N/A</v>
          </cell>
          <cell r="CK462" t="str">
            <v>N/A</v>
          </cell>
          <cell r="CL462">
            <v>-5171012</v>
          </cell>
          <cell r="CM462">
            <v>45286</v>
          </cell>
          <cell r="CN462">
            <v>60500865</v>
          </cell>
          <cell r="CO462">
            <v>45286</v>
          </cell>
          <cell r="CP462">
            <v>0</v>
          </cell>
          <cell r="CQ462" t="str">
            <v>N/A</v>
          </cell>
          <cell r="CR462">
            <v>0</v>
          </cell>
          <cell r="CS462" t="str">
            <v>N/A</v>
          </cell>
          <cell r="CT462">
            <v>1</v>
          </cell>
          <cell r="CU462">
            <v>45286</v>
          </cell>
          <cell r="CV462">
            <v>152</v>
          </cell>
          <cell r="CW462">
            <v>184235850</v>
          </cell>
          <cell r="CX462" t="str">
            <v>SI</v>
          </cell>
          <cell r="CY462">
            <v>60500865</v>
          </cell>
          <cell r="CZ462" t="str">
            <v>N/A</v>
          </cell>
          <cell r="DA462" t="str">
            <v>N/A</v>
          </cell>
          <cell r="DB462">
            <v>45291</v>
          </cell>
          <cell r="DC462">
            <v>45443</v>
          </cell>
          <cell r="DD462">
            <v>101</v>
          </cell>
          <cell r="DE462" t="str">
            <v>SI</v>
          </cell>
          <cell r="DF462" t="str">
            <v>Bogotá D.C.</v>
          </cell>
          <cell r="DG462" t="str">
            <v>Cumplimiento</v>
          </cell>
          <cell r="DH462" t="str">
            <v>14-47-101021851</v>
          </cell>
          <cell r="DI462">
            <v>0</v>
          </cell>
          <cell r="DJ462" t="str">
            <v>Seguros del Estado S.A.</v>
          </cell>
          <cell r="DK462">
            <v>44951</v>
          </cell>
          <cell r="DL462" t="str">
            <v>26/01/2023 - 30/06/2024</v>
          </cell>
          <cell r="DM462">
            <v>44952</v>
          </cell>
          <cell r="DN462" t="str">
            <v>https://jepcolombia.sharepoint.com/:b:/g/SE/DAJ/SDC/EYFpGPFW8GtDrwiMeYJ_bjIB4rMrL_fpOMZlAqVmlo-jAA?e=WdjBrw</v>
          </cell>
          <cell r="DO462" t="str">
            <v>Mediante Otrosí N°1 el 26/12/2023 se publica la adición y prórroga del contrato JEP-099-2023, hasta el 31 de mayo de 2024</v>
          </cell>
          <cell r="DP462" t="str">
            <v>En ejecución</v>
          </cell>
          <cell r="DQ462" t="str">
            <v>Adición y prorroga</v>
          </cell>
          <cell r="DR462" t="str">
            <v>N/A</v>
          </cell>
          <cell r="DS462" t="str">
            <v>PERIODISMO</v>
          </cell>
          <cell r="DT462" t="str">
            <v>N/A</v>
          </cell>
          <cell r="DU462" t="str">
            <v>MASCULINO</v>
          </cell>
        </row>
        <row r="463">
          <cell r="AY463" t="str">
            <v>JEP-488-2023</v>
          </cell>
          <cell r="AZ463" t="str">
            <v>JEP-CSPO-487-2023</v>
          </cell>
          <cell r="BA463" t="str">
            <v>Julieth Barrera</v>
          </cell>
          <cell r="BB463">
            <v>44981</v>
          </cell>
          <cell r="BC463" t="str">
            <v>Daniel Mauricio Castañeda Arredondo</v>
          </cell>
          <cell r="BD463" t="str">
            <v>Contratos o convenios que no requieren pluralidad de ofertas</v>
          </cell>
          <cell r="BE463" t="str">
            <v>1. Prestación de servicios</v>
          </cell>
          <cell r="BF463" t="str">
            <v>Cédula de ciudadanía</v>
          </cell>
          <cell r="BG463">
            <v>1020732641</v>
          </cell>
          <cell r="BH463">
            <v>6</v>
          </cell>
          <cell r="BI463" t="str">
            <v>Persona Natural</v>
          </cell>
          <cell r="BJ463" t="str">
            <v>Bogotá D.C.</v>
          </cell>
          <cell r="BK463" t="str">
            <v>Prestar servicios profesionales para apoyar y acompañar a la UIA en la implementación de la estrategia de participación social a través del desarrollo y ejecución de procesos y productos gráficos, creativos y audiovisuales que den soporte a los procesos de participación social de los grupos y equipos de la Unidad a nivel nacional y territorial.</v>
          </cell>
          <cell r="BL463" t="str">
            <v>Administrativo Transversal</v>
          </cell>
          <cell r="BM463" t="str">
            <v>Harvey Danilo Suárez Morales</v>
          </cell>
          <cell r="BN463" t="str">
            <v>Secretaría Ejecutiva</v>
          </cell>
          <cell r="BO463" t="str">
            <v>I- Unidad de Investigación y Acusación- UIA</v>
          </cell>
          <cell r="BP463" t="str">
            <v>Oscar Alfonso Téllez Valenzuela</v>
          </cell>
          <cell r="BQ463">
            <v>91226679</v>
          </cell>
          <cell r="BR463" t="str">
            <v>I- Unidad de Investigación y Acusación- UIA</v>
          </cell>
          <cell r="BS463" t="str">
            <v>N/A</v>
          </cell>
          <cell r="BT463" t="str">
            <v>N/A</v>
          </cell>
          <cell r="BU463" t="str">
            <v>N/A</v>
          </cell>
          <cell r="BV463" t="str">
            <v>Inversión</v>
          </cell>
          <cell r="BW463">
            <v>69823860</v>
          </cell>
          <cell r="BX463" t="str">
            <v>N/A</v>
          </cell>
          <cell r="BY463" t="str">
            <v>N/A</v>
          </cell>
          <cell r="BZ463">
            <v>6982386</v>
          </cell>
          <cell r="CA463" t="str">
            <v>N/A</v>
          </cell>
          <cell r="CB463">
            <v>37123</v>
          </cell>
          <cell r="CC463">
            <v>119723</v>
          </cell>
          <cell r="CD463">
            <v>2022011000057</v>
          </cell>
          <cell r="CE463">
            <v>44985</v>
          </cell>
          <cell r="CF463">
            <v>44992</v>
          </cell>
          <cell r="CG463" t="str">
            <v>N/A</v>
          </cell>
          <cell r="CH463" t="str">
            <v>N/A</v>
          </cell>
          <cell r="CI463" t="str">
            <v>N/A</v>
          </cell>
          <cell r="CJ463" t="str">
            <v>N/A</v>
          </cell>
          <cell r="CK463" t="str">
            <v>N/A</v>
          </cell>
          <cell r="CL463">
            <v>0</v>
          </cell>
          <cell r="CM463" t="str">
            <v>N/A</v>
          </cell>
          <cell r="CN463">
            <v>0</v>
          </cell>
          <cell r="CO463" t="str">
            <v>N/A</v>
          </cell>
          <cell r="CP463">
            <v>0</v>
          </cell>
          <cell r="CQ463" t="str">
            <v>N/A</v>
          </cell>
          <cell r="CR463">
            <v>0</v>
          </cell>
          <cell r="CS463" t="str">
            <v>N/A</v>
          </cell>
          <cell r="CT463">
            <v>0</v>
          </cell>
          <cell r="CU463" t="str">
            <v>N/A</v>
          </cell>
          <cell r="CV463">
            <v>0</v>
          </cell>
          <cell r="CW463">
            <v>69823860</v>
          </cell>
          <cell r="CX463" t="str">
            <v>NO</v>
          </cell>
          <cell r="CY463" t="str">
            <v>N/A</v>
          </cell>
          <cell r="CZ463" t="str">
            <v>N/A</v>
          </cell>
          <cell r="DA463" t="str">
            <v>N/A</v>
          </cell>
          <cell r="DB463">
            <v>45291</v>
          </cell>
          <cell r="DC463">
            <v>45291</v>
          </cell>
          <cell r="DD463">
            <v>-51</v>
          </cell>
          <cell r="DE463" t="str">
            <v>NO</v>
          </cell>
          <cell r="DF463" t="str">
            <v>Bogotá D.C.</v>
          </cell>
          <cell r="DG463" t="str">
            <v>Cumplimiento</v>
          </cell>
          <cell r="DH463" t="str">
            <v>. 14-47-101023148</v>
          </cell>
          <cell r="DI463">
            <v>0</v>
          </cell>
          <cell r="DJ463" t="str">
            <v>Seguros del Estado S.A.</v>
          </cell>
          <cell r="DK463">
            <v>44986</v>
          </cell>
          <cell r="DL463" t="str">
            <v>28/02/2023 - 30/06/2024</v>
          </cell>
          <cell r="DM463">
            <v>44988</v>
          </cell>
          <cell r="DN463" t="str">
            <v>https://jepcolombia.sharepoint.com/:b:/g/SE/DAJ/SDC/EYterpHAUJBAt0G3hOBqrLQBKAgGxpLpqKkTVzcTnProhw?e=HpgtuP</v>
          </cell>
          <cell r="DO463" t="str">
            <v>Ninguna</v>
          </cell>
          <cell r="DP463" t="str">
            <v>Terminado</v>
          </cell>
          <cell r="DQ463" t="str">
            <v>Ingreso</v>
          </cell>
          <cell r="DR463" t="str">
            <v>N/A</v>
          </cell>
          <cell r="DS463" t="str">
            <v>DISEÑO GRÁFICO</v>
          </cell>
          <cell r="DT463" t="str">
            <v>N/A</v>
          </cell>
          <cell r="DU463" t="str">
            <v>MASCULINO</v>
          </cell>
        </row>
        <row r="464">
          <cell r="AY464" t="str">
            <v>JEP-503-2023</v>
          </cell>
          <cell r="AZ464" t="str">
            <v>JEP-CSPO-502-2023</v>
          </cell>
          <cell r="BA464" t="str">
            <v>Julieth Barrera</v>
          </cell>
          <cell r="BB464">
            <v>44987</v>
          </cell>
          <cell r="BC464" t="str">
            <v xml:space="preserve">Lina Margarita Martínez Patiño </v>
          </cell>
          <cell r="BD464" t="str">
            <v>Contratos o convenios que no requieren pluralidad de ofertas</v>
          </cell>
          <cell r="BE464" t="str">
            <v>1. Prestación de servicios</v>
          </cell>
          <cell r="BF464" t="str">
            <v>Cédula de ciudadanía</v>
          </cell>
          <cell r="BG464">
            <v>39584345</v>
          </cell>
          <cell r="BH464">
            <v>3</v>
          </cell>
          <cell r="BI464" t="str">
            <v>Persona Natural</v>
          </cell>
          <cell r="BJ464" t="str">
            <v>Bogotá D.C.</v>
          </cell>
          <cell r="BK464" t="str">
            <v>Prestar servicios profesionales para apoyar y acompañar la gestión de la UIA para realizar, en coordinación con la estrategia de participación social, el desarrollo de la centralidad de las víctimas con enfoque diferencial, de género y territorial.</v>
          </cell>
          <cell r="BL464" t="str">
            <v>Misional</v>
          </cell>
          <cell r="BM464" t="str">
            <v>Harvey Danilo Suárez Morales</v>
          </cell>
          <cell r="BN464" t="str">
            <v>Secretaría Ejecutiva</v>
          </cell>
          <cell r="BO464" t="str">
            <v>I- Unidad de Investigación y Acusación- UIA</v>
          </cell>
          <cell r="BP464" t="str">
            <v>Oscar Alfonso Téllez Valenzuela</v>
          </cell>
          <cell r="BQ464">
            <v>91226679</v>
          </cell>
          <cell r="BR464" t="str">
            <v>I- Unidad de Investigación y Acusación- UIA</v>
          </cell>
          <cell r="BS464" t="str">
            <v>N/A</v>
          </cell>
          <cell r="BT464" t="str">
            <v>N/A</v>
          </cell>
          <cell r="BU464" t="str">
            <v>N/A</v>
          </cell>
          <cell r="BV464" t="str">
            <v>Inversión</v>
          </cell>
          <cell r="BW464">
            <v>86520880</v>
          </cell>
          <cell r="BX464" t="str">
            <v>N/A</v>
          </cell>
          <cell r="BY464" t="str">
            <v>N/A</v>
          </cell>
          <cell r="BZ464">
            <v>8652088</v>
          </cell>
          <cell r="CA464" t="str">
            <v>N/A</v>
          </cell>
          <cell r="CB464">
            <v>37223</v>
          </cell>
          <cell r="CC464">
            <v>138623</v>
          </cell>
          <cell r="CD464">
            <v>2022011000057</v>
          </cell>
          <cell r="CE464">
            <v>44993</v>
          </cell>
          <cell r="CF464">
            <v>44998</v>
          </cell>
          <cell r="CG464" t="str">
            <v>N/A</v>
          </cell>
          <cell r="CH464" t="str">
            <v>N/A</v>
          </cell>
          <cell r="CI464" t="str">
            <v>N/A</v>
          </cell>
          <cell r="CJ464" t="str">
            <v>N/A</v>
          </cell>
          <cell r="CK464" t="str">
            <v>N/A</v>
          </cell>
          <cell r="CL464">
            <v>0</v>
          </cell>
          <cell r="CM464" t="str">
            <v>N/A</v>
          </cell>
          <cell r="CN464">
            <v>0</v>
          </cell>
          <cell r="CO464" t="str">
            <v>N/A</v>
          </cell>
          <cell r="CP464">
            <v>0</v>
          </cell>
          <cell r="CQ464" t="str">
            <v>N/A</v>
          </cell>
          <cell r="CR464">
            <v>0</v>
          </cell>
          <cell r="CS464" t="str">
            <v>N/A</v>
          </cell>
          <cell r="CT464">
            <v>0</v>
          </cell>
          <cell r="CU464" t="str">
            <v>N/A</v>
          </cell>
          <cell r="CV464">
            <v>0</v>
          </cell>
          <cell r="CW464">
            <v>86520880</v>
          </cell>
          <cell r="CX464" t="str">
            <v>NO</v>
          </cell>
          <cell r="CY464" t="str">
            <v>N/A</v>
          </cell>
          <cell r="CZ464" t="str">
            <v>N/A</v>
          </cell>
          <cell r="DA464" t="str">
            <v>N/A</v>
          </cell>
          <cell r="DB464">
            <v>45291</v>
          </cell>
          <cell r="DC464">
            <v>45291</v>
          </cell>
          <cell r="DD464">
            <v>-51</v>
          </cell>
          <cell r="DE464" t="str">
            <v>NO</v>
          </cell>
          <cell r="DF464" t="str">
            <v>Bogotá D.C.</v>
          </cell>
          <cell r="DG464" t="str">
            <v>Cumplimiento</v>
          </cell>
          <cell r="DH464" t="str">
            <v xml:space="preserve">14-46-101090806 </v>
          </cell>
          <cell r="DI464">
            <v>0</v>
          </cell>
          <cell r="DJ464" t="str">
            <v>Seguros del Estado S.A</v>
          </cell>
          <cell r="DK464">
            <v>44994</v>
          </cell>
          <cell r="DL464" t="str">
            <v>08/03/2023 - 30/06/24</v>
          </cell>
          <cell r="DM464">
            <v>44995</v>
          </cell>
          <cell r="DN464" t="str">
            <v>https://jepcolombia.sharepoint.com/:b:/g/SE/DAJ/SDC/ERhE2tw0ryZFvqRoRNFcvNYBvPLOLIFs2W4cgv8jIXoSyQ?e=EX1qpe</v>
          </cell>
          <cell r="DO464" t="str">
            <v>Ninguna</v>
          </cell>
          <cell r="DP464" t="str">
            <v>Terminado</v>
          </cell>
          <cell r="DQ464" t="str">
            <v>Ingreso</v>
          </cell>
          <cell r="DR464" t="str">
            <v>N/A</v>
          </cell>
          <cell r="DS464" t="str">
            <v>SOCIOLOGÍA</v>
          </cell>
          <cell r="DT464" t="str">
            <v>N/A</v>
          </cell>
          <cell r="DU464" t="str">
            <v>FEMENINO</v>
          </cell>
        </row>
        <row r="465">
          <cell r="AY465" t="str">
            <v>JEP-426-2023</v>
          </cell>
          <cell r="AZ465" t="str">
            <v>JEP-CSPO-426-2023</v>
          </cell>
          <cell r="BA465" t="str">
            <v>Jairo Cuellar</v>
          </cell>
          <cell r="BB465">
            <v>44973</v>
          </cell>
          <cell r="BC465" t="str">
            <v>Margarita Maria Barreneche Ortiz</v>
          </cell>
          <cell r="BD465" t="str">
            <v>Contratos o convenios que no requieren pluralidad de ofertas</v>
          </cell>
          <cell r="BE465" t="str">
            <v>1. Prestación de servicios</v>
          </cell>
          <cell r="BF465" t="str">
            <v>Cédula de ciudadanía</v>
          </cell>
          <cell r="BG465">
            <v>37512294</v>
          </cell>
          <cell r="BH465">
            <v>0</v>
          </cell>
          <cell r="BI465" t="str">
            <v>Persona Natural</v>
          </cell>
          <cell r="BJ465" t="str">
            <v xml:space="preserve">Bucaramanga </v>
          </cell>
          <cell r="BK465" t="str">
            <v>Prestar servicios profesionales para apoyar a la dirección de la unidad de investigación y acusación en la ejecución y seguimiento a la gestión y desarrollo de las diferentes estrategias entre ellas la de relacionamiento, comunicación y participación social, atendiendo los enfoques de género, diferencial y territorial</v>
          </cell>
          <cell r="BL465" t="str">
            <v>Administrativo Transversal</v>
          </cell>
          <cell r="BM465" t="str">
            <v>Harvey Danilo Suárez Morales</v>
          </cell>
          <cell r="BN465" t="str">
            <v>Secretaría Ejecutiva</v>
          </cell>
          <cell r="BO465" t="str">
            <v>I- Unidad de Investigación y Acusación- UIA</v>
          </cell>
          <cell r="BP465" t="str">
            <v>Oscar Alfonso Téllez Valenzuela</v>
          </cell>
          <cell r="BQ465">
            <v>91226679</v>
          </cell>
          <cell r="BR465" t="str">
            <v>I- Unidad de Investigación y Acusación- UIA</v>
          </cell>
          <cell r="BS465" t="str">
            <v>N/A</v>
          </cell>
          <cell r="BT465" t="str">
            <v>N/A</v>
          </cell>
          <cell r="BU465" t="str">
            <v>N/A</v>
          </cell>
          <cell r="BV465" t="str">
            <v>Inversión</v>
          </cell>
          <cell r="BW465">
            <v>121888206</v>
          </cell>
          <cell r="BX465" t="str">
            <v>N/A</v>
          </cell>
          <cell r="BY465" t="str">
            <v>N/A</v>
          </cell>
          <cell r="BZ465">
            <v>11080746</v>
          </cell>
          <cell r="CA465" t="str">
            <v>N/A</v>
          </cell>
          <cell r="CB465">
            <v>37323</v>
          </cell>
          <cell r="CC465">
            <v>116723</v>
          </cell>
          <cell r="CD465">
            <v>2022011000057</v>
          </cell>
          <cell r="CE465">
            <v>44985</v>
          </cell>
          <cell r="CF465">
            <v>44988</v>
          </cell>
          <cell r="CG465" t="str">
            <v>N/A</v>
          </cell>
          <cell r="CH465" t="str">
            <v>N/A</v>
          </cell>
          <cell r="CI465" t="str">
            <v>N/A</v>
          </cell>
          <cell r="CJ465" t="str">
            <v>N/A</v>
          </cell>
          <cell r="CK465" t="str">
            <v>N/A</v>
          </cell>
          <cell r="CL465">
            <v>-11450110</v>
          </cell>
          <cell r="CM465">
            <v>45289</v>
          </cell>
          <cell r="CN465">
            <v>60500870</v>
          </cell>
          <cell r="CO465">
            <v>45289</v>
          </cell>
          <cell r="CP465">
            <v>0</v>
          </cell>
          <cell r="CQ465" t="str">
            <v>N/A</v>
          </cell>
          <cell r="CR465">
            <v>0</v>
          </cell>
          <cell r="CS465" t="str">
            <v>N/A</v>
          </cell>
          <cell r="CT465">
            <v>1</v>
          </cell>
          <cell r="CU465">
            <v>45289</v>
          </cell>
          <cell r="CV465">
            <v>152</v>
          </cell>
          <cell r="CW465">
            <v>170938966</v>
          </cell>
          <cell r="CX465" t="str">
            <v>SI</v>
          </cell>
          <cell r="CY465">
            <v>60500870</v>
          </cell>
          <cell r="CZ465" t="str">
            <v>N/A</v>
          </cell>
          <cell r="DA465" t="str">
            <v>N/A</v>
          </cell>
          <cell r="DB465">
            <v>45291</v>
          </cell>
          <cell r="DC465">
            <v>45443</v>
          </cell>
          <cell r="DD465">
            <v>101</v>
          </cell>
          <cell r="DE465" t="str">
            <v>NO</v>
          </cell>
          <cell r="DF465" t="str">
            <v>Bogotá D.C.</v>
          </cell>
          <cell r="DG465" t="str">
            <v>Cumplimiento</v>
          </cell>
          <cell r="DH465" t="str">
            <v xml:space="preserve">	37-47-101003898</v>
          </cell>
          <cell r="DI465">
            <v>0</v>
          </cell>
          <cell r="DJ465" t="str">
            <v>Seguros del Estado S.A.</v>
          </cell>
          <cell r="DK465">
            <v>44985</v>
          </cell>
          <cell r="DL465" t="str">
            <v>28/02/2023 - 30/06/2024</v>
          </cell>
          <cell r="DM465">
            <v>44987</v>
          </cell>
          <cell r="DN465" t="str">
            <v>https://jepcolombia.sharepoint.com/:b:/g/SE/DAJ/SDC/EWD_tRTksHFKvBdYjiPVmiQB9xtiTyw07_0Ay0WLUT2F9Q?e=iYtxZ3</v>
          </cell>
          <cell r="DO465" t="str">
            <v>Mediante Otrosí N°1 el 29/12/2023 se publica la adición y prórroga del contrato JEP-426-2023</v>
          </cell>
          <cell r="DP465" t="str">
            <v>En ejecución</v>
          </cell>
          <cell r="DQ465" t="str">
            <v>Adición y prorroga</v>
          </cell>
          <cell r="DR465" t="str">
            <v>N/A</v>
          </cell>
          <cell r="DS465" t="str">
            <v>COMUNICACIÓN SOCIAL ORGANIZACIONAL</v>
          </cell>
          <cell r="DT465" t="str">
            <v>N/A</v>
          </cell>
          <cell r="DU465" t="str">
            <v>FEMENINO</v>
          </cell>
        </row>
        <row r="466">
          <cell r="AY466" t="str">
            <v>JEP-322-2023</v>
          </cell>
          <cell r="AZ466" t="str">
            <v>JEP-CSPO-322-2023</v>
          </cell>
          <cell r="BA466" t="str">
            <v>Jairo Cuellar</v>
          </cell>
          <cell r="BB466">
            <v>44964</v>
          </cell>
          <cell r="BC466" t="str">
            <v>Juan Orlando Pantoja Cuero</v>
          </cell>
          <cell r="BD466" t="str">
            <v>Contratos o convenios que no requieren pluralidad de ofertas</v>
          </cell>
          <cell r="BE466" t="str">
            <v>1. Prestación de servicios</v>
          </cell>
          <cell r="BF466" t="str">
            <v>Cédula de ciudadanía</v>
          </cell>
          <cell r="BG466">
            <v>10385556</v>
          </cell>
          <cell r="BH466">
            <v>0</v>
          </cell>
          <cell r="BI466" t="str">
            <v>Persona Natural</v>
          </cell>
          <cell r="BJ466" t="str">
            <v xml:space="preserve">Popayan </v>
          </cell>
          <cell r="BK466" t="str">
            <v>Prestar los servicios profesionales para apoyar y acompañar a la unidad de investigación y acusación en el análisis y aplicación del enfoque diferencial y territorial con las víctimas pertenecientes a las comunidades NARP, a fin de facilitar la capacidad investigativa de la UIA</v>
          </cell>
          <cell r="BL466" t="str">
            <v>Misional</v>
          </cell>
          <cell r="BM466" t="str">
            <v>Harvey Danilo Suárez Morales</v>
          </cell>
          <cell r="BN466" t="str">
            <v>Secretaría Ejecutiva</v>
          </cell>
          <cell r="BO466" t="str">
            <v>I- Unidad de Investigación y Acusación- UIA</v>
          </cell>
          <cell r="BP466" t="str">
            <v>Oscar Alfonso Téllez Valenzuela</v>
          </cell>
          <cell r="BQ466">
            <v>91226679</v>
          </cell>
          <cell r="BR466" t="str">
            <v>I- Unidad de Investigación y Acusación- UIA</v>
          </cell>
          <cell r="BS466" t="str">
            <v>N/A</v>
          </cell>
          <cell r="BT466" t="str">
            <v>N/A</v>
          </cell>
          <cell r="BU466" t="str">
            <v>N/A</v>
          </cell>
          <cell r="BV466" t="str">
            <v>Inversión</v>
          </cell>
          <cell r="BW466">
            <v>95172968</v>
          </cell>
          <cell r="BX466" t="str">
            <v>N/A</v>
          </cell>
          <cell r="BY466" t="str">
            <v>N/A</v>
          </cell>
          <cell r="BZ466">
            <v>8652088</v>
          </cell>
          <cell r="CA466" t="str">
            <v>N/A</v>
          </cell>
          <cell r="CB466">
            <v>37423</v>
          </cell>
          <cell r="CC466">
            <v>84923</v>
          </cell>
          <cell r="CD466">
            <v>2022011000057</v>
          </cell>
          <cell r="CE466">
            <v>44970</v>
          </cell>
          <cell r="CF466">
            <v>44972</v>
          </cell>
          <cell r="CG466" t="str">
            <v>N/A</v>
          </cell>
          <cell r="CH466" t="str">
            <v>N/A</v>
          </cell>
          <cell r="CI466" t="str">
            <v>N/A</v>
          </cell>
          <cell r="CJ466" t="str">
            <v>N/A</v>
          </cell>
          <cell r="CK466" t="str">
            <v>N/A</v>
          </cell>
          <cell r="CL466">
            <v>-4614460</v>
          </cell>
          <cell r="CM466">
            <v>45288</v>
          </cell>
          <cell r="CN466">
            <v>47240400</v>
          </cell>
          <cell r="CO466">
            <v>45288</v>
          </cell>
          <cell r="CP466">
            <v>0</v>
          </cell>
          <cell r="CQ466" t="str">
            <v>N/A</v>
          </cell>
          <cell r="CR466">
            <v>0</v>
          </cell>
          <cell r="CS466" t="str">
            <v>N/A</v>
          </cell>
          <cell r="CT466">
            <v>2</v>
          </cell>
          <cell r="CU466">
            <v>45288</v>
          </cell>
          <cell r="CV466">
            <v>152</v>
          </cell>
          <cell r="CW466">
            <v>137798908</v>
          </cell>
          <cell r="CX466" t="str">
            <v>SI</v>
          </cell>
          <cell r="CY466">
            <v>47240400</v>
          </cell>
          <cell r="CZ466" t="str">
            <v>N/A</v>
          </cell>
          <cell r="DA466" t="str">
            <v>N/A</v>
          </cell>
          <cell r="DB466">
            <v>45291</v>
          </cell>
          <cell r="DC466">
            <v>45443</v>
          </cell>
          <cell r="DD466">
            <v>101</v>
          </cell>
          <cell r="DE466" t="str">
            <v>NO</v>
          </cell>
          <cell r="DF466" t="str">
            <v>Bogotá D.C.</v>
          </cell>
          <cell r="DG466" t="str">
            <v>Cumplimiento</v>
          </cell>
          <cell r="DH466" t="str">
            <v xml:space="preserve">430 - 47 - 994000059629 </v>
          </cell>
          <cell r="DI466">
            <v>0</v>
          </cell>
          <cell r="DJ466" t="str">
            <v>Aseguradora Solidaria de Colombia</v>
          </cell>
          <cell r="DK466">
            <v>44971</v>
          </cell>
          <cell r="DL466" t="str">
            <v>13/02/2023 - 30/06/2024</v>
          </cell>
          <cell r="DM466">
            <v>44972</v>
          </cell>
          <cell r="DN466" t="str">
            <v>https://jepcolombia.sharepoint.com/:b:/g/SE/DAJ/SDC/ERk7c_d__WhBg-7_g_xoAhkBEvniQGps6J_HZmP-9ULWhQ?e=G0zjVJ</v>
          </cell>
          <cell r="DO466" t="str">
            <v xml:space="preserve">Mediante Otrosí N°1 el 28/12/2023 se publica la adición y prórroga del contrato JEP-322-2023, hasta el 31 de mayo de 2024. </v>
          </cell>
          <cell r="DP466" t="str">
            <v>En ejecución</v>
          </cell>
          <cell r="DQ466" t="str">
            <v>Adición y prorroga</v>
          </cell>
          <cell r="DR466" t="str">
            <v>N/A</v>
          </cell>
          <cell r="DS466" t="str">
            <v>PENDIENTE</v>
          </cell>
          <cell r="DT466" t="str">
            <v>N/A</v>
          </cell>
          <cell r="DU466" t="str">
            <v>MASCULINO</v>
          </cell>
        </row>
        <row r="467">
          <cell r="AY467" t="str">
            <v>JEP-519-2023</v>
          </cell>
          <cell r="AZ467" t="str">
            <v>JEP-CSPO-518-2023</v>
          </cell>
          <cell r="BA467" t="str">
            <v>Jairo Cuellar</v>
          </cell>
          <cell r="BB467">
            <v>44993</v>
          </cell>
          <cell r="BC467" t="str">
            <v>Ivette Consuelo Hernández Avendaño</v>
          </cell>
          <cell r="BD467" t="str">
            <v>Contratos o convenios que no requieren pluralidad de ofertas</v>
          </cell>
          <cell r="BE467" t="str">
            <v>1. Prestación de servicios</v>
          </cell>
          <cell r="BF467" t="str">
            <v>Cédula de ciudadanía</v>
          </cell>
          <cell r="BG467">
            <v>39684866</v>
          </cell>
          <cell r="BH467">
            <v>8</v>
          </cell>
          <cell r="BI467" t="str">
            <v>Persona Natural</v>
          </cell>
          <cell r="BJ467" t="str">
            <v>Bogotá D.C.</v>
          </cell>
          <cell r="BK467" t="str">
            <v>Prestar servicios profesionales para apoyar y acompañar la gestión del grupo de relacionamiento y comunicaciones,  en la divulgación del protocolo de comunicaciones con las víctimas y los servidores de la UIA, atendiendo los enfoques de género, diferencial y territorial</v>
          </cell>
          <cell r="BL467" t="str">
            <v>Funciones de la dependencia</v>
          </cell>
          <cell r="BM467" t="str">
            <v>Harvey Danilo Suárez Morales</v>
          </cell>
          <cell r="BN467" t="str">
            <v>Secretaría Ejecutiva</v>
          </cell>
          <cell r="BO467" t="str">
            <v>I- Unidad de Investigación y Acusación- UIA</v>
          </cell>
          <cell r="BP467" t="str">
            <v>Luz Helena Morales Gray</v>
          </cell>
          <cell r="BQ467">
            <v>51872606</v>
          </cell>
          <cell r="BR467" t="str">
            <v>I- Unidad de Investigación y Acusación- UIA</v>
          </cell>
          <cell r="BS467" t="str">
            <v>N/A</v>
          </cell>
          <cell r="BT467" t="str">
            <v>N/A</v>
          </cell>
          <cell r="BU467" t="str">
            <v>N/A</v>
          </cell>
          <cell r="BV467" t="str">
            <v>Inversión</v>
          </cell>
          <cell r="BW467">
            <v>110807460</v>
          </cell>
          <cell r="BX467" t="str">
            <v>N/A</v>
          </cell>
          <cell r="BY467" t="str">
            <v>N/A</v>
          </cell>
          <cell r="BZ467">
            <v>11080746</v>
          </cell>
          <cell r="CA467" t="str">
            <v>N/A</v>
          </cell>
          <cell r="CB467">
            <v>37523</v>
          </cell>
          <cell r="CC467">
            <v>153923</v>
          </cell>
          <cell r="CD467">
            <v>2022011000057</v>
          </cell>
          <cell r="CE467">
            <v>45001</v>
          </cell>
          <cell r="CF467">
            <v>45007</v>
          </cell>
          <cell r="CG467" t="str">
            <v>N/A</v>
          </cell>
          <cell r="CH467" t="str">
            <v>N/A</v>
          </cell>
          <cell r="CI467" t="str">
            <v>N/A</v>
          </cell>
          <cell r="CJ467" t="str">
            <v>N/A</v>
          </cell>
          <cell r="CK467" t="str">
            <v>N/A</v>
          </cell>
          <cell r="CL467">
            <v>0</v>
          </cell>
          <cell r="CM467" t="str">
            <v>N/A</v>
          </cell>
          <cell r="CN467">
            <v>0</v>
          </cell>
          <cell r="CO467" t="str">
            <v>N/A</v>
          </cell>
          <cell r="CP467">
            <v>0</v>
          </cell>
          <cell r="CQ467" t="str">
            <v>N/A</v>
          </cell>
          <cell r="CR467">
            <v>0</v>
          </cell>
          <cell r="CS467" t="str">
            <v>N/A</v>
          </cell>
          <cell r="CT467">
            <v>0</v>
          </cell>
          <cell r="CU467" t="str">
            <v>N/A</v>
          </cell>
          <cell r="CV467">
            <v>0</v>
          </cell>
          <cell r="CW467">
            <v>110807460</v>
          </cell>
          <cell r="CX467" t="str">
            <v>NO</v>
          </cell>
          <cell r="CY467" t="str">
            <v>N/A</v>
          </cell>
          <cell r="CZ467" t="str">
            <v>N/A</v>
          </cell>
          <cell r="DA467" t="str">
            <v>N/A</v>
          </cell>
          <cell r="DB467">
            <v>45291</v>
          </cell>
          <cell r="DC467">
            <v>45291</v>
          </cell>
          <cell r="DD467">
            <v>-51</v>
          </cell>
          <cell r="DE467" t="str">
            <v>NO</v>
          </cell>
          <cell r="DF467" t="str">
            <v>Bogotá D.C.</v>
          </cell>
          <cell r="DG467" t="str">
            <v>Cumplimiento</v>
          </cell>
          <cell r="DH467" t="str">
            <v>14-47-101023509</v>
          </cell>
          <cell r="DI467">
            <v>0</v>
          </cell>
          <cell r="DJ467" t="str">
            <v>Seguros del Estado S.A</v>
          </cell>
          <cell r="DK467">
            <v>45002</v>
          </cell>
          <cell r="DL467" t="str">
            <v>16/03/2023 - 30/06/24</v>
          </cell>
          <cell r="DM467">
            <v>45007</v>
          </cell>
          <cell r="DN467" t="str">
            <v>https://jepcolombia.sharepoint.com/:b:/g/SE/DAJ/SDC/EYUsIsD9NBVJo_YmigxK4mkBkAjrEQMq5YbgLBShgLzA9g?e=I3AFfe</v>
          </cell>
          <cell r="DO467" t="str">
            <v>Ninguna</v>
          </cell>
          <cell r="DP467" t="str">
            <v>Terminado</v>
          </cell>
          <cell r="DQ467" t="str">
            <v>Ingreso</v>
          </cell>
          <cell r="DR467" t="str">
            <v>N/A</v>
          </cell>
          <cell r="DS467" t="str">
            <v>FONOAUDIOLOGÍA</v>
          </cell>
          <cell r="DT467" t="str">
            <v>N/A</v>
          </cell>
          <cell r="DU467" t="str">
            <v>FEMENINO</v>
          </cell>
        </row>
        <row r="468">
          <cell r="AY468" t="str">
            <v>JEP-343-2023</v>
          </cell>
          <cell r="AZ468" t="str">
            <v>JEP-CSPO-343-2023</v>
          </cell>
          <cell r="BA468" t="str">
            <v>Jairo Cuellar</v>
          </cell>
          <cell r="BB468">
            <v>44965</v>
          </cell>
          <cell r="BC468" t="str">
            <v>Aldemar Bolaños Caldon</v>
          </cell>
          <cell r="BD468" t="str">
            <v>Contratos o convenios que no requieren pluralidad de ofertas</v>
          </cell>
          <cell r="BE468" t="str">
            <v>1. Prestación de servicios</v>
          </cell>
          <cell r="BF468" t="str">
            <v>Cédula de ciudadanía</v>
          </cell>
          <cell r="BG468">
            <v>1061758354</v>
          </cell>
          <cell r="BH468">
            <v>9</v>
          </cell>
          <cell r="BI468" t="str">
            <v>Persona Natural</v>
          </cell>
          <cell r="BJ468" t="str">
            <v xml:space="preserve">Popayan </v>
          </cell>
          <cell r="BK468" t="str">
            <v>Prestar los servicios profesionales para apoyar y acompañar a la unidad de investigación y acusación en el análisis y aplicación del enfoque diferencial y territorial con las víctimaspertenecientes a los pueblos indígenas, a fin de facilitar la capacidad investigativa de la UIA</v>
          </cell>
          <cell r="BL468" t="str">
            <v>Misional</v>
          </cell>
          <cell r="BM468" t="str">
            <v>Harvey Danilo Suárez Morales</v>
          </cell>
          <cell r="BN468" t="str">
            <v>Secretaría Ejecutiva</v>
          </cell>
          <cell r="BO468" t="str">
            <v>I- Unidad de Investigación y Acusación- UIA</v>
          </cell>
          <cell r="BP468" t="str">
            <v>Oscar Alfonso Téllez Valenzuela</v>
          </cell>
          <cell r="BQ468">
            <v>91226679</v>
          </cell>
          <cell r="BR468" t="str">
            <v>I- Unidad de Investigación y Acusación- UIA</v>
          </cell>
          <cell r="BS468" t="str">
            <v>N/A</v>
          </cell>
          <cell r="BT468" t="str">
            <v>N/A</v>
          </cell>
          <cell r="BU468" t="str">
            <v>N/A</v>
          </cell>
          <cell r="BV468" t="str">
            <v>Inversión</v>
          </cell>
          <cell r="BW468">
            <v>95172968</v>
          </cell>
          <cell r="BX468" t="str">
            <v>N/A</v>
          </cell>
          <cell r="BY468" t="str">
            <v>N/A</v>
          </cell>
          <cell r="BZ468">
            <v>8652088</v>
          </cell>
          <cell r="CA468" t="str">
            <v>N/A</v>
          </cell>
          <cell r="CB468">
            <v>37623</v>
          </cell>
          <cell r="CC468" t="str">
            <v xml:space="preserve">	93223</v>
          </cell>
          <cell r="CD468">
            <v>2022011000057</v>
          </cell>
          <cell r="CE468">
            <v>44973</v>
          </cell>
          <cell r="CF468">
            <v>44975</v>
          </cell>
          <cell r="CG468" t="str">
            <v>N/A</v>
          </cell>
          <cell r="CH468" t="str">
            <v>N/A</v>
          </cell>
          <cell r="CI468" t="str">
            <v>N/A</v>
          </cell>
          <cell r="CJ468" t="str">
            <v>N/A</v>
          </cell>
          <cell r="CK468" t="str">
            <v>N/A</v>
          </cell>
          <cell r="CL468">
            <v>-5479666</v>
          </cell>
          <cell r="CM468">
            <v>45289</v>
          </cell>
          <cell r="CN468">
            <v>47240400</v>
          </cell>
          <cell r="CO468">
            <v>45289</v>
          </cell>
          <cell r="CP468">
            <v>0</v>
          </cell>
          <cell r="CQ468" t="str">
            <v>N/A</v>
          </cell>
          <cell r="CR468">
            <v>0</v>
          </cell>
          <cell r="CS468" t="str">
            <v>N/A</v>
          </cell>
          <cell r="CT468">
            <v>1</v>
          </cell>
          <cell r="CU468">
            <v>45289</v>
          </cell>
          <cell r="CV468">
            <v>152</v>
          </cell>
          <cell r="CW468">
            <v>136933702</v>
          </cell>
          <cell r="CX468" t="str">
            <v>SI</v>
          </cell>
          <cell r="CY468">
            <v>47240400</v>
          </cell>
          <cell r="CZ468" t="str">
            <v>N/A</v>
          </cell>
          <cell r="DA468" t="str">
            <v>N/A</v>
          </cell>
          <cell r="DB468">
            <v>45291</v>
          </cell>
          <cell r="DC468">
            <v>45443</v>
          </cell>
          <cell r="DD468">
            <v>101</v>
          </cell>
          <cell r="DE468" t="str">
            <v>NO</v>
          </cell>
          <cell r="DF468" t="str">
            <v>Bogotá D.C.</v>
          </cell>
          <cell r="DG468" t="str">
            <v>Cumplimiento</v>
          </cell>
          <cell r="DH468" t="str">
            <v>340 47 994000043274</v>
          </cell>
          <cell r="DI468">
            <v>0</v>
          </cell>
          <cell r="DJ468" t="str">
            <v>Aseguradora Solidaria de Colombia</v>
          </cell>
          <cell r="DK468">
            <v>44974</v>
          </cell>
          <cell r="DL468" t="str">
            <v>16/02/2023 - 10/07/2024</v>
          </cell>
          <cell r="DM468">
            <v>44974</v>
          </cell>
          <cell r="DN468" t="str">
            <v>https://jepcolombia.sharepoint.com/:b:/g/SE/DAJ/SDC/EYUDQeHou71Pk0X7AB9ofy8B-04EdseC7BggUzpBCe_6tA?e=amSRUl</v>
          </cell>
          <cell r="DO468" t="str">
            <v>Mediante Otrosí N°1 el 29/12/2023 se publica la adición y prórroga del contrato JEP-343-2023</v>
          </cell>
          <cell r="DP468" t="str">
            <v>En ejecución</v>
          </cell>
          <cell r="DQ468" t="str">
            <v>Adición y prorroga</v>
          </cell>
          <cell r="DR468" t="str">
            <v>N/A</v>
          </cell>
          <cell r="DS468" t="str">
            <v>PENDIENTE</v>
          </cell>
          <cell r="DT468" t="str">
            <v>N/A</v>
          </cell>
          <cell r="DU468" t="str">
            <v>MASCULINO</v>
          </cell>
        </row>
        <row r="469">
          <cell r="AY469" t="str">
            <v>JEP-287-2023</v>
          </cell>
          <cell r="AZ469" t="str">
            <v>JEP-CSPO-287-2023</v>
          </cell>
          <cell r="BA469" t="str">
            <v>Jairo Cuellar</v>
          </cell>
          <cell r="BB469">
            <v>44960</v>
          </cell>
          <cell r="BC469" t="str">
            <v>Gloria Cecilia Quiceno Acevedo</v>
          </cell>
          <cell r="BD469" t="str">
            <v>Contratos o convenios que no requieren pluralidad de ofertas</v>
          </cell>
          <cell r="BE469" t="str">
            <v>1. Prestación de servicios</v>
          </cell>
          <cell r="BF469" t="str">
            <v>Cédula de ciudadanía</v>
          </cell>
          <cell r="BG469">
            <v>43034318</v>
          </cell>
          <cell r="BH469">
            <v>1</v>
          </cell>
          <cell r="BI469" t="str">
            <v>Persona Natural</v>
          </cell>
          <cell r="BJ469" t="str">
            <v>Bogotá D.C.</v>
          </cell>
          <cell r="BK469" t="str">
            <v>Prestación de servicios profesionales para apoyar y acompañar al grupo de atención y orientación a víctimas de la unidad de investigación y acusación en el relacionamiento con las víctimas integrantes de las mesas nacionales, regionales y organizaciones afines, atendiendo los enfoques de género, diferencial y territorial</v>
          </cell>
          <cell r="BL469" t="str">
            <v>Funciones de la dependencia</v>
          </cell>
          <cell r="BM469" t="str">
            <v>Harvey Danilo Suárez Morales</v>
          </cell>
          <cell r="BN469" t="str">
            <v>Secretaría Ejecutiva</v>
          </cell>
          <cell r="BO469" t="str">
            <v>I- Unidad de Investigación y Acusación- UIA</v>
          </cell>
          <cell r="BP469" t="str">
            <v>Luz Helena Morales Gray</v>
          </cell>
          <cell r="BQ469">
            <v>51872606</v>
          </cell>
          <cell r="BR469" t="str">
            <v>I- Unidad de Investigación y Acusación- UIA</v>
          </cell>
          <cell r="BS469" t="str">
            <v>N/A</v>
          </cell>
          <cell r="BT469" t="str">
            <v>N/A</v>
          </cell>
          <cell r="BU469" t="str">
            <v>N/A</v>
          </cell>
          <cell r="BV469" t="str">
            <v>Inversión</v>
          </cell>
          <cell r="BW469">
            <v>121888206</v>
          </cell>
          <cell r="BX469" t="str">
            <v>N/A</v>
          </cell>
          <cell r="BY469" t="str">
            <v>N/A</v>
          </cell>
          <cell r="BZ469">
            <v>11080746</v>
          </cell>
          <cell r="CA469" t="str">
            <v>N/A</v>
          </cell>
          <cell r="CB469">
            <v>37723</v>
          </cell>
          <cell r="CC469">
            <v>108423</v>
          </cell>
          <cell r="CD469">
            <v>2022011000057</v>
          </cell>
          <cell r="CE469">
            <v>44978</v>
          </cell>
          <cell r="CF469">
            <v>44980</v>
          </cell>
          <cell r="CG469" t="str">
            <v>N/A</v>
          </cell>
          <cell r="CH469" t="str">
            <v>N/A</v>
          </cell>
          <cell r="CI469" t="str">
            <v>N/A</v>
          </cell>
          <cell r="CJ469" t="str">
            <v>N/A</v>
          </cell>
          <cell r="CK469" t="str">
            <v>N/A</v>
          </cell>
          <cell r="CL469">
            <v>0</v>
          </cell>
          <cell r="CM469" t="str">
            <v>N/A</v>
          </cell>
          <cell r="CN469">
            <v>0</v>
          </cell>
          <cell r="CO469" t="str">
            <v>N/A</v>
          </cell>
          <cell r="CP469">
            <v>0</v>
          </cell>
          <cell r="CQ469" t="str">
            <v>N/A</v>
          </cell>
          <cell r="CR469">
            <v>0</v>
          </cell>
          <cell r="CS469" t="str">
            <v>N/A</v>
          </cell>
          <cell r="CT469">
            <v>0</v>
          </cell>
          <cell r="CU469" t="str">
            <v>N/A</v>
          </cell>
          <cell r="CV469">
            <v>0</v>
          </cell>
          <cell r="CW469">
            <v>121888206</v>
          </cell>
          <cell r="CX469" t="str">
            <v>NO</v>
          </cell>
          <cell r="CY469" t="str">
            <v>N/A</v>
          </cell>
          <cell r="CZ469" t="str">
            <v>N/A</v>
          </cell>
          <cell r="DA469" t="str">
            <v>N/A</v>
          </cell>
          <cell r="DB469">
            <v>45291</v>
          </cell>
          <cell r="DC469">
            <v>45291</v>
          </cell>
          <cell r="DD469">
            <v>-51</v>
          </cell>
          <cell r="DE469" t="str">
            <v>NO</v>
          </cell>
          <cell r="DF469" t="str">
            <v>Bogotá D.C.</v>
          </cell>
          <cell r="DG469" t="str">
            <v>Cumplimiento</v>
          </cell>
          <cell r="DH469" t="str">
            <v>21-47-101026596</v>
          </cell>
          <cell r="DI469">
            <v>0</v>
          </cell>
          <cell r="DJ469" t="str">
            <v>Seguros del Estado S.A.</v>
          </cell>
          <cell r="DK469">
            <v>44979</v>
          </cell>
          <cell r="DL469" t="str">
            <v>21/02/2023 - 30/06/2024</v>
          </cell>
          <cell r="DM469">
            <v>44980</v>
          </cell>
          <cell r="DN469" t="str">
            <v>https://jepcolombia.sharepoint.com/:b:/g/SE/DAJ/SDC/EQ5AY9eI5ZBMu9VUIFrwoCIBc5rjtelLQ55bPEmMcZrd4g?e=Efc4vN</v>
          </cell>
          <cell r="DO469" t="str">
            <v>Ninguna</v>
          </cell>
          <cell r="DP469" t="str">
            <v>Terminado</v>
          </cell>
          <cell r="DQ469" t="str">
            <v>Ingreso</v>
          </cell>
          <cell r="DR469" t="str">
            <v>N/A</v>
          </cell>
          <cell r="DS469" t="str">
            <v>ESTUDIOS POLÍTICOS Y RESOLUCIÓN DE CONFLICTOS</v>
          </cell>
          <cell r="DT469" t="str">
            <v>N/A</v>
          </cell>
          <cell r="DU469" t="str">
            <v>FEMENINO</v>
          </cell>
        </row>
        <row r="470">
          <cell r="AY470" t="str">
            <v>JEP-505-2023</v>
          </cell>
          <cell r="AZ470" t="str">
            <v>JEP-CSPO-504-2023</v>
          </cell>
          <cell r="BA470" t="str">
            <v>Julieth Barrera</v>
          </cell>
          <cell r="BB470">
            <v>44988</v>
          </cell>
          <cell r="BC470" t="str">
            <v>Dorelly Yadira Bejarano Wilches</v>
          </cell>
          <cell r="BD470" t="str">
            <v>Contratos o convenios que no requieren pluralidad de ofertas</v>
          </cell>
          <cell r="BE470" t="str">
            <v>1. Prestación de servicios</v>
          </cell>
          <cell r="BF470" t="str">
            <v>Cédula de ciudadanía</v>
          </cell>
          <cell r="BG470">
            <v>52079549</v>
          </cell>
          <cell r="BH470">
            <v>0</v>
          </cell>
          <cell r="BI470" t="str">
            <v>Persona Natural</v>
          </cell>
          <cell r="BJ470" t="str">
            <v>Bogotá D.C.</v>
          </cell>
          <cell r="BK470" t="str">
            <v>Prestar servicios profesionales para apoyar y acompañar la gestión de la UIA para realizar, en articulación con la estrategia de participación social, el desarrollo de la centralidad de las víctimas con enfoque diferencial, de género y territorial</v>
          </cell>
          <cell r="BL470" t="str">
            <v>Administrativo Transversal</v>
          </cell>
          <cell r="BM470" t="str">
            <v>Harvey Danilo Suarez Morales</v>
          </cell>
          <cell r="BN470" t="str">
            <v>Secretaría Ejecutiva</v>
          </cell>
          <cell r="BO470" t="str">
            <v>I- Unidad de Investigación y Acusación- UIA</v>
          </cell>
          <cell r="BP470" t="str">
            <v>Oscar Alfonso Téllez Valenzuela</v>
          </cell>
          <cell r="BQ470">
            <v>91226679</v>
          </cell>
          <cell r="BR470" t="str">
            <v>I- Unidad de Investigación y Acusación- UIA</v>
          </cell>
          <cell r="BS470" t="str">
            <v>N/A</v>
          </cell>
          <cell r="BT470" t="str">
            <v>N/A</v>
          </cell>
          <cell r="BU470" t="str">
            <v>N/A</v>
          </cell>
          <cell r="BV470" t="str">
            <v>Inversión</v>
          </cell>
          <cell r="BW470">
            <v>86520880</v>
          </cell>
          <cell r="BX470" t="str">
            <v>N/A</v>
          </cell>
          <cell r="BY470" t="str">
            <v>N/A</v>
          </cell>
          <cell r="BZ470">
            <v>8652088</v>
          </cell>
          <cell r="CA470" t="str">
            <v>N/A</v>
          </cell>
          <cell r="CB470">
            <v>37823</v>
          </cell>
          <cell r="CC470">
            <v>151423</v>
          </cell>
          <cell r="CD470">
            <v>2022011000057</v>
          </cell>
          <cell r="CE470">
            <v>44999</v>
          </cell>
          <cell r="CF470">
            <v>44999</v>
          </cell>
          <cell r="CG470" t="str">
            <v>N/A</v>
          </cell>
          <cell r="CH470" t="str">
            <v>N/A</v>
          </cell>
          <cell r="CI470" t="str">
            <v>N/A</v>
          </cell>
          <cell r="CJ470" t="str">
            <v>N/A</v>
          </cell>
          <cell r="CK470" t="str">
            <v>N/A</v>
          </cell>
          <cell r="CL470">
            <v>0</v>
          </cell>
          <cell r="CM470" t="str">
            <v>N/A</v>
          </cell>
          <cell r="CN470">
            <v>0</v>
          </cell>
          <cell r="CO470" t="str">
            <v>N/A</v>
          </cell>
          <cell r="CP470">
            <v>0</v>
          </cell>
          <cell r="CQ470" t="str">
            <v>N/A</v>
          </cell>
          <cell r="CR470">
            <v>0</v>
          </cell>
          <cell r="CS470" t="str">
            <v>N/A</v>
          </cell>
          <cell r="CT470">
            <v>0</v>
          </cell>
          <cell r="CU470">
            <v>0</v>
          </cell>
          <cell r="CV470">
            <v>-96</v>
          </cell>
          <cell r="CW470">
            <v>86520880</v>
          </cell>
          <cell r="CX470" t="str">
            <v>NO</v>
          </cell>
          <cell r="CY470" t="str">
            <v>N/A</v>
          </cell>
          <cell r="CZ470" t="str">
            <v>N/A</v>
          </cell>
          <cell r="DA470" t="str">
            <v>N/A</v>
          </cell>
          <cell r="DB470">
            <v>45291</v>
          </cell>
          <cell r="DC470">
            <v>45195</v>
          </cell>
          <cell r="DD470">
            <v>-147</v>
          </cell>
          <cell r="DE470" t="str">
            <v>NO</v>
          </cell>
          <cell r="DF470" t="str">
            <v>Bogotá D.C.</v>
          </cell>
          <cell r="DG470" t="str">
            <v>Cumplimiento</v>
          </cell>
          <cell r="DH470" t="str">
            <v>14-47-101023480</v>
          </cell>
          <cell r="DI470">
            <v>0</v>
          </cell>
          <cell r="DJ470" t="str">
            <v>Seguros del Estado S.A</v>
          </cell>
          <cell r="DK470">
            <v>45001</v>
          </cell>
          <cell r="DL470" t="str">
            <v>14/03/2023 - 30/06/24</v>
          </cell>
          <cell r="DM470">
            <v>45002</v>
          </cell>
          <cell r="DN470" t="str">
            <v>https://jepcolombia.sharepoint.com/:b:/g/SE/DAJ/SDC/EXSYZxuZlzZAjb7zkM52N-YBeIR012Kb75Eu0i2CCrX6Wg?e=Xseg3l</v>
          </cell>
          <cell r="DO470" t="str">
            <v>27 de septiembre la termina de manera anticipada del contrato JEP-505-2023 DORELLY BEJARANO - UIA</v>
          </cell>
          <cell r="DP470" t="str">
            <v>Terminado</v>
          </cell>
          <cell r="DQ470" t="str">
            <v>Terminación anticipada</v>
          </cell>
          <cell r="DR470" t="str">
            <v>N/A</v>
          </cell>
          <cell r="DS470" t="str">
            <v>PSICOLOGÍA SOCIAL COMUNITARIA</v>
          </cell>
          <cell r="DT470" t="str">
            <v>N/A</v>
          </cell>
          <cell r="DU470" t="str">
            <v>FEMENINO</v>
          </cell>
        </row>
        <row r="471">
          <cell r="AY471" t="str">
            <v>JEP-216-2023</v>
          </cell>
          <cell r="AZ471" t="str">
            <v>JEP-CSPO-216-2023</v>
          </cell>
          <cell r="BA471" t="str">
            <v>Jairo Cuellar</v>
          </cell>
          <cell r="BB471">
            <v>44956</v>
          </cell>
          <cell r="BC471" t="str">
            <v>Jorge Alfonso Espinosa Torres</v>
          </cell>
          <cell r="BD471" t="str">
            <v>Contratos o convenios que no requieren pluralidad de ofertas</v>
          </cell>
          <cell r="BE471" t="str">
            <v>1. Prestación de servicios</v>
          </cell>
          <cell r="BF471" t="str">
            <v>Cédula de ciudadanía</v>
          </cell>
          <cell r="BG471">
            <v>1020728010</v>
          </cell>
          <cell r="BH471">
            <v>3</v>
          </cell>
          <cell r="BI471" t="str">
            <v>Persona Natural</v>
          </cell>
          <cell r="BJ471" t="str">
            <v>Bogotá D.C</v>
          </cell>
          <cell r="BK471" t="str">
            <v>Prestar servicios profesionales para el apoyo al grupo de análisis, contexto y estadística en las tareas de gestión de información, diseño e implementación de modelos de datos, así como el análisis y visualización en entornos geográficos, a fin de facilitar la capacidad investigativa a cargo de la UIA.</v>
          </cell>
          <cell r="BL471" t="str">
            <v>Funciones de la dependencia</v>
          </cell>
          <cell r="BM471" t="str">
            <v>Harvey Danilo Suarez Morales</v>
          </cell>
          <cell r="BN471" t="str">
            <v>Secretaría Ejecutiva</v>
          </cell>
          <cell r="BO471" t="str">
            <v>I- Unidad de Investigación y Acusación- UIA</v>
          </cell>
          <cell r="BP471" t="str">
            <v>Luz Helena Morales Gray</v>
          </cell>
          <cell r="BQ471">
            <v>91231683</v>
          </cell>
          <cell r="BR471" t="str">
            <v>I- Unidad de Investigación y Acusación- UIA</v>
          </cell>
          <cell r="BS471" t="str">
            <v>N/A</v>
          </cell>
          <cell r="BT471" t="str">
            <v>N/A</v>
          </cell>
          <cell r="BU471" t="str">
            <v>N/A</v>
          </cell>
          <cell r="BV471" t="str">
            <v>Inversión</v>
          </cell>
          <cell r="BW471">
            <v>53430410</v>
          </cell>
          <cell r="BX471" t="str">
            <v>N/A</v>
          </cell>
          <cell r="BY471" t="str">
            <v>N/A</v>
          </cell>
          <cell r="BZ471">
            <v>4857310</v>
          </cell>
          <cell r="CA471" t="str">
            <v>N/A</v>
          </cell>
          <cell r="CB471">
            <v>28723</v>
          </cell>
          <cell r="CC471">
            <v>72323</v>
          </cell>
          <cell r="CD471">
            <v>2022011000057</v>
          </cell>
          <cell r="CE471">
            <v>44958</v>
          </cell>
          <cell r="CF471">
            <v>44966</v>
          </cell>
          <cell r="CG471" t="str">
            <v>N/A</v>
          </cell>
          <cell r="CH471" t="str">
            <v>N/A</v>
          </cell>
          <cell r="CI471" t="str">
            <v>N/A</v>
          </cell>
          <cell r="CJ471" t="str">
            <v>N/A</v>
          </cell>
          <cell r="CK471" t="str">
            <v>N/A</v>
          </cell>
          <cell r="CL471">
            <v>0</v>
          </cell>
          <cell r="CM471" t="str">
            <v>N/A</v>
          </cell>
          <cell r="CN471">
            <v>0</v>
          </cell>
          <cell r="CO471" t="str">
            <v>N/A</v>
          </cell>
          <cell r="CP471">
            <v>0</v>
          </cell>
          <cell r="CQ471" t="str">
            <v>N/A</v>
          </cell>
          <cell r="CR471">
            <v>0</v>
          </cell>
          <cell r="CS471" t="str">
            <v>N/A</v>
          </cell>
          <cell r="CT471">
            <v>0</v>
          </cell>
          <cell r="CU471">
            <v>0</v>
          </cell>
          <cell r="CV471">
            <v>-245</v>
          </cell>
          <cell r="CW471">
            <v>53430410</v>
          </cell>
          <cell r="CX471" t="str">
            <v>NO</v>
          </cell>
          <cell r="CY471" t="str">
            <v>N/A</v>
          </cell>
          <cell r="CZ471" t="str">
            <v>N/A</v>
          </cell>
          <cell r="DA471" t="str">
            <v>N/A</v>
          </cell>
          <cell r="DB471">
            <v>45291</v>
          </cell>
          <cell r="DC471">
            <v>45046</v>
          </cell>
          <cell r="DD471">
            <v>-296</v>
          </cell>
          <cell r="DE471" t="str">
            <v>NO</v>
          </cell>
          <cell r="DF471" t="str">
            <v>Bogotá D.C.</v>
          </cell>
          <cell r="DG471" t="str">
            <v>Cumplimiento</v>
          </cell>
          <cell r="DH471" t="str">
            <v>37-47-101003846</v>
          </cell>
          <cell r="DI471">
            <v>0</v>
          </cell>
          <cell r="DJ471" t="str">
            <v>Seguros del Estado S.A.</v>
          </cell>
          <cell r="DK471">
            <v>44959</v>
          </cell>
          <cell r="DL471" t="str">
            <v>02/02/2023 - 30/06/2024</v>
          </cell>
          <cell r="DM471">
            <v>44959</v>
          </cell>
          <cell r="DN471" t="str">
            <v>https://jepcolombia.sharepoint.com/:b:/g/SE/DAJ/SDC/Efx0a_Dioy1JiS3SEyBMYT0BsJyZ80u2iR_HJAd5xfuYeg?e=54evQk</v>
          </cell>
          <cell r="DO471" t="str">
            <v>Dar por terminado el Contrato de Prestación de Servicios Profesionales hasta el 30/04/2023</v>
          </cell>
          <cell r="DP471" t="str">
            <v>Terminado</v>
          </cell>
          <cell r="DQ471" t="str">
            <v>Terminación anticipada</v>
          </cell>
          <cell r="DR471" t="str">
            <v>N/A</v>
          </cell>
          <cell r="DS471" t="str">
            <v>PENDIENTE</v>
          </cell>
          <cell r="DT471" t="str">
            <v>N/A</v>
          </cell>
          <cell r="DU471" t="str">
            <v>MASCULINO</v>
          </cell>
        </row>
        <row r="472">
          <cell r="AY472" t="str">
            <v>JEP-470-2023</v>
          </cell>
          <cell r="AZ472" t="str">
            <v>JEP-CSPO-469-2023</v>
          </cell>
          <cell r="BA472" t="str">
            <v>Jairo Cuellar</v>
          </cell>
          <cell r="BB472">
            <v>44980</v>
          </cell>
          <cell r="BC472" t="str">
            <v>Diego Mauricio Alba Patiño</v>
          </cell>
          <cell r="BD472" t="str">
            <v>Contratos o convenios que no requieren pluralidad de ofertas</v>
          </cell>
          <cell r="BE472" t="str">
            <v>1. Prestación de servicios</v>
          </cell>
          <cell r="BF472" t="str">
            <v>Cédula de ciudadanía</v>
          </cell>
          <cell r="BG472">
            <v>11257560</v>
          </cell>
          <cell r="BH472">
            <v>7</v>
          </cell>
          <cell r="BI472" t="str">
            <v>Persona Natural</v>
          </cell>
          <cell r="BJ472" t="str">
            <v>Bogotá D.C.</v>
          </cell>
          <cell r="BK472" t="str">
            <v>Prestar los servicios profesionales para apoyar y acompañar la gestión del grupo de relacionamiento y comunicaciones como diseñador gráfico para la construcción de piezas para el relacionamiento y acompañamiento de las víctimas en los procesos de investigación y acusación judicial, atendiendo los enfoques de género, diferencial y territorial.</v>
          </cell>
          <cell r="BL472" t="str">
            <v>Funciones de la dependencia</v>
          </cell>
          <cell r="BM472" t="str">
            <v>Harvey Danilo Suárez Morales</v>
          </cell>
          <cell r="BN472" t="str">
            <v>Secretaría Ejecutiva</v>
          </cell>
          <cell r="BO472" t="str">
            <v>I- Unidad de Investigación y Acusación- UIA</v>
          </cell>
          <cell r="BP472" t="str">
            <v>Luz Helena Morales Gray</v>
          </cell>
          <cell r="BQ472">
            <v>51872606</v>
          </cell>
          <cell r="BR472" t="str">
            <v>I- Unidad de Investigación y Acusación- UIA</v>
          </cell>
          <cell r="BS472" t="str">
            <v>N/A</v>
          </cell>
          <cell r="BT472" t="str">
            <v>N/A</v>
          </cell>
          <cell r="BU472" t="str">
            <v>N/A</v>
          </cell>
          <cell r="BV472" t="str">
            <v>Inversión</v>
          </cell>
          <cell r="BW472">
            <v>48573100</v>
          </cell>
          <cell r="BX472" t="str">
            <v>N/A</v>
          </cell>
          <cell r="BY472" t="str">
            <v>N/A</v>
          </cell>
          <cell r="BZ472">
            <v>4857310</v>
          </cell>
          <cell r="CA472" t="str">
            <v>N/A</v>
          </cell>
          <cell r="CB472">
            <v>44723</v>
          </cell>
          <cell r="CC472" t="str">
            <v xml:space="preserve">	131423</v>
          </cell>
          <cell r="CD472" t="str">
            <v xml:space="preserve">	2022011000057</v>
          </cell>
          <cell r="CE472">
            <v>44988</v>
          </cell>
          <cell r="CF472">
            <v>44993</v>
          </cell>
          <cell r="CG472" t="str">
            <v>N/A</v>
          </cell>
          <cell r="CH472" t="str">
            <v>N/A</v>
          </cell>
          <cell r="CI472" t="str">
            <v>N/A</v>
          </cell>
          <cell r="CJ472" t="str">
            <v>N/A</v>
          </cell>
          <cell r="CK472" t="str">
            <v>N/A</v>
          </cell>
          <cell r="CL472">
            <v>0</v>
          </cell>
          <cell r="CM472" t="str">
            <v>N/A</v>
          </cell>
          <cell r="CN472">
            <v>0</v>
          </cell>
          <cell r="CO472" t="str">
            <v>N/A</v>
          </cell>
          <cell r="CP472">
            <v>0</v>
          </cell>
          <cell r="CQ472" t="str">
            <v>N/A</v>
          </cell>
          <cell r="CR472">
            <v>0</v>
          </cell>
          <cell r="CS472" t="str">
            <v>N/A</v>
          </cell>
          <cell r="CT472">
            <v>0</v>
          </cell>
          <cell r="CU472" t="str">
            <v>N/A</v>
          </cell>
          <cell r="CV472">
            <v>0</v>
          </cell>
          <cell r="CW472">
            <v>48573100</v>
          </cell>
          <cell r="CX472" t="str">
            <v>NO</v>
          </cell>
          <cell r="CY472" t="str">
            <v>N/A</v>
          </cell>
          <cell r="CZ472" t="str">
            <v>N/A</v>
          </cell>
          <cell r="DA472" t="str">
            <v>N/A</v>
          </cell>
          <cell r="DB472">
            <v>45291</v>
          </cell>
          <cell r="DC472">
            <v>45291</v>
          </cell>
          <cell r="DD472">
            <v>-51</v>
          </cell>
          <cell r="DE472" t="str">
            <v>NO</v>
          </cell>
          <cell r="DF472" t="str">
            <v>Bogotá D.C.</v>
          </cell>
          <cell r="DG472" t="str">
            <v>Cumplimiento</v>
          </cell>
          <cell r="DH472" t="str">
            <v>37-47-101003907</v>
          </cell>
          <cell r="DI472">
            <v>0</v>
          </cell>
          <cell r="DJ472" t="str">
            <v>Seguros del Estado S.A.</v>
          </cell>
          <cell r="DK472">
            <v>44991</v>
          </cell>
          <cell r="DL472" t="str">
            <v>03/03/2023 - 30/06/2024</v>
          </cell>
          <cell r="DM472">
            <v>44992</v>
          </cell>
          <cell r="DN472" t="str">
            <v>https://jepcolombia.sharepoint.com/:b:/g/SE/DAJ/SDC/ERTuuS6_uIRJu6RZ9l0adqkBTnaSwK2U-697x4ibj2Nnow?e=jX78Vb</v>
          </cell>
          <cell r="DO472" t="str">
            <v>Ninguna</v>
          </cell>
          <cell r="DP472" t="str">
            <v>Terminado</v>
          </cell>
          <cell r="DQ472" t="str">
            <v>Ingreso</v>
          </cell>
          <cell r="DR472" t="str">
            <v>N/A</v>
          </cell>
          <cell r="DS472" t="str">
            <v>CIENCIAS POLITICAS Y RELACIONES INTERNACIONALES</v>
          </cell>
          <cell r="DT472" t="str">
            <v>N/A</v>
          </cell>
          <cell r="DU472" t="str">
            <v>MASCULINO</v>
          </cell>
        </row>
        <row r="473">
          <cell r="AY473" t="str">
            <v>JEP-490-2023</v>
          </cell>
          <cell r="AZ473" t="str">
            <v>JEP-CSPO-489-2023</v>
          </cell>
          <cell r="BA473" t="str">
            <v>Julieth Barrera</v>
          </cell>
          <cell r="BB473">
            <v>44981</v>
          </cell>
          <cell r="BC473" t="str">
            <v>Carolina Orjuela Matínez</v>
          </cell>
          <cell r="BD473" t="str">
            <v>Contratos o convenios que no requieren pluralidad de ofertas</v>
          </cell>
          <cell r="BE473" t="str">
            <v>1. Prestación de servicios</v>
          </cell>
          <cell r="BF473" t="str">
            <v>Cédula de ciudadanía</v>
          </cell>
          <cell r="BG473">
            <v>52262885</v>
          </cell>
          <cell r="BH473">
            <v>4</v>
          </cell>
          <cell r="BI473" t="str">
            <v>Persona Natural</v>
          </cell>
          <cell r="BJ473" t="str">
            <v>Bogotá D.C.</v>
          </cell>
          <cell r="BK473" t="str">
            <v>Prestar servicios profesionales para apoyar a la UIA en el desarrollo de la estrategia de participación social a través de su orientación, articulación y acompañamiento con las víctimas atendiendo los enfoques de género, diferencial y territorial</v>
          </cell>
          <cell r="BL473" t="str">
            <v>Administrativo Transversal</v>
          </cell>
          <cell r="BM473" t="str">
            <v>Harvey Danilo Suárez Morales</v>
          </cell>
          <cell r="BN473" t="str">
            <v>Secretaría Ejecutiva</v>
          </cell>
          <cell r="BO473" t="str">
            <v>I- Unidad de Investigación y Acusación- UIA</v>
          </cell>
          <cell r="BP473" t="str">
            <v>Luz Helena Morales Gray</v>
          </cell>
          <cell r="BQ473">
            <v>51872606</v>
          </cell>
          <cell r="BR473" t="str">
            <v>I- Unidad de Investigación y Acusación- UIA</v>
          </cell>
          <cell r="BS473" t="str">
            <v>N/A</v>
          </cell>
          <cell r="BT473" t="str">
            <v>N/A</v>
          </cell>
          <cell r="BU473" t="str">
            <v>N/A</v>
          </cell>
          <cell r="BV473" t="str">
            <v>Inversión</v>
          </cell>
          <cell r="BW473">
            <v>110807460</v>
          </cell>
          <cell r="BX473" t="str">
            <v>N/A</v>
          </cell>
          <cell r="BY473" t="str">
            <v>N/A</v>
          </cell>
          <cell r="BZ473">
            <v>11080746</v>
          </cell>
          <cell r="CA473" t="str">
            <v>N/A</v>
          </cell>
          <cell r="CB473">
            <v>44823</v>
          </cell>
          <cell r="CC473">
            <v>135523</v>
          </cell>
          <cell r="CD473">
            <v>2022011000057</v>
          </cell>
          <cell r="CE473">
            <v>44992</v>
          </cell>
          <cell r="CF473">
            <v>44995</v>
          </cell>
          <cell r="CG473" t="str">
            <v>N/A</v>
          </cell>
          <cell r="CH473"/>
          <cell r="CI473" t="str">
            <v>N/A</v>
          </cell>
          <cell r="CJ473" t="str">
            <v>N/A</v>
          </cell>
          <cell r="CK473" t="str">
            <v>N/A</v>
          </cell>
          <cell r="CL473">
            <v>0</v>
          </cell>
          <cell r="CM473" t="str">
            <v>N/A</v>
          </cell>
          <cell r="CN473">
            <v>0</v>
          </cell>
          <cell r="CO473" t="str">
            <v>N/A</v>
          </cell>
          <cell r="CP473">
            <v>0</v>
          </cell>
          <cell r="CQ473" t="str">
            <v>N/A</v>
          </cell>
          <cell r="CR473">
            <v>0</v>
          </cell>
          <cell r="CS473" t="str">
            <v>N/A</v>
          </cell>
          <cell r="CT473">
            <v>0</v>
          </cell>
          <cell r="CU473" t="str">
            <v>N/A</v>
          </cell>
          <cell r="CV473">
            <v>0</v>
          </cell>
          <cell r="CW473">
            <v>110807460</v>
          </cell>
          <cell r="CX473" t="str">
            <v>NO</v>
          </cell>
          <cell r="CY473" t="str">
            <v>N/A</v>
          </cell>
          <cell r="CZ473" t="str">
            <v>N/A</v>
          </cell>
          <cell r="DA473" t="str">
            <v>N/A</v>
          </cell>
          <cell r="DB473">
            <v>45291</v>
          </cell>
          <cell r="DC473">
            <v>45291</v>
          </cell>
          <cell r="DD473">
            <v>-51</v>
          </cell>
          <cell r="DE473" t="str">
            <v>NO</v>
          </cell>
          <cell r="DF473" t="str">
            <v>Bogotá D.C.</v>
          </cell>
          <cell r="DG473" t="str">
            <v>Cumplimiento</v>
          </cell>
          <cell r="DH473" t="str">
            <v>14-47-101023287</v>
          </cell>
          <cell r="DI473">
            <v>0</v>
          </cell>
          <cell r="DJ473" t="str">
            <v>Seguros del Estado S.A</v>
          </cell>
          <cell r="DK473">
            <v>44993</v>
          </cell>
          <cell r="DL473" t="str">
            <v>07/03/2023 - 30/06/24</v>
          </cell>
          <cell r="DM473">
            <v>44993</v>
          </cell>
          <cell r="DN473" t="str">
            <v>https://jepcolombia.sharepoint.com/:b:/g/SE/DAJ/SDC/ETrvI41OkdtDjxQ3jvzxBzkBm98g9LKxDN2nNDmKkXhn8Q?e=h4rZzU</v>
          </cell>
          <cell r="DO473" t="str">
            <v>Ninguna</v>
          </cell>
          <cell r="DP473" t="str">
            <v>Terminado</v>
          </cell>
          <cell r="DQ473" t="str">
            <v>Ingreso</v>
          </cell>
          <cell r="DR473" t="str">
            <v>N/A</v>
          </cell>
          <cell r="DS473" t="str">
            <v>COMUNICACIÓN SOCIAL Y PERIODISMO</v>
          </cell>
          <cell r="DT473" t="str">
            <v>N/A</v>
          </cell>
          <cell r="DU473" t="str">
            <v>FEMENINO</v>
          </cell>
        </row>
        <row r="474">
          <cell r="AY474" t="str">
            <v>JEP-513-2023</v>
          </cell>
          <cell r="AZ474" t="str">
            <v>JEP-CSPO-512-2023</v>
          </cell>
          <cell r="BA474" t="str">
            <v>Mateo Avila</v>
          </cell>
          <cell r="BB474">
            <v>44991</v>
          </cell>
          <cell r="BC474" t="str">
            <v>Gialina Estefanía Carantón Patarroyo</v>
          </cell>
          <cell r="BD474" t="str">
            <v>Contratos o convenios que no requieren pluralidad de ofertas</v>
          </cell>
          <cell r="BE474" t="str">
            <v>1. Prestación de servicios</v>
          </cell>
          <cell r="BF474" t="str">
            <v>Cédula de ciudadanía</v>
          </cell>
          <cell r="BG474">
            <v>1020759202</v>
          </cell>
          <cell r="BH474">
            <v>3</v>
          </cell>
          <cell r="BI474" t="str">
            <v>Persona Natural</v>
          </cell>
          <cell r="BJ474" t="str">
            <v>Bogotá D.C.</v>
          </cell>
          <cell r="BK474" t="str">
            <v>Prestar servicios profesionales para apoyar técnicamente al Grupo de Análisis, Contexto y Estadística, en la construcción de insumos de contexto e investigación para la elaboración de los informes de análisis que apoyen los casos y líneas de investigación y acusación judicial a cargo de la UIA</v>
          </cell>
          <cell r="BL474" t="str">
            <v>Funciones de la dependencia</v>
          </cell>
          <cell r="BM474" t="str">
            <v>Harvey Danilo Suárez Morales</v>
          </cell>
          <cell r="BN474" t="str">
            <v>Secretaría Ejecutiva</v>
          </cell>
          <cell r="BO474" t="str">
            <v>I- Unidad de Investigación y Acusación- UIA</v>
          </cell>
          <cell r="BP474" t="str">
            <v>Luz Helena Morales Gray</v>
          </cell>
          <cell r="BQ474">
            <v>51872606</v>
          </cell>
          <cell r="BR474" t="str">
            <v>I- Unidad de Investigación y Acusación- UIA</v>
          </cell>
          <cell r="BS474" t="str">
            <v>N/A</v>
          </cell>
          <cell r="BT474" t="str">
            <v>N/A</v>
          </cell>
          <cell r="BU474" t="str">
            <v>N/A</v>
          </cell>
          <cell r="BV474" t="str">
            <v>Inversión</v>
          </cell>
          <cell r="BW474">
            <v>110807460</v>
          </cell>
          <cell r="BX474" t="str">
            <v>N/A</v>
          </cell>
          <cell r="BY474" t="str">
            <v>N/A</v>
          </cell>
          <cell r="BZ474">
            <v>11080746</v>
          </cell>
          <cell r="CA474" t="str">
            <v>N/A</v>
          </cell>
          <cell r="CB474">
            <v>37923</v>
          </cell>
          <cell r="CC474">
            <v>151323</v>
          </cell>
          <cell r="CD474">
            <v>2022011000057</v>
          </cell>
          <cell r="CE474">
            <v>44999</v>
          </cell>
          <cell r="CF474">
            <v>45001</v>
          </cell>
          <cell r="CG474" t="str">
            <v>N/A</v>
          </cell>
          <cell r="CH474" t="str">
            <v>N/A</v>
          </cell>
          <cell r="CI474" t="str">
            <v>N/A</v>
          </cell>
          <cell r="CJ474" t="str">
            <v>N/A</v>
          </cell>
          <cell r="CK474" t="str">
            <v>N/A</v>
          </cell>
          <cell r="CL474">
            <v>0</v>
          </cell>
          <cell r="CM474" t="str">
            <v>N/A</v>
          </cell>
          <cell r="CN474">
            <v>0</v>
          </cell>
          <cell r="CO474" t="str">
            <v>N/A</v>
          </cell>
          <cell r="CP474">
            <v>0</v>
          </cell>
          <cell r="CQ474" t="str">
            <v>N/A</v>
          </cell>
          <cell r="CR474">
            <v>0</v>
          </cell>
          <cell r="CS474" t="str">
            <v>N/A</v>
          </cell>
          <cell r="CT474">
            <v>0</v>
          </cell>
          <cell r="CU474" t="str">
            <v>N/A</v>
          </cell>
          <cell r="CV474">
            <v>0</v>
          </cell>
          <cell r="CW474">
            <v>110807460</v>
          </cell>
          <cell r="CX474" t="str">
            <v>NO</v>
          </cell>
          <cell r="CY474" t="str">
            <v>N/A</v>
          </cell>
          <cell r="CZ474" t="str">
            <v>N/A</v>
          </cell>
          <cell r="DA474" t="str">
            <v>N/A</v>
          </cell>
          <cell r="DB474">
            <v>45291</v>
          </cell>
          <cell r="DC474">
            <v>45291</v>
          </cell>
          <cell r="DD474">
            <v>-51</v>
          </cell>
          <cell r="DE474" t="str">
            <v>NO</v>
          </cell>
          <cell r="DF474" t="str">
            <v>Bogotá D.C.</v>
          </cell>
          <cell r="DG474" t="str">
            <v>Cumplimiento</v>
          </cell>
          <cell r="DH474" t="str">
            <v>15-47-101011066</v>
          </cell>
          <cell r="DI474">
            <v>0</v>
          </cell>
          <cell r="DJ474" t="str">
            <v>Seguros del Estado S.A</v>
          </cell>
          <cell r="DK474">
            <v>44999</v>
          </cell>
          <cell r="DL474" t="str">
            <v>14/03/2023 - 30/06/24</v>
          </cell>
          <cell r="DM474">
            <v>44999</v>
          </cell>
          <cell r="DN474" t="str">
            <v>https://jepcolombia.sharepoint.com/:b:/g/SE/DAJ/SDC/EadHfirHZlZAhlcAOyejD1EBUEnoa02W87kjEbJ4Ss55eQ?e=4H9IAm</v>
          </cell>
          <cell r="DO474" t="str">
            <v>Ninguna</v>
          </cell>
          <cell r="DP474" t="str">
            <v>Terminado</v>
          </cell>
          <cell r="DQ474" t="str">
            <v>Ingreso</v>
          </cell>
          <cell r="DR474" t="str">
            <v>N/A</v>
          </cell>
          <cell r="DS474" t="str">
            <v>INGENIERA AMBIENTAL</v>
          </cell>
          <cell r="DT474" t="str">
            <v>N/A</v>
          </cell>
          <cell r="DU474" t="str">
            <v>FEMENINO</v>
          </cell>
        </row>
        <row r="475">
          <cell r="AY475" t="str">
            <v>JEP-555-2023</v>
          </cell>
          <cell r="AZ475" t="str">
            <v>JEP-CSPO-552-2023</v>
          </cell>
          <cell r="BA475" t="str">
            <v>Mateo Avila</v>
          </cell>
          <cell r="BB475">
            <v>45021</v>
          </cell>
          <cell r="BC475" t="str">
            <v>Carlos Eduardo Valdés Moreno</v>
          </cell>
          <cell r="BD475" t="str">
            <v>Contratos o convenios que no requieren pluralidad de ofertas</v>
          </cell>
          <cell r="BE475" t="str">
            <v>1. Prestación de servicios</v>
          </cell>
          <cell r="BF475" t="str">
            <v>Cédula de ciudadanía</v>
          </cell>
          <cell r="BG475">
            <v>19294845</v>
          </cell>
          <cell r="BH475">
            <v>7</v>
          </cell>
          <cell r="BI475" t="str">
            <v>Persona Natural</v>
          </cell>
          <cell r="BJ475" t="str">
            <v>Bogotá D.C.</v>
          </cell>
          <cell r="BK475" t="str">
            <v>Prestar servicios profesionales para apoyar al equipo  de investigación fiscal en la valoración de daño dentro de la implementación y consolidación  del proceso adversarial, a fin de facilitar la capacidad investigativa a cargo de la UIA</v>
          </cell>
          <cell r="BL475" t="str">
            <v>Funciones de la dependencia</v>
          </cell>
          <cell r="BM475" t="str">
            <v>Harvey Danilo Suárez Morales</v>
          </cell>
          <cell r="BN475" t="str">
            <v>Secretaría Ejecutiva</v>
          </cell>
          <cell r="BO475" t="str">
            <v>I- Unidad de Investigación y Acusación- UIA</v>
          </cell>
          <cell r="BP475" t="str">
            <v>Oscar Alfonso Téllez Valenzuela</v>
          </cell>
          <cell r="BQ475">
            <v>91226679</v>
          </cell>
          <cell r="BR475" t="str">
            <v>I- Unidad de Investigación y Acusación- UIA</v>
          </cell>
          <cell r="BS475" t="str">
            <v>N/A</v>
          </cell>
          <cell r="BT475" t="str">
            <v>N/A</v>
          </cell>
          <cell r="BU475" t="str">
            <v>N/A</v>
          </cell>
          <cell r="BV475" t="str">
            <v>Inversión</v>
          </cell>
          <cell r="BW475">
            <v>99726714</v>
          </cell>
          <cell r="BX475" t="str">
            <v>N/A</v>
          </cell>
          <cell r="BY475" t="str">
            <v>N/A</v>
          </cell>
          <cell r="BZ475">
            <v>11080746</v>
          </cell>
          <cell r="CA475" t="str">
            <v>N/A</v>
          </cell>
          <cell r="CB475">
            <v>38023</v>
          </cell>
          <cell r="CC475">
            <v>242823</v>
          </cell>
          <cell r="CD475">
            <v>2022011000057</v>
          </cell>
          <cell r="CE475">
            <v>45057</v>
          </cell>
          <cell r="CF475">
            <v>45062</v>
          </cell>
          <cell r="CG475" t="str">
            <v>N/A</v>
          </cell>
          <cell r="CH475" t="str">
            <v>N/A</v>
          </cell>
          <cell r="CI475" t="str">
            <v>N/A</v>
          </cell>
          <cell r="CJ475" t="str">
            <v>N/A</v>
          </cell>
          <cell r="CK475" t="str">
            <v>N/A</v>
          </cell>
          <cell r="CL475">
            <v>0</v>
          </cell>
          <cell r="CM475" t="str">
            <v>N/A</v>
          </cell>
          <cell r="CN475">
            <v>0</v>
          </cell>
          <cell r="CO475" t="str">
            <v>N/A</v>
          </cell>
          <cell r="CP475">
            <v>0</v>
          </cell>
          <cell r="CQ475" t="str">
            <v>N/A</v>
          </cell>
          <cell r="CR475">
            <v>0</v>
          </cell>
          <cell r="CS475" t="str">
            <v>N/A</v>
          </cell>
          <cell r="CT475">
            <v>0</v>
          </cell>
          <cell r="CU475" t="str">
            <v>N/A</v>
          </cell>
          <cell r="CV475">
            <v>0</v>
          </cell>
          <cell r="CW475">
            <v>99726714</v>
          </cell>
          <cell r="CX475" t="str">
            <v>NO</v>
          </cell>
          <cell r="CY475" t="str">
            <v>N/A</v>
          </cell>
          <cell r="CZ475" t="str">
            <v>N/A</v>
          </cell>
          <cell r="DA475" t="str">
            <v>N/A</v>
          </cell>
          <cell r="DB475">
            <v>45291</v>
          </cell>
          <cell r="DC475">
            <v>45291</v>
          </cell>
          <cell r="DD475">
            <v>-51</v>
          </cell>
          <cell r="DE475" t="str">
            <v>NO</v>
          </cell>
          <cell r="DF475" t="str">
            <v>Bogotá D.C.</v>
          </cell>
          <cell r="DG475" t="str">
            <v>Cumplimiento</v>
          </cell>
          <cell r="DH475" t="str">
            <v>37-47-101003992</v>
          </cell>
          <cell r="DI475">
            <v>0</v>
          </cell>
          <cell r="DJ475" t="str">
            <v>Seguros del Estado S.A.</v>
          </cell>
          <cell r="DK475">
            <v>45061</v>
          </cell>
          <cell r="DL475" t="str">
            <v>11/05/2023 - 30/06/2024</v>
          </cell>
          <cell r="DM475">
            <v>45062</v>
          </cell>
          <cell r="DN475" t="str">
            <v>https://jepcolombia.sharepoint.com/:b:/g/SE/DAJ/SDC/EQNGkNQqQOpCuim9XY-J1fEBwJKOOGwDw6RO36FUEJOsPQ?e=yMfyHy</v>
          </cell>
          <cell r="DO475" t="str">
            <v>Ninguna</v>
          </cell>
          <cell r="DP475" t="str">
            <v>Terminado</v>
          </cell>
          <cell r="DQ475" t="str">
            <v>Ingreso</v>
          </cell>
          <cell r="DR475" t="str">
            <v>N/A</v>
          </cell>
          <cell r="DS475" t="str">
            <v>MEDICO CIRUJANO</v>
          </cell>
          <cell r="DT475" t="str">
            <v>N/A</v>
          </cell>
          <cell r="DU475" t="str">
            <v>MASCULINO</v>
          </cell>
        </row>
        <row r="476">
          <cell r="AY476" t="str">
            <v>JEP-614-2023</v>
          </cell>
          <cell r="AZ476" t="str">
            <v>JEP-CSPO-610-2023</v>
          </cell>
          <cell r="BA476" t="str">
            <v>Mateo Avila</v>
          </cell>
          <cell r="BB476">
            <v>45056</v>
          </cell>
          <cell r="BC476" t="str">
            <v>Adriana Catalina Ortiz Serrano</v>
          </cell>
          <cell r="BD476" t="str">
            <v>Contratos o convenios que no requieren pluralidad de ofertas</v>
          </cell>
          <cell r="BE476" t="str">
            <v>1. Prestación de servicios</v>
          </cell>
          <cell r="BF476" t="str">
            <v>Cédula de ciudadanía</v>
          </cell>
          <cell r="BG476">
            <v>52846940</v>
          </cell>
          <cell r="BH476">
            <v>9</v>
          </cell>
          <cell r="BI476" t="str">
            <v>Persona Natural</v>
          </cell>
          <cell r="BJ476" t="str">
            <v>Bogotá D.C.</v>
          </cell>
          <cell r="BK476" t="str">
            <v>Prestar servicios profesionales para apoyar al grupo  de análisis de contexto y estadística GRANCE  en el diseño e implementación de una herramienta para la sistematización de las propuestas de reparación temprana dentro de la implementación y consolidación  del proceso adversarial, a fin de facilitar la capacidad investigativa de la UIA</v>
          </cell>
          <cell r="BL476" t="str">
            <v>Funciones de la dependencia</v>
          </cell>
          <cell r="BM476" t="str">
            <v>Harvey Danilo Suárez Morales</v>
          </cell>
          <cell r="BN476" t="str">
            <v>Secretaría Ejecutiva</v>
          </cell>
          <cell r="BO476" t="str">
            <v>I- Unidad de Investigación y Acusación- UIA</v>
          </cell>
          <cell r="BP476" t="str">
            <v>Luz Helena Morales Gray</v>
          </cell>
          <cell r="BQ476">
            <v>51872606</v>
          </cell>
          <cell r="BR476" t="str">
            <v>I- Unidad de Investigación y Acusación- UIA</v>
          </cell>
          <cell r="BS476" t="str">
            <v>N/A</v>
          </cell>
          <cell r="BT476" t="str">
            <v>N/A</v>
          </cell>
          <cell r="BU476" t="str">
            <v>N/A</v>
          </cell>
          <cell r="BV476" t="str">
            <v>Inversión</v>
          </cell>
          <cell r="BW476">
            <v>60716392</v>
          </cell>
          <cell r="BX476" t="str">
            <v>N/A</v>
          </cell>
          <cell r="BY476" t="str">
            <v>N/A</v>
          </cell>
          <cell r="BZ476">
            <v>7589549</v>
          </cell>
          <cell r="CA476" t="str">
            <v>N/A</v>
          </cell>
          <cell r="CB476">
            <v>89623</v>
          </cell>
          <cell r="CC476">
            <v>245123</v>
          </cell>
          <cell r="CD476" t="str">
            <v xml:space="preserve">	2022011000057</v>
          </cell>
          <cell r="CE476">
            <v>45058</v>
          </cell>
          <cell r="CF476">
            <v>45062</v>
          </cell>
          <cell r="CG476" t="str">
            <v>N/A</v>
          </cell>
          <cell r="CH476" t="str">
            <v>N/A</v>
          </cell>
          <cell r="CI476" t="str">
            <v>N/A</v>
          </cell>
          <cell r="CJ476" t="str">
            <v>N/A</v>
          </cell>
          <cell r="CK476" t="str">
            <v>N/A</v>
          </cell>
          <cell r="CL476">
            <v>0</v>
          </cell>
          <cell r="CM476" t="str">
            <v>N/A</v>
          </cell>
          <cell r="CN476">
            <v>0</v>
          </cell>
          <cell r="CO476" t="str">
            <v>N/A</v>
          </cell>
          <cell r="CP476">
            <v>0</v>
          </cell>
          <cell r="CQ476" t="str">
            <v>N/A</v>
          </cell>
          <cell r="CR476">
            <v>0</v>
          </cell>
          <cell r="CS476" t="str">
            <v>N/A</v>
          </cell>
          <cell r="CT476">
            <v>0</v>
          </cell>
          <cell r="CU476" t="str">
            <v>N/A</v>
          </cell>
          <cell r="CV476">
            <v>0</v>
          </cell>
          <cell r="CW476">
            <v>60716392</v>
          </cell>
          <cell r="CX476" t="str">
            <v>NO</v>
          </cell>
          <cell r="CY476" t="str">
            <v>N/A</v>
          </cell>
          <cell r="CZ476" t="str">
            <v>N/A</v>
          </cell>
          <cell r="DA476" t="str">
            <v>N/A</v>
          </cell>
          <cell r="DB476">
            <v>45291</v>
          </cell>
          <cell r="DC476">
            <v>45291</v>
          </cell>
          <cell r="DD476">
            <v>-51</v>
          </cell>
          <cell r="DE476" t="str">
            <v>NO</v>
          </cell>
          <cell r="DF476" t="str">
            <v>Bogotá D.C.</v>
          </cell>
          <cell r="DG476" t="str">
            <v>Cumplimiento</v>
          </cell>
          <cell r="DH476" t="str">
            <v>14-47-101024804</v>
          </cell>
          <cell r="DI476">
            <v>0</v>
          </cell>
          <cell r="DJ476" t="str">
            <v>Seguros del Estado S.A.</v>
          </cell>
          <cell r="DK476">
            <v>45061</v>
          </cell>
          <cell r="DL476" t="str">
            <v>12/05/2023 - 05/07/2024</v>
          </cell>
          <cell r="DM476">
            <v>45061</v>
          </cell>
          <cell r="DN476" t="str">
            <v>https://jepcolombia.sharepoint.com/:b:/g/SE/DAJ/SDC/Eee2DthTGm9HswlQWjpInFYB_SakmRWCfrQ3Wg5cQ1jlgg?e=DLOcMS</v>
          </cell>
          <cell r="DO476" t="str">
            <v>Ninguna</v>
          </cell>
          <cell r="DP476" t="str">
            <v>Terminado</v>
          </cell>
          <cell r="DQ476" t="str">
            <v>Ingreso</v>
          </cell>
          <cell r="DR476" t="str">
            <v>N/A</v>
          </cell>
          <cell r="DS476" t="str">
            <v>DERECHO</v>
          </cell>
          <cell r="DT476" t="str">
            <v>N/A</v>
          </cell>
          <cell r="DU476" t="str">
            <v>FEMENINO</v>
          </cell>
        </row>
        <row r="477">
          <cell r="AY477" t="str">
            <v>JEP-773-2023</v>
          </cell>
          <cell r="AZ477" t="str">
            <v>JEP-CSPO-747-2023</v>
          </cell>
          <cell r="BA477" t="str">
            <v>Mateo Avila</v>
          </cell>
          <cell r="BB477">
            <v>45181</v>
          </cell>
          <cell r="BC477" t="str">
            <v>Marilin Cabarcas Gutiérrez</v>
          </cell>
          <cell r="BD477" t="str">
            <v>Contratos o convenios que no requieren pluralidad de ofertas</v>
          </cell>
          <cell r="BE477" t="str">
            <v>1. Prestación de servicios</v>
          </cell>
          <cell r="BF477" t="str">
            <v>Cédula de ciudadanía</v>
          </cell>
          <cell r="BG477">
            <v>32759507</v>
          </cell>
          <cell r="BH477">
            <v>7</v>
          </cell>
          <cell r="BI477" t="str">
            <v>Persona Natural</v>
          </cell>
          <cell r="BJ477" t="str">
            <v>Barranquilla</v>
          </cell>
          <cell r="BK477" t="str">
            <v>Prestación de servicios profesionales para apoyar la Unidad de Investigación y Acusación de la JEP en la respuesta de derechos de petición, recursos, tutelas y demás requerimientos de naturaleza juridica o judicial</v>
          </cell>
          <cell r="BL477" t="str">
            <v>Funciones de la dependencia</v>
          </cell>
          <cell r="BM477" t="str">
            <v>Harvey Danilo Suárez Morales</v>
          </cell>
          <cell r="BN477" t="str">
            <v>Secretaría Ejecutiva</v>
          </cell>
          <cell r="BO477" t="str">
            <v>I- Unidad de Investigación y Acusación- UIA</v>
          </cell>
          <cell r="BP477" t="str">
            <v>Oscar Alfonso Téllez Valenzuela</v>
          </cell>
          <cell r="BQ477">
            <v>91226679</v>
          </cell>
          <cell r="BR477" t="str">
            <v>I- Unidad de Investigación y Acusación- UIA</v>
          </cell>
          <cell r="BS477" t="str">
            <v>N/A</v>
          </cell>
          <cell r="BT477" t="str">
            <v>N/A</v>
          </cell>
          <cell r="BU477" t="str">
            <v>N/A</v>
          </cell>
          <cell r="BV477" t="str">
            <v>Inversión</v>
          </cell>
          <cell r="BW477">
            <v>30358196</v>
          </cell>
          <cell r="BX477" t="str">
            <v>N/A</v>
          </cell>
          <cell r="BY477" t="str">
            <v>N/A</v>
          </cell>
          <cell r="BZ477">
            <v>7589549</v>
          </cell>
          <cell r="CA477" t="str">
            <v>N/A</v>
          </cell>
          <cell r="CB477">
            <v>104023</v>
          </cell>
          <cell r="CC477">
            <v>532923</v>
          </cell>
          <cell r="CD477">
            <v>2022011000057</v>
          </cell>
          <cell r="CE477">
            <v>45184</v>
          </cell>
          <cell r="CF477">
            <v>45188</v>
          </cell>
          <cell r="CG477" t="str">
            <v>N/A</v>
          </cell>
          <cell r="CH477" t="str">
            <v>N/A</v>
          </cell>
          <cell r="CI477" t="str">
            <v>N/A</v>
          </cell>
          <cell r="CJ477" t="str">
            <v>N/A</v>
          </cell>
          <cell r="CK477" t="str">
            <v>N/A</v>
          </cell>
          <cell r="CL477">
            <v>0</v>
          </cell>
          <cell r="CM477" t="str">
            <v>N/A</v>
          </cell>
          <cell r="CN477">
            <v>0</v>
          </cell>
          <cell r="CO477" t="str">
            <v>N/A</v>
          </cell>
          <cell r="CP477">
            <v>0</v>
          </cell>
          <cell r="CQ477" t="str">
            <v>N/A</v>
          </cell>
          <cell r="CR477">
            <v>0</v>
          </cell>
          <cell r="CS477" t="str">
            <v>N/A</v>
          </cell>
          <cell r="CT477">
            <v>0</v>
          </cell>
          <cell r="CU477" t="str">
            <v>N/A</v>
          </cell>
          <cell r="CV477">
            <v>0</v>
          </cell>
          <cell r="CW477">
            <v>30358196</v>
          </cell>
          <cell r="CX477" t="str">
            <v>NO</v>
          </cell>
          <cell r="CY477" t="str">
            <v>N/A</v>
          </cell>
          <cell r="CZ477" t="str">
            <v>N/A</v>
          </cell>
          <cell r="DA477" t="str">
            <v>N/A</v>
          </cell>
          <cell r="DB477">
            <v>45291</v>
          </cell>
          <cell r="DC477">
            <v>45291</v>
          </cell>
          <cell r="DD477">
            <v>-51</v>
          </cell>
          <cell r="DE477" t="str">
            <v>NO</v>
          </cell>
          <cell r="DF477" t="str">
            <v>Bogotá D.C.</v>
          </cell>
          <cell r="DG477" t="str">
            <v>Cumplimiento</v>
          </cell>
          <cell r="DH477" t="str">
            <v>37-47-101004458</v>
          </cell>
          <cell r="DI477">
            <v>0</v>
          </cell>
          <cell r="DJ477" t="str">
            <v>Aseguradora Solidaria de Colombia</v>
          </cell>
          <cell r="DK477">
            <v>45187</v>
          </cell>
          <cell r="DL477" t="str">
            <v>13/09/2023 - 30/06/2024</v>
          </cell>
          <cell r="DM477">
            <v>45187</v>
          </cell>
          <cell r="DN477" t="str">
            <v>https://jepcolombia.sharepoint.com/:b:/g/SE/DAJ/SDC/EWZX2ZcLt3RPhW5gjxO42WYBh7fIVQRpXASIt7I113kLTA?e=oc08zs</v>
          </cell>
          <cell r="DO477" t="str">
            <v>Ninguna</v>
          </cell>
          <cell r="DP477" t="str">
            <v>Terminado</v>
          </cell>
          <cell r="DQ477" t="str">
            <v>Ingreso</v>
          </cell>
          <cell r="DR477" t="str">
            <v>N/A</v>
          </cell>
          <cell r="DS477" t="str">
            <v>DERECHO</v>
          </cell>
          <cell r="DT477" t="str">
            <v>N/A</v>
          </cell>
          <cell r="DU477" t="str">
            <v>FEMENINO</v>
          </cell>
        </row>
        <row r="478">
          <cell r="AY478" t="str">
            <v>JEP-427-2023</v>
          </cell>
          <cell r="AZ478" t="str">
            <v>JEP-CSPO-427-2023</v>
          </cell>
          <cell r="BA478" t="str">
            <v>Jairo Cuellar</v>
          </cell>
          <cell r="BB478">
            <v>44974</v>
          </cell>
          <cell r="BC478" t="str">
            <v>Héctor Eduardo Moreno Moreno</v>
          </cell>
          <cell r="BD478" t="str">
            <v>Contratos o convenios que no requieren pluralidad de ofertas</v>
          </cell>
          <cell r="BE478" t="str">
            <v>1. Prestación de servicios</v>
          </cell>
          <cell r="BF478" t="str">
            <v>Cédula de ciudadanía</v>
          </cell>
          <cell r="BG478">
            <v>218471</v>
          </cell>
          <cell r="BH478">
            <v>3</v>
          </cell>
          <cell r="BI478" t="str">
            <v>Persona Natural</v>
          </cell>
          <cell r="BJ478" t="str">
            <v>Bogotá D.C.</v>
          </cell>
          <cell r="BK478" t="str">
            <v>Prestación de servicio profesionales en las labores de asesoría jurídica a la dirección de la unidad de investigación y acusación de la JEP en los temas relacionados con los procesos dialógicos y adversariales, a fin de facilitar la capacidad investigativa a cargo de la UIA</v>
          </cell>
          <cell r="BL478" t="str">
            <v>Funciones de la dependencia</v>
          </cell>
          <cell r="BM478" t="str">
            <v>Harvey Danilo Suárez Morales</v>
          </cell>
          <cell r="BN478" t="str">
            <v>Secretaría Ejecutiva</v>
          </cell>
          <cell r="BO478" t="str">
            <v>I- Unidad de Investigación y Acusación- UIA</v>
          </cell>
          <cell r="BP478" t="str">
            <v>Oscar Alfonso Téllez Valenzuela</v>
          </cell>
          <cell r="BQ478">
            <v>91226679</v>
          </cell>
          <cell r="BR478" t="str">
            <v>I- Unidad de Investigación y Acusación- UIA</v>
          </cell>
          <cell r="BS478" t="str">
            <v>N/A</v>
          </cell>
          <cell r="BT478" t="str">
            <v>N/A</v>
          </cell>
          <cell r="BU478" t="str">
            <v>N/A</v>
          </cell>
          <cell r="BV478" t="str">
            <v>Inversión</v>
          </cell>
          <cell r="BW478">
            <v>153612525</v>
          </cell>
          <cell r="BX478" t="str">
            <v>N/A</v>
          </cell>
          <cell r="BY478" t="str">
            <v>N/A</v>
          </cell>
          <cell r="BZ478">
            <v>13964775</v>
          </cell>
          <cell r="CA478" t="str">
            <v>N/A</v>
          </cell>
          <cell r="CB478">
            <v>38323</v>
          </cell>
          <cell r="CC478" t="str">
            <v xml:space="preserve">	116823</v>
          </cell>
          <cell r="CD478">
            <v>2022011000057</v>
          </cell>
          <cell r="CE478">
            <v>44985</v>
          </cell>
          <cell r="CF478">
            <v>44986</v>
          </cell>
          <cell r="CG478" t="str">
            <v>N/A</v>
          </cell>
          <cell r="CH478" t="str">
            <v>N/A</v>
          </cell>
          <cell r="CI478" t="str">
            <v>N/A</v>
          </cell>
          <cell r="CJ478" t="str">
            <v>N/A</v>
          </cell>
          <cell r="CK478" t="str">
            <v>N/A</v>
          </cell>
          <cell r="CL478">
            <v>0</v>
          </cell>
          <cell r="CM478" t="str">
            <v>N/A</v>
          </cell>
          <cell r="CN478">
            <v>0</v>
          </cell>
          <cell r="CO478" t="str">
            <v>N/A</v>
          </cell>
          <cell r="CP478">
            <v>0</v>
          </cell>
          <cell r="CQ478" t="str">
            <v>N/A</v>
          </cell>
          <cell r="CR478">
            <v>0</v>
          </cell>
          <cell r="CS478" t="str">
            <v>N/A</v>
          </cell>
          <cell r="CT478">
            <v>0</v>
          </cell>
          <cell r="CU478" t="str">
            <v>N/A</v>
          </cell>
          <cell r="CV478">
            <v>0</v>
          </cell>
          <cell r="CW478">
            <v>153612525</v>
          </cell>
          <cell r="CX478" t="str">
            <v>NO</v>
          </cell>
          <cell r="CY478" t="str">
            <v>N/A</v>
          </cell>
          <cell r="CZ478" t="str">
            <v>N/A</v>
          </cell>
          <cell r="DA478" t="str">
            <v>N/A</v>
          </cell>
          <cell r="DB478">
            <v>45291</v>
          </cell>
          <cell r="DC478">
            <v>45291</v>
          </cell>
          <cell r="DD478">
            <v>-51</v>
          </cell>
          <cell r="DE478" t="str">
            <v>NO</v>
          </cell>
          <cell r="DF478" t="str">
            <v>Bogotá D.C.</v>
          </cell>
          <cell r="DG478" t="str">
            <v>Cumplimiento</v>
          </cell>
          <cell r="DH478" t="str">
            <v>14-47-101023084</v>
          </cell>
          <cell r="DI478">
            <v>0</v>
          </cell>
          <cell r="DJ478" t="str">
            <v>Seguros del Estado S.A.</v>
          </cell>
          <cell r="DK478">
            <v>44985</v>
          </cell>
          <cell r="DL478" t="str">
            <v>28/02/2023 - 30/06/2024</v>
          </cell>
          <cell r="DM478">
            <v>44985</v>
          </cell>
          <cell r="DN478" t="str">
            <v>https://jepcolombia.sharepoint.com/:b:/g/SE/DAJ/SDC/EVCII3ckiABBhG6y2MGmehABTa6b-DyB-uWjOGjhgejstw?e=EhNyWV</v>
          </cell>
          <cell r="DO478" t="str">
            <v>Ninguna</v>
          </cell>
          <cell r="DP478" t="str">
            <v>Terminado</v>
          </cell>
          <cell r="DQ478" t="str">
            <v>Ingreso</v>
          </cell>
          <cell r="DR478" t="str">
            <v>N/A</v>
          </cell>
          <cell r="DS478" t="str">
            <v>DERECHO</v>
          </cell>
          <cell r="DT478" t="str">
            <v>N/A</v>
          </cell>
          <cell r="DU478" t="str">
            <v>MASCULINO</v>
          </cell>
        </row>
        <row r="479">
          <cell r="AY479" t="str">
            <v>JEP-872-2023</v>
          </cell>
          <cell r="AZ479" t="str">
            <v>JEP-SB-015-2023</v>
          </cell>
          <cell r="BA479" t="str">
            <v>Mateo Avila</v>
          </cell>
          <cell r="BB479">
            <v>45254</v>
          </cell>
          <cell r="BC479" t="str">
            <v>TECNOPHONE COLOMBIA S.A.S.</v>
          </cell>
          <cell r="BD479" t="str">
            <v>Subasta a la baja</v>
          </cell>
          <cell r="BE479" t="str">
            <v xml:space="preserve">2. Compraventa </v>
          </cell>
          <cell r="BF479" t="str">
            <v>NIT</v>
          </cell>
          <cell r="BG479">
            <v>900741497</v>
          </cell>
          <cell r="BH479">
            <v>0</v>
          </cell>
          <cell r="BI479" t="str">
            <v>Persona Jurídica</v>
          </cell>
          <cell r="BJ479" t="str">
            <v>Chía</v>
          </cell>
          <cell r="BK479" t="str">
            <v>Adquisición de equipos audiovisuales y sus accesorios para la unidad de investigación y acusación de la JEP</v>
          </cell>
          <cell r="BL479" t="str">
            <v>Funciones de la dependencia</v>
          </cell>
          <cell r="BM479" t="str">
            <v>Nestor Julio Corredor Niampira (Encargado)</v>
          </cell>
          <cell r="BN479" t="str">
            <v>Dirección de Tecnologías de la Información</v>
          </cell>
          <cell r="BO479" t="str">
            <v>I- Unidad de Investigación y Acusación- UIA</v>
          </cell>
          <cell r="BP479" t="str">
            <v xml:space="preserve"> Jairo Alfonso Barón Hernández</v>
          </cell>
          <cell r="BQ479">
            <v>79455568</v>
          </cell>
          <cell r="BR479" t="str">
            <v>I- Unidad de Investigación y Acusación- UIA</v>
          </cell>
          <cell r="BS479" t="str">
            <v>N/A</v>
          </cell>
          <cell r="BT479" t="str">
            <v>N/A</v>
          </cell>
          <cell r="BU479" t="str">
            <v>N/A</v>
          </cell>
          <cell r="BV479" t="str">
            <v>Inversión</v>
          </cell>
          <cell r="BW479">
            <v>139095458.59999999</v>
          </cell>
          <cell r="BX479" t="str">
            <v>N/A</v>
          </cell>
          <cell r="BY479" t="str">
            <v>N/A</v>
          </cell>
          <cell r="BZ479" t="str">
            <v>N/A</v>
          </cell>
          <cell r="CA479" t="str">
            <v>N/A</v>
          </cell>
          <cell r="CB479">
            <v>102823</v>
          </cell>
          <cell r="CC479">
            <v>719623</v>
          </cell>
          <cell r="CD479">
            <v>2018011001068</v>
          </cell>
          <cell r="CE479">
            <v>45260</v>
          </cell>
          <cell r="CF479">
            <v>45264</v>
          </cell>
          <cell r="CG479" t="str">
            <v>N/A</v>
          </cell>
          <cell r="CH479" t="str">
            <v>N/A</v>
          </cell>
          <cell r="CI479" t="str">
            <v>N/A</v>
          </cell>
          <cell r="CJ479" t="str">
            <v>N/A</v>
          </cell>
          <cell r="CK479" t="str">
            <v>N/A</v>
          </cell>
          <cell r="CL479">
            <v>0</v>
          </cell>
          <cell r="CM479" t="str">
            <v>N/A</v>
          </cell>
          <cell r="CN479">
            <v>0</v>
          </cell>
          <cell r="CO479" t="str">
            <v>N/A</v>
          </cell>
          <cell r="CP479">
            <v>0</v>
          </cell>
          <cell r="CQ479" t="str">
            <v>N/A</v>
          </cell>
          <cell r="CR479">
            <v>0</v>
          </cell>
          <cell r="CS479" t="str">
            <v>N/A</v>
          </cell>
          <cell r="CT479">
            <v>0</v>
          </cell>
          <cell r="CU479">
            <v>0</v>
          </cell>
          <cell r="CV479">
            <v>0</v>
          </cell>
          <cell r="CW479">
            <v>139095458.59999999</v>
          </cell>
          <cell r="CX479" t="str">
            <v>NO</v>
          </cell>
          <cell r="CY479" t="str">
            <v>N/A</v>
          </cell>
          <cell r="CZ479" t="str">
            <v>N/A</v>
          </cell>
          <cell r="DA479" t="str">
            <v>N/A</v>
          </cell>
          <cell r="DB479">
            <v>45275</v>
          </cell>
          <cell r="DC479">
            <v>45275</v>
          </cell>
          <cell r="DD479">
            <v>-67</v>
          </cell>
          <cell r="DE479" t="str">
            <v>SI</v>
          </cell>
          <cell r="DF479" t="str">
            <v>Bogotá D.C.</v>
          </cell>
          <cell r="DG479" t="str">
            <v>Cumplimiento</v>
          </cell>
          <cell r="DH479" t="str">
            <v>62-45-101024795</v>
          </cell>
          <cell r="DI479">
            <v>0</v>
          </cell>
          <cell r="DJ479" t="str">
            <v>Segros del Estado S.A.</v>
          </cell>
          <cell r="DK479">
            <v>45260</v>
          </cell>
          <cell r="DL479" t="str">
            <v>30/11/2023 - 15/12/2028</v>
          </cell>
          <cell r="DM479">
            <v>45264</v>
          </cell>
          <cell r="DN479" t="str">
            <v>No se encuentra en la carpeta revisado 22/01/2024</v>
          </cell>
          <cell r="DO479" t="str">
            <v xml:space="preserve">Ninguna </v>
          </cell>
          <cell r="DP479" t="str">
            <v>Terminado</v>
          </cell>
          <cell r="DQ479" t="str">
            <v>Ingreso</v>
          </cell>
          <cell r="DR479" t="str">
            <v>N/A</v>
          </cell>
          <cell r="DS479" t="str">
            <v>N/A</v>
          </cell>
          <cell r="DT479" t="str">
            <v>N/A</v>
          </cell>
          <cell r="DU479" t="str">
            <v>N/A</v>
          </cell>
        </row>
        <row r="480">
          <cell r="AY480" t="str">
            <v>OC-120394-2023
OC-120395-2023</v>
          </cell>
          <cell r="AZ480" t="str">
            <v>JEP-TVEC-011-2023</v>
          </cell>
          <cell r="BA480" t="str">
            <v>Laura Paredes</v>
          </cell>
          <cell r="BB480">
            <v>45252</v>
          </cell>
          <cell r="BC480" t="str">
            <v>PANAMERICANA LIBRERÍA Y PAPELERÍA S.A.
PROVEER INSTITUCIONAL SAS</v>
          </cell>
          <cell r="BD480" t="str">
            <v>Orden de compra</v>
          </cell>
          <cell r="BE480" t="str">
            <v xml:space="preserve">2. Compraventa </v>
          </cell>
          <cell r="BF480" t="str">
            <v>NIT</v>
          </cell>
          <cell r="BG480" t="str">
            <v>830037946
900365660</v>
          </cell>
          <cell r="BH480" t="str">
            <v>3
2</v>
          </cell>
          <cell r="BI480" t="str">
            <v>Persona Jurídica</v>
          </cell>
          <cell r="BJ480" t="str">
            <v>Bogotá D.C.
Dosquebradas</v>
          </cell>
          <cell r="BK480" t="str">
            <v>Adquisición de elementos forenses para el Grupo Técnico Forense de la Unidad de Investigación y Acusación de la JEP</v>
          </cell>
          <cell r="BL480" t="str">
            <v>Funciones de la dependencia</v>
          </cell>
          <cell r="BM480" t="str">
            <v>Martha Cristina Useche Rodriguez (Encargada)</v>
          </cell>
          <cell r="BN480" t="str">
            <v>Subdirección de Recursos Físicos e Infraestructura</v>
          </cell>
          <cell r="BO480" t="str">
            <v>I- Unidad de Investigación y Acusación- UIA</v>
          </cell>
          <cell r="BP480" t="str">
            <v>Julian Alberto Villanueva</v>
          </cell>
          <cell r="BQ480">
            <v>1020743883</v>
          </cell>
          <cell r="BR480" t="str">
            <v>I- Unidad de Investigación y Acusación- UIA</v>
          </cell>
          <cell r="BS480" t="str">
            <v>N/A</v>
          </cell>
          <cell r="BT480" t="str">
            <v>N/A</v>
          </cell>
          <cell r="BU480" t="str">
            <v>N/A</v>
          </cell>
          <cell r="BV480" t="str">
            <v>Inversión</v>
          </cell>
          <cell r="BW480">
            <v>8258430</v>
          </cell>
          <cell r="BX480" t="str">
            <v>N/A</v>
          </cell>
          <cell r="BY480" t="str">
            <v>N/A</v>
          </cell>
          <cell r="BZ480" t="str">
            <v>N/A</v>
          </cell>
          <cell r="CA480" t="str">
            <v>N/A</v>
          </cell>
          <cell r="CB480">
            <v>104123</v>
          </cell>
          <cell r="CC480">
            <v>684323</v>
          </cell>
          <cell r="CD480">
            <v>2022011000057</v>
          </cell>
          <cell r="CE480">
            <v>45252</v>
          </cell>
          <cell r="CF480">
            <v>45252</v>
          </cell>
          <cell r="CG480" t="str">
            <v>N/A</v>
          </cell>
          <cell r="CH480" t="str">
            <v>N/A</v>
          </cell>
          <cell r="CI480" t="str">
            <v>N/A</v>
          </cell>
          <cell r="CJ480" t="str">
            <v>N/A</v>
          </cell>
          <cell r="CK480" t="str">
            <v>N/A</v>
          </cell>
          <cell r="CL480">
            <v>0</v>
          </cell>
          <cell r="CM480" t="str">
            <v>N/A</v>
          </cell>
          <cell r="CN480">
            <v>0</v>
          </cell>
          <cell r="CO480" t="str">
            <v>N/A</v>
          </cell>
          <cell r="CP480">
            <v>0</v>
          </cell>
          <cell r="CQ480" t="str">
            <v>N/A</v>
          </cell>
          <cell r="CR480">
            <v>0</v>
          </cell>
          <cell r="CS480" t="str">
            <v>N/A</v>
          </cell>
          <cell r="CT480">
            <v>1</v>
          </cell>
          <cell r="CU480">
            <v>45260</v>
          </cell>
          <cell r="CV480">
            <v>11</v>
          </cell>
          <cell r="CW480">
            <v>8258430</v>
          </cell>
          <cell r="CX480" t="str">
            <v>NO</v>
          </cell>
          <cell r="CY480" t="str">
            <v>N/A</v>
          </cell>
          <cell r="CZ480" t="str">
            <v>N/A</v>
          </cell>
          <cell r="DA480" t="str">
            <v>N/A</v>
          </cell>
          <cell r="DB480">
            <v>45260</v>
          </cell>
          <cell r="DC480">
            <v>45271</v>
          </cell>
          <cell r="DD480">
            <v>-71</v>
          </cell>
          <cell r="DE480" t="str">
            <v>SI</v>
          </cell>
          <cell r="DF480" t="str">
            <v>N/A</v>
          </cell>
          <cell r="DG480" t="str">
            <v>N/A</v>
          </cell>
          <cell r="DH480" t="str">
            <v>N/A</v>
          </cell>
          <cell r="DI480" t="str">
            <v>N/A</v>
          </cell>
          <cell r="DJ480" t="str">
            <v>N/A</v>
          </cell>
          <cell r="DK480" t="str">
            <v>N/A</v>
          </cell>
          <cell r="DL480" t="str">
            <v>N/A</v>
          </cell>
          <cell r="DM480" t="str">
            <v>N/A</v>
          </cell>
          <cell r="DN480" t="str">
            <v>N/A</v>
          </cell>
          <cell r="DO480" t="str">
            <v>El 30/11/2023se publica la prórroga de la Orden de Comorw 120394 Panamericana, plazo de ejecución hasta el 11 de diciembre de 2023.</v>
          </cell>
          <cell r="DP480" t="str">
            <v>Terminado</v>
          </cell>
          <cell r="DQ480" t="str">
            <v>Prorroga</v>
          </cell>
          <cell r="DR480" t="str">
            <v>N/A</v>
          </cell>
          <cell r="DS480" t="str">
            <v>N/A</v>
          </cell>
          <cell r="DT480" t="str">
            <v>N/A</v>
          </cell>
          <cell r="DU480" t="str">
            <v>N/A</v>
          </cell>
        </row>
        <row r="481">
          <cell r="AY481" t="str">
            <v>JEP-786-2023</v>
          </cell>
          <cell r="AZ481" t="str">
            <v>JEP-SB-004-2023</v>
          </cell>
          <cell r="BA481" t="str">
            <v>Jairo Cuellar</v>
          </cell>
          <cell r="BB481">
            <v>45190</v>
          </cell>
          <cell r="BC481" t="str">
            <v>IOCOM S.A.S.</v>
          </cell>
          <cell r="BD481" t="str">
            <v>Subasta a la baja</v>
          </cell>
          <cell r="BE481" t="str">
            <v xml:space="preserve">2. Compraventa </v>
          </cell>
          <cell r="BF481" t="str">
            <v>NIT</v>
          </cell>
          <cell r="BG481">
            <v>830140479</v>
          </cell>
          <cell r="BH481">
            <v>5</v>
          </cell>
          <cell r="BI481" t="str">
            <v>Persona Jurídica</v>
          </cell>
          <cell r="BJ481" t="str">
            <v>Bogotá D.C.</v>
          </cell>
          <cell r="BK481" t="str">
            <v>Adquirir herramientas tecnológicas para extraer información de evidencias digitales en desarrollo de actividades forenses que adelanta la unidad de investigación y acusación de la JEP</v>
          </cell>
          <cell r="BL481" t="str">
            <v>Funciones de la dependencia</v>
          </cell>
          <cell r="BM481" t="str">
            <v>Luis Felipe Rivera García</v>
          </cell>
          <cell r="BN481" t="str">
            <v>Dirección de Tecnologías de la Información</v>
          </cell>
          <cell r="BO481" t="str">
            <v>I- Unidad de Investigación y Acusación- UIA</v>
          </cell>
          <cell r="BP481" t="str">
            <v>Luis Ernesto Jaimes Amado</v>
          </cell>
          <cell r="BQ481">
            <v>19438003</v>
          </cell>
          <cell r="BR481" t="str">
            <v>I- Unidad de Investigación y Acusación- UIA</v>
          </cell>
          <cell r="BS481" t="str">
            <v>N/A</v>
          </cell>
          <cell r="BT481" t="str">
            <v>N/A</v>
          </cell>
          <cell r="BU481" t="str">
            <v>N/A</v>
          </cell>
          <cell r="BV481" t="str">
            <v>Inversión</v>
          </cell>
          <cell r="BW481">
            <v>143291351</v>
          </cell>
          <cell r="BX481" t="str">
            <v>N/A</v>
          </cell>
          <cell r="BY481" t="str">
            <v>N/A</v>
          </cell>
          <cell r="BZ481" t="str">
            <v>UP</v>
          </cell>
          <cell r="CA481" t="str">
            <v>N/A</v>
          </cell>
          <cell r="CB481">
            <v>95223</v>
          </cell>
          <cell r="CC481">
            <v>577223</v>
          </cell>
          <cell r="CD481">
            <v>2018011001068</v>
          </cell>
          <cell r="CE481">
            <v>45202</v>
          </cell>
          <cell r="CF481">
            <v>45211</v>
          </cell>
          <cell r="CG481" t="str">
            <v>N/A</v>
          </cell>
          <cell r="CH481" t="str">
            <v>N/A</v>
          </cell>
          <cell r="CI481" t="str">
            <v>N/A</v>
          </cell>
          <cell r="CJ481" t="str">
            <v>N/A</v>
          </cell>
          <cell r="CK481" t="str">
            <v>N/A</v>
          </cell>
          <cell r="CL481">
            <v>0</v>
          </cell>
          <cell r="CM481" t="str">
            <v>N/A</v>
          </cell>
          <cell r="CN481">
            <v>0</v>
          </cell>
          <cell r="CO481" t="str">
            <v>N/A</v>
          </cell>
          <cell r="CP481">
            <v>0</v>
          </cell>
          <cell r="CQ481" t="str">
            <v>N/A</v>
          </cell>
          <cell r="CR481">
            <v>0</v>
          </cell>
          <cell r="CS481" t="str">
            <v>N/A</v>
          </cell>
          <cell r="CT481">
            <v>0</v>
          </cell>
          <cell r="CU481" t="str">
            <v>N/A</v>
          </cell>
          <cell r="CV481">
            <v>0</v>
          </cell>
          <cell r="CW481">
            <v>143291351</v>
          </cell>
          <cell r="CX481" t="str">
            <v>NO</v>
          </cell>
          <cell r="CY481" t="str">
            <v>N/A</v>
          </cell>
          <cell r="CZ481" t="str">
            <v>N/A</v>
          </cell>
          <cell r="DA481" t="str">
            <v>N/A</v>
          </cell>
          <cell r="DB481">
            <v>45271</v>
          </cell>
          <cell r="DC481">
            <v>45271</v>
          </cell>
          <cell r="DD481">
            <v>-71</v>
          </cell>
          <cell r="DE481" t="str">
            <v>SI</v>
          </cell>
          <cell r="DF481" t="str">
            <v>Bogotá D.C.</v>
          </cell>
          <cell r="DG481" t="str">
            <v>Cumplimiento</v>
          </cell>
          <cell r="DH481" t="str">
            <v>NB-100285872</v>
          </cell>
          <cell r="DI481">
            <v>0</v>
          </cell>
          <cell r="DJ481" t="str">
            <v>Seguros Mundial</v>
          </cell>
          <cell r="DK481">
            <v>45202</v>
          </cell>
          <cell r="DL481" t="str">
            <v>02/10/2023 - 05/06/2024</v>
          </cell>
          <cell r="DM481">
            <v>45204</v>
          </cell>
          <cell r="DN481" t="str">
            <v>https://jepcolombia.sharepoint.com/:b:/g/SE/DAJ/SDC/EW_2uRBYw4VFix1vq5qy5egBmhz85VruF3mQJ0OzkfhdFQ?e=zTKasB</v>
          </cell>
          <cell r="DO481" t="str">
            <v>Ninguna</v>
          </cell>
          <cell r="DP481" t="str">
            <v>Terminado</v>
          </cell>
          <cell r="DQ481" t="str">
            <v>Ingreso</v>
          </cell>
          <cell r="DR481" t="str">
            <v>N/A</v>
          </cell>
          <cell r="DS481" t="str">
            <v>N/A</v>
          </cell>
          <cell r="DT481" t="str">
            <v>N/A</v>
          </cell>
          <cell r="DU481" t="str">
            <v>N/A</v>
          </cell>
        </row>
        <row r="482">
          <cell r="AY482" t="str">
            <v>JEP-723-2023</v>
          </cell>
          <cell r="AZ482" t="str">
            <v>JEP-CSPO-707-2023</v>
          </cell>
          <cell r="BA482" t="str">
            <v>Jairo Cuellar</v>
          </cell>
          <cell r="BB482">
            <v>45128</v>
          </cell>
          <cell r="BC482" t="str">
            <v>PONTIFICIA UNIVERSIDAD JAVERIANA</v>
          </cell>
          <cell r="BD482" t="str">
            <v>Contratos o convenios que no requieren pluralidad de ofertas</v>
          </cell>
          <cell r="BE482" t="str">
            <v>1. Prestación de servicios</v>
          </cell>
          <cell r="BF482" t="str">
            <v>NIT</v>
          </cell>
          <cell r="BG482">
            <v>860013720</v>
          </cell>
          <cell r="BH482">
            <v>1</v>
          </cell>
          <cell r="BI482" t="str">
            <v>Persona Jurídica</v>
          </cell>
          <cell r="BJ482" t="str">
            <v>Bogotá D.C.</v>
          </cell>
          <cell r="BK482" t="str">
            <v>Realizar el primer levantamiento y análisis de la información estadística recogida en la encuesta longitudinal aplicada a organizaciones intervinientes en la Jurisdicción Especial para la Paz, para facilitar el estudio y análisis de riesgos de las personas y grupos sujetos de protección.</v>
          </cell>
          <cell r="BL482" t="str">
            <v>Funciones de la dependencia</v>
          </cell>
          <cell r="BM482" t="str">
            <v>Harvey Danilo Suárez Morales</v>
          </cell>
          <cell r="BN482" t="str">
            <v>Secretaría Ejecutiva</v>
          </cell>
          <cell r="BO482" t="str">
            <v>I- Unidad de Investigación y Acusación- UIA</v>
          </cell>
          <cell r="BP482" t="str">
            <v>Oscar Alfonso Téllez Valenzuela</v>
          </cell>
          <cell r="BQ482">
            <v>91226679</v>
          </cell>
          <cell r="BR482" t="str">
            <v>I- Unidad de Investigación y Acusación- UIA</v>
          </cell>
          <cell r="BS482" t="str">
            <v>Agustín Jiménez Cuello</v>
          </cell>
          <cell r="BT482" t="str">
            <v>N/A</v>
          </cell>
          <cell r="BU482" t="str">
            <v>N/A</v>
          </cell>
          <cell r="BV482" t="str">
            <v>Inversión</v>
          </cell>
          <cell r="BW482">
            <v>450000000</v>
          </cell>
          <cell r="BX482" t="str">
            <v>N/A</v>
          </cell>
          <cell r="BY482" t="str">
            <v>N/A</v>
          </cell>
          <cell r="BZ482" t="str">
            <v>N/A</v>
          </cell>
          <cell r="CA482" t="str">
            <v>N/A</v>
          </cell>
          <cell r="CB482">
            <v>94523</v>
          </cell>
          <cell r="CC482">
            <v>483623</v>
          </cell>
          <cell r="CD482">
            <v>2018011001068</v>
          </cell>
          <cell r="CE482">
            <v>45161</v>
          </cell>
          <cell r="CF482">
            <v>45174</v>
          </cell>
          <cell r="CG482" t="str">
            <v>N/A</v>
          </cell>
          <cell r="CH482" t="str">
            <v>N/A</v>
          </cell>
          <cell r="CI482" t="str">
            <v>N/A</v>
          </cell>
          <cell r="CJ482" t="str">
            <v>N/A</v>
          </cell>
          <cell r="CK482" t="str">
            <v>N/A</v>
          </cell>
          <cell r="CL482">
            <v>0</v>
          </cell>
          <cell r="CM482" t="str">
            <v>N/A</v>
          </cell>
          <cell r="CN482">
            <v>0</v>
          </cell>
          <cell r="CO482" t="str">
            <v>N/A</v>
          </cell>
          <cell r="CP482">
            <v>0</v>
          </cell>
          <cell r="CQ482" t="str">
            <v>N/A</v>
          </cell>
          <cell r="CR482">
            <v>0</v>
          </cell>
          <cell r="CS482" t="str">
            <v>N/A</v>
          </cell>
          <cell r="CT482">
            <v>0</v>
          </cell>
          <cell r="CU482" t="str">
            <v>N/A</v>
          </cell>
          <cell r="CV482">
            <v>0</v>
          </cell>
          <cell r="CW482">
            <v>450000000</v>
          </cell>
          <cell r="CX482" t="str">
            <v>NO</v>
          </cell>
          <cell r="CY482" t="str">
            <v>N/A</v>
          </cell>
          <cell r="CZ482" t="str">
            <v>N/A</v>
          </cell>
          <cell r="DA482" t="str">
            <v>N/A</v>
          </cell>
          <cell r="DB482">
            <v>45291</v>
          </cell>
          <cell r="DC482">
            <v>45291</v>
          </cell>
          <cell r="DD482">
            <v>-51</v>
          </cell>
          <cell r="DE482" t="str">
            <v>SI</v>
          </cell>
          <cell r="DF482" t="str">
            <v>pacífico nariñense, el norte del Cauca y sur del Valle del Cauca, el Urabá antioqueño
y chocoano, Magdalena medio, el Catatumbo, el sur de Bolívar, sur de Córdoba y los llanos
orientales</v>
          </cell>
          <cell r="DG482" t="str">
            <v>Cumplimiento 
Responsabilidad Civil extracontractual</v>
          </cell>
          <cell r="DH482" t="str">
            <v>2049325
2049321</v>
          </cell>
          <cell r="DI482">
            <v>0</v>
          </cell>
          <cell r="DJ482" t="str">
            <v>Jmalucelli Travelers</v>
          </cell>
          <cell r="DK482">
            <v>45166</v>
          </cell>
          <cell r="DL482" t="str">
            <v>23/08/2023 - 31/12/2026</v>
          </cell>
          <cell r="DM482">
            <v>45173</v>
          </cell>
          <cell r="DN482" t="str">
            <v>https://jepcolombia.sharepoint.com/:b:/g/SE/DAJ/SDC/EZYQ3IdoT1lAhOC0A4Je8scBbWfLicIKPcAcexQem8cWYw?e=oD2Zah
https://jepcolombia.sharepoint.com/:b:/g/SE/DAJ/SDC/EXa21TURQMRGrujhv9vuJwYBSK1nl9-ZzOypD_Vu8xTWRg?e=n6UFaV</v>
          </cell>
          <cell r="DO482" t="str">
            <v>Ninguna</v>
          </cell>
          <cell r="DP482" t="str">
            <v>Terminado</v>
          </cell>
          <cell r="DQ482" t="str">
            <v>Ingreso</v>
          </cell>
          <cell r="DR482" t="str">
            <v>N/A</v>
          </cell>
          <cell r="DS482" t="str">
            <v>N/A</v>
          </cell>
          <cell r="DT482" t="str">
            <v>N/A</v>
          </cell>
          <cell r="DU482" t="str">
            <v>N/A</v>
          </cell>
        </row>
        <row r="483">
          <cell r="AY483" t="str">
            <v>JEP-530-2023</v>
          </cell>
          <cell r="AZ483" t="str">
            <v>JEP-CSPO-529-2023</v>
          </cell>
          <cell r="BA483" t="str">
            <v>Jairo Cuellar</v>
          </cell>
          <cell r="BB483">
            <v>45000</v>
          </cell>
          <cell r="BC483" t="str">
            <v>Jhon Sebastián Barajas Beltrán</v>
          </cell>
          <cell r="BD483" t="str">
            <v>Contratos o convenios que no requieren pluralidad de ofertas</v>
          </cell>
          <cell r="BE483" t="str">
            <v>1. Prestación de servicios</v>
          </cell>
          <cell r="BF483" t="str">
            <v>Cédula de ciudadanía</v>
          </cell>
          <cell r="BG483">
            <v>1000853966</v>
          </cell>
          <cell r="BH483">
            <v>0</v>
          </cell>
          <cell r="BI483" t="str">
            <v>Persona Natural</v>
          </cell>
          <cell r="BJ483" t="str">
            <v>Bogotá D.C.</v>
          </cell>
          <cell r="BK483" t="str">
            <v>Prestar servicios profesionales para apoyar al grupo de Análisis, Contexto y Estadística de la UIA en las actividades relacionadas con la elaboración de insumos técnicos para la construcción de informes de análisis, para fortalecer la capacidad investigativa de la UIA</v>
          </cell>
          <cell r="BL483" t="str">
            <v>Administrativo Transversal</v>
          </cell>
          <cell r="BM483" t="str">
            <v>Harvey Danilo Suárez Morales</v>
          </cell>
          <cell r="BN483" t="str">
            <v>Secretaría Ejecutiva</v>
          </cell>
          <cell r="BO483" t="str">
            <v>I- Unidad de Investigación y Acusación- UIA</v>
          </cell>
          <cell r="BP483" t="str">
            <v>Luz Helena Morales Gray</v>
          </cell>
          <cell r="BQ483">
            <v>51872606</v>
          </cell>
          <cell r="BR483" t="str">
            <v>I- Unidad de Investigación y Acusación- UIA</v>
          </cell>
          <cell r="BS483" t="str">
            <v>N/A</v>
          </cell>
          <cell r="BT483" t="str">
            <v>N/A</v>
          </cell>
          <cell r="BU483" t="str">
            <v>N/A</v>
          </cell>
          <cell r="BV483" t="str">
            <v>Inversión</v>
          </cell>
          <cell r="BW483">
            <v>37947730</v>
          </cell>
          <cell r="BX483" t="str">
            <v>N/A</v>
          </cell>
          <cell r="BY483" t="str">
            <v>N/A</v>
          </cell>
          <cell r="BZ483">
            <v>3794773</v>
          </cell>
          <cell r="CA483" t="str">
            <v>N/A</v>
          </cell>
          <cell r="CB483">
            <v>38423</v>
          </cell>
          <cell r="CC483">
            <v>169823</v>
          </cell>
          <cell r="CD483">
            <v>2022011000057</v>
          </cell>
          <cell r="CE483">
            <v>45009</v>
          </cell>
          <cell r="CF483">
            <v>45013</v>
          </cell>
          <cell r="CG483" t="str">
            <v>N/A</v>
          </cell>
          <cell r="CH483" t="str">
            <v>N/A</v>
          </cell>
          <cell r="CI483" t="str">
            <v>N/A</v>
          </cell>
          <cell r="CJ483" t="str">
            <v>N/A</v>
          </cell>
          <cell r="CK483">
            <v>0</v>
          </cell>
          <cell r="CL483">
            <v>0</v>
          </cell>
          <cell r="CM483" t="str">
            <v>N/A</v>
          </cell>
          <cell r="CN483">
            <v>0</v>
          </cell>
          <cell r="CO483" t="str">
            <v>N/A</v>
          </cell>
          <cell r="CP483">
            <v>0</v>
          </cell>
          <cell r="CQ483" t="str">
            <v>N/A</v>
          </cell>
          <cell r="CR483">
            <v>0</v>
          </cell>
          <cell r="CS483" t="str">
            <v>N/A</v>
          </cell>
          <cell r="CT483">
            <v>0</v>
          </cell>
          <cell r="CU483" t="str">
            <v>N/A</v>
          </cell>
          <cell r="CV483">
            <v>0</v>
          </cell>
          <cell r="CW483">
            <v>37947730</v>
          </cell>
          <cell r="CX483" t="str">
            <v>NO</v>
          </cell>
          <cell r="CY483" t="str">
            <v>N/A</v>
          </cell>
          <cell r="CZ483" t="str">
            <v>N/A</v>
          </cell>
          <cell r="DA483" t="str">
            <v>N/A</v>
          </cell>
          <cell r="DB483">
            <v>45291</v>
          </cell>
          <cell r="DC483">
            <v>45291</v>
          </cell>
          <cell r="DD483">
            <v>-51</v>
          </cell>
          <cell r="DE483" t="str">
            <v>NO</v>
          </cell>
          <cell r="DF483" t="str">
            <v>Bogotá D.C.</v>
          </cell>
          <cell r="DG483" t="str">
            <v>Cumplimiento</v>
          </cell>
          <cell r="DH483" t="str">
            <v>37-47-101003926</v>
          </cell>
          <cell r="DI483">
            <v>0</v>
          </cell>
          <cell r="DJ483" t="str">
            <v>Seguros del Estado S.A</v>
          </cell>
          <cell r="DK483">
            <v>45009</v>
          </cell>
          <cell r="DL483" t="str">
            <v>24/03/2023 - 30/06/24</v>
          </cell>
          <cell r="DM483">
            <v>45012</v>
          </cell>
          <cell r="DN483" t="str">
            <v>https://jepcolombia.sharepoint.com/:b:/g/SE/DAJ/SDC/EUGhe-79ki5FtBQ75rKgX5ABuJ6frN9CbIVHeuTPsAikDQ?e=FghmA5</v>
          </cell>
          <cell r="DO483" t="str">
            <v>Ninguna</v>
          </cell>
          <cell r="DP483" t="str">
            <v>Terminado</v>
          </cell>
          <cell r="DQ483" t="str">
            <v>Ingreso</v>
          </cell>
          <cell r="DR483" t="str">
            <v>N/A</v>
          </cell>
          <cell r="DS483" t="str">
            <v>DERECHO</v>
          </cell>
          <cell r="DT483" t="str">
            <v>N/A</v>
          </cell>
          <cell r="DU483" t="str">
            <v>MASCULINO</v>
          </cell>
        </row>
        <row r="484">
          <cell r="AY484" t="str">
            <v>JEP-640-2023</v>
          </cell>
          <cell r="AZ484" t="str">
            <v>JEP-IC-001-2023</v>
          </cell>
          <cell r="BA484" t="str">
            <v>Clara Torres</v>
          </cell>
          <cell r="BB484">
            <v>45065</v>
          </cell>
          <cell r="BC484" t="str">
            <v xml:space="preserve">SOFTWARE COLOMBIA SERVICIOS INFORMÁTICOS S.A.S.  </v>
          </cell>
          <cell r="BD484" t="str">
            <v>Invitación Cerrada</v>
          </cell>
          <cell r="BE484" t="str">
            <v>1. Prestación de servicios</v>
          </cell>
          <cell r="BF484" t="str">
            <v>NIT</v>
          </cell>
          <cell r="BG484">
            <v>900364710</v>
          </cell>
          <cell r="BH484">
            <v>8</v>
          </cell>
          <cell r="BI484" t="str">
            <v>Persona Jurídica</v>
          </cell>
          <cell r="BJ484" t="str">
            <v>Bogotá D.C.</v>
          </cell>
          <cell r="BK484" t="str">
            <v>prestación de servicios a través de una plataforma tecnológica para la realización de subastas electrónicas, dentro de los procesos de contratación que se adelanten para el desarrollo de la misionalidad de la entidad y la correcta actividad judicial</v>
          </cell>
          <cell r="BL484" t="str">
            <v>Funciones de la dependencia</v>
          </cell>
          <cell r="BM484" t="str">
            <v>Luis Felipe Rivera García</v>
          </cell>
          <cell r="BN484" t="str">
            <v>Dirección de Tecnologías de la Información</v>
          </cell>
          <cell r="BO484" t="str">
            <v xml:space="preserve">EE- Subdirección de Contratación </v>
          </cell>
          <cell r="BP484" t="str">
            <v>Fabio Leonardo Muñoz</v>
          </cell>
          <cell r="BQ484">
            <v>80769053</v>
          </cell>
          <cell r="BR484" t="str">
            <v xml:space="preserve">EE - Subdirección de Contratación </v>
          </cell>
          <cell r="BS484" t="str">
            <v>Nicolas Medina Rey
14 al 21 de agosto</v>
          </cell>
          <cell r="BT484" t="str">
            <v>N/A</v>
          </cell>
          <cell r="BU484" t="str">
            <v>N/A</v>
          </cell>
          <cell r="BV484" t="str">
            <v>Inversión</v>
          </cell>
          <cell r="BW484">
            <v>10472700</v>
          </cell>
          <cell r="BX484" t="str">
            <v>N/A</v>
          </cell>
          <cell r="BY484" t="str">
            <v>N/A</v>
          </cell>
          <cell r="BZ484">
            <v>1689800</v>
          </cell>
          <cell r="CA484" t="str">
            <v>N/A</v>
          </cell>
          <cell r="CB484">
            <v>91223</v>
          </cell>
          <cell r="CC484">
            <v>266723</v>
          </cell>
          <cell r="CD484">
            <v>2018011001175</v>
          </cell>
          <cell r="CE484">
            <v>45069</v>
          </cell>
          <cell r="CF484">
            <v>45072</v>
          </cell>
          <cell r="CG484" t="str">
            <v>N/A</v>
          </cell>
          <cell r="CH484" t="str">
            <v>N/A</v>
          </cell>
          <cell r="CI484" t="str">
            <v>N/A</v>
          </cell>
          <cell r="CJ484" t="str">
            <v>N/A</v>
          </cell>
          <cell r="CK484" t="str">
            <v>N/A</v>
          </cell>
          <cell r="CL484">
            <v>4735500</v>
          </cell>
          <cell r="CM484">
            <v>45202</v>
          </cell>
          <cell r="CN484">
            <v>0</v>
          </cell>
          <cell r="CO484" t="str">
            <v>N/A</v>
          </cell>
          <cell r="CP484">
            <v>0</v>
          </cell>
          <cell r="CQ484" t="str">
            <v>N/A</v>
          </cell>
          <cell r="CR484">
            <v>0</v>
          </cell>
          <cell r="CS484" t="str">
            <v>N/A</v>
          </cell>
          <cell r="CT484">
            <v>0</v>
          </cell>
          <cell r="CU484" t="str">
            <v>N/A</v>
          </cell>
          <cell r="CV484">
            <v>0</v>
          </cell>
          <cell r="CW484">
            <v>15208200</v>
          </cell>
          <cell r="CX484" t="str">
            <v>NO</v>
          </cell>
          <cell r="CY484" t="str">
            <v>N/A</v>
          </cell>
          <cell r="CZ484" t="str">
            <v>N/A</v>
          </cell>
          <cell r="DA484" t="str">
            <v>N/A</v>
          </cell>
          <cell r="DB484">
            <v>45291</v>
          </cell>
          <cell r="DC484">
            <v>45291</v>
          </cell>
          <cell r="DD484">
            <v>-51</v>
          </cell>
          <cell r="DE484" t="str">
            <v>SI</v>
          </cell>
          <cell r="DF484" t="str">
            <v>Bogotá D.C. - JEP</v>
          </cell>
          <cell r="DG484" t="str">
            <v>Cumplimiento</v>
          </cell>
          <cell r="DH484" t="str">
            <v>33-45-101119053</v>
          </cell>
          <cell r="DI484">
            <v>0</v>
          </cell>
          <cell r="DJ484" t="str">
            <v>Seguros del Estado S.A.</v>
          </cell>
          <cell r="DK484">
            <v>45069</v>
          </cell>
          <cell r="DL484" t="str">
            <v>19/05/2023 - 31/12/2026</v>
          </cell>
          <cell r="DM484">
            <v>45070</v>
          </cell>
          <cell r="DN484" t="str">
            <v>https://jepcolombia.sharepoint.com/:b:/g/SE/DAJ/SDC/EfW8a0gHdqhDqqRro3jfi7IB0H24gDluko_Y5t8sNu7fRw?e=7TcB6d</v>
          </cell>
          <cell r="DO484" t="str">
            <v>Mediante otrosí N°1 publicado el 3/10/2023 se adiciona el valor de $4.735.500 El valor adicionado será pagado con cargo al Certificado de
Disponibilidad Presupuestal No. 91223 del 27 de abril de 2023</v>
          </cell>
          <cell r="DP484" t="str">
            <v>Terminado</v>
          </cell>
          <cell r="DQ484" t="str">
            <v>Adición</v>
          </cell>
          <cell r="DR484" t="str">
            <v>N/A</v>
          </cell>
          <cell r="DS484" t="str">
            <v>N/A</v>
          </cell>
          <cell r="DT484" t="str">
            <v>N/A</v>
          </cell>
          <cell r="DU484" t="str">
            <v>N/A</v>
          </cell>
        </row>
        <row r="485">
          <cell r="AY485" t="str">
            <v>JEP-347-2023</v>
          </cell>
          <cell r="AZ485" t="str">
            <v>JEP-CSPO-347-2023</v>
          </cell>
          <cell r="BA485" t="str">
            <v>Paola Casas</v>
          </cell>
          <cell r="BB485">
            <v>44965</v>
          </cell>
          <cell r="BC485" t="str">
            <v>Juan David Duque Botero</v>
          </cell>
          <cell r="BD485" t="str">
            <v>Contratos o convenios que no requieren pluralidad de ofertas</v>
          </cell>
          <cell r="BE485" t="str">
            <v>1. Prestación de servicios</v>
          </cell>
          <cell r="BF485" t="str">
            <v>Cédula de ciudadanía</v>
          </cell>
          <cell r="BG485">
            <v>79941784</v>
          </cell>
          <cell r="BH485">
            <v>0</v>
          </cell>
          <cell r="BI485" t="str">
            <v>Persona Natural</v>
          </cell>
          <cell r="BJ485" t="str">
            <v>Bogotá D.C.</v>
          </cell>
          <cell r="BK485" t="str">
            <v>Prestar servicios profesionales especializados para asesorar y acompañar a la Subdirección de Contratación en la emision de documentos, coneceptos y lineamientos de carácter juridico y contractual.</v>
          </cell>
          <cell r="BL485" t="str">
            <v>Funciones de la dependencia</v>
          </cell>
          <cell r="BM485" t="str">
            <v>Harvey Danilo Suárez Morales</v>
          </cell>
          <cell r="BN485" t="str">
            <v>Secretaría Ejecutiva</v>
          </cell>
          <cell r="BO485" t="str">
            <v xml:space="preserve">EE- Subdirección de Contratación </v>
          </cell>
          <cell r="BP485" t="str">
            <v>Fabio Leonardo Muñoz</v>
          </cell>
          <cell r="BQ485">
            <v>80769053</v>
          </cell>
          <cell r="BR485" t="str">
            <v xml:space="preserve">EE - Subdirección de Contratación </v>
          </cell>
          <cell r="BS485" t="str">
            <v>Nicolas Medina Rey
14 al 21 de agosto</v>
          </cell>
          <cell r="BT485" t="str">
            <v>N/A</v>
          </cell>
          <cell r="BU485" t="str">
            <v>N/A</v>
          </cell>
          <cell r="BV485" t="str">
            <v>Inversión</v>
          </cell>
          <cell r="BW485">
            <v>166767740</v>
          </cell>
          <cell r="BX485" t="str">
            <v>N/A</v>
          </cell>
          <cell r="BY485" t="str">
            <v>N/A</v>
          </cell>
          <cell r="BZ485">
            <v>15634476</v>
          </cell>
          <cell r="CA485" t="str">
            <v>N/A</v>
          </cell>
          <cell r="CB485">
            <v>82823</v>
          </cell>
          <cell r="CC485">
            <v>76523</v>
          </cell>
          <cell r="CD485">
            <v>2018011001175</v>
          </cell>
          <cell r="CE485">
            <v>44967</v>
          </cell>
          <cell r="CF485">
            <v>44970</v>
          </cell>
          <cell r="CG485" t="str">
            <v>N/A</v>
          </cell>
          <cell r="CH485" t="str">
            <v>N/A</v>
          </cell>
          <cell r="CI485" t="str">
            <v>N/A</v>
          </cell>
          <cell r="CJ485" t="str">
            <v>N/A</v>
          </cell>
          <cell r="CK485" t="str">
            <v>N/A</v>
          </cell>
          <cell r="CL485">
            <v>0</v>
          </cell>
          <cell r="CM485" t="str">
            <v>N/A</v>
          </cell>
          <cell r="CN485">
            <v>0</v>
          </cell>
          <cell r="CO485" t="str">
            <v>N/A</v>
          </cell>
          <cell r="CP485">
            <v>0</v>
          </cell>
          <cell r="CQ485" t="str">
            <v>N/A</v>
          </cell>
          <cell r="CR485">
            <v>0</v>
          </cell>
          <cell r="CS485" t="str">
            <v>N/A</v>
          </cell>
          <cell r="CT485">
            <v>0</v>
          </cell>
          <cell r="CU485" t="str">
            <v>N/A</v>
          </cell>
          <cell r="CV485">
            <v>0</v>
          </cell>
          <cell r="CW485">
            <v>166767740</v>
          </cell>
          <cell r="CX485" t="str">
            <v>NO</v>
          </cell>
          <cell r="CY485" t="str">
            <v>N/A</v>
          </cell>
          <cell r="CZ485" t="str">
            <v>N/A</v>
          </cell>
          <cell r="DA485" t="str">
            <v>N/A</v>
          </cell>
          <cell r="DB485">
            <v>45291</v>
          </cell>
          <cell r="DC485">
            <v>45291</v>
          </cell>
          <cell r="DD485">
            <v>-51</v>
          </cell>
          <cell r="DE485" t="str">
            <v>NO</v>
          </cell>
          <cell r="DF485" t="str">
            <v>Bogotá D.C.</v>
          </cell>
          <cell r="DG485" t="str">
            <v>Cumplimiento</v>
          </cell>
          <cell r="DH485" t="str">
            <v>11-47-101014025</v>
          </cell>
          <cell r="DI485">
            <v>0</v>
          </cell>
          <cell r="DJ485" t="str">
            <v>Seguros del Estado S.A.</v>
          </cell>
          <cell r="DK485">
            <v>44967</v>
          </cell>
          <cell r="DL485" t="str">
            <v>10/02/2023 - 30/06/2024</v>
          </cell>
          <cell r="DM485">
            <v>44970</v>
          </cell>
          <cell r="DN485" t="str">
            <v>https://jepcolombia.sharepoint.com/:b:/g/SE/DAJ/SDC/EcarzKdokIpEi0zCt3nkYLkBbWT2uHcID7fMV7qDy30Mew?e=rOSOsW</v>
          </cell>
          <cell r="DO485" t="str">
            <v>N/A</v>
          </cell>
          <cell r="DP485" t="str">
            <v>Terminado</v>
          </cell>
          <cell r="DQ485" t="str">
            <v>Ingreso</v>
          </cell>
          <cell r="DR485" t="str">
            <v>N/A</v>
          </cell>
          <cell r="DS485" t="str">
            <v>DERECHO</v>
          </cell>
          <cell r="DT485" t="str">
            <v>N/A</v>
          </cell>
          <cell r="DU485" t="str">
            <v>MASCULINO</v>
          </cell>
        </row>
        <row r="486">
          <cell r="AY486" t="str">
            <v>JEP-019-2023</v>
          </cell>
          <cell r="AZ486" t="str">
            <v>JEP-CSPO-019-2023</v>
          </cell>
          <cell r="BA486" t="str">
            <v>Carlos Torres</v>
          </cell>
          <cell r="BB486">
            <v>44936</v>
          </cell>
          <cell r="BC486" t="str">
            <v>Sergio Mateo Avila Nausa</v>
          </cell>
          <cell r="BD486" t="str">
            <v>Contratos o convenios que no requieren pluralidad de ofertas</v>
          </cell>
          <cell r="BE486" t="str">
            <v>1. Prestación de servicios</v>
          </cell>
          <cell r="BF486" t="str">
            <v>Cédula de ciudadanía</v>
          </cell>
          <cell r="BG486">
            <v>1077086054</v>
          </cell>
          <cell r="BH486">
            <v>8</v>
          </cell>
          <cell r="BI486" t="str">
            <v>Persona Natural</v>
          </cell>
          <cell r="BJ486" t="str">
            <v>Bogotá D.C.</v>
          </cell>
          <cell r="BK486" t="str">
            <v>Prestar servicios profesionales para apoyar la gestión jurídica de la subdirección de contratación en los diferentes procesos y trámites que le sean asignados</v>
          </cell>
          <cell r="BL486" t="str">
            <v>Funciones de la dependencia</v>
          </cell>
          <cell r="BM486" t="str">
            <v>Harvey Danilo Suárez Morales</v>
          </cell>
          <cell r="BN486" t="str">
            <v>Subsecretaría Ejecutiva</v>
          </cell>
          <cell r="BO486" t="str">
            <v xml:space="preserve">EE- Subdirección de Contratación </v>
          </cell>
          <cell r="BP486" t="str">
            <v>Fabio Leonardo Muñoz</v>
          </cell>
          <cell r="BQ486">
            <v>80769053</v>
          </cell>
          <cell r="BR486" t="str">
            <v xml:space="preserve">EE - Subdirección de Contratación </v>
          </cell>
          <cell r="BS486" t="str">
            <v>Nicolas Medina Rey
14 al 21 de agosto</v>
          </cell>
          <cell r="BT486" t="str">
            <v>N/A</v>
          </cell>
          <cell r="BU486" t="str">
            <v>N/A</v>
          </cell>
          <cell r="BV486" t="str">
            <v>Inversión</v>
          </cell>
          <cell r="BW486">
            <v>104422500</v>
          </cell>
          <cell r="BX486" t="str">
            <v>N/A</v>
          </cell>
          <cell r="BY486" t="str">
            <v>N/A</v>
          </cell>
          <cell r="BZ486">
            <v>8925000</v>
          </cell>
          <cell r="CA486" t="str">
            <v>N/A</v>
          </cell>
          <cell r="CB486">
            <v>22823</v>
          </cell>
          <cell r="CC486">
            <v>24123</v>
          </cell>
          <cell r="CD486">
            <v>2018011001175</v>
          </cell>
          <cell r="CE486">
            <v>44938</v>
          </cell>
          <cell r="CF486">
            <v>44939</v>
          </cell>
          <cell r="CG486" t="str">
            <v>N/A</v>
          </cell>
          <cell r="CH486" t="str">
            <v>N/A</v>
          </cell>
          <cell r="CI486" t="str">
            <v>N/A</v>
          </cell>
          <cell r="CJ486" t="str">
            <v>N/A</v>
          </cell>
          <cell r="CK486" t="str">
            <v>N/A</v>
          </cell>
          <cell r="CL486">
            <v>0</v>
          </cell>
          <cell r="CM486" t="str">
            <v>N/A</v>
          </cell>
          <cell r="CN486">
            <v>0</v>
          </cell>
          <cell r="CO486" t="str">
            <v>N/A</v>
          </cell>
          <cell r="CP486">
            <v>0</v>
          </cell>
          <cell r="CQ486" t="str">
            <v>N/A</v>
          </cell>
          <cell r="CR486">
            <v>0</v>
          </cell>
          <cell r="CS486" t="str">
            <v>N/A</v>
          </cell>
          <cell r="CT486">
            <v>0</v>
          </cell>
          <cell r="CU486" t="str">
            <v>N/A</v>
          </cell>
          <cell r="CV486">
            <v>-17</v>
          </cell>
          <cell r="CW486">
            <v>104422500</v>
          </cell>
          <cell r="CX486" t="str">
            <v>NO</v>
          </cell>
          <cell r="CY486" t="str">
            <v>N/A</v>
          </cell>
          <cell r="CZ486" t="str">
            <v>N/A</v>
          </cell>
          <cell r="DA486" t="str">
            <v>N/A</v>
          </cell>
          <cell r="DB486">
            <v>45291</v>
          </cell>
          <cell r="DC486">
            <v>45274</v>
          </cell>
          <cell r="DD486">
            <v>-68</v>
          </cell>
          <cell r="DE486" t="str">
            <v>NO</v>
          </cell>
          <cell r="DF486" t="str">
            <v>Bogotá D.C.</v>
          </cell>
          <cell r="DG486" t="str">
            <v>Cumplimiento</v>
          </cell>
          <cell r="DH486" t="str">
            <v xml:space="preserve">25-47-101003503 </v>
          </cell>
          <cell r="DI486">
            <v>0</v>
          </cell>
          <cell r="DJ486" t="str">
            <v>Seguros del Estado S.A.</v>
          </cell>
          <cell r="DK486">
            <v>44938</v>
          </cell>
          <cell r="DL486" t="str">
            <v>11/01/2023 - 01/07/2024</v>
          </cell>
          <cell r="DM486">
            <v>44938</v>
          </cell>
          <cell r="DN486" t="str">
            <v>https://jepcolombia.sharepoint.com/:b:/g/SE/DAJ/SDC/EaXLKD82BrFIrGFzzmNnXD0B6WvC4q3lt_nfHGLJbel7CQ?e=WwZ92w</v>
          </cell>
          <cell r="DO486" t="str">
            <v>Ninguna</v>
          </cell>
          <cell r="DP486" t="str">
            <v>Terminado</v>
          </cell>
          <cell r="DQ486" t="str">
            <v>Terminación anticipada</v>
          </cell>
          <cell r="DR486" t="str">
            <v>N/A</v>
          </cell>
          <cell r="DS486" t="str">
            <v>DERECHO</v>
          </cell>
          <cell r="DT486" t="str">
            <v>N/A</v>
          </cell>
          <cell r="DU486" t="str">
            <v>MASCULINO</v>
          </cell>
        </row>
        <row r="487">
          <cell r="AY487" t="str">
            <v>JEP-001-2023</v>
          </cell>
          <cell r="AZ487" t="str">
            <v>JEP-CSPO-001-2023</v>
          </cell>
          <cell r="BA487" t="str">
            <v>Paola Casas</v>
          </cell>
          <cell r="BB487">
            <v>44924</v>
          </cell>
          <cell r="BC487" t="str">
            <v>Ana Maria Angel Gordillo</v>
          </cell>
          <cell r="BD487" t="str">
            <v>Contratos o convenios que no requieren pluralidad de ofertas</v>
          </cell>
          <cell r="BE487" t="str">
            <v>1. Prestación de servicios</v>
          </cell>
          <cell r="BF487" t="str">
            <v>Cédula de ciudadanía</v>
          </cell>
          <cell r="BG487">
            <v>1014189865</v>
          </cell>
          <cell r="BH487">
            <v>8</v>
          </cell>
          <cell r="BI487" t="str">
            <v>Persona Natural</v>
          </cell>
          <cell r="BJ487" t="str">
            <v>Bogotá D.C.</v>
          </cell>
          <cell r="BK487" t="str">
            <v>Prestar servicios profesionales para apoyar a la Subdirección de Contratación de la JEP,  en la preparación de insumos para respuestas a requerimientos, informes, reportes y demás solicitudes internas y de entes de control relacionadas con la gestión contractual de la Entidad.</v>
          </cell>
          <cell r="BL487" t="str">
            <v>Funciones de la dependencia</v>
          </cell>
          <cell r="BM487" t="str">
            <v>Harvey Danilo Suárez Morales</v>
          </cell>
          <cell r="BN487" t="str">
            <v>Secretaría Ejecutiva</v>
          </cell>
          <cell r="BO487" t="str">
            <v xml:space="preserve">EE- Subdirección de Contratación </v>
          </cell>
          <cell r="BP487" t="str">
            <v>Fabio Leonardo Muñoz</v>
          </cell>
          <cell r="BQ487">
            <v>80769053</v>
          </cell>
          <cell r="BR487" t="str">
            <v xml:space="preserve">EE - Subdirección de Contratación </v>
          </cell>
          <cell r="BS487" t="str">
            <v>Nicolas Medina Rey
14 al 21 de agosto</v>
          </cell>
          <cell r="BT487" t="str">
            <v>N/A</v>
          </cell>
          <cell r="BU487" t="str">
            <v>N/A</v>
          </cell>
          <cell r="BV487" t="str">
            <v>Inversión</v>
          </cell>
          <cell r="BW487">
            <v>76500000</v>
          </cell>
          <cell r="BX487" t="str">
            <v>N/A</v>
          </cell>
          <cell r="BY487" t="str">
            <v>N/A</v>
          </cell>
          <cell r="BZ487">
            <v>6375000</v>
          </cell>
          <cell r="CA487" t="str">
            <v>N/A</v>
          </cell>
          <cell r="CB487">
            <v>21423</v>
          </cell>
          <cell r="CC487">
            <v>21523</v>
          </cell>
          <cell r="CD487" t="str">
            <v xml:space="preserve">	2018011001175</v>
          </cell>
          <cell r="CE487">
            <v>44930</v>
          </cell>
          <cell r="CF487">
            <v>44931</v>
          </cell>
          <cell r="CG487" t="str">
            <v>N/A</v>
          </cell>
          <cell r="CH487" t="str">
            <v>N/A</v>
          </cell>
          <cell r="CI487" t="str">
            <v>N/A</v>
          </cell>
          <cell r="CJ487" t="str">
            <v>N/A</v>
          </cell>
          <cell r="CK487" t="str">
            <v>N/A</v>
          </cell>
          <cell r="CL487">
            <v>0</v>
          </cell>
          <cell r="CM487" t="str">
            <v>N/A</v>
          </cell>
          <cell r="CN487">
            <v>0</v>
          </cell>
          <cell r="CO487" t="str">
            <v>N/A</v>
          </cell>
          <cell r="CP487">
            <v>0</v>
          </cell>
          <cell r="CQ487" t="str">
            <v>N/A</v>
          </cell>
          <cell r="CR487">
            <v>0</v>
          </cell>
          <cell r="CS487" t="str">
            <v>N/A</v>
          </cell>
          <cell r="CT487">
            <v>0</v>
          </cell>
          <cell r="CU487" t="str">
            <v>N/A</v>
          </cell>
          <cell r="CV487">
            <v>-17</v>
          </cell>
          <cell r="CW487">
            <v>76500000</v>
          </cell>
          <cell r="CX487" t="str">
            <v>NO</v>
          </cell>
          <cell r="CY487" t="str">
            <v>N/A</v>
          </cell>
          <cell r="CZ487" t="str">
            <v>N/A</v>
          </cell>
          <cell r="DA487" t="str">
            <v>N/A</v>
          </cell>
          <cell r="DB487">
            <v>45291</v>
          </cell>
          <cell r="DC487">
            <v>45274</v>
          </cell>
          <cell r="DD487">
            <v>-68</v>
          </cell>
          <cell r="DE487" t="str">
            <v>NO</v>
          </cell>
          <cell r="DF487" t="str">
            <v>Bogotá D.C.</v>
          </cell>
          <cell r="DG487" t="str">
            <v>Cumplimiento</v>
          </cell>
          <cell r="DH487" t="str">
            <v>14-47-101021376</v>
          </cell>
          <cell r="DI487">
            <v>0</v>
          </cell>
          <cell r="DJ487" t="str">
            <v>Seguros del Estado S.A.</v>
          </cell>
          <cell r="DK487">
            <v>44930</v>
          </cell>
          <cell r="DL487" t="str">
            <v>04/01/2023 - 01/07/2024</v>
          </cell>
          <cell r="DM487">
            <v>44930</v>
          </cell>
          <cell r="DN487" t="str">
            <v>https://jepcolombia.sharepoint.com/:b:/g/SE/DAJ/SDC/EXsLSxEo-nlDqd4gQIlNiUIBwpkJPgEQTf-jomdAXHNjug?e=dQVTdh</v>
          </cell>
          <cell r="DO487" t="str">
            <v>Ninguna</v>
          </cell>
          <cell r="DP487" t="str">
            <v>Terminado</v>
          </cell>
          <cell r="DQ487" t="str">
            <v>Terminación anticipada</v>
          </cell>
          <cell r="DR487" t="str">
            <v>N/A</v>
          </cell>
          <cell r="DS487" t="str">
            <v>ADMINISTRACIÓN PÚBLICA</v>
          </cell>
          <cell r="DT487" t="str">
            <v>ARTES ESCÉNICAS</v>
          </cell>
          <cell r="DU487" t="str">
            <v>FEMENINO</v>
          </cell>
        </row>
        <row r="488">
          <cell r="AY488" t="str">
            <v>JEP-312-2023</v>
          </cell>
          <cell r="AZ488" t="str">
            <v>JEP-CSPO-312-2023</v>
          </cell>
          <cell r="BA488" t="str">
            <v>Paola Casas</v>
          </cell>
          <cell r="BB488">
            <v>44964</v>
          </cell>
          <cell r="BC488" t="str">
            <v>Javier Adolfo Castellanos Gómez</v>
          </cell>
          <cell r="BD488" t="str">
            <v>Contratos o convenios que no requieren pluralidad de ofertas</v>
          </cell>
          <cell r="BE488" t="str">
            <v>1. Prestación de servicios</v>
          </cell>
          <cell r="BF488" t="str">
            <v>Cédula de ciudadanía</v>
          </cell>
          <cell r="BG488">
            <v>1010172321</v>
          </cell>
          <cell r="BH488">
            <v>4</v>
          </cell>
          <cell r="BI488" t="str">
            <v>Persona Natural</v>
          </cell>
          <cell r="BJ488" t="str">
            <v>Bogotá D.C.</v>
          </cell>
          <cell r="BK488" t="str">
            <v>Prestar servicios profesionales para acompañar a la Dirección de Asuntos Jurídicos en el seguimiento y elaboración de respuestas y reportes relacionados con la gestión estratégica de planeación de la dependencia y de las areas a su cargo</v>
          </cell>
          <cell r="BL488" t="str">
            <v>Funciones de la dependencia</v>
          </cell>
          <cell r="BM488" t="str">
            <v>Harvey Danilo Suárez Morales</v>
          </cell>
          <cell r="BN488" t="str">
            <v>Secretaría Ejecutiva</v>
          </cell>
          <cell r="BO488" t="str">
            <v xml:space="preserve">EE- Subdirección de Contratación </v>
          </cell>
          <cell r="BP488" t="str">
            <v>Fabio Leonardo Muñoz</v>
          </cell>
          <cell r="BQ488">
            <v>1010172321</v>
          </cell>
          <cell r="BR488" t="str">
            <v xml:space="preserve">EE - Subdirección de Contratación </v>
          </cell>
          <cell r="BS488" t="str">
            <v>Nicolas Medina Rey
14 al 21 de agosto</v>
          </cell>
          <cell r="BT488" t="str">
            <v>N/A</v>
          </cell>
          <cell r="BU488" t="str">
            <v>N/A</v>
          </cell>
          <cell r="BV488" t="str">
            <v>Inversión</v>
          </cell>
          <cell r="BW488">
            <v>68212500</v>
          </cell>
          <cell r="BX488" t="str">
            <v>N/A</v>
          </cell>
          <cell r="BY488" t="str">
            <v>N/A</v>
          </cell>
          <cell r="BZ488">
            <v>6375000</v>
          </cell>
          <cell r="CA488" t="str">
            <v>N/A</v>
          </cell>
          <cell r="CB488">
            <v>21523</v>
          </cell>
          <cell r="CC488">
            <v>77523</v>
          </cell>
          <cell r="CD488">
            <v>2018011001175</v>
          </cell>
          <cell r="CE488">
            <v>44966</v>
          </cell>
          <cell r="CF488">
            <v>44967</v>
          </cell>
          <cell r="CG488" t="str">
            <v>N/A</v>
          </cell>
          <cell r="CH488" t="str">
            <v>N/A</v>
          </cell>
          <cell r="CI488" t="str">
            <v>N/A</v>
          </cell>
          <cell r="CJ488" t="str">
            <v>N/A</v>
          </cell>
          <cell r="CK488" t="str">
            <v>N/A</v>
          </cell>
          <cell r="CL488">
            <v>0</v>
          </cell>
          <cell r="CM488" t="str">
            <v>N/A</v>
          </cell>
          <cell r="CN488">
            <v>0</v>
          </cell>
          <cell r="CO488" t="str">
            <v>N/A</v>
          </cell>
          <cell r="CP488">
            <v>0</v>
          </cell>
          <cell r="CQ488" t="str">
            <v>N/A</v>
          </cell>
          <cell r="CR488">
            <v>0</v>
          </cell>
          <cell r="CS488" t="str">
            <v>N/A</v>
          </cell>
          <cell r="CT488">
            <v>0</v>
          </cell>
          <cell r="CU488" t="str">
            <v>N/A</v>
          </cell>
          <cell r="CV488">
            <v>0</v>
          </cell>
          <cell r="CW488">
            <v>68212500</v>
          </cell>
          <cell r="CX488" t="str">
            <v>NO</v>
          </cell>
          <cell r="CY488" t="str">
            <v>N/A</v>
          </cell>
          <cell r="CZ488" t="str">
            <v>N/A</v>
          </cell>
          <cell r="DA488" t="str">
            <v>N/A</v>
          </cell>
          <cell r="DB488">
            <v>45291</v>
          </cell>
          <cell r="DC488">
            <v>45291</v>
          </cell>
          <cell r="DD488">
            <v>-51</v>
          </cell>
          <cell r="DE488" t="str">
            <v>NO</v>
          </cell>
          <cell r="DF488" t="str">
            <v>Bogotá D.C.</v>
          </cell>
          <cell r="DG488" t="str">
            <v>Cumplimiento</v>
          </cell>
          <cell r="DH488" t="str">
            <v xml:space="preserve">21-45-101400219
</v>
          </cell>
          <cell r="DI488">
            <v>0</v>
          </cell>
          <cell r="DJ488" t="str">
            <v>Seguros del Estado S.A.</v>
          </cell>
          <cell r="DK488">
            <v>44967</v>
          </cell>
          <cell r="DL488" t="str">
            <v>09/02/2023 - 01/07/2024</v>
          </cell>
          <cell r="DM488">
            <v>44967</v>
          </cell>
          <cell r="DN488" t="str">
            <v>https://jepcolombia.sharepoint.com/:b:/g/SE/DAJ/SDC/EVhl_mkAol1Im-MZrnCLG-EB8nm85UMR97k10I0wWrvi3g?e=ipnyqu</v>
          </cell>
          <cell r="DO488" t="str">
            <v>Ninguna</v>
          </cell>
          <cell r="DP488" t="str">
            <v>Terminado</v>
          </cell>
          <cell r="DQ488" t="str">
            <v>Ingreso</v>
          </cell>
          <cell r="DR488" t="str">
            <v>N/A</v>
          </cell>
          <cell r="DS488" t="str">
            <v>PENDIENTE</v>
          </cell>
          <cell r="DT488" t="str">
            <v>N/A</v>
          </cell>
          <cell r="DU488" t="str">
            <v>MASCULINO</v>
          </cell>
        </row>
        <row r="489">
          <cell r="AY489" t="str">
            <v>JEP-003-2023</v>
          </cell>
          <cell r="AZ489" t="str">
            <v>JEP-CSPO-003-2023</v>
          </cell>
          <cell r="BA489" t="str">
            <v>Paola Casas</v>
          </cell>
          <cell r="BB489">
            <v>44924</v>
          </cell>
          <cell r="BC489" t="str">
            <v xml:space="preserve">Paola Andrea Casas Rodriguez </v>
          </cell>
          <cell r="BD489" t="str">
            <v>Contratos o convenios que no requieren pluralidad de ofertas</v>
          </cell>
          <cell r="BE489" t="str">
            <v>1. Prestación de servicios</v>
          </cell>
          <cell r="BF489" t="str">
            <v>Cédula de ciudadanía</v>
          </cell>
          <cell r="BG489">
            <v>1018444989</v>
          </cell>
          <cell r="BH489">
            <v>0</v>
          </cell>
          <cell r="BI489" t="str">
            <v>Persona Natural</v>
          </cell>
          <cell r="BJ489" t="str">
            <v>Bogotá D.C.</v>
          </cell>
          <cell r="BK489" t="str">
            <v>Prestar servicios profesionales para apoyar la gestión jurídica de la subdirección de contratación en los diferentes procesos y trámites que le sean asignados.</v>
          </cell>
          <cell r="BL489" t="str">
            <v>Funciones de la dependencia</v>
          </cell>
          <cell r="BM489" t="str">
            <v>Harvey Danilo Suárez Morales</v>
          </cell>
          <cell r="BN489" t="str">
            <v>Secretaría Ejecutiva</v>
          </cell>
          <cell r="BO489" t="str">
            <v xml:space="preserve">EE- Subdirección de Contratación </v>
          </cell>
          <cell r="BP489" t="str">
            <v>Fabio Leonardo Muñoz</v>
          </cell>
          <cell r="BQ489">
            <v>80769053</v>
          </cell>
          <cell r="BR489" t="str">
            <v xml:space="preserve">EE - Subdirección de Contratación </v>
          </cell>
          <cell r="BS489" t="str">
            <v>Nicolas Medina Rey
14 al 21 de agosto</v>
          </cell>
          <cell r="BT489" t="str">
            <v>N/A</v>
          </cell>
          <cell r="BU489" t="str">
            <v>N/A</v>
          </cell>
          <cell r="BV489" t="str">
            <v>Inversión</v>
          </cell>
          <cell r="BW489">
            <v>107100000</v>
          </cell>
          <cell r="BX489" t="str">
            <v>N/A</v>
          </cell>
          <cell r="BY489" t="str">
            <v>N/A</v>
          </cell>
          <cell r="BZ489">
            <v>8925000</v>
          </cell>
          <cell r="CA489" t="str">
            <v>N/A</v>
          </cell>
          <cell r="CB489">
            <v>21123</v>
          </cell>
          <cell r="CC489">
            <v>21623</v>
          </cell>
          <cell r="CD489">
            <v>2018011001175</v>
          </cell>
          <cell r="CE489">
            <v>44930</v>
          </cell>
          <cell r="CF489">
            <v>44930</v>
          </cell>
          <cell r="CG489" t="str">
            <v>N/A</v>
          </cell>
          <cell r="CH489" t="str">
            <v>N/A</v>
          </cell>
          <cell r="CI489" t="str">
            <v>N/A</v>
          </cell>
          <cell r="CJ489" t="str">
            <v>N/A</v>
          </cell>
          <cell r="CK489" t="str">
            <v>N/A</v>
          </cell>
          <cell r="CL489">
            <v>0</v>
          </cell>
          <cell r="CM489" t="str">
            <v>N/A</v>
          </cell>
          <cell r="CN489">
            <v>0</v>
          </cell>
          <cell r="CO489" t="str">
            <v>N/A</v>
          </cell>
          <cell r="CP489">
            <v>0</v>
          </cell>
          <cell r="CQ489" t="str">
            <v>N/A</v>
          </cell>
          <cell r="CR489">
            <v>0</v>
          </cell>
          <cell r="CS489" t="str">
            <v>N/A</v>
          </cell>
          <cell r="CT489">
            <v>0</v>
          </cell>
          <cell r="CU489" t="str">
            <v>N/A</v>
          </cell>
          <cell r="CV489">
            <v>0</v>
          </cell>
          <cell r="CW489">
            <v>107100000</v>
          </cell>
          <cell r="CX489" t="str">
            <v>NO</v>
          </cell>
          <cell r="CY489" t="str">
            <v>N/A</v>
          </cell>
          <cell r="CZ489" t="str">
            <v>N/A</v>
          </cell>
          <cell r="DA489" t="str">
            <v>N/A</v>
          </cell>
          <cell r="DB489">
            <v>45291</v>
          </cell>
          <cell r="DC489">
            <v>45291</v>
          </cell>
          <cell r="DD489">
            <v>-51</v>
          </cell>
          <cell r="DE489" t="str">
            <v>NO</v>
          </cell>
          <cell r="DF489" t="str">
            <v>Bogotá D.C.</v>
          </cell>
          <cell r="DG489" t="str">
            <v>Cumplimiento</v>
          </cell>
          <cell r="DH489" t="str">
            <v>14-47-101021393</v>
          </cell>
          <cell r="DI489">
            <v>0</v>
          </cell>
          <cell r="DJ489" t="str">
            <v>Seguros del Estado S.A.</v>
          </cell>
          <cell r="DK489">
            <v>44930</v>
          </cell>
          <cell r="DL489" t="str">
            <v>04/01/2023 - 01/07/2024</v>
          </cell>
          <cell r="DM489">
            <v>44930</v>
          </cell>
          <cell r="DN489" t="str">
            <v>https://jepcolombia.sharepoint.com/:b:/g/SE/DAJ/SDC/EXBoIt95Oh1Mi_aDL_H5-9EBssFL6K62TQe1SSA_8FQCDQ?e=wVsoz3</v>
          </cell>
          <cell r="DO489" t="str">
            <v>Ninguna</v>
          </cell>
          <cell r="DP489" t="str">
            <v>Terminado</v>
          </cell>
          <cell r="DQ489" t="str">
            <v>Ingreso</v>
          </cell>
          <cell r="DR489" t="str">
            <v>N/A</v>
          </cell>
          <cell r="DS489" t="str">
            <v>DERECHO</v>
          </cell>
          <cell r="DT489" t="str">
            <v>N/A</v>
          </cell>
          <cell r="DU489" t="str">
            <v>FEMENINO</v>
          </cell>
        </row>
        <row r="490">
          <cell r="AY490" t="str">
            <v>JEP-005-2023</v>
          </cell>
          <cell r="AZ490" t="str">
            <v>JEP-CSPO-005-2023</v>
          </cell>
          <cell r="BA490" t="str">
            <v>Paola Casas</v>
          </cell>
          <cell r="BB490">
            <v>44924</v>
          </cell>
          <cell r="BC490" t="str">
            <v xml:space="preserve"> Camila Mendez Quimbayo</v>
          </cell>
          <cell r="BD490" t="str">
            <v>Contratos o convenios que no requieren pluralidad de ofertas</v>
          </cell>
          <cell r="BE490" t="str">
            <v>1. Prestación de servicios</v>
          </cell>
          <cell r="BF490" t="str">
            <v>Cédula de ciudadanía</v>
          </cell>
          <cell r="BG490">
            <v>52997066</v>
          </cell>
          <cell r="BH490">
            <v>3</v>
          </cell>
          <cell r="BI490" t="str">
            <v>Persona Natural</v>
          </cell>
          <cell r="BJ490" t="str">
            <v>Bogotá D.C.</v>
          </cell>
          <cell r="BK490" t="str">
            <v>Prestar servicios profesionales para apoyar y acompañar la gestión jurídica de la Subdirección de Contratación en los diferentes procesos, trámites y gestiones que le sean asignados para revisión y trámite.</v>
          </cell>
          <cell r="BL490" t="str">
            <v>Funciones de la dependencia</v>
          </cell>
          <cell r="BM490" t="str">
            <v>Harvey Danilo Suárez Morales</v>
          </cell>
          <cell r="BN490" t="str">
            <v>Secretaría Ejecutiva</v>
          </cell>
          <cell r="BO490" t="str">
            <v xml:space="preserve">EE- Subdirección de Contratación </v>
          </cell>
          <cell r="BP490" t="str">
            <v>Fabio Leonardo Muñoz</v>
          </cell>
          <cell r="BQ490">
            <v>80769053</v>
          </cell>
          <cell r="BR490" t="str">
            <v xml:space="preserve">EE - Subdirección de Contratación </v>
          </cell>
          <cell r="BS490" t="str">
            <v>Nicolas Medina Rey
14 al 21 de agosto</v>
          </cell>
          <cell r="BT490" t="str">
            <v>N/A</v>
          </cell>
          <cell r="BU490" t="str">
            <v>N/A</v>
          </cell>
          <cell r="BV490" t="str">
            <v>Inversión</v>
          </cell>
          <cell r="BW490">
            <v>113400000</v>
          </cell>
          <cell r="BX490" t="str">
            <v>N/A</v>
          </cell>
          <cell r="BY490" t="str">
            <v>N/A</v>
          </cell>
          <cell r="BZ490">
            <v>9450000</v>
          </cell>
          <cell r="CA490" t="str">
            <v>N/A</v>
          </cell>
          <cell r="CB490">
            <v>21723</v>
          </cell>
          <cell r="CC490">
            <v>21623</v>
          </cell>
          <cell r="CD490" t="str">
            <v xml:space="preserve">	2018011001175</v>
          </cell>
          <cell r="CE490">
            <v>44930</v>
          </cell>
          <cell r="CF490">
            <v>44931</v>
          </cell>
          <cell r="CG490" t="str">
            <v>N/A</v>
          </cell>
          <cell r="CH490" t="str">
            <v>N/A</v>
          </cell>
          <cell r="CI490" t="str">
            <v>N/A</v>
          </cell>
          <cell r="CJ490" t="str">
            <v>N/A</v>
          </cell>
          <cell r="CK490" t="str">
            <v>N/A</v>
          </cell>
          <cell r="CL490">
            <v>0</v>
          </cell>
          <cell r="CM490" t="str">
            <v>N/A</v>
          </cell>
          <cell r="CN490">
            <v>0</v>
          </cell>
          <cell r="CO490" t="str">
            <v>N/A</v>
          </cell>
          <cell r="CP490">
            <v>0</v>
          </cell>
          <cell r="CQ490" t="str">
            <v>N/A</v>
          </cell>
          <cell r="CR490">
            <v>0</v>
          </cell>
          <cell r="CS490" t="str">
            <v>N/A</v>
          </cell>
          <cell r="CT490">
            <v>0</v>
          </cell>
          <cell r="CU490" t="str">
            <v>N/A</v>
          </cell>
          <cell r="CV490">
            <v>-17</v>
          </cell>
          <cell r="CW490">
            <v>113400000</v>
          </cell>
          <cell r="CX490" t="str">
            <v>NO</v>
          </cell>
          <cell r="CY490" t="str">
            <v>N/A</v>
          </cell>
          <cell r="CZ490" t="str">
            <v>N/A</v>
          </cell>
          <cell r="DA490" t="str">
            <v>N/A</v>
          </cell>
          <cell r="DB490">
            <v>45291</v>
          </cell>
          <cell r="DC490">
            <v>45274</v>
          </cell>
          <cell r="DD490">
            <v>-68</v>
          </cell>
          <cell r="DE490" t="str">
            <v>NO</v>
          </cell>
          <cell r="DF490" t="str">
            <v>Bogotá D.C.</v>
          </cell>
          <cell r="DG490" t="str">
            <v>Cumplimiento</v>
          </cell>
          <cell r="DH490" t="str">
            <v>15-47-101010560</v>
          </cell>
          <cell r="DI490">
            <v>0</v>
          </cell>
          <cell r="DJ490" t="str">
            <v>Seguros del Estado S.A.</v>
          </cell>
          <cell r="DK490">
            <v>44931</v>
          </cell>
          <cell r="DL490" t="str">
            <v>04/01/2023 - 10/07/2024</v>
          </cell>
          <cell r="DM490">
            <v>44931</v>
          </cell>
          <cell r="DN490" t="str">
            <v>https://jepcolombia.sharepoint.com/:b:/g/SE/DAJ/SDC/ETxqZ4M5dPRFuvOPqDGQ-m8BRz4sxQk-3mlyoeY72g9hkw?e=NPfbKJ</v>
          </cell>
          <cell r="DO490" t="str">
            <v>Ninguna</v>
          </cell>
          <cell r="DP490" t="str">
            <v>Terminado</v>
          </cell>
          <cell r="DQ490" t="str">
            <v>Terminación anticipada</v>
          </cell>
          <cell r="DR490" t="str">
            <v>N/A</v>
          </cell>
          <cell r="DS490" t="str">
            <v>DERECHO</v>
          </cell>
          <cell r="DT490" t="str">
            <v>N/A</v>
          </cell>
          <cell r="DU490" t="str">
            <v>FEMENINO</v>
          </cell>
        </row>
        <row r="491">
          <cell r="AY491" t="str">
            <v>JEP-002-2023</v>
          </cell>
          <cell r="AZ491" t="str">
            <v>JEP-CSPO-002-2023</v>
          </cell>
          <cell r="BA491" t="str">
            <v>Paola Casas</v>
          </cell>
          <cell r="BB491">
            <v>44924</v>
          </cell>
          <cell r="BC491" t="str">
            <v xml:space="preserve">Gisela Katherine Velasquez Franco </v>
          </cell>
          <cell r="BD491" t="str">
            <v>Contratos o convenios que no requieren pluralidad de ofertas</v>
          </cell>
          <cell r="BE491" t="str">
            <v>1. Prestación de servicios</v>
          </cell>
          <cell r="BF491" t="str">
            <v>Cédula de ciudadanía</v>
          </cell>
          <cell r="BG491">
            <v>52938647</v>
          </cell>
          <cell r="BH491">
            <v>0</v>
          </cell>
          <cell r="BI491" t="str">
            <v>Persona Natural</v>
          </cell>
          <cell r="BJ491" t="str">
            <v>Bogotá D.C.</v>
          </cell>
          <cell r="BK491" t="str">
            <v xml:space="preserve">Prestar servicios de apoyo y acompañamiento a la subdirección de contratación en la organización, digitalización, archivo y seguimiento de los documentos físicos y electrónicos a cargo de la dependencia, el registro de información en bases de datos y verificación de información contractual. </v>
          </cell>
          <cell r="BL491" t="str">
            <v>Funciones de la dependencia</v>
          </cell>
          <cell r="BM491" t="str">
            <v>Harvey Danilo Suárez Morales</v>
          </cell>
          <cell r="BN491" t="str">
            <v>Secretaría Ejecutiva</v>
          </cell>
          <cell r="BO491" t="str">
            <v xml:space="preserve">EE- Subdirección de Contratación </v>
          </cell>
          <cell r="BP491" t="str">
            <v>Fabio Leonardo Muñoz</v>
          </cell>
          <cell r="BQ491">
            <v>80769053</v>
          </cell>
          <cell r="BR491" t="str">
            <v xml:space="preserve">EE - Subdirección de Contratación </v>
          </cell>
          <cell r="BS491" t="str">
            <v>Nicolas Medina Rey
14 al 21 de agosto</v>
          </cell>
          <cell r="BT491" t="str">
            <v>N/A</v>
          </cell>
          <cell r="BU491" t="str">
            <v>N/A</v>
          </cell>
          <cell r="BV491" t="str">
            <v>Inversión</v>
          </cell>
          <cell r="BW491">
            <v>45537276</v>
          </cell>
          <cell r="BX491" t="str">
            <v>N/A</v>
          </cell>
          <cell r="BY491" t="str">
            <v>N/A</v>
          </cell>
          <cell r="BZ491">
            <v>3794773</v>
          </cell>
          <cell r="CA491" t="str">
            <v>N/A</v>
          </cell>
          <cell r="CB491">
            <v>42123</v>
          </cell>
          <cell r="CC491">
            <v>22023</v>
          </cell>
          <cell r="CD491">
            <v>2018011001175</v>
          </cell>
          <cell r="CE491">
            <v>44931</v>
          </cell>
          <cell r="CF491">
            <v>44932</v>
          </cell>
          <cell r="CG491" t="str">
            <v>N/A</v>
          </cell>
          <cell r="CH491" t="str">
            <v>N/A</v>
          </cell>
          <cell r="CI491" t="str">
            <v>N/A</v>
          </cell>
          <cell r="CJ491" t="str">
            <v>N/A</v>
          </cell>
          <cell r="CK491" t="str">
            <v>N/A</v>
          </cell>
          <cell r="CL491">
            <v>0</v>
          </cell>
          <cell r="CM491" t="str">
            <v>N/A</v>
          </cell>
          <cell r="CN491">
            <v>0</v>
          </cell>
          <cell r="CO491" t="str">
            <v>N/A</v>
          </cell>
          <cell r="CP491">
            <v>0</v>
          </cell>
          <cell r="CQ491" t="str">
            <v>N/A</v>
          </cell>
          <cell r="CR491">
            <v>0</v>
          </cell>
          <cell r="CS491" t="str">
            <v>N/A</v>
          </cell>
          <cell r="CT491">
            <v>0</v>
          </cell>
          <cell r="CU491" t="str">
            <v>N/A</v>
          </cell>
          <cell r="CV491">
            <v>0</v>
          </cell>
          <cell r="CW491">
            <v>45537276</v>
          </cell>
          <cell r="CX491" t="str">
            <v>NO</v>
          </cell>
          <cell r="CY491" t="str">
            <v>N/A</v>
          </cell>
          <cell r="CZ491" t="str">
            <v>N/A</v>
          </cell>
          <cell r="DA491" t="str">
            <v>N/A</v>
          </cell>
          <cell r="DB491">
            <v>45291</v>
          </cell>
          <cell r="DC491">
            <v>45291</v>
          </cell>
          <cell r="DD491">
            <v>-51</v>
          </cell>
          <cell r="DE491" t="str">
            <v>NO</v>
          </cell>
          <cell r="DF491" t="str">
            <v>Bogotá D.C.</v>
          </cell>
          <cell r="DG491" t="str">
            <v>Cumplimiento</v>
          </cell>
          <cell r="DH491" t="str">
            <v>14-47-101021426</v>
          </cell>
          <cell r="DI491">
            <v>0</v>
          </cell>
          <cell r="DJ491" t="str">
            <v>Seguros del Estado S.A.</v>
          </cell>
          <cell r="DK491">
            <v>44931</v>
          </cell>
          <cell r="DL491" t="str">
            <v>05/01/2023 - 01/07/2024</v>
          </cell>
          <cell r="DM491">
            <v>44932</v>
          </cell>
          <cell r="DN491" t="str">
            <v>https://jepcolombia.sharepoint.com/:b:/g/SE/DAJ/SDC/EcepKeDq3xNCn0iKJDLNBW4B1ttTjuSe6-j614nIpQ0z3Q?e=isnvPI</v>
          </cell>
          <cell r="DO491" t="str">
            <v>Ninguna</v>
          </cell>
          <cell r="DP491" t="str">
            <v>Terminado</v>
          </cell>
          <cell r="DQ491" t="str">
            <v>Ingreso</v>
          </cell>
          <cell r="DR491" t="str">
            <v>N/A</v>
          </cell>
          <cell r="DS491" t="str">
            <v>ASISTENCIA EN ADMINISTRACIÓN DOCUMENTAL</v>
          </cell>
          <cell r="DT491" t="str">
            <v>N/A</v>
          </cell>
          <cell r="DU491" t="str">
            <v>FEMENINO</v>
          </cell>
        </row>
        <row r="492">
          <cell r="AY492" t="str">
            <v>JEP-022-2023</v>
          </cell>
          <cell r="AZ492" t="str">
            <v>JEP-CSPO-022-2023</v>
          </cell>
          <cell r="BA492" t="str">
            <v>Laura Paredes</v>
          </cell>
          <cell r="BB492">
            <v>44937</v>
          </cell>
          <cell r="BC492" t="str">
            <v>Carlos Enrique Alarcón  Sandino</v>
          </cell>
          <cell r="BD492" t="str">
            <v>Contratos o convenios que no requieren pluralidad de ofertas</v>
          </cell>
          <cell r="BE492" t="str">
            <v>1. Prestación de servicios</v>
          </cell>
          <cell r="BF492" t="str">
            <v>Cédula de ciudadanía</v>
          </cell>
          <cell r="BG492">
            <v>1016016724</v>
          </cell>
          <cell r="BH492">
            <v>3</v>
          </cell>
          <cell r="BI492" t="str">
            <v>Persona Natural</v>
          </cell>
          <cell r="BJ492" t="str">
            <v>Bogotá D.C.</v>
          </cell>
          <cell r="BK492" t="str">
            <v>Prestar servicios profesionales para apoyar y acompañar la gestión jurídica de la Subdirección de Contratación en los diferentes procesos, trámites y gestiones que le sean asignados para revisión y trámite</v>
          </cell>
          <cell r="BL492" t="str">
            <v>Funciones de la dependencia</v>
          </cell>
          <cell r="BM492" t="str">
            <v>Harvey Danilo Suárez Morales</v>
          </cell>
          <cell r="BN492" t="str">
            <v>Secretaría Ejecutiva</v>
          </cell>
          <cell r="BO492" t="str">
            <v xml:space="preserve">EE- Subdirección de Contratación </v>
          </cell>
          <cell r="BP492" t="str">
            <v>Fabio Leonardo Muñoz</v>
          </cell>
          <cell r="BQ492">
            <v>80769053</v>
          </cell>
          <cell r="BR492" t="str">
            <v xml:space="preserve">EE - Subdirección de Contratación </v>
          </cell>
          <cell r="BS492" t="str">
            <v>Nicolas Medina Rey
14 al 21 de agosto</v>
          </cell>
          <cell r="BT492" t="str">
            <v>N/A</v>
          </cell>
          <cell r="BU492" t="str">
            <v>N/A</v>
          </cell>
          <cell r="BV492" t="str">
            <v>Inversión</v>
          </cell>
          <cell r="BW492">
            <v>113400000</v>
          </cell>
          <cell r="BX492" t="str">
            <v>N/A</v>
          </cell>
          <cell r="BY492" t="str">
            <v>N/A</v>
          </cell>
          <cell r="BZ492">
            <v>9450000</v>
          </cell>
          <cell r="CA492" t="str">
            <v>N/A</v>
          </cell>
          <cell r="CB492">
            <v>22523</v>
          </cell>
          <cell r="CC492">
            <v>24223</v>
          </cell>
          <cell r="CD492">
            <v>2018011001175</v>
          </cell>
          <cell r="CE492">
            <v>44938</v>
          </cell>
          <cell r="CF492">
            <v>44939</v>
          </cell>
          <cell r="CG492" t="str">
            <v>N/A</v>
          </cell>
          <cell r="CH492" t="str">
            <v>N/A</v>
          </cell>
          <cell r="CI492" t="str">
            <v>N/A</v>
          </cell>
          <cell r="CJ492" t="str">
            <v>N/A</v>
          </cell>
          <cell r="CK492" t="str">
            <v>N/A</v>
          </cell>
          <cell r="CL492">
            <v>0</v>
          </cell>
          <cell r="CM492" t="str">
            <v>N/A</v>
          </cell>
          <cell r="CN492">
            <v>0</v>
          </cell>
          <cell r="CO492" t="str">
            <v>N/A</v>
          </cell>
          <cell r="CP492">
            <v>0</v>
          </cell>
          <cell r="CQ492" t="str">
            <v>N/A</v>
          </cell>
          <cell r="CR492">
            <v>0</v>
          </cell>
          <cell r="CS492" t="str">
            <v>N/A</v>
          </cell>
          <cell r="CT492">
            <v>0</v>
          </cell>
          <cell r="CU492" t="str">
            <v>N/A</v>
          </cell>
          <cell r="CV492">
            <v>-17</v>
          </cell>
          <cell r="CW492">
            <v>113400000</v>
          </cell>
          <cell r="CX492" t="str">
            <v>NO</v>
          </cell>
          <cell r="CY492" t="str">
            <v>N/A</v>
          </cell>
          <cell r="CZ492" t="str">
            <v>N/A</v>
          </cell>
          <cell r="DA492" t="str">
            <v>N/A</v>
          </cell>
          <cell r="DB492">
            <v>45291</v>
          </cell>
          <cell r="DC492">
            <v>45274</v>
          </cell>
          <cell r="DD492">
            <v>-68</v>
          </cell>
          <cell r="DE492" t="str">
            <v>NO</v>
          </cell>
          <cell r="DF492" t="str">
            <v>Bogotá D.C.</v>
          </cell>
          <cell r="DG492" t="str">
            <v>Cumplimiento</v>
          </cell>
          <cell r="DH492" t="str">
            <v>340-47-994000041433</v>
          </cell>
          <cell r="DI492">
            <v>0</v>
          </cell>
          <cell r="DJ492" t="str">
            <v>Aseguradora Solidaria de Colombia</v>
          </cell>
          <cell r="DK492">
            <v>44938</v>
          </cell>
          <cell r="DL492" t="str">
            <v>12/01/2023 - 10/07/2024</v>
          </cell>
          <cell r="DM492">
            <v>44939</v>
          </cell>
          <cell r="DN492" t="str">
            <v>https://jepcolombia.sharepoint.com/:b:/g/SE/DAJ/SDC/Ec4YjOOcur9NmirCjOqJOo4Bb9gTwdh7iXcD-9pzshDnCA?e=I6oqUK</v>
          </cell>
          <cell r="DO492" t="str">
            <v>Ninguna</v>
          </cell>
          <cell r="DP492" t="str">
            <v>Terminado</v>
          </cell>
          <cell r="DQ492" t="str">
            <v>Terminación anticipada</v>
          </cell>
          <cell r="DR492" t="str">
            <v>N/A</v>
          </cell>
          <cell r="DS492" t="str">
            <v>DERECHO</v>
          </cell>
          <cell r="DT492" t="str">
            <v>N/A</v>
          </cell>
          <cell r="DU492" t="str">
            <v>MASCULINO</v>
          </cell>
        </row>
        <row r="493">
          <cell r="AY493" t="str">
            <v>JEP-006-2023</v>
          </cell>
          <cell r="AZ493" t="str">
            <v>JEP-CSPO-006-2023</v>
          </cell>
          <cell r="BA493" t="str">
            <v>Paola Casas</v>
          </cell>
          <cell r="BB493">
            <v>44924</v>
          </cell>
          <cell r="BC493" t="str">
            <v>Jairo Ernesto Cuellar Jiménez</v>
          </cell>
          <cell r="BD493" t="str">
            <v>Contratos o convenios que no requieren pluralidad de ofertas</v>
          </cell>
          <cell r="BE493" t="str">
            <v>1. Prestación de servicios</v>
          </cell>
          <cell r="BF493" t="str">
            <v>Cédula de ciudadanía</v>
          </cell>
          <cell r="BG493">
            <v>79938281</v>
          </cell>
          <cell r="BH493">
            <v>7</v>
          </cell>
          <cell r="BI493" t="str">
            <v>Persona Natural</v>
          </cell>
          <cell r="BJ493" t="str">
            <v>Bogotá D.C.</v>
          </cell>
          <cell r="BK493" t="str">
            <v>Prestar servicios profesionales para apoyar la gestión jurídica de la subdirección de contratación en los diferentes procesos y trámites que le sean asignados.</v>
          </cell>
          <cell r="BL493" t="str">
            <v>Funciones de la dependencia</v>
          </cell>
          <cell r="BM493" t="str">
            <v>Harvey Danilo Suárez Morales</v>
          </cell>
          <cell r="BN493" t="str">
            <v>Secretaría Ejecutiva</v>
          </cell>
          <cell r="BO493" t="str">
            <v xml:space="preserve">EE- Subdirección de Contratación </v>
          </cell>
          <cell r="BP493" t="str">
            <v>Fabio Leonardo Muñoz</v>
          </cell>
          <cell r="BQ493">
            <v>80769053</v>
          </cell>
          <cell r="BR493" t="str">
            <v xml:space="preserve">EE - Subdirección de Contratación </v>
          </cell>
          <cell r="BS493" t="str">
            <v>Nicolas Medina Rey
14 al 21 de agosto</v>
          </cell>
          <cell r="BT493" t="str">
            <v>N/A</v>
          </cell>
          <cell r="BU493" t="str">
            <v>N/A</v>
          </cell>
          <cell r="BV493" t="str">
            <v>Inversión</v>
          </cell>
          <cell r="BW493">
            <v>107100000</v>
          </cell>
          <cell r="BX493" t="str">
            <v>N/A</v>
          </cell>
          <cell r="BY493" t="str">
            <v>N/A</v>
          </cell>
          <cell r="BZ493">
            <v>8925000</v>
          </cell>
          <cell r="CA493" t="str">
            <v>N/A</v>
          </cell>
          <cell r="CB493">
            <v>23223</v>
          </cell>
          <cell r="CC493">
            <v>21723</v>
          </cell>
          <cell r="CD493">
            <v>2018011001175</v>
          </cell>
          <cell r="CE493">
            <v>44930</v>
          </cell>
          <cell r="CF493">
            <v>44931</v>
          </cell>
          <cell r="CG493" t="str">
            <v>N/A</v>
          </cell>
          <cell r="CH493" t="str">
            <v>N/A</v>
          </cell>
          <cell r="CI493" t="str">
            <v>N/A</v>
          </cell>
          <cell r="CJ493" t="str">
            <v>N/A</v>
          </cell>
          <cell r="CK493" t="str">
            <v>N/A</v>
          </cell>
          <cell r="CL493">
            <v>0</v>
          </cell>
          <cell r="CM493" t="str">
            <v>N/A</v>
          </cell>
          <cell r="CN493">
            <v>0</v>
          </cell>
          <cell r="CO493" t="str">
            <v>N/A</v>
          </cell>
          <cell r="CP493">
            <v>0</v>
          </cell>
          <cell r="CQ493" t="str">
            <v>N/A</v>
          </cell>
          <cell r="CR493">
            <v>0</v>
          </cell>
          <cell r="CS493" t="str">
            <v>N/A</v>
          </cell>
          <cell r="CT493">
            <v>0</v>
          </cell>
          <cell r="CU493" t="str">
            <v>N/A</v>
          </cell>
          <cell r="CV493">
            <v>-17</v>
          </cell>
          <cell r="CW493">
            <v>107100000</v>
          </cell>
          <cell r="CX493" t="str">
            <v>NO</v>
          </cell>
          <cell r="CY493" t="str">
            <v>N/A</v>
          </cell>
          <cell r="CZ493" t="str">
            <v>N/A</v>
          </cell>
          <cell r="DA493" t="str">
            <v>N/A</v>
          </cell>
          <cell r="DB493">
            <v>45291</v>
          </cell>
          <cell r="DC493">
            <v>45274</v>
          </cell>
          <cell r="DD493">
            <v>-68</v>
          </cell>
          <cell r="DE493" t="str">
            <v>NO</v>
          </cell>
          <cell r="DF493" t="str">
            <v>Bogotá D.C.</v>
          </cell>
          <cell r="DG493" t="str">
            <v>Cumplimiento</v>
          </cell>
          <cell r="DH493" t="str">
            <v>340-47-994000041259</v>
          </cell>
          <cell r="DI493">
            <v>0</v>
          </cell>
          <cell r="DJ493" t="str">
            <v>Aseguradora Solidaria de Colombia</v>
          </cell>
          <cell r="DK493">
            <v>44930</v>
          </cell>
          <cell r="DL493" t="str">
            <v>04/01/2023 - 10/07/2024</v>
          </cell>
          <cell r="DM493">
            <v>44931</v>
          </cell>
          <cell r="DN493" t="str">
            <v>https://jepcolombia.sharepoint.com/:b:/g/SE/DAJ/SDC/EZ2ckDDnycdOviCVHOPmDR4BEt9OkpNUBkiWrQnytX3O7A?e=2H8Uik</v>
          </cell>
          <cell r="DO493" t="str">
            <v>Ninguna</v>
          </cell>
          <cell r="DP493" t="str">
            <v>Terminado</v>
          </cell>
          <cell r="DQ493" t="str">
            <v>Terminación anticipada</v>
          </cell>
          <cell r="DR493" t="str">
            <v>N/A</v>
          </cell>
          <cell r="DS493" t="str">
            <v>DERECHO</v>
          </cell>
          <cell r="DT493" t="str">
            <v>N/A</v>
          </cell>
          <cell r="DU493" t="str">
            <v>MASCULINO</v>
          </cell>
        </row>
        <row r="494">
          <cell r="AY494" t="str">
            <v>JEP-018-2023</v>
          </cell>
          <cell r="AZ494" t="str">
            <v>JEP-CSPO-018-2023</v>
          </cell>
          <cell r="BA494" t="str">
            <v>Carlos Torres</v>
          </cell>
          <cell r="BB494">
            <v>44936</v>
          </cell>
          <cell r="BC494" t="str">
            <v>Arinson Armando Ruiz Utria</v>
          </cell>
          <cell r="BD494" t="str">
            <v>Contratos o convenios que no requieren pluralidad de ofertas</v>
          </cell>
          <cell r="BE494" t="str">
            <v>1. Prestación de servicios</v>
          </cell>
          <cell r="BF494" t="str">
            <v>Cédula de ciudadanía</v>
          </cell>
          <cell r="BG494">
            <v>1118815051</v>
          </cell>
          <cell r="BH494">
            <v>3</v>
          </cell>
          <cell r="BI494" t="str">
            <v>Persona Natural</v>
          </cell>
          <cell r="BJ494" t="str">
            <v>Bogotá D.C.</v>
          </cell>
          <cell r="BK494" t="str">
            <v>Prestar servicios profesionales para apoyar la gestión jurídica de la subdirección de contratación en los diferentes procesos y trámites que le sean asignados</v>
          </cell>
          <cell r="BL494" t="str">
            <v>Funciones de la dependencia</v>
          </cell>
          <cell r="BM494" t="str">
            <v>Harvey Danilo Suárez Morales</v>
          </cell>
          <cell r="BN494" t="str">
            <v>Subsecretaría Ejecutiva</v>
          </cell>
          <cell r="BO494" t="str">
            <v xml:space="preserve">EE- Subdirección de Contratación </v>
          </cell>
          <cell r="BP494" t="str">
            <v>Fabio Leonardo Muñoz</v>
          </cell>
          <cell r="BQ494">
            <v>80769053</v>
          </cell>
          <cell r="BR494" t="str">
            <v xml:space="preserve">EE - Subdirección de Contratación </v>
          </cell>
          <cell r="BS494" t="str">
            <v>Nicolas Medina Rey
14 al 21 de agosto</v>
          </cell>
          <cell r="BT494" t="str">
            <v>N/A</v>
          </cell>
          <cell r="BU494" t="str">
            <v>N/A</v>
          </cell>
          <cell r="BV494" t="str">
            <v>Inversión</v>
          </cell>
          <cell r="BW494">
            <v>104422500</v>
          </cell>
          <cell r="BX494" t="str">
            <v>N/A</v>
          </cell>
          <cell r="BY494" t="str">
            <v>N/A</v>
          </cell>
          <cell r="BZ494">
            <v>8925000</v>
          </cell>
          <cell r="CA494" t="str">
            <v>N/A</v>
          </cell>
          <cell r="CB494">
            <v>23123</v>
          </cell>
          <cell r="CC494">
            <v>24023</v>
          </cell>
          <cell r="CD494">
            <v>2018011001175</v>
          </cell>
          <cell r="CE494">
            <v>44938</v>
          </cell>
          <cell r="CF494">
            <v>44939</v>
          </cell>
          <cell r="CG494" t="str">
            <v>N/A</v>
          </cell>
          <cell r="CH494" t="str">
            <v>N/A</v>
          </cell>
          <cell r="CI494" t="str">
            <v>N/A</v>
          </cell>
          <cell r="CJ494" t="str">
            <v>N/A</v>
          </cell>
          <cell r="CK494" t="str">
            <v>N/A</v>
          </cell>
          <cell r="CL494">
            <v>0</v>
          </cell>
          <cell r="CM494" t="str">
            <v>N/A</v>
          </cell>
          <cell r="CN494">
            <v>0</v>
          </cell>
          <cell r="CO494" t="str">
            <v>N/A</v>
          </cell>
          <cell r="CP494">
            <v>0</v>
          </cell>
          <cell r="CQ494" t="str">
            <v>N/A</v>
          </cell>
          <cell r="CR494">
            <v>0</v>
          </cell>
          <cell r="CS494" t="str">
            <v>N/A</v>
          </cell>
          <cell r="CT494">
            <v>0</v>
          </cell>
          <cell r="CU494" t="str">
            <v>N/A</v>
          </cell>
          <cell r="CV494">
            <v>-17</v>
          </cell>
          <cell r="CW494">
            <v>104422500</v>
          </cell>
          <cell r="CX494" t="str">
            <v>NO</v>
          </cell>
          <cell r="CY494" t="str">
            <v>N/A</v>
          </cell>
          <cell r="CZ494" t="str">
            <v>N/A</v>
          </cell>
          <cell r="DA494" t="str">
            <v>N/A</v>
          </cell>
          <cell r="DB494">
            <v>45291</v>
          </cell>
          <cell r="DC494">
            <v>45274</v>
          </cell>
          <cell r="DD494">
            <v>-68</v>
          </cell>
          <cell r="DE494" t="str">
            <v>NO</v>
          </cell>
          <cell r="DF494" t="str">
            <v>Bogotá D.C.</v>
          </cell>
          <cell r="DG494" t="str">
            <v>Cumplimiento</v>
          </cell>
          <cell r="DH494" t="str">
            <v xml:space="preserve">	11-47-101013691</v>
          </cell>
          <cell r="DI494">
            <v>0</v>
          </cell>
          <cell r="DJ494" t="str">
            <v>Seguros del Estado S.A.</v>
          </cell>
          <cell r="DK494">
            <v>44937</v>
          </cell>
          <cell r="DL494" t="str">
            <v>11/01/2023 - 05/07/2024</v>
          </cell>
          <cell r="DM494">
            <v>44938</v>
          </cell>
          <cell r="DN494" t="str">
            <v>https://jepcolombia.sharepoint.com/:b:/g/SE/DAJ/SDC/EZPds8N7xmtMk2GzjkoOWJ8BzExlECGPjd3V7YCYA1SOaw?e=gJw42E</v>
          </cell>
          <cell r="DO494" t="str">
            <v>Ninguna</v>
          </cell>
          <cell r="DP494" t="str">
            <v>Terminado</v>
          </cell>
          <cell r="DQ494" t="str">
            <v>Terminación anticipada</v>
          </cell>
          <cell r="DR494" t="str">
            <v>N/A</v>
          </cell>
          <cell r="DS494" t="str">
            <v>DERECHO</v>
          </cell>
          <cell r="DT494" t="str">
            <v>N/A</v>
          </cell>
          <cell r="DU494" t="str">
            <v>MASCULINO</v>
          </cell>
        </row>
        <row r="495">
          <cell r="AY495" t="str">
            <v>JEP-027-2023</v>
          </cell>
          <cell r="AZ495" t="str">
            <v>JEP-CSPO-027-2023</v>
          </cell>
          <cell r="BA495" t="str">
            <v>Carlos Torres</v>
          </cell>
          <cell r="BB495">
            <v>44938</v>
          </cell>
          <cell r="BC495" t="str">
            <v>Julieth Del Carmen Barrera Caparroso</v>
          </cell>
          <cell r="BD495" t="str">
            <v>Contratos o convenios que no requieren pluralidad de ofertas</v>
          </cell>
          <cell r="BE495" t="str">
            <v>1. Prestación de servicios</v>
          </cell>
          <cell r="BF495" t="str">
            <v>Cédula de ciudadanía</v>
          </cell>
          <cell r="BG495">
            <v>1143344862</v>
          </cell>
          <cell r="BH495">
            <v>9</v>
          </cell>
          <cell r="BI495" t="str">
            <v>Persona Natural</v>
          </cell>
          <cell r="BJ495" t="str">
            <v>Bogotá D.C.</v>
          </cell>
          <cell r="BK495" t="str">
            <v>Prestar servicios profesionales para apoyar la gestión jurídica de la subdirección de contratación en los diferentes procesos y trámites que le sean asignados</v>
          </cell>
          <cell r="BL495" t="str">
            <v>Funciones de la dependencia</v>
          </cell>
          <cell r="BM495" t="str">
            <v>Harvey Danilo Suárez Morales</v>
          </cell>
          <cell r="BN495" t="str">
            <v>Secretaría Ejecutiva</v>
          </cell>
          <cell r="BO495" t="str">
            <v xml:space="preserve">EE- Subdirección de Contratación </v>
          </cell>
          <cell r="BP495" t="str">
            <v>Fabio Leonardo Muñoz</v>
          </cell>
          <cell r="BQ495">
            <v>80769053</v>
          </cell>
          <cell r="BR495" t="str">
            <v xml:space="preserve">EE - Subdirección de Contratación </v>
          </cell>
          <cell r="BS495" t="str">
            <v>Nicolas Medina Rey
14 al 21 de agosto</v>
          </cell>
          <cell r="BT495" t="str">
            <v>N/A</v>
          </cell>
          <cell r="BU495" t="str">
            <v>N/A</v>
          </cell>
          <cell r="BV495" t="str">
            <v>Inversión</v>
          </cell>
          <cell r="BW495">
            <v>103232500</v>
          </cell>
          <cell r="BX495" t="str">
            <v>N/A</v>
          </cell>
          <cell r="BY495" t="str">
            <v>N/A</v>
          </cell>
          <cell r="BZ495">
            <v>8925000</v>
          </cell>
          <cell r="CA495" t="str">
            <v>N/A</v>
          </cell>
          <cell r="CB495">
            <v>21323</v>
          </cell>
          <cell r="CC495">
            <v>25823</v>
          </cell>
          <cell r="CD495" t="str">
            <v xml:space="preserve">	2018011001175</v>
          </cell>
          <cell r="CE495">
            <v>44939</v>
          </cell>
          <cell r="CF495">
            <v>44942</v>
          </cell>
          <cell r="CG495" t="str">
            <v>N/A</v>
          </cell>
          <cell r="CH495" t="str">
            <v>N/A</v>
          </cell>
          <cell r="CI495" t="str">
            <v>N/A</v>
          </cell>
          <cell r="CJ495" t="str">
            <v>N/A</v>
          </cell>
          <cell r="CK495" t="str">
            <v>N/A</v>
          </cell>
          <cell r="CL495">
            <v>0</v>
          </cell>
          <cell r="CM495" t="str">
            <v>N/A</v>
          </cell>
          <cell r="CN495">
            <v>0</v>
          </cell>
          <cell r="CO495" t="str">
            <v>N/A</v>
          </cell>
          <cell r="CP495">
            <v>0</v>
          </cell>
          <cell r="CQ495" t="str">
            <v>N/A</v>
          </cell>
          <cell r="CR495">
            <v>0</v>
          </cell>
          <cell r="CS495" t="str">
            <v>N/A</v>
          </cell>
          <cell r="CT495">
            <v>0</v>
          </cell>
          <cell r="CU495" t="str">
            <v>N/A</v>
          </cell>
          <cell r="CV495">
            <v>-14</v>
          </cell>
          <cell r="CW495">
            <v>103232500</v>
          </cell>
          <cell r="CX495" t="str">
            <v>NO</v>
          </cell>
          <cell r="CY495" t="str">
            <v>N/A</v>
          </cell>
          <cell r="CZ495" t="str">
            <v>N/A</v>
          </cell>
          <cell r="DA495" t="str">
            <v>N/A</v>
          </cell>
          <cell r="DB495">
            <v>45288</v>
          </cell>
          <cell r="DC495">
            <v>45274</v>
          </cell>
          <cell r="DD495">
            <v>-68</v>
          </cell>
          <cell r="DE495" t="str">
            <v>NO</v>
          </cell>
          <cell r="DF495" t="str">
            <v>Bogotá D.C.</v>
          </cell>
          <cell r="DG495" t="str">
            <v>Cumplimiento</v>
          </cell>
          <cell r="DH495" t="str">
            <v>75-45-101050276</v>
          </cell>
          <cell r="DI495">
            <v>0</v>
          </cell>
          <cell r="DJ495" t="str">
            <v>Seguros del Estado S.A.</v>
          </cell>
          <cell r="DK495">
            <v>44939</v>
          </cell>
          <cell r="DL495" t="str">
            <v>13/01/2023 - 28/06/2024</v>
          </cell>
          <cell r="DM495">
            <v>44942</v>
          </cell>
          <cell r="DN495" t="str">
            <v>https://jepcolombia.sharepoint.com/:b:/g/SE/DAJ/SDC/EeVdYVMVYjRGlRURBFPoiicBQRutJQX4fVqSSnoq_jBl0A?e=hqzNLj</v>
          </cell>
          <cell r="DO495" t="str">
            <v>Ninguna</v>
          </cell>
          <cell r="DP495" t="str">
            <v>Terminado</v>
          </cell>
          <cell r="DQ495" t="str">
            <v>Terminación anticipada</v>
          </cell>
          <cell r="DR495" t="str">
            <v>N/A</v>
          </cell>
          <cell r="DS495" t="str">
            <v>DERECHO</v>
          </cell>
          <cell r="DT495" t="str">
            <v>N/A</v>
          </cell>
          <cell r="DU495" t="str">
            <v>FEMENINO</v>
          </cell>
        </row>
        <row r="496">
          <cell r="AY496" t="str">
            <v>JEP-463-2023</v>
          </cell>
          <cell r="AZ496" t="str">
            <v>JEP-CSPO-462-2023</v>
          </cell>
          <cell r="BA496" t="str">
            <v>Angela Esquivel</v>
          </cell>
          <cell r="BB496">
            <v>44979</v>
          </cell>
          <cell r="BC496" t="str">
            <v>Daniela Moreno Arriola</v>
          </cell>
          <cell r="BD496" t="str">
            <v>Contratos o convenios que no requieren pluralidad de ofertas</v>
          </cell>
          <cell r="BE496" t="str">
            <v>1. Prestación de servicios</v>
          </cell>
          <cell r="BF496" t="str">
            <v>Cédula de ciudadanía</v>
          </cell>
          <cell r="BG496">
            <v>1019071344</v>
          </cell>
          <cell r="BH496">
            <v>2</v>
          </cell>
          <cell r="BI496" t="str">
            <v>Persona Natural</v>
          </cell>
          <cell r="BJ496" t="str">
            <v>Bogotá D.C.</v>
          </cell>
          <cell r="BK496" t="str">
            <v>Prestar servicios profesionales para la recoleccion, sistematizacion, analisis y estructuracion de informacion que alimente la preparacion de las versiones voluntarias y la construccion del auto de determinacion de hechos y conductas</v>
          </cell>
          <cell r="BL496" t="str">
            <v>Misional</v>
          </cell>
          <cell r="BM496" t="str">
            <v>Harvey Danilo Suárez Morales</v>
          </cell>
          <cell r="BN496" t="str">
            <v>Secretaría Ejecutiva</v>
          </cell>
          <cell r="BO496" t="str">
            <v>F- Magistratura SSE</v>
          </cell>
          <cell r="BP496" t="str">
            <v>Lily Andrea Rueda Guzman</v>
          </cell>
          <cell r="BQ496">
            <v>63545918</v>
          </cell>
          <cell r="BR496" t="str">
            <v>F - Magistratura</v>
          </cell>
          <cell r="BS496" t="str">
            <v>N/A</v>
          </cell>
          <cell r="BT496" t="str">
            <v>Magistratura - Análisis de información versiones voluntarias - SRVR</v>
          </cell>
          <cell r="BU496" t="str">
            <v>Mgdo. Lily Andrea Rueda Guzman</v>
          </cell>
          <cell r="BV496" t="str">
            <v>Inversión</v>
          </cell>
          <cell r="BW496">
            <v>88539694</v>
          </cell>
          <cell r="BX496" t="str">
            <v>N/A</v>
          </cell>
          <cell r="BY496" t="str">
            <v>N/A</v>
          </cell>
          <cell r="BZ496">
            <v>8652088</v>
          </cell>
          <cell r="CA496" t="str">
            <v>N/A</v>
          </cell>
          <cell r="CB496">
            <v>40223</v>
          </cell>
          <cell r="CC496" t="str">
            <v xml:space="preserve">	123723</v>
          </cell>
          <cell r="CD496" t="str">
            <v xml:space="preserve">	2022011000068</v>
          </cell>
          <cell r="CE496">
            <v>44986</v>
          </cell>
          <cell r="CF496">
            <v>44992</v>
          </cell>
          <cell r="CG496" t="str">
            <v>N/A</v>
          </cell>
          <cell r="CH496" t="str">
            <v>N/A</v>
          </cell>
          <cell r="CI496" t="str">
            <v>N/A</v>
          </cell>
          <cell r="CJ496" t="str">
            <v>N/A</v>
          </cell>
          <cell r="CK496" t="str">
            <v>N/A</v>
          </cell>
          <cell r="CL496">
            <v>-3460852</v>
          </cell>
          <cell r="CM496">
            <v>45286</v>
          </cell>
          <cell r="CN496">
            <v>42516360</v>
          </cell>
          <cell r="CO496">
            <v>45286</v>
          </cell>
          <cell r="CP496">
            <v>0</v>
          </cell>
          <cell r="CQ496" t="str">
            <v>N/A</v>
          </cell>
          <cell r="CR496">
            <v>0</v>
          </cell>
          <cell r="CS496" t="str">
            <v>N/A</v>
          </cell>
          <cell r="CT496">
            <v>1</v>
          </cell>
          <cell r="CU496">
            <v>45286</v>
          </cell>
          <cell r="CV496">
            <v>152</v>
          </cell>
          <cell r="CW496">
            <v>127595202</v>
          </cell>
          <cell r="CX496" t="str">
            <v>SI</v>
          </cell>
          <cell r="CY496">
            <v>42516360</v>
          </cell>
          <cell r="CZ496" t="str">
            <v>N/A</v>
          </cell>
          <cell r="DA496" t="str">
            <v>N/A</v>
          </cell>
          <cell r="DB496">
            <v>45291</v>
          </cell>
          <cell r="DC496">
            <v>45443</v>
          </cell>
          <cell r="DD496">
            <v>101</v>
          </cell>
          <cell r="DE496" t="str">
            <v>NO</v>
          </cell>
          <cell r="DF496" t="str">
            <v>Bogotá D.C.</v>
          </cell>
          <cell r="DG496" t="str">
            <v>Cumplimiento</v>
          </cell>
          <cell r="DH496" t="str">
            <v>17-47-101003994</v>
          </cell>
          <cell r="DI496">
            <v>0</v>
          </cell>
          <cell r="DJ496" t="str">
            <v>Seguros del Estado S.A</v>
          </cell>
          <cell r="DK496">
            <v>44987</v>
          </cell>
          <cell r="DL496" t="str">
            <v>02/03/2023 - 30/06/24</v>
          </cell>
          <cell r="DM496">
            <v>44991</v>
          </cell>
          <cell r="DN496" t="str">
            <v>https://jepcolombia.sharepoint.com/:b:/g/SE/DAJ/SDC/Eb3mDfHjHBJMiLKxf4MHSuABeSq_xAZqK49tYpqJiF9NHw?e=luMvCW</v>
          </cell>
          <cell r="DO496" t="str">
            <v>Mediante otrosí N°1 se publica la adición y prórroga del contrato JEP-463-2023</v>
          </cell>
          <cell r="DP496" t="str">
            <v>En ejecución</v>
          </cell>
          <cell r="DQ496" t="str">
            <v>Adición y prorroga</v>
          </cell>
          <cell r="DR496" t="str">
            <v>N/A</v>
          </cell>
          <cell r="DS496" t="str">
            <v>HISTORIA</v>
          </cell>
          <cell r="DT496" t="str">
            <v>N/A</v>
          </cell>
          <cell r="DU496" t="str">
            <v>FEMENINO</v>
          </cell>
        </row>
        <row r="497">
          <cell r="AY497" t="str">
            <v>JEP-479-2023</v>
          </cell>
          <cell r="AZ497" t="str">
            <v>JEP-CSPO-478-2023</v>
          </cell>
          <cell r="BA497" t="str">
            <v>Angela Esquivel</v>
          </cell>
          <cell r="BB497">
            <v>44980</v>
          </cell>
          <cell r="BC497" t="str">
            <v>Luisa Fernanda Serrato</v>
          </cell>
          <cell r="BD497" t="str">
            <v>Contratos o convenios que no requieren pluralidad de ofertas</v>
          </cell>
          <cell r="BE497" t="str">
            <v>1. Prestación de servicios</v>
          </cell>
          <cell r="BF497" t="str">
            <v>Cédula de ciudadanía</v>
          </cell>
          <cell r="BG497">
            <v>1014231223</v>
          </cell>
          <cell r="BH497">
            <v>9</v>
          </cell>
          <cell r="BI497" t="str">
            <v>Persona Natural</v>
          </cell>
          <cell r="BJ497" t="str">
            <v>Bogotá D.C.</v>
          </cell>
          <cell r="BK497" t="str">
            <v>Prestar servicios profesionales para la recoleccion, sistematizacion, analisis y estructuracion de informacion que alimente la preparacion de las versiones voluntarias y la construccion del auto de determinacion de hechos y conductas</v>
          </cell>
          <cell r="BL497" t="str">
            <v>Misional</v>
          </cell>
          <cell r="BM497" t="str">
            <v>Harvey Danilo Suárez Morales</v>
          </cell>
          <cell r="BN497" t="str">
            <v>Secretaría Ejecutiva</v>
          </cell>
          <cell r="BO497" t="str">
            <v>F- Magistratura SSE</v>
          </cell>
          <cell r="BP497" t="str">
            <v>Lily Andrea Rueda Guzman</v>
          </cell>
          <cell r="BQ497">
            <v>63545918</v>
          </cell>
          <cell r="BR497" t="str">
            <v>F - Magistratura</v>
          </cell>
          <cell r="BS497" t="str">
            <v>N/A</v>
          </cell>
          <cell r="BT497" t="str">
            <v>Magistratura - Análisis de información versiones voluntarias - SRVR</v>
          </cell>
          <cell r="BU497" t="str">
            <v>Mgdo. Lily Andrea Rueda Guzman</v>
          </cell>
          <cell r="BV497" t="str">
            <v>Inversión</v>
          </cell>
          <cell r="BW497">
            <v>88539694</v>
          </cell>
          <cell r="BX497" t="str">
            <v>N/A</v>
          </cell>
          <cell r="BY497" t="str">
            <v>N/A</v>
          </cell>
          <cell r="BZ497">
            <v>8652088</v>
          </cell>
          <cell r="CA497" t="str">
            <v>N/A</v>
          </cell>
          <cell r="CB497">
            <v>40523</v>
          </cell>
          <cell r="CC497">
            <v>123823</v>
          </cell>
          <cell r="CD497" t="str">
            <v xml:space="preserve">	2022011000068</v>
          </cell>
          <cell r="CE497">
            <v>44986</v>
          </cell>
          <cell r="CF497">
            <v>44988</v>
          </cell>
          <cell r="CG497" t="str">
            <v>N/A</v>
          </cell>
          <cell r="CH497" t="str">
            <v>N/A</v>
          </cell>
          <cell r="CI497" t="str">
            <v>N/A</v>
          </cell>
          <cell r="CJ497" t="str">
            <v>N/A</v>
          </cell>
          <cell r="CK497" t="str">
            <v>N/A</v>
          </cell>
          <cell r="CL497">
            <v>-2307244</v>
          </cell>
          <cell r="CM497">
            <v>45287</v>
          </cell>
          <cell r="CN497">
            <v>42516360</v>
          </cell>
          <cell r="CO497" t="str">
            <v>N/A</v>
          </cell>
          <cell r="CP497">
            <v>0</v>
          </cell>
          <cell r="CQ497" t="str">
            <v>N/A</v>
          </cell>
          <cell r="CR497">
            <v>0</v>
          </cell>
          <cell r="CS497" t="str">
            <v>N/A</v>
          </cell>
          <cell r="CT497">
            <v>1</v>
          </cell>
          <cell r="CU497">
            <v>45287</v>
          </cell>
          <cell r="CV497">
            <v>136</v>
          </cell>
          <cell r="CW497">
            <v>128748810</v>
          </cell>
          <cell r="CX497" t="str">
            <v>SI</v>
          </cell>
          <cell r="CY497">
            <v>42516360</v>
          </cell>
          <cell r="CZ497" t="str">
            <v>N/A</v>
          </cell>
          <cell r="DA497" t="str">
            <v>N/A</v>
          </cell>
          <cell r="DB497">
            <v>45291</v>
          </cell>
          <cell r="DC497">
            <v>45427</v>
          </cell>
          <cell r="DD497">
            <v>85</v>
          </cell>
          <cell r="DE497" t="str">
            <v>NO</v>
          </cell>
          <cell r="DF497" t="str">
            <v>Bogotá D.C.</v>
          </cell>
          <cell r="DG497" t="str">
            <v>Cumplimiento</v>
          </cell>
          <cell r="DH497" t="str">
            <v>14-47-101023168</v>
          </cell>
          <cell r="DI497">
            <v>0</v>
          </cell>
          <cell r="DJ497" t="str">
            <v>Seguros del Estado S.A</v>
          </cell>
          <cell r="DK497">
            <v>44987</v>
          </cell>
          <cell r="DL497" t="str">
            <v>02/03/2023 - 01/07/24</v>
          </cell>
          <cell r="DM497">
            <v>44987</v>
          </cell>
          <cell r="DN497" t="str">
            <v>https://jepcolombia.sharepoint.com/:b:/g/SE/DAJ/SDC/Eah09OaCADdHor-2s05WrKUB-Pbe29j0UYndkabqHqVwfQ?e=92hn5U</v>
          </cell>
          <cell r="DO497" t="str">
            <v>Mediante Otrosí N°1 el 27/12/2023 se publica la adición y prórroga del contrato JEP-479-2023</v>
          </cell>
          <cell r="DP497" t="str">
            <v>En ejecución</v>
          </cell>
          <cell r="DQ497" t="str">
            <v>Adición y prorroga</v>
          </cell>
          <cell r="DR497" t="str">
            <v>N/A</v>
          </cell>
          <cell r="DS497" t="str">
            <v>DERECHO</v>
          </cell>
          <cell r="DT497" t="str">
            <v>N/A</v>
          </cell>
          <cell r="DU497" t="str">
            <v>FEMENINO</v>
          </cell>
        </row>
        <row r="498">
          <cell r="AY498" t="str">
            <v>JEP-199-2023</v>
          </cell>
          <cell r="AZ498" t="str">
            <v>JEP-CSPO-199-2023</v>
          </cell>
          <cell r="BA498" t="str">
            <v>Angela Esquivel</v>
          </cell>
          <cell r="BB498">
            <v>44953</v>
          </cell>
          <cell r="BC498" t="str">
            <v xml:space="preserve">Jhon Sebastián Vargas Peña
</v>
          </cell>
          <cell r="BD498" t="str">
            <v>Contratos o convenios que no requieren pluralidad de ofertas</v>
          </cell>
          <cell r="BE498" t="str">
            <v>1. Prestación de servicios</v>
          </cell>
          <cell r="BF498" t="str">
            <v>Cédula de ciudadanía</v>
          </cell>
          <cell r="BG498">
            <v>1032477396</v>
          </cell>
          <cell r="BH498">
            <v>6</v>
          </cell>
          <cell r="BI498" t="str">
            <v>Persona Natural</v>
          </cell>
          <cell r="BJ498" t="str">
            <v>Bogotá D.C.</v>
          </cell>
          <cell r="BK498" t="str">
            <v>Prestar servicios profesionales para la recolección, sistematización, análisis y estructuración de información que alimente la preparación de las versiones voluntarias y la construcción del auto de determinación de hechos y conductas</v>
          </cell>
          <cell r="BL498" t="str">
            <v>Administrativo Transversal</v>
          </cell>
          <cell r="BM498" t="str">
            <v>Harvey Danilo Suárez Morales</v>
          </cell>
          <cell r="BN498" t="str">
            <v>Secretaría Ejecutiva</v>
          </cell>
          <cell r="BO498" t="str">
            <v>F- Magistratura SSE</v>
          </cell>
          <cell r="BP498" t="str">
            <v>Lily Andrea Rueda Guzman</v>
          </cell>
          <cell r="BQ498">
            <v>63545918</v>
          </cell>
          <cell r="BR498" t="str">
            <v>F - Magistratura</v>
          </cell>
          <cell r="BS498" t="str">
            <v>N/A</v>
          </cell>
          <cell r="BT498" t="str">
            <v>Magistratura - Análisis de información versiones voluntarias - SRVR</v>
          </cell>
          <cell r="BU498" t="str">
            <v>Mgdo. Lily Andrea Rueda Guzman</v>
          </cell>
          <cell r="BV498" t="str">
            <v>Inversión</v>
          </cell>
          <cell r="BW498">
            <v>97768586</v>
          </cell>
          <cell r="BX498" t="str">
            <v>N/A</v>
          </cell>
          <cell r="BY498" t="str">
            <v>N/A</v>
          </cell>
          <cell r="BZ498">
            <v>8652088</v>
          </cell>
          <cell r="CA498" t="str">
            <v>N/A</v>
          </cell>
          <cell r="CB498">
            <v>40423</v>
          </cell>
          <cell r="CC498">
            <v>55723</v>
          </cell>
          <cell r="CD498">
            <v>2022011000068</v>
          </cell>
          <cell r="CE498">
            <v>44956</v>
          </cell>
          <cell r="CF498">
            <v>44958</v>
          </cell>
          <cell r="CG498" t="str">
            <v>Catalina Uprimny Salazar</v>
          </cell>
          <cell r="CH498" t="str">
            <v>Cedula de ciudadanía</v>
          </cell>
          <cell r="CI498">
            <v>52997223</v>
          </cell>
          <cell r="CJ498">
            <v>3</v>
          </cell>
          <cell r="CK498">
            <v>45147</v>
          </cell>
          <cell r="CL498">
            <v>-2595646</v>
          </cell>
          <cell r="CM498">
            <v>45287</v>
          </cell>
          <cell r="CN498">
            <v>47240400</v>
          </cell>
          <cell r="CO498">
            <v>45287</v>
          </cell>
          <cell r="CP498">
            <v>0</v>
          </cell>
          <cell r="CQ498" t="str">
            <v>N/A</v>
          </cell>
          <cell r="CR498">
            <v>0</v>
          </cell>
          <cell r="CS498" t="str">
            <v>N/A</v>
          </cell>
          <cell r="CT498">
            <v>1</v>
          </cell>
          <cell r="CU498">
            <v>45287</v>
          </cell>
          <cell r="CV498">
            <v>152</v>
          </cell>
          <cell r="CW498">
            <v>142413340</v>
          </cell>
          <cell r="CX498" t="str">
            <v>SI</v>
          </cell>
          <cell r="CY498">
            <v>47240400</v>
          </cell>
          <cell r="CZ498" t="str">
            <v>N/A</v>
          </cell>
          <cell r="DA498" t="str">
            <v>N/A</v>
          </cell>
          <cell r="DB498">
            <v>45291</v>
          </cell>
          <cell r="DC498">
            <v>45443</v>
          </cell>
          <cell r="DD498">
            <v>101</v>
          </cell>
          <cell r="DE498" t="str">
            <v>SI</v>
          </cell>
          <cell r="DF498" t="str">
            <v>Bogotá D.C.</v>
          </cell>
          <cell r="DG498" t="str">
            <v>Cumplimiento</v>
          </cell>
          <cell r="DH498" t="str">
            <v>96-47-101001991
96-47-101002242</v>
          </cell>
          <cell r="DI498" t="str">
            <v>0
0</v>
          </cell>
          <cell r="DJ498" t="str">
            <v>Seguros del Estado S.A.
Seguros del Estado S.A.</v>
          </cell>
          <cell r="DK498" t="str">
            <v>31/01/2023
08/08/2023</v>
          </cell>
          <cell r="DL498" t="str">
            <v>30/01/2023 - 30/06/2024
09/08/2023 - 06/07/2024</v>
          </cell>
          <cell r="DM498" t="str">
            <v>31/01/2023
09/08/2023</v>
          </cell>
          <cell r="DN498" t="str">
            <v>https://jepcolombia.sharepoint.com/:b:/g/SE/DAJ/SDC/Eb-KedLz82ROvhwLSGcLILoByW0MStYP4Gl8xgSBOdrI-w?e=FbVyPQ</v>
          </cell>
          <cell r="DO498" t="str">
            <v>el 9/08/2023 se publicó la cesión del presente contrato
Mediante Otrosí N°1 el 27/12/2023 se publica la adición y prórroga del contrato JEP-199-2023</v>
          </cell>
          <cell r="DP498" t="str">
            <v>En ejecución</v>
          </cell>
          <cell r="DQ498" t="str">
            <v>Cesión, Adición y prórroga</v>
          </cell>
          <cell r="DR498" t="str">
            <v>N/A</v>
          </cell>
          <cell r="DS498" t="str">
            <v>ADMINISTRACIÓN  PÚBLICA</v>
          </cell>
          <cell r="DT498" t="str">
            <v>N/A</v>
          </cell>
          <cell r="DU498" t="str">
            <v>FEMENINO</v>
          </cell>
        </row>
        <row r="499">
          <cell r="AY499" t="str">
            <v>JEP-464-2023</v>
          </cell>
          <cell r="AZ499" t="str">
            <v>JEP-CSPO-463-2023</v>
          </cell>
          <cell r="BA499" t="str">
            <v>Angela Esquivel</v>
          </cell>
          <cell r="BB499">
            <v>44979</v>
          </cell>
          <cell r="BC499" t="str">
            <v>Laura Gabriela Gutiérrez Baquero</v>
          </cell>
          <cell r="BD499" t="str">
            <v>Contratos o convenios que no requieren pluralidad de ofertas</v>
          </cell>
          <cell r="BE499" t="str">
            <v>1. Prestación de servicios</v>
          </cell>
          <cell r="BF499" t="str">
            <v>Cédula de ciudadanía</v>
          </cell>
          <cell r="BG499">
            <v>1026264669</v>
          </cell>
          <cell r="BH499">
            <v>5</v>
          </cell>
          <cell r="BI499" t="str">
            <v>Persona Natural</v>
          </cell>
          <cell r="BJ499" t="str">
            <v>Bogotá D.C.</v>
          </cell>
          <cell r="BK499" t="str">
            <v>Prestar servicios profesionales para la recoleccion, sistematizacion, analisis y estructuracion de informacion que alimente la preparacion de las versiones voluntarias y la construccion del auto de determinacion de hechos y conductas</v>
          </cell>
          <cell r="BL499" t="str">
            <v>Misional</v>
          </cell>
          <cell r="BM499" t="str">
            <v>Harvey Danilo Suárez Morales</v>
          </cell>
          <cell r="BN499" t="str">
            <v>Secretaría Ejecutiva</v>
          </cell>
          <cell r="BO499" t="str">
            <v>F- Magistratura SSE</v>
          </cell>
          <cell r="BP499" t="str">
            <v>Lily Andrea Rueda Guzman</v>
          </cell>
          <cell r="BQ499">
            <v>63545918</v>
          </cell>
          <cell r="BR499" t="str">
            <v>F - Magistratura</v>
          </cell>
          <cell r="BS499" t="str">
            <v>N/A</v>
          </cell>
          <cell r="BT499" t="str">
            <v>Magistratura - Análisis de información versiones voluntarias - SRVR</v>
          </cell>
          <cell r="BU499" t="str">
            <v>Mgdo. Lily Andrea Rueda Guzman</v>
          </cell>
          <cell r="BV499" t="str">
            <v>Inversión</v>
          </cell>
          <cell r="BW499">
            <v>86520880</v>
          </cell>
          <cell r="BX499" t="str">
            <v>N/A</v>
          </cell>
          <cell r="BY499" t="str">
            <v>N/A</v>
          </cell>
          <cell r="BZ499">
            <v>8652088</v>
          </cell>
          <cell r="CA499" t="str">
            <v>N/A</v>
          </cell>
          <cell r="CB499">
            <v>40323</v>
          </cell>
          <cell r="CC499">
            <v>135123</v>
          </cell>
          <cell r="CD499">
            <v>2022011000068</v>
          </cell>
          <cell r="CE499">
            <v>44992</v>
          </cell>
          <cell r="CF499">
            <v>44998</v>
          </cell>
          <cell r="CG499" t="str">
            <v>N/A</v>
          </cell>
          <cell r="CH499" t="str">
            <v>N/A</v>
          </cell>
          <cell r="CI499" t="str">
            <v>N/A</v>
          </cell>
          <cell r="CJ499" t="str">
            <v>N/A</v>
          </cell>
          <cell r="CK499" t="str">
            <v>N/A</v>
          </cell>
          <cell r="CL499">
            <v>-3172450</v>
          </cell>
          <cell r="CM499">
            <v>45286</v>
          </cell>
          <cell r="CN499">
            <v>42516360</v>
          </cell>
          <cell r="CO499">
            <v>45286</v>
          </cell>
          <cell r="CP499">
            <v>0</v>
          </cell>
          <cell r="CQ499" t="str">
            <v>N/A</v>
          </cell>
          <cell r="CR499">
            <v>0</v>
          </cell>
          <cell r="CS499" t="str">
            <v>N/A</v>
          </cell>
          <cell r="CT499">
            <v>1</v>
          </cell>
          <cell r="CU499">
            <v>45286</v>
          </cell>
          <cell r="CV499">
            <v>136</v>
          </cell>
          <cell r="CW499">
            <v>125864790</v>
          </cell>
          <cell r="CX499" t="str">
            <v>SI</v>
          </cell>
          <cell r="CY499">
            <v>42516360</v>
          </cell>
          <cell r="CZ499" t="str">
            <v>N/A</v>
          </cell>
          <cell r="DA499" t="str">
            <v>N/A</v>
          </cell>
          <cell r="DB499">
            <v>45291</v>
          </cell>
          <cell r="DC499">
            <v>45427</v>
          </cell>
          <cell r="DD499">
            <v>85</v>
          </cell>
          <cell r="DE499" t="str">
            <v>NO</v>
          </cell>
          <cell r="DF499" t="str">
            <v>Bogotá D.C.</v>
          </cell>
          <cell r="DG499" t="str">
            <v>Cumplimiento</v>
          </cell>
          <cell r="DH499" t="str">
            <v>15-47-101011030</v>
          </cell>
          <cell r="DI499">
            <v>0</v>
          </cell>
          <cell r="DJ499" t="str">
            <v>Seguros del Estado S,A,</v>
          </cell>
          <cell r="DK499">
            <v>44993</v>
          </cell>
          <cell r="DL499" t="str">
            <v>07/03/2023 - 07/07/2024</v>
          </cell>
          <cell r="DM499">
            <v>44995</v>
          </cell>
          <cell r="DN499" t="str">
            <v>https://jepcolombia.sharepoint.com/:b:/g/SE/DAJ/SDC/EaQF3Xur_6BNn-__m5kF5IkBg6E_QMVPLXNsWX2dOO4LyA?e=aGMsKE</v>
          </cell>
          <cell r="DO499" t="str">
            <v>Mediante Otrosí N°1 el 26/12/2023 se publica la adición y prórroga del contrato JEP-464-2023</v>
          </cell>
          <cell r="DP499" t="str">
            <v>En ejecución</v>
          </cell>
          <cell r="DQ499" t="str">
            <v>Adición y prorroga</v>
          </cell>
          <cell r="DR499" t="str">
            <v>N/A</v>
          </cell>
          <cell r="DS499" t="str">
            <v>DERECHO</v>
          </cell>
          <cell r="DT499" t="str">
            <v>N/A</v>
          </cell>
          <cell r="DU499" t="str">
            <v>FEMENINO</v>
          </cell>
        </row>
        <row r="500">
          <cell r="AY500" t="str">
            <v>JEP-200-2023</v>
          </cell>
          <cell r="AZ500" t="str">
            <v>JEP-CSPO-200-2023</v>
          </cell>
          <cell r="BA500" t="str">
            <v>Angela Esquivel</v>
          </cell>
          <cell r="BB500">
            <v>44953</v>
          </cell>
          <cell r="BC500" t="str">
            <v>Jorge Andrés Villa Caballero</v>
          </cell>
          <cell r="BD500" t="str">
            <v>Contratos o convenios que no requieren pluralidad de ofertas</v>
          </cell>
          <cell r="BE500" t="str">
            <v>1. Prestación de servicios</v>
          </cell>
          <cell r="BF500" t="str">
            <v>Cédula de ciudadanía</v>
          </cell>
          <cell r="BG500">
            <v>80875813</v>
          </cell>
          <cell r="BH500">
            <v>7</v>
          </cell>
          <cell r="BI500" t="str">
            <v>Persona Natural</v>
          </cell>
          <cell r="BJ500" t="str">
            <v>Bogotá D.C.</v>
          </cell>
          <cell r="BK500" t="str">
            <v>Prestar servicios profesionales para la recolección, sistematización, análisis y estructuración de información que alimente la preparación de las versiones voluntarias y la construcción del auto de determinación de hechos y conductas</v>
          </cell>
          <cell r="BL500" t="str">
            <v>Misional</v>
          </cell>
          <cell r="BM500" t="str">
            <v>Harvey Danilo Suárez Morales</v>
          </cell>
          <cell r="BN500" t="str">
            <v>Secretaría Ejecutiva</v>
          </cell>
          <cell r="BO500" t="str">
            <v>F- Magistratura SSE</v>
          </cell>
          <cell r="BP500" t="str">
            <v>Lily Andrea Rueda Guzman</v>
          </cell>
          <cell r="BQ500">
            <v>63545918</v>
          </cell>
          <cell r="BR500" t="str">
            <v>F - Magistratura</v>
          </cell>
          <cell r="BS500" t="str">
            <v>N/A</v>
          </cell>
          <cell r="BT500" t="str">
            <v>Magistratura - Análisis de información versiones voluntarias - SRVR</v>
          </cell>
          <cell r="BU500" t="str">
            <v>Mgdo. Lily Andrea Rueda Guzman</v>
          </cell>
          <cell r="BV500" t="str">
            <v>Inversión</v>
          </cell>
          <cell r="BW500">
            <v>97768586</v>
          </cell>
          <cell r="BX500" t="str">
            <v>N/A</v>
          </cell>
          <cell r="BY500" t="str">
            <v>N/A</v>
          </cell>
          <cell r="BZ500">
            <v>8652088</v>
          </cell>
          <cell r="CA500" t="str">
            <v>N/A</v>
          </cell>
          <cell r="CB500">
            <v>40623</v>
          </cell>
          <cell r="CC500">
            <v>57023</v>
          </cell>
          <cell r="CD500">
            <v>2022011000068</v>
          </cell>
          <cell r="CE500">
            <v>44957</v>
          </cell>
          <cell r="CF500">
            <v>44958</v>
          </cell>
          <cell r="CG500" t="str">
            <v>N/A</v>
          </cell>
          <cell r="CH500" t="str">
            <v>N/A</v>
          </cell>
          <cell r="CI500" t="str">
            <v>N/A</v>
          </cell>
          <cell r="CJ500" t="str">
            <v>N/A</v>
          </cell>
          <cell r="CK500" t="str">
            <v>N/A</v>
          </cell>
          <cell r="CL500">
            <v>-2595618</v>
          </cell>
          <cell r="CM500">
            <v>45286</v>
          </cell>
          <cell r="CN500">
            <v>47240400</v>
          </cell>
          <cell r="CO500">
            <v>45286</v>
          </cell>
          <cell r="CP500">
            <v>0</v>
          </cell>
          <cell r="CQ500" t="str">
            <v>N/A</v>
          </cell>
          <cell r="CR500">
            <v>0</v>
          </cell>
          <cell r="CS500" t="str">
            <v>N/A</v>
          </cell>
          <cell r="CT500">
            <v>1</v>
          </cell>
          <cell r="CU500">
            <v>45286</v>
          </cell>
          <cell r="CV500">
            <v>152</v>
          </cell>
          <cell r="CW500">
            <v>142413368</v>
          </cell>
          <cell r="CX500" t="str">
            <v>SI</v>
          </cell>
          <cell r="CY500">
            <v>47240400</v>
          </cell>
          <cell r="CZ500" t="str">
            <v>N/A</v>
          </cell>
          <cell r="DA500" t="str">
            <v>N/A</v>
          </cell>
          <cell r="DB500">
            <v>45291</v>
          </cell>
          <cell r="DC500">
            <v>45443</v>
          </cell>
          <cell r="DD500">
            <v>101</v>
          </cell>
          <cell r="DE500" t="str">
            <v>SI</v>
          </cell>
          <cell r="DF500" t="str">
            <v>Bogotá D.C.</v>
          </cell>
          <cell r="DG500" t="str">
            <v>Cumplimiento</v>
          </cell>
          <cell r="DH500" t="str">
            <v xml:space="preserve">15-47-101010784 </v>
          </cell>
          <cell r="DI500">
            <v>0</v>
          </cell>
          <cell r="DJ500" t="str">
            <v>Seguros del Estado S.A.</v>
          </cell>
          <cell r="DK500">
            <v>44957</v>
          </cell>
          <cell r="DL500" t="str">
            <v>30/01/2023 - 07/07/2024</v>
          </cell>
          <cell r="DM500">
            <v>44957</v>
          </cell>
          <cell r="DN500" t="str">
            <v>https://jepcolombia.sharepoint.com/:b:/g/SE/DAJ/SDC/EU-9HwGGjmRLkl58YcllTs8BcHwRHRwDXIUbOTLTCldehg?e=bmizSZ</v>
          </cell>
          <cell r="DO500" t="str">
            <v>Mediante otrosí N°1 se publica la adición y prórroga del contrato JEP-200-2023</v>
          </cell>
          <cell r="DP500" t="str">
            <v>En ejecución</v>
          </cell>
          <cell r="DQ500" t="str">
            <v>Adición y prorroga</v>
          </cell>
          <cell r="DR500" t="str">
            <v>N/A</v>
          </cell>
          <cell r="DS500" t="str">
            <v>DERECHO</v>
          </cell>
          <cell r="DT500" t="str">
            <v>N/A</v>
          </cell>
          <cell r="DU500" t="str">
            <v>MASCULINO</v>
          </cell>
        </row>
        <row r="501">
          <cell r="AY501" t="str">
            <v>JEP-300-2023</v>
          </cell>
          <cell r="AZ501" t="str">
            <v>JEP-CSPO-300-2023</v>
          </cell>
          <cell r="BA501" t="str">
            <v>Angela Esquivel</v>
          </cell>
          <cell r="BB501">
            <v>44963</v>
          </cell>
          <cell r="BC501" t="str">
            <v xml:space="preserve">Néstor Hernando Nieto Piraquive </v>
          </cell>
          <cell r="BD501" t="str">
            <v>Contratos o convenios que no requieren pluralidad de ofertas</v>
          </cell>
          <cell r="BE501" t="str">
            <v>1. Prestación de servicios</v>
          </cell>
          <cell r="BF501" t="str">
            <v>Cédula de ciudadanía</v>
          </cell>
          <cell r="BG501">
            <v>1070327370</v>
          </cell>
          <cell r="BH501">
            <v>7</v>
          </cell>
          <cell r="BI501" t="str">
            <v>Persona Natural</v>
          </cell>
          <cell r="BJ501" t="str">
            <v>El Colegio</v>
          </cell>
          <cell r="BK501" t="str">
            <v>Prestar servicios profesionales para la recolección, sistematización, análisis y estructuración de información que alimente la preparación de las versiones voluntarias y la construcción del auto de determinación de hechos y conductas.</v>
          </cell>
          <cell r="BL501" t="str">
            <v>Misional</v>
          </cell>
          <cell r="BM501" t="str">
            <v>Harvey Danilo Suárez Morales</v>
          </cell>
          <cell r="BN501" t="str">
            <v>Secretaría Ejecutiva</v>
          </cell>
          <cell r="BO501" t="str">
            <v>F- Magistratura SSE</v>
          </cell>
          <cell r="BP501" t="str">
            <v>Lily Andrea Rueda Guzman</v>
          </cell>
          <cell r="BQ501">
            <v>63545918</v>
          </cell>
          <cell r="BR501" t="str">
            <v>F - Magistratura</v>
          </cell>
          <cell r="BS501" t="str">
            <v>N/A</v>
          </cell>
          <cell r="BT501" t="str">
            <v>Magistratura - Análisis de información versiones voluntarias - SRVR</v>
          </cell>
          <cell r="BU501" t="str">
            <v>Mgdo. Lily Andrea Rueda Guzman</v>
          </cell>
          <cell r="BV501" t="str">
            <v>Inversión</v>
          </cell>
          <cell r="BW501">
            <v>93154126</v>
          </cell>
          <cell r="BX501" t="str">
            <v>N/A</v>
          </cell>
          <cell r="BY501" t="str">
            <v>N/A</v>
          </cell>
          <cell r="BZ501">
            <v>8652088</v>
          </cell>
          <cell r="CA501" t="str">
            <v>N/A</v>
          </cell>
          <cell r="CB501">
            <v>40723</v>
          </cell>
          <cell r="CC501">
            <v>77123</v>
          </cell>
          <cell r="CD501">
            <v>2022011000068</v>
          </cell>
          <cell r="CE501">
            <v>44966</v>
          </cell>
          <cell r="CF501">
            <v>44971</v>
          </cell>
          <cell r="CG501" t="str">
            <v>N/A</v>
          </cell>
          <cell r="CH501" t="str">
            <v>N/A</v>
          </cell>
          <cell r="CI501" t="str">
            <v>N/A</v>
          </cell>
          <cell r="CJ501" t="str">
            <v>N/A</v>
          </cell>
          <cell r="CK501" t="str">
            <v>N/A</v>
          </cell>
          <cell r="CL501">
            <v>-2307216</v>
          </cell>
          <cell r="CM501">
            <v>45286</v>
          </cell>
          <cell r="CN501">
            <v>42516360</v>
          </cell>
          <cell r="CO501">
            <v>45286</v>
          </cell>
          <cell r="CP501">
            <v>0</v>
          </cell>
          <cell r="CQ501" t="str">
            <v>N/A</v>
          </cell>
          <cell r="CR501">
            <v>0</v>
          </cell>
          <cell r="CS501" t="str">
            <v>N/A</v>
          </cell>
          <cell r="CT501">
            <v>1</v>
          </cell>
          <cell r="CU501">
            <v>45286</v>
          </cell>
          <cell r="CV501">
            <v>136</v>
          </cell>
          <cell r="CW501">
            <v>133363270</v>
          </cell>
          <cell r="CX501" t="str">
            <v>SI</v>
          </cell>
          <cell r="CY501">
            <v>42516360</v>
          </cell>
          <cell r="CZ501" t="str">
            <v>N/A</v>
          </cell>
          <cell r="DA501" t="str">
            <v>N/A</v>
          </cell>
          <cell r="DB501">
            <v>45291</v>
          </cell>
          <cell r="DC501">
            <v>45427</v>
          </cell>
          <cell r="DD501">
            <v>85</v>
          </cell>
          <cell r="DE501" t="str">
            <v>NO</v>
          </cell>
          <cell r="DF501" t="str">
            <v>Bogotá D.C.</v>
          </cell>
          <cell r="DG501" t="str">
            <v>Cumplimiento</v>
          </cell>
          <cell r="DH501" t="str">
            <v>41-45-101080834</v>
          </cell>
          <cell r="DI501">
            <v>2</v>
          </cell>
          <cell r="DJ501" t="str">
            <v>Seguros del Estado S.A.</v>
          </cell>
          <cell r="DK501">
            <v>44967</v>
          </cell>
          <cell r="DL501" t="str">
            <v>09/02/2023 - 30/06/2024</v>
          </cell>
          <cell r="DM501">
            <v>44970</v>
          </cell>
          <cell r="DN501" t="str">
            <v>https://jepcolombia.sharepoint.com/:b:/g/SE/DAJ/SDC/ETbYT9EL8rpKpXheuwgOyLsBhfWhxMhBpwQQAIeM1j716w?e=RD2eqZ</v>
          </cell>
          <cell r="DO501" t="str">
            <v>Mediante Otrosí N°1 el 26/12/2023 se publica la adición y prórroga del contrato JEP-300-2023</v>
          </cell>
          <cell r="DP501" t="str">
            <v>En ejecución</v>
          </cell>
          <cell r="DQ501" t="str">
            <v>Adición y prorroga</v>
          </cell>
          <cell r="DR501" t="str">
            <v>N/A</v>
          </cell>
          <cell r="DS501" t="str">
            <v>PENDIENTE</v>
          </cell>
          <cell r="DT501" t="str">
            <v>N/A</v>
          </cell>
          <cell r="DU501" t="str">
            <v>MASCULINO</v>
          </cell>
        </row>
        <row r="502">
          <cell r="AY502" t="str">
            <v>JEP-410-2023</v>
          </cell>
          <cell r="AZ502" t="str">
            <v>JEP-CSPO-410-2023</v>
          </cell>
          <cell r="BA502" t="str">
            <v>Angela Esquivel</v>
          </cell>
          <cell r="BB502">
            <v>44972</v>
          </cell>
          <cell r="BC502" t="str">
            <v>Oscar Iván Fernández Burgos</v>
          </cell>
          <cell r="BD502" t="str">
            <v>Contratos o convenios que no requieren pluralidad de ofertas</v>
          </cell>
          <cell r="BE502" t="str">
            <v>1. Prestación de servicios</v>
          </cell>
          <cell r="BF502" t="str">
            <v>Cédula de ciudadanía</v>
          </cell>
          <cell r="BG502">
            <v>15648157</v>
          </cell>
          <cell r="BH502">
            <v>4</v>
          </cell>
          <cell r="BI502" t="str">
            <v>Persona Natural</v>
          </cell>
          <cell r="BJ502" t="str">
            <v>Bogotá D.C.</v>
          </cell>
          <cell r="BK502" t="str">
            <v>Prestar servicios profesionales para la recolección, sistematización, análisis y estructuración de información que alimente la preparación de las versiones voluntarias y la construcción del auto de determinación de hechos y conductas</v>
          </cell>
          <cell r="BL502" t="str">
            <v>Misional</v>
          </cell>
          <cell r="BM502" t="str">
            <v>Harvey Danilo Suárez Morales</v>
          </cell>
          <cell r="BN502" t="str">
            <v>Secretaría Ejecutiva</v>
          </cell>
          <cell r="BO502" t="str">
            <v>F- Magistratura SSE</v>
          </cell>
          <cell r="BP502" t="str">
            <v>Lily Andrea Rueda Guzman</v>
          </cell>
          <cell r="BQ502">
            <v>63545918</v>
          </cell>
          <cell r="BR502" t="str">
            <v>F - Magistratura</v>
          </cell>
          <cell r="BS502" t="str">
            <v>N/A</v>
          </cell>
          <cell r="BT502" t="str">
            <v>Magistratura - Análisis de información versiones voluntarias - SRVR</v>
          </cell>
          <cell r="BU502" t="str">
            <v>Mgdo. Lily Andrea Rueda Guzman</v>
          </cell>
          <cell r="BV502" t="str">
            <v>Inversión</v>
          </cell>
          <cell r="BW502">
            <v>90558508</v>
          </cell>
          <cell r="BX502" t="str">
            <v>N/A</v>
          </cell>
          <cell r="BY502" t="str">
            <v>N/A</v>
          </cell>
          <cell r="BZ502">
            <v>8652088</v>
          </cell>
          <cell r="CA502" t="str">
            <v>N/A</v>
          </cell>
          <cell r="CB502">
            <v>40823</v>
          </cell>
          <cell r="CC502">
            <v>99923</v>
          </cell>
          <cell r="CD502" t="str">
            <v xml:space="preserve">	2022011000068</v>
          </cell>
          <cell r="CE502">
            <v>44974</v>
          </cell>
          <cell r="CF502">
            <v>44979</v>
          </cell>
          <cell r="CG502" t="str">
            <v>N/A</v>
          </cell>
          <cell r="CH502" t="str">
            <v>N/A</v>
          </cell>
          <cell r="CI502" t="str">
            <v>N/A</v>
          </cell>
          <cell r="CJ502" t="str">
            <v>N/A</v>
          </cell>
          <cell r="CK502" t="str">
            <v>N/A</v>
          </cell>
          <cell r="CL502">
            <v>-2018814</v>
          </cell>
          <cell r="CM502">
            <v>45286</v>
          </cell>
          <cell r="CN502">
            <v>42516360</v>
          </cell>
          <cell r="CO502">
            <v>45286</v>
          </cell>
          <cell r="CP502">
            <v>0</v>
          </cell>
          <cell r="CQ502" t="str">
            <v>N/A</v>
          </cell>
          <cell r="CR502">
            <v>0</v>
          </cell>
          <cell r="CS502" t="str">
            <v>N/A</v>
          </cell>
          <cell r="CT502">
            <v>1</v>
          </cell>
          <cell r="CU502">
            <v>45286</v>
          </cell>
          <cell r="CV502">
            <v>136</v>
          </cell>
          <cell r="CW502">
            <v>131056054</v>
          </cell>
          <cell r="CX502" t="str">
            <v>SI</v>
          </cell>
          <cell r="CY502">
            <v>42516360</v>
          </cell>
          <cell r="CZ502" t="str">
            <v>N/A</v>
          </cell>
          <cell r="DA502" t="str">
            <v>N/A</v>
          </cell>
          <cell r="DB502">
            <v>45291</v>
          </cell>
          <cell r="DC502">
            <v>45427</v>
          </cell>
          <cell r="DD502">
            <v>85</v>
          </cell>
          <cell r="DE502" t="str">
            <v>NO</v>
          </cell>
          <cell r="DF502" t="str">
            <v>Bogotá D.C.</v>
          </cell>
          <cell r="DG502" t="str">
            <v>Cumplimiento</v>
          </cell>
          <cell r="DH502" t="str">
            <v>53-47-101002483</v>
          </cell>
          <cell r="DI502">
            <v>0</v>
          </cell>
          <cell r="DJ502" t="str">
            <v>Seguros del Estado S.A.</v>
          </cell>
          <cell r="DK502">
            <v>44978</v>
          </cell>
          <cell r="DL502" t="str">
            <v>17/02/2023 - 30/06/2024</v>
          </cell>
          <cell r="DM502">
            <v>44978</v>
          </cell>
          <cell r="DN502" t="str">
            <v>https://jepcolombia.sharepoint.com/:b:/g/SE/DAJ/SDC/Ed6DEqE3mGtDol6WdKnBgn4BiaTpJIP2SrJ2Ve3sykfNVw?e=uygkEY</v>
          </cell>
          <cell r="DO502" t="str">
            <v>Mediante Otrosí N°1 el 26/12/2023 se publica la adición y prórroga del contrato JEP-410-2023</v>
          </cell>
          <cell r="DP502" t="str">
            <v>En ejecución</v>
          </cell>
          <cell r="DQ502" t="str">
            <v>Adición y prorroga</v>
          </cell>
          <cell r="DR502" t="str">
            <v>N/A</v>
          </cell>
          <cell r="DS502" t="str">
            <v>INGENIERIA DE SISTEMAS</v>
          </cell>
          <cell r="DT502" t="str">
            <v>N/A</v>
          </cell>
          <cell r="DU502" t="str">
            <v>MASCULINO</v>
          </cell>
        </row>
        <row r="503">
          <cell r="AY503" t="str">
            <v>JEP-408-2023</v>
          </cell>
          <cell r="AZ503" t="str">
            <v>JEP-CSPO-408-2023</v>
          </cell>
          <cell r="BA503" t="str">
            <v>Angela Esquivel</v>
          </cell>
          <cell r="BB503">
            <v>44972</v>
          </cell>
          <cell r="BC503" t="str">
            <v>Ivonne Marcela Rodriguez Gonzalez</v>
          </cell>
          <cell r="BD503" t="str">
            <v>Contratos o convenios que no requieren pluralidad de ofertas</v>
          </cell>
          <cell r="BE503" t="str">
            <v>1. Prestación de servicios</v>
          </cell>
          <cell r="BF503" t="str">
            <v>Cédula de ciudadanía</v>
          </cell>
          <cell r="BG503">
            <v>63560216</v>
          </cell>
          <cell r="BH503">
            <v>5</v>
          </cell>
          <cell r="BI503" t="str">
            <v>Persona Natural</v>
          </cell>
          <cell r="BJ503" t="str">
            <v xml:space="preserve">Bucaramanga </v>
          </cell>
          <cell r="BK503" t="str">
            <v>Prestar servicios profesionales para la recolección, sistematización, análisis y estructuración de información que alimente la preparación de las versiones voluntarias y la construcción del auto de determinación de hechos y conductas</v>
          </cell>
          <cell r="BL503" t="str">
            <v>Misional</v>
          </cell>
          <cell r="BM503" t="str">
            <v>Harvey Danilo Suárez Morales</v>
          </cell>
          <cell r="BN503" t="str">
            <v>Secretaría Ejecutiva</v>
          </cell>
          <cell r="BO503" t="str">
            <v>F- Magistratura SSE</v>
          </cell>
          <cell r="BP503" t="str">
            <v>Lily Andrea Rueda Guzman</v>
          </cell>
          <cell r="BQ503">
            <v>63545918</v>
          </cell>
          <cell r="BR503" t="str">
            <v>F - Magistratura</v>
          </cell>
          <cell r="BS503" t="str">
            <v>N/A</v>
          </cell>
          <cell r="BT503" t="str">
            <v>Magistratura - Análisis de información versiones voluntarias - SRVR</v>
          </cell>
          <cell r="BU503" t="str">
            <v>Mgdo. Lily Andrea Rueda Guzman</v>
          </cell>
          <cell r="BV503" t="str">
            <v>Inversión</v>
          </cell>
          <cell r="BW503">
            <v>90558508</v>
          </cell>
          <cell r="BX503" t="str">
            <v>N/A</v>
          </cell>
          <cell r="BY503" t="str">
            <v>N/A</v>
          </cell>
          <cell r="BZ503">
            <v>8652088</v>
          </cell>
          <cell r="CA503" t="str">
            <v>N/A</v>
          </cell>
          <cell r="CB503">
            <v>41023</v>
          </cell>
          <cell r="CC503">
            <v>100023</v>
          </cell>
          <cell r="CD503">
            <v>2022011000068</v>
          </cell>
          <cell r="CE503">
            <v>44974</v>
          </cell>
          <cell r="CF503">
            <v>44978</v>
          </cell>
          <cell r="CG503" t="str">
            <v>N/A</v>
          </cell>
          <cell r="CH503" t="str">
            <v>N/A</v>
          </cell>
          <cell r="CI503" t="str">
            <v>N/A</v>
          </cell>
          <cell r="CJ503" t="str">
            <v>N/A</v>
          </cell>
          <cell r="CK503" t="str">
            <v>N/A</v>
          </cell>
          <cell r="CL503">
            <v>-1730412</v>
          </cell>
          <cell r="CM503">
            <v>45286</v>
          </cell>
          <cell r="CN503">
            <v>42516360</v>
          </cell>
          <cell r="CO503">
            <v>45286</v>
          </cell>
          <cell r="CP503">
            <v>0</v>
          </cell>
          <cell r="CQ503" t="str">
            <v>N/A</v>
          </cell>
          <cell r="CR503">
            <v>0</v>
          </cell>
          <cell r="CS503" t="str">
            <v>N/A</v>
          </cell>
          <cell r="CT503">
            <v>1</v>
          </cell>
          <cell r="CU503">
            <v>45286</v>
          </cell>
          <cell r="CV503">
            <v>136</v>
          </cell>
          <cell r="CW503">
            <v>131344456</v>
          </cell>
          <cell r="CX503" t="str">
            <v>SI</v>
          </cell>
          <cell r="CY503">
            <v>42516360</v>
          </cell>
          <cell r="CZ503" t="str">
            <v>N/A</v>
          </cell>
          <cell r="DA503" t="str">
            <v>N/A</v>
          </cell>
          <cell r="DB503">
            <v>45291</v>
          </cell>
          <cell r="DC503">
            <v>45427</v>
          </cell>
          <cell r="DD503">
            <v>85</v>
          </cell>
          <cell r="DE503" t="str">
            <v>NO</v>
          </cell>
          <cell r="DF503" t="str">
            <v>Bogotá D.C.</v>
          </cell>
          <cell r="DG503" t="str">
            <v>Cumplimiento</v>
          </cell>
          <cell r="DH503" t="str">
            <v xml:space="preserve">	25-47-101003740</v>
          </cell>
          <cell r="DI503">
            <v>0</v>
          </cell>
          <cell r="DJ503" t="str">
            <v>Seguros del Estado S.A.</v>
          </cell>
          <cell r="DK503">
            <v>44977</v>
          </cell>
          <cell r="DL503" t="str">
            <v>20/02/2023 - 01/07/2024</v>
          </cell>
          <cell r="DM503">
            <v>44977</v>
          </cell>
          <cell r="DN503" t="str">
            <v>https://jepcolombia.sharepoint.com/:b:/g/SE/DAJ/SDC/EZeX2h4tg8RPlSeVpaUvB3kBZVD_Jp1lB36_ekKuOSTVfg?e=IWhpw6</v>
          </cell>
          <cell r="DO503" t="str">
            <v>Mediante Otrosí N°1 el 26/12/2023 se publica la adición y prórroga del contrato JEP-408-2023</v>
          </cell>
          <cell r="DP503" t="str">
            <v>En ejecución</v>
          </cell>
          <cell r="DQ503" t="str">
            <v>Adición y prorroga</v>
          </cell>
          <cell r="DR503" t="str">
            <v>N/A</v>
          </cell>
          <cell r="DS503" t="str">
            <v>COMUNICACIÓN SOCIAL Y PERIODISMO</v>
          </cell>
          <cell r="DT503" t="str">
            <v>N/A</v>
          </cell>
          <cell r="DU503" t="str">
            <v>FEMENINO</v>
          </cell>
        </row>
        <row r="504">
          <cell r="AY504" t="str">
            <v>JEP-315-2023</v>
          </cell>
          <cell r="AZ504" t="str">
            <v>JEP-CSPO-315-2023</v>
          </cell>
          <cell r="BA504" t="str">
            <v>Angela Esquivel</v>
          </cell>
          <cell r="BB504">
            <v>44964</v>
          </cell>
          <cell r="BC504" t="str">
            <v>Maria Ocampo Jaramillo</v>
          </cell>
          <cell r="BD504" t="str">
            <v>Contratos o convenios que no requieren pluralidad de ofertas</v>
          </cell>
          <cell r="BE504" t="str">
            <v>1. Prestación de servicios</v>
          </cell>
          <cell r="BF504" t="str">
            <v>Cédula de ciudadanía</v>
          </cell>
          <cell r="BG504">
            <v>1020825608</v>
          </cell>
          <cell r="BH504">
            <v>2</v>
          </cell>
          <cell r="BI504" t="str">
            <v>Persona Natural</v>
          </cell>
          <cell r="BJ504" t="str">
            <v>Bogotá D.C.</v>
          </cell>
          <cell r="BK504" t="str">
            <v>Apoyar y acompañar la transcripción de diligencias en el marco de los casos priorizados por la Sala de Reconocimiento de Verdad, de Responsabilidad y de Determinación de los Hechos y Conductas</v>
          </cell>
          <cell r="BL504" t="str">
            <v>Misional</v>
          </cell>
          <cell r="BM504" t="str">
            <v>Harvey Danilo Suárez Morales</v>
          </cell>
          <cell r="BN504" t="str">
            <v>Secretaría Ejecutiva</v>
          </cell>
          <cell r="BO504" t="str">
            <v>F- Magistratura SSE</v>
          </cell>
          <cell r="BP504" t="str">
            <v>Ana Cristina Portilla Benavides</v>
          </cell>
          <cell r="BQ504">
            <v>52350519</v>
          </cell>
          <cell r="BR504" t="str">
            <v>F - Magistratura</v>
          </cell>
          <cell r="BS504" t="str">
            <v>N/A</v>
          </cell>
          <cell r="BT504" t="str">
            <v>Magistratura Transcriptores - Sección NR</v>
          </cell>
          <cell r="BU504" t="str">
            <v>Mgdo. Gustavo Adolfo Salazar Arbeláez</v>
          </cell>
          <cell r="BV504" t="str">
            <v>Inversión</v>
          </cell>
          <cell r="BW504">
            <v>36771349</v>
          </cell>
          <cell r="BX504" t="str">
            <v>N/A</v>
          </cell>
          <cell r="BY504" t="str">
            <v>N/A</v>
          </cell>
          <cell r="BZ504">
            <v>3415296</v>
          </cell>
          <cell r="CA504" t="str">
            <v>N/A</v>
          </cell>
          <cell r="CB504">
            <v>53223</v>
          </cell>
          <cell r="CC504">
            <v>77223</v>
          </cell>
          <cell r="CD504">
            <v>2022011000068</v>
          </cell>
          <cell r="CE504">
            <v>44966</v>
          </cell>
          <cell r="CF504">
            <v>44970</v>
          </cell>
          <cell r="CG504" t="str">
            <v>Juan Esteban Uribe Villa</v>
          </cell>
          <cell r="CH504" t="str">
            <v>Cedula de ciudadanía</v>
          </cell>
          <cell r="CI504">
            <v>1019145237</v>
          </cell>
          <cell r="CJ504">
            <v>1</v>
          </cell>
          <cell r="CK504">
            <v>45163</v>
          </cell>
          <cell r="CL504">
            <v>-796901</v>
          </cell>
          <cell r="CM504">
            <v>45286</v>
          </cell>
          <cell r="CN504">
            <v>16782752</v>
          </cell>
          <cell r="CO504">
            <v>45286</v>
          </cell>
          <cell r="CP504">
            <v>0</v>
          </cell>
          <cell r="CQ504" t="str">
            <v>N/A</v>
          </cell>
          <cell r="CR504">
            <v>0</v>
          </cell>
          <cell r="CS504" t="str">
            <v>N/A</v>
          </cell>
          <cell r="CT504">
            <v>1</v>
          </cell>
          <cell r="CU504">
            <v>45286</v>
          </cell>
          <cell r="CV504">
            <v>136</v>
          </cell>
          <cell r="CW504">
            <v>52757200</v>
          </cell>
          <cell r="CX504" t="str">
            <v>SI</v>
          </cell>
          <cell r="CY504">
            <v>16782752</v>
          </cell>
          <cell r="CZ504" t="str">
            <v>N/A</v>
          </cell>
          <cell r="DA504" t="str">
            <v>N/A</v>
          </cell>
          <cell r="DB504">
            <v>45291</v>
          </cell>
          <cell r="DC504">
            <v>45427</v>
          </cell>
          <cell r="DD504">
            <v>85</v>
          </cell>
          <cell r="DE504" t="str">
            <v>NO</v>
          </cell>
          <cell r="DF504" t="str">
            <v>Bogotá D.C.</v>
          </cell>
          <cell r="DG504" t="str">
            <v>Cumplimiento</v>
          </cell>
          <cell r="DH504" t="str">
            <v>21-45-101400201</v>
          </cell>
          <cell r="DI504">
            <v>0</v>
          </cell>
          <cell r="DJ504" t="str">
            <v>Seguros del Estado S.A.</v>
          </cell>
          <cell r="DK504">
            <v>44967</v>
          </cell>
          <cell r="DL504" t="str">
            <v>10/02/2023 - 01/07/2024</v>
          </cell>
          <cell r="DM504">
            <v>44967</v>
          </cell>
          <cell r="DN504" t="str">
            <v>https://jepcolombia.sharepoint.com/:b:/g/SE/DAJ/SDC/Eb9Rybh8SF5BrOaVKB5aZB8BMbBIlORjinwMOIGFRqMIvA?e=33aJG3</v>
          </cell>
          <cell r="DO504" t="str">
            <v>El 24/08/2023 quedo publicada la cesión del contrato JEP-315-2023 - Transcriptor
Mediante otrosí N°1 se publica la adición y prórroga del contrato JEP-315-2023</v>
          </cell>
          <cell r="DP504" t="str">
            <v>En ejecución</v>
          </cell>
          <cell r="DQ504" t="str">
            <v>Cesión, Adición y prórroga</v>
          </cell>
          <cell r="DR504" t="str">
            <v>N/A</v>
          </cell>
          <cell r="DS504" t="str">
            <v>CIENCIAS POLÍTICAS</v>
          </cell>
          <cell r="DT504" t="str">
            <v>N/A</v>
          </cell>
          <cell r="DU504" t="str">
            <v>MASCULINO</v>
          </cell>
        </row>
        <row r="505">
          <cell r="AY505" t="str">
            <v>JEP-158-2023</v>
          </cell>
          <cell r="AZ505" t="str">
            <v>JEP-CSPO-158-2023</v>
          </cell>
          <cell r="BA505" t="str">
            <v>Carlos Torres</v>
          </cell>
          <cell r="BB505">
            <v>44951</v>
          </cell>
          <cell r="BC505" t="str">
            <v>Paula Daniela Hortua Pacheco</v>
          </cell>
          <cell r="BD505" t="str">
            <v>Contratos o convenios que no requieren pluralidad de ofertas</v>
          </cell>
          <cell r="BE505" t="str">
            <v>1. Prestación de servicios</v>
          </cell>
          <cell r="BF505" t="str">
            <v>Cédula de ciudadanía</v>
          </cell>
          <cell r="BG505">
            <v>1049639747</v>
          </cell>
          <cell r="BH505">
            <v>6</v>
          </cell>
          <cell r="BI505" t="str">
            <v>Persona Natural</v>
          </cell>
          <cell r="BJ505" t="str">
            <v>Tunja</v>
          </cell>
          <cell r="BK505" t="str">
            <v xml:space="preserve">Prestar servicios profesionales para apoyar y acompañar en los procesos de mejoramiento de la gestión judicial de la Secretaria General Judicial </v>
          </cell>
          <cell r="BL505" t="str">
            <v>Misional</v>
          </cell>
          <cell r="BM505" t="str">
            <v>Harvey Danilo Suárez Morales</v>
          </cell>
          <cell r="BN505" t="str">
            <v>Secretaría Ejecutiva</v>
          </cell>
          <cell r="BO505" t="str">
            <v>G- Secretaría General Judicial SSE</v>
          </cell>
          <cell r="BP505" t="str">
            <v>Yuly Saenz Berdugo</v>
          </cell>
          <cell r="BQ505">
            <v>52421376</v>
          </cell>
          <cell r="BR505" t="str">
            <v>G -Secretaría General Judicial</v>
          </cell>
          <cell r="BS505" t="str">
            <v>N/A</v>
          </cell>
          <cell r="BT505" t="str">
            <v>Magistratura
SEJUD - SRVR</v>
          </cell>
          <cell r="BU505" t="str">
            <v>N/A</v>
          </cell>
          <cell r="BV505" t="str">
            <v>Inversión</v>
          </cell>
          <cell r="BW505">
            <v>42754439</v>
          </cell>
          <cell r="BX505" t="str">
            <v>N/A</v>
          </cell>
          <cell r="BY505" t="str">
            <v>N/A</v>
          </cell>
          <cell r="BZ505">
            <v>3794773</v>
          </cell>
          <cell r="CA505" t="str">
            <v>N/A</v>
          </cell>
          <cell r="CB505">
            <v>40923</v>
          </cell>
          <cell r="CC505">
            <v>50523</v>
          </cell>
          <cell r="CD505">
            <v>2022011000068</v>
          </cell>
          <cell r="CE505">
            <v>44952</v>
          </cell>
          <cell r="CF505">
            <v>44956</v>
          </cell>
          <cell r="CG505" t="str">
            <v>Luis Miguel Peña Salinas</v>
          </cell>
          <cell r="CH505" t="str">
            <v>Cedula de ciudadanía</v>
          </cell>
          <cell r="CI505">
            <v>1056031238</v>
          </cell>
          <cell r="CJ505">
            <v>3</v>
          </cell>
          <cell r="CK505">
            <v>45142</v>
          </cell>
          <cell r="CL505">
            <v>-1391425</v>
          </cell>
          <cell r="CM505">
            <v>45287</v>
          </cell>
          <cell r="CN505">
            <v>20719460</v>
          </cell>
          <cell r="CO505">
            <v>45287</v>
          </cell>
          <cell r="CP505">
            <v>0</v>
          </cell>
          <cell r="CQ505" t="str">
            <v>N/A</v>
          </cell>
          <cell r="CR505">
            <v>0</v>
          </cell>
          <cell r="CS505" t="str">
            <v>N/A</v>
          </cell>
          <cell r="CT505">
            <v>1</v>
          </cell>
          <cell r="CU505">
            <v>45287</v>
          </cell>
          <cell r="CV505">
            <v>152</v>
          </cell>
          <cell r="CW505">
            <v>62082474</v>
          </cell>
          <cell r="CX505" t="str">
            <v>SI</v>
          </cell>
          <cell r="CY505">
            <v>20719460</v>
          </cell>
          <cell r="CZ505" t="str">
            <v>N/A</v>
          </cell>
          <cell r="DA505" t="str">
            <v>N/A</v>
          </cell>
          <cell r="DB505">
            <v>45291</v>
          </cell>
          <cell r="DC505">
            <v>45443</v>
          </cell>
          <cell r="DD505">
            <v>101</v>
          </cell>
          <cell r="DE505" t="str">
            <v>SI</v>
          </cell>
          <cell r="DF505" t="str">
            <v>Bogotá D.C.</v>
          </cell>
          <cell r="DG505" t="str">
            <v>Cumplimiento</v>
          </cell>
          <cell r="DH505" t="str">
            <v>600 47 994000067326
600 47 994000067326</v>
          </cell>
          <cell r="DI505" t="str">
            <v>0
1</v>
          </cell>
          <cell r="DJ505" t="str">
            <v>Aseguradora Solidaria de Colombia</v>
          </cell>
          <cell r="DK505" t="str">
            <v>27/01/2023
27/01/2023</v>
          </cell>
          <cell r="DL505" t="str">
            <v>25/01/2023 - 30/06/2024
25/01/2023 - 01/07/2024</v>
          </cell>
          <cell r="DM505">
            <v>44956</v>
          </cell>
          <cell r="DN505" t="str">
            <v>https://jepcolombia.sharepoint.com/:b:/g/SE/DAJ/SDC/ETzIKeaORpBDvggmD-blOoUBDP3Ntx9Q2DDqvQ07v-hSNA?e=IKmbOe</v>
          </cell>
          <cell r="DO505" t="str">
            <v>El 04/08/2023 se publicó la cesión del contrato JEP-158-2023 entre PAULA DANIELA HORTUA PACHECO - LA CEDENTE, y, Luis Miguel Peña Salinas - EL CESIONARIO, a partir del 4 de agosto de 2023
Mediante Otrosí N°1 el 27/12/2023 se publica la adición y prórroga del contrato JEP-158-2023VF</v>
          </cell>
          <cell r="DP505" t="str">
            <v>En ejecución</v>
          </cell>
          <cell r="DQ505" t="str">
            <v>Cesión, Adición y prórroga</v>
          </cell>
          <cell r="DR505" t="str">
            <v>N/A</v>
          </cell>
          <cell r="DS505" t="str">
            <v>DERECHO</v>
          </cell>
          <cell r="DT505" t="str">
            <v>N/A</v>
          </cell>
          <cell r="DU505" t="str">
            <v>MASCULINO</v>
          </cell>
        </row>
        <row r="506">
          <cell r="AY506" t="str">
            <v>JEP-197-2023</v>
          </cell>
          <cell r="AZ506" t="str">
            <v>JEP-CSPO-197-2023</v>
          </cell>
          <cell r="BA506" t="str">
            <v>Carlos Torres</v>
          </cell>
          <cell r="BB506">
            <v>44953</v>
          </cell>
          <cell r="BC506" t="str">
            <v>Nixa Wguerddy Triana Balaguera</v>
          </cell>
          <cell r="BD506" t="str">
            <v>Contratos o convenios que no requieren pluralidad de ofertas</v>
          </cell>
          <cell r="BE506" t="str">
            <v>1. Prestación de servicios</v>
          </cell>
          <cell r="BF506" t="str">
            <v>Cédula de ciudadanía</v>
          </cell>
          <cell r="BG506">
            <v>1052396950</v>
          </cell>
          <cell r="BH506">
            <v>1</v>
          </cell>
          <cell r="BI506" t="str">
            <v>Persona Natural</v>
          </cell>
          <cell r="BJ506" t="str">
            <v>Sogamoso</v>
          </cell>
          <cell r="BK506" t="str">
            <v xml:space="preserve">Prestar servicios profesionales para apoyar y acompañar en los procesos de mejoramiento de la gestión judicial de la Secretaria General Judicial. </v>
          </cell>
          <cell r="BL506" t="str">
            <v>Misional</v>
          </cell>
          <cell r="BM506" t="str">
            <v>Harvey Danilo Suárez Morales</v>
          </cell>
          <cell r="BN506" t="str">
            <v>Secretaría Ejecutiva</v>
          </cell>
          <cell r="BO506" t="str">
            <v>G- Secretaría General Judicial SSE</v>
          </cell>
          <cell r="BP506" t="str">
            <v>Yuly Saenz Berdugo</v>
          </cell>
          <cell r="BQ506">
            <v>52421376</v>
          </cell>
          <cell r="BR506" t="str">
            <v>G -Secretaría General Judicial</v>
          </cell>
          <cell r="BS506" t="str">
            <v>N/A</v>
          </cell>
          <cell r="BT506" t="str">
            <v>Magistratura
SEJUD - INTEG</v>
          </cell>
          <cell r="BU506" t="str">
            <v>N/A</v>
          </cell>
          <cell r="BV506" t="str">
            <v>Inversión</v>
          </cell>
          <cell r="BW506">
            <v>39718618</v>
          </cell>
          <cell r="BX506" t="str">
            <v>N/A</v>
          </cell>
          <cell r="BY506" t="str">
            <v>N/A</v>
          </cell>
          <cell r="BZ506">
            <v>3794773</v>
          </cell>
          <cell r="CA506" t="str">
            <v>N/A</v>
          </cell>
          <cell r="CB506">
            <v>41423</v>
          </cell>
          <cell r="CC506">
            <v>103423</v>
          </cell>
          <cell r="CD506">
            <v>2022011000068</v>
          </cell>
          <cell r="CE506">
            <v>44977</v>
          </cell>
          <cell r="CF506">
            <v>44980</v>
          </cell>
          <cell r="CG506" t="str">
            <v xml:space="preserve">Joao Santiago Garzón Mogollón 
Jose Nelson Vásquez Valera </v>
          </cell>
          <cell r="CH506" t="str">
            <v>Cedula de ciudadanía</v>
          </cell>
          <cell r="CI506" t="str">
            <v>1108457122
1065652506</v>
          </cell>
          <cell r="CJ506" t="str">
            <v>5
1</v>
          </cell>
          <cell r="CK506" t="str">
            <v>1/06/2023
12/09/2023</v>
          </cell>
          <cell r="CL506">
            <v>-1264946</v>
          </cell>
          <cell r="CM506">
            <v>45287</v>
          </cell>
          <cell r="CN506">
            <v>18647503</v>
          </cell>
          <cell r="CO506" t="str">
            <v>N/A</v>
          </cell>
          <cell r="CP506">
            <v>0</v>
          </cell>
          <cell r="CQ506" t="str">
            <v>N/A</v>
          </cell>
          <cell r="CR506">
            <v>0</v>
          </cell>
          <cell r="CS506" t="str">
            <v>N/A</v>
          </cell>
          <cell r="CT506">
            <v>1</v>
          </cell>
          <cell r="CU506">
            <v>45287</v>
          </cell>
          <cell r="CV506">
            <v>136</v>
          </cell>
          <cell r="CW506">
            <v>57101175</v>
          </cell>
          <cell r="CX506" t="str">
            <v>SI</v>
          </cell>
          <cell r="CY506">
            <v>18647503</v>
          </cell>
          <cell r="CZ506" t="str">
            <v>N/A</v>
          </cell>
          <cell r="DA506" t="str">
            <v>N/A</v>
          </cell>
          <cell r="DB506">
            <v>45291</v>
          </cell>
          <cell r="DC506">
            <v>45427</v>
          </cell>
          <cell r="DD506">
            <v>85</v>
          </cell>
          <cell r="DE506" t="str">
            <v>NO</v>
          </cell>
          <cell r="DF506" t="str">
            <v>Bogotá D.C.</v>
          </cell>
          <cell r="DG506" t="str">
            <v>Cumplimiento</v>
          </cell>
          <cell r="DH506" t="str">
            <v>33-47-101011108
 21-45-101411464</v>
          </cell>
          <cell r="DI506" t="str">
            <v>0
0</v>
          </cell>
          <cell r="DJ506" t="str">
            <v>Seguros del Estado S,A,
Seguros del Estado S,A,</v>
          </cell>
          <cell r="DK506" t="str">
            <v>23/02/2023
01/06/2023</v>
          </cell>
          <cell r="DL506" t="str">
            <v>20/02/2023 - 30/06/2024
01/06/2023 - 30/06/2024</v>
          </cell>
          <cell r="DM506" t="str">
            <v>23/02/2023
02/06/2023</v>
          </cell>
          <cell r="DN506" t="str">
            <v>https://jepcolombia.sharepoint.com/:b:/g/SE/DAJ/SDC/EVs9oBgoI09CiYafzcj3k0ABf3saRTD1CCxA_HE20wVZ4A?e=aT2GIt</v>
          </cell>
          <cell r="DO506" t="str">
            <v>Se realiza cesión a partir del 1/06/2023
El 12/09/2023 se publica la cesión del contrato de JOAO SANTIAGO GARZÓN MOGOLLÓN - EL CEDENTE, a, Jose Nelson Vásquez Valera - EL CESIONARIO a partir de hoy 12 de septiembre de 2023
Mediante Otrosí N°1 el 27/12/2023 se publica la adición y prórroga del contrato JEP-197-2023</v>
          </cell>
          <cell r="DP506" t="str">
            <v>En ejecución</v>
          </cell>
          <cell r="DQ506" t="str">
            <v>Adición y prorroga</v>
          </cell>
          <cell r="DR506" t="str">
            <v>N/A</v>
          </cell>
          <cell r="DS506" t="str">
            <v>DERECHO</v>
          </cell>
          <cell r="DT506" t="str">
            <v>N/A</v>
          </cell>
          <cell r="DU506" t="str">
            <v>MASCULINO</v>
          </cell>
        </row>
        <row r="507">
          <cell r="AY507" t="str">
            <v>JEP-432-2023</v>
          </cell>
          <cell r="AZ507" t="str">
            <v>JEP-CSPO-432-2023</v>
          </cell>
          <cell r="BA507" t="str">
            <v>Carlos Torres</v>
          </cell>
          <cell r="BB507">
            <v>44974</v>
          </cell>
          <cell r="BC507" t="str">
            <v>Yury Paola Lopez Piñeros</v>
          </cell>
          <cell r="BD507" t="str">
            <v>Contratos o convenios que no requieren pluralidad de ofertas</v>
          </cell>
          <cell r="BE507" t="str">
            <v>1. Prestación de servicios</v>
          </cell>
          <cell r="BF507" t="str">
            <v>Cédula de ciudadanía</v>
          </cell>
          <cell r="BG507">
            <v>35199710</v>
          </cell>
          <cell r="BH507">
            <v>3</v>
          </cell>
          <cell r="BI507" t="str">
            <v>Persona Natural</v>
          </cell>
          <cell r="BJ507" t="str">
            <v>Bogotá D.C.</v>
          </cell>
          <cell r="BK507" t="str">
            <v xml:space="preserve">Prestar servicios profesionales para apoyar y acompañar en los procesos de mejoramiento de la gestión judicial de la Secretaría General Judicial </v>
          </cell>
          <cell r="BL507" t="str">
            <v>Misional</v>
          </cell>
          <cell r="BM507" t="str">
            <v>Harvey Danilo Suárez Morales</v>
          </cell>
          <cell r="BN507" t="str">
            <v>Secretaría Ejecutiva</v>
          </cell>
          <cell r="BO507" t="str">
            <v>G- Secretaría General Judicial SSE</v>
          </cell>
          <cell r="BP507" t="str">
            <v>Yuly Saenz Berdugo</v>
          </cell>
          <cell r="BQ507">
            <v>52421376</v>
          </cell>
          <cell r="BR507" t="str">
            <v>G -Secretaría General Judicial</v>
          </cell>
          <cell r="BS507" t="str">
            <v>N/A</v>
          </cell>
          <cell r="BT507" t="str">
            <v>Magistratura
SEJUD - SDSJ</v>
          </cell>
          <cell r="BU507" t="str">
            <v>N/A</v>
          </cell>
          <cell r="BV507" t="str">
            <v>Inversión</v>
          </cell>
          <cell r="BW507">
            <v>39718618</v>
          </cell>
          <cell r="BX507" t="str">
            <v>N/A</v>
          </cell>
          <cell r="BY507" t="str">
            <v>N/A</v>
          </cell>
          <cell r="BZ507">
            <v>3794773</v>
          </cell>
          <cell r="CA507" t="str">
            <v>N/A</v>
          </cell>
          <cell r="CB507">
            <v>41223</v>
          </cell>
          <cell r="CC507">
            <v>103323</v>
          </cell>
          <cell r="CD507" t="str">
            <v xml:space="preserve">	2022011000068</v>
          </cell>
          <cell r="CE507">
            <v>44977</v>
          </cell>
          <cell r="CF507">
            <v>44980</v>
          </cell>
          <cell r="CG507" t="str">
            <v>Diana Paola Herrera Núñez
Duvier Alfonso Lopez Ortiz
Luigui Mauricio Ramírez Vanegas</v>
          </cell>
          <cell r="CH507" t="str">
            <v>Cedula de ciudadanía</v>
          </cell>
          <cell r="CI507" t="str">
            <v>1053587031
80250540
1144198108</v>
          </cell>
          <cell r="CJ507" t="str">
            <v>1
9
0</v>
          </cell>
          <cell r="CK507" t="str">
            <v>8/06/2023
1/11/2023
4/01/2024</v>
          </cell>
          <cell r="CL507">
            <v>-1011936</v>
          </cell>
          <cell r="CM507">
            <v>45287</v>
          </cell>
          <cell r="CN507">
            <v>18647503</v>
          </cell>
          <cell r="CO507">
            <v>45287</v>
          </cell>
          <cell r="CP507">
            <v>0</v>
          </cell>
          <cell r="CQ507" t="str">
            <v>N/A</v>
          </cell>
          <cell r="CR507">
            <v>0</v>
          </cell>
          <cell r="CS507" t="str">
            <v>N/A</v>
          </cell>
          <cell r="CT507">
            <v>1</v>
          </cell>
          <cell r="CU507">
            <v>45287</v>
          </cell>
          <cell r="CV507">
            <v>136</v>
          </cell>
          <cell r="CW507">
            <v>57354185</v>
          </cell>
          <cell r="CX507" t="str">
            <v>SI</v>
          </cell>
          <cell r="CY507">
            <v>18647503</v>
          </cell>
          <cell r="CZ507" t="str">
            <v>N/A</v>
          </cell>
          <cell r="DA507" t="str">
            <v>N/A</v>
          </cell>
          <cell r="DB507">
            <v>45291</v>
          </cell>
          <cell r="DC507">
            <v>45427</v>
          </cell>
          <cell r="DD507">
            <v>85</v>
          </cell>
          <cell r="DE507" t="str">
            <v>NO</v>
          </cell>
          <cell r="DF507" t="str">
            <v>Bogotá D.C.</v>
          </cell>
          <cell r="DG507" t="str">
            <v>Cumplimiento</v>
          </cell>
          <cell r="DH507" t="str">
            <v xml:space="preserve">	21-45-101401312</v>
          </cell>
          <cell r="DI507">
            <v>0</v>
          </cell>
          <cell r="DJ507" t="str">
            <v>Seguros del Estado S.A.</v>
          </cell>
          <cell r="DK507">
            <v>44978</v>
          </cell>
          <cell r="DL507" t="str">
            <v>20/02/2023 - 10/07/2024</v>
          </cell>
          <cell r="DM507">
            <v>44979</v>
          </cell>
          <cell r="DN507" t="str">
            <v>https://jepcolombia.sharepoint.com/:b:/g/SE/DAJ/SDC/EUYqD6xou4ZOlPyXsr65RTUBabyTNT7AtJ2PFhd3Fm_lFw?e=eLreza</v>
          </cell>
          <cell r="DO507" t="str">
            <v>El 5/06/2023 se cede el contrato
El 1/11/2023 se publicó la cesión del contrato JEP-432-2023 (DIANA PAOLA HERRERA NÚÑEZ - LA CEDENTE, y, Duvier Alfonso Lopez Ortiz - EL CESIONARIO) a partir del 1ro de noviembre de 2023 - SEJUD
Mediante Otrosí N°2 el 27/12/2023 se publica la adición y prórroga del contrato JEP-432-2022 VF</v>
          </cell>
          <cell r="DP507" t="str">
            <v>En ejecución</v>
          </cell>
          <cell r="DQ507" t="str">
            <v>Cesión, Adición y prórroga</v>
          </cell>
          <cell r="DR507" t="str">
            <v>N/A</v>
          </cell>
          <cell r="DS507" t="str">
            <v>DERECHO</v>
          </cell>
          <cell r="DT507" t="str">
            <v>N/A</v>
          </cell>
          <cell r="DU507" t="str">
            <v>MASCULINO</v>
          </cell>
        </row>
        <row r="508">
          <cell r="AY508" t="str">
            <v>JEP-198-2023</v>
          </cell>
          <cell r="AZ508" t="str">
            <v>JEP-CSPO-198-2023</v>
          </cell>
          <cell r="BA508" t="str">
            <v>Carlos Torres</v>
          </cell>
          <cell r="BB508">
            <v>44953</v>
          </cell>
          <cell r="BC508" t="str">
            <v>Sandy Tatiana Bernal Almario</v>
          </cell>
          <cell r="BD508" t="str">
            <v>Contratos o convenios que no requieren pluralidad de ofertas</v>
          </cell>
          <cell r="BE508" t="str">
            <v>1. Prestación de servicios</v>
          </cell>
          <cell r="BF508" t="str">
            <v>Cédula de ciudadanía</v>
          </cell>
          <cell r="BG508">
            <v>1018507048</v>
          </cell>
          <cell r="BH508">
            <v>7</v>
          </cell>
          <cell r="BI508" t="str">
            <v>Persona Natural</v>
          </cell>
          <cell r="BJ508" t="str">
            <v>Bogotá D.C.</v>
          </cell>
          <cell r="BK508" t="str">
            <v xml:space="preserve">Prestar servicios profesionales para apoyar y acompañar en los procesos de mejoramiento de la gestión judicial de la Secretaria General Judicial. </v>
          </cell>
          <cell r="BL508" t="str">
            <v>Misional</v>
          </cell>
          <cell r="BM508" t="str">
            <v>Harvey Danilo Suárez Morales</v>
          </cell>
          <cell r="BN508" t="str">
            <v>Secretaría Ejecutiva</v>
          </cell>
          <cell r="BO508" t="str">
            <v>G- Secretaría General Judicial SSE</v>
          </cell>
          <cell r="BP508" t="str">
            <v>Yuly Saenz Berdugo</v>
          </cell>
          <cell r="BQ508">
            <v>52421376</v>
          </cell>
          <cell r="BR508" t="str">
            <v>G -Secretaría General Judicial</v>
          </cell>
          <cell r="BS508" t="str">
            <v>N/A</v>
          </cell>
          <cell r="BT508" t="str">
            <v>Magistratura
SEJUD - SR</v>
          </cell>
          <cell r="BU508" t="str">
            <v>N/A</v>
          </cell>
          <cell r="BV508" t="str">
            <v>Inversión</v>
          </cell>
          <cell r="BW508">
            <v>42754439</v>
          </cell>
          <cell r="BX508" t="str">
            <v>N/A</v>
          </cell>
          <cell r="BY508" t="str">
            <v>N/A</v>
          </cell>
          <cell r="BZ508">
            <v>3794773</v>
          </cell>
          <cell r="CA508" t="str">
            <v>N/A</v>
          </cell>
          <cell r="CB508">
            <v>41123</v>
          </cell>
          <cell r="CC508">
            <v>55323</v>
          </cell>
          <cell r="CD508">
            <v>2022011000068</v>
          </cell>
          <cell r="CE508">
            <v>44956</v>
          </cell>
          <cell r="CF508">
            <v>44958</v>
          </cell>
          <cell r="CG508" t="str">
            <v>N/A</v>
          </cell>
          <cell r="CH508" t="str">
            <v>N/A</v>
          </cell>
          <cell r="CI508" t="str">
            <v>N/A</v>
          </cell>
          <cell r="CJ508" t="str">
            <v>N/A</v>
          </cell>
          <cell r="CK508" t="str">
            <v>N/A</v>
          </cell>
          <cell r="CL508">
            <v>-1011936</v>
          </cell>
          <cell r="CM508">
            <v>45287</v>
          </cell>
          <cell r="CN508">
            <v>20719460</v>
          </cell>
          <cell r="CO508">
            <v>45287</v>
          </cell>
          <cell r="CP508">
            <v>0</v>
          </cell>
          <cell r="CQ508" t="str">
            <v>N/A</v>
          </cell>
          <cell r="CR508">
            <v>0</v>
          </cell>
          <cell r="CS508" t="str">
            <v>N/A</v>
          </cell>
          <cell r="CT508">
            <v>1</v>
          </cell>
          <cell r="CU508">
            <v>45287</v>
          </cell>
          <cell r="CV508">
            <v>152</v>
          </cell>
          <cell r="CW508">
            <v>62461963</v>
          </cell>
          <cell r="CX508" t="str">
            <v>SI</v>
          </cell>
          <cell r="CY508">
            <v>20719460</v>
          </cell>
          <cell r="CZ508" t="str">
            <v>N/A</v>
          </cell>
          <cell r="DA508" t="str">
            <v>N/A</v>
          </cell>
          <cell r="DB508">
            <v>45291</v>
          </cell>
          <cell r="DC508">
            <v>45443</v>
          </cell>
          <cell r="DD508">
            <v>101</v>
          </cell>
          <cell r="DE508" t="str">
            <v>SI</v>
          </cell>
          <cell r="DF508" t="str">
            <v>Bogotá D.C.</v>
          </cell>
          <cell r="DG508" t="str">
            <v>Cumplimiento</v>
          </cell>
          <cell r="DH508" t="str">
            <v>340 - 47 - 994000042518</v>
          </cell>
          <cell r="DI508">
            <v>0</v>
          </cell>
          <cell r="DJ508" t="str">
            <v>Aseguradora Solidaria de Colombia</v>
          </cell>
          <cell r="DK508">
            <v>44957</v>
          </cell>
          <cell r="DL508" t="str">
            <v>30/01/2023 - 10/07/2024</v>
          </cell>
          <cell r="DM508">
            <v>44958</v>
          </cell>
          <cell r="DN508" t="str">
            <v>https://jepcolombia.sharepoint.com/:b:/g/SE/DAJ/SDC/EdUIxhgfRvBDmRJ5QcvIp-IBy-cwdh4CEgUjTFY3pgUzDA?e=4IyRQa</v>
          </cell>
          <cell r="DO508" t="str">
            <v>Mediante Otrosí N°1 el 27/12/2023 se publica la adición y prórroga del contrato JEP-198-2023 VF</v>
          </cell>
          <cell r="DP508" t="str">
            <v>En ejecución</v>
          </cell>
          <cell r="DQ508" t="str">
            <v>Adicipon y prorroga</v>
          </cell>
          <cell r="DR508" t="str">
            <v>N/A</v>
          </cell>
          <cell r="DS508" t="str">
            <v>DERECHO</v>
          </cell>
          <cell r="DT508" t="str">
            <v>N/A</v>
          </cell>
          <cell r="DU508" t="str">
            <v>FEMENINO</v>
          </cell>
        </row>
        <row r="509">
          <cell r="AY509" t="str">
            <v>JEP-411-2023</v>
          </cell>
          <cell r="AZ509" t="str">
            <v>JEP-CSPO-411-2023</v>
          </cell>
          <cell r="BA509" t="str">
            <v>Carlos Torres</v>
          </cell>
          <cell r="BB509">
            <v>44973</v>
          </cell>
          <cell r="BC509" t="str">
            <v>Luz Angela Villalba Melo</v>
          </cell>
          <cell r="BD509" t="str">
            <v>Contratos o convenios que no requieren pluralidad de ofertas</v>
          </cell>
          <cell r="BE509" t="str">
            <v>1. Prestación de servicios</v>
          </cell>
          <cell r="BF509" t="str">
            <v>Cédula de ciudadanía</v>
          </cell>
          <cell r="BG509">
            <v>39545681</v>
          </cell>
          <cell r="BH509">
            <v>7</v>
          </cell>
          <cell r="BI509" t="str">
            <v>Persona Natural</v>
          </cell>
          <cell r="BJ509" t="str">
            <v>Bogotá D.C.</v>
          </cell>
          <cell r="BK509" t="str">
            <v xml:space="preserve">Prestar servicios profesionales para apoyar y acompañar en los procesos de mejoramiento de la gestión judicial de la Secretaría General Judicial </v>
          </cell>
          <cell r="BL509" t="str">
            <v>Misional</v>
          </cell>
          <cell r="BM509" t="str">
            <v>Harvey Danilo Suárez Morales</v>
          </cell>
          <cell r="BN509" t="str">
            <v>Secretaría Ejecutiva</v>
          </cell>
          <cell r="BO509" t="str">
            <v>G- Secretaría General Judicial SSE</v>
          </cell>
          <cell r="BP509" t="str">
            <v>Yuly Saenz Berdugo</v>
          </cell>
          <cell r="BQ509">
            <v>52421376</v>
          </cell>
          <cell r="BR509" t="str">
            <v>G -Secretaría General Judicial</v>
          </cell>
          <cell r="BS509" t="str">
            <v>N/A</v>
          </cell>
          <cell r="BT509" t="str">
            <v>Magistratura
SEJUD - SR</v>
          </cell>
          <cell r="BU509" t="str">
            <v>N/A</v>
          </cell>
          <cell r="BV509" t="str">
            <v>Inversión</v>
          </cell>
          <cell r="BW509">
            <v>39718618</v>
          </cell>
          <cell r="BX509" t="str">
            <v>N/A</v>
          </cell>
          <cell r="BY509" t="str">
            <v>N/A</v>
          </cell>
          <cell r="BZ509">
            <v>3794773</v>
          </cell>
          <cell r="CA509" t="str">
            <v>N/A</v>
          </cell>
          <cell r="CB509">
            <v>41323</v>
          </cell>
          <cell r="CC509">
            <v>101423</v>
          </cell>
          <cell r="CD509">
            <v>2022011000068</v>
          </cell>
          <cell r="CE509">
            <v>44977</v>
          </cell>
          <cell r="CF509">
            <v>44979</v>
          </cell>
          <cell r="CG509" t="str">
            <v xml:space="preserve">Michael Humberto Piragauta Jimenez </v>
          </cell>
          <cell r="CH509" t="str">
            <v>Cedula de ciudadanía</v>
          </cell>
          <cell r="CI509">
            <v>1052389066</v>
          </cell>
          <cell r="CJ509">
            <v>6</v>
          </cell>
          <cell r="CK509">
            <v>45181</v>
          </cell>
          <cell r="CL509">
            <v>-1011949</v>
          </cell>
          <cell r="CM509">
            <v>45287</v>
          </cell>
          <cell r="CN509">
            <v>18647503</v>
          </cell>
          <cell r="CO509">
            <v>45287</v>
          </cell>
          <cell r="CP509">
            <v>0</v>
          </cell>
          <cell r="CQ509" t="str">
            <v>N/A</v>
          </cell>
          <cell r="CR509">
            <v>0</v>
          </cell>
          <cell r="CS509" t="str">
            <v>N/A</v>
          </cell>
          <cell r="CT509">
            <v>1</v>
          </cell>
          <cell r="CU509">
            <v>45287</v>
          </cell>
          <cell r="CV509">
            <v>136</v>
          </cell>
          <cell r="CW509">
            <v>57354172</v>
          </cell>
          <cell r="CX509" t="str">
            <v>NO</v>
          </cell>
          <cell r="CY509">
            <v>18647503</v>
          </cell>
          <cell r="CZ509" t="str">
            <v>N/A</v>
          </cell>
          <cell r="DA509" t="str">
            <v>N/A</v>
          </cell>
          <cell r="DB509">
            <v>45291</v>
          </cell>
          <cell r="DC509">
            <v>45427</v>
          </cell>
          <cell r="DD509">
            <v>85</v>
          </cell>
          <cell r="DE509" t="str">
            <v>NO</v>
          </cell>
          <cell r="DF509" t="str">
            <v>Bogotá D.C.</v>
          </cell>
          <cell r="DG509" t="str">
            <v>Cumplimiento</v>
          </cell>
          <cell r="DH509" t="str">
            <v>14-47-101022871</v>
          </cell>
          <cell r="DI509">
            <v>0</v>
          </cell>
          <cell r="DJ509" t="str">
            <v>Seguros del Estado S.A.</v>
          </cell>
          <cell r="DK509">
            <v>44978</v>
          </cell>
          <cell r="DL509" t="str">
            <v>20/02/2023 - 01/07/2024</v>
          </cell>
          <cell r="DM509">
            <v>44978</v>
          </cell>
          <cell r="DN509" t="str">
            <v>https://jepcolombia.sharepoint.com/:b:/g/SE/DAJ/SDC/ETds-IHEDABPlKrhfuWX2yoBbpSHbgX01I9CLvC860Ouaw?e=SrTYL4</v>
          </cell>
          <cell r="DO509" t="str">
            <v>El 12/09/2023 ha sido cedido de LUZ ANGELA VILLALBA MELO - LA CEDENTE, a, Michael Humberto Piragauta Jimenez - EL CESIONARIO 
Mediante Otrosí N°1 el 27/12/2023 se publica la adición y prórroga del contrato JEP-411-2023 VF</v>
          </cell>
          <cell r="DP509" t="str">
            <v>En ejecución</v>
          </cell>
          <cell r="DQ509" t="str">
            <v>Cesión, Adición y prórroga</v>
          </cell>
          <cell r="DR509" t="str">
            <v>N/A</v>
          </cell>
          <cell r="DS509" t="str">
            <v>DERECHO</v>
          </cell>
          <cell r="DT509" t="str">
            <v>N/A</v>
          </cell>
          <cell r="DU509" t="str">
            <v>MASCULINO</v>
          </cell>
        </row>
        <row r="510">
          <cell r="AY510" t="str">
            <v>JEP-185-2023</v>
          </cell>
          <cell r="AZ510" t="str">
            <v>JEP-CSPO-185-2023</v>
          </cell>
          <cell r="BA510" t="str">
            <v>Angela Esquivel</v>
          </cell>
          <cell r="BB510">
            <v>44953</v>
          </cell>
          <cell r="BC510" t="str">
            <v>Oscar de Jesús Tolosa</v>
          </cell>
          <cell r="BD510" t="str">
            <v>Contratos o convenios que no requieren pluralidad de ofertas</v>
          </cell>
          <cell r="BE510" t="str">
            <v>1. Prestación de servicios</v>
          </cell>
          <cell r="BF510" t="str">
            <v>Cédula de ciudadanía</v>
          </cell>
          <cell r="BG510">
            <v>19456829</v>
          </cell>
          <cell r="BH510">
            <v>5</v>
          </cell>
          <cell r="BI510" t="str">
            <v>Persona Natural</v>
          </cell>
          <cell r="BJ510" t="str">
            <v>Bogotá D.C.</v>
          </cell>
          <cell r="BK510" t="str">
            <v>Prestación de servicios profesionales para acompañar y apoyar la implementación y ajuste de documentos técnicos en atención a la misión de la Subsecretaría Ejecutiva, así como el apoyo y acompañamiento a sus procesos de seguimiento, evaluación y ejercicio de rendición de cuentas internos y externos</v>
          </cell>
          <cell r="BL510" t="str">
            <v>Funciones de la dependencia</v>
          </cell>
          <cell r="BM510" t="str">
            <v>Harvey Danilo Suárez Morales</v>
          </cell>
          <cell r="BN510" t="str">
            <v>Secretaría Ejecutiva</v>
          </cell>
          <cell r="BO510" t="str">
            <v>B- Subsecretaría Ejecutiva</v>
          </cell>
          <cell r="BP510" t="str">
            <v>Maria del Pilar Torres Navarrete</v>
          </cell>
          <cell r="BQ510">
            <v>52107153</v>
          </cell>
          <cell r="BR510" t="str">
            <v>B - Subsecretaría Ejecutiva</v>
          </cell>
          <cell r="BS510" t="str">
            <v>N/A</v>
          </cell>
          <cell r="BT510" t="str">
            <v>N/A</v>
          </cell>
          <cell r="BU510" t="str">
            <v>N/A</v>
          </cell>
          <cell r="BV510" t="str">
            <v>Inversión</v>
          </cell>
          <cell r="BW510">
            <v>113205737</v>
          </cell>
          <cell r="BX510" t="str">
            <v>N/A</v>
          </cell>
          <cell r="BY510" t="str">
            <v>N/A</v>
          </cell>
          <cell r="BZ510">
            <v>10018207</v>
          </cell>
          <cell r="CA510" t="str">
            <v>N/A</v>
          </cell>
          <cell r="CB510">
            <v>66323</v>
          </cell>
          <cell r="CC510">
            <v>51323</v>
          </cell>
          <cell r="CD510">
            <v>2022011000068</v>
          </cell>
          <cell r="CE510">
            <v>44953</v>
          </cell>
          <cell r="CF510">
            <v>44954</v>
          </cell>
          <cell r="CG510" t="str">
            <v>N/A</v>
          </cell>
          <cell r="CH510" t="str">
            <v>N/A</v>
          </cell>
          <cell r="CI510" t="str">
            <v>N/A</v>
          </cell>
          <cell r="CJ510" t="str">
            <v>N/A</v>
          </cell>
          <cell r="CK510" t="str">
            <v>N/A</v>
          </cell>
          <cell r="CL510">
            <v>0</v>
          </cell>
          <cell r="CM510" t="str">
            <v>N/A</v>
          </cell>
          <cell r="CN510">
            <v>0</v>
          </cell>
          <cell r="CO510" t="str">
            <v>N/A</v>
          </cell>
          <cell r="CP510">
            <v>0</v>
          </cell>
          <cell r="CQ510" t="str">
            <v>N/A</v>
          </cell>
          <cell r="CR510">
            <v>0</v>
          </cell>
          <cell r="CS510" t="str">
            <v>N/A</v>
          </cell>
          <cell r="CT510">
            <v>0</v>
          </cell>
          <cell r="CU510" t="str">
            <v>N/A</v>
          </cell>
          <cell r="CV510">
            <v>0</v>
          </cell>
          <cell r="CW510">
            <v>113205737</v>
          </cell>
          <cell r="CX510" t="str">
            <v>NO</v>
          </cell>
          <cell r="CY510" t="str">
            <v>N/A</v>
          </cell>
          <cell r="CZ510" t="str">
            <v>N/A</v>
          </cell>
          <cell r="DA510" t="str">
            <v>N/A</v>
          </cell>
          <cell r="DB510">
            <v>45291</v>
          </cell>
          <cell r="DC510">
            <v>45291</v>
          </cell>
          <cell r="DD510">
            <v>-51</v>
          </cell>
          <cell r="DE510" t="str">
            <v>SI</v>
          </cell>
          <cell r="DF510" t="str">
            <v>Bogotá D.C.</v>
          </cell>
          <cell r="DG510" t="str">
            <v>Cumplimiento</v>
          </cell>
          <cell r="DH510" t="str">
            <v>21-45-101398811</v>
          </cell>
          <cell r="DI510">
            <v>0</v>
          </cell>
          <cell r="DJ510" t="str">
            <v>Seguros del Estado S.A.</v>
          </cell>
          <cell r="DK510">
            <v>44953</v>
          </cell>
          <cell r="DL510" t="str">
            <v>27/01/2023 - 01/07/2024</v>
          </cell>
          <cell r="DM510">
            <v>44953</v>
          </cell>
          <cell r="DN510" t="str">
            <v>https://jepcolombia.sharepoint.com/:b:/g/SE/DAJ/SDC/EQZD6EVEYitAgTLX-0kknl0BWcqrzRzEfdjA3RQ5HPoemA?e=b8Nqhy</v>
          </cell>
          <cell r="DO510" t="str">
            <v>Ninguna</v>
          </cell>
          <cell r="DP510" t="str">
            <v>Terminado</v>
          </cell>
          <cell r="DQ510" t="str">
            <v>Ingreso</v>
          </cell>
          <cell r="DR510" t="str">
            <v>N/A</v>
          </cell>
          <cell r="DS510" t="str">
            <v>DERECHO</v>
          </cell>
          <cell r="DT510" t="str">
            <v>N/A</v>
          </cell>
          <cell r="DU510" t="str">
            <v>MASCULINO</v>
          </cell>
        </row>
        <row r="511">
          <cell r="AY511" t="str">
            <v>JEP-429-2023</v>
          </cell>
          <cell r="AZ511" t="str">
            <v>JEP-CSPO-429-2023</v>
          </cell>
          <cell r="BA511" t="str">
            <v>Angela Esquivel</v>
          </cell>
          <cell r="BB511">
            <v>44974</v>
          </cell>
          <cell r="BC511" t="str">
            <v>Maria Carolina Peña Rodríguez</v>
          </cell>
          <cell r="BD511" t="str">
            <v>Contratos o convenios que no requieren pluralidad de ofertas</v>
          </cell>
          <cell r="BE511" t="str">
            <v>1. Prestación de servicios</v>
          </cell>
          <cell r="BF511" t="str">
            <v>Cédula de ciudadanía</v>
          </cell>
          <cell r="BG511">
            <v>39776922</v>
          </cell>
          <cell r="BH511">
            <v>8</v>
          </cell>
          <cell r="BI511" t="str">
            <v>Persona Natural</v>
          </cell>
          <cell r="BJ511" t="str">
            <v>Bogotá D.C.</v>
          </cell>
          <cell r="BK511" t="str">
            <v>Prestar servicios profesionales para desarrollar actividades de apoyo y acompañamiento a la gestión de la subsecretaria ejecutiva en el seguimiento del cumplimiento de las ordenes judiciales de su competencia.</v>
          </cell>
          <cell r="BL511" t="str">
            <v>Funciones de la dependencia</v>
          </cell>
          <cell r="BM511" t="str">
            <v>Harvey Danilo Suárez Morales</v>
          </cell>
          <cell r="BN511" t="str">
            <v>Secretaría Ejecutiva</v>
          </cell>
          <cell r="BO511" t="str">
            <v>B- Subsecretaría Ejecutiva</v>
          </cell>
          <cell r="BP511" t="str">
            <v>Maria del Pilar Torres Navarrete</v>
          </cell>
          <cell r="BQ511">
            <v>52107153</v>
          </cell>
          <cell r="BR511" t="str">
            <v>B - Subsecretaría Ejecutiva</v>
          </cell>
          <cell r="BS511" t="str">
            <v>N/A</v>
          </cell>
          <cell r="BT511" t="str">
            <v>N/A</v>
          </cell>
          <cell r="BU511" t="str">
            <v>N/A</v>
          </cell>
          <cell r="BV511" t="str">
            <v>Inversión</v>
          </cell>
          <cell r="BW511">
            <v>115609104</v>
          </cell>
          <cell r="BX511" t="str">
            <v>N/A</v>
          </cell>
          <cell r="BY511" t="str">
            <v>N/A</v>
          </cell>
          <cell r="BZ511">
            <v>11080745</v>
          </cell>
          <cell r="CA511" t="str">
            <v>N/A</v>
          </cell>
          <cell r="CB511">
            <v>66423</v>
          </cell>
          <cell r="CC511">
            <v>106923</v>
          </cell>
          <cell r="CD511">
            <v>2022011000068</v>
          </cell>
          <cell r="CE511">
            <v>44978</v>
          </cell>
          <cell r="CF511">
            <v>44986</v>
          </cell>
          <cell r="CG511" t="str">
            <v>N/A</v>
          </cell>
          <cell r="CH511" t="str">
            <v>N/A</v>
          </cell>
          <cell r="CI511" t="str">
            <v>N/A</v>
          </cell>
          <cell r="CJ511" t="str">
            <v>N/A</v>
          </cell>
          <cell r="CK511" t="str">
            <v>N/A</v>
          </cell>
          <cell r="CL511">
            <v>0</v>
          </cell>
          <cell r="CM511" t="str">
            <v>N/A</v>
          </cell>
          <cell r="CN511">
            <v>0</v>
          </cell>
          <cell r="CO511" t="str">
            <v>N/A</v>
          </cell>
          <cell r="CP511">
            <v>0</v>
          </cell>
          <cell r="CQ511" t="str">
            <v>N/A</v>
          </cell>
          <cell r="CR511">
            <v>0</v>
          </cell>
          <cell r="CS511" t="str">
            <v>N/A</v>
          </cell>
          <cell r="CT511">
            <v>0</v>
          </cell>
          <cell r="CU511" t="str">
            <v>N/A</v>
          </cell>
          <cell r="CV511">
            <v>0</v>
          </cell>
          <cell r="CW511">
            <v>115609104</v>
          </cell>
          <cell r="CX511" t="str">
            <v>NO</v>
          </cell>
          <cell r="CY511" t="str">
            <v>N/A</v>
          </cell>
          <cell r="CZ511" t="str">
            <v>N/A</v>
          </cell>
          <cell r="DA511" t="str">
            <v>N/A</v>
          </cell>
          <cell r="DB511">
            <v>45291</v>
          </cell>
          <cell r="DC511">
            <v>45291</v>
          </cell>
          <cell r="DD511">
            <v>-51</v>
          </cell>
          <cell r="DE511" t="str">
            <v>NO</v>
          </cell>
          <cell r="DF511" t="str">
            <v>Bogotá D.C.</v>
          </cell>
          <cell r="DG511" t="str">
            <v>Cumplimiento</v>
          </cell>
          <cell r="DH511" t="str">
            <v xml:space="preserve">	11-47-101014221</v>
          </cell>
          <cell r="DI511">
            <v>0</v>
          </cell>
          <cell r="DJ511" t="str">
            <v>Seguros del Estado S,A,</v>
          </cell>
          <cell r="DK511">
            <v>44981</v>
          </cell>
          <cell r="DL511" t="str">
            <v>21/02/2023 - 01/07/2024</v>
          </cell>
          <cell r="DM511">
            <v>44981</v>
          </cell>
          <cell r="DN511" t="str">
            <v>https://jepcolombia.sharepoint.com/:b:/g/SE/DAJ/SDC/EZWmmE_L-5BIhlcOj5SNGCUBecF4K20Nc13FZlGzxSKfSw?e=vLs0i4</v>
          </cell>
          <cell r="DO511" t="str">
            <v>Ninguna</v>
          </cell>
          <cell r="DP511" t="str">
            <v>Terminado</v>
          </cell>
          <cell r="DQ511" t="str">
            <v>Ingreso</v>
          </cell>
          <cell r="DR511" t="str">
            <v>N/A</v>
          </cell>
          <cell r="DS511" t="str">
            <v>DERECHO</v>
          </cell>
          <cell r="DT511" t="str">
            <v>N/A</v>
          </cell>
          <cell r="DU511" t="str">
            <v>FEMENINO</v>
          </cell>
        </row>
        <row r="512">
          <cell r="AY512" t="str">
            <v>JEP-302-2023</v>
          </cell>
          <cell r="AZ512" t="str">
            <v>JEP-CSPO-302-2023</v>
          </cell>
          <cell r="BA512" t="str">
            <v>Clara Torres</v>
          </cell>
          <cell r="BB512">
            <v>44963</v>
          </cell>
          <cell r="BC512" t="str">
            <v>Katherine Londoño Arbelaez</v>
          </cell>
          <cell r="BD512" t="str">
            <v>Contratos o convenios que no requieren pluralidad de ofertas</v>
          </cell>
          <cell r="BE512" t="str">
            <v>1. Prestación de servicios</v>
          </cell>
          <cell r="BF512" t="str">
            <v>Cédula de ciudadanía</v>
          </cell>
          <cell r="BG512">
            <v>1017246761</v>
          </cell>
          <cell r="BH512">
            <v>6</v>
          </cell>
          <cell r="BI512" t="str">
            <v>Persona Natural</v>
          </cell>
          <cell r="BJ512" t="str">
            <v>Medellin</v>
          </cell>
          <cell r="BK512" t="str">
            <v>Apoyar y acompañar la transcripción de diligencias en el marco de los casos priorizados por la Sala de Reconocimiento de Verdad, de Responsabilidad y de Determinación de los Hechos y Conductas</v>
          </cell>
          <cell r="BL512" t="str">
            <v>Misional</v>
          </cell>
          <cell r="BM512" t="str">
            <v>Harvey Danilo Suárez Morales</v>
          </cell>
          <cell r="BN512" t="str">
            <v>Secretaría Ejecutiva</v>
          </cell>
          <cell r="BO512" t="str">
            <v>F- Magistratura SSE</v>
          </cell>
          <cell r="BP512" t="str">
            <v>Lily Andrea Rueda Guzman</v>
          </cell>
          <cell r="BQ512">
            <v>63545918</v>
          </cell>
          <cell r="BR512" t="str">
            <v>F - Magistratura</v>
          </cell>
          <cell r="BS512" t="str">
            <v>N/A</v>
          </cell>
          <cell r="BT512" t="str">
            <v>Transcriptores - SRVR</v>
          </cell>
          <cell r="BU512" t="str">
            <v>Mgdo. Lily Andrea Rueda Guzman</v>
          </cell>
          <cell r="BV512" t="str">
            <v>Inversión</v>
          </cell>
          <cell r="BW512">
            <v>36771349</v>
          </cell>
          <cell r="BX512" t="str">
            <v>N/A</v>
          </cell>
          <cell r="BY512" t="str">
            <v>N/A</v>
          </cell>
          <cell r="BZ512">
            <v>3415296</v>
          </cell>
          <cell r="CA512" t="str">
            <v>N/A</v>
          </cell>
          <cell r="CB512">
            <v>41523</v>
          </cell>
          <cell r="CC512">
            <v>77423</v>
          </cell>
          <cell r="CD512">
            <v>2022011000068</v>
          </cell>
          <cell r="CE512">
            <v>44966</v>
          </cell>
          <cell r="CF512">
            <v>44971</v>
          </cell>
          <cell r="CG512" t="str">
            <v>N/A</v>
          </cell>
          <cell r="CH512" t="str">
            <v>N/A</v>
          </cell>
          <cell r="CI512" t="str">
            <v>N/A</v>
          </cell>
          <cell r="CJ512" t="str">
            <v>N/A</v>
          </cell>
          <cell r="CK512" t="str">
            <v>N/A</v>
          </cell>
          <cell r="CL512">
            <v>0</v>
          </cell>
          <cell r="CM512" t="str">
            <v>N/A</v>
          </cell>
          <cell r="CN512">
            <v>0</v>
          </cell>
          <cell r="CO512" t="str">
            <v>N/A</v>
          </cell>
          <cell r="CP512">
            <v>0</v>
          </cell>
          <cell r="CQ512" t="str">
            <v>N/A</v>
          </cell>
          <cell r="CR512">
            <v>0</v>
          </cell>
          <cell r="CS512" t="str">
            <v>N/A</v>
          </cell>
          <cell r="CT512">
            <v>0</v>
          </cell>
          <cell r="CU512" t="str">
            <v>N/A</v>
          </cell>
          <cell r="CV512">
            <v>0</v>
          </cell>
          <cell r="CW512">
            <v>36771349</v>
          </cell>
          <cell r="CX512" t="str">
            <v>NO</v>
          </cell>
          <cell r="CY512" t="str">
            <v>N/A</v>
          </cell>
          <cell r="CZ512" t="str">
            <v>N/A</v>
          </cell>
          <cell r="DA512" t="str">
            <v>N/A</v>
          </cell>
          <cell r="DB512">
            <v>45291</v>
          </cell>
          <cell r="DC512">
            <v>45291</v>
          </cell>
          <cell r="DD512">
            <v>-51</v>
          </cell>
          <cell r="DE512" t="str">
            <v>NO</v>
          </cell>
          <cell r="DF512" t="str">
            <v>Bogotá D.C.</v>
          </cell>
          <cell r="DG512" t="str">
            <v>Cumplimiento</v>
          </cell>
          <cell r="DH512" t="str">
            <v xml:space="preserve">96-47-101002019
</v>
          </cell>
          <cell r="DI512">
            <v>0</v>
          </cell>
          <cell r="DJ512" t="str">
            <v>Seguros del Estado S.A.</v>
          </cell>
          <cell r="DK512">
            <v>44967</v>
          </cell>
          <cell r="DL512" t="str">
            <v>10/02/2023 - 30/06/2024</v>
          </cell>
          <cell r="DM512">
            <v>44970</v>
          </cell>
          <cell r="DN512" t="str">
            <v>https://jepcolombia.sharepoint.com/:b:/g/SE/DAJ/SDC/EXKUNpDmGTJDjiClaiSltzMBO_yDNnNgkZYjeu-rJWg4ew?e=uxzzZn</v>
          </cell>
          <cell r="DO512" t="str">
            <v>Ninguna</v>
          </cell>
          <cell r="DP512" t="str">
            <v>Terminado</v>
          </cell>
          <cell r="DQ512" t="str">
            <v>Ingreso</v>
          </cell>
          <cell r="DR512" t="str">
            <v>N/A</v>
          </cell>
          <cell r="DS512" t="str">
            <v>PENDIENTE</v>
          </cell>
          <cell r="DT512" t="str">
            <v>N/A</v>
          </cell>
          <cell r="DU512" t="str">
            <v>FEMENINO</v>
          </cell>
        </row>
        <row r="513">
          <cell r="AY513" t="str">
            <v>JEP-055-2023</v>
          </cell>
          <cell r="AZ513" t="str">
            <v>JEP-CSPO-055-2023</v>
          </cell>
          <cell r="BA513" t="str">
            <v>Laura Paredes</v>
          </cell>
          <cell r="BB513">
            <v>44943</v>
          </cell>
          <cell r="BC513" t="str">
            <v>Ernesto Pineda Guevara</v>
          </cell>
          <cell r="BD513" t="str">
            <v>Contratos o convenios que no requieren pluralidad de ofertas</v>
          </cell>
          <cell r="BE513" t="str">
            <v>1. Prestación de servicios</v>
          </cell>
          <cell r="BF513" t="str">
            <v>Cédula de ciudadanía</v>
          </cell>
          <cell r="BG513">
            <v>79389654</v>
          </cell>
          <cell r="BH513">
            <v>4</v>
          </cell>
          <cell r="BI513" t="str">
            <v>Persona Natural</v>
          </cell>
          <cell r="BJ513" t="str">
            <v>Bogotá D.C.</v>
          </cell>
          <cell r="BK513" t="str">
            <v>Prestar asesoría jurídica al despacho del secretario ejecutivo, en aspectos legales referidos a los asuntos administrativos, financieros, contractuales, misionales, de ejecución fiscal, auditorías y, en general, concernientes al cumplimiento de la ley en la gestión de la secretaría ejecutiva de la jurisdicción especial para la paz.</v>
          </cell>
          <cell r="BL513" t="str">
            <v>Misional</v>
          </cell>
          <cell r="BM513" t="str">
            <v>Harvey Danilo Suárez Morales</v>
          </cell>
          <cell r="BN513" t="str">
            <v>Secretaría Ejecutiva</v>
          </cell>
          <cell r="BO513" t="str">
            <v>A- Despacho Secretaría Ejecutiva</v>
          </cell>
          <cell r="BP513" t="str">
            <v>Nicolas Medina Rey</v>
          </cell>
          <cell r="BQ513">
            <v>1020718066</v>
          </cell>
          <cell r="BR513" t="str">
            <v>A - Despacho Secretaría Ejecutiva</v>
          </cell>
          <cell r="BS513" t="str">
            <v>N/A</v>
          </cell>
          <cell r="BT513" t="str">
            <v>N/A</v>
          </cell>
          <cell r="BU513" t="str">
            <v>N/A</v>
          </cell>
          <cell r="BV513" t="str">
            <v>Inversión</v>
          </cell>
          <cell r="BW513">
            <v>286328412</v>
          </cell>
          <cell r="BX513" t="str">
            <v>N/A</v>
          </cell>
          <cell r="BY513" t="str">
            <v>N/A</v>
          </cell>
          <cell r="BZ513">
            <v>23860701</v>
          </cell>
          <cell r="CA513" t="str">
            <v>N/A</v>
          </cell>
          <cell r="CB513">
            <v>62523</v>
          </cell>
          <cell r="CC513">
            <v>33623</v>
          </cell>
          <cell r="CD513">
            <v>2022011000068</v>
          </cell>
          <cell r="CE513">
            <v>44945</v>
          </cell>
          <cell r="CF513">
            <v>44946</v>
          </cell>
          <cell r="CG513" t="str">
            <v>N/A</v>
          </cell>
          <cell r="CH513" t="str">
            <v>N/A</v>
          </cell>
          <cell r="CI513" t="str">
            <v>N/A</v>
          </cell>
          <cell r="CJ513" t="str">
            <v>N/A</v>
          </cell>
          <cell r="CK513" t="str">
            <v>N/A</v>
          </cell>
          <cell r="CL513">
            <v>-14316429</v>
          </cell>
          <cell r="CM513">
            <v>45288</v>
          </cell>
          <cell r="CN513">
            <v>130279425</v>
          </cell>
          <cell r="CO513">
            <v>45288</v>
          </cell>
          <cell r="CP513">
            <v>0</v>
          </cell>
          <cell r="CQ513" t="str">
            <v>N/A</v>
          </cell>
          <cell r="CR513">
            <v>0</v>
          </cell>
          <cell r="CS513" t="str">
            <v>N/A</v>
          </cell>
          <cell r="CT513">
            <v>1</v>
          </cell>
          <cell r="CU513">
            <v>45288</v>
          </cell>
          <cell r="CV513">
            <v>152</v>
          </cell>
          <cell r="CW513">
            <v>402291408</v>
          </cell>
          <cell r="CX513" t="str">
            <v>SI</v>
          </cell>
          <cell r="CY513">
            <v>130279425</v>
          </cell>
          <cell r="CZ513" t="str">
            <v>N/A</v>
          </cell>
          <cell r="DA513" t="str">
            <v>N/A</v>
          </cell>
          <cell r="DB513">
            <v>45291</v>
          </cell>
          <cell r="DC513">
            <v>45443</v>
          </cell>
          <cell r="DD513">
            <v>101</v>
          </cell>
          <cell r="DE513" t="str">
            <v>SI</v>
          </cell>
          <cell r="DF513" t="str">
            <v>Bogotá D.C.</v>
          </cell>
          <cell r="DG513" t="str">
            <v>Cumplimiento</v>
          </cell>
          <cell r="DH513" t="str">
            <v>17-47-101003894</v>
          </cell>
          <cell r="DI513">
            <v>0</v>
          </cell>
          <cell r="DJ513" t="str">
            <v>Seguros del Estado S.A.</v>
          </cell>
          <cell r="DK513">
            <v>44945</v>
          </cell>
          <cell r="DL513" t="str">
            <v>19/01/2023  -30/06/2024</v>
          </cell>
          <cell r="DM513">
            <v>44945</v>
          </cell>
          <cell r="DN513" t="str">
            <v>https://jepcolombia.sharepoint.com/:b:/g/SE/DAJ/SDC/EQP0a69gwTlGqmzhftHMB78BjD1L3-8V5rA4I4JnYui6gA?e=BdypZr</v>
          </cell>
          <cell r="DO513" t="str">
            <v>Mediante Otrosí N°1 el 28/12/2023 se publica la adición y prórroga del contrato JEP-055-2023, hasta el 31 de mayo de 2023.</v>
          </cell>
          <cell r="DP513" t="str">
            <v>En ejecución</v>
          </cell>
          <cell r="DQ513" t="str">
            <v>Adición y prorroga</v>
          </cell>
          <cell r="DR513" t="str">
            <v>N/A</v>
          </cell>
          <cell r="DS513" t="str">
            <v>DERECHO</v>
          </cell>
          <cell r="DT513" t="str">
            <v>N/A</v>
          </cell>
          <cell r="DU513" t="str">
            <v>MASCULINO</v>
          </cell>
        </row>
        <row r="514">
          <cell r="AY514" t="str">
            <v>JEP-292-2023</v>
          </cell>
          <cell r="AZ514" t="str">
            <v>JEP-CSPO-292-2023</v>
          </cell>
          <cell r="BA514" t="str">
            <v>Clara Torres</v>
          </cell>
          <cell r="BB514">
            <v>44960</v>
          </cell>
          <cell r="BC514" t="str">
            <v xml:space="preserve">Claudia Nancy Quiceno Montoya </v>
          </cell>
          <cell r="BD514" t="str">
            <v>Contratos o convenios que no requieren pluralidad de ofertas</v>
          </cell>
          <cell r="BE514" t="str">
            <v>1. Prestación de servicios</v>
          </cell>
          <cell r="BF514" t="str">
            <v>Cédula de ciudadanía</v>
          </cell>
          <cell r="BG514">
            <v>41905848</v>
          </cell>
          <cell r="BH514">
            <v>2</v>
          </cell>
          <cell r="BI514" t="str">
            <v>Persona Natural</v>
          </cell>
          <cell r="BJ514" t="str">
            <v>Armenia</v>
          </cell>
          <cell r="BK514" t="str">
            <v>Prestar servicios profesionales para apoyar y acompañara la Secretaría Ejecutiva en la asistencia técnica a las actuaciones, mediaciones, encuentros y acercamientos necesarios para los procesos de justicia restaurativa con énfasis en enfoque territorial y étnico</v>
          </cell>
          <cell r="BL514" t="str">
            <v>Misional</v>
          </cell>
          <cell r="BM514" t="str">
            <v>Harvey Danilo Suárez Morales</v>
          </cell>
          <cell r="BN514" t="str">
            <v>Secretaría Ejecutiva</v>
          </cell>
          <cell r="BO514" t="str">
            <v>A- Despacho Secretaría Ejecutiva</v>
          </cell>
          <cell r="BP514" t="str">
            <v>Ariel Sánchez Meertens</v>
          </cell>
          <cell r="BQ514">
            <v>79723293</v>
          </cell>
          <cell r="BR514" t="str">
            <v>A - Despacho Secretaría Ejecutiva</v>
          </cell>
          <cell r="BS514" t="str">
            <v>Jesús Eduardo Martínez
López
79.649.846
Octubre 9 al 23 de 2023</v>
          </cell>
          <cell r="BT514" t="str">
            <v>N/A</v>
          </cell>
          <cell r="BU514" t="str">
            <v>N/A</v>
          </cell>
          <cell r="BV514" t="str">
            <v>Inversión</v>
          </cell>
          <cell r="BW514">
            <v>239466348</v>
          </cell>
          <cell r="BX514" t="str">
            <v>N/A</v>
          </cell>
          <cell r="BY514" t="str">
            <v>N/A</v>
          </cell>
          <cell r="BZ514">
            <v>21769668</v>
          </cell>
          <cell r="CA514" t="str">
            <v>N/A</v>
          </cell>
          <cell r="CB514">
            <v>76123</v>
          </cell>
          <cell r="CC514">
            <v>66423</v>
          </cell>
          <cell r="CD514">
            <v>2022011000068</v>
          </cell>
          <cell r="CE514">
            <v>44961</v>
          </cell>
          <cell r="CF514">
            <v>44964</v>
          </cell>
          <cell r="CG514" t="str">
            <v>N/A</v>
          </cell>
          <cell r="CH514" t="str">
            <v>N/A</v>
          </cell>
          <cell r="CI514" t="str">
            <v>N/A</v>
          </cell>
          <cell r="CJ514" t="str">
            <v>N/A</v>
          </cell>
          <cell r="CK514" t="str">
            <v>N/A</v>
          </cell>
          <cell r="CL514">
            <v>0</v>
          </cell>
          <cell r="CM514" t="str">
            <v>N/A</v>
          </cell>
          <cell r="CN514">
            <v>0</v>
          </cell>
          <cell r="CO514" t="str">
            <v>N/A</v>
          </cell>
          <cell r="CP514">
            <v>0</v>
          </cell>
          <cell r="CQ514" t="str">
            <v>N/A</v>
          </cell>
          <cell r="CR514">
            <v>0</v>
          </cell>
          <cell r="CS514" t="str">
            <v>N/A</v>
          </cell>
          <cell r="CT514">
            <v>0</v>
          </cell>
          <cell r="CU514" t="str">
            <v>N/A</v>
          </cell>
          <cell r="CV514">
            <v>0</v>
          </cell>
          <cell r="CW514">
            <v>239466348</v>
          </cell>
          <cell r="CX514" t="str">
            <v>NO</v>
          </cell>
          <cell r="CY514" t="str">
            <v>N/A</v>
          </cell>
          <cell r="CZ514" t="str">
            <v>N/A</v>
          </cell>
          <cell r="DA514" t="str">
            <v>N/A</v>
          </cell>
          <cell r="DB514">
            <v>45291</v>
          </cell>
          <cell r="DC514">
            <v>45291</v>
          </cell>
          <cell r="DD514">
            <v>-51</v>
          </cell>
          <cell r="DE514" t="str">
            <v>NO</v>
          </cell>
          <cell r="DF514" t="str">
            <v>Bogotá D.C.</v>
          </cell>
          <cell r="DG514" t="str">
            <v>Cumplimiento</v>
          </cell>
          <cell r="DH514" t="str">
            <v>63-47-101001478</v>
          </cell>
          <cell r="DI514">
            <v>0</v>
          </cell>
          <cell r="DJ514" t="str">
            <v>Seguros del Estado S.A.</v>
          </cell>
          <cell r="DK514">
            <v>44963</v>
          </cell>
          <cell r="DL514" t="str">
            <v>06/02/2023 - 30/06/2024</v>
          </cell>
          <cell r="DM514">
            <v>44963</v>
          </cell>
          <cell r="DN514" t="str">
            <v>https://jepcolombia.sharepoint.com/:b:/g/SE/DAJ/SDC/EeBWfxcdb4ZInc0ScL-TpmAB0Di_IambZi-_goudJlSLlw?e=AkVGkU</v>
          </cell>
          <cell r="DO514" t="str">
            <v>Ninguna</v>
          </cell>
          <cell r="DP514" t="str">
            <v>Terminado</v>
          </cell>
          <cell r="DQ514" t="str">
            <v>Ingreso</v>
          </cell>
          <cell r="DR514" t="str">
            <v>N/A</v>
          </cell>
          <cell r="DS514" t="str">
            <v>PENDIENTE</v>
          </cell>
          <cell r="DT514" t="str">
            <v>N/A</v>
          </cell>
          <cell r="DU514" t="str">
            <v>FEMENINO</v>
          </cell>
        </row>
        <row r="515">
          <cell r="AY515" t="str">
            <v>JEP-254-2023</v>
          </cell>
          <cell r="AZ515" t="str">
            <v>JEP-CSPO-254-2023</v>
          </cell>
          <cell r="BA515" t="str">
            <v>Laura Paredes</v>
          </cell>
          <cell r="BB515">
            <v>44958</v>
          </cell>
          <cell r="BC515" t="str">
            <v xml:space="preserve">Jesús Eduardo Martínez López
</v>
          </cell>
          <cell r="BD515" t="str">
            <v>Contratos o convenios que no requieren pluralidad de ofertas</v>
          </cell>
          <cell r="BE515" t="str">
            <v>1. Prestación de servicios</v>
          </cell>
          <cell r="BF515" t="str">
            <v>Cédula de ciudadanía</v>
          </cell>
          <cell r="BG515">
            <v>79649846</v>
          </cell>
          <cell r="BH515">
            <v>8</v>
          </cell>
          <cell r="BI515" t="str">
            <v>Persona Natural</v>
          </cell>
          <cell r="BJ515" t="str">
            <v>Bogotá D.C.</v>
          </cell>
          <cell r="BK515" t="str">
            <v>Prestar servicios profesionales para apoyar y acompañar a la secretaría ejecutiva en la asistencia técnica a los procesos preparatorios, actuaciones, encuentros y acercamientos necesarios para los procesos de justicia restaurativa, con énfasis en mediación, diálogo social y dinámicas del conflicto.</v>
          </cell>
          <cell r="BL515" t="str">
            <v>Misional</v>
          </cell>
          <cell r="BM515" t="str">
            <v>Harvey Danilo Suarez Morales</v>
          </cell>
          <cell r="BN515" t="str">
            <v>Secretaría Ejecutiva</v>
          </cell>
          <cell r="BO515" t="str">
            <v>A- Despacho Secretaría Ejecutiva</v>
          </cell>
          <cell r="BP515" t="str">
            <v>Ariel Sánchez Meertens</v>
          </cell>
          <cell r="BQ515">
            <v>79723293</v>
          </cell>
          <cell r="BR515" t="str">
            <v>A - Despacho Secretaría Ejecutiva</v>
          </cell>
          <cell r="BS515" t="str">
            <v>Jesús Eduardo Martínez
López
79.649.846
Octubre 9 al 23 de 2023</v>
          </cell>
          <cell r="BT515" t="str">
            <v>N/A</v>
          </cell>
          <cell r="BU515" t="str">
            <v>N/A</v>
          </cell>
          <cell r="BV515" t="str">
            <v>Inversión</v>
          </cell>
          <cell r="BW515">
            <v>84000865</v>
          </cell>
          <cell r="BX515" t="str">
            <v>N/A</v>
          </cell>
          <cell r="BY515" t="str">
            <v>N/A</v>
          </cell>
          <cell r="BZ515">
            <v>16800173</v>
          </cell>
          <cell r="CA515" t="str">
            <v>N/A</v>
          </cell>
          <cell r="CB515">
            <v>68223</v>
          </cell>
          <cell r="CC515">
            <v>60923</v>
          </cell>
          <cell r="CD515">
            <v>2022011000068</v>
          </cell>
          <cell r="CE515">
            <v>44958</v>
          </cell>
          <cell r="CF515">
            <v>44958</v>
          </cell>
          <cell r="CG515" t="str">
            <v>Carlos Hernan Fernandez Niño</v>
          </cell>
          <cell r="CH515" t="str">
            <v>Cedula de ciudadanía</v>
          </cell>
          <cell r="CI515">
            <v>11435973</v>
          </cell>
          <cell r="CJ515">
            <v>9</v>
          </cell>
          <cell r="CK515">
            <v>45054</v>
          </cell>
          <cell r="CL515">
            <v>0</v>
          </cell>
          <cell r="CM515" t="str">
            <v>N/A</v>
          </cell>
          <cell r="CN515">
            <v>0</v>
          </cell>
          <cell r="CO515" t="str">
            <v>N/A</v>
          </cell>
          <cell r="CP515">
            <v>0</v>
          </cell>
          <cell r="CQ515" t="str">
            <v>N/A</v>
          </cell>
          <cell r="CR515">
            <v>0</v>
          </cell>
          <cell r="CS515" t="str">
            <v>N/A</v>
          </cell>
          <cell r="CT515">
            <v>0</v>
          </cell>
          <cell r="CU515">
            <v>0</v>
          </cell>
          <cell r="CV515">
            <v>-15</v>
          </cell>
          <cell r="CW515">
            <v>84000865</v>
          </cell>
          <cell r="CX515" t="str">
            <v>NO</v>
          </cell>
          <cell r="CY515" t="str">
            <v>N/A</v>
          </cell>
          <cell r="CZ515" t="str">
            <v>N/A</v>
          </cell>
          <cell r="DA515" t="str">
            <v>N/A</v>
          </cell>
          <cell r="DB515">
            <v>45108</v>
          </cell>
          <cell r="DC515">
            <v>45093</v>
          </cell>
          <cell r="DD515">
            <v>-249</v>
          </cell>
          <cell r="DE515" t="str">
            <v>NO</v>
          </cell>
          <cell r="DF515" t="str">
            <v>Bogotá D.C.</v>
          </cell>
          <cell r="DG515" t="str">
            <v>Cumplimiento</v>
          </cell>
          <cell r="DH515" t="str">
            <v>33-47-101010897
14-47-101024656</v>
          </cell>
          <cell r="DI515" t="str">
            <v>0
0</v>
          </cell>
          <cell r="DJ515" t="str">
            <v>Seguros del Estado S.A.
Seguros del Estado S.A.</v>
          </cell>
          <cell r="DK515" t="str">
            <v>02/02/2023
09/05/2023</v>
          </cell>
          <cell r="DL515" t="str">
            <v>01/02/2023 - 13/01/2024
08/05/2023 - 31/12/2023</v>
          </cell>
          <cell r="DM515" t="str">
            <v>02/02/2023
09/05/2023</v>
          </cell>
          <cell r="DN515" t="str">
            <v>https://jepcolombia.sharepoint.com/:b:/g/SE/DAJ/SDC/EXFLlTd8utNGkQ_ZvWN5yb4BHyPrDwOubIU3QynAb4re9Q?e=OGYQ4r</v>
          </cell>
          <cell r="DO515" t="str">
            <v>Se cede a partir del 8 de mayo.
EL 17 de junio de 2023 se termina por mutuo acuerdo el contrato hasta el 16 de junio</v>
          </cell>
          <cell r="DP515" t="str">
            <v>Terminado</v>
          </cell>
          <cell r="DQ515" t="str">
            <v>Cesión y Terminación anticipada</v>
          </cell>
          <cell r="DR515" t="str">
            <v>N/A</v>
          </cell>
          <cell r="DS515" t="str">
            <v>PSICOLOGÍA</v>
          </cell>
          <cell r="DT515" t="str">
            <v>N/A</v>
          </cell>
          <cell r="DU515" t="str">
            <v>MASCULINO</v>
          </cell>
        </row>
        <row r="516">
          <cell r="AY516" t="str">
            <v>JEP-245-2023</v>
          </cell>
          <cell r="AZ516" t="str">
            <v>JEP-CSPO-245-2023</v>
          </cell>
          <cell r="BA516" t="str">
            <v>Clara Torres</v>
          </cell>
          <cell r="BB516">
            <v>44958</v>
          </cell>
          <cell r="BC516" t="str">
            <v xml:space="preserve">Fernando Alexei Pardo Florez </v>
          </cell>
          <cell r="BD516" t="str">
            <v>Contratos o convenios que no requieren pluralidad de ofertas</v>
          </cell>
          <cell r="BE516" t="str">
            <v>1. Prestación de servicios</v>
          </cell>
          <cell r="BF516" t="str">
            <v>Cédula de ciudadanía</v>
          </cell>
          <cell r="BG516">
            <v>79729707</v>
          </cell>
          <cell r="BH516">
            <v>6</v>
          </cell>
          <cell r="BI516" t="str">
            <v>Persona Natural</v>
          </cell>
          <cell r="BJ516" t="str">
            <v>Bogotá D.C.</v>
          </cell>
          <cell r="BK516" t="str">
            <v>Prestar servicios profesionales de asesoría jurídica para apoyar y acompañar a la Secretaría Ejecutiva en la asistencia técnica a las actuaciones y decisiones judiciales, relacionadas con las actividades resultantes de la jurisprudencia emitida por la JEP dentro de la justicia transicional y restaurativa</v>
          </cell>
          <cell r="BL516" t="str">
            <v>Misional</v>
          </cell>
          <cell r="BM516" t="str">
            <v>Harvey Danilo Suárez Morales</v>
          </cell>
          <cell r="BN516" t="str">
            <v>Secretaría Ejecutiva</v>
          </cell>
          <cell r="BO516" t="str">
            <v>A- Despacho Secretaría Ejecutiva</v>
          </cell>
          <cell r="BP516" t="str">
            <v>Ariel Sánchez Meertens</v>
          </cell>
          <cell r="BQ516">
            <v>79723293</v>
          </cell>
          <cell r="BR516" t="str">
            <v>A - Despacho Secretaría Ejecutiva</v>
          </cell>
          <cell r="BS516" t="str">
            <v>Jesús Eduardo Martínez
López
79.649.846
Octubre 9 al 23 de 2023</v>
          </cell>
          <cell r="BT516" t="str">
            <v>N/A</v>
          </cell>
          <cell r="BU516" t="str">
            <v>N/A</v>
          </cell>
          <cell r="BV516" t="str">
            <v>Inversión</v>
          </cell>
          <cell r="BW516">
            <v>239466348</v>
          </cell>
          <cell r="BX516" t="str">
            <v>N/A</v>
          </cell>
          <cell r="BY516" t="str">
            <v>N/A</v>
          </cell>
          <cell r="BZ516">
            <v>21769668</v>
          </cell>
          <cell r="CA516" t="str">
            <v>N/A</v>
          </cell>
          <cell r="CB516">
            <v>76223</v>
          </cell>
          <cell r="CC516">
            <v>60523</v>
          </cell>
          <cell r="CD516" t="str">
            <v xml:space="preserve">	2022011000068</v>
          </cell>
          <cell r="CE516">
            <v>44958</v>
          </cell>
          <cell r="CF516">
            <v>44959</v>
          </cell>
          <cell r="CG516" t="str">
            <v>N/A</v>
          </cell>
          <cell r="CH516" t="str">
            <v>N/A</v>
          </cell>
          <cell r="CI516" t="str">
            <v>N/A</v>
          </cell>
          <cell r="CJ516" t="str">
            <v>N/A</v>
          </cell>
          <cell r="CK516" t="str">
            <v>N/A</v>
          </cell>
          <cell r="CL516">
            <v>0</v>
          </cell>
          <cell r="CM516" t="str">
            <v>N/A</v>
          </cell>
          <cell r="CN516">
            <v>0</v>
          </cell>
          <cell r="CO516" t="str">
            <v>N/A</v>
          </cell>
          <cell r="CP516">
            <v>0</v>
          </cell>
          <cell r="CQ516" t="str">
            <v>N/A</v>
          </cell>
          <cell r="CR516">
            <v>0</v>
          </cell>
          <cell r="CS516" t="str">
            <v>N/A</v>
          </cell>
          <cell r="CT516">
            <v>0</v>
          </cell>
          <cell r="CU516" t="str">
            <v>N/A</v>
          </cell>
          <cell r="CV516">
            <v>0</v>
          </cell>
          <cell r="CW516">
            <v>239466348</v>
          </cell>
          <cell r="CX516" t="str">
            <v>NO</v>
          </cell>
          <cell r="CY516" t="str">
            <v>N/A</v>
          </cell>
          <cell r="CZ516" t="str">
            <v>N/A</v>
          </cell>
          <cell r="DA516" t="str">
            <v>N/A</v>
          </cell>
          <cell r="DB516">
            <v>45291</v>
          </cell>
          <cell r="DC516">
            <v>45291</v>
          </cell>
          <cell r="DD516">
            <v>-51</v>
          </cell>
          <cell r="DE516" t="str">
            <v>NO</v>
          </cell>
          <cell r="DF516" t="str">
            <v>Bogotá D.C.</v>
          </cell>
          <cell r="DG516" t="str">
            <v>Cumplimiento</v>
          </cell>
          <cell r="DH516" t="str">
            <v>15-47-101010808</v>
          </cell>
          <cell r="DI516">
            <v>0</v>
          </cell>
          <cell r="DJ516" t="str">
            <v>Seguros del Estado S.A.</v>
          </cell>
          <cell r="DK516">
            <v>44959</v>
          </cell>
          <cell r="DL516" t="str">
            <v>01/02/2023 - 30/06/2024</v>
          </cell>
          <cell r="DM516">
            <v>44959</v>
          </cell>
          <cell r="DN516" t="str">
            <v>https://jepcolombia.sharepoint.com/:b:/g/SE/DAJ/SDC/EfbUlAA6ppFOqQ4JlYF8Yg4BPvghO7XvfSo1k416_osvjg?e=1A19eG</v>
          </cell>
          <cell r="DO516" t="str">
            <v>Ninguna</v>
          </cell>
          <cell r="DP516" t="str">
            <v>Terminado</v>
          </cell>
          <cell r="DQ516" t="str">
            <v>Ingreso</v>
          </cell>
          <cell r="DR516" t="str">
            <v>N/A</v>
          </cell>
          <cell r="DS516" t="str">
            <v>PENDIENTE</v>
          </cell>
          <cell r="DT516" t="str">
            <v>N/A</v>
          </cell>
          <cell r="DU516" t="str">
            <v>MASCULINO</v>
          </cell>
        </row>
        <row r="517">
          <cell r="AY517" t="str">
            <v>JEP-255-2023</v>
          </cell>
          <cell r="AZ517" t="str">
            <v>JEP-CSPO-255-2023</v>
          </cell>
          <cell r="BA517" t="str">
            <v>Laura Paredes</v>
          </cell>
          <cell r="BB517">
            <v>44958</v>
          </cell>
          <cell r="BC517" t="str">
            <v xml:space="preserve">Angie Paola Ariza Porras
</v>
          </cell>
          <cell r="BD517" t="str">
            <v>Contratos o convenios que no requieren pluralidad de ofertas</v>
          </cell>
          <cell r="BE517" t="str">
            <v>1. Prestación de servicios</v>
          </cell>
          <cell r="BF517" t="str">
            <v>Cédula de ciudadanía</v>
          </cell>
          <cell r="BG517">
            <v>1026575735</v>
          </cell>
          <cell r="BH517">
            <v>8</v>
          </cell>
          <cell r="BI517" t="str">
            <v>Persona Natural</v>
          </cell>
          <cell r="BJ517" t="str">
            <v>Bogotá D.C.</v>
          </cell>
          <cell r="BK517" t="str">
            <v>Prestar servicios profesionales para apoyar y acompañar a la secretaría ejecutiva en la gestión administrativa del equipo de justicia restaurativa, seguimiento, sistematización y análisis de información de las acciones, mediaciones y encuentros necesarios para los procesos de justicia restaurativa.</v>
          </cell>
          <cell r="BL517" t="str">
            <v>Misional</v>
          </cell>
          <cell r="BM517" t="str">
            <v>Harvey Danilo Suarez Morales</v>
          </cell>
          <cell r="BN517" t="str">
            <v>Secretaría Ejecutiva</v>
          </cell>
          <cell r="BO517" t="str">
            <v>A- Despacho Secretaría Ejecutiva</v>
          </cell>
          <cell r="BP517" t="str">
            <v>Ariel Sánchez Meertens</v>
          </cell>
          <cell r="BQ517">
            <v>79723293</v>
          </cell>
          <cell r="BR517" t="str">
            <v>A - Despacho Secretaría Ejecutiva</v>
          </cell>
          <cell r="BS517" t="str">
            <v>Jesús Eduardo Martínez
López
79.649.846
Octubre 9 al 23 de 2023</v>
          </cell>
          <cell r="BT517" t="str">
            <v>N/A</v>
          </cell>
          <cell r="BU517" t="str">
            <v>N/A</v>
          </cell>
          <cell r="BV517" t="str">
            <v>Inversión</v>
          </cell>
          <cell r="BW517">
            <v>43260440</v>
          </cell>
          <cell r="BX517" t="str">
            <v>N/A</v>
          </cell>
          <cell r="BY517" t="str">
            <v>N/A</v>
          </cell>
          <cell r="BZ517">
            <v>8652088</v>
          </cell>
          <cell r="CA517" t="str">
            <v>N/A</v>
          </cell>
          <cell r="CB517">
            <v>68323</v>
          </cell>
          <cell r="CC517">
            <v>60823</v>
          </cell>
          <cell r="CD517" t="str">
            <v xml:space="preserve">	2022011000068</v>
          </cell>
          <cell r="CE517">
            <v>44958</v>
          </cell>
          <cell r="CF517">
            <v>44959</v>
          </cell>
          <cell r="CG517" t="str">
            <v>N/A</v>
          </cell>
          <cell r="CH517" t="str">
            <v>N/A</v>
          </cell>
          <cell r="CI517" t="str">
            <v>N/A</v>
          </cell>
          <cell r="CJ517" t="str">
            <v>N/A</v>
          </cell>
          <cell r="CK517" t="str">
            <v>N/A</v>
          </cell>
          <cell r="CL517">
            <v>0</v>
          </cell>
          <cell r="CM517" t="str">
            <v>N/A</v>
          </cell>
          <cell r="CN517">
            <v>0</v>
          </cell>
          <cell r="CO517" t="str">
            <v>N/A</v>
          </cell>
          <cell r="CP517">
            <v>0</v>
          </cell>
          <cell r="CQ517" t="str">
            <v>N/A</v>
          </cell>
          <cell r="CR517">
            <v>0</v>
          </cell>
          <cell r="CS517" t="str">
            <v>N/A</v>
          </cell>
          <cell r="CT517">
            <v>0</v>
          </cell>
          <cell r="CU517">
            <v>0</v>
          </cell>
          <cell r="CV517">
            <v>0</v>
          </cell>
          <cell r="CW517">
            <v>43260440</v>
          </cell>
          <cell r="CX517" t="str">
            <v>NO</v>
          </cell>
          <cell r="CY517" t="str">
            <v>N/A</v>
          </cell>
          <cell r="CZ517" t="str">
            <v>N/A</v>
          </cell>
          <cell r="DA517" t="str">
            <v>N/A</v>
          </cell>
          <cell r="DB517">
            <v>45108</v>
          </cell>
          <cell r="DC517">
            <v>45108</v>
          </cell>
          <cell r="DD517">
            <v>-234</v>
          </cell>
          <cell r="DE517" t="str">
            <v>NO</v>
          </cell>
          <cell r="DF517" t="str">
            <v>Bogotá D.C.</v>
          </cell>
          <cell r="DG517" t="str">
            <v>Cumplimiento</v>
          </cell>
          <cell r="DH517" t="str">
            <v>33-47-101010893</v>
          </cell>
          <cell r="DI517">
            <v>0</v>
          </cell>
          <cell r="DJ517" t="str">
            <v>Seguros del Estado S.A.</v>
          </cell>
          <cell r="DK517">
            <v>44959</v>
          </cell>
          <cell r="DL517" t="str">
            <v>01/02/2023 - 05/01/2024</v>
          </cell>
          <cell r="DM517">
            <v>44959</v>
          </cell>
          <cell r="DN517" t="str">
            <v>https://jepcolombia.sharepoint.com/:b:/g/SE/DAJ/SDC/EVlQRyU-EuZHkJrLg1s45ocBhXzc-zaameTqQKwltqbUfA?e=c99DaE</v>
          </cell>
          <cell r="DO517" t="str">
            <v>Ninguna</v>
          </cell>
          <cell r="DP517" t="str">
            <v>Terminado</v>
          </cell>
          <cell r="DQ517" t="str">
            <v>Ingreso</v>
          </cell>
          <cell r="DR517" t="str">
            <v>N/A</v>
          </cell>
          <cell r="DS517" t="str">
            <v>PENDIENTE</v>
          </cell>
          <cell r="DT517" t="str">
            <v>N/A</v>
          </cell>
          <cell r="DU517" t="str">
            <v>FEMENINO</v>
          </cell>
        </row>
        <row r="518">
          <cell r="AY518" t="str">
            <v>JEP-196-2023</v>
          </cell>
          <cell r="AZ518" t="str">
            <v>JEP-CSPO-196-2023</v>
          </cell>
          <cell r="BA518" t="str">
            <v>Carlos Torres</v>
          </cell>
          <cell r="BB518">
            <v>44953</v>
          </cell>
          <cell r="BC518" t="str">
            <v>David Steved Villegas Bernal</v>
          </cell>
          <cell r="BD518" t="str">
            <v>Contratos o convenios que no requieren pluralidad de ofertas</v>
          </cell>
          <cell r="BE518" t="str">
            <v>1. Prestación de servicios</v>
          </cell>
          <cell r="BF518" t="str">
            <v>Cédula de ciudadanía</v>
          </cell>
          <cell r="BG518">
            <v>1023928280</v>
          </cell>
          <cell r="BH518">
            <v>4</v>
          </cell>
          <cell r="BI518" t="str">
            <v>Persona Natural</v>
          </cell>
          <cell r="BJ518" t="str">
            <v>Bogotá D.C.</v>
          </cell>
          <cell r="BK518" t="str">
            <v>Prestar servicios profesionales para apoyar en los procesos de mejoramiento de la gestión judicial de las salas de justicia y secciones del tribunal para la paz</v>
          </cell>
          <cell r="BL518" t="str">
            <v>Misional</v>
          </cell>
          <cell r="BM518" t="str">
            <v>Harvey Danilo Suárez Morales</v>
          </cell>
          <cell r="BN518" t="str">
            <v>Secretaría Ejecutiva</v>
          </cell>
          <cell r="BO518" t="str">
            <v>G- Secretaría General Judicial DAJ</v>
          </cell>
          <cell r="BP518" t="str">
            <v>Yuly Saenz Berdugo</v>
          </cell>
          <cell r="BQ518">
            <v>52421376</v>
          </cell>
          <cell r="BR518" t="str">
            <v>G -Secretaría General Judicial</v>
          </cell>
          <cell r="BS518" t="str">
            <v>N/A</v>
          </cell>
          <cell r="BT518" t="str">
            <v>Magistratura
SEJUD - SDSJ</v>
          </cell>
          <cell r="BU518" t="str">
            <v>N/A</v>
          </cell>
          <cell r="BV518" t="str">
            <v>Inversión</v>
          </cell>
          <cell r="BW518">
            <v>42627947</v>
          </cell>
          <cell r="BX518" t="str">
            <v>N/A</v>
          </cell>
          <cell r="BY518" t="str">
            <v>N/A</v>
          </cell>
          <cell r="BZ518">
            <v>3794773</v>
          </cell>
          <cell r="CA518" t="str">
            <v>N/A</v>
          </cell>
          <cell r="CB518">
            <v>46023</v>
          </cell>
          <cell r="CC518">
            <v>55423</v>
          </cell>
          <cell r="CD518">
            <v>2022011000068</v>
          </cell>
          <cell r="CE518">
            <v>44956</v>
          </cell>
          <cell r="CF518">
            <v>44957</v>
          </cell>
          <cell r="CG518" t="str">
            <v>Paula Andrea Quintero Carvajal</v>
          </cell>
          <cell r="CH518" t="str">
            <v>Cedula de ciudadanía</v>
          </cell>
          <cell r="CI518">
            <v>1070921677</v>
          </cell>
          <cell r="CJ518">
            <v>3</v>
          </cell>
          <cell r="CK518">
            <v>45142</v>
          </cell>
          <cell r="CL518">
            <v>-1391425</v>
          </cell>
          <cell r="CM518">
            <v>45288</v>
          </cell>
          <cell r="CN518">
            <v>20719460</v>
          </cell>
          <cell r="CO518">
            <v>45288</v>
          </cell>
          <cell r="CP518">
            <v>0</v>
          </cell>
          <cell r="CQ518" t="str">
            <v>N/A</v>
          </cell>
          <cell r="CR518">
            <v>0</v>
          </cell>
          <cell r="CS518" t="str">
            <v>N/A</v>
          </cell>
          <cell r="CT518">
            <v>1</v>
          </cell>
          <cell r="CU518">
            <v>45288</v>
          </cell>
          <cell r="CV518">
            <v>152</v>
          </cell>
          <cell r="CW518">
            <v>61955982</v>
          </cell>
          <cell r="CX518" t="str">
            <v>SI</v>
          </cell>
          <cell r="CY518">
            <v>20719460</v>
          </cell>
          <cell r="CZ518" t="str">
            <v>N/A</v>
          </cell>
          <cell r="DA518" t="str">
            <v>N/A</v>
          </cell>
          <cell r="DB518">
            <v>45291</v>
          </cell>
          <cell r="DC518">
            <v>45443</v>
          </cell>
          <cell r="DD518">
            <v>101</v>
          </cell>
          <cell r="DE518" t="str">
            <v>SI</v>
          </cell>
          <cell r="DF518" t="str">
            <v>Bogotá D.C.</v>
          </cell>
          <cell r="DG518" t="str">
            <v>Cumplimiento</v>
          </cell>
          <cell r="DH518" t="str">
            <v>15-47-101010781</v>
          </cell>
          <cell r="DI518">
            <v>0</v>
          </cell>
          <cell r="DJ518" t="str">
            <v>Seguros del Estado S.A.</v>
          </cell>
          <cell r="DK518">
            <v>44957</v>
          </cell>
          <cell r="DL518" t="str">
            <v>30/01/2023 - 30/06/2024</v>
          </cell>
          <cell r="DM518">
            <v>44957</v>
          </cell>
          <cell r="DN518" t="str">
            <v>https://jepcolombia.sharepoint.com/:b:/g/SE/DAJ/SDC/EdUIxhgfRvBDmRJ5QcvIp-IBy-cwdh4CEgUjTFY3pgUzDA?e=4IyRQa</v>
          </cell>
          <cell r="DO518" t="str">
            <v>El 4/08/2023 se cede el contrato
Mediante Otrosí N°1 el 28/12/2023 se publica la adición y prórroga del contrato JEP-196-2023 VF</v>
          </cell>
          <cell r="DP518" t="str">
            <v>En ejecución</v>
          </cell>
          <cell r="DQ518" t="str">
            <v>Cesión, Adición y prórroga</v>
          </cell>
          <cell r="DR518" t="str">
            <v>N/A</v>
          </cell>
          <cell r="DS518" t="str">
            <v>DERECHO</v>
          </cell>
          <cell r="DT518" t="str">
            <v>N/A</v>
          </cell>
          <cell r="DU518" t="str">
            <v>FEMENINO</v>
          </cell>
        </row>
        <row r="519">
          <cell r="AY519" t="str">
            <v>JEP-181-2023</v>
          </cell>
          <cell r="AZ519" t="str">
            <v>JEP-CSPO-181-2023</v>
          </cell>
          <cell r="BA519" t="str">
            <v>Carlos Torres</v>
          </cell>
          <cell r="BB519">
            <v>44952</v>
          </cell>
          <cell r="BC519" t="str">
            <v xml:space="preserve">Derly Tatiana Pulzara Velasco </v>
          </cell>
          <cell r="BD519" t="str">
            <v>Contratos o convenios que no requieren pluralidad de ofertas</v>
          </cell>
          <cell r="BE519" t="str">
            <v>1. Prestación de servicios</v>
          </cell>
          <cell r="BF519" t="str">
            <v>Cédula de ciudadanía</v>
          </cell>
          <cell r="BG519">
            <v>1053843686</v>
          </cell>
          <cell r="BH519">
            <v>3</v>
          </cell>
          <cell r="BI519" t="str">
            <v>Persona Natural</v>
          </cell>
          <cell r="BJ519" t="str">
            <v>Manizales</v>
          </cell>
          <cell r="BK519" t="str">
            <v>Prestar servicios profesionales para apoyar en los procesos de mejoramiento de la gestión judicial de las salas de justicia y secciones del tribunal para la paz</v>
          </cell>
          <cell r="BL519" t="str">
            <v>Misional</v>
          </cell>
          <cell r="BM519" t="str">
            <v>Harvey Danilo Suárez Morales</v>
          </cell>
          <cell r="BN519" t="str">
            <v>Secretaría Ejecutiva</v>
          </cell>
          <cell r="BO519" t="str">
            <v>G- Secretaría General Judicial DAJ</v>
          </cell>
          <cell r="BP519" t="str">
            <v>Yuly Saenz Berdugo</v>
          </cell>
          <cell r="BQ519">
            <v>52421376</v>
          </cell>
          <cell r="BR519" t="str">
            <v>G -Secretaría General Judicial</v>
          </cell>
          <cell r="BS519" t="str">
            <v>N/A</v>
          </cell>
          <cell r="BT519" t="str">
            <v>Magistratura
SEJUD - INTEG</v>
          </cell>
          <cell r="BU519" t="str">
            <v>N/A</v>
          </cell>
          <cell r="BV519" t="str">
            <v>Inversión</v>
          </cell>
          <cell r="BW519">
            <v>42627947</v>
          </cell>
          <cell r="BX519" t="str">
            <v>N/A</v>
          </cell>
          <cell r="BY519" t="str">
            <v>N/A</v>
          </cell>
          <cell r="BZ519">
            <v>3794773</v>
          </cell>
          <cell r="CA519" t="str">
            <v>N/A</v>
          </cell>
          <cell r="CB519">
            <v>45923</v>
          </cell>
          <cell r="CC519">
            <v>52523</v>
          </cell>
          <cell r="CD519">
            <v>22011000068</v>
          </cell>
          <cell r="CE519">
            <v>44956</v>
          </cell>
          <cell r="CF519">
            <v>44956</v>
          </cell>
          <cell r="CG519" t="str">
            <v xml:space="preserve">Mateo Galeano García </v>
          </cell>
          <cell r="CH519" t="str">
            <v>Cedula de ciudadanía</v>
          </cell>
          <cell r="CI519">
            <v>1026302211</v>
          </cell>
          <cell r="CJ519">
            <v>1</v>
          </cell>
          <cell r="CK519">
            <v>45181</v>
          </cell>
          <cell r="CL519">
            <v>-758965</v>
          </cell>
          <cell r="CM519">
            <v>45288</v>
          </cell>
          <cell r="CN519">
            <v>20719460</v>
          </cell>
          <cell r="CO519">
            <v>45288</v>
          </cell>
          <cell r="CP519">
            <v>0</v>
          </cell>
          <cell r="CQ519" t="str">
            <v>N/A</v>
          </cell>
          <cell r="CR519">
            <v>0</v>
          </cell>
          <cell r="CS519" t="str">
            <v>N/A</v>
          </cell>
          <cell r="CT519">
            <v>1</v>
          </cell>
          <cell r="CU519">
            <v>45288</v>
          </cell>
          <cell r="CV519">
            <v>152</v>
          </cell>
          <cell r="CW519">
            <v>62588442</v>
          </cell>
          <cell r="CX519" t="str">
            <v>SI</v>
          </cell>
          <cell r="CY519">
            <v>20719460</v>
          </cell>
          <cell r="CZ519" t="str">
            <v>N/A</v>
          </cell>
          <cell r="DA519" t="str">
            <v>N/A</v>
          </cell>
          <cell r="DB519">
            <v>45291</v>
          </cell>
          <cell r="DC519">
            <v>45443</v>
          </cell>
          <cell r="DD519">
            <v>101</v>
          </cell>
          <cell r="DE519" t="str">
            <v>SI</v>
          </cell>
          <cell r="DF519" t="str">
            <v>Bogotá D.C.</v>
          </cell>
          <cell r="DG519" t="str">
            <v>Cumplimiento</v>
          </cell>
          <cell r="DH519" t="str">
            <v>14-47-101022013</v>
          </cell>
          <cell r="DI519">
            <v>0</v>
          </cell>
          <cell r="DJ519" t="str">
            <v>Seguros del Estado S.A.</v>
          </cell>
          <cell r="DK519">
            <v>44956</v>
          </cell>
          <cell r="DL519" t="str">
            <v>30/01/2023 - 30/06/2024</v>
          </cell>
          <cell r="DM519">
            <v>44956</v>
          </cell>
          <cell r="DN519" t="str">
            <v>https://jepcolombia.sharepoint.com/:b:/g/SE/DAJ/SDC/EeYouVUADu9OgK7Yaoi56-sBqfIn_xkYvoVVVNah5cJxxw?e=Z7ePwg</v>
          </cell>
          <cell r="DO519" t="str">
            <v>El 12/09/2023 ha sido cedido de DERLY TATIANA PULZARA VELASCO - LA CEDENTE, a, Mateo Galeano García - EL CESIONARIO 
Mediante Otrosí N°1 el 28/12/2023 se publica la adición y prórroga del contrato JEP-181-2023 VF</v>
          </cell>
          <cell r="DP519" t="str">
            <v>En ejecución</v>
          </cell>
          <cell r="DQ519" t="str">
            <v>Cesión, Adición y prórroga</v>
          </cell>
          <cell r="DR519" t="str">
            <v>N/A</v>
          </cell>
          <cell r="DS519" t="str">
            <v>DERECHO</v>
          </cell>
          <cell r="DT519" t="str">
            <v>N/A</v>
          </cell>
          <cell r="DU519" t="str">
            <v>MASCULINO</v>
          </cell>
        </row>
        <row r="520">
          <cell r="AY520" t="str">
            <v>JEP-230-2023</v>
          </cell>
          <cell r="AZ520" t="str">
            <v>JEP-CSPO-230-2023</v>
          </cell>
          <cell r="BA520" t="str">
            <v>Paola Casas</v>
          </cell>
          <cell r="BB520">
            <v>44956</v>
          </cell>
          <cell r="BC520" t="str">
            <v xml:space="preserve">Miguel Villa Ospino </v>
          </cell>
          <cell r="BD520" t="str">
            <v>Contratos o convenios que no requieren pluralidad de ofertas</v>
          </cell>
          <cell r="BE520" t="str">
            <v>1. Prestación de servicios</v>
          </cell>
          <cell r="BF520" t="str">
            <v>Cédula de ciudadanía</v>
          </cell>
          <cell r="BG520">
            <v>1049635905</v>
          </cell>
          <cell r="BH520">
            <v>5</v>
          </cell>
          <cell r="BI520" t="str">
            <v>Persona Natural</v>
          </cell>
          <cell r="BJ520" t="str">
            <v xml:space="preserve">Tunja </v>
          </cell>
          <cell r="BK520" t="str">
            <v>Prestar servicios profesionales para apoyar en los procesos de mejoramiento de la gestión judicial de las salas de justicia y secciones del tribunal para la paz</v>
          </cell>
          <cell r="BL520" t="str">
            <v>Misional</v>
          </cell>
          <cell r="BM520" t="str">
            <v>Harvey Danilo Suárez Morales</v>
          </cell>
          <cell r="BN520" t="str">
            <v>Secretaría Ejecutiva</v>
          </cell>
          <cell r="BO520" t="str">
            <v>G- Secretaría General Judicial DAJ</v>
          </cell>
          <cell r="BP520" t="str">
            <v>Yuly Saenz Berdugo</v>
          </cell>
          <cell r="BQ520">
            <v>52421376</v>
          </cell>
          <cell r="BR520" t="str">
            <v>G -Secretaría General Judicial</v>
          </cell>
          <cell r="BS520" t="str">
            <v>N/A</v>
          </cell>
          <cell r="BT520" t="str">
            <v>Magistratura
SEJUD - SAI</v>
          </cell>
          <cell r="BU520" t="str">
            <v>N/A</v>
          </cell>
          <cell r="BV520" t="str">
            <v>Inversión</v>
          </cell>
          <cell r="BW520">
            <v>41742503</v>
          </cell>
          <cell r="BX520" t="str">
            <v>N/A</v>
          </cell>
          <cell r="BY520" t="str">
            <v>N/A</v>
          </cell>
          <cell r="BZ520">
            <v>3794773</v>
          </cell>
          <cell r="CA520" t="str">
            <v>N/A</v>
          </cell>
          <cell r="CB520">
            <v>46223</v>
          </cell>
          <cell r="CC520">
            <v>64623</v>
          </cell>
          <cell r="CD520">
            <v>2022011000068</v>
          </cell>
          <cell r="CE520">
            <v>44959</v>
          </cell>
          <cell r="CF520">
            <v>44964</v>
          </cell>
          <cell r="CG520" t="str">
            <v>Jeniffer Tatiana Briceño Franco</v>
          </cell>
          <cell r="CH520" t="str">
            <v>Cedula de ciudadanía</v>
          </cell>
          <cell r="CI520">
            <v>1010213787</v>
          </cell>
          <cell r="CJ520">
            <v>1</v>
          </cell>
          <cell r="CK520">
            <v>45118</v>
          </cell>
          <cell r="CL520">
            <v>-885470</v>
          </cell>
          <cell r="CM520">
            <v>45288</v>
          </cell>
          <cell r="CN520">
            <v>20719460</v>
          </cell>
          <cell r="CO520">
            <v>45288</v>
          </cell>
          <cell r="CP520">
            <v>0</v>
          </cell>
          <cell r="CQ520" t="str">
            <v>N/A</v>
          </cell>
          <cell r="CR520">
            <v>0</v>
          </cell>
          <cell r="CS520" t="str">
            <v>N/A</v>
          </cell>
          <cell r="CT520">
            <v>1</v>
          </cell>
          <cell r="CU520">
            <v>45288</v>
          </cell>
          <cell r="CV520">
            <v>152</v>
          </cell>
          <cell r="CW520">
            <v>61576493</v>
          </cell>
          <cell r="CX520" t="str">
            <v>SI</v>
          </cell>
          <cell r="CY520">
            <v>20719460</v>
          </cell>
          <cell r="CZ520" t="str">
            <v>N/A</v>
          </cell>
          <cell r="DA520" t="str">
            <v>N/A</v>
          </cell>
          <cell r="DB520">
            <v>45291</v>
          </cell>
          <cell r="DC520">
            <v>45443</v>
          </cell>
          <cell r="DD520">
            <v>101</v>
          </cell>
          <cell r="DE520" t="str">
            <v>NO</v>
          </cell>
          <cell r="DF520" t="str">
            <v>Bogotá D.C.</v>
          </cell>
          <cell r="DG520" t="str">
            <v>Cumplimiento</v>
          </cell>
          <cell r="DH520" t="str">
            <v>39-46-101007913
63-45-101043720</v>
          </cell>
          <cell r="DI520" t="str">
            <v>1
0</v>
          </cell>
          <cell r="DJ520" t="str">
            <v>Seguros del Estado S.A.
Seguros del Estado S.A.</v>
          </cell>
          <cell r="DK520" t="str">
            <v>03/02/2023
12/07/2023</v>
          </cell>
          <cell r="DL520" t="str">
            <v>02/02/2023 - 05/07/2024
11/07/2023 - 30/06/2024</v>
          </cell>
          <cell r="DM520" t="str">
            <v>06/02/2023
12/07/2023</v>
          </cell>
          <cell r="DN520" t="str">
            <v>https://jepcolombia.sharepoint.com/:b:/g/SE/DAJ/SDC/EcC8kSk1lndHobsXgoVcxt0BnPKOPf0ncYUtKC0k01Bj4Q?e=3JcNex
Cesión
https://jepcolombia.sharepoint.com/:b:/g/SE/DAJ/SDC/EWMjNa-2WBlCtx3b_MMz-wUBI7yJxJapm9UYUkUEfP1wlg?e=QikUrC</v>
          </cell>
          <cell r="DO520" t="str">
            <v>El 11/07/2023 Se publica la cesión del Contrato JEP-230-2023 con efectos a partir del 11 de julio de 202
Mediante otrosí N°1 se publica la adición y prórroga del contrato JEP-230-2023</v>
          </cell>
          <cell r="DP520" t="str">
            <v>En ejecución</v>
          </cell>
          <cell r="DQ520" t="str">
            <v>Cesión, Adición y prórroga</v>
          </cell>
          <cell r="DR520" t="str">
            <v>N/A</v>
          </cell>
          <cell r="DS520" t="str">
            <v>PENDIENTE</v>
          </cell>
          <cell r="DT520" t="str">
            <v>N/A</v>
          </cell>
          <cell r="DU520" t="str">
            <v>FEMENINO</v>
          </cell>
        </row>
        <row r="521">
          <cell r="AY521" t="str">
            <v>JEP-229-2023</v>
          </cell>
          <cell r="AZ521" t="str">
            <v>JEP-CSPO-229-2023</v>
          </cell>
          <cell r="BA521" t="str">
            <v>Paola Casas</v>
          </cell>
          <cell r="BB521">
            <v>44956</v>
          </cell>
          <cell r="BC521" t="str">
            <v xml:space="preserve">Yeimi Lorena Betancourt Garcia </v>
          </cell>
          <cell r="BD521" t="str">
            <v>Contratos o convenios que no requieren pluralidad de ofertas</v>
          </cell>
          <cell r="BE521" t="str">
            <v>1. Prestación de servicios</v>
          </cell>
          <cell r="BF521" t="str">
            <v>Cédula de ciudadanía</v>
          </cell>
          <cell r="BG521">
            <v>700147396</v>
          </cell>
          <cell r="BH521">
            <v>2</v>
          </cell>
          <cell r="BI521" t="str">
            <v>Persona Natural</v>
          </cell>
          <cell r="BJ521" t="str">
            <v>Bogotá D.C.</v>
          </cell>
          <cell r="BK521" t="str">
            <v>Prestar servicios profesionales para apoyar en los procesos de mejoramiento de la gestión judicial de las salas de justicia y secciones del tribunal para la paz</v>
          </cell>
          <cell r="BL521" t="str">
            <v>Misional</v>
          </cell>
          <cell r="BM521" t="str">
            <v>Harvey Danilo Suárez Morales</v>
          </cell>
          <cell r="BN521" t="str">
            <v>Secretaría Ejecutiva</v>
          </cell>
          <cell r="BO521" t="str">
            <v>G- Secretaría General Judicial DAJ</v>
          </cell>
          <cell r="BP521" t="str">
            <v>Yuly Saenz Berdugo</v>
          </cell>
          <cell r="BQ521">
            <v>52421376</v>
          </cell>
          <cell r="BR521" t="str">
            <v>G -Secretaría General Judicial</v>
          </cell>
          <cell r="BS521" t="str">
            <v>N/A</v>
          </cell>
          <cell r="BT521" t="str">
            <v>Magistratura
SEJUD - SR</v>
          </cell>
          <cell r="BU521" t="str">
            <v>N/A</v>
          </cell>
          <cell r="BV521" t="str">
            <v>Inversión</v>
          </cell>
          <cell r="BW521">
            <v>41742503</v>
          </cell>
          <cell r="BX521" t="str">
            <v>N/A</v>
          </cell>
          <cell r="BY521" t="str">
            <v>N/A</v>
          </cell>
          <cell r="BZ521">
            <v>3794773</v>
          </cell>
          <cell r="CA521" t="str">
            <v>N/A</v>
          </cell>
          <cell r="CB521">
            <v>45623</v>
          </cell>
          <cell r="CC521">
            <v>64023</v>
          </cell>
          <cell r="CD521">
            <v>2022011000068</v>
          </cell>
          <cell r="CE521">
            <v>44959</v>
          </cell>
          <cell r="CF521">
            <v>44963</v>
          </cell>
          <cell r="CG521" t="str">
            <v xml:space="preserve">Ursula Celedon Calderon
Mateo Daniel Piarpusan Ceballos </v>
          </cell>
          <cell r="CH521" t="str">
            <v>Cedula de ciudadanía</v>
          </cell>
          <cell r="CI521" t="str">
            <v>37745330
1085317558</v>
          </cell>
          <cell r="CJ521">
            <v>8</v>
          </cell>
          <cell r="CK521" t="str">
            <v>4/08/2023
8/11/2023</v>
          </cell>
          <cell r="CL521">
            <v>0</v>
          </cell>
          <cell r="CM521" t="str">
            <v>N/A</v>
          </cell>
          <cell r="CN521">
            <v>0</v>
          </cell>
          <cell r="CO521" t="str">
            <v>N/A</v>
          </cell>
          <cell r="CP521">
            <v>0</v>
          </cell>
          <cell r="CQ521" t="str">
            <v>N/A</v>
          </cell>
          <cell r="CR521">
            <v>0</v>
          </cell>
          <cell r="CS521" t="str">
            <v>N/A</v>
          </cell>
          <cell r="CT521">
            <v>0</v>
          </cell>
          <cell r="CU521" t="str">
            <v>N/A</v>
          </cell>
          <cell r="CV521">
            <v>0</v>
          </cell>
          <cell r="CW521">
            <v>41742503</v>
          </cell>
          <cell r="CX521" t="str">
            <v>NO</v>
          </cell>
          <cell r="CY521" t="str">
            <v>N/A</v>
          </cell>
          <cell r="CZ521" t="str">
            <v>N/A</v>
          </cell>
          <cell r="DA521" t="str">
            <v>N/A</v>
          </cell>
          <cell r="DB521">
            <v>45291</v>
          </cell>
          <cell r="DC521">
            <v>45291</v>
          </cell>
          <cell r="DD521">
            <v>-51</v>
          </cell>
          <cell r="DE521" t="str">
            <v>NO</v>
          </cell>
          <cell r="DF521" t="str">
            <v>Bogotá D.C.</v>
          </cell>
          <cell r="DG521" t="str">
            <v>Cumplimiento</v>
          </cell>
          <cell r="DH521" t="str">
            <v>14-47-101022254
96-45-101081430</v>
          </cell>
          <cell r="DI521" t="str">
            <v>0
0</v>
          </cell>
          <cell r="DJ521" t="str">
            <v>Seguros del Estado S.A.
Seguros del Estado S.A.</v>
          </cell>
          <cell r="DK521" t="str">
            <v>03/02/2023
08/08/2023</v>
          </cell>
          <cell r="DL521" t="str">
            <v>02/02/2023 - 30/06/2024
04/08/2023 - 30/06/2024</v>
          </cell>
          <cell r="DM521" t="str">
            <v>06/02/2023
08/08/2023</v>
          </cell>
          <cell r="DN521" t="str">
            <v>https://jepcolombia.sharepoint.com/:b:/g/SE/DAJ/SDC/EY-eMGkG805FkkmzJb9eM_EBG_hu-wJl9U7-jch2KGKUfA?e=glZHDn</v>
          </cell>
          <cell r="DO521" t="str">
            <v xml:space="preserve">El 4-08-2023 se publicó la cesión del contrato 229-2023 a partir del 4 de agosto de 2023 (Yeimi Lorena Betancourt García - Cedente y Úrsula Celedón Calderón - Cesionaria). SEJUD
El 8-11-2023 se publicó la cesión del contrato JEP-229-2023 de ÚRSULA CELEDÓN a Mateo Daniel Piarpusan Ceballos (Sejud a partir de hoy 8-11-2023) </v>
          </cell>
          <cell r="DP521" t="str">
            <v>Terminado</v>
          </cell>
          <cell r="DQ521" t="str">
            <v>Cesión</v>
          </cell>
          <cell r="DR521" t="str">
            <v>N/A</v>
          </cell>
          <cell r="DS521" t="str">
            <v>PENDIENTE</v>
          </cell>
          <cell r="DT521" t="str">
            <v>N/A</v>
          </cell>
          <cell r="DU521" t="str">
            <v>FEMENINO</v>
          </cell>
        </row>
        <row r="522">
          <cell r="AY522" t="str">
            <v>JEP-238-2023</v>
          </cell>
          <cell r="AZ522" t="str">
            <v>JEP-CSPO-238-2023</v>
          </cell>
          <cell r="BA522" t="str">
            <v>Carlos Torres</v>
          </cell>
          <cell r="BB522">
            <v>44957</v>
          </cell>
          <cell r="BC522" t="str">
            <v>Harrysson Steven Niño Oliveros</v>
          </cell>
          <cell r="BD522" t="str">
            <v>Contratos o convenios que no requieren pluralidad de ofertas</v>
          </cell>
          <cell r="BE522" t="str">
            <v>1. Prestación de servicios</v>
          </cell>
          <cell r="BF522" t="str">
            <v>Cédula de ciudadanía</v>
          </cell>
          <cell r="BG522">
            <v>1030623881</v>
          </cell>
          <cell r="BH522">
            <v>6</v>
          </cell>
          <cell r="BI522" t="str">
            <v>Persona Natural</v>
          </cell>
          <cell r="BJ522" t="str">
            <v>Bogotá D.C.</v>
          </cell>
          <cell r="BK522" t="str">
            <v xml:space="preserve">Prestar servicios profesionales para apoyar en los procesos de mejoramiento de la gestión judicial de las salas de justicia y secciones del tribunal para la paz. </v>
          </cell>
          <cell r="BL522" t="str">
            <v>Misional</v>
          </cell>
          <cell r="BM522" t="str">
            <v>Harvey Danilo Suárez Morales</v>
          </cell>
          <cell r="BN522" t="str">
            <v>Secretaría Ejecutiva</v>
          </cell>
          <cell r="BO522" t="str">
            <v>G- Secretaría General Judicial DAJ</v>
          </cell>
          <cell r="BP522" t="str">
            <v>Yuly Saenz Berdugo</v>
          </cell>
          <cell r="BQ522">
            <v>52421376</v>
          </cell>
          <cell r="BR522" t="str">
            <v>G -Secretaría General Judicial</v>
          </cell>
          <cell r="BS522" t="str">
            <v>N/A</v>
          </cell>
          <cell r="BT522" t="str">
            <v>Magistratura
SEJUD - SAI</v>
          </cell>
          <cell r="BU522" t="str">
            <v>N/A</v>
          </cell>
          <cell r="BV522" t="str">
            <v>Inversión</v>
          </cell>
          <cell r="BW522">
            <v>41742503</v>
          </cell>
          <cell r="BX522" t="str">
            <v>N/A</v>
          </cell>
          <cell r="BY522" t="str">
            <v>N/A</v>
          </cell>
          <cell r="BZ522">
            <v>3794773</v>
          </cell>
          <cell r="CA522" t="str">
            <v>N/A</v>
          </cell>
          <cell r="CB522">
            <v>46623</v>
          </cell>
          <cell r="CC522">
            <v>59223</v>
          </cell>
          <cell r="CD522">
            <v>2022011000068</v>
          </cell>
          <cell r="CE522">
            <v>44957</v>
          </cell>
          <cell r="CF522">
            <v>44959</v>
          </cell>
          <cell r="CG522" t="str">
            <v>Jeyson Hafeth Lopez Chisco
Juan Camilo Cortes Hernandez</v>
          </cell>
          <cell r="CH522" t="str">
            <v>Cedula de ciudadanía</v>
          </cell>
          <cell r="CI522" t="str">
            <v>17268171
1075293016</v>
          </cell>
          <cell r="CJ522" t="str">
            <v>4
8</v>
          </cell>
          <cell r="CK522" t="str">
            <v>1/03/2023
11/07/2023</v>
          </cell>
          <cell r="CL522">
            <v>-379489</v>
          </cell>
          <cell r="CM522">
            <v>45288</v>
          </cell>
          <cell r="CN522">
            <v>20719460</v>
          </cell>
          <cell r="CO522">
            <v>45288</v>
          </cell>
          <cell r="CP522">
            <v>0</v>
          </cell>
          <cell r="CQ522" t="str">
            <v>N/A</v>
          </cell>
          <cell r="CR522">
            <v>0</v>
          </cell>
          <cell r="CS522" t="str">
            <v>N/A</v>
          </cell>
          <cell r="CT522">
            <v>1</v>
          </cell>
          <cell r="CU522">
            <v>45288</v>
          </cell>
          <cell r="CV522">
            <v>152</v>
          </cell>
          <cell r="CW522">
            <v>62082474</v>
          </cell>
          <cell r="CX522" t="str">
            <v>SI</v>
          </cell>
          <cell r="CY522">
            <v>20719460</v>
          </cell>
          <cell r="CZ522" t="str">
            <v>N/A</v>
          </cell>
          <cell r="DA522" t="str">
            <v>N/A</v>
          </cell>
          <cell r="DB522">
            <v>45291</v>
          </cell>
          <cell r="DC522">
            <v>45443</v>
          </cell>
          <cell r="DD522">
            <v>101</v>
          </cell>
          <cell r="DE522" t="str">
            <v>SI</v>
          </cell>
          <cell r="DF522" t="str">
            <v>Bogotá D.C.</v>
          </cell>
          <cell r="DG522" t="str">
            <v>Cumplimiento</v>
          </cell>
          <cell r="DH522" t="str">
            <v>21-47-101026042
11-47-101015590</v>
          </cell>
          <cell r="DI522" t="str">
            <v>0
0</v>
          </cell>
          <cell r="DJ522" t="str">
            <v>Seguros del Estado S.A.
Seguros del Estado S.A.</v>
          </cell>
          <cell r="DK522" t="str">
            <v>01/02/2023
11/07/2023</v>
          </cell>
          <cell r="DL522" t="str">
            <v>31/01/2023 - 30/06/2024
11/07/2023 - 10/07/2024</v>
          </cell>
          <cell r="DM522" t="str">
            <v>01/02/2023
11/07/2023</v>
          </cell>
          <cell r="DN522" t="str">
            <v>https://jepcolombia.sharepoint.com/:b:/g/SE/DAJ/SDC/EfECSXDNfXlIv-Cw4cRbNTEBrJDM74PVYKsLlaAw9k7aqw?e=GKvwwP</v>
          </cell>
          <cell r="DO522" t="str">
            <v xml:space="preserve">El primero de marzo de 2023 se realizó cesión de HARRYSSON STEVEN NIÑO OLIVEROS a JEYSON
HAFETH LOPEZ CHISCO.
El 07/07/2023 se cede a  JUAN CAMILO CORTES HERNÁNDEZ identificado con la cédula de
ciudadanía No. 1.075.293.016
Mediante Otrosí N°1 el 28/12/2023 se publica la adición y prórroga del contrato JEP-238-2023 VF </v>
          </cell>
          <cell r="DP522" t="str">
            <v>En ejecución</v>
          </cell>
          <cell r="DQ522" t="str">
            <v>Cesión, Adición y prórroga</v>
          </cell>
          <cell r="DR522" t="str">
            <v>N/A</v>
          </cell>
          <cell r="DS522" t="str">
            <v>DERECHO</v>
          </cell>
          <cell r="DT522" t="str">
            <v>N/A</v>
          </cell>
          <cell r="DU522" t="str">
            <v>MASCULINO</v>
          </cell>
        </row>
        <row r="523">
          <cell r="AY523" t="str">
            <v>JEP-179-2023</v>
          </cell>
          <cell r="AZ523" t="str">
            <v>JEP-CSPO-179-2023</v>
          </cell>
          <cell r="BA523" t="str">
            <v>Carlos Torres</v>
          </cell>
          <cell r="BB523">
            <v>44952</v>
          </cell>
          <cell r="BC523" t="str">
            <v>Marco Alexander Solarte Herrera</v>
          </cell>
          <cell r="BD523" t="str">
            <v>Contratos o convenios que no requieren pluralidad de ofertas</v>
          </cell>
          <cell r="BE523" t="str">
            <v>1. Prestación de servicios</v>
          </cell>
          <cell r="BF523" t="str">
            <v>Cédula de ciudadanía</v>
          </cell>
          <cell r="BG523">
            <v>1032468121</v>
          </cell>
          <cell r="BH523">
            <v>1</v>
          </cell>
          <cell r="BI523" t="str">
            <v>Persona Natural</v>
          </cell>
          <cell r="BJ523" t="str">
            <v>Bogotá D.C.</v>
          </cell>
          <cell r="BK523" t="str">
            <v>Prestar servicios profesionales para apoyar en los procesos de mejoramiento de la gestión judicial de las salas de justicia y secciones del tribunal para la paz</v>
          </cell>
          <cell r="BL523" t="str">
            <v>Misional</v>
          </cell>
          <cell r="BM523" t="str">
            <v>Harvey Danilo Suárez Morales</v>
          </cell>
          <cell r="BN523" t="str">
            <v>Secretaría Ejecutiva</v>
          </cell>
          <cell r="BO523" t="str">
            <v>G- Secretaría General Judicial DAJ</v>
          </cell>
          <cell r="BP523" t="str">
            <v>Yuly Saenz Berdugo</v>
          </cell>
          <cell r="BQ523">
            <v>52421376</v>
          </cell>
          <cell r="BR523" t="str">
            <v>G -Secretaría General Judicial</v>
          </cell>
          <cell r="BS523" t="str">
            <v>N/A</v>
          </cell>
          <cell r="BT523" t="str">
            <v>Magistratura
SEJUD - SAR</v>
          </cell>
          <cell r="BU523" t="str">
            <v>N/A</v>
          </cell>
          <cell r="BV523" t="str">
            <v>Inversión</v>
          </cell>
          <cell r="BW523">
            <v>42627947</v>
          </cell>
          <cell r="BX523" t="str">
            <v>N/A</v>
          </cell>
          <cell r="BY523" t="str">
            <v>N/A</v>
          </cell>
          <cell r="BZ523">
            <v>3794773</v>
          </cell>
          <cell r="CA523" t="str">
            <v>N/A</v>
          </cell>
          <cell r="CB523">
            <v>45523</v>
          </cell>
          <cell r="CC523">
            <v>52723</v>
          </cell>
          <cell r="CD523">
            <v>2022011000068</v>
          </cell>
          <cell r="CE523">
            <v>44956</v>
          </cell>
          <cell r="CF523">
            <v>44958</v>
          </cell>
          <cell r="CG523" t="str">
            <v xml:space="preserve">Santiago Agudelo Puentes </v>
          </cell>
          <cell r="CH523" t="str">
            <v>Cedula de ciudadanía</v>
          </cell>
          <cell r="CI523">
            <v>1014290736</v>
          </cell>
          <cell r="CJ523">
            <v>7</v>
          </cell>
          <cell r="CK523">
            <v>45142</v>
          </cell>
          <cell r="CL523">
            <v>-1264933</v>
          </cell>
          <cell r="CM523">
            <v>45288</v>
          </cell>
          <cell r="CN523">
            <v>20719460</v>
          </cell>
          <cell r="CO523">
            <v>45288</v>
          </cell>
          <cell r="CP523">
            <v>0</v>
          </cell>
          <cell r="CQ523" t="str">
            <v>N/A</v>
          </cell>
          <cell r="CR523">
            <v>0</v>
          </cell>
          <cell r="CS523" t="str">
            <v>N/A</v>
          </cell>
          <cell r="CT523">
            <v>1</v>
          </cell>
          <cell r="CU523">
            <v>45288</v>
          </cell>
          <cell r="CV523">
            <v>152</v>
          </cell>
          <cell r="CW523">
            <v>62082474</v>
          </cell>
          <cell r="CX523" t="str">
            <v>SI</v>
          </cell>
          <cell r="CY523">
            <v>20719460</v>
          </cell>
          <cell r="CZ523" t="str">
            <v>N/A</v>
          </cell>
          <cell r="DA523" t="str">
            <v>N/A</v>
          </cell>
          <cell r="DB523">
            <v>45291</v>
          </cell>
          <cell r="DC523">
            <v>45443</v>
          </cell>
          <cell r="DD523">
            <v>101</v>
          </cell>
          <cell r="DE523" t="str">
            <v>SI</v>
          </cell>
          <cell r="DF523" t="str">
            <v>Bogotá D.C.</v>
          </cell>
          <cell r="DG523" t="str">
            <v>Cumplimiento</v>
          </cell>
          <cell r="DH523" t="str">
            <v xml:space="preserve">14-47-101022020
21-47-101030735 </v>
          </cell>
          <cell r="DI523" t="str">
            <v>0
0</v>
          </cell>
          <cell r="DJ523" t="str">
            <v>Seguros del Estado S.A.
Seguros del Estado S.A.</v>
          </cell>
          <cell r="DK523" t="str">
            <v>30/01/2023
08/08/2023</v>
          </cell>
          <cell r="DL523" t="str">
            <v>30/01/2023 - 30/06/2024
04/08/2023 - 05/07/2024</v>
          </cell>
          <cell r="DM523" t="str">
            <v>31/01/2023
08/08/2023</v>
          </cell>
          <cell r="DN523" t="str">
            <v>https://jepcolombia.sharepoint.com/:b:/g/SE/DAJ/SDC/EbTe5mvyN5FAiAhu3uHza7MBUu2JV53Cknx239hAimJDxQ?e=EtBF0i</v>
          </cell>
          <cell r="DO523" t="str">
            <v xml:space="preserve">El 04/08/2023 se publicó la cesión del contrato JEP-179-2023 entre MARCO ALEXANDER SOLARTE HERRERA - EL CEDENTE, y, SANTIAGO AGUDELO PUENTES - EL CESIONARIO, a partir del 4 de agosto de 2023
Mediante Otrosí N°1 el 28/12/2023 se publica la adición y prórroga del contrato JEP-179-2023  </v>
          </cell>
          <cell r="DP523" t="str">
            <v>En ejecución</v>
          </cell>
          <cell r="DQ523" t="str">
            <v>Cesión, Adición y prórroga</v>
          </cell>
          <cell r="DR523" t="str">
            <v>N/A</v>
          </cell>
          <cell r="DS523" t="str">
            <v>DERECHO</v>
          </cell>
          <cell r="DT523" t="str">
            <v>N/A</v>
          </cell>
          <cell r="DU523" t="str">
            <v>MASCULINO</v>
          </cell>
        </row>
        <row r="524">
          <cell r="AY524" t="str">
            <v>JEP-256-2023</v>
          </cell>
          <cell r="AZ524" t="str">
            <v>JEP-CSPO-256-2023</v>
          </cell>
          <cell r="BA524" t="str">
            <v>Carlos Torres</v>
          </cell>
          <cell r="BB524">
            <v>44958</v>
          </cell>
          <cell r="BC524" t="str">
            <v>María Fernanda Suárez Endo</v>
          </cell>
          <cell r="BD524" t="str">
            <v>Contratos o convenios que no requieren pluralidad de ofertas</v>
          </cell>
          <cell r="BE524" t="str">
            <v>1. Prestación de servicios</v>
          </cell>
          <cell r="BF524" t="str">
            <v>Cédula de ciudadanía</v>
          </cell>
          <cell r="BG524">
            <v>1077873625</v>
          </cell>
          <cell r="BH524">
            <v>1</v>
          </cell>
          <cell r="BI524" t="str">
            <v>Persona Natural</v>
          </cell>
          <cell r="BJ524" t="str">
            <v xml:space="preserve">Garzon </v>
          </cell>
          <cell r="BK524" t="str">
            <v xml:space="preserve">Prestar servicios profesionales para apoyar en los procesos de mejoramiento de la gestión judicial de las salas de justicia y secciones del tribunal para la paz. </v>
          </cell>
          <cell r="BL524" t="str">
            <v>Misional</v>
          </cell>
          <cell r="BM524" t="str">
            <v>Harvey Danilo Suárez Morales</v>
          </cell>
          <cell r="BN524" t="str">
            <v>Secretaría Ejecutiva</v>
          </cell>
          <cell r="BO524" t="str">
            <v>G- Secretaría General Judicial DAJ</v>
          </cell>
          <cell r="BP524" t="str">
            <v>Yuly Saenz Berdugo</v>
          </cell>
          <cell r="BQ524">
            <v>52421376</v>
          </cell>
          <cell r="BR524" t="str">
            <v>G -Secretaría General Judicial</v>
          </cell>
          <cell r="BS524" t="str">
            <v>N/A</v>
          </cell>
          <cell r="BT524" t="str">
            <v>Magistratura
SEJUD - SDSJ</v>
          </cell>
          <cell r="BU524" t="str">
            <v>N/A</v>
          </cell>
          <cell r="BV524" t="str">
            <v>Inversión</v>
          </cell>
          <cell r="BW524">
            <v>41742503</v>
          </cell>
          <cell r="BX524" t="str">
            <v>N/A</v>
          </cell>
          <cell r="BY524" t="str">
            <v>N/A</v>
          </cell>
          <cell r="BZ524">
            <v>3794773</v>
          </cell>
          <cell r="CA524" t="str">
            <v>N/A</v>
          </cell>
          <cell r="CB524">
            <v>46423</v>
          </cell>
          <cell r="CC524">
            <v>62623</v>
          </cell>
          <cell r="CD524">
            <v>2022011000068</v>
          </cell>
          <cell r="CE524">
            <v>44959</v>
          </cell>
          <cell r="CF524">
            <v>44960</v>
          </cell>
          <cell r="CG524" t="str">
            <v xml:space="preserve">Brayan Estiven Barrios Silva </v>
          </cell>
          <cell r="CH524" t="str">
            <v>Cedula de ciudadanía</v>
          </cell>
          <cell r="CI524">
            <v>1083912871</v>
          </cell>
          <cell r="CJ524">
            <v>5</v>
          </cell>
          <cell r="CK524">
            <v>45118</v>
          </cell>
          <cell r="CL524">
            <v>-505981</v>
          </cell>
          <cell r="CM524">
            <v>45288</v>
          </cell>
          <cell r="CN524">
            <v>20719460</v>
          </cell>
          <cell r="CO524">
            <v>45288</v>
          </cell>
          <cell r="CP524">
            <v>0</v>
          </cell>
          <cell r="CQ524" t="str">
            <v>N/A</v>
          </cell>
          <cell r="CR524">
            <v>0</v>
          </cell>
          <cell r="CS524" t="str">
            <v>N/A</v>
          </cell>
          <cell r="CT524">
            <v>1</v>
          </cell>
          <cell r="CU524">
            <v>45288</v>
          </cell>
          <cell r="CV524">
            <v>152</v>
          </cell>
          <cell r="CW524">
            <v>61955982</v>
          </cell>
          <cell r="CX524" t="str">
            <v>SI</v>
          </cell>
          <cell r="CY524">
            <v>20719460</v>
          </cell>
          <cell r="CZ524" t="str">
            <v>N/A</v>
          </cell>
          <cell r="DA524" t="str">
            <v>N/A</v>
          </cell>
          <cell r="DB524">
            <v>45291</v>
          </cell>
          <cell r="DC524">
            <v>45443</v>
          </cell>
          <cell r="DD524">
            <v>101</v>
          </cell>
          <cell r="DE524" t="str">
            <v>NO</v>
          </cell>
          <cell r="DF524" t="str">
            <v>Bogotá D.C.</v>
          </cell>
          <cell r="DG524" t="str">
            <v>Cumplimiento</v>
          </cell>
          <cell r="DH524" t="str">
            <v xml:space="preserve">21-45-101399390
61-45-101021788
</v>
          </cell>
          <cell r="DI524" t="str">
            <v>0
0</v>
          </cell>
          <cell r="DJ524" t="str">
            <v>Seguros del Estado S.A.
Seguros del Estado S.A.</v>
          </cell>
          <cell r="DK524" t="str">
            <v>02/02/2023
10/07/2023</v>
          </cell>
          <cell r="DL524" t="str">
            <v>02/02/2023 - 01/07/2024
11/07/2023 - 01/07/2024</v>
          </cell>
          <cell r="DM524" t="str">
            <v>03/02/2023
11/07/2023</v>
          </cell>
          <cell r="DN524" t="str">
            <v>https://jepcolombia.sharepoint.com/:b:/g/SE/DAJ/SDC/EeK3MSMwqehGpWOzXtgvlDsBAG12x7QnRMvYFDKvsgUiew?e=7kejGC</v>
          </cell>
          <cell r="DO524" t="str">
            <v xml:space="preserve">El 11 de julio se publicó la cesión del cto JEP-256-2023 (MARIA FERNANDA SUAREZ ENDO - LA CEDENTE, y, BRAYAN ESTIVEN BARRIOS SILVA - EL CESIONARIO) a partir del 11 de julio de 2023 - SEJUD </v>
          </cell>
          <cell r="DP524" t="str">
            <v>En ejecución</v>
          </cell>
          <cell r="DQ524" t="str">
            <v>Cesión, Adición y prórroga</v>
          </cell>
          <cell r="DR524" t="str">
            <v>N/A</v>
          </cell>
          <cell r="DS524" t="str">
            <v>PENDIENTE</v>
          </cell>
          <cell r="DT524" t="str">
            <v>N/A</v>
          </cell>
          <cell r="DU524" t="str">
            <v>MASCULINO</v>
          </cell>
        </row>
        <row r="525">
          <cell r="AY525" t="str">
            <v>JEP-178-2023</v>
          </cell>
          <cell r="AZ525" t="str">
            <v>JEP-CSPO-178-2023</v>
          </cell>
          <cell r="BA525" t="str">
            <v>Carlos Torres</v>
          </cell>
          <cell r="BB525">
            <v>44952</v>
          </cell>
          <cell r="BC525" t="str">
            <v>Alvaro Javier Arroyo Martinez</v>
          </cell>
          <cell r="BD525" t="str">
            <v>Contratos o convenios que no requieren pluralidad de ofertas</v>
          </cell>
          <cell r="BE525" t="str">
            <v>1. Prestación de servicios</v>
          </cell>
          <cell r="BF525" t="str">
            <v>Cédula de ciudadanía</v>
          </cell>
          <cell r="BG525">
            <v>1065614269</v>
          </cell>
          <cell r="BH525">
            <v>7</v>
          </cell>
          <cell r="BI525" t="str">
            <v>Persona Natural</v>
          </cell>
          <cell r="BJ525" t="str">
            <v xml:space="preserve">Valledupar </v>
          </cell>
          <cell r="BK525" t="str">
            <v>Prestar servicios profesionales para apoyar en los procesos de mejoramiento de la gestión judicial de las salas de justicia y secciones del tribunal para la paz</v>
          </cell>
          <cell r="BL525" t="str">
            <v>Misional</v>
          </cell>
          <cell r="BM525" t="str">
            <v>Harvey Danilo Suárez Morales</v>
          </cell>
          <cell r="BN525" t="str">
            <v>Secretaría Ejecutiva</v>
          </cell>
          <cell r="BO525" t="str">
            <v>G- Secretaría General Judicial DAJ</v>
          </cell>
          <cell r="BP525" t="str">
            <v>Yuly Saenz Berdugo</v>
          </cell>
          <cell r="BQ525">
            <v>52421376</v>
          </cell>
          <cell r="BR525" t="str">
            <v>G -Secretaría General Judicial</v>
          </cell>
          <cell r="BS525" t="str">
            <v>N/A</v>
          </cell>
          <cell r="BT525" t="str">
            <v>Magistratura
SEJUD - SRVR</v>
          </cell>
          <cell r="BU525" t="str">
            <v>N/A</v>
          </cell>
          <cell r="BV525" t="str">
            <v>Inversión</v>
          </cell>
          <cell r="BW525">
            <v>42627947</v>
          </cell>
          <cell r="BX525" t="str">
            <v>N/A</v>
          </cell>
          <cell r="BY525" t="str">
            <v>N/A</v>
          </cell>
          <cell r="BZ525">
            <v>3794773</v>
          </cell>
          <cell r="CA525" t="str">
            <v>N/A</v>
          </cell>
          <cell r="CB525">
            <v>45423</v>
          </cell>
          <cell r="CC525">
            <v>52823</v>
          </cell>
          <cell r="CD525">
            <v>2022011000068</v>
          </cell>
          <cell r="CE525">
            <v>44956</v>
          </cell>
          <cell r="CF525">
            <v>44957</v>
          </cell>
          <cell r="CG525" t="str">
            <v xml:space="preserve">Maria Isabel Perez Niño 
Javier Esneider Cuestas Manjarres </v>
          </cell>
          <cell r="CH525" t="str">
            <v>Cedula de ciudadanía</v>
          </cell>
          <cell r="CI525" t="str">
            <v>1095839785
80374583</v>
          </cell>
          <cell r="CJ525" t="str">
            <v>1
8</v>
          </cell>
          <cell r="CK525" t="str">
            <v>8/06/2023
1/11/2023</v>
          </cell>
          <cell r="CL525">
            <v>-758952</v>
          </cell>
          <cell r="CM525">
            <v>45288</v>
          </cell>
          <cell r="CN525">
            <v>20719460</v>
          </cell>
          <cell r="CO525">
            <v>45288</v>
          </cell>
          <cell r="CP525">
            <v>0</v>
          </cell>
          <cell r="CQ525" t="str">
            <v>N/A</v>
          </cell>
          <cell r="CR525">
            <v>0</v>
          </cell>
          <cell r="CS525" t="str">
            <v>N/A</v>
          </cell>
          <cell r="CT525">
            <v>1</v>
          </cell>
          <cell r="CU525">
            <v>45288</v>
          </cell>
          <cell r="CV525">
            <v>152</v>
          </cell>
          <cell r="CW525">
            <v>62588455</v>
          </cell>
          <cell r="CX525" t="str">
            <v>SI</v>
          </cell>
          <cell r="CY525">
            <v>20719460</v>
          </cell>
          <cell r="CZ525" t="str">
            <v>N/A</v>
          </cell>
          <cell r="DA525" t="str">
            <v>N/A</v>
          </cell>
          <cell r="DB525">
            <v>45291</v>
          </cell>
          <cell r="DC525">
            <v>45443</v>
          </cell>
          <cell r="DD525">
            <v>101</v>
          </cell>
          <cell r="DE525" t="str">
            <v>SI</v>
          </cell>
          <cell r="DF525" t="str">
            <v>Bogotá D.C.</v>
          </cell>
          <cell r="DG525" t="str">
            <v>Cumplimiento</v>
          </cell>
          <cell r="DH525" t="str">
            <v>47-47-101001808
15-47-101011544</v>
          </cell>
          <cell r="DI525" t="str">
            <v>0
0</v>
          </cell>
          <cell r="DJ525" t="str">
            <v>Seguros del Estado S.A.
Seguros del Estado S.A.</v>
          </cell>
          <cell r="DK525" t="str">
            <v>31/01/2023
08/06/2023</v>
          </cell>
          <cell r="DL525" t="str">
            <v>30/01/2023 - 30/06/2024
08/06/2023 - 30/06/2024</v>
          </cell>
          <cell r="DM525" t="str">
            <v>31/01/2023
08/06/2023</v>
          </cell>
          <cell r="DN525" t="str">
            <v>https://jepcolombia.sharepoint.com/:b:/g/SE/DAJ/SDC/EdC6JwfHhApKlioq3bP5FtkBZF9JwR0BLtLCPmzqwThxrg?e=SEnRor</v>
          </cell>
          <cell r="DO525" t="str">
            <v>El 8/06/2023 se publicó la cesión del cto JEP-178-2023 entre (ÁLVARO JAVIER ARROYO MARTÍNEZ - EL CEDENTE y Maria Isabel Perez Niño - LA CESIONARIA) a partir del 08 de junio de 2023 
El 1/11/2023 se publicó la cesión del contrato JEP-178-2023 - (MARIA ISABEL PEREZ NIÑO, - LA CEDENTE, y, Javier Esneider Cuestas Manjarres - EL CESIONARIO) a partir del 1ro de noviembre de 2023 - SEJUD
Mediante Otrosí N°1 el 28/12/2023 se publica la adición y prórroga del contrato JEP-178-2023,</v>
          </cell>
          <cell r="DP525" t="str">
            <v>En ejecución</v>
          </cell>
          <cell r="DQ525" t="str">
            <v>Cesión, Adición y prórroga</v>
          </cell>
          <cell r="DR525" t="str">
            <v>N/A</v>
          </cell>
          <cell r="DS525" t="str">
            <v>DERECHO</v>
          </cell>
          <cell r="DT525" t="str">
            <v>N/A</v>
          </cell>
          <cell r="DU525" t="str">
            <v>MASCULINO</v>
          </cell>
        </row>
        <row r="526">
          <cell r="AY526" t="str">
            <v>JEP-270-2023</v>
          </cell>
          <cell r="AZ526" t="str">
            <v>JEP-CSPO-270-2023</v>
          </cell>
          <cell r="BA526" t="str">
            <v>Paola Casas</v>
          </cell>
          <cell r="BB526">
            <v>44959</v>
          </cell>
          <cell r="BC526" t="str">
            <v>Liza Fernanda Claro Rozo</v>
          </cell>
          <cell r="BD526" t="str">
            <v>Contratos o convenios que no requieren pluralidad de ofertas</v>
          </cell>
          <cell r="BE526" t="str">
            <v>1. Prestación de servicios</v>
          </cell>
          <cell r="BF526" t="str">
            <v>Cédula de ciudadanía</v>
          </cell>
          <cell r="BG526">
            <v>1032464063</v>
          </cell>
          <cell r="BH526">
            <v>2</v>
          </cell>
          <cell r="BI526" t="str">
            <v>Persona Natural</v>
          </cell>
          <cell r="BJ526" t="str">
            <v>Bogotá D.C.</v>
          </cell>
          <cell r="BK526" t="str">
            <v>Prestar servicios profesionales para apoyar en los procesos de mejoramiento de la gestión judicial de las salas de justicia y secciones del tribunal para la paz</v>
          </cell>
          <cell r="BL526" t="str">
            <v>Misional</v>
          </cell>
          <cell r="BM526" t="str">
            <v>Harvey Danilo Suárez Morales</v>
          </cell>
          <cell r="BN526" t="str">
            <v>Secretaría Ejecutiva</v>
          </cell>
          <cell r="BO526" t="str">
            <v>G- Secretaría General Judicial DAJ</v>
          </cell>
          <cell r="BP526" t="str">
            <v>Yuly Saenz Berdugo</v>
          </cell>
          <cell r="BQ526">
            <v>52421376</v>
          </cell>
          <cell r="BR526" t="str">
            <v>G -Secretaría General Judicial</v>
          </cell>
          <cell r="BS526" t="str">
            <v>N/A</v>
          </cell>
          <cell r="BT526" t="str">
            <v>Magistratura
SEJUD - SR</v>
          </cell>
          <cell r="BU526" t="str">
            <v>N/A</v>
          </cell>
          <cell r="BV526" t="str">
            <v>Inversión</v>
          </cell>
          <cell r="BW526">
            <v>41742503</v>
          </cell>
          <cell r="BX526" t="str">
            <v>N/A</v>
          </cell>
          <cell r="BY526" t="str">
            <v>N/A</v>
          </cell>
          <cell r="BZ526">
            <v>3794773</v>
          </cell>
          <cell r="CA526" t="str">
            <v>N/A</v>
          </cell>
          <cell r="CB526">
            <v>46323</v>
          </cell>
          <cell r="CC526">
            <v>66723</v>
          </cell>
          <cell r="CD526">
            <v>2022011000068</v>
          </cell>
          <cell r="CE526">
            <v>44960</v>
          </cell>
          <cell r="CF526">
            <v>44964</v>
          </cell>
          <cell r="CG526" t="str">
            <v>Hector Hugo Henrnandez Hernandez</v>
          </cell>
          <cell r="CH526" t="str">
            <v>Cedula de ciudadanía</v>
          </cell>
          <cell r="CI526">
            <v>1095926587</v>
          </cell>
          <cell r="CJ526">
            <v>2</v>
          </cell>
          <cell r="CK526">
            <v>45231</v>
          </cell>
          <cell r="CL526">
            <v>0</v>
          </cell>
          <cell r="CM526" t="str">
            <v>N/A</v>
          </cell>
          <cell r="CN526">
            <v>0</v>
          </cell>
          <cell r="CO526" t="str">
            <v>N/A</v>
          </cell>
          <cell r="CP526">
            <v>0</v>
          </cell>
          <cell r="CQ526" t="str">
            <v>N/A</v>
          </cell>
          <cell r="CR526">
            <v>0</v>
          </cell>
          <cell r="CS526" t="str">
            <v>N/A</v>
          </cell>
          <cell r="CT526">
            <v>0</v>
          </cell>
          <cell r="CU526" t="str">
            <v>N/A</v>
          </cell>
          <cell r="CV526">
            <v>0</v>
          </cell>
          <cell r="CW526">
            <v>41742503</v>
          </cell>
          <cell r="CX526" t="str">
            <v>NO</v>
          </cell>
          <cell r="CY526" t="str">
            <v>N/A</v>
          </cell>
          <cell r="CZ526" t="str">
            <v>N/A</v>
          </cell>
          <cell r="DA526" t="str">
            <v>N/A</v>
          </cell>
          <cell r="DB526">
            <v>45291</v>
          </cell>
          <cell r="DC526">
            <v>45291</v>
          </cell>
          <cell r="DD526">
            <v>-51</v>
          </cell>
          <cell r="DE526" t="str">
            <v>NO</v>
          </cell>
          <cell r="DF526" t="str">
            <v>Bogotá D.C.</v>
          </cell>
          <cell r="DG526" t="str">
            <v>Cumplimiento</v>
          </cell>
          <cell r="DH526" t="str">
            <v>66-47-101000444</v>
          </cell>
          <cell r="DI526">
            <v>0</v>
          </cell>
          <cell r="DJ526" t="str">
            <v>Seguros del Estado S.A.</v>
          </cell>
          <cell r="DK526">
            <v>44964</v>
          </cell>
          <cell r="DL526" t="str">
            <v>03/02/2023 - 30/06/2024</v>
          </cell>
          <cell r="DM526">
            <v>44964</v>
          </cell>
          <cell r="DN526" t="str">
            <v>https://jepcolombia.sharepoint.com/:b:/g/SE/DAJ/SDC/EZSeM3qBV81Chp6O70ZcU2gB2slbmci5Pw2RAfiLxCmUqg?e=NfZsua</v>
          </cell>
          <cell r="DO526" t="str">
            <v>se publicó la cesión del contrato JEP-270-2023 de LIZA CLARO a HECTOR HERNANDEZ (Sejud)</v>
          </cell>
          <cell r="DP526" t="str">
            <v>Terminado</v>
          </cell>
          <cell r="DQ526" t="str">
            <v>Cesión</v>
          </cell>
          <cell r="DR526" t="str">
            <v>N/A</v>
          </cell>
          <cell r="DS526" t="str">
            <v>DERECHO</v>
          </cell>
          <cell r="DT526" t="str">
            <v>N/A</v>
          </cell>
          <cell r="DU526" t="str">
            <v>MASCULINO</v>
          </cell>
        </row>
        <row r="527">
          <cell r="AY527" t="str">
            <v>JEP-171-2023</v>
          </cell>
          <cell r="AZ527" t="str">
            <v>JEP-CSPO-171-2023</v>
          </cell>
          <cell r="BA527" t="str">
            <v>Paola Casas</v>
          </cell>
          <cell r="BB527">
            <v>44952</v>
          </cell>
          <cell r="BC527" t="str">
            <v xml:space="preserve">Jhoanny Rico Joya </v>
          </cell>
          <cell r="BD527" t="str">
            <v>Contratos o convenios que no requieren pluralidad de ofertas</v>
          </cell>
          <cell r="BE527" t="str">
            <v>1. Prestación de servicios</v>
          </cell>
          <cell r="BF527" t="str">
            <v>Cédula de ciudadanía</v>
          </cell>
          <cell r="BG527">
            <v>79956052</v>
          </cell>
          <cell r="BH527">
            <v>3</v>
          </cell>
          <cell r="BI527" t="str">
            <v>Persona Natural</v>
          </cell>
          <cell r="BJ527" t="str">
            <v>Bogotá D.C.</v>
          </cell>
          <cell r="BK527" t="str">
            <v>Prestar servicios profesionales para apoyar en los procesos de mejoramiento de la gestión judicial de las salas de justicia y secciones del tribunal para la paz</v>
          </cell>
          <cell r="BL527" t="str">
            <v>Misional</v>
          </cell>
          <cell r="BM527" t="str">
            <v>Harvey Danilo Suárez Morales</v>
          </cell>
          <cell r="BN527" t="str">
            <v>Secretaría Ejecutiva</v>
          </cell>
          <cell r="BO527" t="str">
            <v>G- Secretaría General Judicial DAJ</v>
          </cell>
          <cell r="BP527" t="str">
            <v>Yuly Saenz Berdugo</v>
          </cell>
          <cell r="BQ527">
            <v>52421376</v>
          </cell>
          <cell r="BR527" t="str">
            <v>G -Secretaría General Judicial</v>
          </cell>
          <cell r="BS527" t="str">
            <v>N/A</v>
          </cell>
          <cell r="BT527" t="str">
            <v>Magistratura
SEJUD - INTEG</v>
          </cell>
          <cell r="BU527" t="str">
            <v>N/A</v>
          </cell>
          <cell r="BV527" t="str">
            <v>Inversión</v>
          </cell>
          <cell r="BW527">
            <v>42627947</v>
          </cell>
          <cell r="BX527" t="str">
            <v>N/A</v>
          </cell>
          <cell r="BY527" t="str">
            <v>N/A</v>
          </cell>
          <cell r="BZ527">
            <v>3794773</v>
          </cell>
          <cell r="CA527" t="str">
            <v>N/A</v>
          </cell>
          <cell r="CB527">
            <v>45823</v>
          </cell>
          <cell r="CC527">
            <v>55823</v>
          </cell>
          <cell r="CD527">
            <v>2022011000068</v>
          </cell>
          <cell r="CE527">
            <v>44956</v>
          </cell>
          <cell r="CF527">
            <v>44958</v>
          </cell>
          <cell r="CG527" t="str">
            <v>Edwar Mauricio Páez Palacios</v>
          </cell>
          <cell r="CH527" t="str">
            <v>Cedula de ciudadanía</v>
          </cell>
          <cell r="CI527">
            <v>79601260</v>
          </cell>
          <cell r="CJ527">
            <v>5</v>
          </cell>
          <cell r="CK527">
            <v>45118</v>
          </cell>
          <cell r="CL527">
            <v>-1011949</v>
          </cell>
          <cell r="CM527">
            <v>45288</v>
          </cell>
          <cell r="CN527">
            <v>20719460</v>
          </cell>
          <cell r="CO527">
            <v>45288</v>
          </cell>
          <cell r="CP527">
            <v>0</v>
          </cell>
          <cell r="CQ527" t="str">
            <v>N/A</v>
          </cell>
          <cell r="CR527">
            <v>0</v>
          </cell>
          <cell r="CS527" t="str">
            <v>N/A</v>
          </cell>
          <cell r="CT527">
            <v>1</v>
          </cell>
          <cell r="CU527">
            <v>45288</v>
          </cell>
          <cell r="CV527">
            <v>152</v>
          </cell>
          <cell r="CW527">
            <v>62335458</v>
          </cell>
          <cell r="CX527" t="str">
            <v>SI</v>
          </cell>
          <cell r="CY527">
            <v>20719460</v>
          </cell>
          <cell r="CZ527" t="str">
            <v>N/A</v>
          </cell>
          <cell r="DA527" t="str">
            <v>N/A</v>
          </cell>
          <cell r="DB527">
            <v>45291</v>
          </cell>
          <cell r="DC527">
            <v>45443</v>
          </cell>
          <cell r="DD527">
            <v>101</v>
          </cell>
          <cell r="DE527" t="str">
            <v>SI</v>
          </cell>
          <cell r="DF527" t="str">
            <v>Bogotá D.C.</v>
          </cell>
          <cell r="DG527" t="str">
            <v>Cumplimiento</v>
          </cell>
          <cell r="DH527" t="str">
            <v xml:space="preserve">	21-45-101399173
21-45-101415640</v>
          </cell>
          <cell r="DI527" t="str">
            <v>0
0</v>
          </cell>
          <cell r="DJ527" t="str">
            <v>Seguros del Estado S.A
.Seguros del Estado S.A</v>
          </cell>
          <cell r="DK527" t="str">
            <v>31/01/2023
12/07/2023</v>
          </cell>
          <cell r="DL527" t="str">
            <v>30/01/2023 - 30/06/2024
11/07/2023 - 30/06/2024</v>
          </cell>
          <cell r="DM527" t="str">
            <v>01/02/2023
13/07/2023</v>
          </cell>
          <cell r="DN527" t="str">
            <v>https://jepcolombia.sharepoint.com/:b:/g/SE/DAJ/SDC/EXlspS8v4r1JtJo4M-5WojQBLly-bk3tlIXqJl1LFBEtQg?e=b1lZsl
Cesión 
https://jepcolombia.sharepoint.com/:b:/g/SE/DAJ/SDC/EYmCh_IeZpJOiAG7sS6Ls4ABUn3DjLlc0c81MlOX9gGGlA?e=5zwZYS</v>
          </cell>
          <cell r="DO527" t="str">
            <v>El 11/07/2023 Se publica la cesión del Contrato JEP-171-2023 con efectos a partir del 11 de julio de 2023 Edwar Mauricio Páez Palacios
Mediante otrosí N°1 se publica la adición y prórroga del contrato JEP-171-2023
Aclarar que en el Otrosí No. 1 las partes contratantes
son de una parte, HARVEY DANILO SUÁREZ MORALES, por la otra EDWAR MAURICIO PÁEZ PALACIOS</v>
          </cell>
          <cell r="DP527" t="str">
            <v>En ejecución</v>
          </cell>
          <cell r="DQ527" t="str">
            <v>Cesión, Adición y prórroga</v>
          </cell>
          <cell r="DR527" t="str">
            <v>N/A</v>
          </cell>
          <cell r="DS527" t="str">
            <v>DERECHO</v>
          </cell>
          <cell r="DT527" t="str">
            <v>N/A</v>
          </cell>
          <cell r="DU527" t="str">
            <v>MASCULINO</v>
          </cell>
        </row>
        <row r="528">
          <cell r="AY528" t="str">
            <v>JEP-180-2023</v>
          </cell>
          <cell r="AZ528" t="str">
            <v>JEP-CSPO-180-2023</v>
          </cell>
          <cell r="BA528" t="str">
            <v>Carlos Torres</v>
          </cell>
          <cell r="BB528">
            <v>44952</v>
          </cell>
          <cell r="BC528" t="str">
            <v>Andrea Del Pilar Lopez Piñeros</v>
          </cell>
          <cell r="BD528" t="str">
            <v>Contratos o convenios que no requieren pluralidad de ofertas</v>
          </cell>
          <cell r="BE528" t="str">
            <v>1. Prestación de servicios</v>
          </cell>
          <cell r="BF528" t="str">
            <v>Cédula de ciudadanía</v>
          </cell>
          <cell r="BG528">
            <v>1122647895</v>
          </cell>
          <cell r="BH528">
            <v>6</v>
          </cell>
          <cell r="BI528" t="str">
            <v>Persona Natural</v>
          </cell>
          <cell r="BJ528" t="str">
            <v>Restrepo</v>
          </cell>
          <cell r="BK528" t="str">
            <v>Prestar servicios profesionales para apoyar en los procesos de mejoramiento de la gestión judicial de las salas de justicia y secciones del tribunal para la paz</v>
          </cell>
          <cell r="BL528" t="str">
            <v>Misional</v>
          </cell>
          <cell r="BM528" t="str">
            <v>Harvey Danilo Suárez Morales</v>
          </cell>
          <cell r="BN528" t="str">
            <v>Secretaría Ejecutiva</v>
          </cell>
          <cell r="BO528" t="str">
            <v>G- Secretaría General Judicial DAJ</v>
          </cell>
          <cell r="BP528" t="str">
            <v>Yuly Saenz Berdugo</v>
          </cell>
          <cell r="BQ528">
            <v>52421376</v>
          </cell>
          <cell r="BR528" t="str">
            <v>G -Secretaría General Judicial</v>
          </cell>
          <cell r="BS528" t="str">
            <v>N/A</v>
          </cell>
          <cell r="BT528" t="str">
            <v>Magistratura
SEJUD - SAI</v>
          </cell>
          <cell r="BU528" t="str">
            <v>N/A</v>
          </cell>
          <cell r="BV528" t="str">
            <v>Inversión</v>
          </cell>
          <cell r="BW528">
            <v>42627947</v>
          </cell>
          <cell r="BX528" t="str">
            <v>N/A</v>
          </cell>
          <cell r="BY528" t="str">
            <v>N/A</v>
          </cell>
          <cell r="BZ528">
            <v>3794773</v>
          </cell>
          <cell r="CA528" t="str">
            <v>N/A</v>
          </cell>
          <cell r="CB528">
            <v>45723</v>
          </cell>
          <cell r="CC528">
            <v>52623</v>
          </cell>
          <cell r="CD528">
            <v>2022011000068</v>
          </cell>
          <cell r="CE528">
            <v>44956</v>
          </cell>
          <cell r="CF528">
            <v>44956</v>
          </cell>
          <cell r="CG528" t="str">
            <v>Sebastián Rangel Salazar</v>
          </cell>
          <cell r="CH528" t="str">
            <v>Cedula de ciudadanía</v>
          </cell>
          <cell r="CI528">
            <v>1000156301</v>
          </cell>
          <cell r="CJ528">
            <v>3</v>
          </cell>
          <cell r="CK528">
            <v>45142</v>
          </cell>
          <cell r="CL528">
            <v>-1011949</v>
          </cell>
          <cell r="CM528">
            <v>45288</v>
          </cell>
          <cell r="CN528">
            <v>20719460</v>
          </cell>
          <cell r="CO528">
            <v>45288</v>
          </cell>
          <cell r="CP528">
            <v>0</v>
          </cell>
          <cell r="CQ528" t="str">
            <v>N/A</v>
          </cell>
          <cell r="CR528">
            <v>0</v>
          </cell>
          <cell r="CS528" t="str">
            <v>N/A</v>
          </cell>
          <cell r="CT528">
            <v>1</v>
          </cell>
          <cell r="CU528">
            <v>45288</v>
          </cell>
          <cell r="CV528">
            <v>152</v>
          </cell>
          <cell r="CW528">
            <v>62335458</v>
          </cell>
          <cell r="CX528" t="str">
            <v>SI</v>
          </cell>
          <cell r="CY528">
            <v>20719460</v>
          </cell>
          <cell r="CZ528" t="str">
            <v>N/A</v>
          </cell>
          <cell r="DA528" t="str">
            <v>N/A</v>
          </cell>
          <cell r="DB528">
            <v>45291</v>
          </cell>
          <cell r="DC528">
            <v>45443</v>
          </cell>
          <cell r="DD528">
            <v>101</v>
          </cell>
          <cell r="DE528" t="str">
            <v>SI</v>
          </cell>
          <cell r="DF528" t="str">
            <v>Bogotá D.C.</v>
          </cell>
          <cell r="DG528" t="str">
            <v>Cumplimiento</v>
          </cell>
          <cell r="DH528" t="str">
            <v xml:space="preserve">	36-47-101001803
21-45-101418052</v>
          </cell>
          <cell r="DI528" t="str">
            <v>0
0</v>
          </cell>
          <cell r="DJ528" t="str">
            <v>Seguros del Estado S.A.
Seguros del Estado S.A.</v>
          </cell>
          <cell r="DK528" t="str">
            <v>30/01/2023
04/08/2023</v>
          </cell>
          <cell r="DL528" t="str">
            <v>30/01/2023 - 05/07/2024
04/08/2023 - 01/07/2024</v>
          </cell>
          <cell r="DM528" t="str">
            <v>30/01/2023
04/08/2023</v>
          </cell>
          <cell r="DN528" t="str">
            <v>https://jepcolombia.sharepoint.com/:b:/g/SE/DAJ/SDC/EU-Q69gS_KlOnO1TJeaDn8gB0MAfG-9zQAFSNZUhg7Sbnw?e=hnI9Hw</v>
          </cell>
          <cell r="DO528" t="str">
            <v>El 04/08/2023 se publicó la cesión del contrato JEP-180-2023 entre ANDREA DEL PILAR LOPEZ PIÑEROS - LA CEDENTE, y, SEBASTIÁN RANGEL SALAZAR - EL CESIONARIO, a partir del 4 de agosto de 2023</v>
          </cell>
          <cell r="DP528" t="str">
            <v>En ejecución</v>
          </cell>
          <cell r="DQ528" t="str">
            <v>Cesión, Adición y prórroga</v>
          </cell>
          <cell r="DR528" t="str">
            <v>N/A</v>
          </cell>
          <cell r="DS528" t="str">
            <v>DERECHO</v>
          </cell>
          <cell r="DT528" t="str">
            <v>N/A</v>
          </cell>
          <cell r="DU528" t="str">
            <v>MASCULINO</v>
          </cell>
        </row>
        <row r="529">
          <cell r="AY529" t="str">
            <v>JEP-239-2023</v>
          </cell>
          <cell r="AZ529" t="str">
            <v>JEP-CSPO-239-2023</v>
          </cell>
          <cell r="BA529" t="str">
            <v>Carlos Torres</v>
          </cell>
          <cell r="BB529">
            <v>44957</v>
          </cell>
          <cell r="BC529" t="str">
            <v>Jorge Andres Marin Naranjo</v>
          </cell>
          <cell r="BD529" t="str">
            <v>Contratos o convenios que no requieren pluralidad de ofertas</v>
          </cell>
          <cell r="BE529" t="str">
            <v>1. Prestación de servicios</v>
          </cell>
          <cell r="BF529" t="str">
            <v>Cédula de ciudadanía</v>
          </cell>
          <cell r="BG529">
            <v>1010186531</v>
          </cell>
          <cell r="BH529">
            <v>5</v>
          </cell>
          <cell r="BI529" t="str">
            <v>Persona Natural</v>
          </cell>
          <cell r="BJ529" t="str">
            <v>Bogotá D.C.</v>
          </cell>
          <cell r="BK529" t="str">
            <v xml:space="preserve">Prestar servicios profesionales para apoyar en los procesos de mejoramiento de la gestión judicial de las salas de justicia y secciones del tribunal para la paz. </v>
          </cell>
          <cell r="BL529" t="str">
            <v>Misional</v>
          </cell>
          <cell r="BM529" t="str">
            <v>Harvey Danilo Suárez Morales</v>
          </cell>
          <cell r="BN529" t="str">
            <v>Secretaría Ejecutiva</v>
          </cell>
          <cell r="BO529" t="str">
            <v>G- Secretaría General Judicial DAJ</v>
          </cell>
          <cell r="BP529" t="str">
            <v>Yuly Saenz Berdugo</v>
          </cell>
          <cell r="BQ529">
            <v>52421376</v>
          </cell>
          <cell r="BR529" t="str">
            <v>G -Secretaría General Judicial</v>
          </cell>
          <cell r="BS529" t="str">
            <v>N/A</v>
          </cell>
          <cell r="BT529" t="str">
            <v>Magistratura
SEJUD - SAI</v>
          </cell>
          <cell r="BU529" t="str">
            <v>N/A</v>
          </cell>
          <cell r="BV529" t="str">
            <v>Inversión</v>
          </cell>
          <cell r="BW529">
            <v>41742503</v>
          </cell>
          <cell r="BX529" t="str">
            <v>N/A</v>
          </cell>
          <cell r="BY529" t="str">
            <v>N/A</v>
          </cell>
          <cell r="BZ529">
            <v>3794773</v>
          </cell>
          <cell r="CA529" t="str">
            <v>N/A</v>
          </cell>
          <cell r="CB529">
            <v>46923</v>
          </cell>
          <cell r="CC529">
            <v>59123</v>
          </cell>
          <cell r="CD529">
            <v>2022011000068</v>
          </cell>
          <cell r="CE529">
            <v>44957</v>
          </cell>
          <cell r="CF529">
            <v>44959</v>
          </cell>
          <cell r="CG529" t="str">
            <v>N/A</v>
          </cell>
          <cell r="CH529" t="str">
            <v>N/A</v>
          </cell>
          <cell r="CI529" t="str">
            <v>N/A</v>
          </cell>
          <cell r="CJ529" t="str">
            <v>N/A</v>
          </cell>
          <cell r="CK529" t="str">
            <v>N/A</v>
          </cell>
          <cell r="CL529">
            <v>-379489</v>
          </cell>
          <cell r="CM529">
            <v>45288</v>
          </cell>
          <cell r="CN529">
            <v>20719460</v>
          </cell>
          <cell r="CO529">
            <v>45288</v>
          </cell>
          <cell r="CP529">
            <v>0</v>
          </cell>
          <cell r="CQ529" t="str">
            <v>N/A</v>
          </cell>
          <cell r="CR529">
            <v>0</v>
          </cell>
          <cell r="CS529" t="str">
            <v>N/A</v>
          </cell>
          <cell r="CT529">
            <v>1</v>
          </cell>
          <cell r="CU529">
            <v>45288</v>
          </cell>
          <cell r="CV529">
            <v>152</v>
          </cell>
          <cell r="CW529">
            <v>62082474</v>
          </cell>
          <cell r="CX529" t="str">
            <v>SI</v>
          </cell>
          <cell r="CY529">
            <v>20719460</v>
          </cell>
          <cell r="CZ529" t="str">
            <v>N/A</v>
          </cell>
          <cell r="DA529" t="str">
            <v>N/A</v>
          </cell>
          <cell r="DB529">
            <v>45291</v>
          </cell>
          <cell r="DC529">
            <v>45443</v>
          </cell>
          <cell r="DD529">
            <v>101</v>
          </cell>
          <cell r="DE529" t="str">
            <v>SI</v>
          </cell>
          <cell r="DF529" t="str">
            <v>Bogotá D.C.</v>
          </cell>
          <cell r="DG529" t="str">
            <v>Cumplimiento</v>
          </cell>
          <cell r="DH529" t="str">
            <v>33-47-101010878</v>
          </cell>
          <cell r="DI529">
            <v>0</v>
          </cell>
          <cell r="DJ529" t="str">
            <v>Seguros del Estado S.A.</v>
          </cell>
          <cell r="DK529">
            <v>44958</v>
          </cell>
          <cell r="DL529" t="str">
            <v>31/01/2023 - 08/07/2024</v>
          </cell>
          <cell r="DM529">
            <v>44958</v>
          </cell>
          <cell r="DN529" t="str">
            <v>https://jepcolombia.sharepoint.com/:b:/g/SE/DAJ/SDC/ETuTRMOwxXNIiSgwix5V4zcBDP4KP_FaeU0FxhFPIgCovg?e=grCLpH</v>
          </cell>
          <cell r="DO529" t="str">
            <v>Mediante Otrosí N°1 el 28/12/2023 se publica la adición y prórroga del contrato JEP-239-2023 VF</v>
          </cell>
          <cell r="DP529" t="str">
            <v>En ejecución</v>
          </cell>
          <cell r="DQ529" t="str">
            <v>Adición y prorroga</v>
          </cell>
          <cell r="DR529" t="str">
            <v>N/A</v>
          </cell>
          <cell r="DS529" t="str">
            <v>DERECHO</v>
          </cell>
          <cell r="DT529" t="str">
            <v>N/A</v>
          </cell>
          <cell r="DU529" t="str">
            <v>MASCULINO</v>
          </cell>
        </row>
        <row r="530">
          <cell r="AY530" t="str">
            <v>JEP-231-2023</v>
          </cell>
          <cell r="AZ530" t="str">
            <v>JEP-CSPO-231-2023</v>
          </cell>
          <cell r="BA530" t="str">
            <v>Paola Casas</v>
          </cell>
          <cell r="BB530">
            <v>44956</v>
          </cell>
          <cell r="BC530" t="str">
            <v xml:space="preserve">Daniela Basante Eraso </v>
          </cell>
          <cell r="BD530" t="str">
            <v>Contratos o convenios que no requieren pluralidad de ofertas</v>
          </cell>
          <cell r="BE530" t="str">
            <v>1. Prestación de servicios</v>
          </cell>
          <cell r="BF530" t="str">
            <v>Cédula de ciudadanía</v>
          </cell>
          <cell r="BG530">
            <v>1085333893</v>
          </cell>
          <cell r="BH530">
            <v>1</v>
          </cell>
          <cell r="BI530" t="str">
            <v>Persona Natural</v>
          </cell>
          <cell r="BJ530" t="str">
            <v>Pasto</v>
          </cell>
          <cell r="BK530" t="str">
            <v>Prestar servicios profesionales para apoyar en los procesos de mejoramiento de la gestión judicial de las salas de justicia y secciones del tribunal para la paz</v>
          </cell>
          <cell r="BL530" t="str">
            <v>Misional</v>
          </cell>
          <cell r="BM530" t="str">
            <v>Harvey Danilo Suárez Morales</v>
          </cell>
          <cell r="BN530" t="str">
            <v>Secretaría Ejecutiva</v>
          </cell>
          <cell r="BO530" t="str">
            <v>G- Secretaría General Judicial DAJ</v>
          </cell>
          <cell r="BP530" t="str">
            <v>Yuly Saenz Berdugo</v>
          </cell>
          <cell r="BQ530">
            <v>52421376</v>
          </cell>
          <cell r="BR530" t="str">
            <v>G -Secretaría General Judicial</v>
          </cell>
          <cell r="BS530" t="str">
            <v>N/A</v>
          </cell>
          <cell r="BT530" t="str">
            <v>Magistratura
SEJUD - SR</v>
          </cell>
          <cell r="BU530" t="str">
            <v>N/A</v>
          </cell>
          <cell r="BV530" t="str">
            <v>Inversión</v>
          </cell>
          <cell r="BW530">
            <v>41742503</v>
          </cell>
          <cell r="BX530" t="str">
            <v>N/A</v>
          </cell>
          <cell r="BY530" t="str">
            <v>N/A</v>
          </cell>
          <cell r="BZ530">
            <v>3794773</v>
          </cell>
          <cell r="CA530" t="str">
            <v>N/A</v>
          </cell>
          <cell r="CB530">
            <v>46123</v>
          </cell>
          <cell r="CC530">
            <v>64723</v>
          </cell>
          <cell r="CD530">
            <v>2022011000068</v>
          </cell>
          <cell r="CE530">
            <v>44959</v>
          </cell>
          <cell r="CF530">
            <v>44964</v>
          </cell>
          <cell r="CG530" t="str">
            <v>Fabian Stiven Agudelo Ramos
Linda Johanna Castro Paladinez</v>
          </cell>
          <cell r="CH530" t="str">
            <v>Cedula de ciudadanía</v>
          </cell>
          <cell r="CI530" t="str">
            <v>1010037237
1030637928</v>
          </cell>
          <cell r="CJ530" t="str">
            <v>6
4</v>
          </cell>
          <cell r="CK530" t="str">
            <v>11/07/2023
12/09/2023</v>
          </cell>
          <cell r="CL530">
            <v>-1391451</v>
          </cell>
          <cell r="CM530">
            <v>45287</v>
          </cell>
          <cell r="CN530">
            <v>20719460</v>
          </cell>
          <cell r="CO530">
            <v>45287</v>
          </cell>
          <cell r="CP530">
            <v>0</v>
          </cell>
          <cell r="CQ530" t="str">
            <v>N/A</v>
          </cell>
          <cell r="CR530">
            <v>0</v>
          </cell>
          <cell r="CS530" t="str">
            <v>N/A</v>
          </cell>
          <cell r="CT530">
            <v>1</v>
          </cell>
          <cell r="CU530">
            <v>45287</v>
          </cell>
          <cell r="CV530">
            <v>152</v>
          </cell>
          <cell r="CW530">
            <v>61070512</v>
          </cell>
          <cell r="CX530" t="str">
            <v>SI</v>
          </cell>
          <cell r="CY530">
            <v>20719460</v>
          </cell>
          <cell r="CZ530" t="str">
            <v>N/A</v>
          </cell>
          <cell r="DA530" t="str">
            <v>N/A</v>
          </cell>
          <cell r="DB530">
            <v>45291</v>
          </cell>
          <cell r="DC530">
            <v>45443</v>
          </cell>
          <cell r="DD530">
            <v>101</v>
          </cell>
          <cell r="DE530" t="str">
            <v>NO</v>
          </cell>
          <cell r="DF530" t="str">
            <v>Bogotá D.C.</v>
          </cell>
          <cell r="DG530" t="str">
            <v>Cumplimiento</v>
          </cell>
          <cell r="DH530" t="str">
            <v>18-47-101005125
11-45-101127615</v>
          </cell>
          <cell r="DI530" t="str">
            <v>0
0</v>
          </cell>
          <cell r="DJ530" t="str">
            <v>Seguros del Estado S.A.
Seguros del Estado S.A.</v>
          </cell>
          <cell r="DK530" t="str">
            <v>03/02/2023
12/07/2023</v>
          </cell>
          <cell r="DL530" t="str">
            <v>02/02/2023 - 05/07/2024
11/07/2023 - 30/06/2024</v>
          </cell>
          <cell r="DM530" t="str">
            <v>07/02/2023
13/07/2023</v>
          </cell>
          <cell r="DN530" t="str">
            <v>https://jepcolombia.sharepoint.com/:b:/g/SE/DAJ/SDC/EZuNPE3pmLFFvi8QJzWQ660B6rjFqDXZnmXysU_0OxScgA?e=AQghA8
Cesión 
https://jepcolombia.sharepoint.com/:b:/g/SE/DAJ/SDC/EUiwjhBRj55AvD52a3S6L1MBY9QDPRWhmvZyW-zNTeHsVQ?e=OaM4qI</v>
          </cell>
          <cell r="DO530" t="str">
            <v>El 11/07/2023 Se publica la cesión del Contrato JEP-231-2023 con efectos a partir del 11 de julio de 2023 Fabian Stiven Agudelo Ramos
El 12/09/2023 Se público la cesión del contrato JEP-231-2023, Linda Johanna Castro Paladinez
Mediante otrosí N°1 se publica la adición y prórroga del contrato JEP-231-2023</v>
          </cell>
          <cell r="DP530" t="str">
            <v>En ejecución</v>
          </cell>
          <cell r="DQ530" t="str">
            <v>Cesión, Adición y prórroga</v>
          </cell>
          <cell r="DR530" t="str">
            <v>N/A</v>
          </cell>
          <cell r="DS530" t="str">
            <v>DERECHO</v>
          </cell>
          <cell r="DT530" t="str">
            <v>N/A</v>
          </cell>
          <cell r="DU530" t="str">
            <v>FEMENINO</v>
          </cell>
        </row>
        <row r="531">
          <cell r="AY531" t="str">
            <v>JEP-241-2023</v>
          </cell>
          <cell r="AZ531" t="str">
            <v>JEP-CSPO-241-2023</v>
          </cell>
          <cell r="BA531" t="str">
            <v>Paola Casas</v>
          </cell>
          <cell r="BB531">
            <v>44957</v>
          </cell>
          <cell r="BC531" t="str">
            <v>Jose Rafael Tautiva Prieto</v>
          </cell>
          <cell r="BD531" t="str">
            <v>Contratos o convenios que no requieren pluralidad de ofertas</v>
          </cell>
          <cell r="BE531" t="str">
            <v>1. Prestación de servicios</v>
          </cell>
          <cell r="BF531" t="str">
            <v>Cédula de ciudadanía</v>
          </cell>
          <cell r="BG531">
            <v>1020784008</v>
          </cell>
          <cell r="BH531">
            <v>6</v>
          </cell>
          <cell r="BI531" t="str">
            <v>Persona Natural</v>
          </cell>
          <cell r="BJ531" t="str">
            <v>Bogotá D.C.</v>
          </cell>
          <cell r="BK531" t="str">
            <v>Prestar servicios profesionales para apoyar en los procesos de mejoramiento de la gestión judicial de las salas de justicia y secciones del tribunal para la paz</v>
          </cell>
          <cell r="BL531" t="str">
            <v>Misional</v>
          </cell>
          <cell r="BM531" t="str">
            <v>Harvey Danilo Suárez Morales</v>
          </cell>
          <cell r="BN531" t="str">
            <v>Secretaría Ejecutiva</v>
          </cell>
          <cell r="BO531" t="str">
            <v>G- Secretaría General Judicial DAJ</v>
          </cell>
          <cell r="BP531" t="str">
            <v>Yuly Saenz Berdugo</v>
          </cell>
          <cell r="BQ531">
            <v>52421376</v>
          </cell>
          <cell r="BR531" t="str">
            <v>G -Secretaría General Judicial</v>
          </cell>
          <cell r="BS531" t="str">
            <v>N/A</v>
          </cell>
          <cell r="BT531" t="str">
            <v>Magistratura
SEJUD - SDSJ</v>
          </cell>
          <cell r="BU531" t="str">
            <v>N/A</v>
          </cell>
          <cell r="BV531" t="str">
            <v>Inversión</v>
          </cell>
          <cell r="BW531">
            <v>41742503</v>
          </cell>
          <cell r="BX531" t="str">
            <v>N/A</v>
          </cell>
          <cell r="BY531" t="str">
            <v>N/A</v>
          </cell>
          <cell r="BZ531">
            <v>3188885</v>
          </cell>
          <cell r="CA531" t="str">
            <v>N/A</v>
          </cell>
          <cell r="CB531">
            <v>46723</v>
          </cell>
          <cell r="CC531">
            <v>60723</v>
          </cell>
          <cell r="CD531">
            <v>2022011000068</v>
          </cell>
          <cell r="CE531">
            <v>44958</v>
          </cell>
          <cell r="CF531">
            <v>44960</v>
          </cell>
          <cell r="CG531" t="str">
            <v>Diana María Velasco Bolaños
Sergio Alejandro Medina Orjuela</v>
          </cell>
          <cell r="CH531" t="str">
            <v>Cedula de ciudadanía</v>
          </cell>
          <cell r="CI531" t="str">
            <v>1085313574
1019105193</v>
          </cell>
          <cell r="CJ531" t="str">
            <v>1
5</v>
          </cell>
          <cell r="CK531" t="str">
            <v>22/03/2023
4/08/2023</v>
          </cell>
          <cell r="CL531">
            <v>-1138467</v>
          </cell>
          <cell r="CM531">
            <v>45287</v>
          </cell>
          <cell r="CN531">
            <v>20719460</v>
          </cell>
          <cell r="CO531">
            <v>45287</v>
          </cell>
          <cell r="CP531">
            <v>0</v>
          </cell>
          <cell r="CQ531" t="str">
            <v>N/A</v>
          </cell>
          <cell r="CR531">
            <v>0</v>
          </cell>
          <cell r="CS531" t="str">
            <v>N/A</v>
          </cell>
          <cell r="CT531">
            <v>1</v>
          </cell>
          <cell r="CU531">
            <v>45287</v>
          </cell>
          <cell r="CV531">
            <v>152</v>
          </cell>
          <cell r="CW531">
            <v>61323496</v>
          </cell>
          <cell r="CX531" t="str">
            <v>SI</v>
          </cell>
          <cell r="CY531">
            <v>20719460</v>
          </cell>
          <cell r="CZ531" t="str">
            <v>N/A</v>
          </cell>
          <cell r="DA531" t="str">
            <v>N/A</v>
          </cell>
          <cell r="DB531">
            <v>45291</v>
          </cell>
          <cell r="DC531">
            <v>45443</v>
          </cell>
          <cell r="DD531">
            <v>101</v>
          </cell>
          <cell r="DE531" t="str">
            <v>NO</v>
          </cell>
          <cell r="DF531" t="str">
            <v>Bogotá D.C.</v>
          </cell>
          <cell r="DG531" t="str">
            <v>Cumplimiento</v>
          </cell>
          <cell r="DH531" t="str">
            <v>14-47-101022225 
11-45-101128383</v>
          </cell>
          <cell r="DI531" t="str">
            <v>0
0</v>
          </cell>
          <cell r="DJ531" t="str">
            <v>Seguros del Estado S.A.
Seguros del Estado S.A.</v>
          </cell>
          <cell r="DK531" t="str">
            <v>02/02/2023
08/08/2023</v>
          </cell>
          <cell r="DL531" t="str">
            <v>02/02/2023 - 30/06/2024
04/08/2023 - 30/06/2024</v>
          </cell>
          <cell r="DM531" t="str">
            <v>03/02/2024
09/08/2023</v>
          </cell>
          <cell r="DN531" t="str">
            <v>https://jepcolombia.sharepoint.com/:b:/g/SE/DAJ/SDC/EW24g7x7Am1Pk3jQTxRtuPEBLBQ78uCDA35DJpWawdSwDw?e=740JdT</v>
          </cell>
          <cell r="DO531" t="str">
            <v>Se cede a partir del 22 de marzo de 2023
Se cede a partir del 4 de agosto de 2023
Mediante otrosí N°1 se publica la adición y prórroga del contrato JEP-241-2023</v>
          </cell>
          <cell r="DP531" t="str">
            <v>En ejecución</v>
          </cell>
          <cell r="DQ531" t="str">
            <v>Cesión, Adición y prórroga</v>
          </cell>
          <cell r="DR531" t="str">
            <v>N/A</v>
          </cell>
          <cell r="DS531" t="str">
            <v>DERECHO</v>
          </cell>
          <cell r="DT531" t="str">
            <v>N/A</v>
          </cell>
          <cell r="DU531" t="str">
            <v>MASCULINO</v>
          </cell>
        </row>
        <row r="532">
          <cell r="AY532" t="str">
            <v>JEP-242-2023</v>
          </cell>
          <cell r="AZ532" t="str">
            <v>JEP-CSPO-242-2023</v>
          </cell>
          <cell r="BA532" t="str">
            <v>Paola Casas</v>
          </cell>
          <cell r="BB532">
            <v>44957</v>
          </cell>
          <cell r="BC532" t="str">
            <v xml:space="preserve">Jessika Marcela Martinez Peña </v>
          </cell>
          <cell r="BD532" t="str">
            <v>Contratos o convenios que no requieren pluralidad de ofertas</v>
          </cell>
          <cell r="BE532" t="str">
            <v>1. Prestación de servicios</v>
          </cell>
          <cell r="BF532" t="str">
            <v>Cédula de ciudadanía</v>
          </cell>
          <cell r="BG532">
            <v>1030555549</v>
          </cell>
          <cell r="BH532">
            <v>3</v>
          </cell>
          <cell r="BI532" t="str">
            <v>Persona Natural</v>
          </cell>
          <cell r="BJ532" t="str">
            <v>Bogotá D.C.</v>
          </cell>
          <cell r="BK532" t="str">
            <v>Prestar servicios profesionales para apoyar en los procesos de mejoramiento de la gestión judicial de las salas de justicia y secciones del tribunal para la paz</v>
          </cell>
          <cell r="BL532" t="str">
            <v>Misional</v>
          </cell>
          <cell r="BM532" t="str">
            <v>Harvey Danilo Suárez Morales</v>
          </cell>
          <cell r="BN532" t="str">
            <v>Secretaría Ejecutiva</v>
          </cell>
          <cell r="BO532" t="str">
            <v>G- Secretaría General Judicial DAJ</v>
          </cell>
          <cell r="BP532" t="str">
            <v>Yuly Saenz Berdugo</v>
          </cell>
          <cell r="BQ532">
            <v>52421376</v>
          </cell>
          <cell r="BR532" t="str">
            <v>G -Secretaría General Judicial</v>
          </cell>
          <cell r="BS532" t="str">
            <v>N/A</v>
          </cell>
          <cell r="BT532" t="str">
            <v>Magistratura
SEJUD - SRVR</v>
          </cell>
          <cell r="BU532" t="str">
            <v>N/A</v>
          </cell>
          <cell r="BV532" t="str">
            <v>Inversión</v>
          </cell>
          <cell r="BW532">
            <v>41742503</v>
          </cell>
          <cell r="BX532" t="str">
            <v>N/A</v>
          </cell>
          <cell r="BY532" t="str">
            <v>N/A</v>
          </cell>
          <cell r="BZ532">
            <v>3794773</v>
          </cell>
          <cell r="CA532" t="str">
            <v>N/A</v>
          </cell>
          <cell r="CB532">
            <v>46823</v>
          </cell>
          <cell r="CC532">
            <v>66623</v>
          </cell>
          <cell r="CD532">
            <v>2022011000068</v>
          </cell>
          <cell r="CE532">
            <v>44960</v>
          </cell>
          <cell r="CF532">
            <v>44964</v>
          </cell>
          <cell r="CG532" t="str">
            <v>Allen Santiago Espitia Barragán</v>
          </cell>
          <cell r="CH532" t="str">
            <v>Cedula de ciudadanía</v>
          </cell>
          <cell r="CI532">
            <v>1110582412</v>
          </cell>
          <cell r="CJ532">
            <v>8</v>
          </cell>
          <cell r="CK532">
            <v>45142</v>
          </cell>
          <cell r="CL532">
            <v>-1644422</v>
          </cell>
          <cell r="CM532">
            <v>45288</v>
          </cell>
          <cell r="CN532">
            <v>20719460</v>
          </cell>
          <cell r="CO532">
            <v>45288</v>
          </cell>
          <cell r="CP532">
            <v>0</v>
          </cell>
          <cell r="CQ532" t="str">
            <v>N/A</v>
          </cell>
          <cell r="CR532">
            <v>0</v>
          </cell>
          <cell r="CS532" t="str">
            <v>N/A</v>
          </cell>
          <cell r="CT532">
            <v>1</v>
          </cell>
          <cell r="CU532">
            <v>45288</v>
          </cell>
          <cell r="CV532">
            <v>152</v>
          </cell>
          <cell r="CW532">
            <v>60817541</v>
          </cell>
          <cell r="CX532" t="str">
            <v>SI</v>
          </cell>
          <cell r="CY532">
            <v>20719460</v>
          </cell>
          <cell r="CZ532" t="str">
            <v>N/A</v>
          </cell>
          <cell r="DA532" t="str">
            <v>N/A</v>
          </cell>
          <cell r="DB532">
            <v>45291</v>
          </cell>
          <cell r="DC532">
            <v>45443</v>
          </cell>
          <cell r="DD532">
            <v>101</v>
          </cell>
          <cell r="DE532" t="str">
            <v>NO</v>
          </cell>
          <cell r="DF532" t="str">
            <v>Bogotá D.C.</v>
          </cell>
          <cell r="DG532" t="str">
            <v>Cumplimiento</v>
          </cell>
          <cell r="DH532" t="str">
            <v>3553396–5
25-47-101004244</v>
          </cell>
          <cell r="DI532" t="str">
            <v>NR
0</v>
          </cell>
          <cell r="DJ532" t="str">
            <v>Suramericana
Seguros del Estado S.A.</v>
          </cell>
          <cell r="DK532" t="str">
            <v>06/02/2023
08/08/2023</v>
          </cell>
          <cell r="DL532" t="str">
            <v>03/02/2023 - 30/06/2024
04/08/2023 - 30/06/2024</v>
          </cell>
          <cell r="DM532" t="str">
            <v>07/02/2023
10/08/2023</v>
          </cell>
          <cell r="DN532" t="str">
            <v>https://jepcolombia.sharepoint.com/:b:/g/SE/DAJ/SDC/Eeu7RBy5Nq1Kg3ocO87jMkEB9z3jM20KjvPrb-YDL_KyOw?e=25sXSM</v>
          </cell>
          <cell r="DO532" t="str">
            <v>El 4-08-2023 se publicó la cesión del contrato 242-2023 a partir del 4 de agosto de 2023 (Jessika Marcela Martinez Peña - Cedente y Allen Santiago Espitia Barragán - Cesionario). SEJUD
Mediante otrosí N°1 se publica la adición y prórroga del contrato JEP-242-2023</v>
          </cell>
          <cell r="DP532" t="str">
            <v>En ejecución</v>
          </cell>
          <cell r="DQ532" t="str">
            <v>Cesión, Adición y prórroga</v>
          </cell>
          <cell r="DR532" t="str">
            <v>N/A</v>
          </cell>
          <cell r="DS532" t="str">
            <v>PENDIENTE</v>
          </cell>
          <cell r="DT532" t="str">
            <v>N/A</v>
          </cell>
          <cell r="DU532" t="str">
            <v>MASCULINO</v>
          </cell>
        </row>
        <row r="533">
          <cell r="AY533" t="str">
            <v>JEP-391-2023</v>
          </cell>
          <cell r="AZ533" t="str">
            <v>JEP-CSPO-391-2023</v>
          </cell>
          <cell r="BA533" t="str">
            <v>Paola Casas</v>
          </cell>
          <cell r="BB533">
            <v>44970</v>
          </cell>
          <cell r="BC533" t="str">
            <v>Nestor Fernando Palacios Santos</v>
          </cell>
          <cell r="BD533" t="str">
            <v>Contratos o convenios que no requieren pluralidad de ofertas</v>
          </cell>
          <cell r="BE533" t="str">
            <v>1. Prestación de servicios</v>
          </cell>
          <cell r="BF533" t="str">
            <v>Cédula de ciudadanía</v>
          </cell>
          <cell r="BG533">
            <v>79710473</v>
          </cell>
          <cell r="BH533">
            <v>4</v>
          </cell>
          <cell r="BI533" t="str">
            <v>Persona Natural</v>
          </cell>
          <cell r="BJ533" t="str">
            <v>Bogotá D.C.</v>
          </cell>
          <cell r="BK533" t="str">
            <v>Prestar servicios profesionales para apoyar en los procesos de mejoramiento de la gestión judicial de las salas de justicia y secciones del tribunal para la paz</v>
          </cell>
          <cell r="BL533" t="str">
            <v>Misional</v>
          </cell>
          <cell r="BM533" t="str">
            <v>Harvey Danilo Suárez Morales</v>
          </cell>
          <cell r="BN533" t="str">
            <v>Secretaría Ejecutiva</v>
          </cell>
          <cell r="BO533" t="str">
            <v>G- Secretaría General Judicial DAJ</v>
          </cell>
          <cell r="BP533" t="str">
            <v>Yuly Saenz Berdugo</v>
          </cell>
          <cell r="BQ533">
            <v>52421376</v>
          </cell>
          <cell r="BR533" t="str">
            <v>G -Secretaría General Judicial</v>
          </cell>
          <cell r="BS533" t="str">
            <v>N/A</v>
          </cell>
          <cell r="BT533" t="str">
            <v>Magistratura
SEJUD - SRVR</v>
          </cell>
          <cell r="BU533" t="str">
            <v>N/A</v>
          </cell>
          <cell r="BV533" t="str">
            <v>Inversión</v>
          </cell>
          <cell r="BW533">
            <v>41742503</v>
          </cell>
          <cell r="BX533" t="str">
            <v>N/A</v>
          </cell>
          <cell r="BY533" t="str">
            <v>N/A</v>
          </cell>
          <cell r="BZ533">
            <v>3794773</v>
          </cell>
          <cell r="CA533" t="str">
            <v>N/A</v>
          </cell>
          <cell r="CB533">
            <v>46523</v>
          </cell>
          <cell r="CC533">
            <v>106323</v>
          </cell>
          <cell r="CD533">
            <v>2022011000068</v>
          </cell>
          <cell r="CE533">
            <v>44977</v>
          </cell>
          <cell r="CF533">
            <v>44979</v>
          </cell>
          <cell r="CG533" t="str">
            <v>Luisa Fernanda Hernandez Lagos
Jorge Javier Nizo Villareal</v>
          </cell>
          <cell r="CH533" t="str">
            <v>Cedula de ciudadanía</v>
          </cell>
          <cell r="CI533" t="str">
            <v>1023025551
79469358</v>
          </cell>
          <cell r="CJ533" t="str">
            <v>1
2</v>
          </cell>
          <cell r="CK533" t="str">
            <v>1/03/2023
12/09/2023</v>
          </cell>
          <cell r="CL533">
            <v>-3162339</v>
          </cell>
          <cell r="CM533">
            <v>45288</v>
          </cell>
          <cell r="CN533">
            <v>20719460</v>
          </cell>
          <cell r="CO533">
            <v>45288</v>
          </cell>
          <cell r="CP533">
            <v>0</v>
          </cell>
          <cell r="CQ533" t="str">
            <v>N/A</v>
          </cell>
          <cell r="CR533">
            <v>0</v>
          </cell>
          <cell r="CS533" t="str">
            <v>N/A</v>
          </cell>
          <cell r="CT533">
            <v>1</v>
          </cell>
          <cell r="CU533">
            <v>45288</v>
          </cell>
          <cell r="CV533">
            <v>152</v>
          </cell>
          <cell r="CW533">
            <v>59299624</v>
          </cell>
          <cell r="CX533" t="str">
            <v>SI</v>
          </cell>
          <cell r="CY533">
            <v>20719460</v>
          </cell>
          <cell r="CZ533" t="str">
            <v>N/A</v>
          </cell>
          <cell r="DA533" t="str">
            <v>N/A</v>
          </cell>
          <cell r="DB533">
            <v>45291</v>
          </cell>
          <cell r="DC533">
            <v>45443</v>
          </cell>
          <cell r="DD533">
            <v>101</v>
          </cell>
          <cell r="DE533" t="str">
            <v>NO</v>
          </cell>
          <cell r="DF533" t="str">
            <v>Bogotá D.C.</v>
          </cell>
          <cell r="DG533" t="str">
            <v>Cumplimiento</v>
          </cell>
          <cell r="DH533" t="str">
            <v>17-47-101003972 
14-45-101093501</v>
          </cell>
          <cell r="DI533" t="str">
            <v>0
0</v>
          </cell>
          <cell r="DJ533" t="str">
            <v>Seguros del Estado S.A.
Seguros del Estado S.A.</v>
          </cell>
          <cell r="DK533" t="str">
            <v>20/02/2023
2/03/2023</v>
          </cell>
          <cell r="DL533" t="str">
            <v>20/02/2023 - 05/07/2024
01/03/2023 - 01/07/2024</v>
          </cell>
          <cell r="DM533" t="str">
            <v>21/02/2023
02/03/2023</v>
          </cell>
          <cell r="DN533" t="str">
            <v>https://jepcolombia.sharepoint.com/:b:/g/SE/DAJ/SDC/ETGwfXPz4p5Bru-eHPNyFyUBE3lsafpdSXSou1DBziQUFw?e=RR1wBm</v>
          </cell>
          <cell r="DO533" t="str">
            <v>El 28 se febrero se publica la cesión del contrato a partir del 1/08/2023 
El 12/09/2023 Se público la cesión del contrato JEP-391-2023, Jorge Javier Nizo Villareal
Mediante otrosí N°1 se publica la adición y prórroga del contrato JEP-391-2023</v>
          </cell>
          <cell r="DP533" t="str">
            <v>En ejecución</v>
          </cell>
          <cell r="DQ533" t="str">
            <v>Cesión, Adición y prórroga</v>
          </cell>
          <cell r="DR533" t="str">
            <v>N/A</v>
          </cell>
          <cell r="DS533" t="str">
            <v>DERECHO</v>
          </cell>
          <cell r="DT533" t="str">
            <v>N/A</v>
          </cell>
          <cell r="DU533" t="str">
            <v>MASCULINO</v>
          </cell>
        </row>
        <row r="534">
          <cell r="AY534" t="str">
            <v>JEP-486-2023</v>
          </cell>
          <cell r="AZ534" t="str">
            <v>JEP-CSPO-485-2023</v>
          </cell>
          <cell r="BA534" t="str">
            <v>Mateo Avila</v>
          </cell>
          <cell r="BB534">
            <v>44981</v>
          </cell>
          <cell r="BC534" t="str">
            <v>Jazmín Rodríguez Cespedes</v>
          </cell>
          <cell r="BD534" t="str">
            <v>Contratos o convenios que no requieren pluralidad de ofertas</v>
          </cell>
          <cell r="BE534" t="str">
            <v>1. Prestación de servicios</v>
          </cell>
          <cell r="BF534" t="str">
            <v>Cédula de ciudadanía</v>
          </cell>
          <cell r="BG534">
            <v>63546473</v>
          </cell>
          <cell r="BH534">
            <v>3</v>
          </cell>
          <cell r="BI534" t="str">
            <v>Persona Natural</v>
          </cell>
          <cell r="BJ534" t="str">
            <v>Bogotá D.C.</v>
          </cell>
          <cell r="BK534" t="str">
            <v>Prestar servicios profesionales para apoyar a la Subdirección de comunicaciones en la articulación de la estrategia de comunicación territorial de la JEP  siguiendo la política de comunicaciones de la Jurisdicción.</v>
          </cell>
          <cell r="BL534" t="str">
            <v>Funciones de la dependencia</v>
          </cell>
          <cell r="BM534" t="str">
            <v>Harvey Danilo Suárez Morales</v>
          </cell>
          <cell r="BN534" t="str">
            <v>Secretaría Ejecutiva</v>
          </cell>
          <cell r="BO534" t="str">
            <v>AA- Subdirección de Comunicaciones</v>
          </cell>
          <cell r="BP534" t="str">
            <v>Hernando Salazar Palacio</v>
          </cell>
          <cell r="BQ534">
            <v>14238439</v>
          </cell>
          <cell r="BR534" t="str">
            <v>AA - Subdirección de Comunicaciones</v>
          </cell>
          <cell r="BS534" t="str">
            <v>N/A</v>
          </cell>
          <cell r="BT534" t="str">
            <v>N/A</v>
          </cell>
          <cell r="BU534" t="str">
            <v>N/A</v>
          </cell>
          <cell r="BV534" t="str">
            <v>Inversión</v>
          </cell>
          <cell r="BW534">
            <v>110200277</v>
          </cell>
          <cell r="BX534" t="str">
            <v>N/A</v>
          </cell>
          <cell r="BY534" t="str">
            <v>N/A</v>
          </cell>
          <cell r="BZ534">
            <v>10018207</v>
          </cell>
          <cell r="CA534" t="str">
            <v>N/A</v>
          </cell>
          <cell r="CB534">
            <v>78523</v>
          </cell>
          <cell r="CC534">
            <v>116023</v>
          </cell>
          <cell r="CD534">
            <v>2022011000068</v>
          </cell>
          <cell r="CE534">
            <v>44985</v>
          </cell>
          <cell r="CF534">
            <v>44986</v>
          </cell>
          <cell r="CG534" t="str">
            <v>N/A</v>
          </cell>
          <cell r="CH534" t="str">
            <v>N/A</v>
          </cell>
          <cell r="CI534" t="str">
            <v>N/A</v>
          </cell>
          <cell r="CJ534" t="str">
            <v>N/A</v>
          </cell>
          <cell r="CK534" t="str">
            <v>N/A</v>
          </cell>
          <cell r="CL534">
            <v>0</v>
          </cell>
          <cell r="CM534" t="str">
            <v>N/A</v>
          </cell>
          <cell r="CN534">
            <v>0</v>
          </cell>
          <cell r="CO534" t="str">
            <v>N/A</v>
          </cell>
          <cell r="CP534">
            <v>0</v>
          </cell>
          <cell r="CQ534" t="str">
            <v>N/A</v>
          </cell>
          <cell r="CR534">
            <v>0</v>
          </cell>
          <cell r="CS534" t="str">
            <v>N/A</v>
          </cell>
          <cell r="CT534">
            <v>0</v>
          </cell>
          <cell r="CU534" t="str">
            <v>N/A</v>
          </cell>
          <cell r="CV534">
            <v>0</v>
          </cell>
          <cell r="CW534">
            <v>110200277</v>
          </cell>
          <cell r="CX534" t="str">
            <v>NO</v>
          </cell>
          <cell r="CY534" t="str">
            <v>N/A</v>
          </cell>
          <cell r="CZ534" t="str">
            <v>N/A</v>
          </cell>
          <cell r="DA534" t="str">
            <v>N/A</v>
          </cell>
          <cell r="DB534">
            <v>45291</v>
          </cell>
          <cell r="DC534">
            <v>45291</v>
          </cell>
          <cell r="DD534">
            <v>-51</v>
          </cell>
          <cell r="DE534" t="str">
            <v>NO</v>
          </cell>
          <cell r="DF534" t="str">
            <v>Bogotá D.C.</v>
          </cell>
          <cell r="DG534" t="str">
            <v>Cumplimiento</v>
          </cell>
          <cell r="DH534" t="str">
            <v xml:space="preserve">	11-47-101014270</v>
          </cell>
          <cell r="DI534">
            <v>0</v>
          </cell>
          <cell r="DJ534" t="str">
            <v>Seguros del Estado S.A.</v>
          </cell>
          <cell r="DK534">
            <v>44985</v>
          </cell>
          <cell r="DL534" t="str">
            <v>28/02/2023 - 10/07/2024</v>
          </cell>
          <cell r="DM534">
            <v>44986</v>
          </cell>
          <cell r="DN534" t="str">
            <v>https://jepcolombia.sharepoint.com/:b:/g/SE/DAJ/SDC/EYEH5TzuERBGj9Sq5UJC7rIBAq4YTk-bKwO9NMclPJGWPg?e=ogi75d</v>
          </cell>
          <cell r="DO534" t="str">
            <v>Ninguna</v>
          </cell>
          <cell r="DP534" t="str">
            <v>Terminado</v>
          </cell>
          <cell r="DQ534" t="str">
            <v>Ingreso</v>
          </cell>
          <cell r="DR534" t="str">
            <v>N/A</v>
          </cell>
          <cell r="DS534" t="str">
            <v>COMUNICACIÓN SOCIAL Y PERIODISMO</v>
          </cell>
          <cell r="DT534" t="str">
            <v>N/A</v>
          </cell>
          <cell r="DU534" t="str">
            <v>FEMENINO</v>
          </cell>
        </row>
        <row r="535">
          <cell r="AY535" t="str">
            <v>JEP-643-2023</v>
          </cell>
          <cell r="AZ535" t="str">
            <v>JEP-CSPO-637-2023</v>
          </cell>
          <cell r="BA535" t="str">
            <v>Mateo Avila</v>
          </cell>
          <cell r="BB535">
            <v>45065</v>
          </cell>
          <cell r="BC535" t="str">
            <v>Juan Camilo Castañeda Arboleda</v>
          </cell>
          <cell r="BD535" t="str">
            <v>Contratos o convenios que no requieren pluralidad de ofertas</v>
          </cell>
          <cell r="BE535" t="str">
            <v>1. Prestación de servicios</v>
          </cell>
          <cell r="BF535" t="str">
            <v>Cédula de ciudadanía</v>
          </cell>
          <cell r="BG535">
            <v>1152685868</v>
          </cell>
          <cell r="BH535">
            <v>8</v>
          </cell>
          <cell r="BI535" t="str">
            <v>Persona Natural</v>
          </cell>
          <cell r="BJ535" t="str">
            <v>Medellin</v>
          </cell>
          <cell r="BK535" t="str">
            <v>Prestar  los servicios profesionales para apoyar el cubrimiento periodístico y la difusión de las actividades que realice la JEP en  territorio y en las demás acciones relacionadas con la estrategia de comunicación territorial de la entidad, siguiendo la política de comunicaciones de la Jurisdicción</v>
          </cell>
          <cell r="BL535" t="str">
            <v>Funciones de la dependencia</v>
          </cell>
          <cell r="BM535" t="str">
            <v>Harvey Danilo Suárez Morales</v>
          </cell>
          <cell r="BN535" t="str">
            <v>Secretaría Ejecutiva</v>
          </cell>
          <cell r="BO535" t="str">
            <v>AA- Subdirección de Comunicaciones</v>
          </cell>
          <cell r="BP535" t="str">
            <v>Hernando Salazar Palacio</v>
          </cell>
          <cell r="BQ535">
            <v>14238439</v>
          </cell>
          <cell r="BR535" t="str">
            <v>AA - Subdirección de Comunicaciones</v>
          </cell>
          <cell r="BS535" t="str">
            <v>N/A</v>
          </cell>
          <cell r="BT535" t="str">
            <v>N/A</v>
          </cell>
          <cell r="BU535" t="str">
            <v>N/A</v>
          </cell>
          <cell r="BV535" t="str">
            <v>Inversión</v>
          </cell>
          <cell r="BW535">
            <v>39890673</v>
          </cell>
          <cell r="BX535" t="str">
            <v>N/A</v>
          </cell>
          <cell r="BY535" t="str">
            <v>N/A</v>
          </cell>
          <cell r="BZ535">
            <v>5464476</v>
          </cell>
          <cell r="CA535" t="str">
            <v>N/A</v>
          </cell>
          <cell r="CB535">
            <v>78623</v>
          </cell>
          <cell r="CC535">
            <v>278023</v>
          </cell>
          <cell r="CD535">
            <v>2022011000068</v>
          </cell>
          <cell r="CE535">
            <v>45071</v>
          </cell>
          <cell r="CF535">
            <v>45078</v>
          </cell>
          <cell r="CG535" t="str">
            <v>N/A</v>
          </cell>
          <cell r="CH535" t="str">
            <v>N/A</v>
          </cell>
          <cell r="CI535" t="str">
            <v>N/A</v>
          </cell>
          <cell r="CJ535" t="str">
            <v>N/A</v>
          </cell>
          <cell r="CK535" t="str">
            <v>N/A</v>
          </cell>
          <cell r="CL535">
            <v>0</v>
          </cell>
          <cell r="CM535" t="str">
            <v>N/A</v>
          </cell>
          <cell r="CN535">
            <v>0</v>
          </cell>
          <cell r="CO535" t="str">
            <v>N/A</v>
          </cell>
          <cell r="CP535">
            <v>0</v>
          </cell>
          <cell r="CQ535" t="str">
            <v>N/A</v>
          </cell>
          <cell r="CR535">
            <v>0</v>
          </cell>
          <cell r="CS535" t="str">
            <v>N/A</v>
          </cell>
          <cell r="CT535">
            <v>0</v>
          </cell>
          <cell r="CU535" t="str">
            <v>N/A</v>
          </cell>
          <cell r="CV535">
            <v>0</v>
          </cell>
          <cell r="CW535">
            <v>39890673</v>
          </cell>
          <cell r="CX535" t="str">
            <v>NO</v>
          </cell>
          <cell r="CY535" t="str">
            <v>N/A</v>
          </cell>
          <cell r="CZ535" t="str">
            <v>N/A</v>
          </cell>
          <cell r="DA535" t="str">
            <v>N/A</v>
          </cell>
          <cell r="DB535">
            <v>45291</v>
          </cell>
          <cell r="DC535">
            <v>45291</v>
          </cell>
          <cell r="DD535">
            <v>-51</v>
          </cell>
          <cell r="DE535" t="str">
            <v>NO</v>
          </cell>
          <cell r="DF535" t="str">
            <v>Medellín</v>
          </cell>
          <cell r="DG535" t="str">
            <v>Cumplimiento</v>
          </cell>
          <cell r="DH535" t="str">
            <v xml:space="preserve">	11-47-101015185</v>
          </cell>
          <cell r="DI535">
            <v>0</v>
          </cell>
          <cell r="DJ535" t="str">
            <v>Seguros del Estado S.A.</v>
          </cell>
          <cell r="DK535">
            <v>45072</v>
          </cell>
          <cell r="DL535" t="str">
            <v>26/05/2023 - 10/07/2024</v>
          </cell>
          <cell r="DM535">
            <v>45072</v>
          </cell>
          <cell r="DN535" t="str">
            <v>https://jepcolombia.sharepoint.com/:b:/g/SE/DAJ/SDC/EbX56jz-NnFKlrjMqbmScPoBi2lH11jgYz4LO_Ar_-tfgQ?e=2jMlPv</v>
          </cell>
          <cell r="DO535" t="str">
            <v>Ninguna</v>
          </cell>
          <cell r="DP535" t="str">
            <v>Terminado</v>
          </cell>
          <cell r="DQ535" t="str">
            <v>Ingreso</v>
          </cell>
          <cell r="DR535" t="str">
            <v>N/A</v>
          </cell>
          <cell r="DS535" t="str">
            <v>PERIODISMO</v>
          </cell>
          <cell r="DT535" t="str">
            <v>N/A</v>
          </cell>
          <cell r="DU535" t="str">
            <v>MASCULINO</v>
          </cell>
        </row>
        <row r="536">
          <cell r="AY536" t="str">
            <v>JEP-651-2023</v>
          </cell>
          <cell r="AZ536" t="str">
            <v>JEP-CSPO-644-2023</v>
          </cell>
          <cell r="BA536" t="str">
            <v>Mateo Avila</v>
          </cell>
          <cell r="BB536">
            <v>45076</v>
          </cell>
          <cell r="BC536" t="str">
            <v>Sonia Amparo Ocoro Ortiz</v>
          </cell>
          <cell r="BD536" t="str">
            <v>Contratos o convenios que no requieren pluralidad de ofertas</v>
          </cell>
          <cell r="BE536" t="str">
            <v>1. Prestación de servicios</v>
          </cell>
          <cell r="BF536" t="str">
            <v>Cédula de ciudadanía</v>
          </cell>
          <cell r="BG536">
            <v>31567234</v>
          </cell>
          <cell r="BH536">
            <v>3</v>
          </cell>
          <cell r="BI536" t="str">
            <v>Persona Natural</v>
          </cell>
          <cell r="BJ536" t="str">
            <v>Cali</v>
          </cell>
          <cell r="BK536" t="str">
            <v>Prestar  los servicios profesionales para apoyar el cubrimiento periodístico y la difusión de las actividades que realice la JEP en  territorio y en las demás acciones relacionadas con la estrategia de comunicación territorial de la entidad, siguiendo la política de comunicaciones de la Jurisdicción.</v>
          </cell>
          <cell r="BL536" t="str">
            <v>Funciones de la dependencia</v>
          </cell>
          <cell r="BM536" t="str">
            <v>Harvey Danilo Suárez Morales</v>
          </cell>
          <cell r="BN536" t="str">
            <v>Secretaría Ejecutiva</v>
          </cell>
          <cell r="BO536" t="str">
            <v>AA- Subdirección de Comunicaciones</v>
          </cell>
          <cell r="BP536" t="str">
            <v>Hernando Salazar Palacio</v>
          </cell>
          <cell r="BQ536">
            <v>14238439</v>
          </cell>
          <cell r="BR536" t="str">
            <v>AA - Subdirección de Comunicaciones</v>
          </cell>
          <cell r="BS536" t="str">
            <v>N/A</v>
          </cell>
          <cell r="BT536" t="str">
            <v>N/A</v>
          </cell>
          <cell r="BU536" t="str">
            <v>N/A</v>
          </cell>
          <cell r="BV536" t="str">
            <v>Inversión</v>
          </cell>
          <cell r="BW536">
            <v>38251332</v>
          </cell>
          <cell r="BX536" t="str">
            <v>N/A</v>
          </cell>
          <cell r="BY536" t="str">
            <v>N/A</v>
          </cell>
          <cell r="BZ536">
            <v>5464476</v>
          </cell>
          <cell r="CA536" t="str">
            <v>N/A</v>
          </cell>
          <cell r="CB536">
            <v>78723</v>
          </cell>
          <cell r="CC536">
            <v>309223</v>
          </cell>
          <cell r="CD536">
            <v>2022011000068</v>
          </cell>
          <cell r="CE536">
            <v>45084</v>
          </cell>
          <cell r="CF536">
            <v>45091</v>
          </cell>
          <cell r="CG536" t="str">
            <v>N/A</v>
          </cell>
          <cell r="CH536" t="str">
            <v>N/A</v>
          </cell>
          <cell r="CI536" t="str">
            <v>N/A</v>
          </cell>
          <cell r="CJ536" t="str">
            <v>N/A</v>
          </cell>
          <cell r="CK536" t="str">
            <v>N/A</v>
          </cell>
          <cell r="CL536">
            <v>0</v>
          </cell>
          <cell r="CM536" t="str">
            <v>N/A</v>
          </cell>
          <cell r="CN536">
            <v>0</v>
          </cell>
          <cell r="CO536" t="str">
            <v>N/A</v>
          </cell>
          <cell r="CP536">
            <v>0</v>
          </cell>
          <cell r="CQ536" t="str">
            <v>N/A</v>
          </cell>
          <cell r="CR536">
            <v>0</v>
          </cell>
          <cell r="CS536" t="str">
            <v>N/A</v>
          </cell>
          <cell r="CT536">
            <v>0</v>
          </cell>
          <cell r="CU536" t="str">
            <v>N/A</v>
          </cell>
          <cell r="CV536">
            <v>0</v>
          </cell>
          <cell r="CW536">
            <v>38251332</v>
          </cell>
          <cell r="CX536" t="str">
            <v>NO</v>
          </cell>
          <cell r="CY536" t="str">
            <v>N/A</v>
          </cell>
          <cell r="CZ536" t="str">
            <v>N/A</v>
          </cell>
          <cell r="DA536" t="str">
            <v>N/A</v>
          </cell>
          <cell r="DB536">
            <v>45291</v>
          </cell>
          <cell r="DC536">
            <v>45291</v>
          </cell>
          <cell r="DD536">
            <v>-51</v>
          </cell>
          <cell r="DE536" t="str">
            <v>NO</v>
          </cell>
          <cell r="DF536" t="str">
            <v>Cali</v>
          </cell>
          <cell r="DG536" t="str">
            <v>Cumplimiento</v>
          </cell>
          <cell r="DH536" t="str">
            <v xml:space="preserve">	45-45-101122114</v>
          </cell>
          <cell r="DI536">
            <v>0</v>
          </cell>
          <cell r="DJ536" t="str">
            <v>Seguros del Estado S.A.</v>
          </cell>
          <cell r="DK536">
            <v>45086</v>
          </cell>
          <cell r="DL536" t="str">
            <v>08/06/2023 - 30/06/2024</v>
          </cell>
          <cell r="DM536">
            <v>45090</v>
          </cell>
          <cell r="DN536" t="str">
            <v>https://jepcolombia.sharepoint.com/:b:/g/SE/DAJ/SDC/EY8XE8T_DspNmKhw0O_nyp4Bi-F8UbusQLmZfnSLUTcXug?e=Po42c5</v>
          </cell>
          <cell r="DO536" t="str">
            <v>Ninguna</v>
          </cell>
          <cell r="DP536" t="str">
            <v>Terminado</v>
          </cell>
          <cell r="DQ536" t="str">
            <v>Ingreso</v>
          </cell>
          <cell r="DR536" t="str">
            <v>N/A</v>
          </cell>
          <cell r="DS536" t="str">
            <v>COMUNICACIÓN SOCIAL</v>
          </cell>
          <cell r="DT536" t="str">
            <v>N/A</v>
          </cell>
          <cell r="DU536" t="str">
            <v>FEMENINO</v>
          </cell>
        </row>
        <row r="537">
          <cell r="AY537" t="str">
            <v>JEP-668-2023</v>
          </cell>
          <cell r="AZ537" t="str">
            <v>JEP-CSPO-657-2023</v>
          </cell>
          <cell r="BA537" t="str">
            <v>Mateo Avila</v>
          </cell>
          <cell r="BB537">
            <v>45086</v>
          </cell>
          <cell r="BC537" t="str">
            <v>Gina Paola Villalba Juyar</v>
          </cell>
          <cell r="BD537" t="str">
            <v>Contratos o convenios que no requieren pluralidad de ofertas</v>
          </cell>
          <cell r="BE537" t="str">
            <v>1. Prestación de servicios</v>
          </cell>
          <cell r="BF537" t="str">
            <v>Cédula de ciudadanía</v>
          </cell>
          <cell r="BG537">
            <v>1121875564</v>
          </cell>
          <cell r="BH537">
            <v>7</v>
          </cell>
          <cell r="BI537" t="str">
            <v>Persona Natural</v>
          </cell>
          <cell r="BJ537" t="str">
            <v>Mesetas</v>
          </cell>
          <cell r="BK537" t="str">
            <v>Prestar  los servicios profesionales para apoyar el cubrimiento periodístico y la difusión de las actividades que realice la JEP en  territorio y en las demás acciones relacionadas con la estrategia de comunicación territorial de la entidad, siguiendo la política de comunicaciones de la Jurisdicción</v>
          </cell>
          <cell r="BL537" t="str">
            <v>Funciones de la dependencia</v>
          </cell>
          <cell r="BM537" t="str">
            <v>Harvey Danilo Suárez Morales</v>
          </cell>
          <cell r="BN537" t="str">
            <v>Secretaría Ejecutiva</v>
          </cell>
          <cell r="BO537" t="str">
            <v>AA- Subdirección de Comunicaciones</v>
          </cell>
          <cell r="BP537" t="str">
            <v>Hernando Salazar Palacio</v>
          </cell>
          <cell r="BQ537">
            <v>14238439</v>
          </cell>
          <cell r="BR537" t="str">
            <v>AA - Subdirección de Comunicaciones</v>
          </cell>
          <cell r="BS537" t="str">
            <v>N/A</v>
          </cell>
          <cell r="BT537" t="str">
            <v>N/A</v>
          </cell>
          <cell r="BU537" t="str">
            <v>N/A</v>
          </cell>
          <cell r="BV537" t="str">
            <v>Inversión</v>
          </cell>
          <cell r="BW537">
            <v>37340581</v>
          </cell>
          <cell r="BX537" t="str">
            <v>N/A</v>
          </cell>
          <cell r="BY537" t="str">
            <v>N/A</v>
          </cell>
          <cell r="BZ537">
            <v>5464476</v>
          </cell>
          <cell r="CA537" t="str">
            <v>N/A</v>
          </cell>
          <cell r="CB537">
            <v>78823</v>
          </cell>
          <cell r="CC537">
            <v>330823</v>
          </cell>
          <cell r="CD537">
            <v>2022011000068</v>
          </cell>
          <cell r="CE537">
            <v>45093</v>
          </cell>
          <cell r="CF537">
            <v>45099</v>
          </cell>
          <cell r="CG537" t="str">
            <v>N/A</v>
          </cell>
          <cell r="CH537" t="str">
            <v>N/A</v>
          </cell>
          <cell r="CI537" t="str">
            <v>N/A</v>
          </cell>
          <cell r="CJ537" t="str">
            <v>N/A</v>
          </cell>
          <cell r="CK537" t="str">
            <v>N/A</v>
          </cell>
          <cell r="CL537">
            <v>0</v>
          </cell>
          <cell r="CM537" t="str">
            <v>N/A</v>
          </cell>
          <cell r="CN537">
            <v>0</v>
          </cell>
          <cell r="CO537" t="str">
            <v>N/A</v>
          </cell>
          <cell r="CP537">
            <v>0</v>
          </cell>
          <cell r="CQ537" t="str">
            <v>N/A</v>
          </cell>
          <cell r="CR537">
            <v>0</v>
          </cell>
          <cell r="CS537" t="str">
            <v>N/A</v>
          </cell>
          <cell r="CT537">
            <v>0</v>
          </cell>
          <cell r="CU537" t="str">
            <v>N/A</v>
          </cell>
          <cell r="CV537">
            <v>0</v>
          </cell>
          <cell r="CW537">
            <v>37340581</v>
          </cell>
          <cell r="CX537" t="str">
            <v>NO</v>
          </cell>
          <cell r="CY537" t="str">
            <v>N/A</v>
          </cell>
          <cell r="CZ537" t="str">
            <v>N/A</v>
          </cell>
          <cell r="DA537" t="str">
            <v>N/A</v>
          </cell>
          <cell r="DB537">
            <v>45291</v>
          </cell>
          <cell r="DC537">
            <v>45291</v>
          </cell>
          <cell r="DD537">
            <v>-51</v>
          </cell>
          <cell r="DE537" t="str">
            <v>NO</v>
          </cell>
          <cell r="DF537" t="str">
            <v>Villavicencio</v>
          </cell>
          <cell r="DG537" t="str">
            <v>Cumplimiento</v>
          </cell>
          <cell r="DH537" t="str">
            <v xml:space="preserve">	1147101015395</v>
          </cell>
          <cell r="DI537">
            <v>0</v>
          </cell>
          <cell r="DJ537" t="str">
            <v>Seguros del Estado S.A.</v>
          </cell>
          <cell r="DK537">
            <v>45097</v>
          </cell>
          <cell r="DL537" t="str">
            <v>20/06/2023 - 10/07/2024</v>
          </cell>
          <cell r="DM537">
            <v>45099</v>
          </cell>
          <cell r="DN537" t="str">
            <v>https://jepcolombia.sharepoint.com/:b:/g/SE/DAJ/SDC/EegA9WsT8VhEoMlOQT6bIu0BFO6phAoKvb7almR3fU8AXw?e=A4agTi</v>
          </cell>
          <cell r="DO537" t="str">
            <v>Ninguna</v>
          </cell>
          <cell r="DP537" t="str">
            <v>Terminado</v>
          </cell>
          <cell r="DQ537" t="str">
            <v>Ingreso</v>
          </cell>
          <cell r="DR537" t="str">
            <v>N/A</v>
          </cell>
          <cell r="DS537" t="str">
            <v>COMUNICACIÓN SOCIAL Y PERIODISMO</v>
          </cell>
          <cell r="DT537" t="str">
            <v>N/A</v>
          </cell>
          <cell r="DU537" t="str">
            <v>FEMENINO</v>
          </cell>
        </row>
        <row r="538">
          <cell r="AY538" t="str">
            <v>JEP-728-2023</v>
          </cell>
          <cell r="AZ538" t="str">
            <v>JEP-CSPO-711-2023</v>
          </cell>
          <cell r="BA538" t="str">
            <v>Mateo Avila</v>
          </cell>
          <cell r="BB538">
            <v>45133</v>
          </cell>
          <cell r="BC538" t="str">
            <v>Tatiana Palmeth Diaz</v>
          </cell>
          <cell r="BD538" t="str">
            <v>Contratos o convenios que no requieren pluralidad de ofertas</v>
          </cell>
          <cell r="BE538" t="str">
            <v>1. Prestación de servicios</v>
          </cell>
          <cell r="BF538" t="str">
            <v>Cedula de ciudadania</v>
          </cell>
          <cell r="BG538">
            <v>64578207</v>
          </cell>
          <cell r="BH538">
            <v>1</v>
          </cell>
          <cell r="BI538" t="str">
            <v>Persona Natural</v>
          </cell>
          <cell r="BJ538" t="str">
            <v>Sincelejo</v>
          </cell>
          <cell r="BK538" t="str">
            <v xml:space="preserve">Prestar  los servicios profesionales para apoyar el cubrimiento periodístico y la difusión de las actividades que realice la JEP en  territorio y en las demas acciones relacionadas con la estrategia de comunicación territorial de la entidad, siguiendo la politica de comunicaciones de la Jurisdicción. </v>
          </cell>
          <cell r="BL538" t="str">
            <v>Administrativo Transversal</v>
          </cell>
          <cell r="BM538" t="str">
            <v>Harvey Danilo Suárez Morales</v>
          </cell>
          <cell r="BN538" t="str">
            <v>Secretaría Ejecutiva</v>
          </cell>
          <cell r="BO538" t="str">
            <v>AA- Subdirección de Comunicaciones</v>
          </cell>
          <cell r="BP538" t="str">
            <v>Hernando Salazar Palacio</v>
          </cell>
          <cell r="BQ538">
            <v>14238439</v>
          </cell>
          <cell r="BR538" t="str">
            <v>AA - Subdirección de Comunicaciones</v>
          </cell>
          <cell r="BS538" t="str">
            <v>N/A</v>
          </cell>
          <cell r="BT538" t="str">
            <v>N/A</v>
          </cell>
          <cell r="BU538" t="str">
            <v>N/A</v>
          </cell>
          <cell r="BV538" t="str">
            <v>Inversión</v>
          </cell>
          <cell r="BW538">
            <v>28415274</v>
          </cell>
          <cell r="BX538" t="str">
            <v>N/A</v>
          </cell>
          <cell r="BY538" t="str">
            <v>N/A</v>
          </cell>
          <cell r="BZ538">
            <v>5464476</v>
          </cell>
          <cell r="CA538" t="str">
            <v>N/A</v>
          </cell>
          <cell r="CB538">
            <v>78923</v>
          </cell>
          <cell r="CC538">
            <v>416823</v>
          </cell>
          <cell r="CD538" t="str">
            <v xml:space="preserve">	2022011000068</v>
          </cell>
          <cell r="CE538">
            <v>45135</v>
          </cell>
          <cell r="CF538">
            <v>45139</v>
          </cell>
          <cell r="CG538" t="str">
            <v>N/A</v>
          </cell>
          <cell r="CH538" t="str">
            <v>N/A</v>
          </cell>
          <cell r="CI538" t="str">
            <v>N/A</v>
          </cell>
          <cell r="CJ538" t="str">
            <v>N/A</v>
          </cell>
          <cell r="CK538" t="str">
            <v>N/A</v>
          </cell>
          <cell r="CL538">
            <v>0</v>
          </cell>
          <cell r="CM538" t="str">
            <v>N/A</v>
          </cell>
          <cell r="CN538">
            <v>0</v>
          </cell>
          <cell r="CO538" t="str">
            <v>N/A</v>
          </cell>
          <cell r="CP538">
            <v>0</v>
          </cell>
          <cell r="CQ538" t="str">
            <v>N/A</v>
          </cell>
          <cell r="CR538">
            <v>0</v>
          </cell>
          <cell r="CS538" t="str">
            <v>N/A</v>
          </cell>
          <cell r="CT538">
            <v>0</v>
          </cell>
          <cell r="CU538" t="str">
            <v>N/A</v>
          </cell>
          <cell r="CV538">
            <v>0</v>
          </cell>
          <cell r="CW538">
            <v>28415274</v>
          </cell>
          <cell r="CX538" t="str">
            <v>NO</v>
          </cell>
          <cell r="CY538" t="str">
            <v>N/A</v>
          </cell>
          <cell r="CZ538" t="str">
            <v>N/A</v>
          </cell>
          <cell r="DA538" t="str">
            <v>N/A</v>
          </cell>
          <cell r="DB538">
            <v>45291</v>
          </cell>
          <cell r="DC538">
            <v>45291</v>
          </cell>
          <cell r="DD538">
            <v>-51</v>
          </cell>
          <cell r="DE538" t="str">
            <v>NO</v>
          </cell>
          <cell r="DF538" t="str">
            <v>Sincelejo</v>
          </cell>
          <cell r="DG538" t="str">
            <v>Cumplimiento</v>
          </cell>
          <cell r="DH538" t="str">
            <v xml:space="preserve">	11-47-101016029</v>
          </cell>
          <cell r="DI538">
            <v>0</v>
          </cell>
          <cell r="DJ538" t="str">
            <v>Seguros del Estado S.A.</v>
          </cell>
          <cell r="DK538">
            <v>45138</v>
          </cell>
          <cell r="DL538" t="str">
            <v>31/07/2023 - 10/07/2024</v>
          </cell>
          <cell r="DM538">
            <v>45138</v>
          </cell>
          <cell r="DN538" t="str">
            <v>https://jepcolombia.sharepoint.com/:b:/g/SE/DAJ/SDC/ETFcsr-bwXJLiKB6Kl750kIBCkcDYeDMoEVYFWtofzQGUQ?e=GAGI6k</v>
          </cell>
          <cell r="DO538" t="str">
            <v>Ninguna</v>
          </cell>
          <cell r="DP538" t="str">
            <v>Terminado</v>
          </cell>
          <cell r="DQ538" t="str">
            <v>Ingreso</v>
          </cell>
          <cell r="DR538" t="str">
            <v>N/A</v>
          </cell>
          <cell r="DS538" t="str">
            <v>COMUNICACIÓN SOCIAL Y PERIODISMO</v>
          </cell>
          <cell r="DT538" t="str">
            <v>N/A</v>
          </cell>
          <cell r="DU538" t="str">
            <v>FEMENINO</v>
          </cell>
        </row>
        <row r="539">
          <cell r="AY539" t="str">
            <v>JEP-764-2023</v>
          </cell>
          <cell r="AZ539" t="str">
            <v>JEP-CSPO-740-2023</v>
          </cell>
          <cell r="BA539" t="str">
            <v>Mateo Avila</v>
          </cell>
          <cell r="BB539">
            <v>45173</v>
          </cell>
          <cell r="BC539" t="str">
            <v>Rennier Luis Asprilla Utria</v>
          </cell>
          <cell r="BD539" t="str">
            <v>Contratos o convenios que no requieren pluralidad de ofertas</v>
          </cell>
          <cell r="BE539" t="str">
            <v>1. Prestación de servicios</v>
          </cell>
          <cell r="BF539" t="str">
            <v>Cedula de ciudadania</v>
          </cell>
          <cell r="BG539">
            <v>1129578376</v>
          </cell>
          <cell r="BH539">
            <v>4</v>
          </cell>
          <cell r="BI539" t="str">
            <v>Persona Natural</v>
          </cell>
          <cell r="BJ539" t="str">
            <v xml:space="preserve">Valledupar </v>
          </cell>
          <cell r="BK539" t="str">
            <v>Prestar los servicios profesionales para apoyar el cubrimiento periodístico y la difusión de las actividades que realice la JEP en territorio y en las demás acciones relacionadas con la estrategia de comunicación territorial de la entidad, siguiendo la política de comunicaciones de la Jurisdicción.</v>
          </cell>
          <cell r="BL539" t="str">
            <v>Funciones de la dependencia</v>
          </cell>
          <cell r="BM539" t="str">
            <v>Harvey Danilo Suárez Morales</v>
          </cell>
          <cell r="BN539" t="str">
            <v>Secretaría Ejecutiva</v>
          </cell>
          <cell r="BO539" t="str">
            <v>AA- Subdirección de Comunicaciones</v>
          </cell>
          <cell r="BP539" t="str">
            <v>Hernando Salazar Palacio</v>
          </cell>
          <cell r="BQ539">
            <v>14238439</v>
          </cell>
          <cell r="BR539" t="str">
            <v>AA - Subdirección de Comunicaciones</v>
          </cell>
          <cell r="BS539" t="str">
            <v>N/A</v>
          </cell>
          <cell r="BT539" t="str">
            <v>N/A</v>
          </cell>
          <cell r="BU539" t="str">
            <v>N/A</v>
          </cell>
          <cell r="BV539" t="str">
            <v>Inversión</v>
          </cell>
          <cell r="BW539">
            <v>21857904</v>
          </cell>
          <cell r="BX539" t="str">
            <v>N/A</v>
          </cell>
          <cell r="BY539" t="str">
            <v>N/A</v>
          </cell>
          <cell r="BZ539">
            <v>5464476</v>
          </cell>
          <cell r="CA539" t="str">
            <v>N/A</v>
          </cell>
          <cell r="CB539">
            <v>79023</v>
          </cell>
          <cell r="CC539">
            <v>512523</v>
          </cell>
          <cell r="CD539">
            <v>2022011000068</v>
          </cell>
          <cell r="CE539">
            <v>45180</v>
          </cell>
          <cell r="CF539">
            <v>45187</v>
          </cell>
          <cell r="CG539" t="str">
            <v>N/A</v>
          </cell>
          <cell r="CH539" t="str">
            <v>N/A</v>
          </cell>
          <cell r="CI539" t="str">
            <v>N/A</v>
          </cell>
          <cell r="CJ539" t="str">
            <v>N/A</v>
          </cell>
          <cell r="CK539" t="str">
            <v>N/A</v>
          </cell>
          <cell r="CL539">
            <v>0</v>
          </cell>
          <cell r="CM539" t="str">
            <v>N/A</v>
          </cell>
          <cell r="CN539">
            <v>0</v>
          </cell>
          <cell r="CO539" t="str">
            <v>N/A</v>
          </cell>
          <cell r="CP539">
            <v>0</v>
          </cell>
          <cell r="CQ539" t="str">
            <v>N/A</v>
          </cell>
          <cell r="CR539">
            <v>0</v>
          </cell>
          <cell r="CS539" t="str">
            <v>N/A</v>
          </cell>
          <cell r="CT539">
            <v>0</v>
          </cell>
          <cell r="CU539" t="str">
            <v>N/A</v>
          </cell>
          <cell r="CV539">
            <v>0</v>
          </cell>
          <cell r="CW539">
            <v>21857904</v>
          </cell>
          <cell r="CX539" t="str">
            <v>NO</v>
          </cell>
          <cell r="CY539" t="str">
            <v>N/A</v>
          </cell>
          <cell r="CZ539" t="str">
            <v>N/A</v>
          </cell>
          <cell r="DA539" t="str">
            <v>N/A</v>
          </cell>
          <cell r="DB539">
            <v>45291</v>
          </cell>
          <cell r="DC539">
            <v>45291</v>
          </cell>
          <cell r="DD539">
            <v>-51</v>
          </cell>
          <cell r="DE539" t="str">
            <v>NO</v>
          </cell>
          <cell r="DF539" t="str">
            <v>Valledupar</v>
          </cell>
          <cell r="DG539" t="str">
            <v>Cumplimiento</v>
          </cell>
          <cell r="DH539" t="str">
            <v>11-47-101016670</v>
          </cell>
          <cell r="DI539">
            <v>0</v>
          </cell>
          <cell r="DJ539" t="str">
            <v>Seguros del Estado S.A.</v>
          </cell>
          <cell r="DK539">
            <v>45182</v>
          </cell>
          <cell r="DL539" t="str">
            <v>13/09/2023 - 10/07/2024</v>
          </cell>
          <cell r="DM539">
            <v>45183</v>
          </cell>
          <cell r="DN539" t="str">
            <v>https://jepcolombia.sharepoint.com/:b:/g/SE/DAJ/SDC/EVftmwCyJg1IqMHun9q-otEB6pGqPoiKNERK0-9QTLXAOw?e=fzxcic</v>
          </cell>
          <cell r="DO539" t="str">
            <v>Ninguna</v>
          </cell>
          <cell r="DP539" t="str">
            <v>Terminado</v>
          </cell>
          <cell r="DQ539" t="str">
            <v>Ingreso</v>
          </cell>
          <cell r="DR539" t="str">
            <v>N/A</v>
          </cell>
          <cell r="DS539" t="str">
            <v>COMUNICACIÓN SOCIAL Y PERIODISMO</v>
          </cell>
          <cell r="DT539" t="str">
            <v>N/A</v>
          </cell>
          <cell r="DU539" t="str">
            <v>MASCULINO</v>
          </cell>
        </row>
        <row r="540">
          <cell r="AY540" t="str">
            <v>JEP-621-2023</v>
          </cell>
          <cell r="AZ540" t="str">
            <v>JEP-CSPO-617-2023</v>
          </cell>
          <cell r="BA540" t="str">
            <v>Mateo Avila</v>
          </cell>
          <cell r="BB540">
            <v>45058</v>
          </cell>
          <cell r="BC540" t="str">
            <v>Iván Abelardo Prada Nagai</v>
          </cell>
          <cell r="BD540" t="str">
            <v>Contratos o convenios que no requieren pluralidad de ofertas</v>
          </cell>
          <cell r="BE540" t="str">
            <v>1. Prestación de servicios</v>
          </cell>
          <cell r="BF540" t="str">
            <v>Cédula de ciudadanía</v>
          </cell>
          <cell r="BG540">
            <v>1032359067</v>
          </cell>
          <cell r="BH540">
            <v>2</v>
          </cell>
          <cell r="BI540" t="str">
            <v>Persona Natural</v>
          </cell>
          <cell r="BJ540" t="str">
            <v>Villavicencio</v>
          </cell>
          <cell r="BK540" t="str">
            <v>Prestar servicios profesionales para apoyar y acompañar a la Subdirección de Comunicaciones en la elaboración, producción, postproducción, edición y difusión de contenidos audiovisuales desde los territorios, conforme a la Política de Comunicaciones.</v>
          </cell>
          <cell r="BL540" t="str">
            <v>Funciones de la dependencia</v>
          </cell>
          <cell r="BM540" t="str">
            <v>Harvey Danilo Suarez Morales</v>
          </cell>
          <cell r="BN540" t="str">
            <v>Secretaría Ejecutiva</v>
          </cell>
          <cell r="BO540" t="str">
            <v>AA- Subdirección de Comunicaciones</v>
          </cell>
          <cell r="BP540" t="str">
            <v>Hernando Salazar Palacio</v>
          </cell>
          <cell r="BQ540">
            <v>14238439</v>
          </cell>
          <cell r="BR540" t="str">
            <v>AA - Subdirección de Comunicaciones</v>
          </cell>
          <cell r="BS540" t="str">
            <v>N/A</v>
          </cell>
          <cell r="BT540" t="str">
            <v>N/A</v>
          </cell>
          <cell r="BU540" t="str">
            <v>N/A</v>
          </cell>
          <cell r="BV540" t="str">
            <v>Inversión</v>
          </cell>
          <cell r="BW540">
            <v>48239173</v>
          </cell>
          <cell r="BX540" t="str">
            <v>N/A</v>
          </cell>
          <cell r="BY540" t="str">
            <v>N/A</v>
          </cell>
          <cell r="BZ540">
            <v>6375222</v>
          </cell>
          <cell r="CA540" t="str">
            <v>N/A</v>
          </cell>
          <cell r="CB540">
            <v>79123</v>
          </cell>
          <cell r="CC540">
            <v>255723</v>
          </cell>
          <cell r="CD540">
            <v>2022011000068</v>
          </cell>
          <cell r="CE540">
            <v>45063</v>
          </cell>
          <cell r="CF540">
            <v>45069</v>
          </cell>
          <cell r="CG540" t="str">
            <v>N/A</v>
          </cell>
          <cell r="CH540" t="str">
            <v>N/A</v>
          </cell>
          <cell r="CI540" t="str">
            <v>N/A</v>
          </cell>
          <cell r="CJ540" t="str">
            <v>N/A</v>
          </cell>
          <cell r="CK540" t="str">
            <v>N/A</v>
          </cell>
          <cell r="CL540">
            <v>0</v>
          </cell>
          <cell r="CM540" t="str">
            <v>N/A</v>
          </cell>
          <cell r="CN540">
            <v>0</v>
          </cell>
          <cell r="CO540" t="str">
            <v>N/A</v>
          </cell>
          <cell r="CP540">
            <v>0</v>
          </cell>
          <cell r="CQ540" t="str">
            <v>N/A</v>
          </cell>
          <cell r="CR540">
            <v>0</v>
          </cell>
          <cell r="CS540" t="str">
            <v>N/A</v>
          </cell>
          <cell r="CT540">
            <v>0</v>
          </cell>
          <cell r="CU540">
            <v>0</v>
          </cell>
          <cell r="CV540">
            <v>-66</v>
          </cell>
          <cell r="CW540">
            <v>48239173</v>
          </cell>
          <cell r="CX540" t="str">
            <v>NO</v>
          </cell>
          <cell r="CY540" t="str">
            <v>N/A</v>
          </cell>
          <cell r="CZ540" t="str">
            <v>N/A</v>
          </cell>
          <cell r="DA540" t="str">
            <v>N/A</v>
          </cell>
          <cell r="DB540">
            <v>45291</v>
          </cell>
          <cell r="DC540">
            <v>45225</v>
          </cell>
          <cell r="DD540">
            <v>-117</v>
          </cell>
          <cell r="DE540" t="str">
            <v>NO</v>
          </cell>
          <cell r="DF540" t="str">
            <v>Villavicencio</v>
          </cell>
          <cell r="DG540" t="str">
            <v>Cumplimiento</v>
          </cell>
          <cell r="DH540" t="str">
            <v>14-47-101024891</v>
          </cell>
          <cell r="DI540">
            <v>0</v>
          </cell>
          <cell r="DJ540" t="str">
            <v>Seguros del Estado S.A.</v>
          </cell>
          <cell r="DK540">
            <v>45064</v>
          </cell>
          <cell r="DL540" t="str">
            <v>15/05/2023 - 05/07/2024</v>
          </cell>
          <cell r="DM540">
            <v>45065</v>
          </cell>
          <cell r="DN540" t="str">
            <v>https://jepcolombia.sharepoint.com/:b:/g/SE/DAJ/SDC/EYKnSY43C6xAv3lwTgx6psYBQ3PyanmRSrp1U1OSVXHJJg?e=hSnwlL</v>
          </cell>
          <cell r="DO540" t="str">
            <v>El 26/10/2023 quedó publicada la terminación anticipada contrato JEP-621-2023 - Iván Abelardo Prada Nagai</v>
          </cell>
          <cell r="DP540" t="str">
            <v>Terminado</v>
          </cell>
          <cell r="DQ540" t="str">
            <v>Terminación anticipada</v>
          </cell>
          <cell r="DR540" t="str">
            <v>N/A</v>
          </cell>
          <cell r="DS540" t="str">
            <v>REALIZADOR DE CINE Y TELVISIÓN</v>
          </cell>
          <cell r="DT540"/>
          <cell r="DU540" t="str">
            <v>MASCULINO</v>
          </cell>
        </row>
        <row r="541">
          <cell r="AY541" t="str">
            <v>JEP-622-2023</v>
          </cell>
          <cell r="AZ541" t="str">
            <v>JEP-CSPO-618-2023</v>
          </cell>
          <cell r="BA541" t="str">
            <v>Mateo Avila</v>
          </cell>
          <cell r="BB541">
            <v>45058</v>
          </cell>
          <cell r="BC541" t="str">
            <v>Diego Fernando Perez Torres</v>
          </cell>
          <cell r="BD541" t="str">
            <v>Contratos o convenios que no requieren pluralidad de ofertas</v>
          </cell>
          <cell r="BE541" t="str">
            <v>1. Prestación de servicios</v>
          </cell>
          <cell r="BF541" t="str">
            <v>Cédula de ciudadanía</v>
          </cell>
          <cell r="BG541">
            <v>1214719430</v>
          </cell>
          <cell r="BH541">
            <v>9</v>
          </cell>
          <cell r="BI541" t="str">
            <v>Persona Natural</v>
          </cell>
          <cell r="BJ541" t="str">
            <v>Medellin</v>
          </cell>
          <cell r="BK541" t="str">
            <v>Prestar servicios profesionales para apoyar y acompañar a la Subdirección de Comunicaciones en la elaboración, producción, postproducción, edición y difusión de contenidos audiovisuales desde los territorios, conforme a la Política de Comunicaciones.</v>
          </cell>
          <cell r="BL541" t="str">
            <v>Funciones de la dependencia</v>
          </cell>
          <cell r="BM541" t="str">
            <v>Harvey Danilo Suárez Morales</v>
          </cell>
          <cell r="BN541" t="str">
            <v>Secretaría Ejecutiva</v>
          </cell>
          <cell r="BO541" t="str">
            <v>AA- Subdirección de Comunicaciones</v>
          </cell>
          <cell r="BP541" t="str">
            <v>Hernando Salazar Palacio</v>
          </cell>
          <cell r="BQ541">
            <v>14238439</v>
          </cell>
          <cell r="BR541" t="str">
            <v>AA - Subdirección de Comunicaciones</v>
          </cell>
          <cell r="BS541" t="str">
            <v>N/A</v>
          </cell>
          <cell r="BT541" t="str">
            <v>N/A</v>
          </cell>
          <cell r="BU541" t="str">
            <v>N/A</v>
          </cell>
          <cell r="BV541" t="str">
            <v>Inversión</v>
          </cell>
          <cell r="BW541">
            <v>48239173</v>
          </cell>
          <cell r="BX541" t="str">
            <v>N/A</v>
          </cell>
          <cell r="BY541" t="str">
            <v>N/A</v>
          </cell>
          <cell r="BZ541">
            <v>6375222</v>
          </cell>
          <cell r="CA541" t="str">
            <v>N/A</v>
          </cell>
          <cell r="CB541">
            <v>79223</v>
          </cell>
          <cell r="CC541" t="str">
            <v xml:space="preserve">	255823</v>
          </cell>
          <cell r="CD541" t="str">
            <v xml:space="preserve">	2022011000068</v>
          </cell>
          <cell r="CE541">
            <v>45063</v>
          </cell>
          <cell r="CF541">
            <v>45069</v>
          </cell>
          <cell r="CG541" t="str">
            <v>N/A</v>
          </cell>
          <cell r="CH541" t="str">
            <v>N/A</v>
          </cell>
          <cell r="CI541" t="str">
            <v>N/A</v>
          </cell>
          <cell r="CJ541" t="str">
            <v>N/A</v>
          </cell>
          <cell r="CK541" t="str">
            <v>N/A</v>
          </cell>
          <cell r="CL541">
            <v>0</v>
          </cell>
          <cell r="CM541" t="str">
            <v>N/A</v>
          </cell>
          <cell r="CN541">
            <v>0</v>
          </cell>
          <cell r="CO541" t="str">
            <v>N/A</v>
          </cell>
          <cell r="CP541">
            <v>0</v>
          </cell>
          <cell r="CQ541" t="str">
            <v>N/A</v>
          </cell>
          <cell r="CR541">
            <v>0</v>
          </cell>
          <cell r="CS541" t="str">
            <v>N/A</v>
          </cell>
          <cell r="CT541">
            <v>0</v>
          </cell>
          <cell r="CU541" t="str">
            <v>N/A</v>
          </cell>
          <cell r="CV541">
            <v>0</v>
          </cell>
          <cell r="CW541">
            <v>48239173</v>
          </cell>
          <cell r="CX541" t="str">
            <v>NO</v>
          </cell>
          <cell r="CY541" t="str">
            <v>N/A</v>
          </cell>
          <cell r="CZ541" t="str">
            <v>N/A</v>
          </cell>
          <cell r="DA541" t="str">
            <v>N/A</v>
          </cell>
          <cell r="DB541">
            <v>45291</v>
          </cell>
          <cell r="DC541">
            <v>45291</v>
          </cell>
          <cell r="DD541">
            <v>-51</v>
          </cell>
          <cell r="DE541" t="str">
            <v>NO</v>
          </cell>
          <cell r="DF541" t="str">
            <v>Medellín</v>
          </cell>
          <cell r="DG541" t="str">
            <v>Cumplimiento</v>
          </cell>
          <cell r="DH541" t="str">
            <v>11-47-101015117</v>
          </cell>
          <cell r="DI541">
            <v>0</v>
          </cell>
          <cell r="DJ541" t="str">
            <v>Seguros del Estado S.A.</v>
          </cell>
          <cell r="DK541">
            <v>45064</v>
          </cell>
          <cell r="DL541" t="str">
            <v>18/05/2023 - 10/07/2024</v>
          </cell>
          <cell r="DM541">
            <v>45064</v>
          </cell>
          <cell r="DN541" t="str">
            <v>https://jepcolombia.sharepoint.com/:b:/g/SE/DAJ/SDC/ERdqPj3Yvj1Eo_Cml1ahNUQBbQXBJ_9oesuGv_95NG79Wg?e=CiefpD</v>
          </cell>
          <cell r="DO541" t="str">
            <v>Ninguna</v>
          </cell>
          <cell r="DP541" t="str">
            <v>Terminado</v>
          </cell>
          <cell r="DQ541" t="str">
            <v>Ingreso</v>
          </cell>
          <cell r="DR541" t="str">
            <v>N/A</v>
          </cell>
          <cell r="DS541" t="str">
            <v>COMUNICADOR AUDIOVISUAL Y MULTIMEDIAL</v>
          </cell>
          <cell r="DT541" t="str">
            <v>N/A</v>
          </cell>
          <cell r="DU541" t="str">
            <v>MASCULINO</v>
          </cell>
        </row>
        <row r="542">
          <cell r="AY542" t="str">
            <v>JEP-692-2023</v>
          </cell>
          <cell r="AZ542" t="str">
            <v>JEP-CSPO-679-2023</v>
          </cell>
          <cell r="BA542" t="str">
            <v>Mateo Avila</v>
          </cell>
          <cell r="BB542">
            <v>45113</v>
          </cell>
          <cell r="BC542" t="str">
            <v>Dervy Roberto Arboleda Quiñonez</v>
          </cell>
          <cell r="BD542" t="str">
            <v>Contratos o convenios que no requieren pluralidad de ofertas</v>
          </cell>
          <cell r="BE542" t="str">
            <v>1. Prestación de servicios</v>
          </cell>
          <cell r="BF542" t="str">
            <v>Cédula de ciudadanía</v>
          </cell>
          <cell r="BG542">
            <v>94432911</v>
          </cell>
          <cell r="BH542">
            <v>0</v>
          </cell>
          <cell r="BI542" t="str">
            <v>Persona Natural</v>
          </cell>
          <cell r="BJ542" t="str">
            <v>Cali</v>
          </cell>
          <cell r="BK542" t="str">
            <v>Prestar servicios profesionales para apoyar y acompañar a la Subdirección de Comunicaciones en la elaboración, producción, postproducción, edición y difusión de contenidos audiovisuales desde los territorios, conforme a la Política de Comunicaciones</v>
          </cell>
          <cell r="BL542" t="str">
            <v>Funciones de la dependencia</v>
          </cell>
          <cell r="BM542" t="str">
            <v>Harvey Danilo Suárez Morales</v>
          </cell>
          <cell r="BN542" t="str">
            <v>Secretaría Ejecutiva</v>
          </cell>
          <cell r="BO542" t="str">
            <v>AA- Subdirección de Comunicaciones</v>
          </cell>
          <cell r="BP542" t="str">
            <v>Hernando Salazar Palacio</v>
          </cell>
          <cell r="BQ542">
            <v>14238439</v>
          </cell>
          <cell r="BR542" t="str">
            <v>AA - Subdirección de Comunicaciones</v>
          </cell>
          <cell r="BS542" t="str">
            <v>Jorge Ivan Posada Duque</v>
          </cell>
          <cell r="BT542" t="str">
            <v>N/A</v>
          </cell>
          <cell r="BU542" t="str">
            <v>N/A</v>
          </cell>
          <cell r="BV542" t="str">
            <v>Inversión</v>
          </cell>
          <cell r="BW542">
            <v>37401292</v>
          </cell>
          <cell r="BX542" t="str">
            <v>N/A</v>
          </cell>
          <cell r="BY542" t="str">
            <v>N/A</v>
          </cell>
          <cell r="BZ542">
            <v>6375222</v>
          </cell>
          <cell r="CA542" t="str">
            <v>N/A</v>
          </cell>
          <cell r="CB542">
            <v>79323</v>
          </cell>
          <cell r="CC542" t="str">
            <v xml:space="preserve">	374723</v>
          </cell>
          <cell r="CD542">
            <v>2022011000068</v>
          </cell>
          <cell r="CE542">
            <v>45118</v>
          </cell>
          <cell r="CF542">
            <v>45125</v>
          </cell>
          <cell r="CG542" t="str">
            <v>N/A</v>
          </cell>
          <cell r="CH542" t="str">
            <v>N/A</v>
          </cell>
          <cell r="CI542" t="str">
            <v>N/A</v>
          </cell>
          <cell r="CJ542" t="str">
            <v>N/A</v>
          </cell>
          <cell r="CK542" t="str">
            <v>N/A</v>
          </cell>
          <cell r="CL542">
            <v>0</v>
          </cell>
          <cell r="CM542" t="str">
            <v>N/A</v>
          </cell>
          <cell r="CN542">
            <v>0</v>
          </cell>
          <cell r="CO542" t="str">
            <v>N/A</v>
          </cell>
          <cell r="CP542">
            <v>0</v>
          </cell>
          <cell r="CQ542" t="str">
            <v>N/A</v>
          </cell>
          <cell r="CR542">
            <v>0</v>
          </cell>
          <cell r="CS542" t="str">
            <v>N/A</v>
          </cell>
          <cell r="CT542">
            <v>0</v>
          </cell>
          <cell r="CU542" t="str">
            <v>N/A</v>
          </cell>
          <cell r="CV542">
            <v>0</v>
          </cell>
          <cell r="CW542">
            <v>37401292</v>
          </cell>
          <cell r="CX542" t="str">
            <v>NO</v>
          </cell>
          <cell r="CY542" t="str">
            <v>N/A</v>
          </cell>
          <cell r="CZ542" t="str">
            <v>N/A</v>
          </cell>
          <cell r="DA542" t="str">
            <v>N/A</v>
          </cell>
          <cell r="DB542">
            <v>45291</v>
          </cell>
          <cell r="DC542">
            <v>45291</v>
          </cell>
          <cell r="DD542">
            <v>-51</v>
          </cell>
          <cell r="DE542" t="str">
            <v>NO</v>
          </cell>
          <cell r="DF542" t="str">
            <v>Cali</v>
          </cell>
          <cell r="DG542" t="str">
            <v>Cumplimiento</v>
          </cell>
          <cell r="DH542" t="str">
            <v>11-47-101015611</v>
          </cell>
          <cell r="DI542">
            <v>0</v>
          </cell>
          <cell r="DJ542" t="str">
            <v>Seguros del Estado S.A.</v>
          </cell>
          <cell r="DK542">
            <v>45119</v>
          </cell>
          <cell r="DL542" t="str">
            <v>12/07/2023 - 10/07/2024</v>
          </cell>
          <cell r="DM542">
            <v>45124</v>
          </cell>
          <cell r="DN542" t="str">
            <v>https://jepcolombia.sharepoint.com/:b:/g/SE/DAJ/SDC/EUWFZ_sVW9tIiLM53KUylSgBNsfsQKmyotOp5Sr61DsIAw?e=DwyW9a</v>
          </cell>
          <cell r="DO542" t="str">
            <v>Ninguna</v>
          </cell>
          <cell r="DP542" t="str">
            <v>Terminado</v>
          </cell>
          <cell r="DQ542" t="str">
            <v>Ingreso</v>
          </cell>
          <cell r="DR542" t="str">
            <v>N/A</v>
          </cell>
          <cell r="DS542" t="str">
            <v>LICENCIADA EN ARTES ESCÉNICAS</v>
          </cell>
          <cell r="DT542" t="str">
            <v>N/A</v>
          </cell>
          <cell r="DU542" t="str">
            <v>MASCULINO</v>
          </cell>
        </row>
        <row r="543">
          <cell r="AY543" t="str">
            <v>JEP-740-2023</v>
          </cell>
          <cell r="AZ543" t="str">
            <v>JEP-CSPO-720-2024</v>
          </cell>
          <cell r="BA543" t="str">
            <v>Mateo Avila</v>
          </cell>
          <cell r="BB543">
            <v>45142</v>
          </cell>
          <cell r="BC543" t="str">
            <v>Jesús Manuel Peña May</v>
          </cell>
          <cell r="BD543" t="str">
            <v>Contratos o convenios que no requieren pluralidad de ofertas</v>
          </cell>
          <cell r="BE543" t="str">
            <v>1. Prestación de servicios</v>
          </cell>
          <cell r="BF543" t="str">
            <v>Cedula de ciudadania</v>
          </cell>
          <cell r="BG543">
            <v>1047450349</v>
          </cell>
          <cell r="BH543">
            <v>7</v>
          </cell>
          <cell r="BI543" t="str">
            <v>Persona Natural</v>
          </cell>
          <cell r="BJ543" t="str">
            <v>Cartagena</v>
          </cell>
          <cell r="BK543" t="str">
            <v>Prestar servicios profesionales para apoyar y acompañar a la Subdirección de Comunicaciones en la elaboración, producción, postproducción, edición y difusión de contenidos audiovisuales desde los territorios, conforme a la Política de Comunicaciones</v>
          </cell>
          <cell r="BL543" t="str">
            <v>Funciones de la dependencia</v>
          </cell>
          <cell r="BM543" t="str">
            <v>Harvey Danilo Suárez Morales</v>
          </cell>
          <cell r="BN543" t="str">
            <v>Secretaría Ejecutiva</v>
          </cell>
          <cell r="BO543" t="str">
            <v>AA- Subdirección de Comunicaciones</v>
          </cell>
          <cell r="BP543" t="str">
            <v>Hernando Salazar Palacio</v>
          </cell>
          <cell r="BQ543">
            <v>14238439</v>
          </cell>
          <cell r="BR543" t="str">
            <v>AA - Subdirección de Comunicaciones</v>
          </cell>
          <cell r="BS543" t="str">
            <v>N/A</v>
          </cell>
          <cell r="BT543" t="str">
            <v>N/A</v>
          </cell>
          <cell r="BU543" t="str">
            <v>N/A</v>
          </cell>
          <cell r="BV543" t="str">
            <v>Inversión</v>
          </cell>
          <cell r="BW543">
            <v>31663591</v>
          </cell>
          <cell r="BX543" t="str">
            <v>N/A</v>
          </cell>
          <cell r="BY543" t="str">
            <v>N/A</v>
          </cell>
          <cell r="BZ543">
            <v>6375222</v>
          </cell>
          <cell r="CA543" t="str">
            <v>N/A</v>
          </cell>
          <cell r="CB543">
            <v>79423</v>
          </cell>
          <cell r="CC543" t="str">
            <v xml:space="preserve">	483723</v>
          </cell>
          <cell r="CD543">
            <v>2022011000068</v>
          </cell>
          <cell r="CE543">
            <v>45167</v>
          </cell>
          <cell r="CF543">
            <v>45170</v>
          </cell>
          <cell r="CG543" t="str">
            <v>N/A</v>
          </cell>
          <cell r="CH543" t="str">
            <v>N/A</v>
          </cell>
          <cell r="CI543" t="str">
            <v>N/A</v>
          </cell>
          <cell r="CJ543" t="str">
            <v>N/A</v>
          </cell>
          <cell r="CK543" t="str">
            <v>N/A</v>
          </cell>
          <cell r="CL543">
            <v>0</v>
          </cell>
          <cell r="CM543" t="str">
            <v>N/A</v>
          </cell>
          <cell r="CN543">
            <v>0</v>
          </cell>
          <cell r="CO543" t="str">
            <v>N/A</v>
          </cell>
          <cell r="CP543">
            <v>0</v>
          </cell>
          <cell r="CQ543" t="str">
            <v>N/A</v>
          </cell>
          <cell r="CR543">
            <v>0</v>
          </cell>
          <cell r="CS543" t="str">
            <v>N/A</v>
          </cell>
          <cell r="CT543">
            <v>0</v>
          </cell>
          <cell r="CU543" t="str">
            <v>N/A</v>
          </cell>
          <cell r="CV543">
            <v>0</v>
          </cell>
          <cell r="CW543">
            <v>31663591</v>
          </cell>
          <cell r="CX543" t="str">
            <v>NO</v>
          </cell>
          <cell r="CY543" t="str">
            <v>N/A</v>
          </cell>
          <cell r="CZ543" t="str">
            <v>N/A</v>
          </cell>
          <cell r="DA543" t="str">
            <v>N/A</v>
          </cell>
          <cell r="DB543">
            <v>45291</v>
          </cell>
          <cell r="DC543">
            <v>45291</v>
          </cell>
          <cell r="DD543">
            <v>-51</v>
          </cell>
          <cell r="DE543" t="str">
            <v>NO</v>
          </cell>
          <cell r="DF543" t="str">
            <v>Sincelejo</v>
          </cell>
          <cell r="DG543" t="str">
            <v>Cumplimiento</v>
          </cell>
          <cell r="DH543" t="str">
            <v>11-47-101016359</v>
          </cell>
          <cell r="DI543">
            <v>0</v>
          </cell>
          <cell r="DJ543" t="str">
            <v>Seguros del Estado S.A.</v>
          </cell>
          <cell r="DK543">
            <v>45167</v>
          </cell>
          <cell r="DL543" t="str">
            <v>29/08/2023 - 10/07/2024</v>
          </cell>
          <cell r="DM543">
            <v>45169</v>
          </cell>
          <cell r="DN543" t="str">
            <v>https://jepcolombia.sharepoint.com/:b:/g/SE/DAJ/SDC/EW8ptv-EZ5BDv55MQ5LbVoABXOGoaOi7pFHC5uXgPs7fog?e=jf57VZ</v>
          </cell>
          <cell r="DO543" t="str">
            <v>Ninguna</v>
          </cell>
          <cell r="DP543" t="str">
            <v>Terminado</v>
          </cell>
          <cell r="DQ543" t="str">
            <v>Ingreso</v>
          </cell>
          <cell r="DR543" t="str">
            <v>N/A</v>
          </cell>
          <cell r="DS543" t="str">
            <v>COMUNICACIÓN SOCIAL</v>
          </cell>
          <cell r="DT543" t="str">
            <v>N/A</v>
          </cell>
          <cell r="DU543" t="str">
            <v>MASCULINO</v>
          </cell>
        </row>
        <row r="544">
          <cell r="AY544" t="str">
            <v>JEP-806-2023</v>
          </cell>
          <cell r="AZ544" t="str">
            <v>JEP-CSPO-777-2023</v>
          </cell>
          <cell r="BA544" t="str">
            <v>Mateo Avila</v>
          </cell>
          <cell r="BB544">
            <v>45201</v>
          </cell>
          <cell r="BC544" t="str">
            <v>Isaias Andrés Montaño Carrillo</v>
          </cell>
          <cell r="BD544" t="str">
            <v>Contratos o convenios que no requieren pluralidad de ofertas</v>
          </cell>
          <cell r="BE544" t="str">
            <v>1. Prestación de servicios</v>
          </cell>
          <cell r="BF544" t="str">
            <v>Cédula de ciudadanía</v>
          </cell>
          <cell r="BG544">
            <v>1192778065</v>
          </cell>
          <cell r="BH544">
            <v>6</v>
          </cell>
          <cell r="BI544" t="str">
            <v>Persona Natural</v>
          </cell>
          <cell r="BJ544" t="str">
            <v xml:space="preserve">Valledupar </v>
          </cell>
          <cell r="BK544" t="str">
            <v>Prestar servicios profesionales para apoyar y acompañar a la Subdirección de Comunicaciones en la elaboración, producción, postproducción, edición y difusión de contenidos audiovisuales desde los territorios, conforme a la Política de Comunicaciones.</v>
          </cell>
          <cell r="BL544" t="str">
            <v>Funciones de la dependencia</v>
          </cell>
          <cell r="BM544" t="str">
            <v>Harvey Danilo Suárez Morales</v>
          </cell>
          <cell r="BN544" t="str">
            <v>Secretaría Ejecutiva</v>
          </cell>
          <cell r="BO544" t="str">
            <v>AA- Subdirección de Comunicaciones</v>
          </cell>
          <cell r="BP544" t="str">
            <v>Hernando Salazar Palacio</v>
          </cell>
          <cell r="BQ544">
            <v>14238439</v>
          </cell>
          <cell r="BR544" t="str">
            <v>AA - Subdirección de Comunicaciones</v>
          </cell>
          <cell r="BS544" t="str">
            <v>N/A</v>
          </cell>
          <cell r="BT544" t="str">
            <v>N/A</v>
          </cell>
          <cell r="BU544" t="str">
            <v>N/A</v>
          </cell>
          <cell r="BV544" t="str">
            <v>Inversión</v>
          </cell>
          <cell r="BW544">
            <v>6830581</v>
          </cell>
          <cell r="BX544" t="str">
            <v>N/A</v>
          </cell>
          <cell r="BY544" t="str">
            <v>N/A</v>
          </cell>
          <cell r="BZ544">
            <v>3794773</v>
          </cell>
          <cell r="CA544" t="str">
            <v>N/A</v>
          </cell>
          <cell r="CB544">
            <v>110423</v>
          </cell>
          <cell r="CC544">
            <v>659523</v>
          </cell>
          <cell r="CD544">
            <v>2022011000068</v>
          </cell>
          <cell r="CE544">
            <v>45243</v>
          </cell>
          <cell r="CF544">
            <v>45246</v>
          </cell>
          <cell r="CG544" t="str">
            <v>N/A</v>
          </cell>
          <cell r="CH544" t="str">
            <v>N/A</v>
          </cell>
          <cell r="CI544" t="str">
            <v>N/A</v>
          </cell>
          <cell r="CJ544" t="str">
            <v>N/A</v>
          </cell>
          <cell r="CK544" t="str">
            <v>N/A</v>
          </cell>
          <cell r="CL544">
            <v>0</v>
          </cell>
          <cell r="CM544" t="str">
            <v>N/A</v>
          </cell>
          <cell r="CN544">
            <v>0</v>
          </cell>
          <cell r="CO544" t="str">
            <v>N/A</v>
          </cell>
          <cell r="CP544">
            <v>0</v>
          </cell>
          <cell r="CQ544" t="str">
            <v>N/A</v>
          </cell>
          <cell r="CR544">
            <v>0</v>
          </cell>
          <cell r="CS544" t="str">
            <v>N/A</v>
          </cell>
          <cell r="CT544">
            <v>0</v>
          </cell>
          <cell r="CU544" t="str">
            <v>N/A</v>
          </cell>
          <cell r="CV544">
            <v>0</v>
          </cell>
          <cell r="CW544">
            <v>6830581</v>
          </cell>
          <cell r="CX544" t="str">
            <v>NO</v>
          </cell>
          <cell r="CY544" t="str">
            <v>N/A</v>
          </cell>
          <cell r="CZ544" t="str">
            <v>N/A</v>
          </cell>
          <cell r="DA544" t="str">
            <v>N/A</v>
          </cell>
          <cell r="DB544">
            <v>45291</v>
          </cell>
          <cell r="DC544">
            <v>45291</v>
          </cell>
          <cell r="DD544">
            <v>-51</v>
          </cell>
          <cell r="DE544" t="str">
            <v>NO</v>
          </cell>
          <cell r="DF544" t="str">
            <v>Valledupar</v>
          </cell>
          <cell r="DG544" t="str">
            <v>Cumplimiento</v>
          </cell>
          <cell r="DH544" t="str">
            <v>11-47-101017654</v>
          </cell>
          <cell r="DI544">
            <v>0</v>
          </cell>
          <cell r="DJ544" t="str">
            <v>Seguros del Estado S.A.</v>
          </cell>
          <cell r="DK544">
            <v>45244</v>
          </cell>
          <cell r="DL544" t="str">
            <v>14//11/2023 - 10/07/2024</v>
          </cell>
          <cell r="DM544">
            <v>45246</v>
          </cell>
          <cell r="DN544" t="str">
            <v>https://jepcolombia.sharepoint.com/:b:/g/SE/DAJ/SDC/EfblcdIH-3NAlJCtOUSGDNkBcpvYexBwR4JXA-G_TY8LoA?e=ezcW6g</v>
          </cell>
          <cell r="DO544" t="str">
            <v>Ninguna</v>
          </cell>
          <cell r="DP544" t="str">
            <v>Terminado</v>
          </cell>
          <cell r="DQ544" t="str">
            <v>Ingreso</v>
          </cell>
          <cell r="DR544" t="str">
            <v>N/A</v>
          </cell>
          <cell r="DS544" t="str">
            <v>SIN TITULO</v>
          </cell>
          <cell r="DT544" t="str">
            <v>N/A</v>
          </cell>
          <cell r="DU544" t="str">
            <v>MASCULINO</v>
          </cell>
        </row>
        <row r="545">
          <cell r="AY545" t="str">
            <v>JEP-752-2023</v>
          </cell>
          <cell r="AZ545" t="str">
            <v>JEP-CSPO-729-2023</v>
          </cell>
          <cell r="BA545" t="str">
            <v>Julieth Barrera</v>
          </cell>
          <cell r="BB545">
            <v>45161</v>
          </cell>
          <cell r="BC545" t="str">
            <v>Radio Televisión Nacional de Colombia</v>
          </cell>
          <cell r="BD545" t="str">
            <v>Contratos o convenios que no requieren pluralidad de ofertas</v>
          </cell>
          <cell r="BE545" t="str">
            <v>1. Prestación de servicios</v>
          </cell>
          <cell r="BF545" t="str">
            <v>NIT</v>
          </cell>
          <cell r="BG545">
            <v>900002583</v>
          </cell>
          <cell r="BH545">
            <v>6</v>
          </cell>
          <cell r="BI545" t="str">
            <v>Persona Jurídica</v>
          </cell>
          <cell r="BJ545" t="str">
            <v>Bogotá D.C.</v>
          </cell>
          <cell r="BK545" t="str">
            <v>RTVC se obliga con la JEP, a prestar por sus propios medios con plena autonomía técnica y administrativa, los servicios de producción, postproducción y emisión en sus plataformas de los contenidos audiovisuales acordados con la entidad. Así mismo, a realizar la divulgación y promoción de las piezas y mensajes establecidas en las estrategias de comunicación de la entidad en otras plataformas y medios de comunicación nacionales, regionales, locales, comunitarios y digitales
Contratista: Radio Televisión Nacional de Colombia</v>
          </cell>
          <cell r="BL545" t="str">
            <v>Funciones de la dependencia</v>
          </cell>
          <cell r="BM545" t="str">
            <v>Angela Maria Mora Soto</v>
          </cell>
          <cell r="BN545" t="str">
            <v>Subsecretaría Ejecutiva</v>
          </cell>
          <cell r="BO545" t="str">
            <v>AA- Subdirección de Comunicaciones</v>
          </cell>
          <cell r="BP545" t="str">
            <v>Hernando Salazar Palacio</v>
          </cell>
          <cell r="BQ545">
            <v>14238439</v>
          </cell>
          <cell r="BR545" t="str">
            <v>AA - Subdirección de Comunicaciones</v>
          </cell>
          <cell r="BS545" t="str">
            <v>N/A</v>
          </cell>
          <cell r="BT545" t="str">
            <v>N/A</v>
          </cell>
          <cell r="BU545" t="str">
            <v>N/A</v>
          </cell>
          <cell r="BV545" t="str">
            <v>Inversión</v>
          </cell>
          <cell r="BW545">
            <v>978340744</v>
          </cell>
          <cell r="BX545" t="str">
            <v>N/A</v>
          </cell>
          <cell r="BY545" t="str">
            <v>N/A</v>
          </cell>
          <cell r="BZ545" t="str">
            <v>N/A</v>
          </cell>
          <cell r="CA545" t="str">
            <v>N/A</v>
          </cell>
          <cell r="CB545">
            <v>99123</v>
          </cell>
          <cell r="CC545">
            <v>99123</v>
          </cell>
          <cell r="CD545">
            <v>2022011000068</v>
          </cell>
          <cell r="CE545">
            <v>45168</v>
          </cell>
          <cell r="CF545">
            <v>45170</v>
          </cell>
          <cell r="CG545" t="str">
            <v>N/A</v>
          </cell>
          <cell r="CH545" t="str">
            <v>N/A</v>
          </cell>
          <cell r="CI545" t="str">
            <v>N/A</v>
          </cell>
          <cell r="CJ545" t="str">
            <v>N/A</v>
          </cell>
          <cell r="CK545" t="str">
            <v>N/A</v>
          </cell>
          <cell r="CL545">
            <v>0</v>
          </cell>
          <cell r="CM545" t="str">
            <v>N/A</v>
          </cell>
          <cell r="CN545">
            <v>0</v>
          </cell>
          <cell r="CO545" t="str">
            <v>N/A</v>
          </cell>
          <cell r="CP545">
            <v>0</v>
          </cell>
          <cell r="CQ545" t="str">
            <v>N/A</v>
          </cell>
          <cell r="CR545">
            <v>0</v>
          </cell>
          <cell r="CS545" t="str">
            <v>N/A</v>
          </cell>
          <cell r="CT545">
            <v>0</v>
          </cell>
          <cell r="CU545" t="str">
            <v>N/A</v>
          </cell>
          <cell r="CV545">
            <v>0</v>
          </cell>
          <cell r="CW545">
            <v>978340744</v>
          </cell>
          <cell r="CX545" t="str">
            <v>NO</v>
          </cell>
          <cell r="CY545" t="str">
            <v>N/A</v>
          </cell>
          <cell r="CZ545" t="str">
            <v>N/A</v>
          </cell>
          <cell r="DA545" t="str">
            <v>N/A</v>
          </cell>
          <cell r="DB545">
            <v>45291</v>
          </cell>
          <cell r="DC545">
            <v>45291</v>
          </cell>
          <cell r="DD545">
            <v>-51</v>
          </cell>
          <cell r="DE545" t="str">
            <v>SI</v>
          </cell>
          <cell r="DF545" t="str">
            <v>Bogotá D.C.</v>
          </cell>
          <cell r="DG545" t="str">
            <v>N/A</v>
          </cell>
          <cell r="DH545" t="str">
            <v>N/A</v>
          </cell>
          <cell r="DI545" t="str">
            <v>N/A</v>
          </cell>
          <cell r="DJ545" t="str">
            <v>N/A</v>
          </cell>
          <cell r="DK545" t="str">
            <v>N/A</v>
          </cell>
          <cell r="DL545" t="str">
            <v>N/A</v>
          </cell>
          <cell r="DM545" t="str">
            <v>N/A</v>
          </cell>
          <cell r="DN545" t="str">
            <v>N/A</v>
          </cell>
          <cell r="DO545" t="str">
            <v>Ninguna</v>
          </cell>
          <cell r="DP545" t="str">
            <v>Terminado</v>
          </cell>
          <cell r="DQ545" t="str">
            <v>Ingreso</v>
          </cell>
          <cell r="DR545" t="str">
            <v>N/A</v>
          </cell>
          <cell r="DS545" t="str">
            <v>N/A</v>
          </cell>
          <cell r="DT545" t="str">
            <v>N/A</v>
          </cell>
          <cell r="DU545" t="str">
            <v>N/A</v>
          </cell>
        </row>
        <row r="546">
          <cell r="AY546" t="str">
            <v>JEP-826-2023</v>
          </cell>
          <cell r="AZ546" t="str">
            <v>JEP-CSPO-796-2023</v>
          </cell>
          <cell r="BA546" t="str">
            <v>Arinson Ruiz</v>
          </cell>
          <cell r="BB546">
            <v>45217</v>
          </cell>
          <cell r="BC546" t="str">
            <v>Nestor Andres Peña Ruiz</v>
          </cell>
          <cell r="BD546" t="str">
            <v>Contratos o convenios que no requieren pluralidad de ofertas</v>
          </cell>
          <cell r="BE546" t="str">
            <v>1. Prestación de servicios</v>
          </cell>
          <cell r="BF546" t="str">
            <v>Cédula de ciudadanía</v>
          </cell>
          <cell r="BG546">
            <v>1020759554</v>
          </cell>
          <cell r="BH546">
            <v>0</v>
          </cell>
          <cell r="BI546" t="str">
            <v>Persona Natural</v>
          </cell>
          <cell r="BJ546" t="str">
            <v>Bogotá D.C.</v>
          </cell>
          <cell r="BK546" t="str">
            <v>Prestar los servicios profesionales en los temas de proyectos de TI para apoyar y acompañar a la dirección de tecnologías de la información en el desarrollo, implementación y soporte de proyectos de analítica de datos y anonimización de información</v>
          </cell>
          <cell r="BL546" t="str">
            <v>Funciones de la dependencia</v>
          </cell>
          <cell r="BM546" t="str">
            <v>Harvey Danilo Suárez Morales</v>
          </cell>
          <cell r="BN546" t="str">
            <v>Secretaría Ejecutiva</v>
          </cell>
          <cell r="BO546" t="str">
            <v>C- Dirección de TI</v>
          </cell>
          <cell r="BP546" t="str">
            <v>Diana Lucia Pinilla Marin</v>
          </cell>
          <cell r="BQ546">
            <v>52021909</v>
          </cell>
          <cell r="BR546" t="str">
            <v>C- Dirección de TI</v>
          </cell>
          <cell r="BS546" t="str">
            <v>N/A</v>
          </cell>
          <cell r="BT546" t="str">
            <v>N/A</v>
          </cell>
          <cell r="BU546" t="str">
            <v>N/A</v>
          </cell>
          <cell r="BV546" t="str">
            <v>Inversión</v>
          </cell>
          <cell r="BW546">
            <v>23649020</v>
          </cell>
          <cell r="BX546" t="str">
            <v>N/A</v>
          </cell>
          <cell r="BY546" t="str">
            <v>N/A</v>
          </cell>
          <cell r="BZ546">
            <v>8652088</v>
          </cell>
          <cell r="CA546" t="str">
            <v>N/A</v>
          </cell>
          <cell r="CB546">
            <v>111823</v>
          </cell>
          <cell r="CC546">
            <v>620723</v>
          </cell>
          <cell r="CD546">
            <v>2022011000049</v>
          </cell>
          <cell r="CE546">
            <v>45222</v>
          </cell>
          <cell r="CF546">
            <v>45229</v>
          </cell>
          <cell r="CG546" t="str">
            <v>N/A</v>
          </cell>
          <cell r="CH546" t="str">
            <v>N/A</v>
          </cell>
          <cell r="CI546" t="str">
            <v>N/A</v>
          </cell>
          <cell r="CJ546" t="str">
            <v>N/A</v>
          </cell>
          <cell r="CK546" t="str">
            <v>N/A</v>
          </cell>
          <cell r="CL546">
            <v>0</v>
          </cell>
          <cell r="CM546" t="str">
            <v>N/A</v>
          </cell>
          <cell r="CN546">
            <v>0</v>
          </cell>
          <cell r="CO546" t="str">
            <v>N/A</v>
          </cell>
          <cell r="CP546">
            <v>0</v>
          </cell>
          <cell r="CQ546" t="str">
            <v>N/A</v>
          </cell>
          <cell r="CR546">
            <v>0</v>
          </cell>
          <cell r="CS546" t="str">
            <v>N/A</v>
          </cell>
          <cell r="CT546">
            <v>0</v>
          </cell>
          <cell r="CU546" t="str">
            <v>N/A</v>
          </cell>
          <cell r="CV546">
            <v>0</v>
          </cell>
          <cell r="CW546">
            <v>23649020</v>
          </cell>
          <cell r="CX546" t="str">
            <v>NO</v>
          </cell>
          <cell r="CY546" t="str">
            <v>N/A</v>
          </cell>
          <cell r="CZ546" t="str">
            <v>N/A</v>
          </cell>
          <cell r="DA546" t="str">
            <v>N/A</v>
          </cell>
          <cell r="DB546">
            <v>45291</v>
          </cell>
          <cell r="DC546">
            <v>45291</v>
          </cell>
          <cell r="DD546">
            <v>-51</v>
          </cell>
          <cell r="DE546" t="str">
            <v>NO</v>
          </cell>
          <cell r="DF546" t="str">
            <v>Bogotá D.C.</v>
          </cell>
          <cell r="DG546" t="str">
            <v>Cumplimiento</v>
          </cell>
          <cell r="DH546" t="str">
            <v>33-45-101122576</v>
          </cell>
          <cell r="DI546">
            <v>0</v>
          </cell>
          <cell r="DJ546" t="str">
            <v>Seguros del Estado S.A.</v>
          </cell>
          <cell r="DK546">
            <v>45223</v>
          </cell>
          <cell r="DL546" t="str">
            <v>18/10/2023 - 30/06/2023</v>
          </cell>
          <cell r="DM546">
            <v>45229</v>
          </cell>
          <cell r="DN546" t="str">
            <v>https://jepcolombia.sharepoint.com/:b:/g/SE/DAJ/SDC/EQu2Rpt7-jlItpskV6H6A14BILDUqXI-dwyciRn1KoJ1Rg?e=8WTuLw</v>
          </cell>
          <cell r="DO546" t="str">
            <v>Ninguna</v>
          </cell>
          <cell r="DP546" t="str">
            <v>Terminado</v>
          </cell>
          <cell r="DQ546" t="str">
            <v>Ingreso</v>
          </cell>
          <cell r="DR546" t="str">
            <v>N/A</v>
          </cell>
          <cell r="DS546" t="str">
            <v>ARTES PLÁSTICAS</v>
          </cell>
          <cell r="DT546" t="str">
            <v>N/A</v>
          </cell>
          <cell r="DU546" t="str">
            <v>MASCULINO</v>
          </cell>
        </row>
        <row r="547">
          <cell r="AY547" t="str">
            <v>JEP-460-2023</v>
          </cell>
          <cell r="AZ547" t="str">
            <v>JEP-CSPO-459-2023</v>
          </cell>
          <cell r="BA547" t="str">
            <v>Arinson Ruiz</v>
          </cell>
          <cell r="BB547">
            <v>44979</v>
          </cell>
          <cell r="BC547" t="str">
            <v>Jose Gilberto Quintin Rojas </v>
          </cell>
          <cell r="BD547" t="str">
            <v>Contratos o convenios que no requieren pluralidad de ofertas</v>
          </cell>
          <cell r="BE547" t="str">
            <v>1. Prestación de servicios</v>
          </cell>
          <cell r="BF547" t="str">
            <v>Cédula de ciudadanía</v>
          </cell>
          <cell r="BG547">
            <v>79359837</v>
          </cell>
          <cell r="BH547">
            <v>7</v>
          </cell>
          <cell r="BI547" t="str">
            <v>Persona Natural</v>
          </cell>
          <cell r="BJ547" t="str">
            <v>Bogotá D.C.</v>
          </cell>
          <cell r="BK547" t="str">
            <v xml:space="preserve">Prestar servicios profesionales para apoyar y acompañar a la dirección de tecnologías de la información (DTI) en el seguimiento al sistema vista, en las actividades relacionadas con el apoyo en la identificación de nuevas necesidades, en la identificación y especificación de requerimientos y gestión del ciclo de desarrollo de los mismos, garantizando el alcance definido </v>
          </cell>
          <cell r="BL547" t="str">
            <v>Funciones de la dependencia</v>
          </cell>
          <cell r="BM547" t="str">
            <v>Harvey Danilo Suárez Morales</v>
          </cell>
          <cell r="BN547" t="str">
            <v>Secretaría Ejecutiva</v>
          </cell>
          <cell r="BO547" t="str">
            <v>C- Dirección de TI</v>
          </cell>
          <cell r="BP547" t="str">
            <v>Natalia Lorena Arbeláez Mendoza</v>
          </cell>
          <cell r="BQ547">
            <v>1053784979</v>
          </cell>
          <cell r="BR547" t="str">
            <v>C- Dirección de TI</v>
          </cell>
          <cell r="BS547" t="str">
            <v>N/A</v>
          </cell>
          <cell r="BT547" t="str">
            <v>N/A</v>
          </cell>
          <cell r="BU547" t="str">
            <v>N/A</v>
          </cell>
          <cell r="BV547" t="str">
            <v>Inversión</v>
          </cell>
          <cell r="BW547">
            <v>87962890</v>
          </cell>
          <cell r="BX547" t="str">
            <v>N/A</v>
          </cell>
          <cell r="BY547" t="str">
            <v>N/A</v>
          </cell>
          <cell r="BZ547">
            <v>8652088</v>
          </cell>
          <cell r="CA547" t="str">
            <v>N/A</v>
          </cell>
          <cell r="CB547">
            <v>80323</v>
          </cell>
          <cell r="CC547">
            <v>115223</v>
          </cell>
          <cell r="CD547">
            <v>2022011000049</v>
          </cell>
          <cell r="CE547">
            <v>44984</v>
          </cell>
          <cell r="CF547">
            <v>44987</v>
          </cell>
          <cell r="CG547" t="str">
            <v>Carlos Alberto Alvira Oliveros</v>
          </cell>
          <cell r="CH547" t="str">
            <v>Cedula de ciudadanía</v>
          </cell>
          <cell r="CI547">
            <v>79516233</v>
          </cell>
          <cell r="CJ547">
            <v>2</v>
          </cell>
          <cell r="CK547">
            <v>45170</v>
          </cell>
          <cell r="CL547">
            <v>0</v>
          </cell>
          <cell r="CM547" t="str">
            <v>N/A</v>
          </cell>
          <cell r="CN547">
            <v>0</v>
          </cell>
          <cell r="CO547" t="str">
            <v>N/A</v>
          </cell>
          <cell r="CP547">
            <v>0</v>
          </cell>
          <cell r="CQ547" t="str">
            <v>N/A</v>
          </cell>
          <cell r="CR547">
            <v>0</v>
          </cell>
          <cell r="CS547" t="str">
            <v>N/A</v>
          </cell>
          <cell r="CT547">
            <v>0</v>
          </cell>
          <cell r="CU547" t="str">
            <v>N/A</v>
          </cell>
          <cell r="CV547">
            <v>0</v>
          </cell>
          <cell r="CW547">
            <v>87962890</v>
          </cell>
          <cell r="CX547" t="str">
            <v>NO</v>
          </cell>
          <cell r="CY547" t="str">
            <v>N/A</v>
          </cell>
          <cell r="CZ547" t="str">
            <v>N/A</v>
          </cell>
          <cell r="DA547" t="str">
            <v>N/A</v>
          </cell>
          <cell r="DB547">
            <v>45291</v>
          </cell>
          <cell r="DC547">
            <v>45291</v>
          </cell>
          <cell r="DD547">
            <v>-51</v>
          </cell>
          <cell r="DE547" t="str">
            <v>NO</v>
          </cell>
          <cell r="DF547" t="str">
            <v>Bogotá D.C.</v>
          </cell>
          <cell r="DG547" t="str">
            <v>Cumplimiento</v>
          </cell>
          <cell r="DH547" t="str">
            <v>14-45-101093409</v>
          </cell>
          <cell r="DI547">
            <v>0</v>
          </cell>
          <cell r="DJ547" t="str">
            <v>Seguros del Estado S,A,</v>
          </cell>
          <cell r="DK547">
            <v>44986</v>
          </cell>
          <cell r="DL547" t="str">
            <v>27/02/2023 - 30/06/2024</v>
          </cell>
          <cell r="DM547">
            <v>44986</v>
          </cell>
          <cell r="DN547" t="str">
            <v>https://jepcolombia.sharepoint.com/:b:/g/SE/DAJ/SDC/EQ2r5VgQX0ZGkvi7ZPmSxrEBSZr86Ig-b064yRWNbTfPRw?e=lyGX6w</v>
          </cell>
          <cell r="DO547" t="str">
            <v>El 1/09/2023 fue publicado cesión del contrato de prestación de servicios No. JEP-460-2023</v>
          </cell>
          <cell r="DP547" t="str">
            <v>Terminado</v>
          </cell>
          <cell r="DQ547" t="str">
            <v>Cesión</v>
          </cell>
          <cell r="DR547" t="str">
            <v>N/A</v>
          </cell>
          <cell r="DS547" t="str">
            <v>INGENIERIA DE SISTEMAS</v>
          </cell>
          <cell r="DT547" t="str">
            <v>N/A</v>
          </cell>
          <cell r="DU547" t="str">
            <v>MASCULINO</v>
          </cell>
        </row>
        <row r="548">
          <cell r="AY548" t="str">
            <v>JEP-516-2023</v>
          </cell>
          <cell r="AZ548" t="str">
            <v>JEP-CSPO-515-2023</v>
          </cell>
          <cell r="BA548" t="str">
            <v>Arinson Ruiz</v>
          </cell>
          <cell r="BB548">
            <v>44991</v>
          </cell>
          <cell r="BC548" t="str">
            <v xml:space="preserve">Piedad Cristina Mogollon Sanchez </v>
          </cell>
          <cell r="BD548" t="str">
            <v>Contratos o convenios que no requieren pluralidad de ofertas</v>
          </cell>
          <cell r="BE548" t="str">
            <v>1. Prestación de servicios</v>
          </cell>
          <cell r="BF548" t="str">
            <v>Cédula de ciudadanía</v>
          </cell>
          <cell r="BG548">
            <v>51984988</v>
          </cell>
          <cell r="BH548">
            <v>9</v>
          </cell>
          <cell r="BI548" t="str">
            <v>Persona Natural</v>
          </cell>
          <cell r="BJ548" t="str">
            <v>Bogotá D.C.</v>
          </cell>
          <cell r="BK548" t="str">
            <v>Prestar servicios profesionales para apoyar y acompañar a la dirección de ti, en los aspectos técnicos y administrativos de las actividades de supervisión y operación asociados con el procesos de soporte de ti, control a los contratos vigentes y apoyo en la elaboración del plan de tecnologías de la información PTI</v>
          </cell>
          <cell r="BL548" t="str">
            <v>Funciones de la dependencia</v>
          </cell>
          <cell r="BM548" t="str">
            <v>Harvey Danilo Suárez Morales</v>
          </cell>
          <cell r="BN548" t="str">
            <v>Secretaría Ejecutiva</v>
          </cell>
          <cell r="BO548" t="str">
            <v>C- Dirección de TI</v>
          </cell>
          <cell r="BP548" t="str">
            <v>Alicia Mercedes Arenas Valderrama</v>
          </cell>
          <cell r="BQ548">
            <v>51815822</v>
          </cell>
          <cell r="BR548" t="str">
            <v>C- Dirección de TI</v>
          </cell>
          <cell r="BS548" t="str">
            <v>N/A</v>
          </cell>
          <cell r="BT548" t="str">
            <v>N/A</v>
          </cell>
          <cell r="BU548" t="str">
            <v>N/A</v>
          </cell>
          <cell r="BV548" t="str">
            <v>Inversión</v>
          </cell>
          <cell r="BW548">
            <v>86520880</v>
          </cell>
          <cell r="BX548" t="str">
            <v>N/A</v>
          </cell>
          <cell r="BY548" t="str">
            <v>N/A</v>
          </cell>
          <cell r="BZ548">
            <v>8652088</v>
          </cell>
          <cell r="CA548" t="str">
            <v>N/A</v>
          </cell>
          <cell r="CB548">
            <v>83223</v>
          </cell>
          <cell r="CC548">
            <v>146023</v>
          </cell>
          <cell r="CD548">
            <v>2018011001175</v>
          </cell>
          <cell r="CE548">
            <v>44996</v>
          </cell>
          <cell r="CF548">
            <v>44999</v>
          </cell>
          <cell r="CG548" t="str">
            <v>Abelardo Rodriguez Giraldo</v>
          </cell>
          <cell r="CH548" t="str">
            <v>Cedula de ciudadanía</v>
          </cell>
          <cell r="CI548">
            <v>10279159</v>
          </cell>
          <cell r="CJ548">
            <v>7</v>
          </cell>
          <cell r="CK548">
            <v>45084</v>
          </cell>
          <cell r="CL548">
            <v>0</v>
          </cell>
          <cell r="CM548" t="str">
            <v>N/A</v>
          </cell>
          <cell r="CN548">
            <v>0</v>
          </cell>
          <cell r="CO548" t="str">
            <v>N/A</v>
          </cell>
          <cell r="CP548">
            <v>0</v>
          </cell>
          <cell r="CQ548" t="str">
            <v>N/A</v>
          </cell>
          <cell r="CR548">
            <v>0</v>
          </cell>
          <cell r="CS548" t="str">
            <v>N/A</v>
          </cell>
          <cell r="CT548">
            <v>0</v>
          </cell>
          <cell r="CU548" t="str">
            <v>N/A</v>
          </cell>
          <cell r="CV548">
            <v>0</v>
          </cell>
          <cell r="CW548">
            <v>86520880</v>
          </cell>
          <cell r="CX548" t="str">
            <v>NO</v>
          </cell>
          <cell r="CY548" t="str">
            <v>N/A</v>
          </cell>
          <cell r="CZ548" t="str">
            <v>N/A</v>
          </cell>
          <cell r="DA548" t="str">
            <v>N/A</v>
          </cell>
          <cell r="DB548">
            <v>45291</v>
          </cell>
          <cell r="DC548">
            <v>45291</v>
          </cell>
          <cell r="DD548">
            <v>-51</v>
          </cell>
          <cell r="DE548" t="str">
            <v>NO</v>
          </cell>
          <cell r="DF548" t="str">
            <v>Bogotá D.C.</v>
          </cell>
          <cell r="DG548" t="str">
            <v>Cumplimiento</v>
          </cell>
          <cell r="DH548" t="str">
            <v>340-47-994000044235
42-45-101056554</v>
          </cell>
          <cell r="DI548" t="str">
            <v>0
0</v>
          </cell>
          <cell r="DJ548" t="str">
            <v>Aseguradora Solidaria de Colombia
Seguros del Estado S,A</v>
          </cell>
          <cell r="DK548" t="str">
            <v>13/03/2023
08/06/2023</v>
          </cell>
          <cell r="DL548" t="str">
            <v>11/03/2023 - 10/07/2024
08/06/2023 - 30/06/2024</v>
          </cell>
          <cell r="DM548" t="str">
            <v>14/03/2023
09/06/2023</v>
          </cell>
          <cell r="DN548" t="str">
            <v>https://jepcolombia.sharepoint.com/:b:/g/SE/DAJ/SDC/EQ-kFWB0WctKgkvLuvH7GM4B0DysCpOMpFTBNvp6FL4RSQ?e=RSsRXq</v>
          </cell>
          <cell r="DO548" t="str">
            <v>Se cede el contrato a partir del 07/06/2023</v>
          </cell>
          <cell r="DP548" t="str">
            <v>Terminado</v>
          </cell>
          <cell r="DQ548" t="str">
            <v>Cesión</v>
          </cell>
          <cell r="DR548" t="str">
            <v>N/A</v>
          </cell>
          <cell r="DS548" t="str">
            <v>INGENIERIA DE SISTEMAS</v>
          </cell>
          <cell r="DT548" t="str">
            <v>N/A</v>
          </cell>
          <cell r="DU548" t="str">
            <v>MASCULINO</v>
          </cell>
        </row>
        <row r="549">
          <cell r="AY549" t="str">
            <v>JEP-682-2023</v>
          </cell>
          <cell r="AZ549" t="str">
            <v>JEP-CSPO-670-2023</v>
          </cell>
          <cell r="BA549" t="str">
            <v>Arinson Ruiz</v>
          </cell>
          <cell r="BB549">
            <v>45100</v>
          </cell>
          <cell r="BC549" t="str">
            <v>Jose Luciano Castañeda Gil</v>
          </cell>
          <cell r="BD549" t="str">
            <v>Contratos o convenios que no requieren pluralidad de ofertas</v>
          </cell>
          <cell r="BE549" t="str">
            <v>1. Prestación de servicios</v>
          </cell>
          <cell r="BF549" t="str">
            <v>Cédula de ciudadanía</v>
          </cell>
          <cell r="BG549">
            <v>80248644</v>
          </cell>
          <cell r="BH549">
            <v>1</v>
          </cell>
          <cell r="BI549" t="str">
            <v>Persona Natural</v>
          </cell>
          <cell r="BJ549" t="str">
            <v>Bogotá D.C.</v>
          </cell>
          <cell r="BK549" t="str">
            <v>Prestar servicios profesionales para apoyar a la dirección de ti, en la administración y soporte del sistema de gestión de medios (media), implementado en la JEP</v>
          </cell>
          <cell r="BL549" t="str">
            <v>Funciones de la dependencia</v>
          </cell>
          <cell r="BM549" t="str">
            <v>Harvey Danilo Suárez Morales</v>
          </cell>
          <cell r="BN549" t="str">
            <v>Secretaría Ejecutiva</v>
          </cell>
          <cell r="BO549" t="str">
            <v>C- Dirección de TI</v>
          </cell>
          <cell r="BP549" t="str">
            <v>Nestor Julio Corredor Niampira</v>
          </cell>
          <cell r="BQ549">
            <v>1053784979</v>
          </cell>
          <cell r="BR549" t="str">
            <v>C- Dirección de TI</v>
          </cell>
          <cell r="BS549" t="str">
            <v>Luis Alejandro Sanchez Lozano
21 de julio al 13 de agosto de 2023</v>
          </cell>
          <cell r="BT549" t="str">
            <v>N/A</v>
          </cell>
          <cell r="BU549" t="str">
            <v>N/A</v>
          </cell>
          <cell r="BV549" t="str">
            <v>Inversión</v>
          </cell>
          <cell r="BW549">
            <v>55084950</v>
          </cell>
          <cell r="BX549" t="str">
            <v>N/A</v>
          </cell>
          <cell r="BY549" t="str">
            <v>N/A</v>
          </cell>
          <cell r="BZ549">
            <v>3172422</v>
          </cell>
          <cell r="CA549" t="str">
            <v>N/A</v>
          </cell>
          <cell r="CB549">
            <v>98023</v>
          </cell>
          <cell r="CC549">
            <v>353223</v>
          </cell>
          <cell r="CD549">
            <v>2022011000049</v>
          </cell>
          <cell r="CE549">
            <v>45105</v>
          </cell>
          <cell r="CF549">
            <v>45107</v>
          </cell>
          <cell r="CG549" t="str">
            <v>N/A</v>
          </cell>
          <cell r="CH549" t="str">
            <v>N/A</v>
          </cell>
          <cell r="CI549" t="str">
            <v>N/A</v>
          </cell>
          <cell r="CJ549" t="str">
            <v>N/A</v>
          </cell>
          <cell r="CK549" t="str">
            <v>N/A</v>
          </cell>
          <cell r="CL549">
            <v>0</v>
          </cell>
          <cell r="CM549" t="str">
            <v>N/A</v>
          </cell>
          <cell r="CN549">
            <v>0</v>
          </cell>
          <cell r="CO549" t="str">
            <v>N/A</v>
          </cell>
          <cell r="CP549">
            <v>0</v>
          </cell>
          <cell r="CQ549" t="str">
            <v>N/A</v>
          </cell>
          <cell r="CR549">
            <v>0</v>
          </cell>
          <cell r="CS549" t="str">
            <v>N/A</v>
          </cell>
          <cell r="CT549">
            <v>0</v>
          </cell>
          <cell r="CU549" t="str">
            <v>N/A</v>
          </cell>
          <cell r="CV549">
            <v>0</v>
          </cell>
          <cell r="CW549">
            <v>55084950</v>
          </cell>
          <cell r="CX549" t="str">
            <v>NO</v>
          </cell>
          <cell r="CY549" t="str">
            <v>N/A</v>
          </cell>
          <cell r="CZ549" t="str">
            <v>N/A</v>
          </cell>
          <cell r="DA549" t="str">
            <v>N/A</v>
          </cell>
          <cell r="DB549">
            <v>45291</v>
          </cell>
          <cell r="DC549">
            <v>45291</v>
          </cell>
          <cell r="DD549">
            <v>-51</v>
          </cell>
          <cell r="DE549" t="str">
            <v>NO</v>
          </cell>
          <cell r="DF549" t="str">
            <v>Bogotá D.C.</v>
          </cell>
          <cell r="DG549" t="str">
            <v>Cumplimiento</v>
          </cell>
          <cell r="DH549" t="str">
            <v>380-47-994000136624</v>
          </cell>
          <cell r="DI549">
            <v>0</v>
          </cell>
          <cell r="DJ549" t="str">
            <v>Aseguradora Solidaria de Colombia</v>
          </cell>
          <cell r="DK549">
            <v>45106</v>
          </cell>
          <cell r="DL549" t="str">
            <v>28/06/2023 - 03/07/2024</v>
          </cell>
          <cell r="DM549">
            <v>45107</v>
          </cell>
          <cell r="DN549" t="str">
            <v>https://jepcolombia.sharepoint.com/:b:/g/SE/DAJ/SDC/EY0ODCoptcJOgZuaQy8BOnIBTrd4e--Qz1aNi9Hjm5PW4A?e=fQJnKf</v>
          </cell>
          <cell r="DO549" t="str">
            <v>Ninguna</v>
          </cell>
          <cell r="DP549" t="str">
            <v>Terminado</v>
          </cell>
          <cell r="DQ549" t="str">
            <v>Ingreso</v>
          </cell>
          <cell r="DR549" t="str">
            <v>N/A</v>
          </cell>
          <cell r="DS549" t="str">
            <v>INGENIERIA ELECTRÓNICA</v>
          </cell>
          <cell r="DT549" t="str">
            <v>N/A</v>
          </cell>
          <cell r="DU549" t="str">
            <v>MASCULINO</v>
          </cell>
        </row>
        <row r="550">
          <cell r="AY550" t="str">
            <v>JEP-688-2023</v>
          </cell>
          <cell r="AZ550" t="str">
            <v>JEP-IPINF-009-2023</v>
          </cell>
          <cell r="BA550" t="str">
            <v>Arinson Ruiz</v>
          </cell>
          <cell r="BB550">
            <v>45112</v>
          </cell>
          <cell r="BC550" t="str">
            <v>DELTA IT SOLUTIONS S.A- -CONTRATISTAS</v>
          </cell>
          <cell r="BD550" t="str">
            <v>Invitación Pública inferior a 45 SMMLV</v>
          </cell>
          <cell r="BE550" t="str">
            <v>3. Suministro</v>
          </cell>
          <cell r="BF550" t="str">
            <v>NIT</v>
          </cell>
          <cell r="BG550">
            <v>900057661</v>
          </cell>
          <cell r="BH550">
            <v>9</v>
          </cell>
          <cell r="BI550" t="str">
            <v>Persona Jurídica</v>
          </cell>
          <cell r="BJ550" t="str">
            <v>Bogotá D.C.</v>
          </cell>
          <cell r="BK550" t="str">
            <v>Adquirir Bolsa de horas para el soporte técnico especializado del Sistema de gestión de accesos e identidades IGA - IBM de la JEP</v>
          </cell>
          <cell r="BL550" t="str">
            <v>Funciones de la dependencia</v>
          </cell>
          <cell r="BM550" t="str">
            <v>Nestor Julio Corredor Niampira (Encargado)</v>
          </cell>
          <cell r="BN550" t="str">
            <v>Profesional Experto encargado de funciones de Director de
Tecnologías de la Información</v>
          </cell>
          <cell r="BO550" t="str">
            <v>C- Dirección de TI</v>
          </cell>
          <cell r="BP550" t="str">
            <v>Yury Andrea Garcia Mora</v>
          </cell>
          <cell r="BQ550">
            <v>53069577</v>
          </cell>
          <cell r="BR550" t="str">
            <v>C- Dirección de TI</v>
          </cell>
          <cell r="BS550" t="str">
            <v>N/A</v>
          </cell>
          <cell r="BT550" t="str">
            <v>N/A</v>
          </cell>
          <cell r="BU550" t="str">
            <v>N/A</v>
          </cell>
          <cell r="BV550" t="str">
            <v>Inversión</v>
          </cell>
          <cell r="BW550">
            <v>42483000</v>
          </cell>
          <cell r="BX550" t="str">
            <v>N/A</v>
          </cell>
          <cell r="BY550" t="str">
            <v>N/A</v>
          </cell>
          <cell r="BZ550" t="str">
            <v>XPS</v>
          </cell>
          <cell r="CA550" t="str">
            <v>N/A</v>
          </cell>
          <cell r="CB550">
            <v>89723</v>
          </cell>
          <cell r="CC550">
            <v>367323</v>
          </cell>
          <cell r="CD550">
            <v>2022011000049</v>
          </cell>
          <cell r="CE550">
            <v>45114</v>
          </cell>
          <cell r="CF550">
            <v>45119</v>
          </cell>
          <cell r="CG550" t="str">
            <v>N/A</v>
          </cell>
          <cell r="CH550" t="str">
            <v>N/A</v>
          </cell>
          <cell r="CI550" t="str">
            <v>N/A</v>
          </cell>
          <cell r="CJ550" t="str">
            <v>N/A</v>
          </cell>
          <cell r="CK550" t="str">
            <v>N/A</v>
          </cell>
          <cell r="CL550">
            <v>0</v>
          </cell>
          <cell r="CM550" t="str">
            <v>N/A</v>
          </cell>
          <cell r="CN550">
            <v>0</v>
          </cell>
          <cell r="CO550" t="str">
            <v>N/A</v>
          </cell>
          <cell r="CP550">
            <v>0</v>
          </cell>
          <cell r="CQ550" t="str">
            <v>N/A</v>
          </cell>
          <cell r="CR550">
            <v>0</v>
          </cell>
          <cell r="CS550" t="str">
            <v>N/A</v>
          </cell>
          <cell r="CT550">
            <v>0</v>
          </cell>
          <cell r="CU550" t="str">
            <v>N/A</v>
          </cell>
          <cell r="CV550">
            <v>0</v>
          </cell>
          <cell r="CW550">
            <v>42483000</v>
          </cell>
          <cell r="CX550" t="str">
            <v>NO</v>
          </cell>
          <cell r="CY550" t="str">
            <v>N/A</v>
          </cell>
          <cell r="CZ550" t="str">
            <v>N/A</v>
          </cell>
          <cell r="DA550" t="str">
            <v>N/A</v>
          </cell>
          <cell r="DB550">
            <v>45291</v>
          </cell>
          <cell r="DC550">
            <v>45291</v>
          </cell>
          <cell r="DD550">
            <v>-51</v>
          </cell>
          <cell r="DE550" t="str">
            <v>SI</v>
          </cell>
          <cell r="DF550" t="str">
            <v>Bogotá D.C- JEP</v>
          </cell>
          <cell r="DG550" t="str">
            <v>Cumplimiento</v>
          </cell>
          <cell r="DH550" t="str">
            <v>21-45-101415416</v>
          </cell>
          <cell r="DI550">
            <v>0</v>
          </cell>
          <cell r="DJ550" t="str">
            <v>Seguros del Estado S.A.</v>
          </cell>
          <cell r="DK550">
            <v>45118</v>
          </cell>
          <cell r="DL550" t="str">
            <v>06/07/2023 - 31/12/2026</v>
          </cell>
          <cell r="DM550">
            <v>45118</v>
          </cell>
          <cell r="DN550" t="str">
            <v>https://jepcolombia.sharepoint.com/:b:/g/SE/DAJ/SDC/ESn7SggFSVhEvjOc-BuZZWABdqIscStWEPAoai2BW9nXmw?e=eblaRv</v>
          </cell>
          <cell r="DO550" t="str">
            <v>Ninguna</v>
          </cell>
          <cell r="DP550" t="str">
            <v>Terminado</v>
          </cell>
          <cell r="DQ550" t="str">
            <v>Ingreso</v>
          </cell>
          <cell r="DR550" t="str">
            <v>N/A</v>
          </cell>
          <cell r="DS550" t="str">
            <v>N/A</v>
          </cell>
          <cell r="DT550" t="str">
            <v>N/A</v>
          </cell>
          <cell r="DU550" t="str">
            <v>N/A</v>
          </cell>
        </row>
        <row r="551">
          <cell r="AY551" t="str">
            <v>JEP-661-2023</v>
          </cell>
          <cell r="AZ551" t="str">
            <v>JEP-SB-001-2023</v>
          </cell>
          <cell r="BA551" t="str">
            <v>Carlos Torres</v>
          </cell>
          <cell r="BB551">
            <v>45082</v>
          </cell>
          <cell r="BC551" t="str">
            <v xml:space="preserve">Unión Temporal UT SC JEP OFIMATICA </v>
          </cell>
          <cell r="BD551" t="str">
            <v>Subasta a la baja</v>
          </cell>
          <cell r="BE551" t="str">
            <v xml:space="preserve">2. Compraventa </v>
          </cell>
          <cell r="BF551" t="str">
            <v>NIT</v>
          </cell>
          <cell r="BG551">
            <v>901721030</v>
          </cell>
          <cell r="BH551">
            <v>3</v>
          </cell>
          <cell r="BI551" t="str">
            <v>Persona Jurídica</v>
          </cell>
          <cell r="BJ551" t="str">
            <v>Bogotá D.C.</v>
          </cell>
          <cell r="BK551" t="str">
            <v>Adquisición equipos tecnológicos y periféricos</v>
          </cell>
          <cell r="BL551" t="str">
            <v>Funciones de la dependencia</v>
          </cell>
          <cell r="BM551" t="str">
            <v>Luis Felipe Rivera Garcia</v>
          </cell>
          <cell r="BN551" t="str">
            <v>Director de Tecnologías de la Información</v>
          </cell>
          <cell r="BO551" t="str">
            <v>C- Dirección de TI</v>
          </cell>
          <cell r="BP551" t="str">
            <v>Alicia Mercedes Arenas Valderrama</v>
          </cell>
          <cell r="BQ551">
            <v>51815822</v>
          </cell>
          <cell r="BR551" t="str">
            <v>C- Dirección de TI</v>
          </cell>
          <cell r="BS551" t="str">
            <v>N/A</v>
          </cell>
          <cell r="BT551" t="str">
            <v>N/A</v>
          </cell>
          <cell r="BU551" t="str">
            <v>N/A</v>
          </cell>
          <cell r="BV551" t="str">
            <v>Inversión</v>
          </cell>
          <cell r="BW551">
            <v>6593535825</v>
          </cell>
          <cell r="BX551" t="str">
            <v>N/A</v>
          </cell>
          <cell r="BY551" t="str">
            <v>N/A</v>
          </cell>
          <cell r="BZ551" t="str">
            <v>N/A</v>
          </cell>
          <cell r="CA551" t="str">
            <v>N/A</v>
          </cell>
          <cell r="CB551">
            <v>90423</v>
          </cell>
          <cell r="CC551">
            <v>328223</v>
          </cell>
          <cell r="CD551" t="str">
            <v>2022011000049
2018011001068</v>
          </cell>
          <cell r="CE551">
            <v>45091</v>
          </cell>
          <cell r="CF551">
            <v>45103</v>
          </cell>
          <cell r="CG551" t="str">
            <v>N/A</v>
          </cell>
          <cell r="CH551" t="str">
            <v>N/A</v>
          </cell>
          <cell r="CI551" t="str">
            <v>N/A</v>
          </cell>
          <cell r="CJ551" t="str">
            <v>N/A</v>
          </cell>
          <cell r="CK551" t="str">
            <v>N/A</v>
          </cell>
          <cell r="CL551">
            <v>0</v>
          </cell>
          <cell r="CM551" t="str">
            <v>N/A</v>
          </cell>
          <cell r="CN551">
            <v>0</v>
          </cell>
          <cell r="CO551" t="str">
            <v>N/A</v>
          </cell>
          <cell r="CP551">
            <v>0</v>
          </cell>
          <cell r="CQ551" t="str">
            <v>N/A</v>
          </cell>
          <cell r="CR551">
            <v>0</v>
          </cell>
          <cell r="CS551" t="str">
            <v>N/A</v>
          </cell>
          <cell r="CT551">
            <v>1</v>
          </cell>
          <cell r="CU551">
            <v>45168</v>
          </cell>
          <cell r="CV551">
            <v>20</v>
          </cell>
          <cell r="CW551">
            <v>6593535825</v>
          </cell>
          <cell r="CX551" t="str">
            <v>NO</v>
          </cell>
          <cell r="CY551" t="str">
            <v>N/A</v>
          </cell>
          <cell r="CZ551" t="str">
            <v>N/A</v>
          </cell>
          <cell r="DA551" t="str">
            <v>N/A</v>
          </cell>
          <cell r="DB551">
            <v>45168</v>
          </cell>
          <cell r="DC551">
            <v>45188</v>
          </cell>
          <cell r="DD551">
            <v>-154</v>
          </cell>
          <cell r="DE551" t="str">
            <v>SI</v>
          </cell>
          <cell r="DF551" t="str">
            <v>Bogotá D.C. - JEP</v>
          </cell>
          <cell r="DG551" t="str">
            <v>Cumplimiento</v>
          </cell>
          <cell r="DH551" t="str">
            <v>15-45-101158805</v>
          </cell>
          <cell r="DI551">
            <v>0</v>
          </cell>
          <cell r="DJ551" t="str">
            <v>Seguros del Estado S.A.</v>
          </cell>
          <cell r="DK551">
            <v>45092</v>
          </cell>
          <cell r="DL551" t="str">
            <v>13/06/2023 - 30/08/2028</v>
          </cell>
          <cell r="DM551">
            <v>45103</v>
          </cell>
          <cell r="DN551" t="str">
            <v>https://jepcolombia.sharepoint.com/:b:/g/SE/DAJ/SDC/EYi2bkVopu5Iqx5Nwmor4BQBze4-82u5_kkn03gjFVXwww?e=SlfgVE</v>
          </cell>
          <cell r="DO551" t="str">
            <v>El 30/08/2023 se publica en en SECOP II Otro si 1 al contrato JEP-661-2023 prorroga al plazo de ejecución hasta 19  de septiembre de 2023</v>
          </cell>
          <cell r="DP551" t="str">
            <v>Terminado</v>
          </cell>
          <cell r="DQ551" t="str">
            <v>Prorroga</v>
          </cell>
          <cell r="DR551" t="str">
            <v>N/A</v>
          </cell>
          <cell r="DS551" t="str">
            <v>N/A</v>
          </cell>
          <cell r="DT551" t="str">
            <v>N/A</v>
          </cell>
          <cell r="DU551" t="str">
            <v>N/A</v>
          </cell>
        </row>
        <row r="552">
          <cell r="AY552" t="str">
            <v>JEP-402-2023</v>
          </cell>
          <cell r="AZ552" t="str">
            <v>JEP-CSPO-402-2023</v>
          </cell>
          <cell r="BA552" t="str">
            <v>Clara Torres</v>
          </cell>
          <cell r="BB552">
            <v>44971</v>
          </cell>
          <cell r="BC552" t="str">
            <v>AVANCE JURIDICO CASA EDITORIAL LTDA</v>
          </cell>
          <cell r="BD552" t="str">
            <v>Contratos o convenios que no requieren pluralidad de ofertas</v>
          </cell>
          <cell r="BE552" t="str">
            <v>1. Prestación de servicios</v>
          </cell>
          <cell r="BF552" t="str">
            <v>NIT</v>
          </cell>
          <cell r="BG552">
            <v>830041326</v>
          </cell>
          <cell r="BH552">
            <v>2</v>
          </cell>
          <cell r="BI552" t="str">
            <v>Persona Jurídica</v>
          </cell>
          <cell r="BJ552" t="str">
            <v>Bogotá D.C.</v>
          </cell>
          <cell r="BK552" t="str">
            <v>Actualización del Sistema de Información Jurídica de la JEP “Jurinfo”</v>
          </cell>
          <cell r="BL552" t="str">
            <v>Funciones de la dependencia</v>
          </cell>
          <cell r="BM552" t="str">
            <v>Luis Felipe Rivera García</v>
          </cell>
          <cell r="BN552" t="str">
            <v>Dirección de Tecnologías de la Información</v>
          </cell>
          <cell r="BO552" t="str">
            <v>C- Dirección de TI</v>
          </cell>
          <cell r="BP552" t="str">
            <v>Luis Felipe Rivera Garcia</v>
          </cell>
          <cell r="BQ552">
            <v>91239655</v>
          </cell>
          <cell r="BR552" t="str">
            <v>C- Dirección de TI</v>
          </cell>
          <cell r="BS552" t="str">
            <v>Néstor Julio Corredor Niampira  C.C. 79.330.694
hasta por el término de 6 meses</v>
          </cell>
          <cell r="BT552" t="str">
            <v>N/A</v>
          </cell>
          <cell r="BU552" t="str">
            <v>N/A</v>
          </cell>
          <cell r="BV552" t="str">
            <v>Inversión</v>
          </cell>
          <cell r="BW552">
            <v>94000000</v>
          </cell>
          <cell r="BX552" t="str">
            <v>N/A</v>
          </cell>
          <cell r="BY552" t="str">
            <v>N/A</v>
          </cell>
          <cell r="BZ552" t="str">
            <v>N/A</v>
          </cell>
          <cell r="CA552" t="str">
            <v>N/A</v>
          </cell>
          <cell r="CB552">
            <v>78223</v>
          </cell>
          <cell r="CC552" t="str">
            <v xml:space="preserve">	107423</v>
          </cell>
          <cell r="CD552">
            <v>2018011001175</v>
          </cell>
          <cell r="CE552">
            <v>44978</v>
          </cell>
          <cell r="CF552">
            <v>44980</v>
          </cell>
          <cell r="CG552" t="str">
            <v>N/A</v>
          </cell>
          <cell r="CH552" t="str">
            <v>N/A</v>
          </cell>
          <cell r="CI552" t="str">
            <v>N/A</v>
          </cell>
          <cell r="CJ552" t="str">
            <v>N/A</v>
          </cell>
          <cell r="CK552" t="str">
            <v>N/A</v>
          </cell>
          <cell r="CL552">
            <v>0</v>
          </cell>
          <cell r="CM552" t="str">
            <v>N/A</v>
          </cell>
          <cell r="CN552">
            <v>0</v>
          </cell>
          <cell r="CO552" t="str">
            <v>N/A</v>
          </cell>
          <cell r="CP552">
            <v>0</v>
          </cell>
          <cell r="CQ552" t="str">
            <v>N/A</v>
          </cell>
          <cell r="CR552">
            <v>0</v>
          </cell>
          <cell r="CS552" t="str">
            <v>N/A</v>
          </cell>
          <cell r="CT552">
            <v>0</v>
          </cell>
          <cell r="CU552" t="str">
            <v>N/A</v>
          </cell>
          <cell r="CV552">
            <v>0</v>
          </cell>
          <cell r="CW552">
            <v>94000000</v>
          </cell>
          <cell r="CX552" t="str">
            <v>NO</v>
          </cell>
          <cell r="CY552" t="str">
            <v>N/A</v>
          </cell>
          <cell r="CZ552" t="str">
            <v>N/A</v>
          </cell>
          <cell r="DA552" t="str">
            <v>N/A</v>
          </cell>
          <cell r="DB552">
            <v>45291</v>
          </cell>
          <cell r="DC552">
            <v>45291</v>
          </cell>
          <cell r="DD552">
            <v>-51</v>
          </cell>
          <cell r="DE552" t="str">
            <v>SI</v>
          </cell>
          <cell r="DF552" t="str">
            <v>Bogotá D.C.</v>
          </cell>
          <cell r="DG552" t="str">
            <v>Cumplimiento</v>
          </cell>
          <cell r="DH552" t="str">
            <v>11-45-101123021</v>
          </cell>
          <cell r="DI552">
            <v>0</v>
          </cell>
          <cell r="DJ552" t="str">
            <v>Seguros del Estado S,A,</v>
          </cell>
          <cell r="DK552">
            <v>44978</v>
          </cell>
          <cell r="DL552" t="str">
            <v>20/02/2023 - 31/12/2026</v>
          </cell>
          <cell r="DM552">
            <v>44979</v>
          </cell>
          <cell r="DN552" t="str">
            <v>https://jepcolombia.sharepoint.com/:b:/g/SE/DAJ/SDC/EbrLReOalrRKlWxgPazyXKcBIUhYlQBnoZFv2iDVQX022Q?e=eWgnGe</v>
          </cell>
          <cell r="DO552" t="str">
            <v>Ninguna</v>
          </cell>
          <cell r="DP552" t="str">
            <v>Terminado</v>
          </cell>
          <cell r="DQ552" t="str">
            <v>Ingreso</v>
          </cell>
          <cell r="DR552" t="str">
            <v>N/A</v>
          </cell>
          <cell r="DS552" t="str">
            <v>N/A</v>
          </cell>
          <cell r="DT552" t="str">
            <v>N/A</v>
          </cell>
          <cell r="DU552" t="str">
            <v>N/A</v>
          </cell>
        </row>
        <row r="553">
          <cell r="AY553" t="str">
            <v>JEP-855-2023</v>
          </cell>
          <cell r="AZ553" t="str">
            <v>JEP-CSPO-820-2023</v>
          </cell>
          <cell r="BA553" t="str">
            <v>Arinson Ruiz</v>
          </cell>
          <cell r="BB553">
            <v>45246</v>
          </cell>
          <cell r="BC553" t="str">
            <v xml:space="preserve">Servisoft S.A </v>
          </cell>
          <cell r="BD553" t="str">
            <v>Contratos o convenios que no requieren pluralidad de ofertas</v>
          </cell>
          <cell r="BE553" t="str">
            <v>1. Prestación de servicios</v>
          </cell>
          <cell r="BF553" t="str">
            <v>NIT</v>
          </cell>
          <cell r="BG553">
            <v>800240660</v>
          </cell>
          <cell r="BH553">
            <v>2</v>
          </cell>
          <cell r="BI553" t="str">
            <v>Persona Jurídica</v>
          </cell>
          <cell r="BJ553" t="str">
            <v>Sabaneta</v>
          </cell>
          <cell r="BK553" t="str">
            <v>Renovación por tres años del servicios de actualización, soporte y mantenimiento de licencias del sistema PROTECTi.</v>
          </cell>
          <cell r="BL553" t="str">
            <v>Funciones de la dependencia</v>
          </cell>
          <cell r="BM553" t="str">
            <v>Nestor Julio Corredor Niampira (Encargado)</v>
          </cell>
          <cell r="BN553" t="str">
            <v>Dirección de Tecnologías de la Información</v>
          </cell>
          <cell r="BO553" t="str">
            <v>C- Dirección de TI</v>
          </cell>
          <cell r="BP553" t="str">
            <v>Diana Lucía Pinilla</v>
          </cell>
          <cell r="BQ553">
            <v>52021909</v>
          </cell>
          <cell r="BR553" t="str">
            <v>C- Dirección de TI</v>
          </cell>
          <cell r="BS553" t="str">
            <v>N/A</v>
          </cell>
          <cell r="BT553" t="str">
            <v>N/A</v>
          </cell>
          <cell r="BU553" t="str">
            <v>N/A</v>
          </cell>
          <cell r="BV553" t="str">
            <v>Inversión</v>
          </cell>
          <cell r="BW553">
            <v>27576448.989999998</v>
          </cell>
          <cell r="BX553" t="str">
            <v>N/A</v>
          </cell>
          <cell r="BY553" t="str">
            <v>N/A</v>
          </cell>
          <cell r="BZ553" t="str">
            <v>N/A</v>
          </cell>
          <cell r="CA553" t="str">
            <v>N/A</v>
          </cell>
          <cell r="CB553">
            <v>110023</v>
          </cell>
          <cell r="CC553">
            <v>687923</v>
          </cell>
          <cell r="CD553">
            <v>2022011000049</v>
          </cell>
          <cell r="CE553">
            <v>45252</v>
          </cell>
          <cell r="CF553">
            <v>45257</v>
          </cell>
          <cell r="CG553" t="str">
            <v>N/A</v>
          </cell>
          <cell r="CH553" t="str">
            <v>N/A</v>
          </cell>
          <cell r="CI553" t="str">
            <v>N/A</v>
          </cell>
          <cell r="CJ553" t="str">
            <v>N/A</v>
          </cell>
          <cell r="CK553" t="str">
            <v>N/A</v>
          </cell>
          <cell r="CL553">
            <v>0</v>
          </cell>
          <cell r="CM553" t="str">
            <v>N/A</v>
          </cell>
          <cell r="CN553">
            <v>0</v>
          </cell>
          <cell r="CO553" t="str">
            <v>N/A</v>
          </cell>
          <cell r="CP553">
            <v>0</v>
          </cell>
          <cell r="CQ553" t="str">
            <v>N/A</v>
          </cell>
          <cell r="CR553">
            <v>0</v>
          </cell>
          <cell r="CS553" t="str">
            <v>N/A</v>
          </cell>
          <cell r="CT553">
            <v>0</v>
          </cell>
          <cell r="CU553" t="str">
            <v>N/A</v>
          </cell>
          <cell r="CV553">
            <v>0</v>
          </cell>
          <cell r="CW553">
            <v>27576448.989999998</v>
          </cell>
          <cell r="CX553" t="str">
            <v>NO</v>
          </cell>
          <cell r="CY553" t="str">
            <v>N/A</v>
          </cell>
          <cell r="CZ553" t="str">
            <v>N/A</v>
          </cell>
          <cell r="DA553" t="str">
            <v>N/A</v>
          </cell>
          <cell r="DB553">
            <v>45291</v>
          </cell>
          <cell r="DC553">
            <v>45291</v>
          </cell>
          <cell r="DD553">
            <v>-51</v>
          </cell>
          <cell r="DE553" t="str">
            <v>SI</v>
          </cell>
          <cell r="DF553" t="str">
            <v>Bogotá D.C.</v>
          </cell>
          <cell r="DG553" t="str">
            <v>Cumplimiento</v>
          </cell>
          <cell r="DH553" t="str">
            <v>11-45-101132703</v>
          </cell>
          <cell r="DI553">
            <v>0</v>
          </cell>
          <cell r="DJ553" t="str">
            <v>Segros del Estado S.A.</v>
          </cell>
          <cell r="DK553">
            <v>45254</v>
          </cell>
          <cell r="DL553" t="str">
            <v>21/11/2023 - 31/12/2026</v>
          </cell>
          <cell r="DM553">
            <v>45257</v>
          </cell>
          <cell r="DN553" t="str">
            <v>https://jepcolombia.sharepoint.com/:b:/g/SE/DAJ/SDC/EcX8le_EKiJKi_lX_N3NhU8B6Yn2E6Q8p91HrPMJfL0R2Q?e=kTvwk3</v>
          </cell>
          <cell r="DO553" t="str">
            <v xml:space="preserve">Ninguna </v>
          </cell>
          <cell r="DP553" t="str">
            <v>Terminado</v>
          </cell>
          <cell r="DQ553" t="str">
            <v>Ingreso</v>
          </cell>
          <cell r="DR553" t="str">
            <v>N/A</v>
          </cell>
          <cell r="DS553" t="str">
            <v>N/A</v>
          </cell>
          <cell r="DT553" t="str">
            <v>N/A</v>
          </cell>
          <cell r="DU553" t="str">
            <v>N/A</v>
          </cell>
        </row>
        <row r="554">
          <cell r="AY554" t="str">
            <v>JEP-274-2023</v>
          </cell>
          <cell r="AZ554" t="str">
            <v>JEP-CSPO-274-2023</v>
          </cell>
          <cell r="BA554" t="str">
            <v>Laura Paredes</v>
          </cell>
          <cell r="BB554">
            <v>44959</v>
          </cell>
          <cell r="BC554" t="str">
            <v xml:space="preserve">Rafael Augusto Malaver </v>
          </cell>
          <cell r="BD554" t="str">
            <v>Contratos o convenios que no requieren pluralidad de ofertas</v>
          </cell>
          <cell r="BE554" t="str">
            <v>1. Prestación de servicios</v>
          </cell>
          <cell r="BF554" t="str">
            <v>Cédula de ciudadanía</v>
          </cell>
          <cell r="BG554">
            <v>80851089</v>
          </cell>
          <cell r="BH554">
            <v>7</v>
          </cell>
          <cell r="BI554" t="str">
            <v>Persona Natural</v>
          </cell>
          <cell r="BJ554" t="str">
            <v>Bogotá D.C.</v>
          </cell>
          <cell r="BK554" t="str">
            <v xml:space="preserve">Prestar servicios profesionales de apoyo a la Relatoría General de la JEP en los temas relacionados con el desarrollo de líneas jurisprudenciales, la clasificación de las decisiones de fondo y trámite para análisis jurídicos, la metodología de titulación, así como las demás estrategias de divulgación y socialización con los diferentes actores que interactúa la Relatoría. </v>
          </cell>
          <cell r="BL554" t="str">
            <v>Misional</v>
          </cell>
          <cell r="BM554" t="str">
            <v>Harvey Danilo Suarez Morales</v>
          </cell>
          <cell r="BN554" t="str">
            <v>Secretaría Ejecutiva</v>
          </cell>
          <cell r="BO554" t="str">
            <v xml:space="preserve">FF- Relatoría </v>
          </cell>
          <cell r="BP554" t="str">
            <v>Dilia Danyxa Lozano Suárez</v>
          </cell>
          <cell r="BQ554">
            <v>52818254</v>
          </cell>
          <cell r="BR554" t="str">
            <v xml:space="preserve">FF- Relatoría </v>
          </cell>
          <cell r="BS554" t="str">
            <v>N/A</v>
          </cell>
          <cell r="BT554" t="str">
            <v xml:space="preserve">Magistratura - Relatoria 
</v>
          </cell>
          <cell r="BU554" t="str">
            <v>N/A</v>
          </cell>
          <cell r="BV554" t="str">
            <v>Inversión</v>
          </cell>
          <cell r="BW554">
            <v>37947716</v>
          </cell>
          <cell r="BX554" t="str">
            <v>N/A</v>
          </cell>
          <cell r="BY554" t="str">
            <v>N/A</v>
          </cell>
          <cell r="BZ554">
            <v>7589549</v>
          </cell>
          <cell r="CA554" t="str">
            <v>N/A</v>
          </cell>
          <cell r="CB554">
            <v>63223</v>
          </cell>
          <cell r="CC554">
            <v>65623</v>
          </cell>
          <cell r="CD554">
            <v>2022011000068</v>
          </cell>
          <cell r="CE554">
            <v>44960</v>
          </cell>
          <cell r="CF554">
            <v>44963</v>
          </cell>
          <cell r="CG554" t="str">
            <v>N/A</v>
          </cell>
          <cell r="CH554" t="str">
            <v>N/A</v>
          </cell>
          <cell r="CI554" t="str">
            <v>N/A</v>
          </cell>
          <cell r="CJ554" t="str">
            <v>N/A</v>
          </cell>
          <cell r="CK554" t="str">
            <v>N/A</v>
          </cell>
          <cell r="CL554">
            <v>0</v>
          </cell>
          <cell r="CM554" t="str">
            <v>N/A</v>
          </cell>
          <cell r="CN554">
            <v>0</v>
          </cell>
          <cell r="CO554" t="str">
            <v>N/A</v>
          </cell>
          <cell r="CP554">
            <v>0</v>
          </cell>
          <cell r="CQ554" t="str">
            <v>N/A</v>
          </cell>
          <cell r="CR554">
            <v>0</v>
          </cell>
          <cell r="CS554" t="str">
            <v>N/A</v>
          </cell>
          <cell r="CT554">
            <v>0</v>
          </cell>
          <cell r="CU554">
            <v>0</v>
          </cell>
          <cell r="CV554">
            <v>7</v>
          </cell>
          <cell r="CW554">
            <v>37947716</v>
          </cell>
          <cell r="CX554" t="str">
            <v>NO</v>
          </cell>
          <cell r="CY554" t="str">
            <v>N/A</v>
          </cell>
          <cell r="CZ554" t="str">
            <v>N/A</v>
          </cell>
          <cell r="DA554" t="str">
            <v>N/A</v>
          </cell>
          <cell r="DB554">
            <v>45107</v>
          </cell>
          <cell r="DC554">
            <v>45114</v>
          </cell>
          <cell r="DD554">
            <v>-228</v>
          </cell>
          <cell r="DE554" t="str">
            <v>NO</v>
          </cell>
          <cell r="DF554" t="str">
            <v>Bogotá D.C.</v>
          </cell>
          <cell r="DG554" t="str">
            <v>Cumplimiento</v>
          </cell>
          <cell r="DH554" t="str">
            <v>11-47-101013979</v>
          </cell>
          <cell r="DI554">
            <v>0</v>
          </cell>
          <cell r="DJ554" t="str">
            <v>Seguros del Estado S.A.</v>
          </cell>
          <cell r="DK554">
            <v>44963</v>
          </cell>
          <cell r="DL554" t="str">
            <v>03/02/2023 - 10/01/2024</v>
          </cell>
          <cell r="DM554">
            <v>44963</v>
          </cell>
          <cell r="DN554" t="str">
            <v>https://jepcolombia.sharepoint.com/:b:/g/SE/DAJ/SDC/EeM-dKDRU6xBnhmGFiOXADoBjvKnV-poLcvoMtHS_aewww?e=ta6iDB</v>
          </cell>
          <cell r="DO554" t="str">
            <v>Mediante otrosí N°1 se modifica el plazo de ejecución al 07/07/2023 y el valor del contrato por $37.947.716</v>
          </cell>
          <cell r="DP554" t="str">
            <v>Terminado</v>
          </cell>
          <cell r="DQ554" t="str">
            <v>Ingreso</v>
          </cell>
          <cell r="DR554" t="str">
            <v>N/A</v>
          </cell>
          <cell r="DS554" t="str">
            <v>PENDIENTE</v>
          </cell>
          <cell r="DT554" t="str">
            <v>N/A</v>
          </cell>
          <cell r="DU554" t="str">
            <v>MASCULINO</v>
          </cell>
        </row>
        <row r="555">
          <cell r="AY555" t="str">
            <v>JEP-273-2023</v>
          </cell>
          <cell r="AZ555" t="str">
            <v>JEP-CSPO-273-2023</v>
          </cell>
          <cell r="BA555" t="str">
            <v>Laura Paredes</v>
          </cell>
          <cell r="BB555">
            <v>44959</v>
          </cell>
          <cell r="BC555" t="str">
            <v>Juan Pablo Molano Rojas</v>
          </cell>
          <cell r="BD555" t="str">
            <v>Contratos o convenios que no requieren pluralidad de ofertas</v>
          </cell>
          <cell r="BE555" t="str">
            <v>1. Prestación de servicios</v>
          </cell>
          <cell r="BF555" t="str">
            <v>Cédula de ciudadanía</v>
          </cell>
          <cell r="BG555">
            <v>1075659463</v>
          </cell>
          <cell r="BH555">
            <v>1</v>
          </cell>
          <cell r="BI555" t="str">
            <v>Persona Natural</v>
          </cell>
          <cell r="BJ555" t="str">
            <v>Zipaquirá</v>
          </cell>
          <cell r="BK555" t="str">
            <v xml:space="preserve">Prestar servicios profesionales de apoyo a la Relatoría General de la JEP en el análisis cuantitativo y cualitativo de las decisiones proferidas por la jurisdicción, en los temas relacionados con la gestión de proyectos de divulgación que desarrolle la Relatoría y el diseño conceptual de herramientas tecnológicas. </v>
          </cell>
          <cell r="BL555" t="str">
            <v>Misional</v>
          </cell>
          <cell r="BM555" t="str">
            <v>Harvey Danilo Suarez Morales</v>
          </cell>
          <cell r="BN555" t="str">
            <v>Secretaría Ejecutiva</v>
          </cell>
          <cell r="BO555" t="str">
            <v xml:space="preserve">FF- Relatoría </v>
          </cell>
          <cell r="BP555" t="str">
            <v>Dilia Danyxa Lozano Suárez</v>
          </cell>
          <cell r="BQ555">
            <v>52818254</v>
          </cell>
          <cell r="BR555" t="str">
            <v xml:space="preserve">FF- Relatoría </v>
          </cell>
          <cell r="BS555" t="str">
            <v>N/A</v>
          </cell>
          <cell r="BT555" t="str">
            <v xml:space="preserve">Magistratura - Relatoria 
</v>
          </cell>
          <cell r="BU555" t="str">
            <v>N/A</v>
          </cell>
          <cell r="BV555" t="str">
            <v>Inversión</v>
          </cell>
          <cell r="BW555">
            <v>32584646</v>
          </cell>
          <cell r="BX555" t="str">
            <v>N/A</v>
          </cell>
          <cell r="BY555" t="str">
            <v>N/A</v>
          </cell>
          <cell r="BZ555">
            <v>6982386</v>
          </cell>
          <cell r="CA555" t="str">
            <v>N/A</v>
          </cell>
          <cell r="CB555">
            <v>63323</v>
          </cell>
          <cell r="CC555">
            <v>88423</v>
          </cell>
          <cell r="CD555">
            <v>2022011000068</v>
          </cell>
          <cell r="CE555">
            <v>44971</v>
          </cell>
          <cell r="CF555">
            <v>44973</v>
          </cell>
          <cell r="CG555" t="str">
            <v>N/A</v>
          </cell>
          <cell r="CH555" t="str">
            <v>N/A</v>
          </cell>
          <cell r="CI555" t="str">
            <v>N/A</v>
          </cell>
          <cell r="CJ555" t="str">
            <v>N/A</v>
          </cell>
          <cell r="CK555" t="str">
            <v>N/A</v>
          </cell>
          <cell r="CL555">
            <v>0</v>
          </cell>
          <cell r="CM555" t="str">
            <v>N/A</v>
          </cell>
          <cell r="CN555">
            <v>0</v>
          </cell>
          <cell r="CO555" t="str">
            <v>N/A</v>
          </cell>
          <cell r="CP555">
            <v>0</v>
          </cell>
          <cell r="CQ555" t="str">
            <v>N/A</v>
          </cell>
          <cell r="CR555">
            <v>0</v>
          </cell>
          <cell r="CS555" t="str">
            <v>N/A</v>
          </cell>
          <cell r="CT555">
            <v>0</v>
          </cell>
          <cell r="CU555">
            <v>0</v>
          </cell>
          <cell r="CV555">
            <v>7</v>
          </cell>
          <cell r="CW555">
            <v>32584646</v>
          </cell>
          <cell r="CX555" t="str">
            <v>NO</v>
          </cell>
          <cell r="CY555" t="str">
            <v>N/A</v>
          </cell>
          <cell r="CZ555" t="str">
            <v>N/A</v>
          </cell>
          <cell r="DA555" t="str">
            <v>N/A</v>
          </cell>
          <cell r="DB555">
            <v>45107</v>
          </cell>
          <cell r="DC555">
            <v>45114</v>
          </cell>
          <cell r="DD555">
            <v>-228</v>
          </cell>
          <cell r="DE555" t="str">
            <v>NO</v>
          </cell>
          <cell r="DF555" t="str">
            <v>Bogotá D.C.</v>
          </cell>
          <cell r="DG555" t="str">
            <v>Cumplimiento</v>
          </cell>
          <cell r="DH555" t="str">
            <v>14-47-101022675</v>
          </cell>
          <cell r="DI555">
            <v>0</v>
          </cell>
          <cell r="DJ555" t="str">
            <v>Seguros del Estado S.A.</v>
          </cell>
          <cell r="DK555">
            <v>44972</v>
          </cell>
          <cell r="DL555" t="str">
            <v>14/02/2023 - 05/01/2024</v>
          </cell>
          <cell r="DM555">
            <v>44973</v>
          </cell>
          <cell r="DN555" t="str">
            <v>https://jepcolombia.sharepoint.com/:b:/g/SE/DAJ/SDC/EYIA8uAcIJBAqxH2BEStWmUB3DyOo6GHLuM5JN6eLnZWVA?e=qH0QiD</v>
          </cell>
          <cell r="DO555" t="str">
            <v>Mediante otrosí del 30/06/2023 se modifica el plazo de ejecución 07/07/2023 y se modifica el valor del contrato $32.584.464</v>
          </cell>
          <cell r="DP555" t="str">
            <v>Terminado</v>
          </cell>
          <cell r="DQ555" t="str">
            <v>Ingreso</v>
          </cell>
          <cell r="DR555" t="str">
            <v>N/A</v>
          </cell>
          <cell r="DS555" t="str">
            <v>CIENCIA POLÍTICA Y GOBIERNO</v>
          </cell>
          <cell r="DT555" t="str">
            <v>N/A</v>
          </cell>
          <cell r="DU555" t="str">
            <v>MASCULINO</v>
          </cell>
        </row>
        <row r="556">
          <cell r="AY556" t="str">
            <v>JEP-423-2023</v>
          </cell>
          <cell r="AZ556" t="str">
            <v>JEP-CSPO-423-2023</v>
          </cell>
          <cell r="BA556" t="str">
            <v>Laura Paredes</v>
          </cell>
          <cell r="BB556">
            <v>44973</v>
          </cell>
          <cell r="BC556" t="str">
            <v>Susana Arango Haupt</v>
          </cell>
          <cell r="BD556" t="str">
            <v>Contratos o convenios que no requieren pluralidad de ofertas</v>
          </cell>
          <cell r="BE556" t="str">
            <v>1. Prestación de servicios</v>
          </cell>
          <cell r="BF556" t="str">
            <v>Cédula de ciudadanía</v>
          </cell>
          <cell r="BG556">
            <v>53178861</v>
          </cell>
          <cell r="BH556">
            <v>2</v>
          </cell>
          <cell r="BI556" t="str">
            <v>Persona Natural</v>
          </cell>
          <cell r="BJ556" t="str">
            <v>Bogotá D.C.</v>
          </cell>
          <cell r="BK556" t="str">
            <v>Prestar servicios profesionales de apoyo a la Relatoría General de la JEP con la elaboración de las líneas jurisprudenciales en los temas que sean priorizados, en la revisión y ajustes de la metodología diseñada y en las estrategias de divulgación previstas para las decisiones de la jurisdicción como publicaciones, eventos académicos y de extensión, entre otros.</v>
          </cell>
          <cell r="BL556" t="str">
            <v>Misional</v>
          </cell>
          <cell r="BM556" t="str">
            <v>Harvey Danilo Suarez Morales</v>
          </cell>
          <cell r="BN556" t="str">
            <v>Secretaría Ejecutiva</v>
          </cell>
          <cell r="BO556" t="str">
            <v xml:space="preserve">FF- Relatoría </v>
          </cell>
          <cell r="BP556" t="str">
            <v>Dilia Danyxa Lozano Suárez</v>
          </cell>
          <cell r="BQ556">
            <v>52818254</v>
          </cell>
          <cell r="BR556" t="str">
            <v xml:space="preserve">FF- Relatoría </v>
          </cell>
          <cell r="BS556" t="str">
            <v>N/A</v>
          </cell>
          <cell r="BT556" t="str">
            <v xml:space="preserve">Magistratura - Relatoria 
</v>
          </cell>
          <cell r="BU556" t="str">
            <v>N/A</v>
          </cell>
          <cell r="BV556" t="str">
            <v>Inversión</v>
          </cell>
          <cell r="BW556">
            <v>43260412</v>
          </cell>
          <cell r="BX556" t="str">
            <v>N/A</v>
          </cell>
          <cell r="BY556" t="str">
            <v>N/A</v>
          </cell>
          <cell r="BZ556">
            <v>8652088</v>
          </cell>
          <cell r="CA556" t="str">
            <v>N/A</v>
          </cell>
          <cell r="CB556">
            <v>63423</v>
          </cell>
          <cell r="CC556">
            <v>103223</v>
          </cell>
          <cell r="CD556" t="str">
            <v xml:space="preserve">	2022011000068</v>
          </cell>
          <cell r="CE556">
            <v>44977</v>
          </cell>
          <cell r="CF556">
            <v>44978</v>
          </cell>
          <cell r="CG556" t="str">
            <v>N/A</v>
          </cell>
          <cell r="CH556" t="str">
            <v>N/A</v>
          </cell>
          <cell r="CI556" t="str">
            <v>N/A</v>
          </cell>
          <cell r="CJ556" t="str">
            <v>N/A</v>
          </cell>
          <cell r="CK556" t="str">
            <v>N/A</v>
          </cell>
          <cell r="CL556">
            <v>0</v>
          </cell>
          <cell r="CM556" t="str">
            <v>N/A</v>
          </cell>
          <cell r="CN556">
            <v>0</v>
          </cell>
          <cell r="CO556" t="str">
            <v>N/A</v>
          </cell>
          <cell r="CP556">
            <v>0</v>
          </cell>
          <cell r="CQ556" t="str">
            <v>N/A</v>
          </cell>
          <cell r="CR556">
            <v>0</v>
          </cell>
          <cell r="CS556" t="str">
            <v>N/A</v>
          </cell>
          <cell r="CT556">
            <v>0</v>
          </cell>
          <cell r="CU556" t="str">
            <v>N/A</v>
          </cell>
          <cell r="CV556">
            <v>0</v>
          </cell>
          <cell r="CW556">
            <v>43260412</v>
          </cell>
          <cell r="CX556" t="str">
            <v>NO</v>
          </cell>
          <cell r="CY556" t="str">
            <v>N/A</v>
          </cell>
          <cell r="CZ556" t="str">
            <v>N/A</v>
          </cell>
          <cell r="DA556" t="str">
            <v>N/A</v>
          </cell>
          <cell r="DB556">
            <v>45128</v>
          </cell>
          <cell r="DC556">
            <v>45128</v>
          </cell>
          <cell r="DD556">
            <v>-214</v>
          </cell>
          <cell r="DE556" t="str">
            <v>NO</v>
          </cell>
          <cell r="DF556" t="str">
            <v>Bogotá D.C.</v>
          </cell>
          <cell r="DG556" t="str">
            <v>Cumplimiento</v>
          </cell>
          <cell r="DH556" t="str">
            <v>14-47-101022880</v>
          </cell>
          <cell r="DI556">
            <v>0</v>
          </cell>
          <cell r="DJ556" t="str">
            <v>Seguros del Estado S.A.</v>
          </cell>
          <cell r="DK556">
            <v>44978</v>
          </cell>
          <cell r="DL556" t="str">
            <v>21/02/2023 - 25/01/2024</v>
          </cell>
          <cell r="DM556">
            <v>44978</v>
          </cell>
          <cell r="DN556" t="str">
            <v>https://jepcolombia.sharepoint.com/:b:/g/SE/DAJ/SDC/EXqsfSmx_2hLta1HjfBbFXQBYkhRc9LxDU-TFMWLuJVw4A?e=xFx1wj</v>
          </cell>
          <cell r="DO556" t="str">
            <v>Ninguna</v>
          </cell>
          <cell r="DP556" t="str">
            <v>Terminado</v>
          </cell>
          <cell r="DQ556" t="str">
            <v>Retiro</v>
          </cell>
          <cell r="DR556" t="str">
            <v>N/A</v>
          </cell>
          <cell r="DS556" t="str">
            <v>DERECHO</v>
          </cell>
          <cell r="DT556" t="str">
            <v>N/A</v>
          </cell>
          <cell r="DU556" t="str">
            <v>FEMENINO</v>
          </cell>
        </row>
        <row r="557">
          <cell r="AY557" t="str">
            <v>JEP-354-2023</v>
          </cell>
          <cell r="AZ557" t="str">
            <v>JEP-CSPO-354-2023</v>
          </cell>
          <cell r="BA557" t="str">
            <v>Laura Paredes</v>
          </cell>
          <cell r="BB557">
            <v>44966</v>
          </cell>
          <cell r="BC557" t="str">
            <v>Néstor Julián Ramírez Sierra</v>
          </cell>
          <cell r="BD557" t="str">
            <v>Contratos o convenios que no requieren pluralidad de ofertas</v>
          </cell>
          <cell r="BE557" t="str">
            <v>1. Prestación de servicios</v>
          </cell>
          <cell r="BF557" t="str">
            <v>Cédula de ciudadanía</v>
          </cell>
          <cell r="BG557">
            <v>1010169744</v>
          </cell>
          <cell r="BH557">
            <v>5</v>
          </cell>
          <cell r="BI557" t="str">
            <v>Persona Natural</v>
          </cell>
          <cell r="BJ557" t="str">
            <v>Bogotá D.C.</v>
          </cell>
          <cell r="BK557" t="str">
            <v xml:space="preserve">Prestar servicios profesionales de apoyo a la Relatoría General de la JEP en la construcción de líneas jurisprudenciales en los temas que sean priorizados, así como en el desarrollo de éstas, en la revisión y ajustes de la metodología diseñada y en las estrategias de divulgación previstas para las decisiones de la jurisdicción. Así como también en el acompañamiento a los procesos de calidad y estructuración de la Relatoría. </v>
          </cell>
          <cell r="BL557" t="str">
            <v>Misional</v>
          </cell>
          <cell r="BM557" t="str">
            <v>Harvey Danilo Suarez Morales</v>
          </cell>
          <cell r="BN557" t="str">
            <v>Secretaría Ejecutiva</v>
          </cell>
          <cell r="BO557" t="str">
            <v xml:space="preserve">FF- Relatoría </v>
          </cell>
          <cell r="BP557" t="str">
            <v>Dilia Danyxa Lozano Suárez</v>
          </cell>
          <cell r="BQ557">
            <v>52818254</v>
          </cell>
          <cell r="BR557" t="str">
            <v xml:space="preserve">FF- Relatoría </v>
          </cell>
          <cell r="BS557" t="str">
            <v>N/A</v>
          </cell>
          <cell r="BT557" t="str">
            <v xml:space="preserve">Magistratura - Relatoria 
</v>
          </cell>
          <cell r="BU557" t="str">
            <v>N/A</v>
          </cell>
          <cell r="BV557" t="str">
            <v>Inversión</v>
          </cell>
          <cell r="BW557">
            <v>43260412</v>
          </cell>
          <cell r="BX557" t="str">
            <v>N/A</v>
          </cell>
          <cell r="BY557" t="str">
            <v>N/A</v>
          </cell>
          <cell r="BZ557">
            <v>8652088</v>
          </cell>
          <cell r="CA557" t="str">
            <v>N/A</v>
          </cell>
          <cell r="CB557">
            <v>63523</v>
          </cell>
          <cell r="CC557">
            <v>82723</v>
          </cell>
          <cell r="CD557">
            <v>2022011000068</v>
          </cell>
          <cell r="CE557">
            <v>44968</v>
          </cell>
          <cell r="CF557">
            <v>44970</v>
          </cell>
          <cell r="CG557" t="str">
            <v>N/A</v>
          </cell>
          <cell r="CH557" t="str">
            <v>N/A</v>
          </cell>
          <cell r="CI557" t="str">
            <v>N/A</v>
          </cell>
          <cell r="CJ557" t="str">
            <v>N/A</v>
          </cell>
          <cell r="CK557" t="str">
            <v>N/A</v>
          </cell>
          <cell r="CL557">
            <v>0</v>
          </cell>
          <cell r="CM557" t="str">
            <v>N/A</v>
          </cell>
          <cell r="CN557">
            <v>0</v>
          </cell>
          <cell r="CO557" t="str">
            <v>N/A</v>
          </cell>
          <cell r="CP557">
            <v>0</v>
          </cell>
          <cell r="CQ557" t="str">
            <v>N/A</v>
          </cell>
          <cell r="CR557">
            <v>0</v>
          </cell>
          <cell r="CS557" t="str">
            <v>N/A</v>
          </cell>
          <cell r="CT557">
            <v>0</v>
          </cell>
          <cell r="CU557">
            <v>0</v>
          </cell>
          <cell r="CV557">
            <v>1</v>
          </cell>
          <cell r="CW557">
            <v>43260412</v>
          </cell>
          <cell r="CX557" t="str">
            <v>NO</v>
          </cell>
          <cell r="CY557" t="str">
            <v>N/A</v>
          </cell>
          <cell r="CZ557" t="str">
            <v>N/A</v>
          </cell>
          <cell r="DA557" t="str">
            <v>N/A</v>
          </cell>
          <cell r="DB557">
            <v>45120</v>
          </cell>
          <cell r="DC557">
            <v>45121</v>
          </cell>
          <cell r="DD557">
            <v>-221</v>
          </cell>
          <cell r="DE557" t="str">
            <v>NO</v>
          </cell>
          <cell r="DF557" t="str">
            <v>Bogotá D.C.</v>
          </cell>
          <cell r="DG557" t="str">
            <v>Cumplimiento</v>
          </cell>
          <cell r="DH557" t="str">
            <v>380 47 994000132106</v>
          </cell>
          <cell r="DI557">
            <v>0</v>
          </cell>
          <cell r="DJ557" t="str">
            <v>Aseguradora Solidaria de Colombia</v>
          </cell>
          <cell r="DK557">
            <v>44970</v>
          </cell>
          <cell r="DL557" t="str">
            <v>11/02/2023 - 14/01/2024</v>
          </cell>
          <cell r="DM557">
            <v>44970</v>
          </cell>
          <cell r="DN557" t="str">
            <v>https://jepcolombia.sharepoint.com/:b:/g/SE/DAJ/SDC/EVhOGTWlCWFPkQvO2EQaSJoB0GILKkgsymTMdQg-xmfGNg?e=Z3Oc9c</v>
          </cell>
          <cell r="DO557" t="str">
            <v>Mediante otrosí N°1 Se modifica El término de duración del contrato será de cinco (05) meses y un día, hasta el 14 de julio de 2023,</v>
          </cell>
          <cell r="DP557" t="str">
            <v>Terminado</v>
          </cell>
          <cell r="DQ557" t="str">
            <v>Ingreso</v>
          </cell>
          <cell r="DR557" t="str">
            <v>N/A</v>
          </cell>
          <cell r="DS557" t="str">
            <v>PENDIENTE</v>
          </cell>
          <cell r="DT557" t="str">
            <v>N/A</v>
          </cell>
          <cell r="DU557" t="str">
            <v>MASCULINO</v>
          </cell>
        </row>
        <row r="558">
          <cell r="AY558" t="str">
            <v>JEP-422-2023</v>
          </cell>
          <cell r="AZ558" t="str">
            <v>JEP-CSPO-422-2023</v>
          </cell>
          <cell r="BA558" t="str">
            <v>Laura Paredes</v>
          </cell>
          <cell r="BB558">
            <v>44973</v>
          </cell>
          <cell r="BC558" t="str">
            <v xml:space="preserve">	Laura Angelica Vasquez Maldinado</v>
          </cell>
          <cell r="BD558" t="str">
            <v>Contratos o convenios que no requieren pluralidad de ofertas</v>
          </cell>
          <cell r="BE558" t="str">
            <v>1. Prestación de servicios</v>
          </cell>
          <cell r="BF558" t="str">
            <v>Cédula de ciudadanía</v>
          </cell>
          <cell r="BG558">
            <v>52997785</v>
          </cell>
          <cell r="BH558">
            <v>0</v>
          </cell>
          <cell r="BI558" t="str">
            <v>Persona Natural</v>
          </cell>
          <cell r="BJ558" t="str">
            <v>Bogotá D.C.</v>
          </cell>
          <cell r="BK558" t="str">
            <v>Prestar servicios profesionales de apoyo a la Relatoría General de la JEP en la divulgación de las decisiones judiciales a través de medios convencionales y no convencionales, de la organización de eventos externos e internos de la JEP, la implementación de la estrategia de divulgación "Biblioteca de la Paz y la Justicia Transicional" y acompañar los procesos editoriales de la dependencia</v>
          </cell>
          <cell r="BL558" t="str">
            <v>Misional</v>
          </cell>
          <cell r="BM558" t="str">
            <v>Harvey Danilo Suárez Morales</v>
          </cell>
          <cell r="BN558" t="str">
            <v>Secretaría Ejecutiva</v>
          </cell>
          <cell r="BO558" t="str">
            <v xml:space="preserve">FF- Relatoría </v>
          </cell>
          <cell r="BP558" t="str">
            <v>Dilia Danyxa Lozano Suárez</v>
          </cell>
          <cell r="BQ558">
            <v>52818254</v>
          </cell>
          <cell r="BR558" t="str">
            <v xml:space="preserve">FF- Relatoría </v>
          </cell>
          <cell r="BS558" t="str">
            <v>N/A</v>
          </cell>
          <cell r="BT558" t="str">
            <v xml:space="preserve">Magistratura - Relatoria 
</v>
          </cell>
          <cell r="BU558" t="str">
            <v>N/A</v>
          </cell>
          <cell r="BV558" t="str">
            <v>Inversión</v>
          </cell>
          <cell r="BW558">
            <v>95172968</v>
          </cell>
          <cell r="BX558" t="str">
            <v>N/A</v>
          </cell>
          <cell r="BY558" t="str">
            <v>N/A</v>
          </cell>
          <cell r="BZ558">
            <v>8652088</v>
          </cell>
          <cell r="CA558" t="str">
            <v>N/A</v>
          </cell>
          <cell r="CB558">
            <v>63623</v>
          </cell>
          <cell r="CC558">
            <v>108323</v>
          </cell>
          <cell r="CD558" t="str">
            <v xml:space="preserve">	2022011000068</v>
          </cell>
          <cell r="CE558">
            <v>44978</v>
          </cell>
          <cell r="CF558">
            <v>44980</v>
          </cell>
          <cell r="CG558" t="str">
            <v>Nelson David Mayorga Perdomo</v>
          </cell>
          <cell r="CH558" t="str">
            <v>Cedula de ciudadanía</v>
          </cell>
          <cell r="CI558">
            <v>80774979</v>
          </cell>
          <cell r="CJ558">
            <v>7</v>
          </cell>
          <cell r="CK558">
            <v>45119</v>
          </cell>
          <cell r="CL558">
            <v>-8075312</v>
          </cell>
          <cell r="CM558">
            <v>45289</v>
          </cell>
          <cell r="CN558">
            <v>47240400</v>
          </cell>
          <cell r="CO558">
            <v>45289</v>
          </cell>
          <cell r="CP558">
            <v>0</v>
          </cell>
          <cell r="CQ558" t="str">
            <v>N/A</v>
          </cell>
          <cell r="CR558">
            <v>0</v>
          </cell>
          <cell r="CS558" t="str">
            <v>N/A</v>
          </cell>
          <cell r="CT558">
            <v>1</v>
          </cell>
          <cell r="CU558">
            <v>45289</v>
          </cell>
          <cell r="CV558">
            <v>152</v>
          </cell>
          <cell r="CW558">
            <v>134338056</v>
          </cell>
          <cell r="CX558" t="str">
            <v>SI</v>
          </cell>
          <cell r="CY558">
            <v>47240400</v>
          </cell>
          <cell r="CZ558" t="str">
            <v>N/A</v>
          </cell>
          <cell r="DA558" t="str">
            <v>N/A</v>
          </cell>
          <cell r="DB558">
            <v>45291</v>
          </cell>
          <cell r="DC558">
            <v>45443</v>
          </cell>
          <cell r="DD558">
            <v>101</v>
          </cell>
          <cell r="DE558" t="str">
            <v>NO</v>
          </cell>
          <cell r="DF558" t="str">
            <v>Bogotá D.C.</v>
          </cell>
          <cell r="DG558" t="str">
            <v>Cumplimiento</v>
          </cell>
          <cell r="DH558" t="str">
            <v>11-47-101014195 
11-47-101015615</v>
          </cell>
          <cell r="DI558" t="str">
            <v>0
0</v>
          </cell>
          <cell r="DJ558" t="str">
            <v>Seguros del Estado S,A
Seguros del Estado S,A,</v>
          </cell>
          <cell r="DK558" t="str">
            <v>22/02/2023
12/07/2023</v>
          </cell>
          <cell r="DL558" t="str">
            <v>21/02/2023 - 10/07/2024
12/07/2023 - 10/07/2024</v>
          </cell>
          <cell r="DM558" t="str">
            <v>23/02/2023
13/07/2023</v>
          </cell>
          <cell r="DN558" t="str">
            <v>https://jepcolombia.sharepoint.com/:b:/g/SE/DAJ/SDC/EUInRmRs8cJDpyJ5qNYWlRcBUODidCKdj4dPIRNZjp9T3A?e=u1Bv4a</v>
          </cell>
          <cell r="DO558" t="str">
            <v>El 12/07/2023 se publicó la cesión del cto JEP-422-2023, con efectos a partir del 12 de julio de 2023. 
Mediante Otrosí N°1 el 29/12/2023 se publica la adición y prórroga del contrato JEP-422-2023</v>
          </cell>
          <cell r="DP558" t="str">
            <v>En ejecución</v>
          </cell>
          <cell r="DQ558" t="str">
            <v>Cesión, Adición y prórroga</v>
          </cell>
          <cell r="DR558" t="str">
            <v>N/A</v>
          </cell>
          <cell r="DS558" t="str">
            <v>COMUNICACIÓN SOCIAL Y PERIODISMO</v>
          </cell>
          <cell r="DT558" t="str">
            <v>N/A</v>
          </cell>
          <cell r="DU558" t="str">
            <v>MASCULINO</v>
          </cell>
        </row>
        <row r="559">
          <cell r="AY559" t="str">
            <v>JEP-532-2023</v>
          </cell>
          <cell r="AZ559" t="str">
            <v>JEP-CSPO-531-2024</v>
          </cell>
          <cell r="BA559" t="str">
            <v>Arinson Ruiz</v>
          </cell>
          <cell r="BB559">
            <v>45000</v>
          </cell>
          <cell r="BC559" t="str">
            <v xml:space="preserve">Amaris Arévalo Osorio </v>
          </cell>
          <cell r="BD559" t="str">
            <v>Contratos o convenios que no requieren pluralidad de ofertas</v>
          </cell>
          <cell r="BE559" t="str">
            <v>1. Prestación de servicios</v>
          </cell>
          <cell r="BF559" t="str">
            <v>Cédula de ciudadanía</v>
          </cell>
          <cell r="BG559">
            <v>51882109</v>
          </cell>
          <cell r="BH559">
            <v>3</v>
          </cell>
          <cell r="BI559" t="str">
            <v>Persona Natural</v>
          </cell>
          <cell r="BJ559" t="str">
            <v>Bogotá D.C.</v>
          </cell>
          <cell r="BK559" t="str">
            <v>Prestación de servicios profesionales para apoyar a la subdirección de recursos físicos e infraestructura en la verificación del funcionamiento del módulo de inventarios en lo relacionado con depreciaciones y amortizaciones, así como en la estructuración de informes para realizar conciliaciones de los registros de bienes e insumos que hacen parte de la dotación en los grupos territoriales y la sede principal de la JEP.</v>
          </cell>
          <cell r="BL559" t="str">
            <v>Funciones de la dependencia</v>
          </cell>
          <cell r="BM559" t="str">
            <v>Harvey Danilo Suárez Morales</v>
          </cell>
          <cell r="BN559" t="str">
            <v>Secretaría Ejecutiva</v>
          </cell>
          <cell r="BO559" t="str">
            <v>DD- Subdirección de Recursos Físicos e Infraestructura</v>
          </cell>
          <cell r="BP559" t="str">
            <v>Martha Cristina Useche Rodriguez</v>
          </cell>
          <cell r="BQ559">
            <v>52267258</v>
          </cell>
          <cell r="BR559" t="str">
            <v>DD- Subdirección de Recursos Físicos e Infraestructura</v>
          </cell>
          <cell r="BS559" t="str">
            <v>Martha Cristina Useche Rodriguez
52.267.258</v>
          </cell>
          <cell r="BT559" t="str">
            <v>N/A</v>
          </cell>
          <cell r="BU559" t="str">
            <v>N/A</v>
          </cell>
          <cell r="BV559" t="str">
            <v>Inversión</v>
          </cell>
          <cell r="BW559">
            <v>52458966</v>
          </cell>
          <cell r="BX559" t="str">
            <v>N/A</v>
          </cell>
          <cell r="BY559" t="str">
            <v>N/A</v>
          </cell>
          <cell r="BZ559">
            <v>5464476</v>
          </cell>
          <cell r="CA559" t="str">
            <v>N/A</v>
          </cell>
          <cell r="CB559">
            <v>71223</v>
          </cell>
          <cell r="CC559">
            <v>158223</v>
          </cell>
          <cell r="CD559">
            <v>2018011000833</v>
          </cell>
          <cell r="CE559">
            <v>45006</v>
          </cell>
          <cell r="CF559">
            <v>45007</v>
          </cell>
          <cell r="CG559" t="str">
            <v>N/A</v>
          </cell>
          <cell r="CH559" t="str">
            <v>N/A</v>
          </cell>
          <cell r="CI559" t="str">
            <v>N/A</v>
          </cell>
          <cell r="CJ559" t="str">
            <v>N/A</v>
          </cell>
          <cell r="CK559" t="str">
            <v>N/A</v>
          </cell>
          <cell r="CL559">
            <v>0</v>
          </cell>
          <cell r="CM559" t="str">
            <v>N/A</v>
          </cell>
          <cell r="CN559">
            <v>0</v>
          </cell>
          <cell r="CO559" t="str">
            <v>N/A</v>
          </cell>
          <cell r="CP559">
            <v>0</v>
          </cell>
          <cell r="CQ559" t="str">
            <v>N/A</v>
          </cell>
          <cell r="CR559">
            <v>0</v>
          </cell>
          <cell r="CS559" t="str">
            <v>N/A</v>
          </cell>
          <cell r="CT559">
            <v>0</v>
          </cell>
          <cell r="CU559" t="str">
            <v>N/A</v>
          </cell>
          <cell r="CV559">
            <v>0</v>
          </cell>
          <cell r="CW559">
            <v>52458966</v>
          </cell>
          <cell r="CX559" t="str">
            <v>NO</v>
          </cell>
          <cell r="CY559" t="str">
            <v>N/A</v>
          </cell>
          <cell r="CZ559" t="str">
            <v>N/A</v>
          </cell>
          <cell r="DA559" t="str">
            <v>N/A</v>
          </cell>
          <cell r="DB559">
            <v>45291</v>
          </cell>
          <cell r="DC559">
            <v>45291</v>
          </cell>
          <cell r="DD559">
            <v>-51</v>
          </cell>
          <cell r="DE559" t="str">
            <v>NO</v>
          </cell>
          <cell r="DF559" t="str">
            <v>Bogotá D.C.</v>
          </cell>
          <cell r="DG559" t="str">
            <v>Cumplimiento</v>
          </cell>
          <cell r="DH559" t="str">
            <v xml:space="preserve">63-45-101042024
</v>
          </cell>
          <cell r="DI559">
            <v>0</v>
          </cell>
          <cell r="DJ559" t="str">
            <v>Seguros del Estado S.A</v>
          </cell>
          <cell r="DK559">
            <v>45006</v>
          </cell>
          <cell r="DL559" t="str">
            <v>21/03/2023 - 30/06/24</v>
          </cell>
          <cell r="DM559">
            <v>45007</v>
          </cell>
          <cell r="DN559" t="str">
            <v>https://jepcolombia.sharepoint.com/:b:/g/SE/DAJ/SDC/EWZSij99GkhPi5uSEfE1lhEBCoAQ6I_2OOZGrcI0TfHNrA?e=GSQ507</v>
          </cell>
          <cell r="DO559" t="str">
            <v>Ninguna</v>
          </cell>
          <cell r="DP559" t="str">
            <v>Terminado</v>
          </cell>
          <cell r="DQ559" t="str">
            <v>Ingreso</v>
          </cell>
          <cell r="DR559" t="str">
            <v>N/A</v>
          </cell>
          <cell r="DS559" t="str">
            <v>CONTADURIA PUBLICA</v>
          </cell>
          <cell r="DT559" t="str">
            <v>N/A</v>
          </cell>
          <cell r="DU559" t="str">
            <v>FEMENINO</v>
          </cell>
        </row>
        <row r="560">
          <cell r="AY560" t="str">
            <v>JEP-377-2023</v>
          </cell>
          <cell r="AZ560" t="str">
            <v>JEP-CSPO-377-2023</v>
          </cell>
          <cell r="BA560" t="str">
            <v>Jairo Cuellar</v>
          </cell>
          <cell r="BB560">
            <v>44967</v>
          </cell>
          <cell r="BC560" t="str">
            <v>Jenny Carolina Moreno García</v>
          </cell>
          <cell r="BD560" t="str">
            <v>Contratos o convenios que no requieren pluralidad de ofertas</v>
          </cell>
          <cell r="BE560" t="str">
            <v>1. Prestación de servicios</v>
          </cell>
          <cell r="BF560" t="str">
            <v>Cédula de ciudadanía</v>
          </cell>
          <cell r="BG560">
            <v>1117513573</v>
          </cell>
          <cell r="BH560">
            <v>6</v>
          </cell>
          <cell r="BI560" t="str">
            <v>Persona Natural</v>
          </cell>
          <cell r="BJ560" t="str">
            <v xml:space="preserve">Florencia </v>
          </cell>
          <cell r="BK560" t="str">
            <v>Prestar servicios profesionales para apoyar al Departamento de SAAD Comparecientes en los procesos de estructuración, procesamiento y cargue de información asociada al Registro de Comparecientes; la realización de pruebas técnicas y en la elaboración de casos de uso para el desarrollo de funcionalidades del Registro.</v>
          </cell>
          <cell r="BL560" t="str">
            <v>Misional</v>
          </cell>
          <cell r="BM560" t="str">
            <v>Harvey Danilo Suárez Morales</v>
          </cell>
          <cell r="BN560" t="str">
            <v>Secretaría Ejecutiva</v>
          </cell>
          <cell r="BO560" t="str">
            <v xml:space="preserve">BB- Departamento SAAD Defensa a Comparecientes </v>
          </cell>
          <cell r="BP560" t="str">
            <v>Jorge Alirio Mancera Cortés</v>
          </cell>
          <cell r="BQ560">
            <v>79309847</v>
          </cell>
          <cell r="BR560" t="str">
            <v xml:space="preserve">BB- Departamento SAAD Defensa a Comparecientes </v>
          </cell>
          <cell r="BS560" t="str">
            <v>N/A</v>
          </cell>
          <cell r="BT560" t="str">
            <v>N/A</v>
          </cell>
          <cell r="BU560" t="str">
            <v>N/A</v>
          </cell>
          <cell r="BV560" t="str">
            <v>Inversión</v>
          </cell>
          <cell r="BW560">
            <v>81208154</v>
          </cell>
          <cell r="BX560" t="str">
            <v>N/A</v>
          </cell>
          <cell r="BY560" t="str">
            <v>N/A</v>
          </cell>
          <cell r="BZ560" t="str">
            <v>($7.589.549</v>
          </cell>
          <cell r="CA560" t="str">
            <v>N/A</v>
          </cell>
          <cell r="CB560">
            <v>48523</v>
          </cell>
          <cell r="CC560">
            <v>100623</v>
          </cell>
          <cell r="CD560">
            <v>2022011000068</v>
          </cell>
          <cell r="CE560">
            <v>44974</v>
          </cell>
          <cell r="CF560">
            <v>44977</v>
          </cell>
          <cell r="CG560" t="str">
            <v>N/A</v>
          </cell>
          <cell r="CH560" t="str">
            <v>N/A</v>
          </cell>
          <cell r="CI560" t="str">
            <v>N/A</v>
          </cell>
          <cell r="CJ560" t="str">
            <v>N/A</v>
          </cell>
          <cell r="CK560" t="str">
            <v>N/A</v>
          </cell>
          <cell r="CL560">
            <v>0</v>
          </cell>
          <cell r="CM560" t="str">
            <v>N/A</v>
          </cell>
          <cell r="CN560">
            <v>0</v>
          </cell>
          <cell r="CO560" t="str">
            <v>N/A</v>
          </cell>
          <cell r="CP560">
            <v>0</v>
          </cell>
          <cell r="CQ560" t="str">
            <v>N/A</v>
          </cell>
          <cell r="CR560">
            <v>0</v>
          </cell>
          <cell r="CS560" t="str">
            <v>N/A</v>
          </cell>
          <cell r="CT560">
            <v>0</v>
          </cell>
          <cell r="CU560" t="str">
            <v>N/A</v>
          </cell>
          <cell r="CV560">
            <v>0</v>
          </cell>
          <cell r="CW560">
            <v>81208154</v>
          </cell>
          <cell r="CX560" t="str">
            <v>NO</v>
          </cell>
          <cell r="CY560" t="str">
            <v>N/A</v>
          </cell>
          <cell r="CZ560" t="str">
            <v>N/A</v>
          </cell>
          <cell r="DA560" t="str">
            <v>N/A</v>
          </cell>
          <cell r="DB560">
            <v>45291</v>
          </cell>
          <cell r="DC560">
            <v>45291</v>
          </cell>
          <cell r="DD560">
            <v>-51</v>
          </cell>
          <cell r="DE560" t="str">
            <v>NO</v>
          </cell>
          <cell r="DF560" t="str">
            <v>Bogotá D.C.</v>
          </cell>
          <cell r="DG560" t="str">
            <v>Cumplimiento</v>
          </cell>
          <cell r="DH560" t="str">
            <v>21-47-101026512</v>
          </cell>
          <cell r="DI560">
            <v>0</v>
          </cell>
          <cell r="DJ560" t="str">
            <v>Seguros del Estado S.A.</v>
          </cell>
          <cell r="DK560">
            <v>44977</v>
          </cell>
          <cell r="DL560" t="str">
            <v>17/02/2023 - 30/06/2024</v>
          </cell>
          <cell r="DM560">
            <v>44977</v>
          </cell>
          <cell r="DN560" t="str">
            <v>https://jepcolombia.sharepoint.com/:b:/g/SE/DAJ/SDC/EVwSfcX8ZEVIpaBEc8KlHJoBFaRehLfzREhkVH0kZlwvDg?e=ATE72n</v>
          </cell>
          <cell r="DO560" t="str">
            <v>Ninguna</v>
          </cell>
          <cell r="DP560" t="str">
            <v>Terminado</v>
          </cell>
          <cell r="DQ560" t="str">
            <v>Ingreso</v>
          </cell>
          <cell r="DR560" t="str">
            <v>N/A</v>
          </cell>
          <cell r="DS560" t="str">
            <v>INGENIERIA DE SISTEMAS</v>
          </cell>
          <cell r="DT560" t="str">
            <v>N/A</v>
          </cell>
          <cell r="DU560" t="str">
            <v>FEMENINO</v>
          </cell>
        </row>
        <row r="561">
          <cell r="AY561" t="str">
            <v>JEP-323-2023</v>
          </cell>
          <cell r="AZ561" t="str">
            <v>JEP-CSPO-323-2023</v>
          </cell>
          <cell r="BA561" t="str">
            <v>Jairo Cuellar</v>
          </cell>
          <cell r="BB561">
            <v>44964</v>
          </cell>
          <cell r="BC561" t="str">
            <v>Leidy Tatiana Hernandez Lopez</v>
          </cell>
          <cell r="BD561" t="str">
            <v>Contratos o convenios que no requieren pluralidad de ofertas</v>
          </cell>
          <cell r="BE561" t="str">
            <v>1. Prestación de servicios</v>
          </cell>
          <cell r="BF561" t="str">
            <v>Cédula de ciudadanía</v>
          </cell>
          <cell r="BG561">
            <v>53067261</v>
          </cell>
          <cell r="BH561">
            <v>7</v>
          </cell>
          <cell r="BI561" t="str">
            <v>Persona Natural</v>
          </cell>
          <cell r="BJ561" t="str">
            <v>Bogotá D.C.</v>
          </cell>
          <cell r="BK561" t="str">
            <v>Prestar servicios profesionales para apoyar al Departamento de SAAD Comparecientes en la programación y ejecución de actividades de acopio, procesamiento, validación y análisis jurídico de la información asociada al Registro de Comparecientes; así como en la capacitación y socialización del Registro</v>
          </cell>
          <cell r="BL561" t="str">
            <v>Misional</v>
          </cell>
          <cell r="BM561" t="str">
            <v>Harvey Danilo Suárez Morales</v>
          </cell>
          <cell r="BN561" t="str">
            <v>Secretaría Ejecutiva</v>
          </cell>
          <cell r="BO561" t="str">
            <v xml:space="preserve">BB- Departamento SAAD Defensa a Comparecientes </v>
          </cell>
          <cell r="BP561" t="str">
            <v>Gladys Celeide Prada Pardo</v>
          </cell>
          <cell r="BQ561">
            <v>60335962</v>
          </cell>
          <cell r="BR561" t="str">
            <v>AA - Oficina Asesora de Monitoreo Integral</v>
          </cell>
          <cell r="BS561" t="str">
            <v>N/A</v>
          </cell>
          <cell r="BT561" t="str">
            <v>N/A</v>
          </cell>
          <cell r="BU561" t="str">
            <v>N/A</v>
          </cell>
          <cell r="BV561" t="str">
            <v>Inversión</v>
          </cell>
          <cell r="BW561">
            <v>115102575</v>
          </cell>
          <cell r="BX561" t="str">
            <v>N/A</v>
          </cell>
          <cell r="BY561" t="str">
            <v>N/A</v>
          </cell>
          <cell r="BZ561">
            <v>10757250</v>
          </cell>
          <cell r="CA561" t="str">
            <v>N/A</v>
          </cell>
          <cell r="CB561">
            <v>47323</v>
          </cell>
          <cell r="CC561">
            <v>87623</v>
          </cell>
          <cell r="CD561">
            <v>2022011000068</v>
          </cell>
          <cell r="CE561">
            <v>44971</v>
          </cell>
          <cell r="CF561">
            <v>44973</v>
          </cell>
          <cell r="CG561" t="str">
            <v>N/A</v>
          </cell>
          <cell r="CH561" t="str">
            <v>N/A</v>
          </cell>
          <cell r="CI561" t="str">
            <v>N/A</v>
          </cell>
          <cell r="CJ561" t="str">
            <v>N/A</v>
          </cell>
          <cell r="CK561" t="str">
            <v>N/A</v>
          </cell>
          <cell r="CL561">
            <v>0</v>
          </cell>
          <cell r="CM561" t="str">
            <v>N/A</v>
          </cell>
          <cell r="CN561">
            <v>0</v>
          </cell>
          <cell r="CO561" t="str">
            <v>N/A</v>
          </cell>
          <cell r="CP561">
            <v>0</v>
          </cell>
          <cell r="CQ561" t="str">
            <v>N/A</v>
          </cell>
          <cell r="CR561">
            <v>0</v>
          </cell>
          <cell r="CS561" t="str">
            <v>N/A</v>
          </cell>
          <cell r="CT561">
            <v>0</v>
          </cell>
          <cell r="CU561" t="str">
            <v>N/A</v>
          </cell>
          <cell r="CV561">
            <v>0</v>
          </cell>
          <cell r="CW561">
            <v>115102575</v>
          </cell>
          <cell r="CX561" t="str">
            <v>NO</v>
          </cell>
          <cell r="CY561" t="str">
            <v>N/A</v>
          </cell>
          <cell r="CZ561" t="str">
            <v>N/A</v>
          </cell>
          <cell r="DA561" t="str">
            <v>N/A</v>
          </cell>
          <cell r="DB561">
            <v>45291</v>
          </cell>
          <cell r="DC561">
            <v>45291</v>
          </cell>
          <cell r="DD561">
            <v>-51</v>
          </cell>
          <cell r="DE561" t="str">
            <v>NO</v>
          </cell>
          <cell r="DF561" t="str">
            <v>Bogotá D.C.</v>
          </cell>
          <cell r="DG561" t="str">
            <v>Cumplimiento</v>
          </cell>
          <cell r="DH561" t="str">
            <v>25-47-101003728</v>
          </cell>
          <cell r="DI561">
            <v>0</v>
          </cell>
          <cell r="DJ561" t="str">
            <v>Seguros del Estado S.A.</v>
          </cell>
          <cell r="DK561">
            <v>44972</v>
          </cell>
          <cell r="DL561" t="str">
            <v>14/02/2023 - 01/07/2024</v>
          </cell>
          <cell r="DM561">
            <v>44973</v>
          </cell>
          <cell r="DN561" t="str">
            <v>https://jepcolombia.sharepoint.com/:b:/g/SE/DAJ/SDC/ES9XF27hzGdGrQ-oqCRpr6wBGDHBUYhnLkmb3lKMF1kpOQ?e=cZkkYI</v>
          </cell>
          <cell r="DO561" t="str">
            <v>Ninguna</v>
          </cell>
          <cell r="DP561" t="str">
            <v>Terminado</v>
          </cell>
          <cell r="DQ561" t="str">
            <v>Ingreso</v>
          </cell>
          <cell r="DR561" t="str">
            <v>N/A</v>
          </cell>
          <cell r="DS561" t="str">
            <v>DERECHO</v>
          </cell>
          <cell r="DT561" t="str">
            <v>N/A</v>
          </cell>
          <cell r="DU561" t="str">
            <v>FEMENINO</v>
          </cell>
        </row>
        <row r="562">
          <cell r="AY562" t="str">
            <v>JEP-330-2023</v>
          </cell>
          <cell r="AZ562" t="str">
            <v>JEP-CSPO-330-2023</v>
          </cell>
          <cell r="BA562" t="str">
            <v>Mateo Avila</v>
          </cell>
          <cell r="BB562">
            <v>44965</v>
          </cell>
          <cell r="BC562" t="str">
            <v>Rosaura Morales Gómez</v>
          </cell>
          <cell r="BD562" t="str">
            <v>Contratos o convenios que no requieren pluralidad de ofertas</v>
          </cell>
          <cell r="BE562" t="str">
            <v>1. Prestación de servicios</v>
          </cell>
          <cell r="BF562" t="str">
            <v>Cédula de ciudadanía</v>
          </cell>
          <cell r="BG562">
            <v>1032452027</v>
          </cell>
          <cell r="BH562">
            <v>5</v>
          </cell>
          <cell r="BI562" t="str">
            <v>Persona Natural</v>
          </cell>
          <cell r="BJ562" t="str">
            <v>Bogotá D.C.</v>
          </cell>
          <cell r="BK562" t="str">
            <v>Prestar servicios profesionales para apoyar al Departamento de SAAD Comparecientes en el acopio, procesamiento, validación y análisis jurídico de la información asociada al Registro de Comparecientes, que sirva como insumo para las actuaciones y decisiones judiciales.</v>
          </cell>
          <cell r="BL562" t="str">
            <v>Misional</v>
          </cell>
          <cell r="BM562" t="str">
            <v>Harvey Danilo Suárez Morales</v>
          </cell>
          <cell r="BN562" t="str">
            <v>Secretaría Ejecutiva</v>
          </cell>
          <cell r="BO562" t="str">
            <v xml:space="preserve">BB- Departamento SAAD Defensa a Comparecientes </v>
          </cell>
          <cell r="BP562" t="str">
            <v>Gladys Celeide Prada Pardo</v>
          </cell>
          <cell r="BQ562">
            <v>60335962</v>
          </cell>
          <cell r="BR562" t="str">
            <v>AA - Oficina Asesora de Monitoreo Integral</v>
          </cell>
          <cell r="BS562" t="str">
            <v>N/A</v>
          </cell>
          <cell r="BT562" t="str">
            <v>N/A</v>
          </cell>
          <cell r="BU562" t="str">
            <v>N/A</v>
          </cell>
          <cell r="BV562" t="str">
            <v xml:space="preserve">Inversión </v>
          </cell>
          <cell r="BW562">
            <v>68214867</v>
          </cell>
          <cell r="BX562" t="str">
            <v>N/A</v>
          </cell>
          <cell r="BY562" t="str">
            <v>N/A</v>
          </cell>
          <cell r="BZ562">
            <v>6375222</v>
          </cell>
          <cell r="CA562" t="str">
            <v>N/A</v>
          </cell>
          <cell r="CB562">
            <v>35023</v>
          </cell>
          <cell r="CC562">
            <v>87223</v>
          </cell>
          <cell r="CD562">
            <v>2022011000068</v>
          </cell>
          <cell r="CE562">
            <v>44967</v>
          </cell>
          <cell r="CF562">
            <v>44971</v>
          </cell>
          <cell r="CG562" t="str">
            <v>N/A</v>
          </cell>
          <cell r="CH562" t="str">
            <v>N/A</v>
          </cell>
          <cell r="CI562" t="str">
            <v>N/A</v>
          </cell>
          <cell r="CJ562" t="str">
            <v>N/A</v>
          </cell>
          <cell r="CK562" t="str">
            <v>N/A</v>
          </cell>
          <cell r="CL562">
            <v>0</v>
          </cell>
          <cell r="CM562" t="str">
            <v>N/A</v>
          </cell>
          <cell r="CN562">
            <v>0</v>
          </cell>
          <cell r="CO562" t="str">
            <v>N/A</v>
          </cell>
          <cell r="CP562">
            <v>0</v>
          </cell>
          <cell r="CQ562" t="str">
            <v>N/A</v>
          </cell>
          <cell r="CR562">
            <v>0</v>
          </cell>
          <cell r="CS562" t="str">
            <v>N/A</v>
          </cell>
          <cell r="CT562">
            <v>0</v>
          </cell>
          <cell r="CU562" t="str">
            <v>N/A</v>
          </cell>
          <cell r="CV562">
            <v>0</v>
          </cell>
          <cell r="CW562">
            <v>68214867</v>
          </cell>
          <cell r="CX562" t="str">
            <v>NO</v>
          </cell>
          <cell r="CY562" t="str">
            <v>N/A</v>
          </cell>
          <cell r="CZ562" t="str">
            <v>N/A</v>
          </cell>
          <cell r="DA562" t="str">
            <v>N/A</v>
          </cell>
          <cell r="DB562">
            <v>45291</v>
          </cell>
          <cell r="DC562">
            <v>45291</v>
          </cell>
          <cell r="DD562">
            <v>-51</v>
          </cell>
          <cell r="DE562" t="str">
            <v>NO</v>
          </cell>
          <cell r="DF562" t="str">
            <v>Bogotá D.C.</v>
          </cell>
          <cell r="DG562" t="str">
            <v>Cumplimiento</v>
          </cell>
          <cell r="DH562" t="str">
            <v>39-47-101002084</v>
          </cell>
          <cell r="DI562">
            <v>0</v>
          </cell>
          <cell r="DJ562" t="str">
            <v>Seguros del Estado S.A.</v>
          </cell>
          <cell r="DK562">
            <v>44970</v>
          </cell>
          <cell r="DL562" t="str">
            <v>10/02/2023 - 30/06/2024</v>
          </cell>
          <cell r="DM562">
            <v>44970</v>
          </cell>
          <cell r="DN562" t="str">
            <v>https://jepcolombia.sharepoint.com/:b:/g/SE/DAJ/SDC/EYXWAKv7aK1Jlfa8QvzNDY0Bx8ozQNhIQECBB9Ro0FITSA?e=TAWAfu</v>
          </cell>
          <cell r="DO562" t="str">
            <v>Ninguna</v>
          </cell>
          <cell r="DP562" t="str">
            <v>Terminado</v>
          </cell>
          <cell r="DQ562" t="str">
            <v>Ingreso</v>
          </cell>
          <cell r="DR562" t="str">
            <v>N/A</v>
          </cell>
          <cell r="DS562" t="str">
            <v>PENDIENTE</v>
          </cell>
          <cell r="DT562" t="str">
            <v>N/A</v>
          </cell>
          <cell r="DU562" t="str">
            <v>FEMENINO</v>
          </cell>
        </row>
        <row r="563">
          <cell r="AY563" t="str">
            <v>JEP-331-2023</v>
          </cell>
          <cell r="AZ563" t="str">
            <v>JEP-CSPO-331-2023</v>
          </cell>
          <cell r="BA563" t="str">
            <v>Mateo Avila</v>
          </cell>
          <cell r="BB563">
            <v>44965</v>
          </cell>
          <cell r="BC563" t="str">
            <v>Jenny Juliana Vásquez Sarmiento</v>
          </cell>
          <cell r="BD563" t="str">
            <v>Contratos o convenios que no requieren pluralidad de ofertas</v>
          </cell>
          <cell r="BE563" t="str">
            <v>1. Prestación de servicios</v>
          </cell>
          <cell r="BF563" t="str">
            <v>Cédula de ciudadanía</v>
          </cell>
          <cell r="BG563">
            <v>63529702</v>
          </cell>
          <cell r="BH563">
            <v>3</v>
          </cell>
          <cell r="BI563" t="str">
            <v>Persona Natural</v>
          </cell>
          <cell r="BJ563" t="str">
            <v>Bucaramanga</v>
          </cell>
          <cell r="BK563" t="str">
            <v>Prestar servicios profesionales para apoyar al Departamento de SAAD Comparecientes en el acopio, procesamiento, validación y análisis jurídico de la información asociada al Registro de Comparecientes, que sirva como insumo para las actuaciones y decisiones judiciales.</v>
          </cell>
          <cell r="BL563" t="str">
            <v>Misional</v>
          </cell>
          <cell r="BM563" t="str">
            <v>Harvey Danilo Suarez Morales</v>
          </cell>
          <cell r="BN563" t="str">
            <v>Secretaría Ejecutiva</v>
          </cell>
          <cell r="BO563" t="str">
            <v xml:space="preserve">BB- Departamento SAAD Defensa a Comparecientes </v>
          </cell>
          <cell r="BP563" t="str">
            <v>Jorge Alirio Mancera Cortés</v>
          </cell>
          <cell r="BQ563">
            <v>79309847</v>
          </cell>
          <cell r="BR563" t="str">
            <v xml:space="preserve">BB- Departamento SAAD Defensa a Comparecientes </v>
          </cell>
          <cell r="BS563" t="str">
            <v>N/A</v>
          </cell>
          <cell r="BT563" t="str">
            <v>N/A</v>
          </cell>
          <cell r="BU563" t="str">
            <v>N/A</v>
          </cell>
          <cell r="BV563" t="str">
            <v xml:space="preserve">Inversión </v>
          </cell>
          <cell r="BW563">
            <v>68214867</v>
          </cell>
          <cell r="BX563" t="str">
            <v>N/A</v>
          </cell>
          <cell r="BY563" t="str">
            <v>N/A</v>
          </cell>
          <cell r="BZ563">
            <v>6375222</v>
          </cell>
          <cell r="CA563" t="str">
            <v>N/A</v>
          </cell>
          <cell r="CB563">
            <v>47423</v>
          </cell>
          <cell r="CC563">
            <v>81623</v>
          </cell>
          <cell r="CD563">
            <v>2022011000068</v>
          </cell>
          <cell r="CE563">
            <v>44967</v>
          </cell>
          <cell r="CF563">
            <v>44970</v>
          </cell>
          <cell r="CG563" t="str">
            <v>N/A</v>
          </cell>
          <cell r="CH563" t="str">
            <v>N/A</v>
          </cell>
          <cell r="CI563" t="str">
            <v>N/A</v>
          </cell>
          <cell r="CJ563" t="str">
            <v>N/A</v>
          </cell>
          <cell r="CK563" t="str">
            <v>N/A</v>
          </cell>
          <cell r="CL563">
            <v>0</v>
          </cell>
          <cell r="CM563" t="str">
            <v>N/A</v>
          </cell>
          <cell r="CN563">
            <v>0</v>
          </cell>
          <cell r="CO563" t="str">
            <v>N/A</v>
          </cell>
          <cell r="CP563">
            <v>0</v>
          </cell>
          <cell r="CQ563" t="str">
            <v>N/A</v>
          </cell>
          <cell r="CR563">
            <v>0</v>
          </cell>
          <cell r="CS563" t="str">
            <v>N/A</v>
          </cell>
          <cell r="CT563">
            <v>0</v>
          </cell>
          <cell r="CU563">
            <v>0</v>
          </cell>
          <cell r="CV563">
            <v>-114</v>
          </cell>
          <cell r="CW563">
            <v>68214867</v>
          </cell>
          <cell r="CX563" t="str">
            <v>NO</v>
          </cell>
          <cell r="CY563" t="str">
            <v>N/A</v>
          </cell>
          <cell r="CZ563" t="str">
            <v>N/A</v>
          </cell>
          <cell r="DA563" t="str">
            <v>N/A</v>
          </cell>
          <cell r="DB563">
            <v>45291</v>
          </cell>
          <cell r="DC563">
            <v>45177</v>
          </cell>
          <cell r="DD563">
            <v>-165</v>
          </cell>
          <cell r="DE563" t="str">
            <v>NO</v>
          </cell>
          <cell r="DF563" t="str">
            <v>Bogotá D.C.</v>
          </cell>
          <cell r="DG563" t="str">
            <v>Cumplimiento</v>
          </cell>
          <cell r="DH563" t="str">
            <v>25-47-101003708</v>
          </cell>
          <cell r="DI563">
            <v>0</v>
          </cell>
          <cell r="DJ563" t="str">
            <v>Seguros del Estado S.A.</v>
          </cell>
          <cell r="DK563">
            <v>44970</v>
          </cell>
          <cell r="DL563" t="str">
            <v>10/02/2023 - 01/07/2024</v>
          </cell>
          <cell r="DM563">
            <v>44970</v>
          </cell>
          <cell r="DN563" t="str">
            <v>https://jepcolombia.sharepoint.com/:b:/g/SE/DAJ/SDC/ESPtpnGAamtLml50BAVnpxUB7dE-SYi-ErdeRweV_Pa8FA?e=gbqRra</v>
          </cell>
          <cell r="DO563" t="str">
            <v>quedó publicada el 9 de septiembre de 2023 la terminación de mutuo acuerdo del contrato JEP-331-2023</v>
          </cell>
          <cell r="DP563" t="str">
            <v>Terminado</v>
          </cell>
          <cell r="DQ563" t="str">
            <v>Terminación anticipada</v>
          </cell>
          <cell r="DR563" t="str">
            <v>N/A</v>
          </cell>
          <cell r="DS563" t="str">
            <v>PENDIENTE</v>
          </cell>
          <cell r="DT563" t="str">
            <v>N/A</v>
          </cell>
          <cell r="DU563" t="str">
            <v>FEMENINO</v>
          </cell>
        </row>
        <row r="564">
          <cell r="AY564" t="str">
            <v>JEP-527-2023</v>
          </cell>
          <cell r="AZ564" t="str">
            <v>JEP-CSPO-526-2023</v>
          </cell>
          <cell r="BA564" t="str">
            <v>Mateo Avila</v>
          </cell>
          <cell r="BB564">
            <v>44995</v>
          </cell>
          <cell r="BC564" t="str">
            <v>Maria Isabel Meléndez Salamanca</v>
          </cell>
          <cell r="BD564" t="str">
            <v>Contratos o convenios que no requieren pluralidad de ofertas</v>
          </cell>
          <cell r="BE564" t="str">
            <v>1. Prestación de servicios</v>
          </cell>
          <cell r="BF564" t="str">
            <v>Cédula de ciudadanía</v>
          </cell>
          <cell r="BG564">
            <v>1013638747</v>
          </cell>
          <cell r="BH564">
            <v>0</v>
          </cell>
          <cell r="BI564" t="str">
            <v>Persona Natural</v>
          </cell>
          <cell r="BJ564" t="str">
            <v>Bogotá D.C.</v>
          </cell>
          <cell r="BK564" t="str">
            <v>Prestar servicios profesionales para apoyar al Departamento de SAAD Comparecientes en el acopio, procesamiento, validación y análisis jurídico de la información asociada al Registro de Comparecientes, que sirva como insumo para las actuaciones y decisiones judiciales</v>
          </cell>
          <cell r="BL564" t="str">
            <v>Funciones de la dependencia</v>
          </cell>
          <cell r="BM564" t="str">
            <v>Harvey Danilo Suárez Morales</v>
          </cell>
          <cell r="BN564" t="str">
            <v>Secretaría Ejecutiva</v>
          </cell>
          <cell r="BO564" t="str">
            <v xml:space="preserve">BB- Departamento SAAD Defensa a Comparecientes </v>
          </cell>
          <cell r="BP564" t="str">
            <v>Jorge Alirio Mancera Cortés</v>
          </cell>
          <cell r="BQ564">
            <v>79309847</v>
          </cell>
          <cell r="BR564" t="str">
            <v xml:space="preserve">BB- Departamento SAAD Defensa a Comparecientes </v>
          </cell>
          <cell r="BS564" t="str">
            <v>N/A</v>
          </cell>
          <cell r="BT564" t="str">
            <v>N/A</v>
          </cell>
          <cell r="BU564" t="str">
            <v>N/A</v>
          </cell>
          <cell r="BV564" t="str">
            <v>Inversión</v>
          </cell>
          <cell r="BW564">
            <v>63752220</v>
          </cell>
          <cell r="BX564" t="str">
            <v>N/A</v>
          </cell>
          <cell r="BY564" t="str">
            <v>N/A</v>
          </cell>
          <cell r="BZ564">
            <v>6375222</v>
          </cell>
          <cell r="CA564" t="str">
            <v>N/A</v>
          </cell>
          <cell r="CB564">
            <v>47523</v>
          </cell>
          <cell r="CC564" t="str">
            <v xml:space="preserve">	157923</v>
          </cell>
          <cell r="CD564">
            <v>2022011000068</v>
          </cell>
          <cell r="CE564">
            <v>45006</v>
          </cell>
          <cell r="CF564">
            <v>45008</v>
          </cell>
          <cell r="CG564" t="str">
            <v>N/A</v>
          </cell>
          <cell r="CH564" t="str">
            <v>N/A</v>
          </cell>
          <cell r="CI564" t="str">
            <v>N/A</v>
          </cell>
          <cell r="CJ564" t="str">
            <v>N/A</v>
          </cell>
          <cell r="CK564" t="str">
            <v>N/A</v>
          </cell>
          <cell r="CL564">
            <v>0</v>
          </cell>
          <cell r="CM564" t="str">
            <v>N/A</v>
          </cell>
          <cell r="CN564">
            <v>0</v>
          </cell>
          <cell r="CO564" t="str">
            <v>N/A</v>
          </cell>
          <cell r="CP564">
            <v>0</v>
          </cell>
          <cell r="CQ564" t="str">
            <v>N/A</v>
          </cell>
          <cell r="CR564">
            <v>0</v>
          </cell>
          <cell r="CS564" t="str">
            <v>N/A</v>
          </cell>
          <cell r="CT564">
            <v>0</v>
          </cell>
          <cell r="CU564" t="str">
            <v>N/A</v>
          </cell>
          <cell r="CV564">
            <v>0</v>
          </cell>
          <cell r="CW564">
            <v>63752220</v>
          </cell>
          <cell r="CX564" t="str">
            <v>NO</v>
          </cell>
          <cell r="CY564" t="str">
            <v>N/A</v>
          </cell>
          <cell r="CZ564" t="str">
            <v>N/A</v>
          </cell>
          <cell r="DA564" t="str">
            <v>N/A</v>
          </cell>
          <cell r="DB564">
            <v>45291</v>
          </cell>
          <cell r="DC564">
            <v>45291</v>
          </cell>
          <cell r="DD564">
            <v>-51</v>
          </cell>
          <cell r="DE564" t="str">
            <v>NO</v>
          </cell>
          <cell r="DF564" t="str">
            <v>Bogotá D.C.</v>
          </cell>
          <cell r="DG564" t="str">
            <v>Cumplimiento</v>
          </cell>
          <cell r="DH564" t="str">
            <v>62-47-101002512</v>
          </cell>
          <cell r="DI564">
            <v>0</v>
          </cell>
          <cell r="DJ564" t="str">
            <v>Seguros del Estado S.A</v>
          </cell>
          <cell r="DK564">
            <v>45006</v>
          </cell>
          <cell r="DL564" t="str">
            <v>21/03/2023 - 30/06/24</v>
          </cell>
          <cell r="DM564">
            <v>45008</v>
          </cell>
          <cell r="DN564" t="str">
            <v>https://jepcolombia.sharepoint.com/:b:/g/SE/DAJ/SDC/EZhZpppP6NtNl4xM8FAFOvIBkYre5tDYX8hJl2FBhnPh1g?e=ip1vkV</v>
          </cell>
          <cell r="DO564" t="str">
            <v>Ninguna</v>
          </cell>
          <cell r="DP564" t="str">
            <v>Terminado</v>
          </cell>
          <cell r="DQ564" t="str">
            <v>Ingreso</v>
          </cell>
          <cell r="DR564" t="str">
            <v>N/A</v>
          </cell>
          <cell r="DS564" t="str">
            <v>DERECHO</v>
          </cell>
          <cell r="DT564" t="str">
            <v>N/A</v>
          </cell>
          <cell r="DU564" t="str">
            <v>FEMENINO</v>
          </cell>
        </row>
        <row r="565">
          <cell r="AY565" t="str">
            <v>JEP-514-2023</v>
          </cell>
          <cell r="AZ565" t="str">
            <v>JEP-CSPO-513-2023</v>
          </cell>
          <cell r="BA565" t="str">
            <v>Mateo Avila</v>
          </cell>
          <cell r="BB565">
            <v>44991</v>
          </cell>
          <cell r="BC565" t="str">
            <v>Fredy Fernando Niño Ochoa</v>
          </cell>
          <cell r="BD565" t="str">
            <v>Contratos o convenios que no requieren pluralidad de ofertas</v>
          </cell>
          <cell r="BE565" t="str">
            <v>1. Prestación de servicios</v>
          </cell>
          <cell r="BF565" t="str">
            <v>Cédula de ciudadanía</v>
          </cell>
          <cell r="BG565">
            <v>80004587</v>
          </cell>
          <cell r="BH565">
            <v>0</v>
          </cell>
          <cell r="BI565" t="str">
            <v>Persona Natural</v>
          </cell>
          <cell r="BJ565" t="str">
            <v>Bogotá D.C.</v>
          </cell>
          <cell r="BK565" t="str">
            <v>Prestar servicios profesionales para apoyar al Departamento de SAAD Comparecientes en los procesos de estructuración, procesamiento y cargue de información asociada al Registro de Comparecientes; la realización de pruebas técnicas y en la elaboración de casos de uso para el desarrollo de funcionalidades del Registro.</v>
          </cell>
          <cell r="BL565" t="str">
            <v>Funciones de la dependencia</v>
          </cell>
          <cell r="BM565" t="str">
            <v>Harvey Danilo Suárez Morales</v>
          </cell>
          <cell r="BN565" t="str">
            <v>Secretaría Ejecutiva</v>
          </cell>
          <cell r="BO565" t="str">
            <v xml:space="preserve">BB- Departamento SAAD Defensa a Comparecientes </v>
          </cell>
          <cell r="BP565" t="str">
            <v>Jorge Alirio Mancera Cortés</v>
          </cell>
          <cell r="BQ565">
            <v>79309847</v>
          </cell>
          <cell r="BR565" t="str">
            <v xml:space="preserve">BB- Departamento SAAD Defensa a Comparecientes </v>
          </cell>
          <cell r="BS565" t="str">
            <v>N/A</v>
          </cell>
          <cell r="BT565" t="str">
            <v>N/A</v>
          </cell>
          <cell r="BU565" t="str">
            <v>N/A</v>
          </cell>
          <cell r="BV565" t="str">
            <v>Inversión</v>
          </cell>
          <cell r="BW565">
            <v>75895490</v>
          </cell>
          <cell r="BX565" t="str">
            <v>N/A</v>
          </cell>
          <cell r="BY565" t="str">
            <v>N/A</v>
          </cell>
          <cell r="BZ565">
            <v>7589549</v>
          </cell>
          <cell r="CA565" t="str">
            <v>N/A</v>
          </cell>
          <cell r="CB565">
            <v>72923</v>
          </cell>
          <cell r="CC565">
            <v>145823</v>
          </cell>
          <cell r="CD565">
            <v>2022011000068</v>
          </cell>
          <cell r="CE565">
            <v>44995</v>
          </cell>
          <cell r="CF565">
            <v>44998</v>
          </cell>
          <cell r="CG565" t="str">
            <v>N/A</v>
          </cell>
          <cell r="CH565" t="str">
            <v>N/A</v>
          </cell>
          <cell r="CI565" t="str">
            <v>N/A</v>
          </cell>
          <cell r="CJ565" t="str">
            <v>N/A</v>
          </cell>
          <cell r="CK565" t="str">
            <v>N/A</v>
          </cell>
          <cell r="CL565">
            <v>0</v>
          </cell>
          <cell r="CM565" t="str">
            <v>N/A</v>
          </cell>
          <cell r="CN565">
            <v>0</v>
          </cell>
          <cell r="CO565" t="str">
            <v>N/A</v>
          </cell>
          <cell r="CP565">
            <v>0</v>
          </cell>
          <cell r="CQ565" t="str">
            <v>N/A</v>
          </cell>
          <cell r="CR565">
            <v>0</v>
          </cell>
          <cell r="CS565" t="str">
            <v>N/A</v>
          </cell>
          <cell r="CT565">
            <v>0</v>
          </cell>
          <cell r="CU565" t="str">
            <v>N/A</v>
          </cell>
          <cell r="CV565">
            <v>0</v>
          </cell>
          <cell r="CW565">
            <v>75895490</v>
          </cell>
          <cell r="CX565" t="str">
            <v>NO</v>
          </cell>
          <cell r="CY565" t="str">
            <v>N/A</v>
          </cell>
          <cell r="CZ565" t="str">
            <v>N/A</v>
          </cell>
          <cell r="DA565" t="str">
            <v>N/A</v>
          </cell>
          <cell r="DB565">
            <v>45291</v>
          </cell>
          <cell r="DC565">
            <v>45291</v>
          </cell>
          <cell r="DD565">
            <v>-51</v>
          </cell>
          <cell r="DE565" t="str">
            <v>NO</v>
          </cell>
          <cell r="DF565" t="str">
            <v>Bogotá D.C.</v>
          </cell>
          <cell r="DG565" t="str">
            <v>Cumplimiento</v>
          </cell>
          <cell r="DH565" t="str">
            <v>14-47-101023377</v>
          </cell>
          <cell r="DI565">
            <v>0</v>
          </cell>
          <cell r="DJ565" t="str">
            <v>Seguros del Estado S.A</v>
          </cell>
          <cell r="DK565">
            <v>44998</v>
          </cell>
          <cell r="DL565" t="str">
            <v>10/03/2023 - 30/06/24</v>
          </cell>
          <cell r="DM565">
            <v>44998</v>
          </cell>
          <cell r="DN565" t="str">
            <v>https://jepcolombia.sharepoint.com/:b:/g/SE/DAJ/SDC/EUFwm4oUpvhErWBQCGPNeXcB9WAsDdSn3E99vOJ1w11XyQ?e=ZzHEdU</v>
          </cell>
          <cell r="DO565" t="str">
            <v>Ninguna</v>
          </cell>
          <cell r="DP565" t="str">
            <v>Terminado</v>
          </cell>
          <cell r="DQ565" t="str">
            <v>Ingreso</v>
          </cell>
          <cell r="DR565" t="str">
            <v>N/A</v>
          </cell>
          <cell r="DS565" t="str">
            <v>INGENIERIA DE SISTEMAS</v>
          </cell>
          <cell r="DT565" t="str">
            <v>N/A</v>
          </cell>
          <cell r="DU565" t="str">
            <v>MASCULINO</v>
          </cell>
        </row>
        <row r="566">
          <cell r="AY566" t="str">
            <v>JEP-547-2023</v>
          </cell>
          <cell r="AZ566" t="str">
            <v>JEP-CSPO-544-2023</v>
          </cell>
          <cell r="BA566" t="str">
            <v>Mateo Avila</v>
          </cell>
          <cell r="BB566">
            <v>45013</v>
          </cell>
          <cell r="BC566" t="str">
            <v>Maria Jaqueline Velásquez Parrado</v>
          </cell>
          <cell r="BD566" t="str">
            <v>Contratos o convenios que no requieren pluralidad de ofertas</v>
          </cell>
          <cell r="BE566" t="str">
            <v>1. Prestación de servicios</v>
          </cell>
          <cell r="BF566" t="str">
            <v>Cédula de ciudadanía</v>
          </cell>
          <cell r="BG566">
            <v>30080838</v>
          </cell>
          <cell r="BH566">
            <v>6</v>
          </cell>
          <cell r="BI566" t="str">
            <v>Persona Natural</v>
          </cell>
          <cell r="BJ566" t="str">
            <v>Bogotá D.C.</v>
          </cell>
          <cell r="BK566" t="str">
            <v>Prestar servicios profesionales para apoyar al Departamento de SAAD Comparecientes en los procesos de estructuración, procesamiento y cargue de información asociada al Registro de Comparecientes; la realización de pruebas técnicas y en la elaboración de casos de uso para el desarrollo de funcionalidades del Registro</v>
          </cell>
          <cell r="BL566" t="str">
            <v>Funciones de la dependencia</v>
          </cell>
          <cell r="BM566" t="str">
            <v>Harvey Danilo Suárez Morales</v>
          </cell>
          <cell r="BN566" t="str">
            <v>Secretaría Ejecutiva</v>
          </cell>
          <cell r="BO566" t="str">
            <v xml:space="preserve">BB- Departamento SAAD Defensa a Comparecientes </v>
          </cell>
          <cell r="BP566" t="str">
            <v>Jorge Alirio Mancera Cortés</v>
          </cell>
          <cell r="BQ566">
            <v>79309847</v>
          </cell>
          <cell r="BR566" t="str">
            <v xml:space="preserve">BB- Departamento SAAD Defensa a Comparecientes </v>
          </cell>
          <cell r="BS566" t="str">
            <v>N/A</v>
          </cell>
          <cell r="BT566" t="str">
            <v>N/A</v>
          </cell>
          <cell r="BU566" t="str">
            <v>N/A</v>
          </cell>
          <cell r="BV566" t="str">
            <v>Inversión</v>
          </cell>
          <cell r="BW566">
            <v>75895490</v>
          </cell>
          <cell r="BX566" t="str">
            <v>N/A</v>
          </cell>
          <cell r="BY566" t="str">
            <v>N/A</v>
          </cell>
          <cell r="BZ566">
            <v>7589549</v>
          </cell>
          <cell r="CA566" t="str">
            <v>N/A</v>
          </cell>
          <cell r="CB566">
            <v>77523</v>
          </cell>
          <cell r="CC566" t="str">
            <v xml:space="preserve">	187823</v>
          </cell>
          <cell r="CD566">
            <v>2022011000068</v>
          </cell>
          <cell r="CE566">
            <v>45027</v>
          </cell>
          <cell r="CF566">
            <v>45029</v>
          </cell>
          <cell r="CG566" t="str">
            <v>N/A</v>
          </cell>
          <cell r="CH566" t="str">
            <v>N/A</v>
          </cell>
          <cell r="CI566" t="str">
            <v>N/A</v>
          </cell>
          <cell r="CJ566" t="str">
            <v>N/A</v>
          </cell>
          <cell r="CK566" t="str">
            <v>N/A</v>
          </cell>
          <cell r="CL566">
            <v>0</v>
          </cell>
          <cell r="CM566" t="str">
            <v>N/A</v>
          </cell>
          <cell r="CN566">
            <v>0</v>
          </cell>
          <cell r="CO566" t="str">
            <v>N/A</v>
          </cell>
          <cell r="CP566">
            <v>0</v>
          </cell>
          <cell r="CQ566" t="str">
            <v>N/A</v>
          </cell>
          <cell r="CR566">
            <v>0</v>
          </cell>
          <cell r="CS566" t="str">
            <v>N/A</v>
          </cell>
          <cell r="CT566">
            <v>0</v>
          </cell>
          <cell r="CU566" t="str">
            <v>N/A</v>
          </cell>
          <cell r="CV566">
            <v>0</v>
          </cell>
          <cell r="CW566">
            <v>75895490</v>
          </cell>
          <cell r="CX566" t="str">
            <v>NO</v>
          </cell>
          <cell r="CY566" t="str">
            <v>N/A</v>
          </cell>
          <cell r="CZ566" t="str">
            <v>N/A</v>
          </cell>
          <cell r="DA566" t="str">
            <v>N/A</v>
          </cell>
          <cell r="DB566">
            <v>45291</v>
          </cell>
          <cell r="DC566">
            <v>45291</v>
          </cell>
          <cell r="DD566">
            <v>-51</v>
          </cell>
          <cell r="DE566" t="str">
            <v>NO</v>
          </cell>
          <cell r="DF566" t="str">
            <v>Bogotá D.C.</v>
          </cell>
          <cell r="DG566" t="str">
            <v>Cumplimiento</v>
          </cell>
          <cell r="DH566" t="str">
            <v>33-47-101011328</v>
          </cell>
          <cell r="DI566">
            <v>0</v>
          </cell>
          <cell r="DJ566" t="str">
            <v>Seguros del Estado S.A.</v>
          </cell>
          <cell r="DK566">
            <v>45028</v>
          </cell>
          <cell r="DL566" t="str">
            <v>12/04/2023 - 10/07/2024</v>
          </cell>
          <cell r="DM566">
            <v>45029</v>
          </cell>
          <cell r="DN566" t="str">
            <v>https://jepcolombia.sharepoint.com/:b:/g/SE/DAJ/SDC/EVFcShh6LDtOoS_KkFpkWtoBqif3jrcxtvHTd9egDGrh5A?e=PVvAYW</v>
          </cell>
          <cell r="DO566" t="str">
            <v>Ninguna</v>
          </cell>
          <cell r="DP566" t="str">
            <v>Terminado</v>
          </cell>
          <cell r="DQ566" t="str">
            <v>Ingreso</v>
          </cell>
          <cell r="DR566" t="str">
            <v>N/A</v>
          </cell>
          <cell r="DS566" t="str">
            <v>INGENIERIA DE SISTEMAS</v>
          </cell>
          <cell r="DT566" t="str">
            <v>N/A</v>
          </cell>
          <cell r="DU566" t="str">
            <v>FEMENINO</v>
          </cell>
        </row>
        <row r="567">
          <cell r="AY567" t="str">
            <v>JEP-380-2023</v>
          </cell>
          <cell r="AZ567" t="str">
            <v>JEP-CSPO-380-2023</v>
          </cell>
          <cell r="BA567" t="str">
            <v>Mateo Avila</v>
          </cell>
          <cell r="BB567">
            <v>44970</v>
          </cell>
          <cell r="BC567" t="str">
            <v>Maria Camila Rodríguez Álvarez</v>
          </cell>
          <cell r="BD567" t="str">
            <v>Contratos o convenios que no requieren pluralidad de ofertas</v>
          </cell>
          <cell r="BE567" t="str">
            <v>1. Prestación de servicios</v>
          </cell>
          <cell r="BF567" t="str">
            <v>Cédula de ciudadanía</v>
          </cell>
          <cell r="BG567">
            <v>1032465411</v>
          </cell>
          <cell r="BH567">
            <v>7</v>
          </cell>
          <cell r="BI567" t="str">
            <v>Persona Natural</v>
          </cell>
          <cell r="BJ567" t="str">
            <v>Ibagué</v>
          </cell>
          <cell r="BK567" t="str">
            <v>Prestar servicios profesionales para apoyar al Departamento de SAAD Comparecientes en el acopio, procesamiento, validación y análisis jurídico de la información asociada al Registro de Comparecientes, que sirva como insumo para las actuaciones y decisiones judiciales.</v>
          </cell>
          <cell r="BL567" t="str">
            <v>Misional</v>
          </cell>
          <cell r="BM567" t="str">
            <v>Harvey Danilo Suárez Morales</v>
          </cell>
          <cell r="BN567" t="str">
            <v>Secretaría Ejecutiva</v>
          </cell>
          <cell r="BO567" t="str">
            <v xml:space="preserve">BB- Departamento SAAD Defensa a Comparecientes </v>
          </cell>
          <cell r="BP567" t="str">
            <v>Gladys Celeide Prada Pardo</v>
          </cell>
          <cell r="BQ567">
            <v>60335962</v>
          </cell>
          <cell r="BR567" t="str">
            <v>AA - Oficina Asesora de Monitoreo Integral</v>
          </cell>
          <cell r="BS567" t="str">
            <v>N/A</v>
          </cell>
          <cell r="BT567" t="str">
            <v>N/A</v>
          </cell>
          <cell r="BU567" t="str">
            <v>N/A</v>
          </cell>
          <cell r="BV567" t="str">
            <v>Inversión</v>
          </cell>
          <cell r="BW567">
            <v>68214867</v>
          </cell>
          <cell r="BX567" t="str">
            <v>N/A</v>
          </cell>
          <cell r="BY567" t="str">
            <v>N/A</v>
          </cell>
          <cell r="BZ567">
            <v>6375222</v>
          </cell>
          <cell r="CA567" t="str">
            <v>N/A</v>
          </cell>
          <cell r="CB567">
            <v>47623</v>
          </cell>
          <cell r="CC567">
            <v>90623</v>
          </cell>
          <cell r="CD567">
            <v>2022011000068</v>
          </cell>
          <cell r="CE567">
            <v>44972</v>
          </cell>
          <cell r="CF567">
            <v>44973</v>
          </cell>
          <cell r="CG567" t="str">
            <v>N/A</v>
          </cell>
          <cell r="CH567" t="str">
            <v>N/A</v>
          </cell>
          <cell r="CI567" t="str">
            <v>N/A</v>
          </cell>
          <cell r="CJ567" t="str">
            <v>N/A</v>
          </cell>
          <cell r="CK567" t="str">
            <v>N/A</v>
          </cell>
          <cell r="CL567">
            <v>0</v>
          </cell>
          <cell r="CM567" t="str">
            <v>N/A</v>
          </cell>
          <cell r="CN567">
            <v>0</v>
          </cell>
          <cell r="CO567" t="str">
            <v>N/A</v>
          </cell>
          <cell r="CP567">
            <v>0</v>
          </cell>
          <cell r="CQ567" t="str">
            <v>N/A</v>
          </cell>
          <cell r="CR567">
            <v>0</v>
          </cell>
          <cell r="CS567" t="str">
            <v>N/A</v>
          </cell>
          <cell r="CT567">
            <v>0</v>
          </cell>
          <cell r="CU567" t="str">
            <v>N/A</v>
          </cell>
          <cell r="CV567">
            <v>0</v>
          </cell>
          <cell r="CW567">
            <v>68214867</v>
          </cell>
          <cell r="CX567" t="str">
            <v>NO</v>
          </cell>
          <cell r="CY567" t="str">
            <v>N/A</v>
          </cell>
          <cell r="CZ567" t="str">
            <v>N/A</v>
          </cell>
          <cell r="DA567" t="str">
            <v>N/A</v>
          </cell>
          <cell r="DB567">
            <v>45291</v>
          </cell>
          <cell r="DC567">
            <v>45291</v>
          </cell>
          <cell r="DD567">
            <v>-51</v>
          </cell>
          <cell r="DE567" t="str">
            <v>NO</v>
          </cell>
          <cell r="DF567" t="str">
            <v>Bogotá D.C.</v>
          </cell>
          <cell r="DG567" t="str">
            <v>Cumplimiento</v>
          </cell>
          <cell r="DH567" t="str">
            <v>25-47-101003730</v>
          </cell>
          <cell r="DI567">
            <v>0</v>
          </cell>
          <cell r="DJ567" t="str">
            <v>Seguros del Estado S.A.</v>
          </cell>
          <cell r="DK567">
            <v>44973</v>
          </cell>
          <cell r="DL567" t="str">
            <v>15/02/2023 - 01/07/2024</v>
          </cell>
          <cell r="DM567">
            <v>44973</v>
          </cell>
          <cell r="DN567" t="str">
            <v>https://jepcolombia.sharepoint.com/:b:/g/SE/DAJ/SDC/EfcP_rIEXaVKp7OV1BLcLxkBYBR6fHqTok6pZ_fxS8McEw?e=3XqgEO</v>
          </cell>
          <cell r="DO567" t="str">
            <v>Ninguna</v>
          </cell>
          <cell r="DP567" t="str">
            <v>Terminado</v>
          </cell>
          <cell r="DQ567" t="str">
            <v>Ingreso</v>
          </cell>
          <cell r="DR567" t="str">
            <v>N/A</v>
          </cell>
          <cell r="DS567" t="str">
            <v>PENDIENTE</v>
          </cell>
          <cell r="DT567" t="str">
            <v>N/A</v>
          </cell>
          <cell r="DU567" t="str">
            <v>FEMENINO</v>
          </cell>
        </row>
        <row r="568">
          <cell r="AY568" t="str">
            <v>JEP-332-2023</v>
          </cell>
          <cell r="AZ568" t="str">
            <v>JEP-CSPO-332-2023</v>
          </cell>
          <cell r="BA568" t="str">
            <v>Mateo Avila</v>
          </cell>
          <cell r="BB568">
            <v>44965</v>
          </cell>
          <cell r="BC568" t="str">
            <v>Yulieth Angelica Rodríguez Forero</v>
          </cell>
          <cell r="BD568" t="str">
            <v>Contratos o convenios que no requieren pluralidad de ofertas</v>
          </cell>
          <cell r="BE568" t="str">
            <v>1. Prestación de servicios</v>
          </cell>
          <cell r="BF568" t="str">
            <v>Cédula de ciudadanía</v>
          </cell>
          <cell r="BG568">
            <v>1013602902</v>
          </cell>
          <cell r="BH568">
            <v>0</v>
          </cell>
          <cell r="BI568" t="str">
            <v>Persona Natural</v>
          </cell>
          <cell r="BJ568" t="str">
            <v>Bogotá D.C.</v>
          </cell>
          <cell r="BK568" t="str">
            <v>Prestar servicios para apoyar al Departamento de SAAD Comparecientes en las actividades administrativas y técnicas para el acopio, procesamiento y validación de la información asociada al Registro de Comparecientes y la realización de pruebas funcionales asociadas al Registro.</v>
          </cell>
          <cell r="BL568" t="str">
            <v>Misional</v>
          </cell>
          <cell r="BM568" t="str">
            <v>Harvey Danilo Suárez Morales</v>
          </cell>
          <cell r="BN568" t="str">
            <v>Secretaría Ejecutiva</v>
          </cell>
          <cell r="BO568" t="str">
            <v xml:space="preserve">BB- Departamento SAAD Defensa a Comparecientes </v>
          </cell>
          <cell r="BP568" t="str">
            <v>Jorge Alirio Mancera Cortés</v>
          </cell>
          <cell r="BQ568">
            <v>79309847</v>
          </cell>
          <cell r="BR568" t="str">
            <v xml:space="preserve">BB- Departamento SAAD Defensa a Comparecientes </v>
          </cell>
          <cell r="BS568" t="str">
            <v>N/A</v>
          </cell>
          <cell r="BT568" t="str">
            <v>N/A</v>
          </cell>
          <cell r="BU568" t="str">
            <v>N/A</v>
          </cell>
          <cell r="BV568" t="str">
            <v xml:space="preserve">Inversión </v>
          </cell>
          <cell r="BW568">
            <v>40604062</v>
          </cell>
          <cell r="BX568" t="str">
            <v>N/A</v>
          </cell>
          <cell r="BY568" t="str">
            <v>N/A</v>
          </cell>
          <cell r="BZ568">
            <v>3794773</v>
          </cell>
          <cell r="CA568" t="str">
            <v>N/A</v>
          </cell>
          <cell r="CB568">
            <v>38523</v>
          </cell>
          <cell r="CC568">
            <v>81723</v>
          </cell>
          <cell r="CD568">
            <v>2022011000068</v>
          </cell>
          <cell r="CE568">
            <v>44967</v>
          </cell>
          <cell r="CF568">
            <v>44970</v>
          </cell>
          <cell r="CG568" t="str">
            <v>N/A</v>
          </cell>
          <cell r="CH568" t="str">
            <v>N/A</v>
          </cell>
          <cell r="CI568" t="str">
            <v>N/A</v>
          </cell>
          <cell r="CJ568" t="str">
            <v>N/A</v>
          </cell>
          <cell r="CK568" t="str">
            <v>N/A</v>
          </cell>
          <cell r="CL568">
            <v>0</v>
          </cell>
          <cell r="CM568" t="str">
            <v>N/A</v>
          </cell>
          <cell r="CN568">
            <v>0</v>
          </cell>
          <cell r="CO568" t="str">
            <v>N/A</v>
          </cell>
          <cell r="CP568">
            <v>0</v>
          </cell>
          <cell r="CQ568" t="str">
            <v>N/A</v>
          </cell>
          <cell r="CR568">
            <v>0</v>
          </cell>
          <cell r="CS568" t="str">
            <v>N/A</v>
          </cell>
          <cell r="CT568">
            <v>0</v>
          </cell>
          <cell r="CU568" t="str">
            <v>N/A</v>
          </cell>
          <cell r="CV568">
            <v>0</v>
          </cell>
          <cell r="CW568">
            <v>40604062</v>
          </cell>
          <cell r="CX568" t="str">
            <v>NO</v>
          </cell>
          <cell r="CY568" t="str">
            <v>N/A</v>
          </cell>
          <cell r="CZ568" t="str">
            <v>N/A</v>
          </cell>
          <cell r="DA568" t="str">
            <v>N/A</v>
          </cell>
          <cell r="DB568">
            <v>45291</v>
          </cell>
          <cell r="DC568">
            <v>45291</v>
          </cell>
          <cell r="DD568">
            <v>-51</v>
          </cell>
          <cell r="DE568" t="str">
            <v>NO</v>
          </cell>
          <cell r="DF568" t="str">
            <v>Bogotá D.C.</v>
          </cell>
          <cell r="DG568" t="str">
            <v>Cumplimiento</v>
          </cell>
          <cell r="DH568" t="str">
            <v>21-47-101026336</v>
          </cell>
          <cell r="DI568">
            <v>0</v>
          </cell>
          <cell r="DJ568" t="str">
            <v>Seguros del Estado S.A.</v>
          </cell>
          <cell r="DK568">
            <v>44970</v>
          </cell>
          <cell r="DL568" t="str">
            <v>10/02/2023 - 30/06/2024</v>
          </cell>
          <cell r="DM568">
            <v>44970</v>
          </cell>
          <cell r="DN568" t="str">
            <v>https://jepcolombia.sharepoint.com/:b:/g/SE/DAJ/SDC/EYmYpG3uFWZNlB3YMVIV2EABpENtjbUMMXNwimLMDQqhKg?e=tlo1NQ</v>
          </cell>
          <cell r="DO568" t="str">
            <v>Ninguna</v>
          </cell>
          <cell r="DP568" t="str">
            <v>Terminado</v>
          </cell>
          <cell r="DQ568" t="str">
            <v>Ingreso</v>
          </cell>
          <cell r="DR568" t="str">
            <v>N/A</v>
          </cell>
          <cell r="DS568" t="str">
            <v>PENDIENTE</v>
          </cell>
          <cell r="DT568" t="str">
            <v>N/A</v>
          </cell>
          <cell r="DU568" t="str">
            <v>FEMENINO</v>
          </cell>
        </row>
        <row r="569">
          <cell r="AY569" t="str">
            <v>JEP-381-2023</v>
          </cell>
          <cell r="AZ569" t="str">
            <v>JEP-CSPO-381-2023</v>
          </cell>
          <cell r="BA569" t="str">
            <v>Mateo Avila</v>
          </cell>
          <cell r="BB569">
            <v>44970</v>
          </cell>
          <cell r="BC569" t="str">
            <v>David Alejandro Rincón Pinilla</v>
          </cell>
          <cell r="BD569" t="str">
            <v>Contratos o convenios que no requieren pluralidad de ofertas</v>
          </cell>
          <cell r="BE569" t="str">
            <v>1. Prestación de servicios</v>
          </cell>
          <cell r="BF569" t="str">
            <v>Cédula de ciudadanía</v>
          </cell>
          <cell r="BG569">
            <v>1010222342</v>
          </cell>
          <cell r="BH569">
            <v>4</v>
          </cell>
          <cell r="BI569" t="str">
            <v>Persona Natural</v>
          </cell>
          <cell r="BJ569" t="str">
            <v>Bogotá D.C.</v>
          </cell>
          <cell r="BK569" t="str">
            <v>Prestar servicios para apoyar al Departamento de SAAD Comparecientes en las actividades administrativas y técnicas para el acopio, procesamiento y validación de la información asociada al Registro de Comparecientes y la realización de pruebas funcionales asociadas al Registro.</v>
          </cell>
          <cell r="BL569" t="str">
            <v>Misional</v>
          </cell>
          <cell r="BM569" t="str">
            <v>Harvey Danilo Suárez Morales</v>
          </cell>
          <cell r="BN569" t="str">
            <v>Secretaría Ejecutiva</v>
          </cell>
          <cell r="BO569" t="str">
            <v xml:space="preserve">BB- Departamento SAAD Defensa a Comparecientes </v>
          </cell>
          <cell r="BP569" t="str">
            <v>Jorge Alirio Mancera Cortés</v>
          </cell>
          <cell r="BQ569">
            <v>79309847</v>
          </cell>
          <cell r="BR569" t="str">
            <v xml:space="preserve">BB- Departamento SAAD Defensa a Comparecientes </v>
          </cell>
          <cell r="BS569" t="str">
            <v>N/A</v>
          </cell>
          <cell r="BT569" t="str">
            <v>N/A</v>
          </cell>
          <cell r="BU569" t="str">
            <v>N/A</v>
          </cell>
          <cell r="BV569" t="str">
            <v>Inversión</v>
          </cell>
          <cell r="BW569">
            <v>40604062</v>
          </cell>
          <cell r="BX569" t="str">
            <v>N/A</v>
          </cell>
          <cell r="BY569" t="str">
            <v>N/A</v>
          </cell>
          <cell r="BZ569">
            <v>3794773</v>
          </cell>
          <cell r="CA569" t="str">
            <v>N/A</v>
          </cell>
          <cell r="CB569">
            <v>47723</v>
          </cell>
          <cell r="CC569">
            <v>92723</v>
          </cell>
          <cell r="CD569">
            <v>2022011000068</v>
          </cell>
          <cell r="CE569">
            <v>44972</v>
          </cell>
          <cell r="CF569">
            <v>44973</v>
          </cell>
          <cell r="CG569" t="str">
            <v>N/A</v>
          </cell>
          <cell r="CH569" t="str">
            <v>N/A</v>
          </cell>
          <cell r="CI569" t="str">
            <v>N/A</v>
          </cell>
          <cell r="CJ569" t="str">
            <v>N/A</v>
          </cell>
          <cell r="CK569" t="str">
            <v>N/A</v>
          </cell>
          <cell r="CL569">
            <v>0</v>
          </cell>
          <cell r="CM569" t="str">
            <v>N/A</v>
          </cell>
          <cell r="CN569">
            <v>0</v>
          </cell>
          <cell r="CO569" t="str">
            <v>N/A</v>
          </cell>
          <cell r="CP569">
            <v>0</v>
          </cell>
          <cell r="CQ569" t="str">
            <v>N/A</v>
          </cell>
          <cell r="CR569">
            <v>0</v>
          </cell>
          <cell r="CS569" t="str">
            <v>N/A</v>
          </cell>
          <cell r="CT569">
            <v>0</v>
          </cell>
          <cell r="CU569" t="str">
            <v>N/A</v>
          </cell>
          <cell r="CV569">
            <v>0</v>
          </cell>
          <cell r="CW569">
            <v>40604062</v>
          </cell>
          <cell r="CX569" t="str">
            <v>NO</v>
          </cell>
          <cell r="CY569" t="str">
            <v>N/A</v>
          </cell>
          <cell r="CZ569" t="str">
            <v>N/A</v>
          </cell>
          <cell r="DA569" t="str">
            <v>N/A</v>
          </cell>
          <cell r="DB569">
            <v>45291</v>
          </cell>
          <cell r="DC569">
            <v>45291</v>
          </cell>
          <cell r="DD569">
            <v>-51</v>
          </cell>
          <cell r="DE569" t="str">
            <v>NO</v>
          </cell>
          <cell r="DF569" t="str">
            <v>Bogotá D.C.</v>
          </cell>
          <cell r="DG569" t="str">
            <v>Cumplimiento</v>
          </cell>
          <cell r="DH569" t="str">
            <v>39-47-101002088</v>
          </cell>
          <cell r="DI569">
            <v>0</v>
          </cell>
          <cell r="DJ569" t="str">
            <v>Seguros del Estado S.A.</v>
          </cell>
          <cell r="DK569">
            <v>44973</v>
          </cell>
          <cell r="DL569" t="str">
            <v>15/02/2023 - 30/06/2024</v>
          </cell>
          <cell r="DM569">
            <v>44973</v>
          </cell>
          <cell r="DN569" t="str">
            <v>https://jepcolombia.sharepoint.com/:b:/g/SE/DAJ/SDC/EYP2Oc8dflBHn74ZreTMUgAB4rY9_rU47AvRRPSgeS8f2Q?e=t9zbIY</v>
          </cell>
          <cell r="DO569" t="str">
            <v>Ninguna</v>
          </cell>
          <cell r="DP569" t="str">
            <v>Terminado</v>
          </cell>
          <cell r="DQ569" t="str">
            <v>Ingreso</v>
          </cell>
          <cell r="DR569" t="str">
            <v>N/A</v>
          </cell>
          <cell r="DS569" t="str">
            <v>HISTORIA MIXTA</v>
          </cell>
          <cell r="DT569" t="str">
            <v>N/A</v>
          </cell>
          <cell r="DU569" t="str">
            <v>MASCULINO</v>
          </cell>
        </row>
        <row r="570">
          <cell r="AY570" t="str">
            <v>JEP-654-2023</v>
          </cell>
          <cell r="AZ570" t="str">
            <v>JEP-CSPO-647-2023</v>
          </cell>
          <cell r="BA570" t="str">
            <v>Mateo Avila</v>
          </cell>
          <cell r="BB570">
            <v>45076</v>
          </cell>
          <cell r="BC570" t="str">
            <v xml:space="preserve">Andrea Katherin Abril Rodriguez </v>
          </cell>
          <cell r="BD570" t="str">
            <v>Contratos o convenios que no requieren pluralidad de ofertas</v>
          </cell>
          <cell r="BE570" t="str">
            <v>1. Prestación de servicios</v>
          </cell>
          <cell r="BF570" t="str">
            <v>Cédula de ciudadanía</v>
          </cell>
          <cell r="BG570">
            <v>1013637375</v>
          </cell>
          <cell r="BH570">
            <v>1</v>
          </cell>
          <cell r="BI570" t="str">
            <v>Persona Natural</v>
          </cell>
          <cell r="BJ570" t="str">
            <v>Bogotá D.C.</v>
          </cell>
          <cell r="BK570" t="str">
            <v>Prestar servicios para apoyar al Departamento de SAAD Comparecientes en las actividades administrativas y técnicas para el acopio, procesamiento y validación de la información asociada al Registro de Comparecientes y la realización de pruebas funcionales asociadas al Registro</v>
          </cell>
          <cell r="BL570" t="str">
            <v>Funciones de la dependencia</v>
          </cell>
          <cell r="BM570" t="str">
            <v>Harvey Danilo Suárez Morales</v>
          </cell>
          <cell r="BN570" t="str">
            <v>Secretaría Ejecutiva</v>
          </cell>
          <cell r="BO570" t="str">
            <v xml:space="preserve">BB- Departamento SAAD Defensa a Comparecientes </v>
          </cell>
          <cell r="BP570" t="str">
            <v>Jorge Alirio Mancera Cortés</v>
          </cell>
          <cell r="BQ570">
            <v>79309847</v>
          </cell>
          <cell r="BR570" t="str">
            <v xml:space="preserve">BB- Departamento SAAD Defensa a Comparecientes </v>
          </cell>
          <cell r="BS570" t="str">
            <v>N/A</v>
          </cell>
          <cell r="BT570" t="str">
            <v>N/A</v>
          </cell>
          <cell r="BU570" t="str">
            <v>N/A</v>
          </cell>
          <cell r="BV570" t="str">
            <v>Inversión</v>
          </cell>
          <cell r="BW570">
            <v>26563411</v>
          </cell>
          <cell r="BX570" t="str">
            <v>N/A</v>
          </cell>
          <cell r="BY570" t="str">
            <v>N/A</v>
          </cell>
          <cell r="BZ570">
            <v>3794773</v>
          </cell>
          <cell r="CA570" t="str">
            <v>N/A</v>
          </cell>
          <cell r="CB570">
            <v>38623</v>
          </cell>
          <cell r="CC570">
            <v>316223</v>
          </cell>
          <cell r="CD570" t="str">
            <v xml:space="preserve">	2022011000068</v>
          </cell>
          <cell r="CE570">
            <v>45086</v>
          </cell>
          <cell r="CF570">
            <v>45090</v>
          </cell>
          <cell r="CG570" t="str">
            <v>N/A</v>
          </cell>
          <cell r="CH570" t="str">
            <v>N/A</v>
          </cell>
          <cell r="CI570" t="str">
            <v>N/A</v>
          </cell>
          <cell r="CJ570" t="str">
            <v>N/A</v>
          </cell>
          <cell r="CK570" t="str">
            <v>N/A</v>
          </cell>
          <cell r="CL570">
            <v>0</v>
          </cell>
          <cell r="CM570" t="str">
            <v>N/A</v>
          </cell>
          <cell r="CN570">
            <v>0</v>
          </cell>
          <cell r="CO570" t="str">
            <v>N/A</v>
          </cell>
          <cell r="CP570">
            <v>0</v>
          </cell>
          <cell r="CQ570" t="str">
            <v>N/A</v>
          </cell>
          <cell r="CR570">
            <v>0</v>
          </cell>
          <cell r="CS570" t="str">
            <v>N/A</v>
          </cell>
          <cell r="CT570">
            <v>0</v>
          </cell>
          <cell r="CU570" t="str">
            <v>N/A</v>
          </cell>
          <cell r="CV570">
            <v>0</v>
          </cell>
          <cell r="CW570">
            <v>26563411</v>
          </cell>
          <cell r="CX570" t="str">
            <v>NO</v>
          </cell>
          <cell r="CY570" t="str">
            <v>N/A</v>
          </cell>
          <cell r="CZ570" t="str">
            <v>N/A</v>
          </cell>
          <cell r="DA570" t="str">
            <v>N/A</v>
          </cell>
          <cell r="DB570">
            <v>45291</v>
          </cell>
          <cell r="DC570">
            <v>45291</v>
          </cell>
          <cell r="DD570">
            <v>-51</v>
          </cell>
          <cell r="DE570" t="str">
            <v>NO</v>
          </cell>
          <cell r="DF570" t="str">
            <v>Bogotá D.C.</v>
          </cell>
          <cell r="DG570" t="str">
            <v>Cumplimiento</v>
          </cell>
          <cell r="DH570" t="str">
            <v>15-47-101011554</v>
          </cell>
          <cell r="DI570">
            <v>0</v>
          </cell>
          <cell r="DJ570" t="str">
            <v>Seguros del Estado S.A.</v>
          </cell>
          <cell r="DK570">
            <v>45086</v>
          </cell>
          <cell r="DL570" t="str">
            <v>09/06/2023 - 30/06/2024</v>
          </cell>
          <cell r="DM570">
            <v>45090</v>
          </cell>
          <cell r="DN570" t="str">
            <v>https://jepcolombia.sharepoint.com/:b:/g/SE/DAJ/SDC/EdyWrW0XjRhFsDB0VEV4ItIB2vK-0qbQFCBsxN3O2DZY-g?e=T9hZgh</v>
          </cell>
          <cell r="DO570" t="str">
            <v>Ninguna</v>
          </cell>
          <cell r="DP570" t="str">
            <v>Terminado</v>
          </cell>
          <cell r="DQ570" t="str">
            <v>Ingreso</v>
          </cell>
          <cell r="DR570" t="str">
            <v>N/A</v>
          </cell>
          <cell r="DS570" t="str">
            <v>DERECHO</v>
          </cell>
          <cell r="DT570" t="str">
            <v>N/A</v>
          </cell>
          <cell r="DU570" t="str">
            <v>FEMENINO</v>
          </cell>
        </row>
        <row r="571">
          <cell r="AY571" t="str">
            <v>JEP-448-2023</v>
          </cell>
          <cell r="AZ571" t="str">
            <v>JEP-CSPO-447-2023</v>
          </cell>
          <cell r="BA571" t="str">
            <v>Mateo Avila</v>
          </cell>
          <cell r="BB571">
            <v>44978</v>
          </cell>
          <cell r="BC571" t="str">
            <v>Anny Mayerly Guerrero Peña</v>
          </cell>
          <cell r="BD571" t="str">
            <v>Contratos o convenios que no requieren pluralidad de ofertas</v>
          </cell>
          <cell r="BE571" t="str">
            <v>1. Prestación de servicios</v>
          </cell>
          <cell r="BF571" t="str">
            <v>Cédula de ciudadanía</v>
          </cell>
          <cell r="BG571">
            <v>1072466534</v>
          </cell>
          <cell r="BH571">
            <v>4</v>
          </cell>
          <cell r="BI571" t="str">
            <v>Persona Natural</v>
          </cell>
          <cell r="BJ571" t="str">
            <v>Bogotá D.C.</v>
          </cell>
          <cell r="BK571" t="str">
            <v>Prestar servicios para apoyar al Departamento de SAAD Comparecientes en las actividades administrativas y técnicas para el acopio, procesamiento y validación de la información asociada al Registro de Comparecientes y la realización de pruebas funcionales asociadas al Registro</v>
          </cell>
          <cell r="BL571" t="str">
            <v>Misional</v>
          </cell>
          <cell r="BM571" t="str">
            <v>Harvey Danilo Suárez Morales</v>
          </cell>
          <cell r="BN571" t="str">
            <v>Secretaría Ejecutiva</v>
          </cell>
          <cell r="BO571" t="str">
            <v xml:space="preserve">BB- Departamento SAAD Defensa a Comparecientes </v>
          </cell>
          <cell r="BP571" t="str">
            <v>Jorge Alirio Mancera Cortés</v>
          </cell>
          <cell r="BQ571">
            <v>79309847</v>
          </cell>
          <cell r="BR571" t="str">
            <v xml:space="preserve">BB- Departamento SAAD Defensa a Comparecientes </v>
          </cell>
          <cell r="BS571" t="str">
            <v>N/A</v>
          </cell>
          <cell r="BT571" t="str">
            <v>N/A</v>
          </cell>
          <cell r="BU571" t="str">
            <v>N/A</v>
          </cell>
          <cell r="BV571" t="str">
            <v>Inversión</v>
          </cell>
          <cell r="BW571">
            <v>40604062</v>
          </cell>
          <cell r="BX571" t="str">
            <v>N/A</v>
          </cell>
          <cell r="BY571" t="str">
            <v>N/A</v>
          </cell>
          <cell r="BZ571">
            <v>3794773</v>
          </cell>
          <cell r="CA571" t="str">
            <v>N/A</v>
          </cell>
          <cell r="CB571">
            <v>38723</v>
          </cell>
          <cell r="CC571">
            <v>114623</v>
          </cell>
          <cell r="CD571">
            <v>2022011000068</v>
          </cell>
          <cell r="CE571">
            <v>44981</v>
          </cell>
          <cell r="CF571">
            <v>44984</v>
          </cell>
          <cell r="CG571" t="str">
            <v>N/A</v>
          </cell>
          <cell r="CH571" t="str">
            <v>N/A</v>
          </cell>
          <cell r="CI571" t="str">
            <v>N/A</v>
          </cell>
          <cell r="CJ571" t="str">
            <v>N/A</v>
          </cell>
          <cell r="CK571" t="str">
            <v>N/A</v>
          </cell>
          <cell r="CL571">
            <v>0</v>
          </cell>
          <cell r="CM571" t="str">
            <v>N/A</v>
          </cell>
          <cell r="CN571">
            <v>0</v>
          </cell>
          <cell r="CO571" t="str">
            <v>N/A</v>
          </cell>
          <cell r="CP571">
            <v>0</v>
          </cell>
          <cell r="CQ571" t="str">
            <v>N/A</v>
          </cell>
          <cell r="CR571">
            <v>0</v>
          </cell>
          <cell r="CS571" t="str">
            <v>N/A</v>
          </cell>
          <cell r="CT571">
            <v>0</v>
          </cell>
          <cell r="CU571" t="str">
            <v>N/A</v>
          </cell>
          <cell r="CV571">
            <v>0</v>
          </cell>
          <cell r="CW571">
            <v>40604062</v>
          </cell>
          <cell r="CX571" t="str">
            <v>NO</v>
          </cell>
          <cell r="CY571" t="str">
            <v>N/A</v>
          </cell>
          <cell r="CZ571" t="str">
            <v>N/A</v>
          </cell>
          <cell r="DA571" t="str">
            <v>N/A</v>
          </cell>
          <cell r="DB571">
            <v>45291</v>
          </cell>
          <cell r="DC571">
            <v>45291</v>
          </cell>
          <cell r="DD571">
            <v>-51</v>
          </cell>
          <cell r="DE571" t="str">
            <v>NO</v>
          </cell>
          <cell r="DF571" t="str">
            <v>Bogotá D.C.</v>
          </cell>
          <cell r="DG571" t="str">
            <v>Cumplimiento</v>
          </cell>
          <cell r="DH571" t="str">
            <v>21-45-101401773</v>
          </cell>
          <cell r="DI571">
            <v>0</v>
          </cell>
          <cell r="DJ571" t="str">
            <v>Seguros del Estado S.A.</v>
          </cell>
          <cell r="DK571">
            <v>44981</v>
          </cell>
          <cell r="DL571" t="str">
            <v>24/02/2023 - 30/06/2024</v>
          </cell>
          <cell r="DM571">
            <v>44984</v>
          </cell>
          <cell r="DN571" t="str">
            <v>https://jepcolombia.sharepoint.com/:b:/g/SE/DAJ/SDC/EZxKJOIVVa9Ls0ddRLpQqBkBNrKC06HzqrT60nLiFnqYCg?e=uLCEpn</v>
          </cell>
          <cell r="DO571" t="str">
            <v>Ninguna</v>
          </cell>
          <cell r="DP571" t="str">
            <v>Terminado</v>
          </cell>
          <cell r="DQ571" t="str">
            <v>Ingreso</v>
          </cell>
          <cell r="DR571" t="str">
            <v>N/A</v>
          </cell>
          <cell r="DS571" t="str">
            <v>TRABAJO SOCIAL</v>
          </cell>
          <cell r="DT571" t="str">
            <v>N/A</v>
          </cell>
          <cell r="DU571" t="str">
            <v>FEMENINO</v>
          </cell>
        </row>
        <row r="572">
          <cell r="AY572" t="str">
            <v>JEP-449-2023</v>
          </cell>
          <cell r="AZ572" t="str">
            <v>JEP-CSPO-448-2023</v>
          </cell>
          <cell r="BA572" t="str">
            <v>Mateo Avila</v>
          </cell>
          <cell r="BB572">
            <v>44978</v>
          </cell>
          <cell r="BC572" t="str">
            <v>Camilo Steven Higuita Parra</v>
          </cell>
          <cell r="BD572" t="str">
            <v>Contratos o convenios que no requieren pluralidad de ofertas</v>
          </cell>
          <cell r="BE572" t="str">
            <v>1. Prestación de servicios</v>
          </cell>
          <cell r="BF572" t="str">
            <v>Cédula de ciudadanía</v>
          </cell>
          <cell r="BG572">
            <v>1052415116</v>
          </cell>
          <cell r="BH572">
            <v>8</v>
          </cell>
          <cell r="BI572" t="str">
            <v>Persona Natural</v>
          </cell>
          <cell r="BJ572" t="str">
            <v>Bogotá D.C.</v>
          </cell>
          <cell r="BK572" t="str">
            <v>Prestar servicios para apoyar al Departamento de SAAD Comparecientes en las actividades administrativas y técnicas para el acopio, procesamiento y validación de la información asociada al Registro de Comparecientes y la realización de pruebas funcionales asociadas al Registro</v>
          </cell>
          <cell r="BL572" t="str">
            <v>Misional</v>
          </cell>
          <cell r="BM572" t="str">
            <v>Harvey Danilo Suárez Morales</v>
          </cell>
          <cell r="BN572" t="str">
            <v>Secretaría Ejecutiva</v>
          </cell>
          <cell r="BO572" t="str">
            <v xml:space="preserve">BB- Departamento SAAD Defensa a Comparecientes </v>
          </cell>
          <cell r="BP572" t="str">
            <v>Jorge Alirio Mancera Cortés</v>
          </cell>
          <cell r="BQ572">
            <v>79309847</v>
          </cell>
          <cell r="BR572" t="str">
            <v xml:space="preserve">BB- Departamento SAAD Defensa a Comparecientes </v>
          </cell>
          <cell r="BS572" t="str">
            <v>N/A</v>
          </cell>
          <cell r="BT572" t="str">
            <v>N/A</v>
          </cell>
          <cell r="BU572" t="str">
            <v>N/A</v>
          </cell>
          <cell r="BV572" t="str">
            <v>Inversión</v>
          </cell>
          <cell r="BW572">
            <v>40604062</v>
          </cell>
          <cell r="BX572" t="str">
            <v>N/A</v>
          </cell>
          <cell r="BY572" t="str">
            <v>N/A</v>
          </cell>
          <cell r="BZ572">
            <v>3794773</v>
          </cell>
          <cell r="CA572" t="str">
            <v>N/A</v>
          </cell>
          <cell r="CB572">
            <v>38823</v>
          </cell>
          <cell r="CC572">
            <v>114823</v>
          </cell>
          <cell r="CD572">
            <v>2022011000068</v>
          </cell>
          <cell r="CE572">
            <v>44981</v>
          </cell>
          <cell r="CF572">
            <v>44984</v>
          </cell>
          <cell r="CG572" t="str">
            <v>Alexander Sanchez Esguerra</v>
          </cell>
          <cell r="CH572" t="str">
            <v>Cedula de ciudadanía</v>
          </cell>
          <cell r="CI572">
            <v>1121833726</v>
          </cell>
          <cell r="CJ572">
            <v>3</v>
          </cell>
          <cell r="CK572">
            <v>45182</v>
          </cell>
          <cell r="CL572">
            <v>0</v>
          </cell>
          <cell r="CM572" t="str">
            <v>N/A</v>
          </cell>
          <cell r="CN572">
            <v>0</v>
          </cell>
          <cell r="CO572" t="str">
            <v>N/A</v>
          </cell>
          <cell r="CP572">
            <v>0</v>
          </cell>
          <cell r="CQ572" t="str">
            <v>N/A</v>
          </cell>
          <cell r="CR572">
            <v>0</v>
          </cell>
          <cell r="CS572" t="str">
            <v>N/A</v>
          </cell>
          <cell r="CT572">
            <v>0</v>
          </cell>
          <cell r="CU572" t="str">
            <v>N/A</v>
          </cell>
          <cell r="CV572">
            <v>0</v>
          </cell>
          <cell r="CW572">
            <v>40604062</v>
          </cell>
          <cell r="CX572" t="str">
            <v>NO</v>
          </cell>
          <cell r="CY572" t="str">
            <v>N/A</v>
          </cell>
          <cell r="CZ572" t="str">
            <v>N/A</v>
          </cell>
          <cell r="DA572" t="str">
            <v>N/A</v>
          </cell>
          <cell r="DB572">
            <v>45291</v>
          </cell>
          <cell r="DC572">
            <v>45291</v>
          </cell>
          <cell r="DD572">
            <v>-51</v>
          </cell>
          <cell r="DE572" t="str">
            <v>NO</v>
          </cell>
          <cell r="DF572" t="str">
            <v>Bogotá D.C.</v>
          </cell>
          <cell r="DG572" t="str">
            <v>Cumplimiento</v>
          </cell>
          <cell r="DH572" t="str">
            <v>39-47-101002103</v>
          </cell>
          <cell r="DI572">
            <v>0</v>
          </cell>
          <cell r="DJ572" t="str">
            <v>Seguros del Estado S.A.</v>
          </cell>
          <cell r="DK572">
            <v>44981</v>
          </cell>
          <cell r="DL572" t="str">
            <v>24/02/2023 - 30/06/2024</v>
          </cell>
          <cell r="DM572">
            <v>44984</v>
          </cell>
          <cell r="DN572" t="str">
            <v>https://jepcolombia.sharepoint.com/:b:/g/SE/DAJ/SDC/Ee-p9_qq9y5CsExqlYuYifEBhaHAcJY4NWhRuxdBAf12pw?e=QLW8jW</v>
          </cell>
          <cell r="DO572" t="str">
            <v>El 13/09/2023 se publicó la cesión del contrato JEP-449-2023 Alexander Sanchez Esguerra</v>
          </cell>
          <cell r="DP572" t="str">
            <v>Terminado</v>
          </cell>
          <cell r="DQ572" t="str">
            <v>Cesión</v>
          </cell>
          <cell r="DR572" t="str">
            <v>N/A</v>
          </cell>
          <cell r="DS572" t="str">
            <v>TÉCNICO EN SISTEMAS CON ÉNFASIS EN REDES Y TELECOMUNICACIONES</v>
          </cell>
          <cell r="DT572" t="str">
            <v>N/A</v>
          </cell>
          <cell r="DU572" t="str">
            <v>MASCULINO</v>
          </cell>
        </row>
        <row r="573">
          <cell r="AY573" t="str">
            <v>JEP-382-2023</v>
          </cell>
          <cell r="AZ573" t="str">
            <v>JEP-CSPO-382-2023</v>
          </cell>
          <cell r="BA573" t="str">
            <v>Mateo Avila</v>
          </cell>
          <cell r="BB573">
            <v>44970</v>
          </cell>
          <cell r="BC573" t="str">
            <v>Carlos Aníbal Echandía Chavista</v>
          </cell>
          <cell r="BD573" t="str">
            <v>Contratos o convenios que no requieren pluralidad de ofertas</v>
          </cell>
          <cell r="BE573" t="str">
            <v>1. Prestación de servicios</v>
          </cell>
          <cell r="BF573" t="str">
            <v>Cédula de ciudadanía</v>
          </cell>
          <cell r="BG573">
            <v>80101181</v>
          </cell>
          <cell r="BH573">
            <v>1</v>
          </cell>
          <cell r="BI573" t="str">
            <v>Persona Natural</v>
          </cell>
          <cell r="BJ573" t="str">
            <v>Mosquera</v>
          </cell>
          <cell r="BK573" t="str">
            <v>Prestar servicios para apoyar al Departamento de SAAD Comparecientes en las actividades administrativas y técnicas para el acopio, procesamiento y validación de la información asociada al Registro de Comparecientes y la realización de pruebas funcionales asociadas al Registro.</v>
          </cell>
          <cell r="BL573" t="str">
            <v>Misional</v>
          </cell>
          <cell r="BM573" t="str">
            <v>Harvey Danilo Suárez Morales</v>
          </cell>
          <cell r="BN573" t="str">
            <v>Secretaría Ejecutiva</v>
          </cell>
          <cell r="BO573" t="str">
            <v xml:space="preserve">BB- Departamento SAAD Defensa a Comparecientes </v>
          </cell>
          <cell r="BP573" t="str">
            <v>Jorge Alirio Mancera Cortés</v>
          </cell>
          <cell r="BQ573">
            <v>79309847</v>
          </cell>
          <cell r="BR573" t="str">
            <v xml:space="preserve">BB- Departamento SAAD Defensa a Comparecientes </v>
          </cell>
          <cell r="BS573" t="str">
            <v>N/A</v>
          </cell>
          <cell r="BT573" t="str">
            <v>N/A</v>
          </cell>
          <cell r="BU573" t="str">
            <v>N/A</v>
          </cell>
          <cell r="BV573" t="str">
            <v>Inversión</v>
          </cell>
          <cell r="BW573">
            <v>40604062</v>
          </cell>
          <cell r="BX573" t="str">
            <v>N/A</v>
          </cell>
          <cell r="BY573" t="str">
            <v>N/A</v>
          </cell>
          <cell r="BZ573">
            <v>3794773</v>
          </cell>
          <cell r="CA573" t="str">
            <v>N/A</v>
          </cell>
          <cell r="CB573">
            <v>39923</v>
          </cell>
          <cell r="CC573">
            <v>93023</v>
          </cell>
          <cell r="CD573">
            <v>2022011000068</v>
          </cell>
          <cell r="CE573">
            <v>44973</v>
          </cell>
          <cell r="CF573">
            <v>44977</v>
          </cell>
          <cell r="CG573" t="str">
            <v>N/A</v>
          </cell>
          <cell r="CH573" t="str">
            <v>N/A</v>
          </cell>
          <cell r="CI573" t="str">
            <v>N/A</v>
          </cell>
          <cell r="CJ573" t="str">
            <v>N/A</v>
          </cell>
          <cell r="CK573" t="str">
            <v>N/A</v>
          </cell>
          <cell r="CL573">
            <v>0</v>
          </cell>
          <cell r="CM573" t="str">
            <v>N/A</v>
          </cell>
          <cell r="CN573">
            <v>0</v>
          </cell>
          <cell r="CO573" t="str">
            <v>N/A</v>
          </cell>
          <cell r="CP573">
            <v>0</v>
          </cell>
          <cell r="CQ573" t="str">
            <v>N/A</v>
          </cell>
          <cell r="CR573">
            <v>0</v>
          </cell>
          <cell r="CS573" t="str">
            <v>N/A</v>
          </cell>
          <cell r="CT573">
            <v>0</v>
          </cell>
          <cell r="CU573" t="str">
            <v>N/A</v>
          </cell>
          <cell r="CV573">
            <v>0</v>
          </cell>
          <cell r="CW573">
            <v>40604062</v>
          </cell>
          <cell r="CX573" t="str">
            <v>NO</v>
          </cell>
          <cell r="CY573" t="str">
            <v>N/A</v>
          </cell>
          <cell r="CZ573" t="str">
            <v>N/A</v>
          </cell>
          <cell r="DA573" t="str">
            <v>N/A</v>
          </cell>
          <cell r="DB573">
            <v>45291</v>
          </cell>
          <cell r="DC573">
            <v>45291</v>
          </cell>
          <cell r="DD573">
            <v>-51</v>
          </cell>
          <cell r="DE573" t="str">
            <v>NO</v>
          </cell>
          <cell r="DF573" t="str">
            <v>Bogotá D.C.</v>
          </cell>
          <cell r="DG573" t="str">
            <v>Cumplimiento</v>
          </cell>
          <cell r="DH573" t="str">
            <v>21-45-101400889</v>
          </cell>
          <cell r="DI573">
            <v>0</v>
          </cell>
          <cell r="DJ573" t="str">
            <v>Seguros del Estado S.A.</v>
          </cell>
          <cell r="DK573">
            <v>44974</v>
          </cell>
          <cell r="DL573" t="str">
            <v>16/02/2023 - 30/06/2024</v>
          </cell>
          <cell r="DM573">
            <v>44977</v>
          </cell>
          <cell r="DN573" t="str">
            <v>https://jepcolombia.sharepoint.com/:b:/g/SE/DAJ/SDC/EUeNFhGWv5RKqbkyzmC66wIBnMpzEx3tCVDarYRrqx2uKw?e=HlBfR2</v>
          </cell>
          <cell r="DO573" t="str">
            <v>Ninguna</v>
          </cell>
          <cell r="DP573" t="str">
            <v>Terminado</v>
          </cell>
          <cell r="DQ573" t="str">
            <v>Ingreso</v>
          </cell>
          <cell r="DR573" t="str">
            <v>N/A</v>
          </cell>
          <cell r="DS573" t="str">
            <v>PENDIENTE</v>
          </cell>
          <cell r="DT573" t="str">
            <v>N/A</v>
          </cell>
          <cell r="DU573" t="str">
            <v>MASCULINO</v>
          </cell>
        </row>
        <row r="574">
          <cell r="AY574" t="str">
            <v>JEP-383-2023</v>
          </cell>
          <cell r="AZ574" t="str">
            <v>JEP-CSPO-383-2023</v>
          </cell>
          <cell r="BA574" t="str">
            <v>Mateo Avila</v>
          </cell>
          <cell r="BB574">
            <v>44970</v>
          </cell>
          <cell r="BC574" t="str">
            <v>Santiago Carillo Pulido</v>
          </cell>
          <cell r="BD574" t="str">
            <v>Contratos o convenios que no requieren pluralidad de ofertas</v>
          </cell>
          <cell r="BE574" t="str">
            <v>1. Prestación de servicios</v>
          </cell>
          <cell r="BF574" t="str">
            <v>Cédula de ciudadanía</v>
          </cell>
          <cell r="BG574">
            <v>1018452963</v>
          </cell>
          <cell r="BH574">
            <v>3</v>
          </cell>
          <cell r="BI574" t="str">
            <v>Persona Natural</v>
          </cell>
          <cell r="BJ574" t="str">
            <v>Bogotá D.C.</v>
          </cell>
          <cell r="BK574" t="str">
            <v>Prestar servicios profesionales para apoyar al Departamento de SAAD Comparecientes en la gestión, acopio, validación, procesamiento y análisis de la información asociada al Registro de Comparecientes, en la realización de pruebas funcionales y la elaboración de casos de uso para el desarrollo de funcionalidades asociadas al Registro.</v>
          </cell>
          <cell r="BL574" t="str">
            <v>Misional</v>
          </cell>
          <cell r="BM574" t="str">
            <v>Harvey Danilo Suárez Morales</v>
          </cell>
          <cell r="BN574" t="str">
            <v>Secretaría Ejecutiva</v>
          </cell>
          <cell r="BO574" t="str">
            <v xml:space="preserve">BB- Departamento SAAD Defensa a Comparecientes </v>
          </cell>
          <cell r="BP574" t="str">
            <v>Jorge Alirio Mancera Cortés</v>
          </cell>
          <cell r="BQ574">
            <v>79309847</v>
          </cell>
          <cell r="BR574" t="str">
            <v xml:space="preserve">BB- Departamento SAAD Defensa a Comparecientes </v>
          </cell>
          <cell r="BS574" t="str">
            <v>N/A</v>
          </cell>
          <cell r="BT574" t="str">
            <v>N/A</v>
          </cell>
          <cell r="BU574" t="str">
            <v>N/A</v>
          </cell>
          <cell r="BV574" t="str">
            <v>Inversión</v>
          </cell>
          <cell r="BW574">
            <v>68214867</v>
          </cell>
          <cell r="BX574" t="str">
            <v>N/A</v>
          </cell>
          <cell r="BY574" t="str">
            <v>N/A</v>
          </cell>
          <cell r="BZ574">
            <v>6375222</v>
          </cell>
          <cell r="CA574" t="str">
            <v>N/A</v>
          </cell>
          <cell r="CB574">
            <v>76723</v>
          </cell>
          <cell r="CC574">
            <v>90823</v>
          </cell>
          <cell r="CD574">
            <v>2022011000068</v>
          </cell>
          <cell r="CE574">
            <v>44972</v>
          </cell>
          <cell r="CF574">
            <v>44973</v>
          </cell>
          <cell r="CG574" t="str">
            <v>N/A</v>
          </cell>
          <cell r="CH574" t="str">
            <v>N/A</v>
          </cell>
          <cell r="CI574" t="str">
            <v>N/A</v>
          </cell>
          <cell r="CJ574" t="str">
            <v>N/A</v>
          </cell>
          <cell r="CK574" t="str">
            <v>N/A</v>
          </cell>
          <cell r="CL574">
            <v>0</v>
          </cell>
          <cell r="CM574" t="str">
            <v>N/A</v>
          </cell>
          <cell r="CN574">
            <v>0</v>
          </cell>
          <cell r="CO574" t="str">
            <v>N/A</v>
          </cell>
          <cell r="CP574">
            <v>0</v>
          </cell>
          <cell r="CQ574" t="str">
            <v>N/A</v>
          </cell>
          <cell r="CR574">
            <v>0</v>
          </cell>
          <cell r="CS574" t="str">
            <v>N/A</v>
          </cell>
          <cell r="CT574">
            <v>0</v>
          </cell>
          <cell r="CU574" t="str">
            <v>N/A</v>
          </cell>
          <cell r="CV574">
            <v>0</v>
          </cell>
          <cell r="CW574">
            <v>68214867</v>
          </cell>
          <cell r="CX574" t="str">
            <v>NO</v>
          </cell>
          <cell r="CY574" t="str">
            <v>N/A</v>
          </cell>
          <cell r="CZ574" t="str">
            <v>N/A</v>
          </cell>
          <cell r="DA574" t="str">
            <v>N/A</v>
          </cell>
          <cell r="DB574">
            <v>45291</v>
          </cell>
          <cell r="DC574">
            <v>45291</v>
          </cell>
          <cell r="DD574">
            <v>-51</v>
          </cell>
          <cell r="DE574" t="str">
            <v>NO</v>
          </cell>
          <cell r="DF574" t="str">
            <v>Bogotá D.C.</v>
          </cell>
          <cell r="DG574" t="str">
            <v>Cumplimiento</v>
          </cell>
          <cell r="DH574" t="str">
            <v>380 47 994000132288</v>
          </cell>
          <cell r="DI574">
            <v>0</v>
          </cell>
          <cell r="DJ574" t="str">
            <v>Aseguradora Solidaria de Colombia</v>
          </cell>
          <cell r="DK574">
            <v>44973</v>
          </cell>
          <cell r="DL574" t="str">
            <v>15/02/2023 - 03/07/2024</v>
          </cell>
          <cell r="DM574">
            <v>44973</v>
          </cell>
          <cell r="DN574" t="str">
            <v>https://jepcolombia.sharepoint.com/:b:/g/SE/DAJ/SDC/EYZyznyp8XlAvTCariBsK4cBCUzd9kH1dh_NCcUdNZmprA?e=IU1c5J</v>
          </cell>
          <cell r="DO574" t="str">
            <v>Ninguna</v>
          </cell>
          <cell r="DP574" t="str">
            <v>Terminado</v>
          </cell>
          <cell r="DQ574" t="str">
            <v>Ingreso</v>
          </cell>
          <cell r="DR574" t="str">
            <v>N/A</v>
          </cell>
          <cell r="DS574" t="str">
            <v>PENDIENTE</v>
          </cell>
          <cell r="DT574" t="str">
            <v>N/A</v>
          </cell>
          <cell r="DU574" t="str">
            <v>MASCULINO</v>
          </cell>
        </row>
        <row r="575">
          <cell r="AY575" t="str">
            <v>JEP-376-2023</v>
          </cell>
          <cell r="AZ575" t="str">
            <v>JEP-CSPO-376-2023</v>
          </cell>
          <cell r="BA575" t="str">
            <v>Jairo Cuellar</v>
          </cell>
          <cell r="BB575">
            <v>44967</v>
          </cell>
          <cell r="BC575" t="str">
            <v>Dayanna Marcela Lancheros Corzo</v>
          </cell>
          <cell r="BD575" t="str">
            <v>Contratos o convenios que no requieren pluralidad de ofertas</v>
          </cell>
          <cell r="BE575" t="str">
            <v>1. Prestación de servicios</v>
          </cell>
          <cell r="BF575" t="str">
            <v>Cédula de ciudadanía</v>
          </cell>
          <cell r="BG575">
            <v>1013613637</v>
          </cell>
          <cell r="BH575">
            <v>0</v>
          </cell>
          <cell r="BI575" t="str">
            <v>Persona Natural</v>
          </cell>
          <cell r="BJ575" t="str">
            <v>Bogotá D.C.</v>
          </cell>
          <cell r="BK575" t="str">
            <v>Prestar servicios para apoyar al Departamento de SAAD Comparecientes en las actividades administrativas y técnicas para el acopio, procesamiento y validación de la información asociada al Registro de Comparecientes y la realización de pruebas funcionales asociadas al Registro</v>
          </cell>
          <cell r="BL575" t="str">
            <v>Misional</v>
          </cell>
          <cell r="BM575" t="str">
            <v>Harvey Danilo Suárez Morales</v>
          </cell>
          <cell r="BN575" t="str">
            <v>Secretaría Ejecutiva</v>
          </cell>
          <cell r="BO575" t="str">
            <v xml:space="preserve">BB- Departamento SAAD Defensa a Comparecientes </v>
          </cell>
          <cell r="BP575" t="str">
            <v>Jorge Alirio Mancera Cortés</v>
          </cell>
          <cell r="BQ575">
            <v>79309847</v>
          </cell>
          <cell r="BR575" t="str">
            <v xml:space="preserve">BB- Departamento SAAD Defensa a Comparecientes </v>
          </cell>
          <cell r="BS575" t="str">
            <v>N/A</v>
          </cell>
          <cell r="BT575" t="str">
            <v>N/A</v>
          </cell>
          <cell r="BU575" t="str">
            <v>N/A</v>
          </cell>
          <cell r="BV575" t="str">
            <v>Inversión</v>
          </cell>
          <cell r="BW575">
            <v>40604062</v>
          </cell>
          <cell r="BX575" t="str">
            <v>N/A</v>
          </cell>
          <cell r="BY575" t="str">
            <v>N/A</v>
          </cell>
          <cell r="BZ575">
            <v>3794773</v>
          </cell>
          <cell r="CA575" t="str">
            <v>N/A</v>
          </cell>
          <cell r="CB575">
            <v>38923</v>
          </cell>
          <cell r="CC575">
            <v>110623</v>
          </cell>
          <cell r="CD575">
            <v>2022011000068</v>
          </cell>
          <cell r="CE575">
            <v>44979</v>
          </cell>
          <cell r="CF575">
            <v>44980</v>
          </cell>
          <cell r="CG575" t="str">
            <v>N/A</v>
          </cell>
          <cell r="CH575" t="str">
            <v>N/A</v>
          </cell>
          <cell r="CI575" t="str">
            <v>N/A</v>
          </cell>
          <cell r="CJ575" t="str">
            <v>N/A</v>
          </cell>
          <cell r="CK575" t="str">
            <v>N/A</v>
          </cell>
          <cell r="CL575">
            <v>0</v>
          </cell>
          <cell r="CM575" t="str">
            <v>N/A</v>
          </cell>
          <cell r="CN575">
            <v>0</v>
          </cell>
          <cell r="CO575" t="str">
            <v>N/A</v>
          </cell>
          <cell r="CP575">
            <v>0</v>
          </cell>
          <cell r="CQ575" t="str">
            <v>N/A</v>
          </cell>
          <cell r="CR575">
            <v>0</v>
          </cell>
          <cell r="CS575" t="str">
            <v>N/A</v>
          </cell>
          <cell r="CT575">
            <v>0</v>
          </cell>
          <cell r="CU575" t="str">
            <v>N/A</v>
          </cell>
          <cell r="CV575">
            <v>0</v>
          </cell>
          <cell r="CW575">
            <v>40604062</v>
          </cell>
          <cell r="CX575" t="str">
            <v>NO</v>
          </cell>
          <cell r="CY575" t="str">
            <v>N/A</v>
          </cell>
          <cell r="CZ575" t="str">
            <v>N/A</v>
          </cell>
          <cell r="DA575" t="str">
            <v>N/A</v>
          </cell>
          <cell r="DB575">
            <v>45291</v>
          </cell>
          <cell r="DC575">
            <v>45291</v>
          </cell>
          <cell r="DD575">
            <v>-51</v>
          </cell>
          <cell r="DE575" t="str">
            <v>NO</v>
          </cell>
          <cell r="DF575" t="str">
            <v>Bogotá D.C.</v>
          </cell>
          <cell r="DG575" t="str">
            <v>Cumplimiento</v>
          </cell>
          <cell r="DH575" t="str">
            <v>I - 100019704</v>
          </cell>
          <cell r="DI575">
            <v>0</v>
          </cell>
          <cell r="DJ575" t="str">
            <v xml:space="preserve">Seguros mundial </v>
          </cell>
          <cell r="DK575">
            <v>44979</v>
          </cell>
          <cell r="DL575" t="str">
            <v>22/02/2023 - 01/07/2024</v>
          </cell>
          <cell r="DM575">
            <v>44980</v>
          </cell>
          <cell r="DN575" t="str">
            <v>https://jepcolombia.sharepoint.com/:b:/g/SE/DAJ/SDC/EbWgmInbEsVBgY_ci0uvLrYBRVhqsfk3D0oqt50tZRyzkQ?e=UMK5dj</v>
          </cell>
          <cell r="DO575" t="str">
            <v>Ninguna</v>
          </cell>
          <cell r="DP575" t="str">
            <v>Terminado</v>
          </cell>
          <cell r="DQ575" t="str">
            <v>Ingreso</v>
          </cell>
          <cell r="DR575" t="str">
            <v>N/A</v>
          </cell>
          <cell r="DS575" t="str">
            <v>SIN TITULO</v>
          </cell>
          <cell r="DT575" t="str">
            <v>N/A</v>
          </cell>
          <cell r="DU575" t="str">
            <v>FEMENINO</v>
          </cell>
        </row>
        <row r="576">
          <cell r="AY576" t="str">
            <v>JEP-384-2023</v>
          </cell>
          <cell r="AZ576" t="str">
            <v>JEP-CSPO-384-2023</v>
          </cell>
          <cell r="BA576" t="str">
            <v>Mateo Avila</v>
          </cell>
          <cell r="BB576">
            <v>44970</v>
          </cell>
          <cell r="BC576" t="str">
            <v>Juan Sebastián Aguiedo Gómez</v>
          </cell>
          <cell r="BD576" t="str">
            <v>Contratos o convenios que no requieren pluralidad de ofertas</v>
          </cell>
          <cell r="BE576" t="str">
            <v>1. Prestación de servicios</v>
          </cell>
          <cell r="BF576" t="str">
            <v>Cédula de ciudadanía</v>
          </cell>
          <cell r="BG576">
            <v>1024541009</v>
          </cell>
          <cell r="BH576">
            <v>5</v>
          </cell>
          <cell r="BI576" t="str">
            <v>Persona Natural</v>
          </cell>
          <cell r="BJ576" t="str">
            <v>Bogotá D.C.</v>
          </cell>
          <cell r="BK576" t="str">
            <v>Prestar servicios profesionales para apoyar al Departamento de SAAD Comparecientes en el acopio, procesamiento, validación y análisis jurídico de la información asociada al Registro de Comparecientes, que sirva como insumo para las actuaciones y decisiones judiciales.</v>
          </cell>
          <cell r="BL576" t="str">
            <v>Misional</v>
          </cell>
          <cell r="BM576" t="str">
            <v>Harvey Danilo Suárez Morales</v>
          </cell>
          <cell r="BN576" t="str">
            <v>Secretaría Ejecutiva</v>
          </cell>
          <cell r="BO576" t="str">
            <v xml:space="preserve">BB- Departamento SAAD Defensa a Comparecientes </v>
          </cell>
          <cell r="BP576" t="str">
            <v>Jorge Alirio Mancera Cortés</v>
          </cell>
          <cell r="BQ576">
            <v>79309847</v>
          </cell>
          <cell r="BR576" t="str">
            <v xml:space="preserve">BB- Departamento SAAD Defensa a Comparecientes </v>
          </cell>
          <cell r="BS576" t="str">
            <v>N/A</v>
          </cell>
          <cell r="BT576" t="str">
            <v>N/A</v>
          </cell>
          <cell r="BU576" t="str">
            <v>N/A</v>
          </cell>
          <cell r="BV576" t="str">
            <v>Inversión</v>
          </cell>
          <cell r="BW576">
            <v>68214867</v>
          </cell>
          <cell r="BX576" t="str">
            <v>N/A</v>
          </cell>
          <cell r="BY576" t="str">
            <v>N/A</v>
          </cell>
          <cell r="BZ576">
            <v>6375222</v>
          </cell>
          <cell r="CA576" t="str">
            <v>N/A</v>
          </cell>
          <cell r="CB576">
            <v>47823</v>
          </cell>
          <cell r="CC576">
            <v>90923</v>
          </cell>
          <cell r="CD576">
            <v>2022011000068</v>
          </cell>
          <cell r="CE576">
            <v>44972</v>
          </cell>
          <cell r="CF576">
            <v>44978</v>
          </cell>
          <cell r="CG576" t="str">
            <v>N/A</v>
          </cell>
          <cell r="CH576" t="str">
            <v>N/A</v>
          </cell>
          <cell r="CI576" t="str">
            <v>N/A</v>
          </cell>
          <cell r="CJ576" t="str">
            <v>N/A</v>
          </cell>
          <cell r="CK576" t="str">
            <v>N/A</v>
          </cell>
          <cell r="CL576">
            <v>0</v>
          </cell>
          <cell r="CM576" t="str">
            <v>N/A</v>
          </cell>
          <cell r="CN576">
            <v>0</v>
          </cell>
          <cell r="CO576" t="str">
            <v>N/A</v>
          </cell>
          <cell r="CP576">
            <v>0</v>
          </cell>
          <cell r="CQ576" t="str">
            <v>N/A</v>
          </cell>
          <cell r="CR576">
            <v>0</v>
          </cell>
          <cell r="CS576" t="str">
            <v>N/A</v>
          </cell>
          <cell r="CT576">
            <v>0</v>
          </cell>
          <cell r="CU576" t="str">
            <v>N/A</v>
          </cell>
          <cell r="CV576">
            <v>0</v>
          </cell>
          <cell r="CW576">
            <v>68214867</v>
          </cell>
          <cell r="CX576" t="str">
            <v>NO</v>
          </cell>
          <cell r="CY576" t="str">
            <v>N/A</v>
          </cell>
          <cell r="CZ576" t="str">
            <v>N/A</v>
          </cell>
          <cell r="DA576" t="str">
            <v>N/A</v>
          </cell>
          <cell r="DB576">
            <v>45291</v>
          </cell>
          <cell r="DC576">
            <v>45291</v>
          </cell>
          <cell r="DD576">
            <v>-51</v>
          </cell>
          <cell r="DE576" t="str">
            <v>NO</v>
          </cell>
          <cell r="DF576" t="str">
            <v>Bogotá D.C.</v>
          </cell>
          <cell r="DG576" t="str">
            <v>Cumplimiento</v>
          </cell>
          <cell r="DH576" t="str">
            <v>14-47-101022837</v>
          </cell>
          <cell r="DI576">
            <v>0</v>
          </cell>
          <cell r="DJ576" t="str">
            <v>Seguros del Estado S.A.</v>
          </cell>
          <cell r="DK576">
            <v>44977</v>
          </cell>
          <cell r="DL576" t="str">
            <v>15/02/2023 - 05/07/2024</v>
          </cell>
          <cell r="DM576">
            <v>44978</v>
          </cell>
          <cell r="DN576" t="str">
            <v>https://jepcolombia.sharepoint.com/:b:/g/SE/DAJ/SDC/EQMdf97NEgdKq3muRjRBsc0BiAoSml-VaxzLBzI236HRqg?e=1Jo67a</v>
          </cell>
          <cell r="DO576" t="str">
            <v>Ninguna</v>
          </cell>
          <cell r="DP576" t="str">
            <v>Terminado</v>
          </cell>
          <cell r="DQ576" t="str">
            <v>Ingreso</v>
          </cell>
          <cell r="DR576" t="str">
            <v>N/A</v>
          </cell>
          <cell r="DS576" t="str">
            <v>PENDIENTE</v>
          </cell>
          <cell r="DT576" t="str">
            <v>N/A</v>
          </cell>
          <cell r="DU576" t="str">
            <v>MASCULINO</v>
          </cell>
        </row>
        <row r="577">
          <cell r="AY577" t="str">
            <v>JEP-406-2023</v>
          </cell>
          <cell r="AZ577" t="str">
            <v>JEP-CSPO-406-2023</v>
          </cell>
          <cell r="BA577" t="str">
            <v>Arinson Ruiz</v>
          </cell>
          <cell r="BB577">
            <v>44972</v>
          </cell>
          <cell r="BC577" t="str">
            <v xml:space="preserve">Juan Camilo Sierra Bernal </v>
          </cell>
          <cell r="BD577" t="str">
            <v>Contratos o convenios que no requieren pluralidad de ofertas</v>
          </cell>
          <cell r="BE577" t="str">
            <v>1. Prestación de servicios</v>
          </cell>
          <cell r="BF577" t="str">
            <v>Cédula de ciudadanía</v>
          </cell>
          <cell r="BG577">
            <v>86083017</v>
          </cell>
          <cell r="BH577">
            <v>3</v>
          </cell>
          <cell r="BI577" t="str">
            <v>Persona Natural</v>
          </cell>
          <cell r="BJ577" t="str">
            <v>Bogotá D.C.</v>
          </cell>
          <cell r="BK577" t="str">
            <v xml:space="preserve">Prestar   servicios   profesionales   para   apoyar   al Departamento  de  SAAD  Comparecientes  en  el  acopio, procesamiento,   validación   y   análisis   jurídico   de   la información asociada al Registro de Comparecientes, que sirva  como  insumo  para  las  actuaciones  y  decisiones judiciales. </v>
          </cell>
          <cell r="BL577" t="str">
            <v>Misional</v>
          </cell>
          <cell r="BM577" t="str">
            <v>Harvey Danilo Suárez Morales</v>
          </cell>
          <cell r="BN577" t="str">
            <v>Secretaría Ejecutiva</v>
          </cell>
          <cell r="BO577" t="str">
            <v xml:space="preserve">BB- Departamento SAAD Defensa a Comparecientes </v>
          </cell>
          <cell r="BP577" t="str">
            <v>Jorge Alirio Mancera Cortés</v>
          </cell>
          <cell r="BQ577">
            <v>79309847</v>
          </cell>
          <cell r="BR577" t="str">
            <v xml:space="preserve">BB- Departamento SAAD Defensa a Comparecientes </v>
          </cell>
          <cell r="BS577" t="str">
            <v>N/A</v>
          </cell>
          <cell r="BT577" t="str">
            <v>N/A</v>
          </cell>
          <cell r="BU577" t="str">
            <v>N/A</v>
          </cell>
          <cell r="BV577" t="str">
            <v>Inversión</v>
          </cell>
          <cell r="BW577">
            <v>68214867</v>
          </cell>
          <cell r="BX577" t="str">
            <v>N/A</v>
          </cell>
          <cell r="BY577" t="str">
            <v>N/A</v>
          </cell>
          <cell r="BZ577">
            <v>6375222</v>
          </cell>
          <cell r="CA577" t="str">
            <v>N/A</v>
          </cell>
          <cell r="CB577">
            <v>55723</v>
          </cell>
          <cell r="CC577">
            <v>101223</v>
          </cell>
          <cell r="CD577">
            <v>2022011000068</v>
          </cell>
          <cell r="CE577">
            <v>44974</v>
          </cell>
          <cell r="CF577">
            <v>44978</v>
          </cell>
          <cell r="CG577" t="str">
            <v>N/A</v>
          </cell>
          <cell r="CH577" t="str">
            <v>N/A</v>
          </cell>
          <cell r="CI577" t="str">
            <v>N/A</v>
          </cell>
          <cell r="CJ577" t="str">
            <v>N/A</v>
          </cell>
          <cell r="CK577" t="str">
            <v>N/A</v>
          </cell>
          <cell r="CL577">
            <v>0</v>
          </cell>
          <cell r="CM577" t="str">
            <v>N/A</v>
          </cell>
          <cell r="CN577">
            <v>0</v>
          </cell>
          <cell r="CO577" t="str">
            <v>N/A</v>
          </cell>
          <cell r="CP577">
            <v>0</v>
          </cell>
          <cell r="CQ577" t="str">
            <v>N/A</v>
          </cell>
          <cell r="CR577">
            <v>0</v>
          </cell>
          <cell r="CS577" t="str">
            <v>N/A</v>
          </cell>
          <cell r="CT577">
            <v>0</v>
          </cell>
          <cell r="CU577" t="str">
            <v>N/A</v>
          </cell>
          <cell r="CV577">
            <v>0</v>
          </cell>
          <cell r="CW577">
            <v>68214867</v>
          </cell>
          <cell r="CX577" t="str">
            <v>NO</v>
          </cell>
          <cell r="CY577" t="str">
            <v>N/A</v>
          </cell>
          <cell r="CZ577" t="str">
            <v>N/A</v>
          </cell>
          <cell r="DA577" t="str">
            <v>N/A</v>
          </cell>
          <cell r="DB577">
            <v>45291</v>
          </cell>
          <cell r="DC577">
            <v>45291</v>
          </cell>
          <cell r="DD577">
            <v>-51</v>
          </cell>
          <cell r="DE577" t="str">
            <v>NO</v>
          </cell>
          <cell r="DF577" t="str">
            <v>Bogotá D.C.</v>
          </cell>
          <cell r="DG577" t="str">
            <v>Cumplimiento</v>
          </cell>
          <cell r="DH577" t="str">
            <v>14-47-101022888</v>
          </cell>
          <cell r="DI577">
            <v>0</v>
          </cell>
          <cell r="DJ577" t="str">
            <v>Seguros del Estado S.A.</v>
          </cell>
          <cell r="DK577">
            <v>44978</v>
          </cell>
          <cell r="DL577" t="str">
            <v>17/02/2023 - 05/07/2024</v>
          </cell>
          <cell r="DM577">
            <v>44978</v>
          </cell>
          <cell r="DN577" t="str">
            <v>https://jepcolombia.sharepoint.com/:b:/g/SE/DAJ/SDC/Eba8aUU90FhCuOfPqBOHoawB6yt_U_hzGmzSe1BUPT9vcw?e=kSJQh2</v>
          </cell>
          <cell r="DO577" t="str">
            <v>Ninguna</v>
          </cell>
          <cell r="DP577" t="str">
            <v>Terminado</v>
          </cell>
          <cell r="DQ577" t="str">
            <v>Ingreso</v>
          </cell>
          <cell r="DR577" t="str">
            <v>N/A</v>
          </cell>
          <cell r="DS577" t="str">
            <v>DERECHO</v>
          </cell>
          <cell r="DT577" t="str">
            <v>N/A</v>
          </cell>
          <cell r="DU577" t="str">
            <v>MASCULINO</v>
          </cell>
        </row>
        <row r="578">
          <cell r="AY578" t="str">
            <v>JEP-529-2023</v>
          </cell>
          <cell r="AZ578" t="str">
            <v>JEP-CSPO-528-2023</v>
          </cell>
          <cell r="BA578" t="str">
            <v>Jairo Cuellar</v>
          </cell>
          <cell r="BB578">
            <v>45000</v>
          </cell>
          <cell r="BC578" t="str">
            <v>Laura Sofia Buitrago Vidal</v>
          </cell>
          <cell r="BD578" t="str">
            <v>Contratos o convenios que no requieren pluralidad de ofertas</v>
          </cell>
          <cell r="BE578" t="str">
            <v>1. Prestación de servicios</v>
          </cell>
          <cell r="BF578" t="str">
            <v>Cédula de ciudadanía</v>
          </cell>
          <cell r="BG578">
            <v>1032424682</v>
          </cell>
          <cell r="BH578">
            <v>0</v>
          </cell>
          <cell r="BI578" t="str">
            <v>Persona Natural</v>
          </cell>
          <cell r="BJ578" t="str">
            <v>Bogotá D.C.</v>
          </cell>
          <cell r="BK578" t="str">
            <v>Prestar servicios profesionales para apoyar al Departamento de SAAD Comparecientes en la definición de lineamientos conceptuales para la gestión, acopio, validación, procesamiento y análisis de la información asociada al Registro de Comparecientes; en la realización de pruebas y la elaboración de casos de uso para el desarrollo de sus funcionalidades y en la capacitación y socialización del Registro</v>
          </cell>
          <cell r="BL578" t="str">
            <v>Administrativo Transversal</v>
          </cell>
          <cell r="BM578" t="str">
            <v>Harvey Danilo Suárez Morales</v>
          </cell>
          <cell r="BN578" t="str">
            <v>Secretaría Ejecutiva</v>
          </cell>
          <cell r="BO578" t="str">
            <v xml:space="preserve">BB- Departamento SAAD Defensa a Comparecientes </v>
          </cell>
          <cell r="BP578" t="str">
            <v>Jorge Alirio Mancera Cortés</v>
          </cell>
          <cell r="BQ578">
            <v>79309847</v>
          </cell>
          <cell r="BR578" t="str">
            <v xml:space="preserve">BB- Departamento SAAD Defensa a Comparecientes </v>
          </cell>
          <cell r="BS578" t="str">
            <v>N/A</v>
          </cell>
          <cell r="BT578" t="str">
            <v>N/A</v>
          </cell>
          <cell r="BU578" t="str">
            <v>N/A</v>
          </cell>
          <cell r="BV578" t="str">
            <v>Inversión</v>
          </cell>
          <cell r="BW578">
            <v>124468620</v>
          </cell>
          <cell r="BX578" t="str">
            <v>N/A</v>
          </cell>
          <cell r="BY578" t="str">
            <v>N/A</v>
          </cell>
          <cell r="BZ578">
            <v>12446862</v>
          </cell>
          <cell r="CA578" t="str">
            <v>N/A</v>
          </cell>
          <cell r="CB578">
            <v>87423</v>
          </cell>
          <cell r="CC578">
            <v>180623</v>
          </cell>
          <cell r="CD578">
            <v>2022011000068</v>
          </cell>
          <cell r="CE578">
            <v>45015</v>
          </cell>
          <cell r="CF578">
            <v>45016</v>
          </cell>
          <cell r="CG578" t="str">
            <v>N/A</v>
          </cell>
          <cell r="CH578" t="str">
            <v>N/A</v>
          </cell>
          <cell r="CI578" t="str">
            <v>N/A</v>
          </cell>
          <cell r="CJ578" t="str">
            <v>N/A</v>
          </cell>
          <cell r="CK578" t="str">
            <v>N/A</v>
          </cell>
          <cell r="CL578">
            <v>0</v>
          </cell>
          <cell r="CM578" t="str">
            <v>N/A</v>
          </cell>
          <cell r="CN578">
            <v>0</v>
          </cell>
          <cell r="CO578" t="str">
            <v>N/A</v>
          </cell>
          <cell r="CP578">
            <v>0</v>
          </cell>
          <cell r="CQ578" t="str">
            <v>N/A</v>
          </cell>
          <cell r="CR578">
            <v>0</v>
          </cell>
          <cell r="CS578" t="str">
            <v>N/A</v>
          </cell>
          <cell r="CT578">
            <v>1</v>
          </cell>
          <cell r="CU578" t="str">
            <v>N/A</v>
          </cell>
          <cell r="CV578">
            <v>152</v>
          </cell>
          <cell r="CW578">
            <v>124468620</v>
          </cell>
          <cell r="CX578" t="str">
            <v>SI</v>
          </cell>
          <cell r="CY578">
            <v>0</v>
          </cell>
          <cell r="CZ578" t="str">
            <v>N/A</v>
          </cell>
          <cell r="DA578" t="str">
            <v>N/A</v>
          </cell>
          <cell r="DB578">
            <v>45291</v>
          </cell>
          <cell r="DC578">
            <v>45443</v>
          </cell>
          <cell r="DD578">
            <v>101</v>
          </cell>
          <cell r="DE578" t="str">
            <v>NO</v>
          </cell>
          <cell r="DF578" t="str">
            <v>Bogotá D.C.</v>
          </cell>
          <cell r="DG578" t="str">
            <v>Cumplimiento</v>
          </cell>
          <cell r="DH578" t="str">
            <v>25-47-101003836</v>
          </cell>
          <cell r="DI578">
            <v>0</v>
          </cell>
          <cell r="DJ578" t="str">
            <v>Seguros del Estado S.A.</v>
          </cell>
          <cell r="DK578">
            <v>45015</v>
          </cell>
          <cell r="DL578" t="str">
            <v>30/03/2023 - 01/07/2024</v>
          </cell>
          <cell r="DM578">
            <v>45016</v>
          </cell>
          <cell r="DN578" t="str">
            <v>https://jepcolombia.sharepoint.com/:b:/g/SE/DAJ/SDC/EXJjoRLxtaFHh34aNgDyT9gBMb3twV6EkKVBLe4nIWKTpg?e=kml3k0</v>
          </cell>
          <cell r="DO578" t="str">
            <v>Mediante otrosí N°1 se publica la adición y prórroga del contrato JEP-529-2023</v>
          </cell>
          <cell r="DP578" t="str">
            <v>En ejecución</v>
          </cell>
          <cell r="DQ578" t="str">
            <v>Cesión, Adición y prórroga</v>
          </cell>
          <cell r="DR578" t="str">
            <v>N/A</v>
          </cell>
          <cell r="DS578" t="str">
            <v>CIENCIAS POLITICAS</v>
          </cell>
          <cell r="DT578" t="str">
            <v>N/A</v>
          </cell>
          <cell r="DU578" t="str">
            <v>FEMENINO</v>
          </cell>
        </row>
        <row r="579">
          <cell r="AY579" t="str">
            <v>JEP-509-2023</v>
          </cell>
          <cell r="AZ579" t="str">
            <v>JEP-CSPO-508-2023</v>
          </cell>
          <cell r="BA579" t="str">
            <v>Arinson Ruiz</v>
          </cell>
          <cell r="BB579">
            <v>44991</v>
          </cell>
          <cell r="BC579" t="str">
            <v>Leidy Jhoana Zambrano Guevara </v>
          </cell>
          <cell r="BD579" t="str">
            <v>Contratos o convenios que no requieren pluralidad de ofertas</v>
          </cell>
          <cell r="BE579" t="str">
            <v>1. Prestación de servicios</v>
          </cell>
          <cell r="BF579" t="str">
            <v>Cédula de ciudadanía</v>
          </cell>
          <cell r="BG579">
            <v>1031134149</v>
          </cell>
          <cell r="BH579">
            <v>8</v>
          </cell>
          <cell r="BI579" t="str">
            <v>Persona Natural</v>
          </cell>
          <cell r="BJ579" t="str">
            <v>Bogotá D.C.</v>
          </cell>
          <cell r="BK579" t="str">
            <v>Prestar servicios profesionales para apoyar al Departamento de SAAD Comparecientes en la gestión, acopio, validación, procesamiento y análisis de la información asociada al Registro de Comparecientes, en la realización de pruebas funcionales y la elaboración de casos de uso para el desarrollo de funcionalidades asociadas al Registro. </v>
          </cell>
          <cell r="BL579" t="str">
            <v>Misional</v>
          </cell>
          <cell r="BM579" t="str">
            <v>Harvey Danilo Suárez Morales</v>
          </cell>
          <cell r="BN579" t="str">
            <v>Secretaría Ejecutiva</v>
          </cell>
          <cell r="BO579" t="str">
            <v xml:space="preserve">BB- Departamento SAAD Defensa a Comparecientes </v>
          </cell>
          <cell r="BP579" t="str">
            <v>Jorge Alirio Mancera Cortés</v>
          </cell>
          <cell r="BQ579">
            <v>79309847</v>
          </cell>
          <cell r="BR579" t="str">
            <v xml:space="preserve">BB- Departamento SAAD Defensa a Comparecientes </v>
          </cell>
          <cell r="BS579" t="str">
            <v>N/A</v>
          </cell>
          <cell r="BT579" t="str">
            <v>N/A</v>
          </cell>
          <cell r="BU579" t="str">
            <v>N/A</v>
          </cell>
          <cell r="BV579" t="str">
            <v>Inversión</v>
          </cell>
          <cell r="BW579">
            <v>63752220</v>
          </cell>
          <cell r="BX579" t="str">
            <v>N/A</v>
          </cell>
          <cell r="BY579" t="str">
            <v>N/A</v>
          </cell>
          <cell r="BZ579">
            <v>6375222</v>
          </cell>
          <cell r="CA579" t="str">
            <v>N/A</v>
          </cell>
          <cell r="CB579">
            <v>76923</v>
          </cell>
          <cell r="CC579" t="str">
            <v xml:space="preserve">	139723</v>
          </cell>
          <cell r="CD579" t="str">
            <v xml:space="preserve">	2022011000068</v>
          </cell>
          <cell r="CE579">
            <v>44994</v>
          </cell>
          <cell r="CF579">
            <v>44995</v>
          </cell>
          <cell r="CG579" t="str">
            <v>N/A</v>
          </cell>
          <cell r="CH579" t="str">
            <v>N/A</v>
          </cell>
          <cell r="CI579" t="str">
            <v>N/A</v>
          </cell>
          <cell r="CJ579" t="str">
            <v>N/A</v>
          </cell>
          <cell r="CK579" t="str">
            <v>N/A</v>
          </cell>
          <cell r="CL579">
            <v>0</v>
          </cell>
          <cell r="CM579" t="str">
            <v>N/A</v>
          </cell>
          <cell r="CN579">
            <v>0</v>
          </cell>
          <cell r="CO579" t="str">
            <v>N/A</v>
          </cell>
          <cell r="CP579">
            <v>0</v>
          </cell>
          <cell r="CQ579" t="str">
            <v>N/A</v>
          </cell>
          <cell r="CR579">
            <v>0</v>
          </cell>
          <cell r="CS579" t="str">
            <v>N/A</v>
          </cell>
          <cell r="CT579">
            <v>0</v>
          </cell>
          <cell r="CU579" t="str">
            <v>N/A</v>
          </cell>
          <cell r="CV579">
            <v>0</v>
          </cell>
          <cell r="CW579">
            <v>63752220</v>
          </cell>
          <cell r="CX579" t="str">
            <v>NO</v>
          </cell>
          <cell r="CY579" t="str">
            <v>N/A</v>
          </cell>
          <cell r="CZ579" t="str">
            <v>N/A</v>
          </cell>
          <cell r="DA579" t="str">
            <v>N/A</v>
          </cell>
          <cell r="DB579">
            <v>45291</v>
          </cell>
          <cell r="DC579">
            <v>45291</v>
          </cell>
          <cell r="DD579">
            <v>-51</v>
          </cell>
          <cell r="DE579" t="str">
            <v>NO</v>
          </cell>
          <cell r="DF579" t="str">
            <v>Bogotá D.C.</v>
          </cell>
          <cell r="DG579" t="str">
            <v>Cumplimiento</v>
          </cell>
          <cell r="DH579" t="str">
            <v xml:space="preserve">62-47-101002503 </v>
          </cell>
          <cell r="DI579">
            <v>0</v>
          </cell>
          <cell r="DJ579" t="str">
            <v>Seguros del Estado S.A</v>
          </cell>
          <cell r="DK579">
            <v>44994</v>
          </cell>
          <cell r="DL579" t="str">
            <v>09/03/2023 - 05/07/24</v>
          </cell>
          <cell r="DM579">
            <v>44995</v>
          </cell>
          <cell r="DN579" t="str">
            <v>https://jepcolombia.sharepoint.com/:b:/g/SE/DAJ/SDC/EeC0LXxpO3xHt_MhXCautYEBnSrCEi4lKhkkKUEKZFB8cA?e=YnT0O6</v>
          </cell>
          <cell r="DO579" t="str">
            <v>Ninguna</v>
          </cell>
          <cell r="DP579" t="str">
            <v>Terminado</v>
          </cell>
          <cell r="DQ579" t="str">
            <v>Ingreso</v>
          </cell>
          <cell r="DR579" t="str">
            <v>N/A</v>
          </cell>
          <cell r="DS579" t="str">
            <v>ADMINISTRADORA PÚBICA</v>
          </cell>
          <cell r="DT579" t="str">
            <v>N/A</v>
          </cell>
          <cell r="DU579" t="str">
            <v>FEMENINO</v>
          </cell>
        </row>
        <row r="580">
          <cell r="AY580" t="str">
            <v>JEP-425-2023</v>
          </cell>
          <cell r="AZ580" t="str">
            <v>JEP-CSPO-425-2023</v>
          </cell>
          <cell r="BA580" t="str">
            <v>Jairo Cuellar</v>
          </cell>
          <cell r="BB580">
            <v>44973</v>
          </cell>
          <cell r="BC580" t="str">
            <v xml:space="preserve">Fabian Arley Arciniegas </v>
          </cell>
          <cell r="BD580" t="str">
            <v>Contratos o convenios que no requieren pluralidad de ofertas</v>
          </cell>
          <cell r="BE580" t="str">
            <v>1. Prestación de servicios</v>
          </cell>
          <cell r="BF580" t="str">
            <v>Cédula de ciudadanía</v>
          </cell>
          <cell r="BG580">
            <v>80829779</v>
          </cell>
          <cell r="BH580">
            <v>9</v>
          </cell>
          <cell r="BI580" t="str">
            <v>Persona Natural</v>
          </cell>
          <cell r="BJ580" t="str">
            <v>Bogotá D.C.</v>
          </cell>
          <cell r="BK580" t="str">
            <v>Prestar servicios profesionales para apoyar al Departamento de SAAD Comparecientes en los procesos de estructuración, procesamiento y cargue de información asociada al Registro de Comparecientes; la realización de pruebas técnicas y en la elaboración de casos de uso para el desarrollo de funcionalidades del Registro.(Contratos o convenio que no requieren pluralidad de ofertas)</v>
          </cell>
          <cell r="BL580" t="str">
            <v>Misional</v>
          </cell>
          <cell r="BM580" t="str">
            <v>Harvey Danilo Suarez Morales</v>
          </cell>
          <cell r="BN580" t="str">
            <v>Secretaría Ejecutiva</v>
          </cell>
          <cell r="BO580" t="str">
            <v xml:space="preserve">BB- Departamento SAAD Defensa a Comparecientes </v>
          </cell>
          <cell r="BP580" t="str">
            <v>Jorge Alirio Mancera Cortés</v>
          </cell>
          <cell r="BQ580">
            <v>79309847</v>
          </cell>
          <cell r="BR580" t="str">
            <v xml:space="preserve">BB- Departamento SAAD Defensa a Comparecientes </v>
          </cell>
          <cell r="BS580" t="str">
            <v>N/A</v>
          </cell>
          <cell r="BT580" t="str">
            <v>N/A</v>
          </cell>
          <cell r="BU580" t="str">
            <v>N/A</v>
          </cell>
          <cell r="BV580" t="str">
            <v>Inversión</v>
          </cell>
          <cell r="BW580">
            <v>81208154</v>
          </cell>
          <cell r="BX580" t="str">
            <v>N/A</v>
          </cell>
          <cell r="BY580" t="str">
            <v>N/A</v>
          </cell>
          <cell r="BZ580">
            <v>7589549</v>
          </cell>
          <cell r="CA580" t="str">
            <v>N/A</v>
          </cell>
          <cell r="CB580">
            <v>47923</v>
          </cell>
          <cell r="CC580">
            <v>113423</v>
          </cell>
          <cell r="CD580">
            <v>2022011000068</v>
          </cell>
          <cell r="CE580">
            <v>44981</v>
          </cell>
          <cell r="CF580">
            <v>44985</v>
          </cell>
          <cell r="CG580" t="str">
            <v>N/A</v>
          </cell>
          <cell r="CH580" t="str">
            <v>N/A</v>
          </cell>
          <cell r="CI580" t="str">
            <v>N/A</v>
          </cell>
          <cell r="CJ580" t="str">
            <v>N/A</v>
          </cell>
          <cell r="CK580" t="str">
            <v>N/A</v>
          </cell>
          <cell r="CL580">
            <v>0</v>
          </cell>
          <cell r="CM580" t="str">
            <v>N/A</v>
          </cell>
          <cell r="CN580">
            <v>0</v>
          </cell>
          <cell r="CO580" t="str">
            <v>N/A</v>
          </cell>
          <cell r="CP580">
            <v>0</v>
          </cell>
          <cell r="CQ580" t="str">
            <v>N/A</v>
          </cell>
          <cell r="CR580">
            <v>0</v>
          </cell>
          <cell r="CS580" t="str">
            <v>N/A</v>
          </cell>
          <cell r="CT580">
            <v>0</v>
          </cell>
          <cell r="CU580">
            <v>0</v>
          </cell>
          <cell r="CV580">
            <v>-214</v>
          </cell>
          <cell r="CW580">
            <v>81208154</v>
          </cell>
          <cell r="CX580" t="str">
            <v>NO</v>
          </cell>
          <cell r="CY580" t="str">
            <v>N/A</v>
          </cell>
          <cell r="CZ580" t="str">
            <v>N/A</v>
          </cell>
          <cell r="DA580" t="str">
            <v>N/A</v>
          </cell>
          <cell r="DB580">
            <v>45291</v>
          </cell>
          <cell r="DC580">
            <v>45077</v>
          </cell>
          <cell r="DD580">
            <v>-265</v>
          </cell>
          <cell r="DE580" t="str">
            <v>NO</v>
          </cell>
          <cell r="DF580" t="str">
            <v>Bogotá D.C.</v>
          </cell>
          <cell r="DG580" t="str">
            <v>Cumplimiento</v>
          </cell>
          <cell r="DH580" t="str">
            <v xml:space="preserve">21-47-101026670 </v>
          </cell>
          <cell r="DI580">
            <v>0</v>
          </cell>
          <cell r="DJ580" t="str">
            <v>Seguros del Estado S.A.</v>
          </cell>
          <cell r="DK580">
            <v>44981</v>
          </cell>
          <cell r="DL580" t="str">
            <v>24/02/2023 - 05/07/2024</v>
          </cell>
          <cell r="DM580">
            <v>44985</v>
          </cell>
          <cell r="DN580" t="str">
            <v>https://jepcolombia.sharepoint.com/:b:/g/SE/DAJ/SDC/EbRG9LkrE9tAlQxioO5bS7gBjGFfznh196pErAI65iohFA?e=XcVD8u</v>
          </cell>
          <cell r="DO580" t="str">
            <v xml:space="preserve">Se presenta acta de terminación anticipada de mutuo acuerdo, balance final y cierre
del contrato </v>
          </cell>
          <cell r="DP580" t="str">
            <v>Terminado</v>
          </cell>
          <cell r="DQ580" t="str">
            <v>Terminación anticipada</v>
          </cell>
          <cell r="DR580" t="str">
            <v>N/A</v>
          </cell>
          <cell r="DS580" t="str">
            <v>INGENIERIA DE SOFTWARE</v>
          </cell>
          <cell r="DT580" t="str">
            <v>N/A</v>
          </cell>
          <cell r="DU580" t="str">
            <v>MASCULINO</v>
          </cell>
        </row>
        <row r="581">
          <cell r="AY581" t="str">
            <v>JEP-334-2023</v>
          </cell>
          <cell r="AZ581" t="str">
            <v>JEP-CSPO-334-2023</v>
          </cell>
          <cell r="BA581" t="str">
            <v>Arinson Ruiz</v>
          </cell>
          <cell r="BB581">
            <v>44965</v>
          </cell>
          <cell r="BC581" t="str">
            <v>Augusto Daniel Chávez Navarrete </v>
          </cell>
          <cell r="BD581" t="str">
            <v>Contratos o convenios que no requieren pluralidad de ofertas</v>
          </cell>
          <cell r="BE581" t="str">
            <v>1. Prestación de servicios</v>
          </cell>
          <cell r="BF581" t="str">
            <v>Cédula de ciudadanía</v>
          </cell>
          <cell r="BG581">
            <v>80763439</v>
          </cell>
          <cell r="BH581">
            <v>4</v>
          </cell>
          <cell r="BI581" t="str">
            <v>Persona Natural</v>
          </cell>
          <cell r="BJ581" t="str">
            <v>Bogotá D.C.</v>
          </cell>
          <cell r="BK581" t="str">
            <v>Prestar servicios profesionales para apoyar al Departamento de SAAD Comparecientes en la gestión, acopio, validación, procesamiento y análisis de la información asociada al Registro de Comparecientes, en la realización de pruebas funcionales y la elaboración de casos de uso para el desarrollo de funcionalidades asociadas al Registro. </v>
          </cell>
          <cell r="BL581" t="str">
            <v>Misional</v>
          </cell>
          <cell r="BM581" t="str">
            <v>Harvey Danilo Suárez Morales</v>
          </cell>
          <cell r="BN581" t="str">
            <v>Secretaría Ejecutiva</v>
          </cell>
          <cell r="BO581" t="str">
            <v xml:space="preserve">BB- Departamento SAAD Defensa a Comparecientes </v>
          </cell>
          <cell r="BP581" t="str">
            <v>Jorge Alirio Mancera Cortés</v>
          </cell>
          <cell r="BQ581">
            <v>79309847</v>
          </cell>
          <cell r="BR581" t="str">
            <v xml:space="preserve">BB- Departamento SAAD Defensa a Comparecientes </v>
          </cell>
          <cell r="BS581" t="str">
            <v>N/A</v>
          </cell>
          <cell r="BT581" t="str">
            <v>N/A</v>
          </cell>
          <cell r="BU581" t="str">
            <v>N/A</v>
          </cell>
          <cell r="BV581" t="str">
            <v xml:space="preserve">Inversión </v>
          </cell>
          <cell r="BW581">
            <v>68214867</v>
          </cell>
          <cell r="BX581" t="str">
            <v>N/A</v>
          </cell>
          <cell r="BY581" t="str">
            <v>N/A</v>
          </cell>
          <cell r="BZ581">
            <v>6375222</v>
          </cell>
          <cell r="CA581" t="str">
            <v>N/A</v>
          </cell>
          <cell r="CB581">
            <v>77023</v>
          </cell>
          <cell r="CC581">
            <v>81123</v>
          </cell>
          <cell r="CD581">
            <v>2022011000068</v>
          </cell>
          <cell r="CE581">
            <v>44967</v>
          </cell>
          <cell r="CF581">
            <v>44970</v>
          </cell>
          <cell r="CG581" t="str">
            <v>N/A</v>
          </cell>
          <cell r="CH581" t="str">
            <v>N/A</v>
          </cell>
          <cell r="CI581" t="str">
            <v>N/A</v>
          </cell>
          <cell r="CJ581" t="str">
            <v>N/A</v>
          </cell>
          <cell r="CK581" t="str">
            <v>N/A</v>
          </cell>
          <cell r="CL581">
            <v>-1062535</v>
          </cell>
          <cell r="CM581">
            <v>45286</v>
          </cell>
          <cell r="CN581">
            <v>31327838</v>
          </cell>
          <cell r="CO581">
            <v>45286</v>
          </cell>
          <cell r="CP581">
            <v>0</v>
          </cell>
          <cell r="CQ581" t="str">
            <v>N/A</v>
          </cell>
          <cell r="CR581">
            <v>0</v>
          </cell>
          <cell r="CS581" t="str">
            <v>N/A</v>
          </cell>
          <cell r="CT581">
            <v>1</v>
          </cell>
          <cell r="CU581">
            <v>45286</v>
          </cell>
          <cell r="CV581">
            <v>136</v>
          </cell>
          <cell r="CW581">
            <v>98480170</v>
          </cell>
          <cell r="CX581" t="str">
            <v>SI</v>
          </cell>
          <cell r="CY581">
            <v>31327838</v>
          </cell>
          <cell r="CZ581" t="str">
            <v>N/A</v>
          </cell>
          <cell r="DA581" t="str">
            <v>N/A</v>
          </cell>
          <cell r="DB581">
            <v>45291</v>
          </cell>
          <cell r="DC581">
            <v>45427</v>
          </cell>
          <cell r="DD581">
            <v>85</v>
          </cell>
          <cell r="DE581" t="str">
            <v>NO</v>
          </cell>
          <cell r="DF581" t="str">
            <v>Bogotá D.C.</v>
          </cell>
          <cell r="DG581" t="str">
            <v>Cumplimiento</v>
          </cell>
          <cell r="DH581" t="str">
            <v>21-47-101026324</v>
          </cell>
          <cell r="DI581">
            <v>0</v>
          </cell>
          <cell r="DJ581" t="str">
            <v>Seguros del Estado S.A.</v>
          </cell>
          <cell r="DK581">
            <v>44968</v>
          </cell>
          <cell r="DL581" t="str">
            <v>10/02/2023 - 30/06/2024</v>
          </cell>
          <cell r="DM581">
            <v>44970</v>
          </cell>
          <cell r="DN581" t="str">
            <v>https://jepcolombia.sharepoint.com/:b:/g/SE/DAJ/SDC/ETEeltJeG4hHiUPGydY8TusBJbJko-ZOzxrRag5sbSXEOA?e=EFN2et</v>
          </cell>
          <cell r="DO581" t="str">
            <v xml:space="preserve">Mediante Otrosí el 26/12/2023 se publica la adición y prórroga del contrato No. 1 JEP-334-2023 hasta el 15 de Mayo de 2024 </v>
          </cell>
          <cell r="DP581" t="str">
            <v>En ejecución</v>
          </cell>
          <cell r="DQ581" t="str">
            <v>Adición y prórroga</v>
          </cell>
          <cell r="DR581" t="str">
            <v>N/A</v>
          </cell>
          <cell r="DS581" t="str">
            <v>PENDIENTE</v>
          </cell>
          <cell r="DT581" t="str">
            <v>N/A</v>
          </cell>
          <cell r="DU581" t="str">
            <v>MASCULINO</v>
          </cell>
        </row>
        <row r="582">
          <cell r="AY582" t="str">
            <v>JEP-522-2023</v>
          </cell>
          <cell r="AZ582" t="str">
            <v>JEP-CSPO-521-2023</v>
          </cell>
          <cell r="BA582" t="str">
            <v>Jairo Cuellar</v>
          </cell>
          <cell r="BB582">
            <v>44994</v>
          </cell>
          <cell r="BC582" t="str">
            <v>Carolina López Sanchez</v>
          </cell>
          <cell r="BD582" t="str">
            <v>Contratos o convenios que no requieren pluralidad de ofertas</v>
          </cell>
          <cell r="BE582" t="str">
            <v>1. Prestación de servicios</v>
          </cell>
          <cell r="BF582" t="str">
            <v>Cédula de ciudadanía</v>
          </cell>
          <cell r="BG582">
            <v>1020732336</v>
          </cell>
          <cell r="BH582">
            <v>7</v>
          </cell>
          <cell r="BI582" t="str">
            <v>Persona Natural</v>
          </cell>
          <cell r="BJ582" t="str">
            <v>Manizales</v>
          </cell>
          <cell r="BK582" t="str">
            <v>Prestar servicios profesionales para apoyar al Departamento de SAAD Comparecientes en la definición de lineamientos jurídicos para el adecuado desarrollo e implementación del Registro de Comparecientes; para el acopio, validación, procesamiento y análisis de la información; así como en la capacitación y socialización del Registro.</v>
          </cell>
          <cell r="BL582" t="str">
            <v>Misional</v>
          </cell>
          <cell r="BM582" t="str">
            <v>Harvey Danilo Suárez Morales</v>
          </cell>
          <cell r="BN582" t="str">
            <v>Secretaría Ejecutiva</v>
          </cell>
          <cell r="BO582" t="str">
            <v xml:space="preserve">BB- Departamento SAAD Defensa a Comparecientes </v>
          </cell>
          <cell r="BP582" t="str">
            <v>Jorge Alirio Mancera Cortés</v>
          </cell>
          <cell r="BQ582">
            <v>79309847</v>
          </cell>
          <cell r="BR582" t="str">
            <v xml:space="preserve">BB- Departamento SAAD Defensa a Comparecientes </v>
          </cell>
          <cell r="BS582" t="str">
            <v>N/A</v>
          </cell>
          <cell r="BT582" t="str">
            <v>N/A</v>
          </cell>
          <cell r="BU582" t="str">
            <v>N/A</v>
          </cell>
          <cell r="BV582" t="str">
            <v>Inversión</v>
          </cell>
          <cell r="BW582">
            <v>124468620</v>
          </cell>
          <cell r="BX582" t="str">
            <v>N/A</v>
          </cell>
          <cell r="BY582" t="str">
            <v>N/A</v>
          </cell>
          <cell r="BZ582">
            <v>12446862</v>
          </cell>
          <cell r="CA582" t="str">
            <v>N/A</v>
          </cell>
          <cell r="CB582">
            <v>73023</v>
          </cell>
          <cell r="CC582">
            <v>156623</v>
          </cell>
          <cell r="CD582" t="str">
            <v xml:space="preserve">	2022011000068</v>
          </cell>
          <cell r="CE582">
            <v>45002</v>
          </cell>
          <cell r="CF582">
            <v>45007</v>
          </cell>
          <cell r="CG582" t="str">
            <v>N/A</v>
          </cell>
          <cell r="CH582" t="str">
            <v>N/A</v>
          </cell>
          <cell r="CI582" t="str">
            <v>N/A</v>
          </cell>
          <cell r="CJ582" t="str">
            <v>N/A</v>
          </cell>
          <cell r="CK582" t="str">
            <v>N/A</v>
          </cell>
          <cell r="CL582">
            <v>0</v>
          </cell>
          <cell r="CM582" t="str">
            <v>N/A</v>
          </cell>
          <cell r="CN582">
            <v>0</v>
          </cell>
          <cell r="CO582" t="str">
            <v>N/A</v>
          </cell>
          <cell r="CP582">
            <v>0</v>
          </cell>
          <cell r="CQ582" t="str">
            <v>N/A</v>
          </cell>
          <cell r="CR582">
            <v>0</v>
          </cell>
          <cell r="CS582" t="str">
            <v>N/A</v>
          </cell>
          <cell r="CT582">
            <v>0</v>
          </cell>
          <cell r="CU582" t="str">
            <v>N/A</v>
          </cell>
          <cell r="CV582">
            <v>0</v>
          </cell>
          <cell r="CW582">
            <v>124468620</v>
          </cell>
          <cell r="CX582" t="str">
            <v>NO</v>
          </cell>
          <cell r="CY582" t="str">
            <v>N/A</v>
          </cell>
          <cell r="CZ582" t="str">
            <v>N/A</v>
          </cell>
          <cell r="DA582" t="str">
            <v>N/A</v>
          </cell>
          <cell r="DB582">
            <v>45291</v>
          </cell>
          <cell r="DC582">
            <v>45291</v>
          </cell>
          <cell r="DD582">
            <v>-51</v>
          </cell>
          <cell r="DE582" t="str">
            <v>NO</v>
          </cell>
          <cell r="DF582" t="str">
            <v>Bogotá D.C.</v>
          </cell>
          <cell r="DG582" t="str">
            <v>Cumplimiento</v>
          </cell>
          <cell r="DH582" t="str">
            <v xml:space="preserve">42-47-101003892
</v>
          </cell>
          <cell r="DI582">
            <v>0</v>
          </cell>
          <cell r="DJ582" t="str">
            <v>Seguros del Estado S.A</v>
          </cell>
          <cell r="DK582">
            <v>45002</v>
          </cell>
          <cell r="DL582" t="str">
            <v>17/03/2023 - 30/06/24</v>
          </cell>
          <cell r="DM582">
            <v>45007</v>
          </cell>
          <cell r="DN582" t="str">
            <v>https://jepcolombia.sharepoint.com/:b:/g/SE/DAJ/SDC/EejI0P6WSzxFjJCg9CHOb24B1Ghh75C1GfgkDyYVuHUwDg?e=ucAobQ</v>
          </cell>
          <cell r="DO582" t="str">
            <v>Ninguna</v>
          </cell>
          <cell r="DP582" t="str">
            <v>Terminado</v>
          </cell>
          <cell r="DQ582" t="str">
            <v>Ingreso</v>
          </cell>
          <cell r="DR582" t="str">
            <v>N/A</v>
          </cell>
          <cell r="DS582" t="str">
            <v>DERECHO</v>
          </cell>
          <cell r="DT582" t="str">
            <v>N/A</v>
          </cell>
          <cell r="DU582" t="str">
            <v>FEMENINO</v>
          </cell>
        </row>
        <row r="583">
          <cell r="AY583" t="str">
            <v>JEP-510-2023</v>
          </cell>
          <cell r="AZ583" t="str">
            <v>JEP-CSPO-509-2023</v>
          </cell>
          <cell r="BA583" t="str">
            <v>Arinson Ruiz</v>
          </cell>
          <cell r="BB583">
            <v>44991</v>
          </cell>
          <cell r="BC583" t="str">
            <v>Juan Carlos Estrada Ruiz </v>
          </cell>
          <cell r="BD583" t="str">
            <v>Contratos o convenios que no requieren pluralidad de ofertas</v>
          </cell>
          <cell r="BE583" t="str">
            <v>1. Prestación de servicios</v>
          </cell>
          <cell r="BF583" t="str">
            <v>Cédula de ciudadanía</v>
          </cell>
          <cell r="BG583">
            <v>71706384</v>
          </cell>
          <cell r="BH583">
            <v>2</v>
          </cell>
          <cell r="BI583" t="str">
            <v>Persona Natural</v>
          </cell>
          <cell r="BJ583" t="str">
            <v>Bogotá D.C.</v>
          </cell>
          <cell r="BK583" t="str">
            <v>Prestar servicios profesionales para apoyar al Departamento de SAAD Comparecientes en la gestión, acopio, validación, procesamiento y análisis de la información asociada al Registro de Comparecientes, en la realización de pruebas funcionales y la elaboración de casos de uso para el desarrollo de funcionalidades asociadas al Registro. </v>
          </cell>
          <cell r="BL583" t="str">
            <v>Misional</v>
          </cell>
          <cell r="BM583" t="str">
            <v>Harvey Danilo Suárez Morales</v>
          </cell>
          <cell r="BN583" t="str">
            <v>Secretaría Ejecutiva</v>
          </cell>
          <cell r="BO583" t="str">
            <v xml:space="preserve">BB- Departamento SAAD Defensa a Comparecientes </v>
          </cell>
          <cell r="BP583" t="str">
            <v>Jorge Alirio Mancera Cortés</v>
          </cell>
          <cell r="BQ583">
            <v>79309847</v>
          </cell>
          <cell r="BR583" t="str">
            <v xml:space="preserve">BB- Departamento SAAD Defensa a Comparecientes </v>
          </cell>
          <cell r="BS583" t="str">
            <v>N/A</v>
          </cell>
          <cell r="BT583" t="str">
            <v>N/A</v>
          </cell>
          <cell r="BU583" t="str">
            <v>N/A</v>
          </cell>
          <cell r="BV583" t="str">
            <v>Inversión</v>
          </cell>
          <cell r="BW583">
            <v>63752220</v>
          </cell>
          <cell r="BX583" t="str">
            <v>N/A</v>
          </cell>
          <cell r="BY583" t="str">
            <v>N/A</v>
          </cell>
          <cell r="BZ583">
            <v>6375222</v>
          </cell>
          <cell r="CA583" t="str">
            <v>N/A</v>
          </cell>
          <cell r="CB583">
            <v>77123</v>
          </cell>
          <cell r="CC583">
            <v>138423</v>
          </cell>
          <cell r="CD583">
            <v>2022011000068</v>
          </cell>
          <cell r="CE583">
            <v>44993</v>
          </cell>
          <cell r="CF583">
            <v>44995</v>
          </cell>
          <cell r="CG583" t="str">
            <v>N/A</v>
          </cell>
          <cell r="CH583" t="str">
            <v>N/A</v>
          </cell>
          <cell r="CI583" t="str">
            <v>N/A</v>
          </cell>
          <cell r="CJ583" t="str">
            <v>N/A</v>
          </cell>
          <cell r="CK583" t="str">
            <v>N/A</v>
          </cell>
          <cell r="CL583">
            <v>0</v>
          </cell>
          <cell r="CM583" t="str">
            <v>N/A</v>
          </cell>
          <cell r="CN583">
            <v>0</v>
          </cell>
          <cell r="CO583" t="str">
            <v>N/A</v>
          </cell>
          <cell r="CP583">
            <v>0</v>
          </cell>
          <cell r="CQ583" t="str">
            <v>N/A</v>
          </cell>
          <cell r="CR583">
            <v>0</v>
          </cell>
          <cell r="CS583" t="str">
            <v>N/A</v>
          </cell>
          <cell r="CT583">
            <v>0</v>
          </cell>
          <cell r="CU583" t="str">
            <v>N/A</v>
          </cell>
          <cell r="CV583">
            <v>0</v>
          </cell>
          <cell r="CW583">
            <v>63752220</v>
          </cell>
          <cell r="CX583" t="str">
            <v>NO</v>
          </cell>
          <cell r="CY583" t="str">
            <v>N/A</v>
          </cell>
          <cell r="CZ583" t="str">
            <v>N/A</v>
          </cell>
          <cell r="DA583" t="str">
            <v>N/A</v>
          </cell>
          <cell r="DB583">
            <v>45291</v>
          </cell>
          <cell r="DC583">
            <v>45291</v>
          </cell>
          <cell r="DD583">
            <v>-51</v>
          </cell>
          <cell r="DE583" t="str">
            <v>NO</v>
          </cell>
          <cell r="DF583" t="str">
            <v>Bogotá D.C.</v>
          </cell>
          <cell r="DG583" t="str">
            <v>Cumplimiento</v>
          </cell>
          <cell r="DH583" t="str">
            <v>21-47-101026962</v>
          </cell>
          <cell r="DI583">
            <v>0</v>
          </cell>
          <cell r="DJ583" t="str">
            <v>Seguros del Estado S.A</v>
          </cell>
          <cell r="DK583">
            <v>44994</v>
          </cell>
          <cell r="DL583" t="str">
            <v>08/03/2023 - 30/06/24</v>
          </cell>
          <cell r="DM583">
            <v>44995</v>
          </cell>
          <cell r="DN583" t="str">
            <v>https://jepcolombia.sharepoint.com/:b:/g/SE/DAJ/SDC/EQ-G1pdZ6UxNp1sld9QtxgcBNVPbSc4bVpIr3ZT2sIQg2g?e=X71RfT</v>
          </cell>
          <cell r="DO583" t="str">
            <v>Ninguna</v>
          </cell>
          <cell r="DP583" t="str">
            <v>Terminado</v>
          </cell>
          <cell r="DQ583" t="str">
            <v>Ingreso</v>
          </cell>
          <cell r="DR583" t="str">
            <v>N/A</v>
          </cell>
          <cell r="DS583" t="str">
            <v>SOCIOLOGÍA</v>
          </cell>
          <cell r="DT583" t="str">
            <v>N/A</v>
          </cell>
          <cell r="DU583" t="str">
            <v>MASCULINO</v>
          </cell>
        </row>
        <row r="584">
          <cell r="AY584" t="str">
            <v>JEP-385-2023</v>
          </cell>
          <cell r="AZ584" t="str">
            <v>JEP-CSPO-385-2023</v>
          </cell>
          <cell r="BA584" t="str">
            <v>Mateo Avila</v>
          </cell>
          <cell r="BB584">
            <v>44970</v>
          </cell>
          <cell r="BC584" t="str">
            <v>Camilo Ernesto Villegas Rondón</v>
          </cell>
          <cell r="BD584" t="str">
            <v>Contratos o convenios que no requieren pluralidad de ofertas</v>
          </cell>
          <cell r="BE584" t="str">
            <v>1. Prestación de servicios</v>
          </cell>
          <cell r="BF584" t="str">
            <v>Cédula de ciudadanía</v>
          </cell>
          <cell r="BG584">
            <v>79730756</v>
          </cell>
          <cell r="BH584">
            <v>9</v>
          </cell>
          <cell r="BI584" t="str">
            <v>Persona Natural</v>
          </cell>
          <cell r="BJ584" t="str">
            <v>Bogotá D.C.</v>
          </cell>
          <cell r="BK584" t="str">
            <v>Prestar servicios profesionales para apoyar al Departamento de SAAD Comparecientes en el acopio, procesamiento, validación y análisis jurídico de la información asociada al Registro de Comparecientes, que sirva como insumo para las actuaciones y decisiones judiciales.</v>
          </cell>
          <cell r="BL584" t="str">
            <v>Misional</v>
          </cell>
          <cell r="BM584" t="str">
            <v>Harvey Danilo Suarez Morales</v>
          </cell>
          <cell r="BN584" t="str">
            <v>Secretaría Ejecutiva</v>
          </cell>
          <cell r="BO584" t="str">
            <v xml:space="preserve">BB- Departamento SAAD Defensa a Comparecientes </v>
          </cell>
          <cell r="BP584" t="str">
            <v>Gladys Celeide Prada Pardo</v>
          </cell>
          <cell r="BQ584">
            <v>60335962</v>
          </cell>
          <cell r="BR584" t="str">
            <v>AA - Oficina Asesora de Monitoreo Integral</v>
          </cell>
          <cell r="BS584" t="str">
            <v>N/A</v>
          </cell>
          <cell r="BT584" t="str">
            <v>N/A</v>
          </cell>
          <cell r="BU584" t="str">
            <v>N/A</v>
          </cell>
          <cell r="BV584" t="str">
            <v>Inversión</v>
          </cell>
          <cell r="BW584">
            <v>68214867</v>
          </cell>
          <cell r="BX584" t="str">
            <v>N/A</v>
          </cell>
          <cell r="BY584" t="str">
            <v>N/A</v>
          </cell>
          <cell r="BZ584">
            <v>6375222</v>
          </cell>
          <cell r="CA584" t="str">
            <v>N/A</v>
          </cell>
          <cell r="CB584">
            <v>39023</v>
          </cell>
          <cell r="CC584">
            <v>91023</v>
          </cell>
          <cell r="CD584">
            <v>2022011000068</v>
          </cell>
          <cell r="CE584">
            <v>44972</v>
          </cell>
          <cell r="CF584">
            <v>44973</v>
          </cell>
          <cell r="CG584" t="str">
            <v>N/A</v>
          </cell>
          <cell r="CH584" t="str">
            <v>N/A</v>
          </cell>
          <cell r="CI584" t="str">
            <v>N/A</v>
          </cell>
          <cell r="CJ584" t="str">
            <v>N/A</v>
          </cell>
          <cell r="CK584" t="str">
            <v>N/A</v>
          </cell>
          <cell r="CL584">
            <v>0</v>
          </cell>
          <cell r="CM584" t="str">
            <v>N/A</v>
          </cell>
          <cell r="CN584">
            <v>0</v>
          </cell>
          <cell r="CO584" t="str">
            <v>N/A</v>
          </cell>
          <cell r="CP584">
            <v>0</v>
          </cell>
          <cell r="CQ584" t="str">
            <v>N/A</v>
          </cell>
          <cell r="CR584">
            <v>0</v>
          </cell>
          <cell r="CS584" t="str">
            <v>N/A</v>
          </cell>
          <cell r="CT584">
            <v>0</v>
          </cell>
          <cell r="CU584">
            <v>0</v>
          </cell>
          <cell r="CV584">
            <v>-214</v>
          </cell>
          <cell r="CW584">
            <v>68214867</v>
          </cell>
          <cell r="CX584" t="str">
            <v>NO</v>
          </cell>
          <cell r="CY584" t="str">
            <v>N/A</v>
          </cell>
          <cell r="CZ584" t="str">
            <v>N/A</v>
          </cell>
          <cell r="DA584" t="str">
            <v>N/A</v>
          </cell>
          <cell r="DB584">
            <v>45291</v>
          </cell>
          <cell r="DC584">
            <v>45077</v>
          </cell>
          <cell r="DD584">
            <v>-265</v>
          </cell>
          <cell r="DE584" t="str">
            <v>NO</v>
          </cell>
          <cell r="DF584" t="str">
            <v>Bogotá D.C.</v>
          </cell>
          <cell r="DG584" t="str">
            <v>Cumplimiento</v>
          </cell>
          <cell r="DH584" t="str">
            <v>33-47-101011046</v>
          </cell>
          <cell r="DI584">
            <v>0</v>
          </cell>
          <cell r="DJ584" t="str">
            <v>Seguros del Estado S.A.</v>
          </cell>
          <cell r="DK584">
            <v>44973</v>
          </cell>
          <cell r="DL584" t="str">
            <v>15/02/2023 - 30/06/2024</v>
          </cell>
          <cell r="DM584">
            <v>44973</v>
          </cell>
          <cell r="DN584" t="str">
            <v>https://jepcolombia.sharepoint.com/:b:/g/SE/DAJ/SDC/EXJw2bSY8VdKkdszlfkWgUsBSAmcGi6mee6gFSf3c8eqeA?e=4Y2cop</v>
          </cell>
          <cell r="DO584" t="str">
            <v>EL 31/05/2023 quedo publicado  Acta de terminación anticipada de mutuo acuerdo, balance final y cierre del contrato de prestación servicios jep-385-2023</v>
          </cell>
          <cell r="DP584" t="str">
            <v>Terminado</v>
          </cell>
          <cell r="DQ584" t="str">
            <v>Terminación anticipada</v>
          </cell>
          <cell r="DR584" t="str">
            <v>N/A</v>
          </cell>
          <cell r="DS584" t="str">
            <v>PENDIENTE</v>
          </cell>
          <cell r="DT584" t="str">
            <v>N/A</v>
          </cell>
          <cell r="DU584" t="str">
            <v>MASCULINO</v>
          </cell>
        </row>
        <row r="585">
          <cell r="AY585" t="str">
            <v>JEP-404-2023</v>
          </cell>
          <cell r="AZ585" t="str">
            <v>JEP-CSPO-404-2023</v>
          </cell>
          <cell r="BA585" t="str">
            <v>Arinson Ruiz</v>
          </cell>
          <cell r="BB585">
            <v>44972</v>
          </cell>
          <cell r="BC585" t="str">
            <v xml:space="preserve">Juan Francisco Calderón Huertas </v>
          </cell>
          <cell r="BD585" t="str">
            <v>Contratos o convenios que no requieren pluralidad de ofertas</v>
          </cell>
          <cell r="BE585" t="str">
            <v>1. Prestación de servicios</v>
          </cell>
          <cell r="BF585" t="str">
            <v>Cédula de ciudadanía</v>
          </cell>
          <cell r="BG585">
            <v>86052799</v>
          </cell>
          <cell r="BH585">
            <v>1</v>
          </cell>
          <cell r="BI585" t="str">
            <v>Persona Natural</v>
          </cell>
          <cell r="BJ585" t="str">
            <v>Bogotá D.C.</v>
          </cell>
          <cell r="BK585" t="str">
            <v xml:space="preserve">Prestar   servicios   profesionales   para   apoyar   al Departamento  de  SAAD  Comparecientes  en  el  acopio, procesamiento,   validación   y   análisis   jurídico   de   la información asociada al Registro de Comparecientes, que sirva  como  insumo  para  las  actuaciones  y  decisiones judiciales. </v>
          </cell>
          <cell r="BL585" t="str">
            <v>Misional</v>
          </cell>
          <cell r="BM585" t="str">
            <v>Harvey Danilo Suárez Morales</v>
          </cell>
          <cell r="BN585" t="str">
            <v>Secretaría Ejecutiva</v>
          </cell>
          <cell r="BO585" t="str">
            <v xml:space="preserve">BB- Departamento SAAD Defensa a Comparecientes </v>
          </cell>
          <cell r="BP585" t="str">
            <v>Jorge Alirio Mancera Cortés</v>
          </cell>
          <cell r="BQ585">
            <v>79309847</v>
          </cell>
          <cell r="BR585" t="str">
            <v xml:space="preserve">BB- Departamento SAAD Defensa a Comparecientes </v>
          </cell>
          <cell r="BS585" t="str">
            <v>N/A</v>
          </cell>
          <cell r="BT585" t="str">
            <v>N/A</v>
          </cell>
          <cell r="BU585" t="str">
            <v>N/A</v>
          </cell>
          <cell r="BV585" t="str">
            <v>Inversión</v>
          </cell>
          <cell r="BW585">
            <v>68214867</v>
          </cell>
          <cell r="BX585" t="str">
            <v>N/A</v>
          </cell>
          <cell r="BY585" t="str">
            <v>N/A</v>
          </cell>
          <cell r="BZ585">
            <v>6375222</v>
          </cell>
          <cell r="CA585" t="str">
            <v>N/A</v>
          </cell>
          <cell r="CB585">
            <v>48023</v>
          </cell>
          <cell r="CC585" t="str">
            <v xml:space="preserve">	101523</v>
          </cell>
          <cell r="CD585">
            <v>2022011000068</v>
          </cell>
          <cell r="CE585">
            <v>44977</v>
          </cell>
          <cell r="CF585">
            <v>44978</v>
          </cell>
          <cell r="CG585" t="str">
            <v>N/A</v>
          </cell>
          <cell r="CH585" t="str">
            <v>N/A</v>
          </cell>
          <cell r="CI585" t="str">
            <v>N/A</v>
          </cell>
          <cell r="CJ585" t="str">
            <v>N/A</v>
          </cell>
          <cell r="CK585" t="str">
            <v>N/A</v>
          </cell>
          <cell r="CL585">
            <v>0</v>
          </cell>
          <cell r="CM585" t="str">
            <v>N/A</v>
          </cell>
          <cell r="CN585">
            <v>0</v>
          </cell>
          <cell r="CO585" t="str">
            <v>N/A</v>
          </cell>
          <cell r="CP585">
            <v>0</v>
          </cell>
          <cell r="CQ585" t="str">
            <v>N/A</v>
          </cell>
          <cell r="CR585">
            <v>0</v>
          </cell>
          <cell r="CS585" t="str">
            <v>N/A</v>
          </cell>
          <cell r="CT585">
            <v>0</v>
          </cell>
          <cell r="CU585" t="str">
            <v>N/A</v>
          </cell>
          <cell r="CV585">
            <v>0</v>
          </cell>
          <cell r="CW585">
            <v>68214867</v>
          </cell>
          <cell r="CX585" t="str">
            <v>NO</v>
          </cell>
          <cell r="CY585" t="str">
            <v>N/A</v>
          </cell>
          <cell r="CZ585" t="str">
            <v>N/A</v>
          </cell>
          <cell r="DA585" t="str">
            <v>N/A</v>
          </cell>
          <cell r="DB585">
            <v>45291</v>
          </cell>
          <cell r="DC585">
            <v>45291</v>
          </cell>
          <cell r="DD585">
            <v>-51</v>
          </cell>
          <cell r="DE585" t="str">
            <v>NO</v>
          </cell>
          <cell r="DF585" t="str">
            <v>Bogotá D.C.</v>
          </cell>
          <cell r="DG585" t="str">
            <v>Cumplimiento</v>
          </cell>
          <cell r="DH585" t="str">
            <v xml:space="preserve">	17-47-101003977</v>
          </cell>
          <cell r="DI585">
            <v>0</v>
          </cell>
          <cell r="DJ585" t="str">
            <v>Seguros del Estado S.A.</v>
          </cell>
          <cell r="DK585">
            <v>44978</v>
          </cell>
          <cell r="DL585" t="str">
            <v>20/02/2023 - 05/07/2024</v>
          </cell>
          <cell r="DM585">
            <v>44978</v>
          </cell>
          <cell r="DN585" t="str">
            <v>https://jepcolombia.sharepoint.com/:b:/g/SE/DAJ/SDC/ESIF9VqQiuNGifc4f-o8CP0BepSn-8e_YsfoRTVdBNxXyQ?e=HHdrb9</v>
          </cell>
          <cell r="DO585" t="str">
            <v>Ninguna</v>
          </cell>
          <cell r="DP585" t="str">
            <v>Terminado</v>
          </cell>
          <cell r="DQ585" t="str">
            <v>Ingreso</v>
          </cell>
          <cell r="DR585" t="str">
            <v>N/A</v>
          </cell>
          <cell r="DS585" t="str">
            <v>DERECHO</v>
          </cell>
          <cell r="DT585" t="str">
            <v>N/A</v>
          </cell>
          <cell r="DU585" t="str">
            <v>MASCULINO</v>
          </cell>
        </row>
        <row r="586">
          <cell r="AY586" t="str">
            <v>JEP-335-2023</v>
          </cell>
          <cell r="AZ586" t="str">
            <v>JEP-CSPO-335-2023</v>
          </cell>
          <cell r="BA586" t="str">
            <v>Arinson Ruiz</v>
          </cell>
          <cell r="BB586">
            <v>44965</v>
          </cell>
          <cell r="BC586" t="str">
            <v>Manuela Troncoso Castro </v>
          </cell>
          <cell r="BD586" t="str">
            <v>Contratos o convenios que no requieren pluralidad de ofertas</v>
          </cell>
          <cell r="BE586" t="str">
            <v>1. Prestación de servicios</v>
          </cell>
          <cell r="BF586" t="str">
            <v>Cédula de ciudadanía</v>
          </cell>
          <cell r="BG586">
            <v>1110504810</v>
          </cell>
          <cell r="BH586">
            <v>3</v>
          </cell>
          <cell r="BI586" t="str">
            <v>Persona Natural</v>
          </cell>
          <cell r="BJ586" t="str">
            <v>Ibagué</v>
          </cell>
          <cell r="BK586" t="str">
            <v>Prestar   servicios   profesionales   para   apoyar   al Departamento  de  SAAD  Comparecientes  en  el  acopio, procesamiento,   validación   y   análisis   jurídico   de   la información asociada al Registro de Comparecientes, que sirva  como  insumo  para  las  actuaciones  y  decisiones judiciales </v>
          </cell>
          <cell r="BL586" t="str">
            <v>Misional</v>
          </cell>
          <cell r="BM586" t="str">
            <v>Harvey Danilo Suárez Morales</v>
          </cell>
          <cell r="BN586" t="str">
            <v>Secretaría Ejecutiva</v>
          </cell>
          <cell r="BO586" t="str">
            <v xml:space="preserve">BB- Departamento SAAD Defensa a Comparecientes </v>
          </cell>
          <cell r="BP586" t="str">
            <v>Jorge Alirio Mancera Cortés</v>
          </cell>
          <cell r="BQ586">
            <v>79309847</v>
          </cell>
          <cell r="BR586" t="str">
            <v xml:space="preserve">BB- Departamento SAAD Defensa a Comparecientes </v>
          </cell>
          <cell r="BS586" t="str">
            <v>N/A</v>
          </cell>
          <cell r="BT586" t="str">
            <v>N/A</v>
          </cell>
          <cell r="BU586" t="str">
            <v>N/A</v>
          </cell>
          <cell r="BV586" t="str">
            <v xml:space="preserve">Inversión </v>
          </cell>
          <cell r="BW586">
            <v>68214867</v>
          </cell>
          <cell r="BX586" t="str">
            <v>N/A</v>
          </cell>
          <cell r="BY586" t="str">
            <v>N/A</v>
          </cell>
          <cell r="BZ586">
            <v>6375222</v>
          </cell>
          <cell r="CA586" t="str">
            <v>N/A</v>
          </cell>
          <cell r="CB586">
            <v>39123</v>
          </cell>
          <cell r="CC586">
            <v>81223</v>
          </cell>
          <cell r="CD586">
            <v>2022011000068</v>
          </cell>
          <cell r="CE586">
            <v>44967</v>
          </cell>
          <cell r="CF586">
            <v>44971</v>
          </cell>
          <cell r="CG586" t="str">
            <v>N/A</v>
          </cell>
          <cell r="CH586" t="str">
            <v>N/A</v>
          </cell>
          <cell r="CI586" t="str">
            <v>N/A</v>
          </cell>
          <cell r="CJ586" t="str">
            <v>N/A</v>
          </cell>
          <cell r="CK586" t="str">
            <v>N/A</v>
          </cell>
          <cell r="CL586">
            <v>0</v>
          </cell>
          <cell r="CM586" t="str">
            <v>N/A</v>
          </cell>
          <cell r="CN586">
            <v>0</v>
          </cell>
          <cell r="CO586" t="str">
            <v>N/A</v>
          </cell>
          <cell r="CP586">
            <v>0</v>
          </cell>
          <cell r="CQ586" t="str">
            <v>N/A</v>
          </cell>
          <cell r="CR586">
            <v>0</v>
          </cell>
          <cell r="CS586" t="str">
            <v>N/A</v>
          </cell>
          <cell r="CT586">
            <v>0</v>
          </cell>
          <cell r="CU586" t="str">
            <v>N/A</v>
          </cell>
          <cell r="CV586">
            <v>0</v>
          </cell>
          <cell r="CW586">
            <v>68214867</v>
          </cell>
          <cell r="CX586" t="str">
            <v>NO</v>
          </cell>
          <cell r="CY586" t="str">
            <v>N/A</v>
          </cell>
          <cell r="CZ586" t="str">
            <v>N/A</v>
          </cell>
          <cell r="DA586" t="str">
            <v>N/A</v>
          </cell>
          <cell r="DB586">
            <v>45291</v>
          </cell>
          <cell r="DC586">
            <v>45291</v>
          </cell>
          <cell r="DD586">
            <v>-51</v>
          </cell>
          <cell r="DE586" t="str">
            <v>NO</v>
          </cell>
          <cell r="DF586" t="str">
            <v>Bogotá D.C.</v>
          </cell>
          <cell r="DG586" t="str">
            <v>Cumplimiento</v>
          </cell>
          <cell r="DH586" t="str">
            <v>380 47 994000132091</v>
          </cell>
          <cell r="DI586">
            <v>0</v>
          </cell>
          <cell r="DJ586" t="str">
            <v>Aseguradora Solidaria de Colombia</v>
          </cell>
          <cell r="DK586">
            <v>44970</v>
          </cell>
          <cell r="DL586" t="str">
            <v>10/02/2023 - 30/06/2024</v>
          </cell>
          <cell r="DM586">
            <v>44971</v>
          </cell>
          <cell r="DN586" t="str">
            <v>https://jepcolombia.sharepoint.com/:b:/g/SE/DAJ/SDC/EUH21djfgy1Lt04hb13vlAQBA8UYol5XJCIiONu9AUF88A?e=yUXodE</v>
          </cell>
          <cell r="DO586" t="str">
            <v>Ninguna</v>
          </cell>
          <cell r="DP586" t="str">
            <v>Terminado</v>
          </cell>
          <cell r="DQ586" t="str">
            <v>Ingreso</v>
          </cell>
          <cell r="DR586" t="str">
            <v>N/A</v>
          </cell>
          <cell r="DS586" t="str">
            <v>PENDIENTE</v>
          </cell>
          <cell r="DT586" t="str">
            <v>N/A</v>
          </cell>
          <cell r="DU586" t="str">
            <v>FEMENINO</v>
          </cell>
        </row>
        <row r="587">
          <cell r="AY587" t="str">
            <v>JEP-333-2023</v>
          </cell>
          <cell r="AZ587" t="str">
            <v>JEP-CSPO-333-2023</v>
          </cell>
          <cell r="BA587" t="str">
            <v>Mateo Avila</v>
          </cell>
          <cell r="BB587">
            <v>44965</v>
          </cell>
          <cell r="BC587" t="str">
            <v>Katherine Andrea Guzmán Cajamarca</v>
          </cell>
          <cell r="BD587" t="str">
            <v>Contratos o convenios que no requieren pluralidad de ofertas</v>
          </cell>
          <cell r="BE587" t="str">
            <v>1. Prestación de servicios</v>
          </cell>
          <cell r="BF587" t="str">
            <v>Cédula de ciudadanía</v>
          </cell>
          <cell r="BG587">
            <v>1014224835</v>
          </cell>
          <cell r="BH587">
            <v>7</v>
          </cell>
          <cell r="BI587" t="str">
            <v>Persona Natural</v>
          </cell>
          <cell r="BJ587" t="str">
            <v>Bogotá D.C.</v>
          </cell>
          <cell r="BK587" t="str">
            <v>Prestar servicios para apoyar al Departamento de SAAD Comparecientes en las actividades administrativas y técnicas para el acopio, procesamiento y validación de la información asociada al Registro de Comparecientes y la realización de pruebas funcionales asociadas al Registro.</v>
          </cell>
          <cell r="BL587" t="str">
            <v>Misional</v>
          </cell>
          <cell r="BM587" t="str">
            <v>Harvey Danilo Suárez Morales</v>
          </cell>
          <cell r="BN587" t="str">
            <v>Secretaría Ejecutiva</v>
          </cell>
          <cell r="BO587" t="str">
            <v xml:space="preserve">BB- Departamento SAAD Defensa a Comparecientes </v>
          </cell>
          <cell r="BP587" t="str">
            <v>Jorge Alirio Mancera Cortés</v>
          </cell>
          <cell r="BQ587">
            <v>79309847</v>
          </cell>
          <cell r="BR587" t="str">
            <v xml:space="preserve">BB- Departamento SAAD Defensa a Comparecientes </v>
          </cell>
          <cell r="BS587" t="str">
            <v>N/A</v>
          </cell>
          <cell r="BT587" t="str">
            <v>N/A</v>
          </cell>
          <cell r="BU587" t="str">
            <v>N/A</v>
          </cell>
          <cell r="BV587" t="str">
            <v xml:space="preserve">Inversión </v>
          </cell>
          <cell r="BW587">
            <v>40604062</v>
          </cell>
          <cell r="BX587" t="str">
            <v>N/A</v>
          </cell>
          <cell r="BY587" t="str">
            <v>N/A</v>
          </cell>
          <cell r="BZ587">
            <v>3794773</v>
          </cell>
          <cell r="CA587" t="str">
            <v>N/A</v>
          </cell>
          <cell r="CB587">
            <v>48123</v>
          </cell>
          <cell r="CC587">
            <v>85123</v>
          </cell>
          <cell r="CD587">
            <v>2022011000068</v>
          </cell>
          <cell r="CE587">
            <v>44970</v>
          </cell>
          <cell r="CF587">
            <v>44971</v>
          </cell>
          <cell r="CG587" t="str">
            <v>N/A</v>
          </cell>
          <cell r="CH587" t="str">
            <v>N/A</v>
          </cell>
          <cell r="CI587" t="str">
            <v>N/A</v>
          </cell>
          <cell r="CJ587" t="str">
            <v>N/A</v>
          </cell>
          <cell r="CK587" t="str">
            <v>N/A</v>
          </cell>
          <cell r="CL587">
            <v>0</v>
          </cell>
          <cell r="CM587" t="str">
            <v>N/A</v>
          </cell>
          <cell r="CN587">
            <v>0</v>
          </cell>
          <cell r="CO587" t="str">
            <v>N/A</v>
          </cell>
          <cell r="CP587">
            <v>0</v>
          </cell>
          <cell r="CQ587" t="str">
            <v>N/A</v>
          </cell>
          <cell r="CR587">
            <v>0</v>
          </cell>
          <cell r="CS587" t="str">
            <v>N/A</v>
          </cell>
          <cell r="CT587">
            <v>0</v>
          </cell>
          <cell r="CU587" t="str">
            <v>N/A</v>
          </cell>
          <cell r="CV587">
            <v>0</v>
          </cell>
          <cell r="CW587">
            <v>40604062</v>
          </cell>
          <cell r="CX587" t="str">
            <v>NO</v>
          </cell>
          <cell r="CY587" t="str">
            <v>N/A</v>
          </cell>
          <cell r="CZ587" t="str">
            <v>N/A</v>
          </cell>
          <cell r="DA587" t="str">
            <v>N/A</v>
          </cell>
          <cell r="DB587">
            <v>45291</v>
          </cell>
          <cell r="DC587">
            <v>45291</v>
          </cell>
          <cell r="DD587">
            <v>-51</v>
          </cell>
          <cell r="DE587" t="str">
            <v>NO</v>
          </cell>
          <cell r="DF587" t="str">
            <v>Bogotá D.C.</v>
          </cell>
          <cell r="DG587" t="str">
            <v>Cumplimiento</v>
          </cell>
          <cell r="DH587" t="str">
            <v>21-47-101026350</v>
          </cell>
          <cell r="DI587">
            <v>0</v>
          </cell>
          <cell r="DJ587" t="str">
            <v>Seguros del Estado S.A.</v>
          </cell>
          <cell r="DK587">
            <v>44970</v>
          </cell>
          <cell r="DL587" t="str">
            <v>13/02/2023 - 05/07/2024</v>
          </cell>
          <cell r="DM587">
            <v>44971</v>
          </cell>
          <cell r="DN587" t="str">
            <v>https://jepcolombia.sharepoint.com/:b:/g/SE/DAJ/SDC/EafJUee4ATVBko6NHC8txz4BDX9BnWj6Voru4TKNtGxtAQ?e=qYzMSb</v>
          </cell>
          <cell r="DO587" t="str">
            <v>Ninguna</v>
          </cell>
          <cell r="DP587" t="str">
            <v>Terminado</v>
          </cell>
          <cell r="DQ587" t="str">
            <v>Ingreso</v>
          </cell>
          <cell r="DR587" t="str">
            <v>N/A</v>
          </cell>
          <cell r="DS587" t="str">
            <v>PENDIENTE</v>
          </cell>
          <cell r="DT587" t="str">
            <v>N/A</v>
          </cell>
          <cell r="DU587" t="str">
            <v>FEMENINO</v>
          </cell>
        </row>
        <row r="588">
          <cell r="AY588" t="str">
            <v>JEP-523-2023</v>
          </cell>
          <cell r="AZ588" t="str">
            <v>JEP-CSPO-522-2023</v>
          </cell>
          <cell r="BA588" t="str">
            <v>Jairo Cuellar</v>
          </cell>
          <cell r="BB588">
            <v>44994</v>
          </cell>
          <cell r="BC588" t="str">
            <v>Daniel Enrique Bernal Contreras</v>
          </cell>
          <cell r="BD588" t="str">
            <v>Contratos o convenios que no requieren pluralidad de ofertas</v>
          </cell>
          <cell r="BE588" t="str">
            <v>1. Prestación de servicios</v>
          </cell>
          <cell r="BF588" t="str">
            <v>Cédula de ciudadanía</v>
          </cell>
          <cell r="BG588">
            <v>86039854</v>
          </cell>
          <cell r="BH588">
            <v>5</v>
          </cell>
          <cell r="BI588" t="str">
            <v>Persona Natural</v>
          </cell>
          <cell r="BJ588" t="str">
            <v>Bogotá D.C.</v>
          </cell>
          <cell r="BK588" t="str">
            <v>Prestar servicios para apoyar a la Secretaría Ejecutiva en la organización del archivo y gestión documental de las actividades de las actividades  relativas al monitoreo integral en apoyo a la verificación judicial de acuerdo con los lineamientos administrativos de la JEP, así como en la gestión, la revisión y el seguimiento administrativo de los informes presentados por los contratistas adscritos al equipo de monitoreo integral.</v>
          </cell>
          <cell r="BL588" t="str">
            <v>Administrativo Transversal</v>
          </cell>
          <cell r="BM588" t="str">
            <v>Harvey Danilo Suárez Morales</v>
          </cell>
          <cell r="BN588" t="str">
            <v>Secretaría Ejecutiva</v>
          </cell>
          <cell r="BO588" t="str">
            <v xml:space="preserve">BB- Departamento SAAD Defensa a Comparecientes </v>
          </cell>
          <cell r="BP588" t="str">
            <v>Jorge Alirio Mancera Cortés</v>
          </cell>
          <cell r="BQ588">
            <v>79309847</v>
          </cell>
          <cell r="BR588" t="str">
            <v xml:space="preserve">BB- Departamento SAAD Defensa a Comparecientes </v>
          </cell>
          <cell r="BS588" t="str">
            <v>N/A</v>
          </cell>
          <cell r="BT588" t="str">
            <v>N/A</v>
          </cell>
          <cell r="BU588" t="str">
            <v>N/A</v>
          </cell>
          <cell r="BV588" t="str">
            <v>Inversión</v>
          </cell>
          <cell r="BW588">
            <v>124468620</v>
          </cell>
          <cell r="BX588" t="str">
            <v>N/A</v>
          </cell>
          <cell r="BY588" t="str">
            <v>N/A</v>
          </cell>
          <cell r="BZ588">
            <v>12446862</v>
          </cell>
          <cell r="CA588" t="str">
            <v>N/A</v>
          </cell>
          <cell r="CB588">
            <v>77223</v>
          </cell>
          <cell r="CC588">
            <v>165823</v>
          </cell>
          <cell r="CD588">
            <v>2022011000068</v>
          </cell>
          <cell r="CE588">
            <v>45008</v>
          </cell>
          <cell r="CF588">
            <v>45016</v>
          </cell>
          <cell r="CG588" t="str">
            <v>N/A</v>
          </cell>
          <cell r="CH588" t="str">
            <v>N/A</v>
          </cell>
          <cell r="CI588" t="str">
            <v>N/A</v>
          </cell>
          <cell r="CJ588" t="str">
            <v>N/A</v>
          </cell>
          <cell r="CK588" t="str">
            <v>N/A</v>
          </cell>
          <cell r="CL588">
            <v>0</v>
          </cell>
          <cell r="CM588" t="str">
            <v>N/A</v>
          </cell>
          <cell r="CN588">
            <v>0</v>
          </cell>
          <cell r="CO588" t="str">
            <v>N/A</v>
          </cell>
          <cell r="CP588">
            <v>0</v>
          </cell>
          <cell r="CQ588" t="str">
            <v>N/A</v>
          </cell>
          <cell r="CR588">
            <v>0</v>
          </cell>
          <cell r="CS588" t="str">
            <v>N/A</v>
          </cell>
          <cell r="CT588">
            <v>0</v>
          </cell>
          <cell r="CU588" t="str">
            <v>N/A</v>
          </cell>
          <cell r="CV588">
            <v>0</v>
          </cell>
          <cell r="CW588">
            <v>124468620</v>
          </cell>
          <cell r="CX588" t="str">
            <v>NO</v>
          </cell>
          <cell r="CY588" t="str">
            <v>N/A</v>
          </cell>
          <cell r="CZ588" t="str">
            <v>N/A</v>
          </cell>
          <cell r="DA588" t="str">
            <v>N/A</v>
          </cell>
          <cell r="DB588">
            <v>45291</v>
          </cell>
          <cell r="DC588">
            <v>45291</v>
          </cell>
          <cell r="DD588">
            <v>-51</v>
          </cell>
          <cell r="DE588" t="str">
            <v>NO</v>
          </cell>
          <cell r="DF588" t="str">
            <v>Bogotá D.C.</v>
          </cell>
          <cell r="DG588" t="str">
            <v>Cumplimiento</v>
          </cell>
          <cell r="DH588" t="str">
            <v>15-47-101011133</v>
          </cell>
          <cell r="DI588">
            <v>0</v>
          </cell>
          <cell r="DJ588" t="str">
            <v>Seguros del Estado S.A</v>
          </cell>
          <cell r="DK588">
            <v>45012</v>
          </cell>
          <cell r="DL588" t="str">
            <v>23/03/2023 - 10/07/24</v>
          </cell>
          <cell r="DM588">
            <v>45013</v>
          </cell>
          <cell r="DN588" t="str">
            <v>https://jepcolombia.sharepoint.com/:b:/g/SE/DAJ/SDC/EbpPr4rGE4FEiHd2zAQppr8B_cN7xHWX5xcoQQOmPHzrfA?e=dJtVYQ</v>
          </cell>
          <cell r="DO588" t="str">
            <v>Ninguna</v>
          </cell>
          <cell r="DP588" t="str">
            <v>Terminado</v>
          </cell>
          <cell r="DQ588" t="str">
            <v>Ingreso</v>
          </cell>
          <cell r="DR588" t="str">
            <v>N/A</v>
          </cell>
          <cell r="DS588" t="str">
            <v>INGENIERIA DE SISTEMAS</v>
          </cell>
          <cell r="DT588" t="str">
            <v>N/A</v>
          </cell>
          <cell r="DU588" t="str">
            <v>MASCULINO</v>
          </cell>
        </row>
        <row r="589">
          <cell r="AY589" t="str">
            <v>JEP-405-2023</v>
          </cell>
          <cell r="AZ589" t="str">
            <v>JEP-CSPO-405-2023</v>
          </cell>
          <cell r="BA589" t="str">
            <v>Arinson Ruiz</v>
          </cell>
          <cell r="BB589">
            <v>44972</v>
          </cell>
          <cell r="BC589" t="str">
            <v xml:space="preserve">Laura Katherine Benavides Ángel </v>
          </cell>
          <cell r="BD589" t="str">
            <v>Contratos o convenios que no requieren pluralidad de ofertas</v>
          </cell>
          <cell r="BE589" t="str">
            <v>1. Prestación de servicios</v>
          </cell>
          <cell r="BF589" t="str">
            <v>Cédula de ciudadanía</v>
          </cell>
          <cell r="BG589">
            <v>1032375111</v>
          </cell>
          <cell r="BH589">
            <v>6</v>
          </cell>
          <cell r="BI589" t="str">
            <v>Persona Natural</v>
          </cell>
          <cell r="BJ589" t="str">
            <v>Bogotá D.C.</v>
          </cell>
          <cell r="BK589" t="str">
            <v xml:space="preserve">Prestar   servicios   profesionales   para   apoyar   al Departamento  de  SAAD  Comparecientes  en  el  acopio, procesamiento,   validación   y   análisis   jurídico   de   la información asociada al Registro de Comparecientes, que sirva  como  insumo  para  las  actuaciones  y  decisiones judiciales. </v>
          </cell>
          <cell r="BL589" t="str">
            <v>Misional</v>
          </cell>
          <cell r="BM589" t="str">
            <v>Harvey Danilo Suárez Morales</v>
          </cell>
          <cell r="BN589" t="str">
            <v>Secretaría Ejecutiva</v>
          </cell>
          <cell r="BO589" t="str">
            <v xml:space="preserve">BB- Departamento SAAD Defensa a Comparecientes </v>
          </cell>
          <cell r="BP589" t="str">
            <v>Jorge Alirio Mancera Cortés</v>
          </cell>
          <cell r="BQ589">
            <v>79309847</v>
          </cell>
          <cell r="BR589" t="str">
            <v xml:space="preserve">BB- Departamento SAAD Defensa a Comparecientes </v>
          </cell>
          <cell r="BS589" t="str">
            <v>N/A</v>
          </cell>
          <cell r="BT589" t="str">
            <v>N/A</v>
          </cell>
          <cell r="BU589" t="str">
            <v>N/A</v>
          </cell>
          <cell r="BV589" t="str">
            <v>Inversión</v>
          </cell>
          <cell r="BW589">
            <v>68214867</v>
          </cell>
          <cell r="BX589" t="str">
            <v>N/A</v>
          </cell>
          <cell r="BY589" t="str">
            <v>N/A</v>
          </cell>
          <cell r="BZ589">
            <v>6375222</v>
          </cell>
          <cell r="CA589" t="str">
            <v>N/A</v>
          </cell>
          <cell r="CB589">
            <v>48223</v>
          </cell>
          <cell r="CC589" t="str">
            <v xml:space="preserve">	101123</v>
          </cell>
          <cell r="CD589">
            <v>2022011000068</v>
          </cell>
          <cell r="CE589">
            <v>44974</v>
          </cell>
          <cell r="CF589">
            <v>44978</v>
          </cell>
          <cell r="CG589" t="str">
            <v>N/A</v>
          </cell>
          <cell r="CH589" t="str">
            <v>N/A</v>
          </cell>
          <cell r="CI589" t="str">
            <v>N/A</v>
          </cell>
          <cell r="CJ589" t="str">
            <v>N/A</v>
          </cell>
          <cell r="CK589" t="str">
            <v>N/A</v>
          </cell>
          <cell r="CL589">
            <v>0</v>
          </cell>
          <cell r="CM589" t="str">
            <v>N/A</v>
          </cell>
          <cell r="CN589">
            <v>0</v>
          </cell>
          <cell r="CO589" t="str">
            <v>N/A</v>
          </cell>
          <cell r="CP589">
            <v>0</v>
          </cell>
          <cell r="CQ589" t="str">
            <v>N/A</v>
          </cell>
          <cell r="CR589">
            <v>0</v>
          </cell>
          <cell r="CS589" t="str">
            <v>N/A</v>
          </cell>
          <cell r="CT589">
            <v>0</v>
          </cell>
          <cell r="CU589" t="str">
            <v>N/A</v>
          </cell>
          <cell r="CV589">
            <v>0</v>
          </cell>
          <cell r="CW589">
            <v>68214867</v>
          </cell>
          <cell r="CX589" t="str">
            <v>NO</v>
          </cell>
          <cell r="CY589" t="str">
            <v>N/A</v>
          </cell>
          <cell r="CZ589" t="str">
            <v>N/A</v>
          </cell>
          <cell r="DA589" t="str">
            <v>N/A</v>
          </cell>
          <cell r="DB589">
            <v>45291</v>
          </cell>
          <cell r="DC589">
            <v>45291</v>
          </cell>
          <cell r="DD589">
            <v>-51</v>
          </cell>
          <cell r="DE589" t="str">
            <v>NO</v>
          </cell>
          <cell r="DF589" t="str">
            <v>Bogotá D.C.</v>
          </cell>
          <cell r="DG589" t="str">
            <v>Cumplimiento</v>
          </cell>
          <cell r="DH589" t="str">
            <v xml:space="preserve">	15-47-101010928</v>
          </cell>
          <cell r="DI589">
            <v>0</v>
          </cell>
          <cell r="DJ589" t="str">
            <v>Seguros del Estado S.A.</v>
          </cell>
          <cell r="DK589">
            <v>44977</v>
          </cell>
          <cell r="DL589" t="str">
            <v>17/02/2023 - 07/07/2024</v>
          </cell>
          <cell r="DM589">
            <v>44978</v>
          </cell>
          <cell r="DN589" t="str">
            <v>https://jepcolombia.sharepoint.com/:b:/g/SE/DAJ/SDC/ESECf_az4XdDun_wS5dalqoBvXP3jc9ogvjQmB1RHYn-HQ?e=fu7n1M</v>
          </cell>
          <cell r="DO589" t="str">
            <v>Ninguna</v>
          </cell>
          <cell r="DP589" t="str">
            <v>Terminado</v>
          </cell>
          <cell r="DQ589" t="str">
            <v>Ingreso</v>
          </cell>
          <cell r="DR589" t="str">
            <v>N/A</v>
          </cell>
          <cell r="DS589" t="str">
            <v>DERECHO</v>
          </cell>
          <cell r="DT589" t="str">
            <v>N/A</v>
          </cell>
          <cell r="DU589" t="str">
            <v>FEMENINO</v>
          </cell>
        </row>
        <row r="590">
          <cell r="AY590" t="str">
            <v>JEP-450-2023</v>
          </cell>
          <cell r="AZ590" t="str">
            <v>JEP-CSPO-449-2023</v>
          </cell>
          <cell r="BA590" t="str">
            <v>Mateo Avila</v>
          </cell>
          <cell r="BB590">
            <v>44978</v>
          </cell>
          <cell r="BC590" t="str">
            <v>Astrid Carolina Villegas Lianres</v>
          </cell>
          <cell r="BD590" t="str">
            <v>Contratos o convenios que no requieren pluralidad de ofertas</v>
          </cell>
          <cell r="BE590" t="str">
            <v>1. Prestación de servicios</v>
          </cell>
          <cell r="BF590" t="str">
            <v>Cédula de ciudadanía</v>
          </cell>
          <cell r="BG590">
            <v>696492</v>
          </cell>
          <cell r="BH590">
            <v>3</v>
          </cell>
          <cell r="BI590" t="str">
            <v>Persona Natural</v>
          </cell>
          <cell r="BJ590" t="str">
            <v>Bogotá D.C.</v>
          </cell>
          <cell r="BK590" t="str">
            <v>Prestar servicios profesionales para apoyar al Departamento de SAAD Comparecientes en el acopio, procesamiento, validación y análisis jurídico de la información asociada al Registro de Comparecientes, que sirva como insumo para las actuaciones y decisiones judiciales</v>
          </cell>
          <cell r="BL590" t="str">
            <v>Misional</v>
          </cell>
          <cell r="BM590" t="str">
            <v>Harvey Danilo Suárez Morales</v>
          </cell>
          <cell r="BN590" t="str">
            <v>Secretaría Ejecutiva</v>
          </cell>
          <cell r="BO590" t="str">
            <v xml:space="preserve">BB- Departamento SAAD Defensa a Comparecientes </v>
          </cell>
          <cell r="BP590" t="str">
            <v>Gladys Celeide Prada Pardo</v>
          </cell>
          <cell r="BQ590">
            <v>60335962</v>
          </cell>
          <cell r="BR590" t="str">
            <v>AA - Oficina Asesora de Monitoreo Integral</v>
          </cell>
          <cell r="BS590" t="str">
            <v>N/A</v>
          </cell>
          <cell r="BT590" t="str">
            <v>N/A</v>
          </cell>
          <cell r="BU590" t="str">
            <v>N/A</v>
          </cell>
          <cell r="BV590" t="str">
            <v>Inversión</v>
          </cell>
          <cell r="BW590">
            <v>68214867</v>
          </cell>
          <cell r="BX590" t="str">
            <v>N/A</v>
          </cell>
          <cell r="BY590" t="str">
            <v>N/A</v>
          </cell>
          <cell r="BZ590">
            <v>6375222</v>
          </cell>
          <cell r="CA590" t="str">
            <v>N/A</v>
          </cell>
          <cell r="CB590">
            <v>39223</v>
          </cell>
          <cell r="CC590">
            <v>114023</v>
          </cell>
          <cell r="CD590">
            <v>2022011000068</v>
          </cell>
          <cell r="CE590">
            <v>44981</v>
          </cell>
          <cell r="CF590">
            <v>44984</v>
          </cell>
          <cell r="CG590" t="str">
            <v>N/A</v>
          </cell>
          <cell r="CH590" t="str">
            <v>N/A</v>
          </cell>
          <cell r="CI590" t="str">
            <v>N/A</v>
          </cell>
          <cell r="CJ590" t="str">
            <v>N/A</v>
          </cell>
          <cell r="CK590" t="str">
            <v>N/A</v>
          </cell>
          <cell r="CL590">
            <v>0</v>
          </cell>
          <cell r="CM590" t="str">
            <v>N/A</v>
          </cell>
          <cell r="CN590">
            <v>0</v>
          </cell>
          <cell r="CO590" t="str">
            <v>N/A</v>
          </cell>
          <cell r="CP590">
            <v>0</v>
          </cell>
          <cell r="CQ590" t="str">
            <v>N/A</v>
          </cell>
          <cell r="CR590">
            <v>0</v>
          </cell>
          <cell r="CS590" t="str">
            <v>N/A</v>
          </cell>
          <cell r="CT590">
            <v>0</v>
          </cell>
          <cell r="CU590" t="str">
            <v>N/A</v>
          </cell>
          <cell r="CV590">
            <v>0</v>
          </cell>
          <cell r="CW590">
            <v>68214867</v>
          </cell>
          <cell r="CX590" t="str">
            <v>NO</v>
          </cell>
          <cell r="CY590" t="str">
            <v>N/A</v>
          </cell>
          <cell r="CZ590" t="str">
            <v>N/A</v>
          </cell>
          <cell r="DA590" t="str">
            <v>N/A</v>
          </cell>
          <cell r="DB590">
            <v>45291</v>
          </cell>
          <cell r="DC590">
            <v>45291</v>
          </cell>
          <cell r="DD590">
            <v>-51</v>
          </cell>
          <cell r="DE590" t="str">
            <v>NO</v>
          </cell>
          <cell r="DF590" t="str">
            <v>Bogotá D.C.</v>
          </cell>
          <cell r="DG590" t="str">
            <v>Cumplimiento</v>
          </cell>
          <cell r="DH590" t="str">
            <v>14-47-101022999</v>
          </cell>
          <cell r="DI590">
            <v>0</v>
          </cell>
          <cell r="DJ590" t="str">
            <v>Seguros del Estado S.A.</v>
          </cell>
          <cell r="DK590">
            <v>44981</v>
          </cell>
          <cell r="DL590" t="str">
            <v>24/02/2023 - 05/07/2024</v>
          </cell>
          <cell r="DM590">
            <v>44981</v>
          </cell>
          <cell r="DN590" t="str">
            <v>https://jepcolombia.sharepoint.com/:b:/g/SE/DAJ/SDC/ES-NUOHmbYNEicHO0fF76I4B0M2d7AM3VvHIQJqqzokDkw?e=dCvhC3</v>
          </cell>
          <cell r="DO590" t="str">
            <v>Ninguna</v>
          </cell>
          <cell r="DP590" t="str">
            <v>Terminado</v>
          </cell>
          <cell r="DQ590" t="str">
            <v>Ingreso</v>
          </cell>
          <cell r="DR590" t="str">
            <v>N/A</v>
          </cell>
          <cell r="DS590" t="str">
            <v>DERECHO</v>
          </cell>
          <cell r="DT590" t="str">
            <v>N/A</v>
          </cell>
          <cell r="DU590" t="str">
            <v>FEMENINO</v>
          </cell>
        </row>
        <row r="591">
          <cell r="AY591" t="str">
            <v>JEP-511-2023</v>
          </cell>
          <cell r="AZ591" t="str">
            <v>JEP-CSPO-510-2023</v>
          </cell>
          <cell r="BA591" t="str">
            <v>Arinson Ruiz</v>
          </cell>
          <cell r="BB591">
            <v>44991</v>
          </cell>
          <cell r="BC591" t="str">
            <v>Fabio Javier Ospina </v>
          </cell>
          <cell r="BD591" t="str">
            <v>Contratos o convenios que no requieren pluralidad de ofertas</v>
          </cell>
          <cell r="BE591" t="str">
            <v>1. Prestación de servicios</v>
          </cell>
          <cell r="BF591" t="str">
            <v>Cédula de ciudadanía</v>
          </cell>
          <cell r="BG591">
            <v>7701170</v>
          </cell>
          <cell r="BH591">
            <v>8</v>
          </cell>
          <cell r="BI591" t="str">
            <v>Persona Natural</v>
          </cell>
          <cell r="BJ591" t="str">
            <v>Bogotá D.C.</v>
          </cell>
          <cell r="BK591" t="str">
            <v>Prestar servicios profesionales para apoyar al Departamento de SAAD Comparecientes en el acopio, procesamiento, validación y análisis jurídico de la información asociada al Registro de Comparecientes, que sirva como insumo para las actuaciones y decisiones judiciales </v>
          </cell>
          <cell r="BL591" t="str">
            <v>Misional</v>
          </cell>
          <cell r="BM591" t="str">
            <v>Harvey Danilo Suárez Morales</v>
          </cell>
          <cell r="BN591" t="str">
            <v>Secretaría Ejecutiva</v>
          </cell>
          <cell r="BO591" t="str">
            <v xml:space="preserve">BB- Departamento SAAD Defensa a Comparecientes </v>
          </cell>
          <cell r="BP591" t="str">
            <v>Jorge Alirio Mancera Cortés</v>
          </cell>
          <cell r="BQ591">
            <v>79309847</v>
          </cell>
          <cell r="BR591" t="str">
            <v xml:space="preserve">BB- Departamento SAAD Defensa a Comparecientes </v>
          </cell>
          <cell r="BS591" t="str">
            <v>N/A</v>
          </cell>
          <cell r="BT591" t="str">
            <v>N/A</v>
          </cell>
          <cell r="BU591" t="str">
            <v>N/A</v>
          </cell>
          <cell r="BV591" t="str">
            <v>Inversión</v>
          </cell>
          <cell r="BW591">
            <v>63752220</v>
          </cell>
          <cell r="BX591" t="str">
            <v>N/A</v>
          </cell>
          <cell r="BY591" t="str">
            <v>N/A</v>
          </cell>
          <cell r="BZ591">
            <v>6375222</v>
          </cell>
          <cell r="CA591" t="str">
            <v>N/A</v>
          </cell>
          <cell r="CB591">
            <v>77623</v>
          </cell>
          <cell r="CC591">
            <v>138523</v>
          </cell>
          <cell r="CD591" t="str">
            <v xml:space="preserve">	2022011000068</v>
          </cell>
          <cell r="CE591">
            <v>44993</v>
          </cell>
          <cell r="CF591">
            <v>44995</v>
          </cell>
          <cell r="CG591" t="str">
            <v>N/A</v>
          </cell>
          <cell r="CH591" t="str">
            <v>N/A</v>
          </cell>
          <cell r="CI591" t="str">
            <v>N/A</v>
          </cell>
          <cell r="CJ591" t="str">
            <v>N/A</v>
          </cell>
          <cell r="CK591" t="str">
            <v>N/A</v>
          </cell>
          <cell r="CL591">
            <v>0</v>
          </cell>
          <cell r="CM591" t="str">
            <v>N/A</v>
          </cell>
          <cell r="CN591">
            <v>0</v>
          </cell>
          <cell r="CO591" t="str">
            <v>N/A</v>
          </cell>
          <cell r="CP591">
            <v>0</v>
          </cell>
          <cell r="CQ591" t="str">
            <v>N/A</v>
          </cell>
          <cell r="CR591">
            <v>0</v>
          </cell>
          <cell r="CS591" t="str">
            <v>N/A</v>
          </cell>
          <cell r="CT591">
            <v>0</v>
          </cell>
          <cell r="CU591" t="str">
            <v>N/A</v>
          </cell>
          <cell r="CV591">
            <v>0</v>
          </cell>
          <cell r="CW591">
            <v>63752220</v>
          </cell>
          <cell r="CX591" t="str">
            <v>NO</v>
          </cell>
          <cell r="CY591" t="str">
            <v>N/A</v>
          </cell>
          <cell r="CZ591" t="str">
            <v>N/A</v>
          </cell>
          <cell r="DA591" t="str">
            <v>N/A</v>
          </cell>
          <cell r="DB591">
            <v>45291</v>
          </cell>
          <cell r="DC591">
            <v>45291</v>
          </cell>
          <cell r="DD591">
            <v>-51</v>
          </cell>
          <cell r="DE591" t="str">
            <v>NO</v>
          </cell>
          <cell r="DF591" t="str">
            <v>Bogotá D.C.</v>
          </cell>
          <cell r="DG591" t="str">
            <v>Cumplimiento</v>
          </cell>
          <cell r="DH591" t="str">
            <v>25-47-101003792</v>
          </cell>
          <cell r="DI591">
            <v>0</v>
          </cell>
          <cell r="DJ591" t="str">
            <v>Seguros del Estado S.A</v>
          </cell>
          <cell r="DK591">
            <v>44994</v>
          </cell>
          <cell r="DL591" t="str">
            <v>08/03/2023 - 01/07/24</v>
          </cell>
          <cell r="DM591">
            <v>44995</v>
          </cell>
          <cell r="DN591" t="str">
            <v>https://jepcolombia.sharepoint.com/:b:/g/SE/DAJ/SDC/EZrkR1nPFl5Op5gEZzA7SUMB5Ro3Ct7KfeDpxg52dNywQg?e=Eg6HYF</v>
          </cell>
          <cell r="DO591" t="str">
            <v>Ninguna</v>
          </cell>
          <cell r="DP591" t="str">
            <v>Terminado</v>
          </cell>
          <cell r="DQ591" t="str">
            <v>Ingreso</v>
          </cell>
          <cell r="DR591" t="str">
            <v>N/A</v>
          </cell>
          <cell r="DS591" t="str">
            <v>DERECHO</v>
          </cell>
          <cell r="DT591" t="str">
            <v>N/A</v>
          </cell>
          <cell r="DU591" t="str">
            <v>MASCULINO</v>
          </cell>
        </row>
        <row r="592">
          <cell r="AY592" t="str">
            <v>JEP-201-2023</v>
          </cell>
          <cell r="AZ592" t="str">
            <v>JEP-CSPO-201-2023</v>
          </cell>
          <cell r="BA592" t="str">
            <v>Arinson Ruiz</v>
          </cell>
          <cell r="BB592">
            <v>44953</v>
          </cell>
          <cell r="BC592" t="str">
            <v xml:space="preserve">Diana Carolina Nope Enciso              </v>
          </cell>
          <cell r="BD592" t="str">
            <v>Contratos o convenios que no requieren pluralidad de ofertas</v>
          </cell>
          <cell r="BE592" t="str">
            <v>1. Prestación de servicios</v>
          </cell>
          <cell r="BF592" t="str">
            <v>Cédula de ciudadanía</v>
          </cell>
          <cell r="BG592">
            <v>1032430023</v>
          </cell>
          <cell r="BH592">
            <v>1</v>
          </cell>
          <cell r="BI592" t="str">
            <v>Persona Natural</v>
          </cell>
          <cell r="BJ592" t="str">
            <v>Bogotá D.C.</v>
          </cell>
          <cell r="BK592" t="str">
            <v xml:space="preserve">Prestar servicios profesionales para apoyar al departamento de SAAD comparecientes en el acopio, procesamiento, validación y análisis jurídico de la información asociada al registro de comparecientes, que sirva como insumo para las actuaciones y decisiones judiciales </v>
          </cell>
          <cell r="BL592" t="str">
            <v>Misional</v>
          </cell>
          <cell r="BM592" t="str">
            <v>Harvey Danilo Suárez Morales</v>
          </cell>
          <cell r="BN592" t="str">
            <v>Secretaría Ejecutiva</v>
          </cell>
          <cell r="BO592" t="str">
            <v xml:space="preserve">BB- Departamento SAAD Defensa a Comparecientes </v>
          </cell>
          <cell r="BP592" t="str">
            <v>Jorge Alirio Mancera Cortés</v>
          </cell>
          <cell r="BQ592">
            <v>79309847</v>
          </cell>
          <cell r="BR592" t="str">
            <v xml:space="preserve">BB- Departamento SAAD Defensa a Comparecientes </v>
          </cell>
          <cell r="BS592" t="str">
            <v>N/A</v>
          </cell>
          <cell r="BT592" t="str">
            <v>N/A</v>
          </cell>
          <cell r="BU592" t="str">
            <v>N/A</v>
          </cell>
          <cell r="BV592" t="str">
            <v>Inversión</v>
          </cell>
          <cell r="BW592">
            <v>72040005</v>
          </cell>
          <cell r="BX592" t="str">
            <v>N/A</v>
          </cell>
          <cell r="BY592" t="str">
            <v>N/A</v>
          </cell>
          <cell r="BZ592">
            <v>6375222</v>
          </cell>
          <cell r="CA592" t="str">
            <v>N/A</v>
          </cell>
          <cell r="CB592">
            <v>39323</v>
          </cell>
          <cell r="CC592">
            <v>54123</v>
          </cell>
          <cell r="CD592">
            <v>2022011000068</v>
          </cell>
          <cell r="CE592">
            <v>44956</v>
          </cell>
          <cell r="CF592">
            <v>44957</v>
          </cell>
          <cell r="CG592" t="str">
            <v>N/A</v>
          </cell>
          <cell r="CH592" t="str">
            <v>N/A</v>
          </cell>
          <cell r="CI592" t="str">
            <v>N/A</v>
          </cell>
          <cell r="CJ592" t="str">
            <v>N/A</v>
          </cell>
          <cell r="CK592" t="str">
            <v>N/A</v>
          </cell>
          <cell r="CL592">
            <v>0</v>
          </cell>
          <cell r="CM592" t="str">
            <v>N/A</v>
          </cell>
          <cell r="CN592">
            <v>0</v>
          </cell>
          <cell r="CO592" t="str">
            <v>N/A</v>
          </cell>
          <cell r="CP592">
            <v>0</v>
          </cell>
          <cell r="CQ592" t="str">
            <v>N/A</v>
          </cell>
          <cell r="CR592">
            <v>0</v>
          </cell>
          <cell r="CS592" t="str">
            <v>N/A</v>
          </cell>
          <cell r="CT592">
            <v>0</v>
          </cell>
          <cell r="CU592" t="str">
            <v>N/A</v>
          </cell>
          <cell r="CV592">
            <v>0</v>
          </cell>
          <cell r="CW592">
            <v>72040005</v>
          </cell>
          <cell r="CX592" t="str">
            <v>NO</v>
          </cell>
          <cell r="CY592" t="str">
            <v>N/A</v>
          </cell>
          <cell r="CZ592" t="str">
            <v>N/A</v>
          </cell>
          <cell r="DA592" t="str">
            <v>N/A</v>
          </cell>
          <cell r="DB592">
            <v>45291</v>
          </cell>
          <cell r="DC592">
            <v>45291</v>
          </cell>
          <cell r="DD592">
            <v>-51</v>
          </cell>
          <cell r="DE592" t="str">
            <v>SI</v>
          </cell>
          <cell r="DF592" t="str">
            <v>Bogotá D.C.</v>
          </cell>
          <cell r="DG592" t="str">
            <v>Cumplimiento</v>
          </cell>
          <cell r="DH592" t="str">
            <v xml:space="preserve">	21-45-101399032</v>
          </cell>
          <cell r="DI592">
            <v>0</v>
          </cell>
          <cell r="DJ592" t="str">
            <v>Seguros del Estado S.A.</v>
          </cell>
          <cell r="DK592">
            <v>44956</v>
          </cell>
          <cell r="DL592" t="str">
            <v>30/01/2023 - 30/06/2024</v>
          </cell>
          <cell r="DM592">
            <v>44957</v>
          </cell>
          <cell r="DN592" t="str">
            <v>https://jepcolombia.sharepoint.com/:b:/g/SE/DAJ/SDC/Ea1DusnX9g5BrIbV-UIKEK0BhUG4G_EtIUXhrQbL-kl5ew?e=cqJ4Eh</v>
          </cell>
          <cell r="DO592" t="str">
            <v>Ninguna</v>
          </cell>
          <cell r="DP592" t="str">
            <v>Terminado</v>
          </cell>
          <cell r="DQ592" t="str">
            <v>Ingreso</v>
          </cell>
          <cell r="DR592" t="str">
            <v>N/A</v>
          </cell>
          <cell r="DS592" t="str">
            <v>DERECHO</v>
          </cell>
          <cell r="DT592" t="str">
            <v>N/A</v>
          </cell>
          <cell r="DU592" t="str">
            <v>FEMENINO</v>
          </cell>
        </row>
        <row r="593">
          <cell r="AY593" t="str">
            <v>JEP-451-2023</v>
          </cell>
          <cell r="AZ593" t="str">
            <v>JEP-CSPO-450-2023</v>
          </cell>
          <cell r="BA593" t="str">
            <v>Mateo Avila</v>
          </cell>
          <cell r="BB593">
            <v>44978</v>
          </cell>
          <cell r="BC593" t="str">
            <v xml:space="preserve">Sergio Andres Valero Linares </v>
          </cell>
          <cell r="BD593" t="str">
            <v>Contratos o convenios que no requieren pluralidad de ofertas</v>
          </cell>
          <cell r="BE593" t="str">
            <v>1. Prestación de servicios</v>
          </cell>
          <cell r="BF593" t="str">
            <v>Cédula de ciudadanía</v>
          </cell>
          <cell r="BG593" t="str">
            <v> 1022993928</v>
          </cell>
          <cell r="BH593">
            <v>0</v>
          </cell>
          <cell r="BI593" t="str">
            <v>Persona Natural</v>
          </cell>
          <cell r="BJ593" t="str">
            <v>Bogotá D.C.</v>
          </cell>
          <cell r="BK593" t="str">
            <v>Prestar servicios para apoyar al Departamento de SAAD Comparecientes en las actividades administrativas y técnicas para el acopio, procesamiento y validación de la información asociada al Registro de Comparecientes y la realización de pruebas funcionales asociadas al Registro</v>
          </cell>
          <cell r="BL593" t="str">
            <v>Misional</v>
          </cell>
          <cell r="BM593" t="str">
            <v>Harvey Danilo Suárez Morales</v>
          </cell>
          <cell r="BN593" t="str">
            <v>Secretaría Ejecutiva</v>
          </cell>
          <cell r="BO593" t="str">
            <v xml:space="preserve">BB- Departamento SAAD Defensa a Comparecientes </v>
          </cell>
          <cell r="BP593" t="str">
            <v>Jorge Alirio Mancera Cortés</v>
          </cell>
          <cell r="BQ593">
            <v>79309847</v>
          </cell>
          <cell r="BR593" t="str">
            <v xml:space="preserve">BB- Departamento SAAD Defensa a Comparecientes </v>
          </cell>
          <cell r="BS593" t="str">
            <v>N/A</v>
          </cell>
          <cell r="BT593" t="str">
            <v>N/A</v>
          </cell>
          <cell r="BU593" t="str">
            <v>N/A</v>
          </cell>
          <cell r="BV593" t="str">
            <v>Inversión</v>
          </cell>
          <cell r="BW593">
            <v>40604062</v>
          </cell>
          <cell r="BX593" t="str">
            <v>N/A</v>
          </cell>
          <cell r="BY593" t="str">
            <v>N/A</v>
          </cell>
          <cell r="BZ593">
            <v>3794773</v>
          </cell>
          <cell r="CA593" t="str">
            <v>N/A</v>
          </cell>
          <cell r="CB593">
            <v>48323</v>
          </cell>
          <cell r="CC593">
            <v>113923</v>
          </cell>
          <cell r="CD593">
            <v>2022011000068</v>
          </cell>
          <cell r="CE593">
            <v>44981</v>
          </cell>
          <cell r="CF593">
            <v>44984</v>
          </cell>
          <cell r="CG593" t="str">
            <v>N/A</v>
          </cell>
          <cell r="CH593" t="str">
            <v>N/A</v>
          </cell>
          <cell r="CI593" t="str">
            <v>N/A</v>
          </cell>
          <cell r="CJ593" t="str">
            <v>N/A</v>
          </cell>
          <cell r="CK593" t="str">
            <v>N/A</v>
          </cell>
          <cell r="CL593">
            <v>0</v>
          </cell>
          <cell r="CM593" t="str">
            <v>N/A</v>
          </cell>
          <cell r="CN593">
            <v>0</v>
          </cell>
          <cell r="CO593" t="str">
            <v>N/A</v>
          </cell>
          <cell r="CP593">
            <v>0</v>
          </cell>
          <cell r="CQ593" t="str">
            <v>N/A</v>
          </cell>
          <cell r="CR593">
            <v>0</v>
          </cell>
          <cell r="CS593" t="str">
            <v>N/A</v>
          </cell>
          <cell r="CT593">
            <v>0</v>
          </cell>
          <cell r="CU593" t="str">
            <v>N/A</v>
          </cell>
          <cell r="CV593">
            <v>0</v>
          </cell>
          <cell r="CW593">
            <v>40604062</v>
          </cell>
          <cell r="CX593" t="str">
            <v>NO</v>
          </cell>
          <cell r="CY593" t="str">
            <v>N/A</v>
          </cell>
          <cell r="CZ593" t="str">
            <v>N/A</v>
          </cell>
          <cell r="DA593" t="str">
            <v>N/A</v>
          </cell>
          <cell r="DB593">
            <v>45291</v>
          </cell>
          <cell r="DC593">
            <v>45291</v>
          </cell>
          <cell r="DD593">
            <v>-51</v>
          </cell>
          <cell r="DE593" t="str">
            <v>NO</v>
          </cell>
          <cell r="DF593" t="str">
            <v>Bogotá D.C.</v>
          </cell>
          <cell r="DG593" t="str">
            <v>Cumplimiento</v>
          </cell>
          <cell r="DH593" t="str">
            <v xml:space="preserve">14-47-101023000 </v>
          </cell>
          <cell r="DI593">
            <v>0</v>
          </cell>
          <cell r="DJ593" t="str">
            <v>Seguros del Estado S.A.</v>
          </cell>
          <cell r="DK593">
            <v>44981</v>
          </cell>
          <cell r="DL593" t="str">
            <v>24/02/2023 - 30/06/2024</v>
          </cell>
          <cell r="DM593">
            <v>44984</v>
          </cell>
          <cell r="DN593" t="str">
            <v>https://jepcolombia.sharepoint.com/:b:/g/SE/DAJ/SDC/ETTDVCI18ilBgLIe95lqGcEBYOyGwDuHkheFBSiMyaiUmw?e=ZG009x</v>
          </cell>
          <cell r="DO593" t="str">
            <v>Ninguna</v>
          </cell>
          <cell r="DP593" t="str">
            <v>Terminado</v>
          </cell>
          <cell r="DQ593" t="str">
            <v>Ingreso</v>
          </cell>
          <cell r="DR593" t="str">
            <v>N/A</v>
          </cell>
          <cell r="DS593" t="str">
            <v>INGENIERIA DE SISTEMAS</v>
          </cell>
          <cell r="DT593" t="str">
            <v>N/A</v>
          </cell>
          <cell r="DU593" t="str">
            <v>MASCULINO</v>
          </cell>
        </row>
        <row r="594">
          <cell r="AY594" t="str">
            <v>JEP-601-2023</v>
          </cell>
          <cell r="AZ594" t="str">
            <v>JEP-CSPO-597-2023</v>
          </cell>
          <cell r="BA594" t="str">
            <v>Arinson Ruiz</v>
          </cell>
          <cell r="BB594" t="str">
            <v>8/02/2023
04/05/2023</v>
          </cell>
          <cell r="BC594" t="str">
            <v>Diego Alejandro Rodriguez Saenz</v>
          </cell>
          <cell r="BD594" t="str">
            <v>Contratos o convenios que no requieren pluralidad de ofertas</v>
          </cell>
          <cell r="BE594" t="str">
            <v>1. Prestación de servicios</v>
          </cell>
          <cell r="BF594" t="str">
            <v>Cédula de ciudadanía</v>
          </cell>
          <cell r="BG594">
            <v>1019013894</v>
          </cell>
          <cell r="BH594">
            <v>4</v>
          </cell>
          <cell r="BI594" t="str">
            <v>Persona Natural</v>
          </cell>
          <cell r="BJ594" t="str">
            <v>Santa Sofia</v>
          </cell>
          <cell r="BK594" t="str">
            <v>Prestar servicios para apoyar al departamento de saad comparecientes en las actividades administrativas y técnicas para el acopio, procesamiento y validación de la información asociada al registro de comparecientes y la realización de pruebas funcionales asociadas al registro.</v>
          </cell>
          <cell r="BL594" t="str">
            <v>Funciones de la dependencia</v>
          </cell>
          <cell r="BM594" t="str">
            <v>Harvey Danilo Suárez Morales</v>
          </cell>
          <cell r="BN594" t="str">
            <v>Secretaría Ejecutiva</v>
          </cell>
          <cell r="BO594" t="str">
            <v xml:space="preserve">BB- Departamento SAAD Defensa a Comparecientes </v>
          </cell>
          <cell r="BP594" t="str">
            <v>Jorge Alirio Mancera Cortés</v>
          </cell>
          <cell r="BQ594">
            <v>79309847</v>
          </cell>
          <cell r="BR594" t="str">
            <v xml:space="preserve">BB- Departamento SAAD Defensa a Comparecientes </v>
          </cell>
          <cell r="BS594" t="str">
            <v>N/A</v>
          </cell>
          <cell r="BT594" t="str">
            <v>N/A</v>
          </cell>
          <cell r="BU594" t="str">
            <v>N/A</v>
          </cell>
          <cell r="BV594" t="str">
            <v>Inversión</v>
          </cell>
          <cell r="BW594">
            <v>30358184</v>
          </cell>
          <cell r="BX594" t="str">
            <v>N/A</v>
          </cell>
          <cell r="BY594" t="str">
            <v>N/A</v>
          </cell>
          <cell r="BZ594">
            <v>3794773</v>
          </cell>
          <cell r="CA594" t="str">
            <v>N/A</v>
          </cell>
          <cell r="CB594">
            <v>34923</v>
          </cell>
          <cell r="CC594">
            <v>233923</v>
          </cell>
          <cell r="CD594">
            <v>2022011000068</v>
          </cell>
          <cell r="CE594">
            <v>45054</v>
          </cell>
          <cell r="CF594">
            <v>45055</v>
          </cell>
          <cell r="CG594" t="str">
            <v>N/A</v>
          </cell>
          <cell r="CH594" t="str">
            <v>N/A</v>
          </cell>
          <cell r="CI594" t="str">
            <v>N/A</v>
          </cell>
          <cell r="CJ594" t="str">
            <v>N/A</v>
          </cell>
          <cell r="CK594" t="str">
            <v>N/A</v>
          </cell>
          <cell r="CL594">
            <v>0</v>
          </cell>
          <cell r="CM594" t="str">
            <v>N/A</v>
          </cell>
          <cell r="CN594">
            <v>0</v>
          </cell>
          <cell r="CO594" t="str">
            <v>N/A</v>
          </cell>
          <cell r="CP594">
            <v>0</v>
          </cell>
          <cell r="CQ594" t="str">
            <v>N/A</v>
          </cell>
          <cell r="CR594">
            <v>0</v>
          </cell>
          <cell r="CS594" t="str">
            <v>N/A</v>
          </cell>
          <cell r="CT594">
            <v>0</v>
          </cell>
          <cell r="CU594" t="str">
            <v>N/A</v>
          </cell>
          <cell r="CV594">
            <v>0</v>
          </cell>
          <cell r="CW594">
            <v>30358184</v>
          </cell>
          <cell r="CX594" t="str">
            <v>NO</v>
          </cell>
          <cell r="CY594" t="str">
            <v>N/A</v>
          </cell>
          <cell r="CZ594" t="str">
            <v>N/A</v>
          </cell>
          <cell r="DA594" t="str">
            <v>N/A</v>
          </cell>
          <cell r="DB594">
            <v>45291</v>
          </cell>
          <cell r="DC594">
            <v>45291</v>
          </cell>
          <cell r="DD594">
            <v>-51</v>
          </cell>
          <cell r="DE594" t="str">
            <v>NO</v>
          </cell>
          <cell r="DF594" t="str">
            <v>Bogotá D.C.</v>
          </cell>
          <cell r="DG594" t="str">
            <v>Cumplimiento</v>
          </cell>
          <cell r="DH594" t="str">
            <v>21-45-101408945</v>
          </cell>
          <cell r="DI594">
            <v>0</v>
          </cell>
          <cell r="DJ594" t="str">
            <v>Seguros del Estado S.A.</v>
          </cell>
          <cell r="DK594">
            <v>45055</v>
          </cell>
          <cell r="DL594" t="str">
            <v>08/05/2023 - 30/06/2024</v>
          </cell>
          <cell r="DM594">
            <v>45055</v>
          </cell>
          <cell r="DN594" t="str">
            <v>https://jepcolombia.sharepoint.com/:b:/g/SE/DAJ/SDC/ER5uCy8H7sBGlyISXb37KHoByhNo2th5K75vQ3o3Q7TPrw?e=ctiONc</v>
          </cell>
          <cell r="DO594" t="str">
            <v xml:space="preserve">El Abogado Arinson manifiesta que el contratista no ha podido definir su situación militar a la fechca del 19/04/2023 no se tiene respuesta
Se reemplaza el contrato JEP-336-2023 y el proceso JEP-CSPO-336-2023, de Daniel Felipe Suarez. </v>
          </cell>
          <cell r="DP594" t="str">
            <v>Terminado</v>
          </cell>
          <cell r="DQ594" t="str">
            <v>Ingreso</v>
          </cell>
          <cell r="DR594" t="str">
            <v>N/A</v>
          </cell>
          <cell r="DS594" t="str">
            <v>PSICOLOGIA</v>
          </cell>
          <cell r="DT594" t="str">
            <v>N/A</v>
          </cell>
          <cell r="DU594" t="str">
            <v>MASCULINO</v>
          </cell>
        </row>
        <row r="595">
          <cell r="AY595" t="str">
            <v>JEP-337-2023</v>
          </cell>
          <cell r="AZ595" t="str">
            <v>JEP-CSPO-337-2023</v>
          </cell>
          <cell r="BA595" t="str">
            <v>Arinson Ruiz</v>
          </cell>
          <cell r="BB595">
            <v>44965</v>
          </cell>
          <cell r="BC595" t="str">
            <v>Anyi Marieth Aguirre Bustos </v>
          </cell>
          <cell r="BD595" t="str">
            <v>Contratos o convenios que no requieren pluralidad de ofertas</v>
          </cell>
          <cell r="BE595" t="str">
            <v>1. Prestación de servicios</v>
          </cell>
          <cell r="BF595" t="str">
            <v>Cédula de ciudadanía</v>
          </cell>
          <cell r="BG595">
            <v>52735382</v>
          </cell>
          <cell r="BH595">
            <v>2</v>
          </cell>
          <cell r="BI595" t="str">
            <v>Persona Natural</v>
          </cell>
          <cell r="BJ595" t="str">
            <v>Bogotá D.C.</v>
          </cell>
          <cell r="BK595" t="str">
            <v>Prestar  servicios  para  apoyar  al  Departamento  de SAAD Comparecientes en las actividades administrativas y técnicas para el acopio, procesamiento y  validación  de  la  información  asociada  al  Registro  de Comparecientes  y  la  realización  de  pruebas  funcionales asociadas al Registro. </v>
          </cell>
          <cell r="BL595" t="str">
            <v>Misional</v>
          </cell>
          <cell r="BM595" t="str">
            <v>Harvey Danilo Suárez Morales</v>
          </cell>
          <cell r="BN595" t="str">
            <v>Secretaría Ejecutiva</v>
          </cell>
          <cell r="BO595" t="str">
            <v xml:space="preserve">BB- Departamento SAAD Defensa a Comparecientes </v>
          </cell>
          <cell r="BP595" t="str">
            <v>Jorge Alirio Mancera Cortés</v>
          </cell>
          <cell r="BQ595">
            <v>79309847</v>
          </cell>
          <cell r="BR595" t="str">
            <v xml:space="preserve">BB- Departamento SAAD Defensa a Comparecientes </v>
          </cell>
          <cell r="BS595" t="str">
            <v>N/A</v>
          </cell>
          <cell r="BT595" t="str">
            <v>N/A</v>
          </cell>
          <cell r="BU595" t="str">
            <v>N/A</v>
          </cell>
          <cell r="BV595" t="str">
            <v xml:space="preserve">Inversión </v>
          </cell>
          <cell r="BW595">
            <v>40604062</v>
          </cell>
          <cell r="BX595" t="str">
            <v>N/A</v>
          </cell>
          <cell r="BY595" t="str">
            <v>N/A</v>
          </cell>
          <cell r="BZ595">
            <v>3794773</v>
          </cell>
          <cell r="CA595" t="str">
            <v>N/A</v>
          </cell>
          <cell r="CB595">
            <v>39423</v>
          </cell>
          <cell r="CC595">
            <v>81323</v>
          </cell>
          <cell r="CD595">
            <v>2022011000068</v>
          </cell>
          <cell r="CE595">
            <v>44967</v>
          </cell>
          <cell r="CF595">
            <v>44970</v>
          </cell>
          <cell r="CG595" t="str">
            <v>N/A</v>
          </cell>
          <cell r="CH595" t="str">
            <v>N/A</v>
          </cell>
          <cell r="CI595" t="str">
            <v>N/A</v>
          </cell>
          <cell r="CJ595" t="str">
            <v>N/A</v>
          </cell>
          <cell r="CK595" t="str">
            <v>N/A</v>
          </cell>
          <cell r="CL595">
            <v>0</v>
          </cell>
          <cell r="CM595" t="str">
            <v>N/A</v>
          </cell>
          <cell r="CN595">
            <v>0</v>
          </cell>
          <cell r="CO595" t="str">
            <v>N/A</v>
          </cell>
          <cell r="CP595">
            <v>0</v>
          </cell>
          <cell r="CQ595" t="str">
            <v>N/A</v>
          </cell>
          <cell r="CR595">
            <v>0</v>
          </cell>
          <cell r="CS595" t="str">
            <v>N/A</v>
          </cell>
          <cell r="CT595">
            <v>0</v>
          </cell>
          <cell r="CU595" t="str">
            <v>N/A</v>
          </cell>
          <cell r="CV595">
            <v>0</v>
          </cell>
          <cell r="CW595">
            <v>40604062</v>
          </cell>
          <cell r="CX595" t="str">
            <v>NO</v>
          </cell>
          <cell r="CY595" t="str">
            <v>N/A</v>
          </cell>
          <cell r="CZ595" t="str">
            <v>N/A</v>
          </cell>
          <cell r="DA595" t="str">
            <v>N/A</v>
          </cell>
          <cell r="DB595">
            <v>45291</v>
          </cell>
          <cell r="DC595">
            <v>45291</v>
          </cell>
          <cell r="DD595">
            <v>-51</v>
          </cell>
          <cell r="DE595" t="str">
            <v>NO</v>
          </cell>
          <cell r="DF595" t="str">
            <v>Bogotá D.C.</v>
          </cell>
          <cell r="DG595" t="str">
            <v>Cumplimiento</v>
          </cell>
          <cell r="DH595" t="str">
            <v>340 47 994000043132</v>
          </cell>
          <cell r="DI595">
            <v>0</v>
          </cell>
          <cell r="DJ595" t="str">
            <v>Aseguradora Solidaria de Colombia</v>
          </cell>
          <cell r="DK595">
            <v>44968</v>
          </cell>
          <cell r="DL595" t="str">
            <v>10/02/2023 - 10/07/2024</v>
          </cell>
          <cell r="DM595">
            <v>44970</v>
          </cell>
          <cell r="DN595" t="str">
            <v>https://jepcolombia.sharepoint.com/:b:/g/SE/DAJ/SDC/EQ5yJzBh731KuhtYIYxY-OsB11cSKP6Q_dj_9-_JfSwbXg?e=vKeCaW</v>
          </cell>
          <cell r="DO595" t="str">
            <v>Ninguna</v>
          </cell>
          <cell r="DP595" t="str">
            <v>Terminado</v>
          </cell>
          <cell r="DQ595" t="str">
            <v>Ingreso</v>
          </cell>
          <cell r="DR595" t="str">
            <v>N/A</v>
          </cell>
          <cell r="DS595" t="str">
            <v>PENDIENTE</v>
          </cell>
          <cell r="DT595" t="str">
            <v>N/A</v>
          </cell>
          <cell r="DU595" t="str">
            <v>FEMENINO</v>
          </cell>
        </row>
        <row r="596">
          <cell r="AY596" t="str">
            <v>JEP-338-2023</v>
          </cell>
          <cell r="AZ596" t="str">
            <v>JEP-CSPO-338-2023</v>
          </cell>
          <cell r="BA596" t="str">
            <v>Arinson Ruiz</v>
          </cell>
          <cell r="BB596">
            <v>44965</v>
          </cell>
          <cell r="BC596" t="str">
            <v>Tania Carolina Tellez Jimenez </v>
          </cell>
          <cell r="BD596" t="str">
            <v>Contratos o convenios que no requieren pluralidad de ofertas</v>
          </cell>
          <cell r="BE596" t="str">
            <v>1. Prestación de servicios</v>
          </cell>
          <cell r="BF596" t="str">
            <v>Cédula de ciudadanía</v>
          </cell>
          <cell r="BG596">
            <v>1030602068</v>
          </cell>
          <cell r="BH596">
            <v>4</v>
          </cell>
          <cell r="BI596" t="str">
            <v>Persona Natural</v>
          </cell>
          <cell r="BJ596" t="str">
            <v>Bogotá D.C.</v>
          </cell>
          <cell r="BK596" t="str">
            <v>Prestar  servicios  para  apoyar  al  Departamento  de SAAD Comparecientes en las actividades administrativas y técnicas para el acopio, procesamiento y  validación  de  la  información  asociada  al  Registro  de Comparecientes  y  la  realización  de  pruebas  funcionales asociadas al Registro. </v>
          </cell>
          <cell r="BL596" t="str">
            <v>Misional</v>
          </cell>
          <cell r="BM596" t="str">
            <v>Harvey Danilo Suárez Morales</v>
          </cell>
          <cell r="BN596" t="str">
            <v>Secretaría Ejecutiva</v>
          </cell>
          <cell r="BO596" t="str">
            <v xml:space="preserve">BB- Departamento SAAD Defensa a Comparecientes </v>
          </cell>
          <cell r="BP596" t="str">
            <v>Jorge Alirio Mancera Cortés</v>
          </cell>
          <cell r="BQ596">
            <v>79309847</v>
          </cell>
          <cell r="BR596" t="str">
            <v xml:space="preserve">BB- Departamento SAAD Defensa a Comparecientes </v>
          </cell>
          <cell r="BS596" t="str">
            <v>N/A</v>
          </cell>
          <cell r="BT596" t="str">
            <v>N/A</v>
          </cell>
          <cell r="BU596" t="str">
            <v>N/A</v>
          </cell>
          <cell r="BV596" t="str">
            <v xml:space="preserve">Inversión </v>
          </cell>
          <cell r="BW596">
            <v>40604062</v>
          </cell>
          <cell r="BX596" t="str">
            <v>N/A</v>
          </cell>
          <cell r="BY596" t="str">
            <v>N/A</v>
          </cell>
          <cell r="BZ596">
            <v>3794773</v>
          </cell>
          <cell r="CA596" t="str">
            <v>N/A</v>
          </cell>
          <cell r="CB596">
            <v>39523</v>
          </cell>
          <cell r="CC596">
            <v>81423</v>
          </cell>
          <cell r="CD596">
            <v>2022011000068</v>
          </cell>
          <cell r="CE596">
            <v>44967</v>
          </cell>
          <cell r="CF596">
            <v>44970</v>
          </cell>
          <cell r="CG596" t="str">
            <v>N/A</v>
          </cell>
          <cell r="CH596" t="str">
            <v>N/A</v>
          </cell>
          <cell r="CI596" t="str">
            <v>N/A</v>
          </cell>
          <cell r="CJ596" t="str">
            <v>N/A</v>
          </cell>
          <cell r="CK596" t="str">
            <v>N/A</v>
          </cell>
          <cell r="CL596">
            <v>0</v>
          </cell>
          <cell r="CM596" t="str">
            <v>N/A</v>
          </cell>
          <cell r="CN596">
            <v>0</v>
          </cell>
          <cell r="CO596" t="str">
            <v>N/A</v>
          </cell>
          <cell r="CP596">
            <v>0</v>
          </cell>
          <cell r="CQ596" t="str">
            <v>N/A</v>
          </cell>
          <cell r="CR596">
            <v>0</v>
          </cell>
          <cell r="CS596" t="str">
            <v>N/A</v>
          </cell>
          <cell r="CT596">
            <v>0</v>
          </cell>
          <cell r="CU596" t="str">
            <v>N/A</v>
          </cell>
          <cell r="CV596">
            <v>0</v>
          </cell>
          <cell r="CW596">
            <v>40604062</v>
          </cell>
          <cell r="CX596" t="str">
            <v>NO</v>
          </cell>
          <cell r="CY596" t="str">
            <v>N/A</v>
          </cell>
          <cell r="CZ596" t="str">
            <v>N/A</v>
          </cell>
          <cell r="DA596" t="str">
            <v>N/A</v>
          </cell>
          <cell r="DB596">
            <v>45291</v>
          </cell>
          <cell r="DC596">
            <v>45291</v>
          </cell>
          <cell r="DD596">
            <v>-51</v>
          </cell>
          <cell r="DE596" t="str">
            <v>NO</v>
          </cell>
          <cell r="DF596" t="str">
            <v>Bogotá D.C.</v>
          </cell>
          <cell r="DG596" t="str">
            <v>Cumplimiento</v>
          </cell>
          <cell r="DH596" t="str">
            <v>21-45-101400323</v>
          </cell>
          <cell r="DI596">
            <v>0</v>
          </cell>
          <cell r="DJ596" t="str">
            <v>Seguros del Estado S.A.</v>
          </cell>
          <cell r="DK596">
            <v>44968</v>
          </cell>
          <cell r="DL596" t="str">
            <v>10/02/2023 - 30/06/2024</v>
          </cell>
          <cell r="DM596">
            <v>44970</v>
          </cell>
          <cell r="DN596" t="str">
            <v>https://jepcolombia.sharepoint.com/:b:/g/SE/DAJ/SDC/EXNbLIoZrKJCoy79kEA0emQBKyUJXKgJ-cUp8AIFySljfA?e=lEpxaL</v>
          </cell>
          <cell r="DO596" t="str">
            <v>Ninguna</v>
          </cell>
          <cell r="DP596" t="str">
            <v>Terminado</v>
          </cell>
          <cell r="DQ596" t="str">
            <v>Ingreso</v>
          </cell>
          <cell r="DR596" t="str">
            <v>N/A</v>
          </cell>
          <cell r="DS596" t="str">
            <v>PENDIENTE</v>
          </cell>
          <cell r="DT596" t="str">
            <v>N/A</v>
          </cell>
          <cell r="DU596" t="str">
            <v>FEMENINO</v>
          </cell>
        </row>
        <row r="597">
          <cell r="AY597" t="str">
            <v>JEP-357-2023</v>
          </cell>
          <cell r="AZ597" t="str">
            <v>JEP-CSPO-357-2023</v>
          </cell>
          <cell r="BA597" t="str">
            <v>Arinson Ruiz</v>
          </cell>
          <cell r="BB597">
            <v>44966</v>
          </cell>
          <cell r="BC597" t="str">
            <v xml:space="preserve">Haspper Huertas Castiblanco </v>
          </cell>
          <cell r="BD597" t="str">
            <v>Contratos o convenios que no requieren pluralidad de ofertas</v>
          </cell>
          <cell r="BE597" t="str">
            <v>1. Prestación de servicios</v>
          </cell>
          <cell r="BF597" t="str">
            <v>Cédula de ciudadanía</v>
          </cell>
          <cell r="BG597">
            <v>79824531</v>
          </cell>
          <cell r="BH597">
            <v>3</v>
          </cell>
          <cell r="BI597" t="str">
            <v>Persona Natural</v>
          </cell>
          <cell r="BJ597" t="str">
            <v>Bogotá D.C.</v>
          </cell>
          <cell r="BK597" t="str">
            <v>Prestar servicios para apoyar al Departamento de SAAD Comparecientes en las actividades administrativas y técnicas para el acopio, procesamiento y validación de la información asociada al Registro de Comparecientes y la realización de pruebas funcionales asociadas al Registro. </v>
          </cell>
          <cell r="BL597" t="str">
            <v>Misional</v>
          </cell>
          <cell r="BM597" t="str">
            <v>Harvey Danilo Suárez Morales</v>
          </cell>
          <cell r="BN597" t="str">
            <v>Secretaría Ejecutiva</v>
          </cell>
          <cell r="BO597" t="str">
            <v xml:space="preserve">BB- Departamento SAAD Defensa a Comparecientes </v>
          </cell>
          <cell r="BP597" t="str">
            <v>Jorge Alirio Mancera Cortés</v>
          </cell>
          <cell r="BQ597">
            <v>79309847</v>
          </cell>
          <cell r="BR597" t="str">
            <v xml:space="preserve">BB- Departamento SAAD Defensa a Comparecientes </v>
          </cell>
          <cell r="BS597" t="str">
            <v>N/A</v>
          </cell>
          <cell r="BT597" t="str">
            <v>N/A</v>
          </cell>
          <cell r="BU597" t="str">
            <v>N/A</v>
          </cell>
          <cell r="BV597" t="str">
            <v>Inversión</v>
          </cell>
          <cell r="BW597">
            <v>40604062</v>
          </cell>
          <cell r="BX597" t="str">
            <v>N/A</v>
          </cell>
          <cell r="BY597" t="str">
            <v>N/A</v>
          </cell>
          <cell r="BZ597">
            <v>3794773</v>
          </cell>
          <cell r="CA597" t="str">
            <v>N/A</v>
          </cell>
          <cell r="CB597">
            <v>39623</v>
          </cell>
          <cell r="CC597">
            <v>89123</v>
          </cell>
          <cell r="CD597">
            <v>2022011000068</v>
          </cell>
          <cell r="CE597">
            <v>44972</v>
          </cell>
          <cell r="CF597">
            <v>44973</v>
          </cell>
          <cell r="CG597" t="str">
            <v>N/A</v>
          </cell>
          <cell r="CH597" t="str">
            <v>N/A</v>
          </cell>
          <cell r="CI597" t="str">
            <v>N/A</v>
          </cell>
          <cell r="CJ597" t="str">
            <v>N/A</v>
          </cell>
          <cell r="CK597" t="str">
            <v>N/A</v>
          </cell>
          <cell r="CL597">
            <v>0</v>
          </cell>
          <cell r="CM597" t="str">
            <v>N/A</v>
          </cell>
          <cell r="CN597">
            <v>0</v>
          </cell>
          <cell r="CO597" t="str">
            <v>N/A</v>
          </cell>
          <cell r="CP597">
            <v>0</v>
          </cell>
          <cell r="CQ597" t="str">
            <v>N/A</v>
          </cell>
          <cell r="CR597">
            <v>0</v>
          </cell>
          <cell r="CS597" t="str">
            <v>N/A</v>
          </cell>
          <cell r="CT597">
            <v>0</v>
          </cell>
          <cell r="CU597" t="str">
            <v>N/A</v>
          </cell>
          <cell r="CV597">
            <v>0</v>
          </cell>
          <cell r="CW597">
            <v>40604062</v>
          </cell>
          <cell r="CX597" t="str">
            <v>NO</v>
          </cell>
          <cell r="CY597" t="str">
            <v>N/A</v>
          </cell>
          <cell r="CZ597" t="str">
            <v>N/A</v>
          </cell>
          <cell r="DA597" t="str">
            <v>N/A</v>
          </cell>
          <cell r="DB597">
            <v>45291</v>
          </cell>
          <cell r="DC597">
            <v>45291</v>
          </cell>
          <cell r="DD597">
            <v>-51</v>
          </cell>
          <cell r="DE597" t="str">
            <v>NO</v>
          </cell>
          <cell r="DF597" t="str">
            <v>Bogotá D.C.</v>
          </cell>
          <cell r="DG597" t="str">
            <v>Cumplimiento</v>
          </cell>
          <cell r="DH597" t="str">
            <v>21-45-101400745</v>
          </cell>
          <cell r="DI597">
            <v>0</v>
          </cell>
          <cell r="DJ597" t="str">
            <v>Seguros del Estado S.A.</v>
          </cell>
          <cell r="DK597">
            <v>44972</v>
          </cell>
          <cell r="DL597" t="str">
            <v>15/02/2023 - 01/07/2024</v>
          </cell>
          <cell r="DM597">
            <v>44973</v>
          </cell>
          <cell r="DN597" t="str">
            <v>https://jepcolombia.sharepoint.com/:b:/g/SE/DAJ/SDC/EUepfd-UuptOvv-CEtYIqI4BFwBoAv_970hfpqiFzLnYLw?e=3RUusG</v>
          </cell>
          <cell r="DO597" t="str">
            <v>Ninguna</v>
          </cell>
          <cell r="DP597" t="str">
            <v>Terminado</v>
          </cell>
          <cell r="DQ597" t="str">
            <v>Ingreso</v>
          </cell>
          <cell r="DR597" t="str">
            <v>N/A</v>
          </cell>
          <cell r="DS597" t="str">
            <v>PENDIENTE</v>
          </cell>
          <cell r="DT597" t="str">
            <v>N/A</v>
          </cell>
          <cell r="DU597" t="str">
            <v>MASCULINO</v>
          </cell>
        </row>
        <row r="598">
          <cell r="AY598" t="str">
            <v>JEP-358-2023</v>
          </cell>
          <cell r="AZ598" t="str">
            <v>JEP-CSPO-358-2023</v>
          </cell>
          <cell r="BA598" t="str">
            <v>Arinson Ruiz</v>
          </cell>
          <cell r="BB598">
            <v>44966</v>
          </cell>
          <cell r="BC598" t="str">
            <v xml:space="preserve">Berenice Buitrago Garcia </v>
          </cell>
          <cell r="BD598" t="str">
            <v>Contratos o convenios que no requieren pluralidad de ofertas</v>
          </cell>
          <cell r="BE598" t="str">
            <v>1. Prestación de servicios</v>
          </cell>
          <cell r="BF598" t="str">
            <v>Cédula de ciudadanía</v>
          </cell>
          <cell r="BG598">
            <v>52242873</v>
          </cell>
          <cell r="BH598">
            <v>0</v>
          </cell>
          <cell r="BI598" t="str">
            <v>Persona Natural</v>
          </cell>
          <cell r="BJ598" t="str">
            <v>Bogotá D.C.</v>
          </cell>
          <cell r="BK598" t="str">
            <v>Prestar servicios para apoyar al Departamento de SAAD Comparecientes en las actividades administrativas y técnicas para el acopio, procesamiento y validación de la información asociada al Registro de Comparecientes y la realización de pruebas funcionales asociadas al Registro. </v>
          </cell>
          <cell r="BL598" t="str">
            <v>Misional</v>
          </cell>
          <cell r="BM598" t="str">
            <v>Harvey Danilo Suárez Morales</v>
          </cell>
          <cell r="BN598" t="str">
            <v>Secretaría Ejecutiva</v>
          </cell>
          <cell r="BO598" t="str">
            <v xml:space="preserve">BB- Departamento SAAD Defensa a Comparecientes </v>
          </cell>
          <cell r="BP598" t="str">
            <v>Jorge Alirio Mancera Cortés</v>
          </cell>
          <cell r="BQ598">
            <v>79309847</v>
          </cell>
          <cell r="BR598" t="str">
            <v xml:space="preserve">BB- Departamento SAAD Defensa a Comparecientes </v>
          </cell>
          <cell r="BS598" t="str">
            <v>N/A</v>
          </cell>
          <cell r="BT598" t="str">
            <v>N/A</v>
          </cell>
          <cell r="BU598" t="str">
            <v>N/A</v>
          </cell>
          <cell r="BV598" t="str">
            <v>Inversión</v>
          </cell>
          <cell r="BW598">
            <v>40604062</v>
          </cell>
          <cell r="BX598" t="str">
            <v>N/A</v>
          </cell>
          <cell r="BY598" t="str">
            <v>N/A</v>
          </cell>
          <cell r="BZ598">
            <v>3794773</v>
          </cell>
          <cell r="CA598" t="str">
            <v>N/A</v>
          </cell>
          <cell r="CB598">
            <v>39723</v>
          </cell>
          <cell r="CC598">
            <v>94123</v>
          </cell>
          <cell r="CD598">
            <v>2022011000068</v>
          </cell>
          <cell r="CE598">
            <v>44973</v>
          </cell>
          <cell r="CF598">
            <v>44974</v>
          </cell>
          <cell r="CG598" t="str">
            <v>N/A</v>
          </cell>
          <cell r="CH598" t="str">
            <v>N/A</v>
          </cell>
          <cell r="CI598" t="str">
            <v>N/A</v>
          </cell>
          <cell r="CJ598" t="str">
            <v>N/A</v>
          </cell>
          <cell r="CK598" t="str">
            <v>N/A</v>
          </cell>
          <cell r="CL598">
            <v>0</v>
          </cell>
          <cell r="CM598" t="str">
            <v>N/A</v>
          </cell>
          <cell r="CN598">
            <v>0</v>
          </cell>
          <cell r="CO598" t="str">
            <v>N/A</v>
          </cell>
          <cell r="CP598">
            <v>0</v>
          </cell>
          <cell r="CQ598" t="str">
            <v>N/A</v>
          </cell>
          <cell r="CR598">
            <v>0</v>
          </cell>
          <cell r="CS598" t="str">
            <v>N/A</v>
          </cell>
          <cell r="CT598">
            <v>0</v>
          </cell>
          <cell r="CU598" t="str">
            <v>N/A</v>
          </cell>
          <cell r="CV598">
            <v>0</v>
          </cell>
          <cell r="CW598">
            <v>40604062</v>
          </cell>
          <cell r="CX598" t="str">
            <v>NO</v>
          </cell>
          <cell r="CY598" t="str">
            <v>N/A</v>
          </cell>
          <cell r="CZ598" t="str">
            <v>N/A</v>
          </cell>
          <cell r="DA598" t="str">
            <v>N/A</v>
          </cell>
          <cell r="DB598">
            <v>45291</v>
          </cell>
          <cell r="DC598">
            <v>45291</v>
          </cell>
          <cell r="DD598">
            <v>-51</v>
          </cell>
          <cell r="DE598" t="str">
            <v>NO</v>
          </cell>
          <cell r="DF598" t="str">
            <v>Bogotá D.C.</v>
          </cell>
          <cell r="DG598" t="str">
            <v>Cumplimiento</v>
          </cell>
          <cell r="DH598" t="str">
            <v>21-47-101026480</v>
          </cell>
          <cell r="DI598">
            <v>0</v>
          </cell>
          <cell r="DJ598" t="str">
            <v>Seguros del Estado S.A.</v>
          </cell>
          <cell r="DK598">
            <v>44973</v>
          </cell>
          <cell r="DL598" t="str">
            <v>16/02/2023 - 30/06/2024</v>
          </cell>
          <cell r="DM598">
            <v>44974</v>
          </cell>
          <cell r="DN598" t="str">
            <v>https://jepcolombia.sharepoint.com/:b:/g/SE/DAJ/SDC/ERPSuVlsz9tLvvKtzHyL2qsBK2ofxFuBtJU-r8sTw6e_Vw?e=0pxHpW</v>
          </cell>
          <cell r="DO598" t="str">
            <v>Ninguna</v>
          </cell>
          <cell r="DP598" t="str">
            <v>Terminado</v>
          </cell>
          <cell r="DQ598" t="str">
            <v>Ingreso</v>
          </cell>
          <cell r="DR598" t="str">
            <v>N/A</v>
          </cell>
          <cell r="DS598" t="str">
            <v>INGENIERIA DE SISTEMAS</v>
          </cell>
          <cell r="DT598" t="str">
            <v>N/A</v>
          </cell>
          <cell r="DU598" t="str">
            <v>FEMENINO</v>
          </cell>
        </row>
        <row r="599">
          <cell r="AY599" t="str">
            <v>JEP-339-2023</v>
          </cell>
          <cell r="AZ599" t="str">
            <v>JEP-CSPO-339-2023</v>
          </cell>
          <cell r="BA599" t="str">
            <v>Arinson Ruiz</v>
          </cell>
          <cell r="BB599">
            <v>44965</v>
          </cell>
          <cell r="BC599" t="str">
            <v>Dina Isabel Cruz Muñoz </v>
          </cell>
          <cell r="BD599" t="str">
            <v>Contratos o convenios que no requieren pluralidad de ofertas</v>
          </cell>
          <cell r="BE599" t="str">
            <v>1. Prestación de servicios</v>
          </cell>
          <cell r="BF599" t="str">
            <v>Cédula de ciudadanía</v>
          </cell>
          <cell r="BG599">
            <v>1022960049</v>
          </cell>
          <cell r="BH599">
            <v>1</v>
          </cell>
          <cell r="BI599" t="str">
            <v>Persona Natural</v>
          </cell>
          <cell r="BJ599" t="str">
            <v>Bogotá D.C.</v>
          </cell>
          <cell r="BK599" t="str">
            <v>Prestar  servicios  para  apoyar  al  Departamento  de SAAD Comparecientes en las actividades administrativas y técnicas para el acopio, procesamiento y  validación  de  la  información  asociada  al  Registro  de Comparecientes  y  la  realización  de  pruebas  funcionales asociadas al Registro. </v>
          </cell>
          <cell r="BL599" t="str">
            <v>Misional</v>
          </cell>
          <cell r="BM599" t="str">
            <v>Harvey Danilo Suárez Morales</v>
          </cell>
          <cell r="BN599" t="str">
            <v>Secretaría Ejecutiva</v>
          </cell>
          <cell r="BO599" t="str">
            <v xml:space="preserve">BB- Departamento SAAD Defensa a Comparecientes </v>
          </cell>
          <cell r="BP599" t="str">
            <v>Jorge Alirio Mancera Cortés</v>
          </cell>
          <cell r="BQ599">
            <v>79309847</v>
          </cell>
          <cell r="BR599" t="str">
            <v xml:space="preserve">BB- Departamento SAAD Defensa a Comparecientes </v>
          </cell>
          <cell r="BS599" t="str">
            <v>N/A</v>
          </cell>
          <cell r="BT599" t="str">
            <v>N/A</v>
          </cell>
          <cell r="BU599" t="str">
            <v>N/A</v>
          </cell>
          <cell r="BV599" t="str">
            <v xml:space="preserve">Inversión </v>
          </cell>
          <cell r="BW599">
            <v>40604062</v>
          </cell>
          <cell r="BX599" t="str">
            <v>N/A</v>
          </cell>
          <cell r="BY599" t="str">
            <v>N/A</v>
          </cell>
          <cell r="BZ599">
            <v>3794773</v>
          </cell>
          <cell r="CA599" t="str">
            <v>N/A</v>
          </cell>
          <cell r="CB599">
            <v>39823</v>
          </cell>
          <cell r="CC599">
            <v>81523</v>
          </cell>
          <cell r="CD599">
            <v>2022011000068</v>
          </cell>
          <cell r="CE599">
            <v>44967</v>
          </cell>
          <cell r="CF599">
            <v>44970</v>
          </cell>
          <cell r="CG599" t="str">
            <v>N/A</v>
          </cell>
          <cell r="CH599" t="str">
            <v>N/A</v>
          </cell>
          <cell r="CI599" t="str">
            <v>N/A</v>
          </cell>
          <cell r="CJ599" t="str">
            <v>N/A</v>
          </cell>
          <cell r="CK599" t="str">
            <v>N/A</v>
          </cell>
          <cell r="CL599">
            <v>0</v>
          </cell>
          <cell r="CM599" t="str">
            <v>N/A</v>
          </cell>
          <cell r="CN599">
            <v>0</v>
          </cell>
          <cell r="CO599" t="str">
            <v>N/A</v>
          </cell>
          <cell r="CP599">
            <v>0</v>
          </cell>
          <cell r="CQ599" t="str">
            <v>N/A</v>
          </cell>
          <cell r="CR599">
            <v>0</v>
          </cell>
          <cell r="CS599" t="str">
            <v>N/A</v>
          </cell>
          <cell r="CT599">
            <v>0</v>
          </cell>
          <cell r="CU599" t="str">
            <v>N/A</v>
          </cell>
          <cell r="CV599">
            <v>0</v>
          </cell>
          <cell r="CW599">
            <v>40604062</v>
          </cell>
          <cell r="CX599" t="str">
            <v>NO</v>
          </cell>
          <cell r="CY599" t="str">
            <v>N/A</v>
          </cell>
          <cell r="CZ599" t="str">
            <v>N/A</v>
          </cell>
          <cell r="DA599" t="str">
            <v>N/A</v>
          </cell>
          <cell r="DB599">
            <v>45291</v>
          </cell>
          <cell r="DC599">
            <v>45291</v>
          </cell>
          <cell r="DD599">
            <v>-51</v>
          </cell>
          <cell r="DE599" t="str">
            <v>NO</v>
          </cell>
          <cell r="DF599" t="str">
            <v>Bogotá D.C.</v>
          </cell>
          <cell r="DG599" t="str">
            <v>Cumplimiento</v>
          </cell>
          <cell r="DH599" t="str">
            <v>21-45-101400322</v>
          </cell>
          <cell r="DI599">
            <v>0</v>
          </cell>
          <cell r="DJ599" t="str">
            <v>Seguros del Estado S.A.</v>
          </cell>
          <cell r="DK599">
            <v>44968</v>
          </cell>
          <cell r="DL599" t="str">
            <v>10/02/2023 - 30/06/2024</v>
          </cell>
          <cell r="DM599">
            <v>44970</v>
          </cell>
          <cell r="DN599" t="str">
            <v>https://jepcolombia.sharepoint.com/:b:/g/SE/DAJ/SDC/ERS3Uc0HnLBIoRddCQ3CfroB7bCPUQnT8Jp7Brg0Fe_1CQ?e=jaTMLe</v>
          </cell>
          <cell r="DO599" t="str">
            <v>Ninguna</v>
          </cell>
          <cell r="DP599" t="str">
            <v>Terminado</v>
          </cell>
          <cell r="DQ599" t="str">
            <v>Ingreso</v>
          </cell>
          <cell r="DR599" t="str">
            <v>N/A</v>
          </cell>
          <cell r="DS599" t="str">
            <v>PENDIENTE</v>
          </cell>
          <cell r="DT599" t="str">
            <v>N/A</v>
          </cell>
          <cell r="DU599" t="str">
            <v>FEMENINO</v>
          </cell>
        </row>
        <row r="600">
          <cell r="AY600" t="str">
            <v>JEP-546-2023</v>
          </cell>
          <cell r="AZ600" t="str">
            <v>JEP-CSPO-543-2023</v>
          </cell>
          <cell r="BA600" t="str">
            <v>Arinson Ruiz</v>
          </cell>
          <cell r="BB600">
            <v>45013</v>
          </cell>
          <cell r="BC600" t="str">
            <v>Maria del Socorro Leon Manjares</v>
          </cell>
          <cell r="BD600" t="str">
            <v>Contratos o convenios que no requieren pluralidad de ofertas</v>
          </cell>
          <cell r="BE600" t="str">
            <v>1. Prestación de servicios</v>
          </cell>
          <cell r="BF600" t="str">
            <v>Cédula de ciudadanía</v>
          </cell>
          <cell r="BG600">
            <v>35502431</v>
          </cell>
          <cell r="BH600">
            <v>3</v>
          </cell>
          <cell r="BI600" t="str">
            <v>Persona Natural</v>
          </cell>
          <cell r="BJ600" t="str">
            <v>Bogotá D.C.</v>
          </cell>
          <cell r="BK600" t="str">
            <v>Prestar servicios para apoyar al Departamento de SAAD Comparecientes en las actividades administrativas y técnicas para el acopio, procesamiento y validación de la información asociada al Registro de Comparecientes y la realización de pruebas funcionales asociadas al Registro</v>
          </cell>
          <cell r="BL600" t="str">
            <v>Administrativo Transversal</v>
          </cell>
          <cell r="BM600" t="str">
            <v>Harvey Danilo Suárez Morales</v>
          </cell>
          <cell r="BN600" t="str">
            <v>Secretaría Ejecutiva</v>
          </cell>
          <cell r="BO600" t="str">
            <v xml:space="preserve">BB- Departamento SAAD Defensa a Comparecientes </v>
          </cell>
          <cell r="BP600" t="str">
            <v>Jorge Alirio Mancera Cortés</v>
          </cell>
          <cell r="BQ600">
            <v>79309847</v>
          </cell>
          <cell r="BR600" t="str">
            <v xml:space="preserve">BB- Departamento SAAD Defensa a Comparecientes </v>
          </cell>
          <cell r="BS600" t="str">
            <v>N/A</v>
          </cell>
          <cell r="BT600" t="str">
            <v>N/A</v>
          </cell>
          <cell r="BU600" t="str">
            <v>N/A</v>
          </cell>
          <cell r="BV600" t="str">
            <v>Inversión</v>
          </cell>
          <cell r="BW600">
            <v>37947730</v>
          </cell>
          <cell r="BX600" t="str">
            <v>N/A</v>
          </cell>
          <cell r="BY600" t="str">
            <v>N/A</v>
          </cell>
          <cell r="BZ600">
            <v>3794773</v>
          </cell>
          <cell r="CA600" t="str">
            <v>N/A</v>
          </cell>
          <cell r="CB600">
            <v>48423</v>
          </cell>
          <cell r="CC600">
            <v>184223</v>
          </cell>
          <cell r="CD600">
            <v>2022011000068</v>
          </cell>
          <cell r="CE600">
            <v>45016</v>
          </cell>
          <cell r="CF600">
            <v>45026</v>
          </cell>
          <cell r="CG600" t="str">
            <v>N/A</v>
          </cell>
          <cell r="CH600" t="str">
            <v>N/A</v>
          </cell>
          <cell r="CI600" t="str">
            <v>N/A</v>
          </cell>
          <cell r="CJ600" t="str">
            <v>N/A</v>
          </cell>
          <cell r="CK600" t="str">
            <v>N/A</v>
          </cell>
          <cell r="CL600">
            <v>0</v>
          </cell>
          <cell r="CM600" t="str">
            <v>N/A</v>
          </cell>
          <cell r="CN600">
            <v>0</v>
          </cell>
          <cell r="CO600" t="str">
            <v>N/A</v>
          </cell>
          <cell r="CP600">
            <v>0</v>
          </cell>
          <cell r="CQ600" t="str">
            <v>N/A</v>
          </cell>
          <cell r="CR600">
            <v>0</v>
          </cell>
          <cell r="CS600" t="str">
            <v>N/A</v>
          </cell>
          <cell r="CT600">
            <v>0</v>
          </cell>
          <cell r="CU600" t="str">
            <v>N/A</v>
          </cell>
          <cell r="CV600">
            <v>0</v>
          </cell>
          <cell r="CW600">
            <v>37947730</v>
          </cell>
          <cell r="CX600" t="str">
            <v>NO</v>
          </cell>
          <cell r="CY600" t="str">
            <v>N/A</v>
          </cell>
          <cell r="CZ600" t="str">
            <v>N/A</v>
          </cell>
          <cell r="DA600" t="str">
            <v>N/A</v>
          </cell>
          <cell r="DB600">
            <v>45291</v>
          </cell>
          <cell r="DC600">
            <v>45291</v>
          </cell>
          <cell r="DD600">
            <v>-51</v>
          </cell>
          <cell r="DE600" t="str">
            <v>NO</v>
          </cell>
          <cell r="DF600" t="str">
            <v>Bogotá D.C.</v>
          </cell>
          <cell r="DG600" t="str">
            <v>Cumplimiento</v>
          </cell>
          <cell r="DH600" t="str">
            <v>63-45-101042246</v>
          </cell>
          <cell r="DI600">
            <v>0</v>
          </cell>
          <cell r="DJ600" t="str">
            <v>Seguros del Estado S.A.</v>
          </cell>
          <cell r="DK600">
            <v>45019</v>
          </cell>
          <cell r="DL600" t="str">
            <v>31/03/2023 - 30/06/2024</v>
          </cell>
          <cell r="DM600">
            <v>45026</v>
          </cell>
          <cell r="DN600" t="str">
            <v>https://jepcolombia.sharepoint.com/:b:/g/SE/DAJ/SDC/ETjLXMBYQOFKoYFToAvBPJkBpkmgQnX7fOl-FuiHbq0hxg?e=wMfCje</v>
          </cell>
          <cell r="DO600" t="str">
            <v>En ejecución pero sin acta 20/04/2023</v>
          </cell>
          <cell r="DP600" t="str">
            <v>Terminado</v>
          </cell>
          <cell r="DQ600" t="str">
            <v>Ingreso</v>
          </cell>
          <cell r="DR600" t="str">
            <v>N/A</v>
          </cell>
          <cell r="DS600" t="str">
            <v>COMUNICACIÓN SOCIAL</v>
          </cell>
          <cell r="DT600" t="str">
            <v>N/A</v>
          </cell>
          <cell r="DU600" t="str">
            <v>FEMENINO</v>
          </cell>
        </row>
        <row r="601">
          <cell r="AY601" t="str">
            <v>JEP-024-2023</v>
          </cell>
          <cell r="AZ601" t="str">
            <v>JEP-CSPO-024-2023</v>
          </cell>
          <cell r="BA601" t="str">
            <v>Angela Esquivel</v>
          </cell>
          <cell r="BB601">
            <v>44937</v>
          </cell>
          <cell r="BC601" t="str">
            <v>Libia Isabel Barrera Pineda</v>
          </cell>
          <cell r="BD601" t="str">
            <v>Contratos o convenios que no requieren pluralidad de ofertas</v>
          </cell>
          <cell r="BE601" t="str">
            <v>1. Prestación de servicios</v>
          </cell>
          <cell r="BF601" t="str">
            <v>Cédula de ciudadanía</v>
          </cell>
          <cell r="BG601">
            <v>53910522</v>
          </cell>
          <cell r="BH601">
            <v>0</v>
          </cell>
          <cell r="BI601" t="str">
            <v>Persona Natural</v>
          </cell>
          <cell r="BJ601" t="str">
            <v>Bogotá D.C.</v>
          </cell>
          <cell r="BK601" t="str">
            <v>Prestación de servicios profesionales para apoyar a la Subdirección de Planeación en el proceso de direccionamiento estratégico y su seguimiento en el año 2023, con énfasis en programación presupuestal, tablero de control y desarrollo de modelos de gestión alineados a la misión institucional</v>
          </cell>
          <cell r="BL601" t="str">
            <v>Funciones de la dependencia</v>
          </cell>
          <cell r="BM601" t="str">
            <v>Harvey Danilo Suárez Morales</v>
          </cell>
          <cell r="BN601" t="str">
            <v>Secretaría Ejecutiva</v>
          </cell>
          <cell r="BO601" t="str">
            <v>AA- Subdirección de Planeación</v>
          </cell>
          <cell r="BP601" t="str">
            <v>Adela del Pilar Parra González</v>
          </cell>
          <cell r="BQ601">
            <v>52793194</v>
          </cell>
          <cell r="BR601" t="str">
            <v>AA- Subdirección de Planeación</v>
          </cell>
          <cell r="BS601" t="str">
            <v>N/A</v>
          </cell>
          <cell r="BT601" t="str">
            <v>N/A</v>
          </cell>
          <cell r="BU601" t="str">
            <v>N/A</v>
          </cell>
          <cell r="BV601" t="str">
            <v>Inversión</v>
          </cell>
          <cell r="BW601">
            <v>182923365</v>
          </cell>
          <cell r="BX601" t="str">
            <v>N/A</v>
          </cell>
          <cell r="BY601" t="str">
            <v>N/A</v>
          </cell>
          <cell r="BZ601">
            <v>15634476</v>
          </cell>
          <cell r="CA601" t="str">
            <v>N/A</v>
          </cell>
          <cell r="CB601">
            <v>41823</v>
          </cell>
          <cell r="CC601" t="str">
            <v xml:space="preserve">	25523</v>
          </cell>
          <cell r="CD601" t="str">
            <v xml:space="preserve">	2018011001175</v>
          </cell>
          <cell r="CE601">
            <v>44938</v>
          </cell>
          <cell r="CF601">
            <v>44939</v>
          </cell>
          <cell r="CG601" t="str">
            <v>N/A</v>
          </cell>
          <cell r="CH601" t="str">
            <v>N/A</v>
          </cell>
          <cell r="CI601" t="str">
            <v>N/A</v>
          </cell>
          <cell r="CJ601" t="str">
            <v>N/A</v>
          </cell>
          <cell r="CK601" t="str">
            <v>N/A</v>
          </cell>
          <cell r="CL601">
            <v>0</v>
          </cell>
          <cell r="CM601" t="str">
            <v>N/A</v>
          </cell>
          <cell r="CN601">
            <v>0</v>
          </cell>
          <cell r="CO601" t="str">
            <v>N/A</v>
          </cell>
          <cell r="CP601">
            <v>0</v>
          </cell>
          <cell r="CQ601" t="str">
            <v>N/A</v>
          </cell>
          <cell r="CR601">
            <v>0</v>
          </cell>
          <cell r="CS601" t="str">
            <v>N/A</v>
          </cell>
          <cell r="CT601">
            <v>0</v>
          </cell>
          <cell r="CU601" t="str">
            <v>N/A</v>
          </cell>
          <cell r="CV601">
            <v>0</v>
          </cell>
          <cell r="CW601">
            <v>182923365</v>
          </cell>
          <cell r="CX601" t="str">
            <v>NO</v>
          </cell>
          <cell r="CY601" t="str">
            <v>N/A</v>
          </cell>
          <cell r="CZ601" t="str">
            <v>N/A</v>
          </cell>
          <cell r="DA601" t="str">
            <v>N/A</v>
          </cell>
          <cell r="DB601">
            <v>45291</v>
          </cell>
          <cell r="DC601">
            <v>45291</v>
          </cell>
          <cell r="DD601">
            <v>-51</v>
          </cell>
          <cell r="DE601" t="str">
            <v>NO</v>
          </cell>
          <cell r="DF601" t="str">
            <v>Bogotá D.C.</v>
          </cell>
          <cell r="DG601" t="str">
            <v>Cumplimiento</v>
          </cell>
          <cell r="DH601" t="str">
            <v>14-47-101021512</v>
          </cell>
          <cell r="DI601">
            <v>0</v>
          </cell>
          <cell r="DJ601" t="str">
            <v>Seguros del Estado S.A.</v>
          </cell>
          <cell r="DK601">
            <v>44938</v>
          </cell>
          <cell r="DL601" t="str">
            <v>13/01/2023 - 10/07/2024</v>
          </cell>
          <cell r="DM601">
            <v>44939</v>
          </cell>
          <cell r="DN601" t="str">
            <v>https://jepcolombia.sharepoint.com/:b:/g/SE/DAJ/SDC/ESr_Km1am-pGmmcqME23tfYBr3UIkyH2FSyNinsHbOEo0w?e=zicNLv</v>
          </cell>
          <cell r="DO601" t="str">
            <v>Ninguna</v>
          </cell>
          <cell r="DP601" t="str">
            <v>Terminado</v>
          </cell>
          <cell r="DQ601" t="str">
            <v>Ingreso</v>
          </cell>
          <cell r="DR601" t="str">
            <v>N/A</v>
          </cell>
          <cell r="DS601" t="str">
            <v>ECONOMÍA</v>
          </cell>
          <cell r="DT601" t="str">
            <v>N/A</v>
          </cell>
          <cell r="DU601" t="str">
            <v>FEMENINO</v>
          </cell>
        </row>
        <row r="602">
          <cell r="AY602" t="str">
            <v>JEP-173-2023</v>
          </cell>
          <cell r="AZ602" t="str">
            <v>JEP-CSPO-173-2023</v>
          </cell>
          <cell r="BA602" t="str">
            <v>Jairo Cuellar</v>
          </cell>
          <cell r="BB602">
            <v>44952</v>
          </cell>
          <cell r="BC602" t="str">
            <v>Gladys Celeide Prada Pardo</v>
          </cell>
          <cell r="BD602" t="str">
            <v>Contratos o convenios que no requieren pluralidad de ofertas</v>
          </cell>
          <cell r="BE602" t="str">
            <v>1. Prestación de servicios</v>
          </cell>
          <cell r="BF602" t="str">
            <v>Cédula de ciudadanía</v>
          </cell>
          <cell r="BG602">
            <v>60335962</v>
          </cell>
          <cell r="BH602">
            <v>7</v>
          </cell>
          <cell r="BI602" t="str">
            <v>Persona Natural</v>
          </cell>
          <cell r="BJ602" t="str">
            <v>Cucuta</v>
          </cell>
          <cell r="BK602" t="str">
            <v>Prestar servicios profesionales para apoyar la secretaría ejecutiva en las actividades de articulación con otras dependencias, órganos de la JEP y entidades nacionales e internacionales, para la ejecución de las acciones de monitoreo integral a comparecientes, de acuerdo con los protocolos y lineamientos establecidos como parte del apoyo a la verificación judicial.</v>
          </cell>
          <cell r="BL602" t="str">
            <v>Administrativo Transversal</v>
          </cell>
          <cell r="BM602" t="str">
            <v>Harvey Danilo Suarez Morales</v>
          </cell>
          <cell r="BN602" t="str">
            <v>Secretaría Ejecutiva</v>
          </cell>
          <cell r="BO602" t="str">
            <v>B- Subsecretaría Ejecutiva</v>
          </cell>
          <cell r="BP602" t="str">
            <v>Angela Maria Mora Soto</v>
          </cell>
          <cell r="BQ602">
            <v>52085127</v>
          </cell>
          <cell r="BR602" t="str">
            <v>B - Subsecretaría Ejecutiva</v>
          </cell>
          <cell r="BS602" t="str">
            <v>N/A</v>
          </cell>
          <cell r="BT602" t="str">
            <v>N/A</v>
          </cell>
          <cell r="BU602" t="str">
            <v>N/A</v>
          </cell>
          <cell r="BV602" t="str">
            <v>Inversión</v>
          </cell>
          <cell r="BW602">
            <v>56501478</v>
          </cell>
          <cell r="BX602" t="str">
            <v>N/A</v>
          </cell>
          <cell r="BY602" t="str">
            <v>N/A</v>
          </cell>
          <cell r="BZ602">
            <v>16618082</v>
          </cell>
          <cell r="CA602" t="str">
            <v>N/A</v>
          </cell>
          <cell r="CB602">
            <v>71823</v>
          </cell>
          <cell r="CC602">
            <v>51423</v>
          </cell>
          <cell r="CD602">
            <v>2022011000068</v>
          </cell>
          <cell r="CE602">
            <v>44952</v>
          </cell>
          <cell r="CF602">
            <v>44953</v>
          </cell>
          <cell r="CG602" t="str">
            <v>N/A</v>
          </cell>
          <cell r="CH602" t="str">
            <v>N/A</v>
          </cell>
          <cell r="CI602" t="str">
            <v>N/A</v>
          </cell>
          <cell r="CJ602" t="str">
            <v>N/A</v>
          </cell>
          <cell r="CK602" t="str">
            <v>N/A</v>
          </cell>
          <cell r="CL602">
            <v>0</v>
          </cell>
          <cell r="CM602" t="str">
            <v>N/A</v>
          </cell>
          <cell r="CN602">
            <v>0</v>
          </cell>
          <cell r="CO602" t="str">
            <v>N/A</v>
          </cell>
          <cell r="CP602">
            <v>0</v>
          </cell>
          <cell r="CQ602" t="str">
            <v>N/A</v>
          </cell>
          <cell r="CR602">
            <v>0</v>
          </cell>
          <cell r="CS602" t="str">
            <v>N/A</v>
          </cell>
          <cell r="CT602">
            <v>0</v>
          </cell>
          <cell r="CU602">
            <v>0</v>
          </cell>
          <cell r="CV602">
            <v>0</v>
          </cell>
          <cell r="CW602">
            <v>56501478</v>
          </cell>
          <cell r="CX602" t="str">
            <v>NO</v>
          </cell>
          <cell r="CY602" t="str">
            <v>N/A</v>
          </cell>
          <cell r="CZ602" t="str">
            <v>N/A</v>
          </cell>
          <cell r="DA602" t="str">
            <v>N/A</v>
          </cell>
          <cell r="DB602">
            <v>45046</v>
          </cell>
          <cell r="DC602">
            <v>45046</v>
          </cell>
          <cell r="DD602">
            <v>-296</v>
          </cell>
          <cell r="DE602" t="str">
            <v>SI</v>
          </cell>
          <cell r="DF602" t="str">
            <v>Bogotá D.C.</v>
          </cell>
          <cell r="DG602" t="str">
            <v>Cumplimiento</v>
          </cell>
          <cell r="DH602" t="str">
            <v xml:space="preserve">	21-45-101398794</v>
          </cell>
          <cell r="DI602">
            <v>0</v>
          </cell>
          <cell r="DJ602" t="str">
            <v>Seguros del Estado S.A.</v>
          </cell>
          <cell r="DK602">
            <v>44953</v>
          </cell>
          <cell r="DL602" t="str">
            <v>26/01/2023 - 01/11/2023</v>
          </cell>
          <cell r="DM602">
            <v>44953</v>
          </cell>
          <cell r="DN602" t="str">
            <v>https://jepcolombia.sharepoint.com/:b:/g/SE/DAJ/SDC/EThJycDyeIJEs07OsddK8lUBBD7Tqw49abcTEFtM5V4YVw?e=r6leoE</v>
          </cell>
          <cell r="DO602" t="str">
            <v>Ninguna</v>
          </cell>
          <cell r="DP602" t="str">
            <v>Terminado</v>
          </cell>
          <cell r="DQ602" t="str">
            <v>Retiro</v>
          </cell>
          <cell r="DR602" t="str">
            <v>N/A</v>
          </cell>
          <cell r="DS602" t="str">
            <v>DERECHO</v>
          </cell>
          <cell r="DT602" t="str">
            <v>N/A</v>
          </cell>
          <cell r="DU602" t="str">
            <v>FEMENINO</v>
          </cell>
        </row>
        <row r="603">
          <cell r="AY603" t="str">
            <v>JEP-573-2023</v>
          </cell>
          <cell r="AZ603" t="str">
            <v>JEP-CSPO-570-2023</v>
          </cell>
          <cell r="BA603" t="str">
            <v>Clara Torres</v>
          </cell>
          <cell r="BB603">
            <v>45036</v>
          </cell>
          <cell r="BC603" t="str">
            <v>Diana Patricia Martinez Mendez</v>
          </cell>
          <cell r="BD603" t="str">
            <v>Contratos o convenios que no requieren pluralidad de ofertas</v>
          </cell>
          <cell r="BE603" t="str">
            <v>1. Prestación de servicios</v>
          </cell>
          <cell r="BF603" t="str">
            <v>Cédula de ciudadanía</v>
          </cell>
          <cell r="BG603">
            <v>52427202</v>
          </cell>
          <cell r="BH603">
            <v>4</v>
          </cell>
          <cell r="BI603" t="str">
            <v>Persona Natural</v>
          </cell>
          <cell r="BJ603" t="str">
            <v>Bogotá D.C.</v>
          </cell>
          <cell r="BK603" t="str">
            <v>Prestar servicios profesionales para apoyar la propuesta, formulación,  implementación y seguimiento  de lineamientos protocolos y manuales para el monitoreo integral , atendiendo a la normativa vigente, la aplicación de enfoques diferenciales y el sistema de gestión de calidad</v>
          </cell>
          <cell r="BL603" t="str">
            <v>Administrativo Transversal</v>
          </cell>
          <cell r="BM603" t="str">
            <v>Harvey Danilo Suarez Morales</v>
          </cell>
          <cell r="BN603" t="str">
            <v>Secretaría Ejecutiva</v>
          </cell>
          <cell r="BO603" t="str">
            <v>B- Subsecretaría Ejecutiva</v>
          </cell>
          <cell r="BP603" t="str">
            <v>Gladys Celeide Prada Pardo</v>
          </cell>
          <cell r="BQ603">
            <v>60335962</v>
          </cell>
          <cell r="BR603" t="str">
            <v>AA - Oficina Asesora de Monitoreo Integral</v>
          </cell>
          <cell r="BS603" t="str">
            <v>N/A</v>
          </cell>
          <cell r="BT603" t="str">
            <v>N/A</v>
          </cell>
          <cell r="BU603" t="str">
            <v>N/A</v>
          </cell>
          <cell r="BV603" t="str">
            <v>Inversión</v>
          </cell>
          <cell r="BW603">
            <v>41894310</v>
          </cell>
          <cell r="BX603" t="str">
            <v>N/A</v>
          </cell>
          <cell r="BY603" t="str">
            <v>N/A</v>
          </cell>
          <cell r="BZ603">
            <v>10473580</v>
          </cell>
          <cell r="CA603" t="str">
            <v>N/A</v>
          </cell>
          <cell r="CB603">
            <v>73223</v>
          </cell>
          <cell r="CC603">
            <v>215823</v>
          </cell>
          <cell r="CD603">
            <v>2022011000068</v>
          </cell>
          <cell r="CE603">
            <v>45043</v>
          </cell>
          <cell r="CF603">
            <v>45044</v>
          </cell>
          <cell r="CG603" t="str">
            <v>N/A</v>
          </cell>
          <cell r="CH603" t="str">
            <v>N/A</v>
          </cell>
          <cell r="CI603" t="str">
            <v>N/A</v>
          </cell>
          <cell r="CJ603" t="str">
            <v>N/A</v>
          </cell>
          <cell r="CK603" t="str">
            <v>N/A</v>
          </cell>
          <cell r="CL603">
            <v>0</v>
          </cell>
          <cell r="CM603" t="str">
            <v>N/A</v>
          </cell>
          <cell r="CN603">
            <v>0</v>
          </cell>
          <cell r="CO603" t="str">
            <v>N/A</v>
          </cell>
          <cell r="CP603">
            <v>0</v>
          </cell>
          <cell r="CQ603" t="str">
            <v>N/A</v>
          </cell>
          <cell r="CR603">
            <v>0</v>
          </cell>
          <cell r="CS603" t="str">
            <v>N/A</v>
          </cell>
          <cell r="CT603">
            <v>0</v>
          </cell>
          <cell r="CU603">
            <v>0</v>
          </cell>
          <cell r="CV603">
            <v>0</v>
          </cell>
          <cell r="CW603">
            <v>41894310</v>
          </cell>
          <cell r="CX603" t="str">
            <v>NO</v>
          </cell>
          <cell r="CY603" t="str">
            <v>N/A</v>
          </cell>
          <cell r="CZ603" t="str">
            <v>N/A</v>
          </cell>
          <cell r="DA603" t="str">
            <v>N/A</v>
          </cell>
          <cell r="DB603">
            <v>45161</v>
          </cell>
          <cell r="DC603">
            <v>45161</v>
          </cell>
          <cell r="DD603">
            <v>-181</v>
          </cell>
          <cell r="DE603" t="str">
            <v>NO</v>
          </cell>
          <cell r="DF603" t="str">
            <v>Bogotá D.C.</v>
          </cell>
          <cell r="DG603" t="str">
            <v>Cumplimiento</v>
          </cell>
          <cell r="DH603" t="str">
            <v xml:space="preserve">	21-47-101028310</v>
          </cell>
          <cell r="DI603">
            <v>0</v>
          </cell>
          <cell r="DJ603" t="str">
            <v>Seguros del Estado S.A.</v>
          </cell>
          <cell r="DK603">
            <v>45043</v>
          </cell>
          <cell r="DL603" t="str">
            <v>24/04/2023 - 24/02/2024</v>
          </cell>
          <cell r="DM603">
            <v>45043</v>
          </cell>
          <cell r="DN603" t="str">
            <v>https://jepcolombia.sharepoint.com/:b:/g/SE/DAJ/SDC/EfMTQf01jU1Ir1AMohx1ExcB8o27dcCvuz_02RLwjR9hxQ?e=esNm3p</v>
          </cell>
          <cell r="DO603" t="str">
            <v>Ninguna</v>
          </cell>
          <cell r="DP603" t="str">
            <v>Terminado</v>
          </cell>
          <cell r="DQ603" t="str">
            <v>Ingreso</v>
          </cell>
          <cell r="DR603" t="str">
            <v>N/A</v>
          </cell>
          <cell r="DS603" t="str">
            <v>ADMINISTRACIÓN DE EMPRESAS</v>
          </cell>
          <cell r="DT603" t="str">
            <v>N/A</v>
          </cell>
          <cell r="DU603" t="str">
            <v>FEMENINO</v>
          </cell>
        </row>
        <row r="604">
          <cell r="AY604" t="str">
            <v>JEP-574-2023</v>
          </cell>
          <cell r="AZ604" t="str">
            <v>JEP-CSPO-571-2023</v>
          </cell>
          <cell r="BA604" t="str">
            <v>Clara Torres</v>
          </cell>
          <cell r="BB604">
            <v>45036</v>
          </cell>
          <cell r="BC604" t="str">
            <v>Madeleine Ahumada Casas</v>
          </cell>
          <cell r="BD604" t="str">
            <v>Contratos o convenios que no requieren pluralidad de ofertas</v>
          </cell>
          <cell r="BE604" t="str">
            <v>1. Prestación de servicios</v>
          </cell>
          <cell r="BF604" t="str">
            <v>Cédula de ciudadanía</v>
          </cell>
          <cell r="BG604">
            <v>52429480</v>
          </cell>
          <cell r="BH604">
            <v>4</v>
          </cell>
          <cell r="BI604" t="str">
            <v>Persona Natural</v>
          </cell>
          <cell r="BJ604" t="str">
            <v>Bogotá D.C.</v>
          </cell>
          <cell r="BK604" t="str">
            <v>Prestar servicios profesionales para apoyar la propuesta, formulación,  implementación y seguimiento  de lineamientos protocolos y manuales para el monitoreo integral , atendiendo a la normativa vigente, la aplicación de enfoques diferenciales y el sistema de gestión de calidad</v>
          </cell>
          <cell r="BL604" t="str">
            <v>Administrativo Transversal</v>
          </cell>
          <cell r="BM604" t="str">
            <v>Harvey Danilo Suarez Morales</v>
          </cell>
          <cell r="BN604" t="str">
            <v>Secretaría Ejecutiva</v>
          </cell>
          <cell r="BO604" t="str">
            <v>B- Subsecretaría Ejecutiva</v>
          </cell>
          <cell r="BP604" t="str">
            <v>Gladys Celeide Prada Pardo</v>
          </cell>
          <cell r="BQ604">
            <v>60335962</v>
          </cell>
          <cell r="BR604" t="str">
            <v>AA - Oficina Asesora de Monitoreo Integral</v>
          </cell>
          <cell r="BS604" t="str">
            <v>N/A</v>
          </cell>
          <cell r="BT604" t="str">
            <v>N/A</v>
          </cell>
          <cell r="BU604" t="str">
            <v>N/A</v>
          </cell>
          <cell r="BV604" t="str">
            <v>Inversión</v>
          </cell>
          <cell r="BW604">
            <v>41894310</v>
          </cell>
          <cell r="BX604" t="str">
            <v>N/A</v>
          </cell>
          <cell r="BY604" t="str">
            <v>N/A</v>
          </cell>
          <cell r="BZ604">
            <v>10473580</v>
          </cell>
          <cell r="CA604" t="str">
            <v>N/A</v>
          </cell>
          <cell r="CB604">
            <v>73123</v>
          </cell>
          <cell r="CC604">
            <v>221523</v>
          </cell>
          <cell r="CD604" t="str">
            <v xml:space="preserve">	2022011000068</v>
          </cell>
          <cell r="CE604">
            <v>45043</v>
          </cell>
          <cell r="CF604">
            <v>45048</v>
          </cell>
          <cell r="CG604" t="str">
            <v>N/A</v>
          </cell>
          <cell r="CH604" t="str">
            <v>N/A</v>
          </cell>
          <cell r="CI604" t="str">
            <v>N/A</v>
          </cell>
          <cell r="CJ604" t="str">
            <v>N/A</v>
          </cell>
          <cell r="CK604" t="str">
            <v>N/A</v>
          </cell>
          <cell r="CL604">
            <v>0</v>
          </cell>
          <cell r="CM604" t="str">
            <v>N/A</v>
          </cell>
          <cell r="CN604">
            <v>0</v>
          </cell>
          <cell r="CO604" t="str">
            <v>N/A</v>
          </cell>
          <cell r="CP604">
            <v>0</v>
          </cell>
          <cell r="CQ604" t="str">
            <v>N/A</v>
          </cell>
          <cell r="CR604">
            <v>0</v>
          </cell>
          <cell r="CS604" t="str">
            <v>N/A</v>
          </cell>
          <cell r="CT604">
            <v>1</v>
          </cell>
          <cell r="CU604">
            <v>0</v>
          </cell>
          <cell r="CV604">
            <v>8</v>
          </cell>
          <cell r="CW604">
            <v>41894310</v>
          </cell>
          <cell r="CX604" t="str">
            <v>NO</v>
          </cell>
          <cell r="CY604" t="str">
            <v>N/A</v>
          </cell>
          <cell r="CZ604" t="str">
            <v>N/A</v>
          </cell>
          <cell r="DA604" t="str">
            <v>N/A</v>
          </cell>
          <cell r="DB604">
            <v>45161</v>
          </cell>
          <cell r="DC604">
            <v>45169</v>
          </cell>
          <cell r="DD604">
            <v>-173</v>
          </cell>
          <cell r="DE604" t="str">
            <v>NO</v>
          </cell>
          <cell r="DF604" t="str">
            <v>Bogotá D.C.</v>
          </cell>
          <cell r="DG604" t="str">
            <v>Cumplimiento</v>
          </cell>
          <cell r="DH604" t="str">
            <v xml:space="preserve">	96-47-101002099</v>
          </cell>
          <cell r="DI604">
            <v>0</v>
          </cell>
          <cell r="DJ604" t="str">
            <v>Seguros del Estado S.A.</v>
          </cell>
          <cell r="DK604">
            <v>45043</v>
          </cell>
          <cell r="DL604" t="str">
            <v>27/04/2023 - 24/02/2024</v>
          </cell>
          <cell r="DM604">
            <v>45044</v>
          </cell>
          <cell r="DN604" t="str">
            <v>https://jepcolombia.sharepoint.com/:b:/g/SE/DAJ/SDC/ERNWktFntLdKrLE8-wyr1sUB00cjcDmQ8HHiu63TCFPGOw?e=fYis7B</v>
          </cell>
          <cell r="DO604" t="str">
            <v>Mediante otrosí N1 se Prorroga el plazo de ejecución pactado en la Cláusula
Quinta, del contrato, del 23 de agosto al 31 de agosto de 2023, inclusive</v>
          </cell>
          <cell r="DP604" t="str">
            <v>Terminado</v>
          </cell>
          <cell r="DQ604" t="str">
            <v>Prorroga</v>
          </cell>
          <cell r="DR604" t="str">
            <v>N/A</v>
          </cell>
          <cell r="DS604" t="str">
            <v xml:space="preserve">CIENCIAS POLITICAS </v>
          </cell>
          <cell r="DT604" t="str">
            <v>N/A</v>
          </cell>
          <cell r="DU604" t="str">
            <v>FEMENINO</v>
          </cell>
        </row>
        <row r="605">
          <cell r="AY605" t="str">
            <v>JEP-581-2023</v>
          </cell>
          <cell r="AZ605" t="str">
            <v>JEP-CSPO-578-2023</v>
          </cell>
          <cell r="BA605" t="str">
            <v>Paola Casas</v>
          </cell>
          <cell r="BB605">
            <v>45040</v>
          </cell>
          <cell r="BC605" t="str">
            <v>Jennifer Adriana Pinzón Cortés</v>
          </cell>
          <cell r="BD605" t="str">
            <v>Contratos o convenios que no requieren pluralidad de ofertas</v>
          </cell>
          <cell r="BE605" t="str">
            <v>1. Prestación de servicios</v>
          </cell>
          <cell r="BF605" t="str">
            <v>Cédula de ciudadanía</v>
          </cell>
          <cell r="BG605">
            <v>52193248</v>
          </cell>
          <cell r="BH605">
            <v>6</v>
          </cell>
          <cell r="BI605" t="str">
            <v>Persona Natural</v>
          </cell>
          <cell r="BJ605" t="str">
            <v>Bogotá D.C.</v>
          </cell>
          <cell r="BK605" t="str">
            <v>Prestar servicios profesionales para apoyar el diseño, conceptualización, alcance, organización y ejecución de las acciones definidas para el monitoreo integral de los comparecientes que intervienen ante la JEP, de acuerdo con la normatividad vigente</v>
          </cell>
          <cell r="BL605" t="str">
            <v>Administrativo Transversal</v>
          </cell>
          <cell r="BM605" t="str">
            <v>Harvey Danilo Suarez Morales</v>
          </cell>
          <cell r="BN605" t="str">
            <v>Secretaría Ejecutiva</v>
          </cell>
          <cell r="BO605" t="str">
            <v>B- Subsecretaría Ejecutiva</v>
          </cell>
          <cell r="BP605" t="str">
            <v>Gladys Celeide Prada Pardo</v>
          </cell>
          <cell r="BQ605">
            <v>60335962</v>
          </cell>
          <cell r="BR605" t="str">
            <v>AA - Oficina Asesora de Monitoreo Integral</v>
          </cell>
          <cell r="BS605" t="str">
            <v>N/A</v>
          </cell>
          <cell r="BT605" t="str">
            <v>N/A</v>
          </cell>
          <cell r="BU605" t="str">
            <v>N/A</v>
          </cell>
          <cell r="BV605" t="str">
            <v>Inversión</v>
          </cell>
          <cell r="BW605">
            <v>30358167</v>
          </cell>
          <cell r="BX605" t="str">
            <v>N/A</v>
          </cell>
          <cell r="BY605" t="str">
            <v>N/A</v>
          </cell>
          <cell r="BZ605">
            <v>7589549</v>
          </cell>
          <cell r="CA605" t="str">
            <v>N/A</v>
          </cell>
          <cell r="CB605">
            <v>73323</v>
          </cell>
          <cell r="CC605" t="str">
            <v xml:space="preserve">	218923</v>
          </cell>
          <cell r="CD605">
            <v>2022011000068</v>
          </cell>
          <cell r="CE605">
            <v>45043</v>
          </cell>
          <cell r="CF605">
            <v>45045</v>
          </cell>
          <cell r="CG605" t="str">
            <v>N/A</v>
          </cell>
          <cell r="CH605" t="str">
            <v>N/A</v>
          </cell>
          <cell r="CI605" t="str">
            <v>N/A</v>
          </cell>
          <cell r="CJ605" t="str">
            <v>N/A</v>
          </cell>
          <cell r="CK605" t="str">
            <v>N/A</v>
          </cell>
          <cell r="CL605">
            <v>0</v>
          </cell>
          <cell r="CM605" t="str">
            <v>N/A</v>
          </cell>
          <cell r="CN605">
            <v>0</v>
          </cell>
          <cell r="CO605" t="str">
            <v>N/A</v>
          </cell>
          <cell r="CP605">
            <v>0</v>
          </cell>
          <cell r="CQ605" t="str">
            <v>N/A</v>
          </cell>
          <cell r="CR605">
            <v>0</v>
          </cell>
          <cell r="CS605" t="str">
            <v>N/A</v>
          </cell>
          <cell r="CT605">
            <v>0</v>
          </cell>
          <cell r="CU605">
            <v>0</v>
          </cell>
          <cell r="CV605">
            <v>0</v>
          </cell>
          <cell r="CW605">
            <v>30358167</v>
          </cell>
          <cell r="CX605" t="str">
            <v>NO</v>
          </cell>
          <cell r="CY605" t="str">
            <v>N/A</v>
          </cell>
          <cell r="CZ605" t="str">
            <v>N/A</v>
          </cell>
          <cell r="DA605" t="str">
            <v>N/A</v>
          </cell>
          <cell r="DB605">
            <v>45161</v>
          </cell>
          <cell r="DC605">
            <v>45161</v>
          </cell>
          <cell r="DD605">
            <v>-181</v>
          </cell>
          <cell r="DE605"/>
          <cell r="DF605" t="str">
            <v>Bogotá D.C.</v>
          </cell>
          <cell r="DG605" t="str">
            <v>Cumplimiento</v>
          </cell>
          <cell r="DH605" t="str">
            <v>33-47-101011426</v>
          </cell>
          <cell r="DI605">
            <v>0</v>
          </cell>
          <cell r="DJ605" t="str">
            <v>Seguros del Estado S.A.</v>
          </cell>
          <cell r="DK605">
            <v>45044</v>
          </cell>
          <cell r="DL605" t="str">
            <v>27/04/2023 - 29/02/2024</v>
          </cell>
          <cell r="DM605">
            <v>45044</v>
          </cell>
          <cell r="DN605" t="str">
            <v>https://jepcolombia.sharepoint.com/:b:/g/SE/DAJ/SDC/ETS0IR0M68JOhKiNH2Q2u6ABYh9_BNpGH65n3enPxFYzDA?e=52GXuL</v>
          </cell>
          <cell r="DO605" t="str">
            <v>Ninguna</v>
          </cell>
          <cell r="DP605" t="str">
            <v>Terminado</v>
          </cell>
          <cell r="DQ605" t="str">
            <v>Ingreso</v>
          </cell>
          <cell r="DR605" t="str">
            <v>N/A</v>
          </cell>
          <cell r="DS605" t="str">
            <v>ARQUITECTURA</v>
          </cell>
          <cell r="DT605" t="str">
            <v>N/A</v>
          </cell>
          <cell r="DU605" t="str">
            <v>FEMENINO</v>
          </cell>
        </row>
        <row r="606">
          <cell r="AY606" t="str">
            <v>JEP-800-2023</v>
          </cell>
          <cell r="AZ606" t="str">
            <v>JEP-CSPO-771-2023</v>
          </cell>
          <cell r="BA606" t="str">
            <v>Paola Casas</v>
          </cell>
          <cell r="BB606">
            <v>45196</v>
          </cell>
          <cell r="BC606" t="str">
            <v>Diana Katherine Rico Daza</v>
          </cell>
          <cell r="BD606" t="str">
            <v>Contratos o convenios que no requieren pluralidad de ofertas</v>
          </cell>
          <cell r="BE606" t="str">
            <v>1. Prestación de servicios</v>
          </cell>
          <cell r="BF606" t="str">
            <v>Cedula de ciudadania</v>
          </cell>
          <cell r="BG606">
            <v>1018488150</v>
          </cell>
          <cell r="BH606">
            <v>8</v>
          </cell>
          <cell r="BI606" t="str">
            <v>Persona Natural</v>
          </cell>
          <cell r="BJ606" t="str">
            <v>Bogotá D.C.</v>
          </cell>
          <cell r="BK606" t="str">
            <v>Prestar servicios profesionales para apoyar el diseño, conceptualización, alcance, organización y ejecución de las acciones definidas para el monitoreo integral de los comparecientes que intervienen ante la JEP, de acuerdo con la normatividad vigente</v>
          </cell>
          <cell r="BL606" t="str">
            <v>Funciones de la dependencia</v>
          </cell>
          <cell r="BM606" t="str">
            <v>Harvey Danilo Suárez Morales</v>
          </cell>
          <cell r="BN606" t="str">
            <v>Secretaría Ejecutiva</v>
          </cell>
          <cell r="BO606" t="str">
            <v>AA- Equipo de Monitoreo Integral</v>
          </cell>
          <cell r="BP606" t="str">
            <v>Gladys Celeide Prada Pardo</v>
          </cell>
          <cell r="BQ606">
            <v>60335962</v>
          </cell>
          <cell r="BR606" t="str">
            <v>AA - Oficina Asesora de Monitoreo Integral</v>
          </cell>
          <cell r="BS606" t="str">
            <v>N/A</v>
          </cell>
          <cell r="BT606" t="str">
            <v>N/A</v>
          </cell>
          <cell r="BU606" t="str">
            <v>N/A</v>
          </cell>
          <cell r="BV606" t="str">
            <v>Inversión</v>
          </cell>
          <cell r="BW606">
            <v>22768618</v>
          </cell>
          <cell r="BX606" t="str">
            <v>N/A</v>
          </cell>
          <cell r="BY606" t="str">
            <v>N/A</v>
          </cell>
          <cell r="BZ606">
            <v>7589549</v>
          </cell>
          <cell r="CA606" t="str">
            <v>N/A</v>
          </cell>
          <cell r="CB606">
            <v>73423</v>
          </cell>
          <cell r="CC606">
            <v>580723</v>
          </cell>
          <cell r="CD606">
            <v>2022011000068</v>
          </cell>
          <cell r="CE606">
            <v>45203</v>
          </cell>
          <cell r="CF606">
            <v>45215</v>
          </cell>
          <cell r="CG606" t="str">
            <v>N/A</v>
          </cell>
          <cell r="CH606" t="str">
            <v>N/A</v>
          </cell>
          <cell r="CI606" t="str">
            <v>N/A</v>
          </cell>
          <cell r="CJ606" t="str">
            <v>N/A</v>
          </cell>
          <cell r="CK606" t="str">
            <v>N/A</v>
          </cell>
          <cell r="CL606">
            <v>0</v>
          </cell>
          <cell r="CM606" t="str">
            <v>N/A</v>
          </cell>
          <cell r="CN606">
            <v>0</v>
          </cell>
          <cell r="CO606" t="str">
            <v>N/A</v>
          </cell>
          <cell r="CP606">
            <v>0</v>
          </cell>
          <cell r="CQ606" t="str">
            <v>N/A</v>
          </cell>
          <cell r="CR606">
            <v>0</v>
          </cell>
          <cell r="CS606" t="str">
            <v>N/A</v>
          </cell>
          <cell r="CT606">
            <v>0</v>
          </cell>
          <cell r="CU606" t="str">
            <v>N/A</v>
          </cell>
          <cell r="CV606">
            <v>0</v>
          </cell>
          <cell r="CW606">
            <v>22768618</v>
          </cell>
          <cell r="CX606" t="str">
            <v>NO</v>
          </cell>
          <cell r="CY606" t="str">
            <v>N/A</v>
          </cell>
          <cell r="CZ606" t="str">
            <v>N/A</v>
          </cell>
          <cell r="DA606" t="str">
            <v>N/A</v>
          </cell>
          <cell r="DB606">
            <v>45291</v>
          </cell>
          <cell r="DC606">
            <v>45291</v>
          </cell>
          <cell r="DD606">
            <v>-51</v>
          </cell>
          <cell r="DE606" t="str">
            <v>NO</v>
          </cell>
          <cell r="DF606" t="str">
            <v>Bogotá D.C.</v>
          </cell>
          <cell r="DG606" t="str">
            <v>Cumplimiento</v>
          </cell>
          <cell r="DH606" t="str">
            <v>15-45-101162772</v>
          </cell>
          <cell r="DI606">
            <v>1</v>
          </cell>
          <cell r="DJ606" t="str">
            <v>Seguros del Estado S.A.</v>
          </cell>
          <cell r="DK606">
            <v>45205</v>
          </cell>
          <cell r="DL606" t="str">
            <v>04/10/2023 - 30/06/2024</v>
          </cell>
          <cell r="DM606">
            <v>45205</v>
          </cell>
          <cell r="DN606" t="str">
            <v>No esta en la carpta revisado 26/10/2023
No se encuentra en la carpeta revisado 23/01/2024</v>
          </cell>
          <cell r="DO606" t="str">
            <v xml:space="preserve">Ninguna
</v>
          </cell>
          <cell r="DP606" t="str">
            <v>Terminado</v>
          </cell>
          <cell r="DQ606" t="str">
            <v>Ingreso</v>
          </cell>
          <cell r="DR606" t="str">
            <v>N/A</v>
          </cell>
          <cell r="DS606" t="str">
            <v>CIENCIAS POLÍTICAS</v>
          </cell>
          <cell r="DT606" t="str">
            <v>N/A</v>
          </cell>
          <cell r="DU606" t="str">
            <v>FEMENINO</v>
          </cell>
        </row>
        <row r="607">
          <cell r="AY607" t="str">
            <v>JEP-801-2023</v>
          </cell>
          <cell r="AZ607" t="str">
            <v>JEP-CSPO-772-2023</v>
          </cell>
          <cell r="BA607" t="str">
            <v>Paola Casas</v>
          </cell>
          <cell r="BB607">
            <v>45196</v>
          </cell>
          <cell r="BC607" t="str">
            <v>Gustavo Alonso Caicedo Urrego</v>
          </cell>
          <cell r="BD607" t="str">
            <v>Contratos o convenios que no requieren pluralidad de ofertas</v>
          </cell>
          <cell r="BE607" t="str">
            <v>1. Prestación de servicios</v>
          </cell>
          <cell r="BF607" t="str">
            <v>Cedula de ciudadania</v>
          </cell>
          <cell r="BG607">
            <v>79807473</v>
          </cell>
          <cell r="BH607">
            <v>2</v>
          </cell>
          <cell r="BI607" t="str">
            <v>Persona Natural</v>
          </cell>
          <cell r="BJ607" t="str">
            <v>Bogotá D.C.</v>
          </cell>
          <cell r="BK607" t="str">
            <v>Prestar servicios profesionales para apoyar el diseño, conceptualización, alcance, organización y ejecución de las acciones definidas para el monitoreo integral de los comparecientes que intervienen ante la JEP, de acuerdo con la normatividad vigente</v>
          </cell>
          <cell r="BL607" t="str">
            <v>Funciones de la dependencia</v>
          </cell>
          <cell r="BM607" t="str">
            <v>Harvey Danilo Suárez Morales</v>
          </cell>
          <cell r="BN607" t="str">
            <v>Secretaría Ejecutiva</v>
          </cell>
          <cell r="BO607" t="str">
            <v>AA- Equipo de Monitoreo Integral</v>
          </cell>
          <cell r="BP607" t="str">
            <v>Gladys Celeide Prada Pardo</v>
          </cell>
          <cell r="BQ607">
            <v>60335962</v>
          </cell>
          <cell r="BR607" t="str">
            <v>AA - Oficina Asesora de Monitoreo Integral</v>
          </cell>
          <cell r="BS607" t="str">
            <v>N/A</v>
          </cell>
          <cell r="BT607" t="str">
            <v>N/A</v>
          </cell>
          <cell r="BU607" t="str">
            <v>N/A</v>
          </cell>
          <cell r="BV607" t="str">
            <v>Inversión</v>
          </cell>
          <cell r="BW607">
            <v>22768618</v>
          </cell>
          <cell r="BX607" t="str">
            <v>N/A</v>
          </cell>
          <cell r="BY607" t="str">
            <v>N/A</v>
          </cell>
          <cell r="BZ607">
            <v>7589549</v>
          </cell>
          <cell r="CA607" t="str">
            <v>N/A</v>
          </cell>
          <cell r="CB607">
            <v>73523</v>
          </cell>
          <cell r="CC607">
            <v>582323</v>
          </cell>
          <cell r="CD607">
            <v>2022011000068</v>
          </cell>
          <cell r="CE607">
            <v>45204</v>
          </cell>
          <cell r="CF607">
            <v>45206</v>
          </cell>
          <cell r="CG607" t="str">
            <v>N/A</v>
          </cell>
          <cell r="CH607" t="str">
            <v>N/A</v>
          </cell>
          <cell r="CI607" t="str">
            <v>N/A</v>
          </cell>
          <cell r="CJ607" t="str">
            <v>N/A</v>
          </cell>
          <cell r="CK607" t="str">
            <v>N/A</v>
          </cell>
          <cell r="CL607">
            <v>0</v>
          </cell>
          <cell r="CM607" t="str">
            <v>N/A</v>
          </cell>
          <cell r="CN607">
            <v>0</v>
          </cell>
          <cell r="CO607" t="str">
            <v>N/A</v>
          </cell>
          <cell r="CP607">
            <v>0</v>
          </cell>
          <cell r="CQ607" t="str">
            <v>N/A</v>
          </cell>
          <cell r="CR607">
            <v>0</v>
          </cell>
          <cell r="CS607" t="str">
            <v>N/A</v>
          </cell>
          <cell r="CT607">
            <v>0</v>
          </cell>
          <cell r="CU607" t="str">
            <v>N/A</v>
          </cell>
          <cell r="CV607">
            <v>0</v>
          </cell>
          <cell r="CW607">
            <v>22768618</v>
          </cell>
          <cell r="CX607" t="str">
            <v>NO</v>
          </cell>
          <cell r="CY607" t="str">
            <v>N/A</v>
          </cell>
          <cell r="CZ607" t="str">
            <v>N/A</v>
          </cell>
          <cell r="DA607" t="str">
            <v>N/A</v>
          </cell>
          <cell r="DB607">
            <v>45291</v>
          </cell>
          <cell r="DC607">
            <v>45291</v>
          </cell>
          <cell r="DD607">
            <v>-51</v>
          </cell>
          <cell r="DE607" t="str">
            <v>NO</v>
          </cell>
          <cell r="DF607" t="str">
            <v>Bogotá D.C.</v>
          </cell>
          <cell r="DG607" t="str">
            <v>Cumplimiento</v>
          </cell>
          <cell r="DH607" t="str">
            <v>33-47-101012271</v>
          </cell>
          <cell r="DI607">
            <v>0</v>
          </cell>
          <cell r="DJ607" t="str">
            <v>Seguros del Estado S.A.</v>
          </cell>
          <cell r="DK607">
            <v>45205</v>
          </cell>
          <cell r="DL607" t="str">
            <v>05/10/2023 - 30/06/2024</v>
          </cell>
          <cell r="DM607">
            <v>45205</v>
          </cell>
          <cell r="DN607" t="str">
            <v>No esta en la carpta revisado 26/10/2023
No se encuentra en la carpeta revisado 23/01/2024</v>
          </cell>
          <cell r="DO607" t="str">
            <v>Ninguna</v>
          </cell>
          <cell r="DP607" t="str">
            <v>Terminado</v>
          </cell>
          <cell r="DQ607" t="str">
            <v>Ingreso</v>
          </cell>
          <cell r="DR607" t="str">
            <v>N/A</v>
          </cell>
          <cell r="DS607" t="str">
            <v>INGENIERIA CATASTRAL Y GEODESIA</v>
          </cell>
          <cell r="DT607" t="str">
            <v>N/A</v>
          </cell>
          <cell r="DU607" t="str">
            <v>MASCULINO</v>
          </cell>
        </row>
        <row r="608">
          <cell r="AY608" t="str">
            <v>JEP-582-2023</v>
          </cell>
          <cell r="AZ608" t="str">
            <v>JEP-CSPO-579-2023</v>
          </cell>
          <cell r="BA608" t="str">
            <v>Paola Casas</v>
          </cell>
          <cell r="BB608">
            <v>45040</v>
          </cell>
          <cell r="BC608" t="str">
            <v>Christian Camilo Acosta Sierra</v>
          </cell>
          <cell r="BD608" t="str">
            <v>Contratos o convenios que no requieren pluralidad de ofertas</v>
          </cell>
          <cell r="BE608" t="str">
            <v>1. Prestación de servicios</v>
          </cell>
          <cell r="BF608" t="str">
            <v>Cédula de ciudadanía</v>
          </cell>
          <cell r="BG608">
            <v>1020730843</v>
          </cell>
          <cell r="BH608">
            <v>8</v>
          </cell>
          <cell r="BI608" t="str">
            <v>Persona Natural</v>
          </cell>
          <cell r="BJ608" t="str">
            <v>Bogotá D.C.</v>
          </cell>
          <cell r="BK608" t="str">
            <v>Prestar servicios profesionales para apoyar el diseño, conceptualización, alcance, organización y ejecución de las acciones definidas para el monitoreo integral de los comparecientes que intervienen ante la JEP, de acuerdo con la normatividad vigente</v>
          </cell>
          <cell r="BL608" t="str">
            <v>Administrativo Transversal</v>
          </cell>
          <cell r="BM608" t="str">
            <v>Harvey Danilo Suárez Morales</v>
          </cell>
          <cell r="BN608" t="str">
            <v>Secretaría Ejecutiva</v>
          </cell>
          <cell r="BO608" t="str">
            <v>B- Subsecretaría Ejecutiva</v>
          </cell>
          <cell r="BP608" t="str">
            <v>Gladys Celeide Prada Pardo</v>
          </cell>
          <cell r="BQ608">
            <v>60335962</v>
          </cell>
          <cell r="BR608" t="str">
            <v>AA - Oficina Asesora de Monitoreo Integral</v>
          </cell>
          <cell r="BS608" t="str">
            <v>N/A</v>
          </cell>
          <cell r="BT608" t="str">
            <v>N/A</v>
          </cell>
          <cell r="BU608" t="str">
            <v>N/A</v>
          </cell>
          <cell r="BV608" t="str">
            <v>Inversión</v>
          </cell>
          <cell r="BW608">
            <v>62487280</v>
          </cell>
          <cell r="BX608" t="str">
            <v>N/A</v>
          </cell>
          <cell r="BY608" t="str">
            <v>N/A</v>
          </cell>
          <cell r="BZ608">
            <v>7589549</v>
          </cell>
          <cell r="CA608" t="str">
            <v>N/A</v>
          </cell>
          <cell r="CB608">
            <v>73623</v>
          </cell>
          <cell r="CC608">
            <v>218823</v>
          </cell>
          <cell r="CD608">
            <v>2022011000068</v>
          </cell>
          <cell r="CE608">
            <v>45043</v>
          </cell>
          <cell r="CF608">
            <v>45045</v>
          </cell>
          <cell r="CG608" t="str">
            <v>N/A</v>
          </cell>
          <cell r="CH608" t="str">
            <v>N/A</v>
          </cell>
          <cell r="CI608" t="str">
            <v>N/A</v>
          </cell>
          <cell r="CJ608" t="str">
            <v>N/A</v>
          </cell>
          <cell r="CK608" t="str">
            <v>N/A</v>
          </cell>
          <cell r="CL608">
            <v>0</v>
          </cell>
          <cell r="CM608" t="str">
            <v>N/A</v>
          </cell>
          <cell r="CN608">
            <v>0</v>
          </cell>
          <cell r="CO608" t="str">
            <v>N/A</v>
          </cell>
          <cell r="CP608">
            <v>0</v>
          </cell>
          <cell r="CQ608" t="str">
            <v>N/A</v>
          </cell>
          <cell r="CR608">
            <v>0</v>
          </cell>
          <cell r="CS608" t="str">
            <v>N/A</v>
          </cell>
          <cell r="CT608">
            <v>0</v>
          </cell>
          <cell r="CU608" t="str">
            <v>N/A</v>
          </cell>
          <cell r="CV608">
            <v>0</v>
          </cell>
          <cell r="CW608">
            <v>62487280</v>
          </cell>
          <cell r="CX608" t="str">
            <v>NO</v>
          </cell>
          <cell r="CY608" t="str">
            <v>N/A</v>
          </cell>
          <cell r="CZ608" t="str">
            <v>N/A</v>
          </cell>
          <cell r="DA608" t="str">
            <v>N/A</v>
          </cell>
          <cell r="DB608">
            <v>45291</v>
          </cell>
          <cell r="DC608">
            <v>45291</v>
          </cell>
          <cell r="DD608">
            <v>-51</v>
          </cell>
          <cell r="DE608"/>
          <cell r="DF608" t="str">
            <v>Bogotá D.C.</v>
          </cell>
          <cell r="DG608" t="str">
            <v>Cumplimiento</v>
          </cell>
          <cell r="DH608" t="str">
            <v>62-47-101002558</v>
          </cell>
          <cell r="DI608">
            <v>0</v>
          </cell>
          <cell r="DJ608" t="str">
            <v>Seguros del Estado S.A.</v>
          </cell>
          <cell r="DK608">
            <v>45044</v>
          </cell>
          <cell r="DL608" t="str">
            <v>27/04/2023 - 30/06/2024</v>
          </cell>
          <cell r="DM608">
            <v>45044</v>
          </cell>
          <cell r="DN608" t="str">
            <v>https://jepcolombia.sharepoint.com/:b:/g/SE/DAJ/SDC/EUf87XxWoPtNikKlbt1w3RkBswnhi9oygRPp3HDJLCOOQQ?e=mfMzR9</v>
          </cell>
          <cell r="DO608" t="str">
            <v>Ninguna</v>
          </cell>
          <cell r="DP608" t="str">
            <v>Terminado</v>
          </cell>
          <cell r="DQ608" t="str">
            <v>Ingreso</v>
          </cell>
          <cell r="DR608" t="str">
            <v>N/A</v>
          </cell>
          <cell r="DS608" t="str">
            <v xml:space="preserve">CIENCIAS POLITICAS </v>
          </cell>
          <cell r="DT608" t="str">
            <v>N/A</v>
          </cell>
          <cell r="DU608" t="str">
            <v>MASCULINO</v>
          </cell>
        </row>
        <row r="609">
          <cell r="AY609" t="str">
            <v>JEP-867-2023</v>
          </cell>
          <cell r="AZ609" t="str">
            <v>JEP-CSPO-831-2023</v>
          </cell>
          <cell r="BA609" t="str">
            <v>Clara Torres</v>
          </cell>
          <cell r="BB609">
            <v>45254</v>
          </cell>
          <cell r="BC609" t="str">
            <v>Gabriel Dario Villa Acevedo</v>
          </cell>
          <cell r="BD609" t="str">
            <v>Contratos o convenios que no requieren pluralidad de ofertas</v>
          </cell>
          <cell r="BE609" t="str">
            <v>1. Prestación de servicios</v>
          </cell>
          <cell r="BF609" t="str">
            <v>Cédula de ciudadanía</v>
          </cell>
          <cell r="BG609">
            <v>79646352</v>
          </cell>
          <cell r="BH609">
            <v>8</v>
          </cell>
          <cell r="BI609" t="str">
            <v>Persona Natural</v>
          </cell>
          <cell r="BJ609" t="str">
            <v>Bogota D.C.</v>
          </cell>
          <cell r="BK609" t="str">
            <v>Prestar servicios profesionales para apoyar la definición de las necesidades para el diseño de la herramienta tecnológica y de la base de datos destinada para el seguimiento al monitoreo integral , así como su implementación, en apoyo a la verificación judicial</v>
          </cell>
          <cell r="BL609" t="str">
            <v>Funciones de la dependencia</v>
          </cell>
          <cell r="BM609" t="str">
            <v>Jairo Ernesto Arias Orjuela (Encargado)</v>
          </cell>
          <cell r="BN609" t="str">
            <v>Secretaría Ejecutiva</v>
          </cell>
          <cell r="BO609" t="str">
            <v>AA- Equipo de Monitoreo Integral</v>
          </cell>
          <cell r="BP609" t="str">
            <v xml:space="preserve">Gladys Celeide Prada </v>
          </cell>
          <cell r="BQ609">
            <v>60335962</v>
          </cell>
          <cell r="BR609" t="str">
            <v>AA - Oficina Asesora de Monitoreo Integral</v>
          </cell>
          <cell r="BS609" t="str">
            <v>N/A</v>
          </cell>
          <cell r="BT609" t="str">
            <v>N/A</v>
          </cell>
          <cell r="BU609" t="str">
            <v>N/A</v>
          </cell>
          <cell r="BV609" t="str">
            <v>Inversión</v>
          </cell>
          <cell r="BW609">
            <v>12431684</v>
          </cell>
          <cell r="BX609" t="str">
            <v>N/A</v>
          </cell>
          <cell r="BY609" t="str">
            <v>N/A</v>
          </cell>
          <cell r="BZ609">
            <v>9562835</v>
          </cell>
          <cell r="CA609" t="str">
            <v>N/A</v>
          </cell>
          <cell r="CB609">
            <v>119323</v>
          </cell>
          <cell r="CC609">
            <v>716623</v>
          </cell>
          <cell r="CD609">
            <v>2022011000068</v>
          </cell>
          <cell r="CE609">
            <v>45259</v>
          </cell>
          <cell r="CF609">
            <v>45260</v>
          </cell>
          <cell r="CG609" t="str">
            <v>N/A</v>
          </cell>
          <cell r="CH609" t="str">
            <v>N/A</v>
          </cell>
          <cell r="CI609" t="str">
            <v>N/A</v>
          </cell>
          <cell r="CJ609" t="str">
            <v>N/A</v>
          </cell>
          <cell r="CK609" t="str">
            <v>N/A</v>
          </cell>
          <cell r="CL609">
            <v>0</v>
          </cell>
          <cell r="CM609" t="str">
            <v>N/A</v>
          </cell>
          <cell r="CN609">
            <v>0</v>
          </cell>
          <cell r="CO609" t="str">
            <v>N/A</v>
          </cell>
          <cell r="CP609">
            <v>0</v>
          </cell>
          <cell r="CQ609" t="str">
            <v>N/A</v>
          </cell>
          <cell r="CR609">
            <v>0</v>
          </cell>
          <cell r="CS609" t="str">
            <v>N/A</v>
          </cell>
          <cell r="CT609">
            <v>0</v>
          </cell>
          <cell r="CU609">
            <v>0</v>
          </cell>
          <cell r="CV609">
            <v>0</v>
          </cell>
          <cell r="CW609">
            <v>12431684</v>
          </cell>
          <cell r="CX609" t="str">
            <v>NO</v>
          </cell>
          <cell r="CY609" t="str">
            <v>N/A</v>
          </cell>
          <cell r="CZ609" t="str">
            <v>N/A</v>
          </cell>
          <cell r="DA609" t="str">
            <v>N/A</v>
          </cell>
          <cell r="DB609">
            <v>45291</v>
          </cell>
          <cell r="DC609">
            <v>45291</v>
          </cell>
          <cell r="DD609">
            <v>-51</v>
          </cell>
          <cell r="DE609" t="str">
            <v>NO</v>
          </cell>
          <cell r="DF609" t="str">
            <v>Bogotá D.C.</v>
          </cell>
          <cell r="DG609" t="str">
            <v>Cumplimiento</v>
          </cell>
          <cell r="DH609" t="str">
            <v>11-47-101018006</v>
          </cell>
          <cell r="DI609">
            <v>0</v>
          </cell>
          <cell r="DJ609" t="str">
            <v>Seguros del Estado S.A.</v>
          </cell>
          <cell r="DK609">
            <v>45260</v>
          </cell>
          <cell r="DL609" t="str">
            <v>29/11/2023 - 05/07/2024</v>
          </cell>
          <cell r="DM609">
            <v>45260</v>
          </cell>
          <cell r="DN609" t="str">
            <v>No se encuentra en la carpeta revisado 23/01/2024</v>
          </cell>
          <cell r="DO609" t="str">
            <v>Ninguna</v>
          </cell>
          <cell r="DP609" t="str">
            <v>Terminado</v>
          </cell>
          <cell r="DQ609" t="str">
            <v>Ingreso</v>
          </cell>
          <cell r="DR609" t="str">
            <v>N/A</v>
          </cell>
          <cell r="DS609" t="str">
            <v>INGENIERIA DE SISTEMAS</v>
          </cell>
          <cell r="DT609" t="str">
            <v>ESPECIALZACIÓN EN EVALUACION Y DESARROLLO DE PROYECTOS</v>
          </cell>
          <cell r="DU609" t="str">
            <v>MASCULINO</v>
          </cell>
        </row>
        <row r="610">
          <cell r="AY610" t="str">
            <v>JEP-575-2023</v>
          </cell>
          <cell r="AZ610" t="str">
            <v>JEP-CSPO-572-2023</v>
          </cell>
          <cell r="BA610" t="str">
            <v>Clara Torres</v>
          </cell>
          <cell r="BB610">
            <v>45036</v>
          </cell>
          <cell r="BC610" t="str">
            <v>Daniel Alfredo Correa Rodriguez</v>
          </cell>
          <cell r="BD610" t="str">
            <v>Contratos o convenios que no requieren pluralidad de ofertas</v>
          </cell>
          <cell r="BE610" t="str">
            <v>1. Prestación de servicios</v>
          </cell>
          <cell r="BF610" t="str">
            <v>Cédula de ciudadanía</v>
          </cell>
          <cell r="BG610">
            <v>80067836</v>
          </cell>
          <cell r="BH610">
            <v>1</v>
          </cell>
          <cell r="BI610" t="str">
            <v>Persona Natural</v>
          </cell>
          <cell r="BJ610" t="str">
            <v>Bogotá D.C.</v>
          </cell>
          <cell r="BK610" t="str">
            <v>Prestar servicios profesionales para apoyar la definición de las necesidades para el diseño de la herramienta tecnológica y de la base de datos destinada para el seguimiento al monitoreo integral , así como su implementación, en apoyo a la verificación judicial</v>
          </cell>
          <cell r="BL610" t="str">
            <v>Funciones de la dependencia</v>
          </cell>
          <cell r="BM610" t="str">
            <v>Harvey Danilo Suárez Morales</v>
          </cell>
          <cell r="BN610" t="str">
            <v>Secretaría Ejecutiva</v>
          </cell>
          <cell r="BO610" t="str">
            <v>B- Subsecretaría Ejecutiva</v>
          </cell>
          <cell r="BP610" t="str">
            <v>Gladys Celeide Prada Pardo</v>
          </cell>
          <cell r="BQ610">
            <v>60335962</v>
          </cell>
          <cell r="BR610" t="str">
            <v>AA - Oficina Asesora de Monitoreo Integral</v>
          </cell>
          <cell r="BS610" t="str">
            <v>N/A</v>
          </cell>
          <cell r="BT610" t="str">
            <v>N/A</v>
          </cell>
          <cell r="BU610" t="str">
            <v>N/A</v>
          </cell>
          <cell r="BV610" t="str">
            <v>Inversión</v>
          </cell>
          <cell r="BW610">
            <v>62487280</v>
          </cell>
          <cell r="BX610" t="str">
            <v>N/A</v>
          </cell>
          <cell r="BY610" t="str">
            <v>N/A</v>
          </cell>
          <cell r="BZ610">
            <v>7589549</v>
          </cell>
          <cell r="CA610" t="str">
            <v>N/A</v>
          </cell>
          <cell r="CB610">
            <v>73823</v>
          </cell>
          <cell r="CC610">
            <v>211923</v>
          </cell>
          <cell r="CD610">
            <v>2022011000068</v>
          </cell>
          <cell r="CE610">
            <v>45041</v>
          </cell>
          <cell r="CF610">
            <v>45043</v>
          </cell>
          <cell r="CG610" t="str">
            <v>N/A</v>
          </cell>
          <cell r="CH610" t="str">
            <v>N/A</v>
          </cell>
          <cell r="CI610" t="str">
            <v>N/A</v>
          </cell>
          <cell r="CJ610" t="str">
            <v>N/A</v>
          </cell>
          <cell r="CK610" t="str">
            <v>N/A</v>
          </cell>
          <cell r="CL610">
            <v>0</v>
          </cell>
          <cell r="CM610" t="str">
            <v>N/A</v>
          </cell>
          <cell r="CN610">
            <v>0</v>
          </cell>
          <cell r="CO610" t="str">
            <v>N/A</v>
          </cell>
          <cell r="CP610">
            <v>0</v>
          </cell>
          <cell r="CQ610" t="str">
            <v>N/A</v>
          </cell>
          <cell r="CR610">
            <v>0</v>
          </cell>
          <cell r="CS610" t="str">
            <v>N/A</v>
          </cell>
          <cell r="CT610">
            <v>0</v>
          </cell>
          <cell r="CU610" t="str">
            <v>N/A</v>
          </cell>
          <cell r="CV610">
            <v>0</v>
          </cell>
          <cell r="CW610">
            <v>62487280</v>
          </cell>
          <cell r="CX610" t="str">
            <v>NO</v>
          </cell>
          <cell r="CY610" t="str">
            <v>N/A</v>
          </cell>
          <cell r="CZ610" t="str">
            <v>N/A</v>
          </cell>
          <cell r="DA610" t="str">
            <v>N/A</v>
          </cell>
          <cell r="DB610">
            <v>45291</v>
          </cell>
          <cell r="DC610">
            <v>45291</v>
          </cell>
          <cell r="DD610">
            <v>-51</v>
          </cell>
          <cell r="DE610" t="str">
            <v>NO</v>
          </cell>
          <cell r="DF610" t="str">
            <v>Bogotá D.C.</v>
          </cell>
          <cell r="DG610" t="str">
            <v>Cumplimiento</v>
          </cell>
          <cell r="DH610" t="str">
            <v>18-47-101005550</v>
          </cell>
          <cell r="DI610">
            <v>0</v>
          </cell>
          <cell r="DJ610" t="str">
            <v>Seguros del Estado S.A.</v>
          </cell>
          <cell r="DK610">
            <v>45042</v>
          </cell>
          <cell r="DL610" t="str">
            <v>25/04/2023 - 05/07/2024</v>
          </cell>
          <cell r="DM610">
            <v>45043</v>
          </cell>
          <cell r="DN610" t="str">
            <v>https://jepcolombia.sharepoint.com/:b:/g/SE/DAJ/SDC/Efg9m0Qg2ftMpOWlzfjfSa8BPZez8jrA-DGmd7XAAWdnrA?e=BCO1vB</v>
          </cell>
          <cell r="DO610" t="str">
            <v>Ninguna</v>
          </cell>
          <cell r="DP610" t="str">
            <v>Terminado</v>
          </cell>
          <cell r="DQ610" t="str">
            <v>Ingreso</v>
          </cell>
          <cell r="DR610" t="str">
            <v>N/A</v>
          </cell>
          <cell r="DS610" t="str">
            <v>INGENIERO DE SISTEMAS</v>
          </cell>
          <cell r="DT610" t="str">
            <v>N/A</v>
          </cell>
          <cell r="DU610" t="str">
            <v>MASCULINO</v>
          </cell>
        </row>
        <row r="611">
          <cell r="AY611" t="str">
            <v>JEP-576-2023</v>
          </cell>
          <cell r="AZ611" t="str">
            <v>JEP-CSPO-573-2023</v>
          </cell>
          <cell r="BA611" t="str">
            <v>Clara Torres</v>
          </cell>
          <cell r="BB611">
            <v>45036</v>
          </cell>
          <cell r="BC611" t="str">
            <v>Fabian Steven Vanegas Ruiz</v>
          </cell>
          <cell r="BD611" t="str">
            <v>Contratos o convenios que no requieren pluralidad de ofertas</v>
          </cell>
          <cell r="BE611" t="str">
            <v>1. Prestación de servicios</v>
          </cell>
          <cell r="BF611" t="str">
            <v>Cédula de ciudadanía</v>
          </cell>
          <cell r="BG611">
            <v>1030638566</v>
          </cell>
          <cell r="BH611">
            <v>6</v>
          </cell>
          <cell r="BI611" t="str">
            <v>Persona Natural</v>
          </cell>
          <cell r="BJ611" t="str">
            <v>Bogotá D.C.</v>
          </cell>
          <cell r="BK611" t="str">
            <v>Prestar servicios profesionales para apoyar la definición de las necesidades para el diseño de la herramienta tecnológica y de la base de datos destinada para el seguimiento al monitoreo integral , así como su implementación, en apoyo a la verificación judicial</v>
          </cell>
          <cell r="BL611" t="str">
            <v>Funciones de la dependencia</v>
          </cell>
          <cell r="BM611" t="str">
            <v>Harvey Danilo Suárez Morales</v>
          </cell>
          <cell r="BN611" t="str">
            <v>Secretaría Ejecutiva</v>
          </cell>
          <cell r="BO611" t="str">
            <v>B- Subsecretaría Ejecutiva</v>
          </cell>
          <cell r="BP611" t="str">
            <v>Gladys Celeide Prada Pardo</v>
          </cell>
          <cell r="BQ611">
            <v>60335962</v>
          </cell>
          <cell r="BR611" t="str">
            <v>AA - Oficina Asesora de Monitoreo Integral</v>
          </cell>
          <cell r="BS611" t="str">
            <v>N/A</v>
          </cell>
          <cell r="BT611" t="str">
            <v>N/A</v>
          </cell>
          <cell r="BU611" t="str">
            <v>N/A</v>
          </cell>
          <cell r="BV611" t="str">
            <v>Inversión</v>
          </cell>
          <cell r="BW611">
            <v>62487280</v>
          </cell>
          <cell r="BX611" t="str">
            <v>N/A</v>
          </cell>
          <cell r="BY611" t="str">
            <v>N/A</v>
          </cell>
          <cell r="BZ611">
            <v>7589549</v>
          </cell>
          <cell r="CA611" t="str">
            <v>N/A</v>
          </cell>
          <cell r="CB611">
            <v>73723</v>
          </cell>
          <cell r="CC611">
            <v>212023</v>
          </cell>
          <cell r="CD611">
            <v>2022011000068</v>
          </cell>
          <cell r="CE611">
            <v>45041</v>
          </cell>
          <cell r="CF611">
            <v>45044</v>
          </cell>
          <cell r="CG611" t="str">
            <v>N/A</v>
          </cell>
          <cell r="CH611" t="str">
            <v>N/A</v>
          </cell>
          <cell r="CI611" t="str">
            <v>N/A</v>
          </cell>
          <cell r="CJ611" t="str">
            <v>N/A</v>
          </cell>
          <cell r="CK611" t="str">
            <v>N/A</v>
          </cell>
          <cell r="CL611">
            <v>0</v>
          </cell>
          <cell r="CM611" t="str">
            <v>N/A</v>
          </cell>
          <cell r="CN611">
            <v>0</v>
          </cell>
          <cell r="CO611" t="str">
            <v>N/A</v>
          </cell>
          <cell r="CP611">
            <v>0</v>
          </cell>
          <cell r="CQ611" t="str">
            <v>N/A</v>
          </cell>
          <cell r="CR611">
            <v>0</v>
          </cell>
          <cell r="CS611" t="str">
            <v>N/A</v>
          </cell>
          <cell r="CT611">
            <v>0</v>
          </cell>
          <cell r="CU611" t="str">
            <v>N/A</v>
          </cell>
          <cell r="CV611">
            <v>0</v>
          </cell>
          <cell r="CW611">
            <v>62487280</v>
          </cell>
          <cell r="CX611" t="str">
            <v>NO</v>
          </cell>
          <cell r="CY611" t="str">
            <v>N/A</v>
          </cell>
          <cell r="CZ611" t="str">
            <v>N/A</v>
          </cell>
          <cell r="DA611" t="str">
            <v>N/A</v>
          </cell>
          <cell r="DB611">
            <v>45291</v>
          </cell>
          <cell r="DC611">
            <v>45291</v>
          </cell>
          <cell r="DD611">
            <v>-51</v>
          </cell>
          <cell r="DE611" t="str">
            <v>NO</v>
          </cell>
          <cell r="DF611" t="str">
            <v>Bogotá D.C.</v>
          </cell>
          <cell r="DG611" t="str">
            <v>Cumplimiento</v>
          </cell>
          <cell r="DH611" t="str">
            <v>33-47-101011395</v>
          </cell>
          <cell r="DI611">
            <v>0</v>
          </cell>
          <cell r="DJ611" t="str">
            <v>Seguos del Estado S.A.</v>
          </cell>
          <cell r="DK611">
            <v>45041</v>
          </cell>
          <cell r="DL611" t="str">
            <v>25/04/2023 - 30/06/2024</v>
          </cell>
          <cell r="DM611">
            <v>45042</v>
          </cell>
          <cell r="DN611" t="str">
            <v>https://jepcolombia.sharepoint.com/:b:/g/SE/DAJ/SDC/ERU2n50wpApAn9jvM5CjpuEBKNeD6GBpuDx-bcy1iCwGSw?e=iL6tnP</v>
          </cell>
          <cell r="DO611" t="str">
            <v>Ninguna</v>
          </cell>
          <cell r="DP611" t="str">
            <v>Terminado</v>
          </cell>
          <cell r="DQ611" t="str">
            <v>Ingreso</v>
          </cell>
          <cell r="DR611" t="str">
            <v>N/A</v>
          </cell>
          <cell r="DS611" t="str">
            <v>INGENIERO ELECTRONICO Y TELECOMUNICACIONES</v>
          </cell>
          <cell r="DT611" t="str">
            <v>N/A</v>
          </cell>
          <cell r="DU611" t="str">
            <v>FEMENINO</v>
          </cell>
        </row>
        <row r="612">
          <cell r="AY612" t="str">
            <v>JEP-583-2023</v>
          </cell>
          <cell r="AZ612" t="str">
            <v>JEP-CSPO-580-2023</v>
          </cell>
          <cell r="BA612" t="str">
            <v>Paola Casas</v>
          </cell>
          <cell r="BB612">
            <v>45040</v>
          </cell>
          <cell r="BC612" t="str">
            <v>Gustavo Alonso Caicedo Urrego</v>
          </cell>
          <cell r="BD612" t="str">
            <v>Contratos o convenios que no requieren pluralidad de ofertas</v>
          </cell>
          <cell r="BE612" t="str">
            <v>1. Prestación de servicios</v>
          </cell>
          <cell r="BF612" t="str">
            <v>Cédula de ciudadanía</v>
          </cell>
          <cell r="BG612">
            <v>79807473</v>
          </cell>
          <cell r="BH612">
            <v>2</v>
          </cell>
          <cell r="BI612" t="str">
            <v>Persona Natural</v>
          </cell>
          <cell r="BJ612" t="str">
            <v>Bogotá D.C.</v>
          </cell>
          <cell r="BK612" t="str">
            <v>Prestar servicios profesionales para apoyar a la Secretaría Ejecutiva en la definición, implementación y supervisión de las actividades de gestión y análisis de información relativa al monitoreo integral, así como a la respuesta oportuna a las peticiones, quejas y reclamos de los asuntos que le correspondan a la dependencia</v>
          </cell>
          <cell r="BL612" t="str">
            <v>Administrativo Transversal</v>
          </cell>
          <cell r="BM612" t="str">
            <v>Harvey Danilo Suarez Morales</v>
          </cell>
          <cell r="BN612" t="str">
            <v>Secretaría Ejecutiva</v>
          </cell>
          <cell r="BO612" t="str">
            <v>B- Subsecretaría Ejecutiva</v>
          </cell>
          <cell r="BP612" t="str">
            <v>Gladys Celeide Prada Pardo</v>
          </cell>
          <cell r="BQ612">
            <v>60335962</v>
          </cell>
          <cell r="BR612" t="str">
            <v>AA - Oficina Asesora de Monitoreo Integral</v>
          </cell>
          <cell r="BS612" t="str">
            <v>N/A</v>
          </cell>
          <cell r="BT612" t="str">
            <v>N/A</v>
          </cell>
          <cell r="BU612" t="str">
            <v>N/A</v>
          </cell>
          <cell r="BV612" t="str">
            <v>Inversión</v>
          </cell>
          <cell r="BW612">
            <v>25500876</v>
          </cell>
          <cell r="BX612" t="str">
            <v>N/A</v>
          </cell>
          <cell r="BY612" t="str">
            <v>N/A</v>
          </cell>
          <cell r="BZ612">
            <v>6375222</v>
          </cell>
          <cell r="CA612" t="str">
            <v>N/A</v>
          </cell>
          <cell r="CB612">
            <v>74123</v>
          </cell>
          <cell r="CC612">
            <v>218723</v>
          </cell>
          <cell r="CD612">
            <v>2022011000068</v>
          </cell>
          <cell r="CE612">
            <v>45043</v>
          </cell>
          <cell r="CF612">
            <v>45045</v>
          </cell>
          <cell r="CG612" t="str">
            <v>N/A</v>
          </cell>
          <cell r="CH612" t="str">
            <v>N/A</v>
          </cell>
          <cell r="CI612" t="str">
            <v>N/A</v>
          </cell>
          <cell r="CJ612" t="str">
            <v>N/A</v>
          </cell>
          <cell r="CK612" t="str">
            <v>N/A</v>
          </cell>
          <cell r="CL612">
            <v>0</v>
          </cell>
          <cell r="CM612" t="str">
            <v>N/A</v>
          </cell>
          <cell r="CN612">
            <v>0</v>
          </cell>
          <cell r="CO612" t="str">
            <v>N/A</v>
          </cell>
          <cell r="CP612">
            <v>0</v>
          </cell>
          <cell r="CQ612" t="str">
            <v>N/A</v>
          </cell>
          <cell r="CR612">
            <v>0</v>
          </cell>
          <cell r="CS612" t="str">
            <v>N/A</v>
          </cell>
          <cell r="CT612">
            <v>0</v>
          </cell>
          <cell r="CU612">
            <v>0</v>
          </cell>
          <cell r="CV612">
            <v>0</v>
          </cell>
          <cell r="CW612">
            <v>25500876</v>
          </cell>
          <cell r="CX612" t="str">
            <v>NO</v>
          </cell>
          <cell r="CY612" t="str">
            <v>N/A</v>
          </cell>
          <cell r="CZ612" t="str">
            <v>N/A</v>
          </cell>
          <cell r="DA612" t="str">
            <v>N/A</v>
          </cell>
          <cell r="DB612">
            <v>45161</v>
          </cell>
          <cell r="DC612">
            <v>45161</v>
          </cell>
          <cell r="DD612">
            <v>-181</v>
          </cell>
          <cell r="DE612"/>
          <cell r="DF612" t="str">
            <v>Bogotá D.C.</v>
          </cell>
          <cell r="DG612" t="str">
            <v>Cumplimiento</v>
          </cell>
          <cell r="DH612" t="str">
            <v xml:space="preserve">	33-47-101011419</v>
          </cell>
          <cell r="DI612">
            <v>0</v>
          </cell>
          <cell r="DJ612" t="str">
            <v>Seguos del Estado S.A.</v>
          </cell>
          <cell r="DK612">
            <v>45043</v>
          </cell>
          <cell r="DL612" t="str">
            <v>27/04/2023 - 24/02/2024</v>
          </cell>
          <cell r="DM612">
            <v>45044</v>
          </cell>
          <cell r="DN612" t="str">
            <v>https://jepcolombia.sharepoint.com/:b:/g/SE/DAJ/SDC/ERk2kDzA7oxOqF8xRYEptr4BsOVlUrPDWIk2qllEiXGVMQ?e=Kqsw5h</v>
          </cell>
          <cell r="DO612" t="str">
            <v>Ninguna</v>
          </cell>
          <cell r="DP612" t="str">
            <v>Terminado</v>
          </cell>
          <cell r="DQ612" t="str">
            <v>Ingreso</v>
          </cell>
          <cell r="DR612" t="str">
            <v>N/A</v>
          </cell>
          <cell r="DS612" t="str">
            <v>INGENIERIA CATASTRAL Y GEODESIA</v>
          </cell>
          <cell r="DT612" t="str">
            <v>N/A</v>
          </cell>
          <cell r="DU612" t="str">
            <v>MASCULINO</v>
          </cell>
        </row>
        <row r="613">
          <cell r="AY613" t="str">
            <v>JEP-584-2023</v>
          </cell>
          <cell r="AZ613" t="str">
            <v>JEP-CSPO-581-2023</v>
          </cell>
          <cell r="BA613" t="str">
            <v>Paola Casas</v>
          </cell>
          <cell r="BB613">
            <v>45040</v>
          </cell>
          <cell r="BC613" t="str">
            <v>Yuly Andrea Alvarez Lombo</v>
          </cell>
          <cell r="BD613" t="str">
            <v>Contratos o convenios que no requieren pluralidad de ofertas</v>
          </cell>
          <cell r="BE613" t="str">
            <v>1. Prestación de servicios</v>
          </cell>
          <cell r="BF613" t="str">
            <v>Cédula de ciudadanía</v>
          </cell>
          <cell r="BG613">
            <v>53064182</v>
          </cell>
          <cell r="BH613">
            <v>1</v>
          </cell>
          <cell r="BI613" t="str">
            <v>Persona Natural</v>
          </cell>
          <cell r="BJ613" t="str">
            <v>Bogotá D.C.</v>
          </cell>
          <cell r="BK613" t="str">
            <v>Prestar servicios profesionales para apoyar a la Secretaría Ejecutiva en la definición, implementación y supervisión de las actividades de gestión y análisis de información relativa al monitoreo integral, así como a la respuesta oportuna a las peticiones, quejas y reclamos de los asuntos que le correspondan a la dependencia.</v>
          </cell>
          <cell r="BL613" t="str">
            <v>Administrativo Transversal</v>
          </cell>
          <cell r="BM613" t="str">
            <v>Harvey Danilo Suarez Morales</v>
          </cell>
          <cell r="BN613" t="str">
            <v>Secretaría Ejecutiva</v>
          </cell>
          <cell r="BO613" t="str">
            <v>B- Subsecretaría Ejecutiva</v>
          </cell>
          <cell r="BP613" t="str">
            <v>Angela Maria Mora Soto</v>
          </cell>
          <cell r="BQ613">
            <v>52085127</v>
          </cell>
          <cell r="BR613" t="str">
            <v>B - Subsecretaría Ejecutiva</v>
          </cell>
          <cell r="BS613" t="str">
            <v>N/A</v>
          </cell>
          <cell r="BT613" t="str">
            <v>N/A</v>
          </cell>
          <cell r="BU613" t="str">
            <v>N/A</v>
          </cell>
          <cell r="BV613" t="str">
            <v>Inversión</v>
          </cell>
          <cell r="BW613">
            <v>25500876</v>
          </cell>
          <cell r="BX613" t="str">
            <v>N/A</v>
          </cell>
          <cell r="BY613" t="str">
            <v>N/A</v>
          </cell>
          <cell r="BZ613">
            <v>6375222</v>
          </cell>
          <cell r="CA613" t="str">
            <v>N/A</v>
          </cell>
          <cell r="CB613">
            <v>74023</v>
          </cell>
          <cell r="CC613">
            <v>218623</v>
          </cell>
          <cell r="CD613" t="str">
            <v xml:space="preserve">	2022011000068</v>
          </cell>
          <cell r="CE613">
            <v>45043</v>
          </cell>
          <cell r="CF613">
            <v>45045</v>
          </cell>
          <cell r="CG613" t="str">
            <v>N/A</v>
          </cell>
          <cell r="CH613" t="str">
            <v>N/A</v>
          </cell>
          <cell r="CI613" t="str">
            <v>N/A</v>
          </cell>
          <cell r="CJ613" t="str">
            <v>N/A</v>
          </cell>
          <cell r="CK613" t="str">
            <v>N/A</v>
          </cell>
          <cell r="CL613">
            <v>0</v>
          </cell>
          <cell r="CM613" t="str">
            <v>N/A</v>
          </cell>
          <cell r="CN613">
            <v>0</v>
          </cell>
          <cell r="CO613" t="str">
            <v>N/A</v>
          </cell>
          <cell r="CP613">
            <v>0</v>
          </cell>
          <cell r="CQ613" t="str">
            <v>N/A</v>
          </cell>
          <cell r="CR613">
            <v>0</v>
          </cell>
          <cell r="CS613" t="str">
            <v>N/A</v>
          </cell>
          <cell r="CT613">
            <v>0</v>
          </cell>
          <cell r="CU613">
            <v>0</v>
          </cell>
          <cell r="CV613">
            <v>-107</v>
          </cell>
          <cell r="CW613">
            <v>25500876</v>
          </cell>
          <cell r="CX613" t="str">
            <v>NO</v>
          </cell>
          <cell r="CY613" t="str">
            <v>N/A</v>
          </cell>
          <cell r="CZ613" t="str">
            <v>N/A</v>
          </cell>
          <cell r="DA613" t="str">
            <v>N/A</v>
          </cell>
          <cell r="DB613">
            <v>45161</v>
          </cell>
          <cell r="DC613">
            <v>45054</v>
          </cell>
          <cell r="DD613">
            <v>-288</v>
          </cell>
          <cell r="DE613" t="str">
            <v>SI</v>
          </cell>
          <cell r="DF613" t="str">
            <v>Bogotá D.C.</v>
          </cell>
          <cell r="DG613" t="str">
            <v>Cumplimiento</v>
          </cell>
          <cell r="DH613" t="str">
            <v>33-47-101011418</v>
          </cell>
          <cell r="DI613">
            <v>0</v>
          </cell>
          <cell r="DJ613" t="str">
            <v>Seguos del Estado S.A.</v>
          </cell>
          <cell r="DK613">
            <v>45043</v>
          </cell>
          <cell r="DL613" t="str">
            <v>27/04/2023 - 24/02/2024</v>
          </cell>
          <cell r="DM613">
            <v>45044</v>
          </cell>
          <cell r="DN613" t="str">
            <v>https://jepcolombia.sharepoint.com/:b:/g/SE/DAJ/SDC/EcKh14DHG9RCmqcK3WMMFn4BsuzjbOzKQOlUB-pAt1lfqg?e=5FgPPk</v>
          </cell>
          <cell r="DO613" t="str">
            <v>Ejecución hasta el 8/05/2023</v>
          </cell>
          <cell r="DP613" t="str">
            <v>Terminado</v>
          </cell>
          <cell r="DQ613" t="str">
            <v>Terminación anticipada</v>
          </cell>
          <cell r="DR613" t="str">
            <v>N/A</v>
          </cell>
          <cell r="DS613" t="str">
            <v>PSICOLOGIA</v>
          </cell>
          <cell r="DT613" t="str">
            <v>N/A</v>
          </cell>
          <cell r="DU613" t="str">
            <v>FEMENINO</v>
          </cell>
        </row>
        <row r="614">
          <cell r="AY614" t="str">
            <v>JEP-517-2023</v>
          </cell>
          <cell r="AZ614" t="str">
            <v>JEP-CSPO-516-2023</v>
          </cell>
          <cell r="BA614" t="str">
            <v>Jairo Cuellar</v>
          </cell>
          <cell r="BB614">
            <v>44993</v>
          </cell>
          <cell r="BC614" t="str">
            <v>Juan Carlos Camargo Pérez</v>
          </cell>
          <cell r="BD614" t="str">
            <v>Contratos o convenios que no requieren pluralidad de ofertas</v>
          </cell>
          <cell r="BE614" t="str">
            <v>1. Prestación de servicios</v>
          </cell>
          <cell r="BF614" t="str">
            <v>Cédula de ciudadanía</v>
          </cell>
          <cell r="BG614">
            <v>88179540</v>
          </cell>
          <cell r="BH614">
            <v>5</v>
          </cell>
          <cell r="BI614" t="str">
            <v>Persona Natural</v>
          </cell>
          <cell r="BJ614" t="str">
            <v>Bogotá D.C.</v>
          </cell>
          <cell r="BK614" t="str">
            <v>Prestar servicios para apoyar a la Secretaría Ejecutiva en la gestión y análisis  de información estadística y geográfica relativa al monitoreo integral,  en apoyo a la verificación judicial.</v>
          </cell>
          <cell r="BL614"/>
          <cell r="BM614" t="str">
            <v>Harvey Danilo Suarez Morales</v>
          </cell>
          <cell r="BN614" t="str">
            <v>Secretaría Ejecutiva</v>
          </cell>
          <cell r="BO614" t="str">
            <v>B- Subsecretaría Ejecutiva</v>
          </cell>
          <cell r="BP614" t="str">
            <v>Gladys Celeide Prada Pardo</v>
          </cell>
          <cell r="BQ614">
            <v>60335962</v>
          </cell>
          <cell r="BR614" t="str">
            <v>AA - Oficina Asesora de Monitoreo Integral</v>
          </cell>
          <cell r="BS614" t="str">
            <v>N/A</v>
          </cell>
          <cell r="BT614" t="str">
            <v>N/A</v>
          </cell>
          <cell r="BU614" t="str">
            <v>N/A</v>
          </cell>
          <cell r="BV614" t="str">
            <v>Inversión</v>
          </cell>
          <cell r="BW614">
            <v>15179092</v>
          </cell>
          <cell r="BX614" t="str">
            <v>N/A</v>
          </cell>
          <cell r="BY614" t="str">
            <v>N/A</v>
          </cell>
          <cell r="BZ614">
            <v>3794773</v>
          </cell>
          <cell r="CA614" t="str">
            <v>N/A</v>
          </cell>
          <cell r="CB614">
            <v>74423</v>
          </cell>
          <cell r="CC614">
            <v>154023</v>
          </cell>
          <cell r="CD614">
            <v>2022011000068</v>
          </cell>
          <cell r="CE614">
            <v>45001</v>
          </cell>
          <cell r="CF614">
            <v>45006</v>
          </cell>
          <cell r="CG614" t="str">
            <v>N/A</v>
          </cell>
          <cell r="CH614" t="str">
            <v>N/A</v>
          </cell>
          <cell r="CI614" t="str">
            <v>N/A</v>
          </cell>
          <cell r="CJ614" t="str">
            <v>N/A</v>
          </cell>
          <cell r="CK614" t="str">
            <v>N/A</v>
          </cell>
          <cell r="CL614">
            <v>0</v>
          </cell>
          <cell r="CM614" t="str">
            <v>N/A</v>
          </cell>
          <cell r="CN614">
            <v>0</v>
          </cell>
          <cell r="CO614" t="str">
            <v>N/A</v>
          </cell>
          <cell r="CP614">
            <v>0</v>
          </cell>
          <cell r="CQ614" t="str">
            <v>N/A</v>
          </cell>
          <cell r="CR614">
            <v>0</v>
          </cell>
          <cell r="CS614" t="str">
            <v>N/A</v>
          </cell>
          <cell r="CT614">
            <v>0</v>
          </cell>
          <cell r="CU614">
            <v>0</v>
          </cell>
          <cell r="CV614">
            <v>0</v>
          </cell>
          <cell r="CW614">
            <v>15179092</v>
          </cell>
          <cell r="CX614" t="str">
            <v>NO</v>
          </cell>
          <cell r="CY614" t="str">
            <v>N/A</v>
          </cell>
          <cell r="CZ614" t="str">
            <v>N/A</v>
          </cell>
          <cell r="DA614" t="str">
            <v>N/A</v>
          </cell>
          <cell r="DB614">
            <v>45107</v>
          </cell>
          <cell r="DC614">
            <v>45107</v>
          </cell>
          <cell r="DD614">
            <v>-235</v>
          </cell>
          <cell r="DE614" t="str">
            <v>NO</v>
          </cell>
          <cell r="DF614" t="str">
            <v>Bogotá D.C.</v>
          </cell>
          <cell r="DG614" t="str">
            <v>Cumplimiento</v>
          </cell>
          <cell r="DH614" t="str">
            <v>340 47 994000044302</v>
          </cell>
          <cell r="DI614">
            <v>0</v>
          </cell>
          <cell r="DJ614" t="str">
            <v>Aseguradora Solidaria de Colombia</v>
          </cell>
          <cell r="DK614">
            <v>45001</v>
          </cell>
          <cell r="DL614" t="str">
            <v>16/03/2023 - 10/01/24</v>
          </cell>
          <cell r="DM614">
            <v>45002</v>
          </cell>
          <cell r="DN614" t="str">
            <v>https://jepcolombia.sharepoint.com/:b:/g/SE/DAJ/SDC/EVONx6mJNXVHkZrrUooAChMBZy5Hvt58CivThJnR861KLA?e=WPJTEI</v>
          </cell>
          <cell r="DO614" t="str">
            <v>Ninguna</v>
          </cell>
          <cell r="DP614" t="str">
            <v>Terminado</v>
          </cell>
          <cell r="DQ614" t="str">
            <v>Ingreso</v>
          </cell>
          <cell r="DR614" t="str">
            <v>N/A</v>
          </cell>
          <cell r="DS614" t="str">
            <v>SIN TITULO</v>
          </cell>
          <cell r="DT614" t="str">
            <v>N/A</v>
          </cell>
          <cell r="DU614" t="str">
            <v>MASCULINO</v>
          </cell>
        </row>
        <row r="615">
          <cell r="AY615" t="str">
            <v>JEP-518-2023</v>
          </cell>
          <cell r="AZ615" t="str">
            <v>JEP-CSPO-517-2023</v>
          </cell>
          <cell r="BA615" t="str">
            <v>Jairo Cuellar</v>
          </cell>
          <cell r="BB615">
            <v>44993</v>
          </cell>
          <cell r="BC615" t="str">
            <v>Lorrin Giselle Moreno Ochoa</v>
          </cell>
          <cell r="BD615" t="str">
            <v>Contratos o convenios que no requieren pluralidad de ofertas</v>
          </cell>
          <cell r="BE615" t="str">
            <v>1. Prestación de servicios</v>
          </cell>
          <cell r="BF615" t="str">
            <v>Cédula de ciudadanía</v>
          </cell>
          <cell r="BG615">
            <v>1030595688</v>
          </cell>
          <cell r="BH615">
            <v>1</v>
          </cell>
          <cell r="BI615" t="str">
            <v>Persona Natural</v>
          </cell>
          <cell r="BJ615" t="str">
            <v>Bogotá D.C.</v>
          </cell>
          <cell r="BK615" t="str">
            <v>Prestar servicios para apoyar a la Secretaría Ejecutiva en la organización del archivo y gestión documental de las actividades de las actividades  relativas al monitoreo integral en apoyo a la verificación judicial de acuerdo con los lineamientos administrativos de la JEP, así como en la gestión, la revisión y el seguimiento administrativo de los informes presentados por los contratistas adscritos al equipo de monitoreo integral</v>
          </cell>
          <cell r="BL615" t="str">
            <v>Funciones de la dependencia</v>
          </cell>
          <cell r="BM615" t="str">
            <v>Harvey Danilo Suarez Morales</v>
          </cell>
          <cell r="BN615" t="str">
            <v>Secretaría Ejecutiva</v>
          </cell>
          <cell r="BO615" t="str">
            <v>B- Subsecretaría Ejecutiva</v>
          </cell>
          <cell r="BP615" t="str">
            <v>Gladys Celeide Prada Pardo</v>
          </cell>
          <cell r="BQ615">
            <v>60335962</v>
          </cell>
          <cell r="BR615" t="str">
            <v>AA - Oficina Asesora de Monitoreo Integral</v>
          </cell>
          <cell r="BS615" t="str">
            <v>N/A</v>
          </cell>
          <cell r="BT615" t="str">
            <v>N/A</v>
          </cell>
          <cell r="BU615" t="str">
            <v>N/A</v>
          </cell>
          <cell r="BV615" t="str">
            <v>Inversión</v>
          </cell>
          <cell r="BW615">
            <v>37947730</v>
          </cell>
          <cell r="BX615" t="str">
            <v>N/A</v>
          </cell>
          <cell r="BY615" t="str">
            <v>N/A</v>
          </cell>
          <cell r="BZ615">
            <v>3794773</v>
          </cell>
          <cell r="CA615" t="str">
            <v>N/A</v>
          </cell>
          <cell r="CB615">
            <v>143623</v>
          </cell>
          <cell r="CC615">
            <v>74623</v>
          </cell>
          <cell r="CD615">
            <v>2022011000068</v>
          </cell>
          <cell r="CE615">
            <v>44996</v>
          </cell>
          <cell r="CF615">
            <v>44999</v>
          </cell>
          <cell r="CG615" t="str">
            <v>N/A</v>
          </cell>
          <cell r="CH615" t="str">
            <v>N/A</v>
          </cell>
          <cell r="CI615" t="str">
            <v>N/A</v>
          </cell>
          <cell r="CJ615" t="str">
            <v>N/A</v>
          </cell>
          <cell r="CK615" t="str">
            <v>N/A</v>
          </cell>
          <cell r="CL615">
            <v>0</v>
          </cell>
          <cell r="CM615" t="str">
            <v>N/A</v>
          </cell>
          <cell r="CN615">
            <v>0</v>
          </cell>
          <cell r="CO615" t="str">
            <v>N/A</v>
          </cell>
          <cell r="CP615">
            <v>0</v>
          </cell>
          <cell r="CQ615" t="str">
            <v>N/A</v>
          </cell>
          <cell r="CR615">
            <v>0</v>
          </cell>
          <cell r="CS615" t="str">
            <v>N/A</v>
          </cell>
          <cell r="CT615">
            <v>0</v>
          </cell>
          <cell r="CU615">
            <v>0</v>
          </cell>
          <cell r="CV615">
            <v>-167</v>
          </cell>
          <cell r="CW615">
            <v>37947730</v>
          </cell>
          <cell r="CX615" t="str">
            <v>NO</v>
          </cell>
          <cell r="CY615" t="str">
            <v>N/A</v>
          </cell>
          <cell r="CZ615" t="str">
            <v>N/A</v>
          </cell>
          <cell r="DA615" t="str">
            <v>N/A</v>
          </cell>
          <cell r="DB615">
            <v>45291</v>
          </cell>
          <cell r="DC615">
            <v>45124</v>
          </cell>
          <cell r="DD615">
            <v>-218</v>
          </cell>
          <cell r="DE615" t="str">
            <v>NO</v>
          </cell>
          <cell r="DF615" t="str">
            <v>Bogotá D.C.</v>
          </cell>
          <cell r="DG615" t="str">
            <v>Cumplimiento</v>
          </cell>
          <cell r="DH615" t="str">
            <v>340 47 994000044195</v>
          </cell>
          <cell r="DI615">
            <v>0</v>
          </cell>
          <cell r="DJ615" t="str">
            <v>Aseguradora Solidaria de Colombia</v>
          </cell>
          <cell r="DK615">
            <v>44998</v>
          </cell>
          <cell r="DL615" t="str">
            <v>11/03/2023 - 10/07/24</v>
          </cell>
          <cell r="DM615">
            <v>44998</v>
          </cell>
          <cell r="DN615" t="str">
            <v>https://jepcolombia.sharepoint.com/:b:/g/SE/DAJ/SDC/EU0Qv_ZCHUxIoafqc-BS4I0BaQUYu1ZRCIaM5tgwsdmd0A?e=lY70Xy</v>
          </cell>
          <cell r="DO615" t="str">
            <v>Se da por terminado el contrato de PS de manera anticipada con ejecución hasta el 17/07/2023</v>
          </cell>
          <cell r="DP615" t="str">
            <v>Terminado</v>
          </cell>
          <cell r="DQ615" t="str">
            <v>Terminación anticipada</v>
          </cell>
          <cell r="DR615" t="str">
            <v>N/A</v>
          </cell>
          <cell r="DS615" t="str">
            <v>PSICOLOGIA</v>
          </cell>
          <cell r="DT615" t="str">
            <v>TECNICO LABORAL POR COMPETENCIAS EN DIGITACION Y SISTEMAS</v>
          </cell>
          <cell r="DU615" t="str">
            <v>FEMENINO</v>
          </cell>
        </row>
        <row r="616">
          <cell r="AY616" t="str">
            <v>JEP-577-2023</v>
          </cell>
          <cell r="AZ616" t="str">
            <v>JEP-CSPO-574-2023</v>
          </cell>
          <cell r="BA616" t="str">
            <v>Clara Torres</v>
          </cell>
          <cell r="BB616">
            <v>45036</v>
          </cell>
          <cell r="BC616" t="str">
            <v>Sandra Milena Bermúdez Mejía</v>
          </cell>
          <cell r="BD616" t="str">
            <v>Contratos o convenios que no requieren pluralidad de ofertas</v>
          </cell>
          <cell r="BE616" t="str">
            <v>1. Prestación de servicios</v>
          </cell>
          <cell r="BF616" t="str">
            <v>Cédula de ciudadanía</v>
          </cell>
          <cell r="BG616">
            <v>52522085</v>
          </cell>
          <cell r="BH616">
            <v>5</v>
          </cell>
          <cell r="BI616" t="str">
            <v>Persona Natural</v>
          </cell>
          <cell r="BJ616" t="str">
            <v>Funza</v>
          </cell>
          <cell r="BK616" t="str">
            <v>Prestar servicios para apoyar a la Secretaría Ejecutiva en la organización del archivo y gestión documental de las actividades de las actividades  relativas al monitoreo integral en apoyo a la verificación judicial de acuerdo con los lineamientos administrativos de la JEP, así como en la gestión, la revisión y el seguimiento administrativo de los informes presentados por los contratistas adscritos al equipo de monitoreo integral</v>
          </cell>
          <cell r="BL616" t="str">
            <v>Administrativo Transversal</v>
          </cell>
          <cell r="BM616" t="str">
            <v>Harvey Danilo Suárez Morales</v>
          </cell>
          <cell r="BN616" t="str">
            <v>Secretaría Ejecutiva</v>
          </cell>
          <cell r="BO616" t="str">
            <v>B- Subsecretaría Ejecutiva</v>
          </cell>
          <cell r="BP616" t="str">
            <v>Gladys Celeide Prada Pardo</v>
          </cell>
          <cell r="BQ616">
            <v>60335962</v>
          </cell>
          <cell r="BR616" t="str">
            <v>AA - Oficina Asesora de Monitoreo Integral</v>
          </cell>
          <cell r="BS616" t="str">
            <v>N/A</v>
          </cell>
          <cell r="BT616" t="str">
            <v>N/A</v>
          </cell>
          <cell r="BU616" t="str">
            <v>N/A</v>
          </cell>
          <cell r="BV616" t="str">
            <v>Inversión</v>
          </cell>
          <cell r="BW616">
            <v>31243628</v>
          </cell>
          <cell r="BX616" t="str">
            <v>N/A</v>
          </cell>
          <cell r="BY616" t="str">
            <v>N/A</v>
          </cell>
          <cell r="BZ616">
            <v>3794773</v>
          </cell>
          <cell r="CA616" t="str">
            <v>N/A</v>
          </cell>
          <cell r="CB616">
            <v>74523</v>
          </cell>
          <cell r="CC616">
            <v>212123</v>
          </cell>
          <cell r="CD616" t="str">
            <v xml:space="preserve">	2022011000068</v>
          </cell>
          <cell r="CE616">
            <v>45041</v>
          </cell>
          <cell r="CF616">
            <v>45043</v>
          </cell>
          <cell r="CG616" t="str">
            <v>N/A</v>
          </cell>
          <cell r="CH616" t="str">
            <v>N/A</v>
          </cell>
          <cell r="CI616" t="str">
            <v>N/A</v>
          </cell>
          <cell r="CJ616" t="str">
            <v>N/A</v>
          </cell>
          <cell r="CK616" t="str">
            <v>N/A</v>
          </cell>
          <cell r="CL616">
            <v>0</v>
          </cell>
          <cell r="CM616" t="str">
            <v>N/A</v>
          </cell>
          <cell r="CN616">
            <v>0</v>
          </cell>
          <cell r="CO616" t="str">
            <v>N/A</v>
          </cell>
          <cell r="CP616">
            <v>0</v>
          </cell>
          <cell r="CQ616" t="str">
            <v>N/A</v>
          </cell>
          <cell r="CR616">
            <v>0</v>
          </cell>
          <cell r="CS616" t="str">
            <v>N/A</v>
          </cell>
          <cell r="CT616">
            <v>0</v>
          </cell>
          <cell r="CU616" t="str">
            <v>N/A</v>
          </cell>
          <cell r="CV616">
            <v>0</v>
          </cell>
          <cell r="CW616">
            <v>31243628</v>
          </cell>
          <cell r="CX616" t="str">
            <v>NO</v>
          </cell>
          <cell r="CY616" t="str">
            <v>N/A</v>
          </cell>
          <cell r="CZ616" t="str">
            <v>N/A</v>
          </cell>
          <cell r="DA616" t="str">
            <v>N/A</v>
          </cell>
          <cell r="DB616">
            <v>45291</v>
          </cell>
          <cell r="DC616">
            <v>45291</v>
          </cell>
          <cell r="DD616">
            <v>-51</v>
          </cell>
          <cell r="DE616" t="str">
            <v>NO</v>
          </cell>
          <cell r="DF616" t="str">
            <v>Bogotá D.C.</v>
          </cell>
          <cell r="DG616" t="str">
            <v>Cumplimiento</v>
          </cell>
          <cell r="DH616" t="str">
            <v>15-47-101011306</v>
          </cell>
          <cell r="DI616">
            <v>0</v>
          </cell>
          <cell r="DJ616" t="str">
            <v>Seguos del Estado S.A.</v>
          </cell>
          <cell r="DK616">
            <v>45042</v>
          </cell>
          <cell r="DL616" t="str">
            <v>25/04/2023 - 30/06/2024</v>
          </cell>
          <cell r="DM616">
            <v>45043</v>
          </cell>
          <cell r="DN616" t="str">
            <v>https://jepcolombia.sharepoint.com/:b:/g/SE/DAJ/SDC/ETjoAiH4ihJOoO81wP0ZDpgBv8QMadj0ORmTpcK8toO_ZA?e=20HshW</v>
          </cell>
          <cell r="DO616" t="str">
            <v>Ninguna</v>
          </cell>
          <cell r="DP616" t="str">
            <v>Terminado</v>
          </cell>
          <cell r="DQ616" t="str">
            <v>Ingreso</v>
          </cell>
          <cell r="DR616" t="str">
            <v>N/A</v>
          </cell>
          <cell r="DS616" t="str">
            <v>CONTADURIA PUBLICA</v>
          </cell>
          <cell r="DT616" t="str">
            <v>N/A</v>
          </cell>
          <cell r="DU616" t="str">
            <v>MASCULINO</v>
          </cell>
        </row>
        <row r="617">
          <cell r="AY617" t="str">
            <v>JEP-579-2023</v>
          </cell>
          <cell r="AZ617" t="str">
            <v>JEP-CSPO-576-2023</v>
          </cell>
          <cell r="BA617" t="str">
            <v>Angela Esquivel</v>
          </cell>
          <cell r="BB617" t="str">
            <v>23/02/2023
24/04/2023</v>
          </cell>
          <cell r="BC617" t="str">
            <v>Marco Antonio López Espitia</v>
          </cell>
          <cell r="BD617" t="str">
            <v>Contratos o convenios que no requieren pluralidad de ofertas</v>
          </cell>
          <cell r="BE617" t="str">
            <v>1. Prestación de servicios</v>
          </cell>
          <cell r="BF617" t="str">
            <v>Cédula de ciudadanía</v>
          </cell>
          <cell r="BG617">
            <v>74381892</v>
          </cell>
          <cell r="BH617">
            <v>6</v>
          </cell>
          <cell r="BI617" t="str">
            <v>Persona Natural</v>
          </cell>
          <cell r="BJ617" t="str">
            <v>Bogotá D.C.</v>
          </cell>
          <cell r="BK617" t="str">
            <v>Apoyar y acompañar al Departamento de Gestión Territorial en las labores de planeación y seguimiento relacionadas con el despliegue territorial que apoya la dependencia, en el marco de los lineamientos para la aplicación del enfoque territorial en la Secretaría Ejecutiva de la JEP y en relación con los macrocasos priorizados, medidas cautelares y demás procesos relacionados con la actividad judicial</v>
          </cell>
          <cell r="BL617" t="str">
            <v>Misional</v>
          </cell>
          <cell r="BM617" t="str">
            <v>Harvey Danilo Suárez Morales</v>
          </cell>
          <cell r="BN617" t="str">
            <v>Secretaría Ejecutiva</v>
          </cell>
          <cell r="BO617" t="str">
            <v xml:space="preserve">BB- Departamento de Gestión Territorial </v>
          </cell>
          <cell r="BP617" t="str">
            <v>Gloria Patricia Cala Navarro</v>
          </cell>
          <cell r="BQ617">
            <v>45761628</v>
          </cell>
          <cell r="BR617" t="str">
            <v xml:space="preserve">BB- Departamento de Gestión Territorial </v>
          </cell>
          <cell r="BS617" t="str">
            <v>N/A</v>
          </cell>
          <cell r="BT617" t="str">
            <v>N/A</v>
          </cell>
          <cell r="BU617" t="str">
            <v>N/A</v>
          </cell>
          <cell r="BV617" t="str">
            <v>Inversión</v>
          </cell>
          <cell r="BW617">
            <v>69216704</v>
          </cell>
          <cell r="BX617" t="str">
            <v>N/A</v>
          </cell>
          <cell r="BY617" t="str">
            <v>N/A</v>
          </cell>
          <cell r="BZ617">
            <v>8652088</v>
          </cell>
          <cell r="CA617" t="str">
            <v>N/A</v>
          </cell>
          <cell r="CB617">
            <v>43323</v>
          </cell>
          <cell r="CC617">
            <v>235423</v>
          </cell>
          <cell r="CD617">
            <v>2022011000068</v>
          </cell>
          <cell r="CE617">
            <v>45054</v>
          </cell>
          <cell r="CF617">
            <v>45058</v>
          </cell>
          <cell r="CG617" t="str">
            <v>N/A</v>
          </cell>
          <cell r="CH617" t="str">
            <v>N/A</v>
          </cell>
          <cell r="CI617" t="str">
            <v>N/A</v>
          </cell>
          <cell r="CJ617" t="str">
            <v>N/A</v>
          </cell>
          <cell r="CK617" t="str">
            <v>N/A</v>
          </cell>
          <cell r="CL617">
            <v>-2884048</v>
          </cell>
          <cell r="CM617">
            <v>45288</v>
          </cell>
          <cell r="CN617">
            <v>33068280</v>
          </cell>
          <cell r="CO617">
            <v>45288</v>
          </cell>
          <cell r="CP617">
            <v>0</v>
          </cell>
          <cell r="CQ617" t="str">
            <v>N/A</v>
          </cell>
          <cell r="CR617">
            <v>0</v>
          </cell>
          <cell r="CS617" t="str">
            <v>N/A</v>
          </cell>
          <cell r="CT617">
            <v>1</v>
          </cell>
          <cell r="CU617">
            <v>45288</v>
          </cell>
          <cell r="CV617">
            <v>106</v>
          </cell>
          <cell r="CW617">
            <v>99400936</v>
          </cell>
          <cell r="CX617" t="str">
            <v>SI</v>
          </cell>
          <cell r="CY617">
            <v>33068280</v>
          </cell>
          <cell r="CZ617" t="str">
            <v>N/A</v>
          </cell>
          <cell r="DA617" t="str">
            <v>N/A</v>
          </cell>
          <cell r="DB617">
            <v>45291</v>
          </cell>
          <cell r="DC617">
            <v>45397</v>
          </cell>
          <cell r="DD617">
            <v>55</v>
          </cell>
          <cell r="DE617" t="str">
            <v>NO</v>
          </cell>
          <cell r="DF617" t="str">
            <v>Bogotá D.C.</v>
          </cell>
          <cell r="DG617" t="str">
            <v>Cumplimiento</v>
          </cell>
          <cell r="DH617" t="str">
            <v xml:space="preserve">	21-45-101409027</v>
          </cell>
          <cell r="DI617">
            <v>0</v>
          </cell>
          <cell r="DJ617" t="str">
            <v>Seguros del Estado S.A.</v>
          </cell>
          <cell r="DK617">
            <v>45055</v>
          </cell>
          <cell r="DL617" t="str">
            <v>08/05/2023 - 01/07/2024</v>
          </cell>
          <cell r="DM617">
            <v>45057</v>
          </cell>
          <cell r="DN617" t="str">
            <v>https://jepcolombia.sharepoint.com/:b:/g/SE/DAJ/SDC/EQ3ppL4-235IkeG2yDSnOy0B44zeupiivdVGzaFOgmHHJA?e=SJMIqF</v>
          </cell>
          <cell r="DO617" t="str">
            <v>La Abogada Angela Esquivel manifiesta que el contrato no se va a firmar, por lo tanto se va a solicitar que la entidad tome la decisión de rechazarlo.
El contrato se hizo inicialmente con los consecutivos JEP-480-2023JEP-CSPO-479-2023 Angela Esquivel23/02/2023 Mónica Johanna Rueda Rincón. 
No obstante, en tanto ese proceso fue rechazado por la entidad y se encuentra en manos del proveedor, no es posible sobre el mismo proceso crear un nuevo contrato, se requiere un numero nuevo de proceso y contrato.
Mediante Otrosí N°1 el 28/12/2023 se publica la adición y prórroga del contrato JEP-579-2023</v>
          </cell>
          <cell r="DP617" t="str">
            <v>En ejecución</v>
          </cell>
          <cell r="DQ617" t="str">
            <v>Adición y prorroga</v>
          </cell>
          <cell r="DR617" t="str">
            <v>N/A</v>
          </cell>
          <cell r="DS617" t="str">
            <v>CIENCIAS POLITICAS</v>
          </cell>
          <cell r="DT617" t="str">
            <v>N/A</v>
          </cell>
          <cell r="DU617" t="str">
            <v>MASCULINO</v>
          </cell>
        </row>
        <row r="618">
          <cell r="AY618" t="str">
            <v>JEP-434-2023</v>
          </cell>
          <cell r="AZ618" t="str">
            <v>JEP-CSPO-434-2023</v>
          </cell>
          <cell r="BA618" t="str">
            <v>Arinson Ruiz</v>
          </cell>
          <cell r="BB618">
            <v>44974</v>
          </cell>
          <cell r="BC618" t="str">
            <v xml:space="preserve">Jineth Zujey Gomez Calvo </v>
          </cell>
          <cell r="BD618" t="str">
            <v>Contratos o convenios que no requieren pluralidad de ofertas</v>
          </cell>
          <cell r="BE618" t="str">
            <v>1. Prestación de servicios</v>
          </cell>
          <cell r="BF618" t="str">
            <v>Cédula de ciudadanía</v>
          </cell>
          <cell r="BG618">
            <v>1030536490</v>
          </cell>
          <cell r="BH618">
            <v>7</v>
          </cell>
          <cell r="BI618" t="str">
            <v>Persona Natural</v>
          </cell>
          <cell r="BJ618" t="str">
            <v>Bogotá D.C.</v>
          </cell>
          <cell r="BK618" t="str">
            <v xml:space="preserve">Prestar servicios profesionales para apoyar y acompañar jurídicamente al Departamento de Gestión Territorial en los proyectos, procesos y procedimientos a cargo de la dependencia a partir de la implementación y seguimiento de los lineamientos para la aplicación del enfoque territorial, teniendo en cuenta los enfoques diferenciales. </v>
          </cell>
          <cell r="BL618" t="str">
            <v>Misional</v>
          </cell>
          <cell r="BM618" t="str">
            <v>Harvey Danilo Suarez Morales</v>
          </cell>
          <cell r="BN618" t="str">
            <v>Secretaría Ejecutiva</v>
          </cell>
          <cell r="BO618" t="str">
            <v xml:space="preserve">BB- Departamento de Gestión Territorial </v>
          </cell>
          <cell r="BP618" t="str">
            <v>Gloria Patricia Cala Navarro</v>
          </cell>
          <cell r="BQ618">
            <v>45761628</v>
          </cell>
          <cell r="BR618" t="str">
            <v xml:space="preserve">BB- Departamento de Gestión Territorial </v>
          </cell>
          <cell r="BS618" t="str">
            <v>N/A</v>
          </cell>
          <cell r="BT618" t="str">
            <v>N/A</v>
          </cell>
          <cell r="BU618" t="str">
            <v>N/A</v>
          </cell>
          <cell r="BV618" t="str">
            <v>Inversión</v>
          </cell>
          <cell r="BW618">
            <v>21675749</v>
          </cell>
          <cell r="BX618" t="str">
            <v>N/A</v>
          </cell>
          <cell r="BY618" t="str">
            <v>N/A</v>
          </cell>
          <cell r="BZ618">
            <v>5464476</v>
          </cell>
          <cell r="CA618" t="str">
            <v>N/A</v>
          </cell>
          <cell r="CB618">
            <v>64523</v>
          </cell>
          <cell r="CC618">
            <v>125123</v>
          </cell>
          <cell r="CD618">
            <v>2022011000068</v>
          </cell>
          <cell r="CE618">
            <v>44985</v>
          </cell>
          <cell r="CF618">
            <v>44988</v>
          </cell>
          <cell r="CG618" t="str">
            <v>N/A</v>
          </cell>
          <cell r="CH618" t="str">
            <v>N/A</v>
          </cell>
          <cell r="CI618" t="str">
            <v>N/A</v>
          </cell>
          <cell r="CJ618" t="str">
            <v>N/A</v>
          </cell>
          <cell r="CK618" t="str">
            <v>N/A</v>
          </cell>
          <cell r="CL618">
            <v>819671</v>
          </cell>
          <cell r="CM618" t="str">
            <v>N/A</v>
          </cell>
          <cell r="CN618">
            <v>0</v>
          </cell>
          <cell r="CO618" t="str">
            <v>N/A</v>
          </cell>
          <cell r="CP618">
            <v>0</v>
          </cell>
          <cell r="CQ618" t="str">
            <v>N/A</v>
          </cell>
          <cell r="CR618">
            <v>0</v>
          </cell>
          <cell r="CS618" t="str">
            <v>N/A</v>
          </cell>
          <cell r="CT618">
            <v>0</v>
          </cell>
          <cell r="CU618">
            <v>0</v>
          </cell>
          <cell r="CV618">
            <v>46</v>
          </cell>
          <cell r="CW618">
            <v>22495420</v>
          </cell>
          <cell r="CX618" t="str">
            <v>NO</v>
          </cell>
          <cell r="CY618" t="str">
            <v>N/A</v>
          </cell>
          <cell r="CZ618" t="str">
            <v>N/A</v>
          </cell>
          <cell r="DA618" t="str">
            <v>N/A</v>
          </cell>
          <cell r="DB618">
            <v>45107</v>
          </cell>
          <cell r="DC618">
            <v>45153</v>
          </cell>
          <cell r="DD618">
            <v>-189</v>
          </cell>
          <cell r="DE618" t="str">
            <v>NO</v>
          </cell>
          <cell r="DF618" t="str">
            <v>Bogotá D.C.</v>
          </cell>
          <cell r="DG618" t="str">
            <v>Cumplimiento</v>
          </cell>
          <cell r="DH618" t="str">
            <v xml:space="preserve">340 47 994000043667
 340 47 994000043667
</v>
          </cell>
          <cell r="DI618" t="str">
            <v>0
1</v>
          </cell>
          <cell r="DJ618" t="str">
            <v>Aseguradora Solidaria de Colombia
Aseguradora Solidaria de Colombia</v>
          </cell>
          <cell r="DK618" t="str">
            <v>28/02/2023
30/06/2023</v>
          </cell>
          <cell r="DL618" t="str">
            <v>28/02/2023 - 31/12/2023
28/02/2023 -16/02/2024</v>
          </cell>
          <cell r="DM618" t="str">
            <v>02/03/2023
04/07/2023</v>
          </cell>
          <cell r="DN618" t="str">
            <v>https://jepcolombia.sharepoint.com/:b:/g/SE/DAJ/SDC/EaYrNpgXBfdNrSBfKanEVacBOxXY7dRaRFEOv6bDfIffjA?e=6S3D7l</v>
          </cell>
          <cell r="DO618" t="str">
            <v>Se da trámite al Otrosí No. 1 del contrato de prestación de servicios JEP-434-2023, ajustando valor del contrato y forma de pago.
El 30/06/2023 se firma el otrosí Adición por un valor de $8.196.711 y proroga hast ael 15/08/2023</v>
          </cell>
          <cell r="DP618" t="str">
            <v>Terminado</v>
          </cell>
          <cell r="DQ618" t="str">
            <v>Adición y prorroga</v>
          </cell>
          <cell r="DR618" t="str">
            <v>N/A</v>
          </cell>
          <cell r="DS618" t="str">
            <v>DERECHO</v>
          </cell>
          <cell r="DT618" t="str">
            <v>N/A</v>
          </cell>
          <cell r="DU618" t="str">
            <v>FEMENINO</v>
          </cell>
        </row>
        <row r="619">
          <cell r="AY619" t="str">
            <v>JEP-375-2023</v>
          </cell>
          <cell r="AZ619" t="str">
            <v>JEP-CSPO-375-2023</v>
          </cell>
          <cell r="BA619" t="str">
            <v>Arinson Ruiz</v>
          </cell>
          <cell r="BB619">
            <v>44967</v>
          </cell>
          <cell r="BC619" t="str">
            <v xml:space="preserve">Jesús Eduardo Lozano Uribe </v>
          </cell>
          <cell r="BD619" t="str">
            <v>Contratos o convenios que no requieren pluralidad de ofertas</v>
          </cell>
          <cell r="BE619" t="str">
            <v>1. Prestación de servicios</v>
          </cell>
          <cell r="BF619" t="str">
            <v>Cédula de ciudadanía</v>
          </cell>
          <cell r="BG619">
            <v>1032450305</v>
          </cell>
          <cell r="BH619">
            <v>9</v>
          </cell>
          <cell r="BI619" t="str">
            <v>Persona Natural</v>
          </cell>
          <cell r="BJ619" t="str">
            <v>Bogotá D.C.</v>
          </cell>
          <cell r="BK619" t="str">
            <v xml:space="preserve">Prestar servicios profesionales especializados para apoyar y acompañar jurídicamente al Departamento de Gestión Territorial en proyectos, procesos y procedimientos a cargo de la dependencia, en el seguimiento a la respuesta y asistencia técnica a necesidades de la actividad judicial de la JEP en territorio, en particular en lo relacionado con los macrocasos priorizados, teniendo en cuenta los lineamientos para la aplicación del enfoque territorial </v>
          </cell>
          <cell r="BL619" t="str">
            <v>Misional</v>
          </cell>
          <cell r="BM619" t="str">
            <v>Harvey Danilo Suarez Morales</v>
          </cell>
          <cell r="BN619" t="str">
            <v>Secretaría Ejecutiva</v>
          </cell>
          <cell r="BO619" t="str">
            <v xml:space="preserve">BB- Departamento de Gestión Territorial </v>
          </cell>
          <cell r="BP619" t="str">
            <v>Gloria Patricia Cala Navarro</v>
          </cell>
          <cell r="BQ619">
            <v>45761628</v>
          </cell>
          <cell r="BR619" t="str">
            <v xml:space="preserve">BB- Departamento de Gestión Territorial </v>
          </cell>
          <cell r="BS619" t="str">
            <v>N/A</v>
          </cell>
          <cell r="BT619" t="str">
            <v>N/A</v>
          </cell>
          <cell r="BU619" t="str">
            <v>N/A</v>
          </cell>
          <cell r="BV619" t="str">
            <v>Inversión</v>
          </cell>
          <cell r="BW619">
            <v>32382068</v>
          </cell>
          <cell r="BX619" t="str">
            <v>N/A</v>
          </cell>
          <cell r="BY619" t="str">
            <v>N/A</v>
          </cell>
          <cell r="BZ619">
            <v>7589549</v>
          </cell>
          <cell r="CA619" t="str">
            <v>N/A</v>
          </cell>
          <cell r="CB619">
            <v>64623</v>
          </cell>
          <cell r="CC619">
            <v>94523</v>
          </cell>
          <cell r="CD619">
            <v>2022011000068</v>
          </cell>
          <cell r="CE619">
            <v>44974</v>
          </cell>
          <cell r="CF619">
            <v>44978</v>
          </cell>
          <cell r="CG619" t="str">
            <v>N/A</v>
          </cell>
          <cell r="CH619" t="str">
            <v>N/A</v>
          </cell>
          <cell r="CI619" t="str">
            <v>N/A</v>
          </cell>
          <cell r="CJ619" t="str">
            <v>N/A</v>
          </cell>
          <cell r="CK619" t="str">
            <v>N/A</v>
          </cell>
          <cell r="CL619">
            <v>15179098</v>
          </cell>
          <cell r="CM619">
            <v>45107</v>
          </cell>
          <cell r="CN619">
            <v>0</v>
          </cell>
          <cell r="CO619" t="str">
            <v>N/A</v>
          </cell>
          <cell r="CP619">
            <v>0</v>
          </cell>
          <cell r="CQ619" t="str">
            <v>N/A</v>
          </cell>
          <cell r="CR619">
            <v>0</v>
          </cell>
          <cell r="CS619" t="str">
            <v>N/A</v>
          </cell>
          <cell r="CT619">
            <v>0</v>
          </cell>
          <cell r="CU619">
            <v>0</v>
          </cell>
          <cell r="CV619">
            <v>62</v>
          </cell>
          <cell r="CW619">
            <v>47561166</v>
          </cell>
          <cell r="CX619" t="str">
            <v>NO</v>
          </cell>
          <cell r="CY619" t="str">
            <v>N/A</v>
          </cell>
          <cell r="CZ619" t="str">
            <v>N/A</v>
          </cell>
          <cell r="DA619" t="str">
            <v>N/A</v>
          </cell>
          <cell r="DB619">
            <v>45107</v>
          </cell>
          <cell r="DC619">
            <v>45169</v>
          </cell>
          <cell r="DD619">
            <v>-173</v>
          </cell>
          <cell r="DE619" t="str">
            <v>NO</v>
          </cell>
          <cell r="DF619" t="str">
            <v>Bogotá D.C.</v>
          </cell>
          <cell r="DG619" t="str">
            <v>Cumplimiento</v>
          </cell>
          <cell r="DH619" t="str">
            <v>15-45-101154666
15-45-101154666</v>
          </cell>
          <cell r="DI619" t="str">
            <v>0
1</v>
          </cell>
          <cell r="DJ619" t="str">
            <v>Seguros del Estado S.A.
Seguros del Estado S.A.</v>
          </cell>
          <cell r="DK619" t="str">
            <v>17/02/2023
04/07/2023</v>
          </cell>
          <cell r="DL619" t="str">
            <v>17/02/2023 - 10/01/2024
17/02/2023 - 10/03/2024</v>
          </cell>
          <cell r="DM619" t="str">
            <v>20/02/2023
07/07/2023</v>
          </cell>
          <cell r="DN619" t="str">
            <v>https://jepcolombia.sharepoint.com/:b:/g/SE/DAJ/SDC/EdtCzo9R7hZPuGsuSOdfjYcBhhvdpu61--D_xfVjxfAdjQ?e=SulhFT</v>
          </cell>
          <cell r="DO619" t="str">
            <v xml:space="preserve">Mediante otrosí N°1 del 30/06/2023 se prorroga el plazo hasta el 31/08/2023 y se adicion el vlaor de $15.179.098
El 11/08/2023 fue publicado  Aclaratorio al  OTRO SÍ  No . 1 AL CONTRATO No. JEP-375-2023 del valor inicial del contrato y del total del contrato. 
</v>
          </cell>
          <cell r="DP619" t="str">
            <v>Terminado</v>
          </cell>
          <cell r="DQ619" t="str">
            <v>Adición y prorroga</v>
          </cell>
          <cell r="DR619" t="str">
            <v>N/A</v>
          </cell>
          <cell r="DS619" t="str">
            <v>DERECHO</v>
          </cell>
          <cell r="DT619" t="str">
            <v>N/A</v>
          </cell>
          <cell r="DU619" t="str">
            <v>MASCULINO</v>
          </cell>
        </row>
        <row r="620">
          <cell r="AY620" t="str">
            <v>JEP-611-2023</v>
          </cell>
          <cell r="AZ620" t="str">
            <v>JEP-CSPO-607-2023</v>
          </cell>
          <cell r="BA620" t="str">
            <v>Angela Esquivel</v>
          </cell>
          <cell r="BB620">
            <v>45056</v>
          </cell>
          <cell r="BC620" t="str">
            <v>Sergio Andres Duran Morales</v>
          </cell>
          <cell r="BD620" t="str">
            <v>Contratos o convenios que no requieren pluralidad de ofertas</v>
          </cell>
          <cell r="BE620" t="str">
            <v>1. Prestación de servicios</v>
          </cell>
          <cell r="BF620" t="str">
            <v>Cédula de ciudadanía</v>
          </cell>
          <cell r="BG620">
            <v>1018498565</v>
          </cell>
          <cell r="BH620">
            <v>3</v>
          </cell>
          <cell r="BI620" t="str">
            <v>Persona Natural</v>
          </cell>
          <cell r="BJ620" t="str">
            <v>Bogotá D.C.</v>
          </cell>
          <cell r="BK620" t="str">
            <v>Prestar servicios profesionales para apoyar en la recolección y sistematización de información que alimente la preparación de las versiones voluntarias, y la construcción del auto de determinación de hechos y conductas y la resolución de conclusiones</v>
          </cell>
          <cell r="BL620" t="str">
            <v>Funciones de la dependencia</v>
          </cell>
          <cell r="BM620" t="str">
            <v>Harvey Danilo Suárez Morales</v>
          </cell>
          <cell r="BN620" t="str">
            <v>Secretaría Ejecutiva</v>
          </cell>
          <cell r="BO620" t="str">
            <v>F- Magistratura SSE</v>
          </cell>
          <cell r="BP620" t="str">
            <v>Ana Cristina Portilla Benavides</v>
          </cell>
          <cell r="BQ620">
            <v>79326990</v>
          </cell>
          <cell r="BR620" t="str">
            <v>F - Magistratura</v>
          </cell>
          <cell r="BS620" t="str">
            <v>N/A</v>
          </cell>
          <cell r="BT620" t="str">
            <v>Caso 6</v>
          </cell>
          <cell r="BU620" t="str">
            <v>Mgdo. Gustavo Adolfo Salazar Arbeláez</v>
          </cell>
          <cell r="BV620" t="str">
            <v>Inversión</v>
          </cell>
          <cell r="BW620">
            <v>42440759</v>
          </cell>
          <cell r="BX620" t="str">
            <v>N/A</v>
          </cell>
          <cell r="BY620" t="str">
            <v>N/A</v>
          </cell>
          <cell r="BZ620">
            <v>5464476</v>
          </cell>
          <cell r="CA620" t="str">
            <v>N/A</v>
          </cell>
          <cell r="CB620">
            <v>70723</v>
          </cell>
          <cell r="CC620">
            <v>247523</v>
          </cell>
          <cell r="CD620">
            <v>2022011000068</v>
          </cell>
          <cell r="CE620">
            <v>45062</v>
          </cell>
          <cell r="CF620">
            <v>45065</v>
          </cell>
          <cell r="CG620" t="str">
            <v>N/A</v>
          </cell>
          <cell r="CH620" t="str">
            <v>N/A</v>
          </cell>
          <cell r="CI620" t="str">
            <v>N/A</v>
          </cell>
          <cell r="CJ620" t="str">
            <v>N/A</v>
          </cell>
          <cell r="CK620" t="str">
            <v>N/A</v>
          </cell>
          <cell r="CL620">
            <v>-1821490</v>
          </cell>
          <cell r="CM620">
            <v>45287</v>
          </cell>
          <cell r="CN620">
            <v>20885211</v>
          </cell>
          <cell r="CO620">
            <v>45287</v>
          </cell>
          <cell r="CP620">
            <v>0</v>
          </cell>
          <cell r="CQ620" t="str">
            <v>N/A</v>
          </cell>
          <cell r="CR620">
            <v>0</v>
          </cell>
          <cell r="CS620" t="str">
            <v>N/A</v>
          </cell>
          <cell r="CT620">
            <v>1</v>
          </cell>
          <cell r="CU620">
            <v>45287</v>
          </cell>
          <cell r="CV620">
            <v>106</v>
          </cell>
          <cell r="CW620">
            <v>61504480</v>
          </cell>
          <cell r="CX620" t="str">
            <v>SI</v>
          </cell>
          <cell r="CY620">
            <v>20885211</v>
          </cell>
          <cell r="CZ620" t="str">
            <v>N/A</v>
          </cell>
          <cell r="DA620" t="str">
            <v>N/A</v>
          </cell>
          <cell r="DB620">
            <v>45291</v>
          </cell>
          <cell r="DC620">
            <v>45397</v>
          </cell>
          <cell r="DD620">
            <v>55</v>
          </cell>
          <cell r="DE620" t="str">
            <v>NO</v>
          </cell>
          <cell r="DF620" t="str">
            <v>Bogotá D.C.</v>
          </cell>
          <cell r="DG620" t="str">
            <v>Cumplimiento</v>
          </cell>
          <cell r="DH620">
            <v>1500157906801</v>
          </cell>
          <cell r="DI620">
            <v>0</v>
          </cell>
          <cell r="DJ620" t="str">
            <v>Seguros Comerciales Bolivar</v>
          </cell>
          <cell r="DK620">
            <v>45065</v>
          </cell>
          <cell r="DL620" t="str">
            <v>19/05/2023 - 30/06/2024</v>
          </cell>
          <cell r="DM620">
            <v>45065</v>
          </cell>
          <cell r="DN620" t="str">
            <v>https://jepcolombia.sharepoint.com/:b:/g/SE/DAJ/SDC/EY-dd_NEGmFNgZZJAryI55gBqTlA41BdxGIPva2vukPt7w?e=N8vJGf</v>
          </cell>
          <cell r="DO620" t="str">
            <v>Mediante Otrosí N°1 el 27/12/2023 se publica la adición y prórroga del contrato JEP-611-2023</v>
          </cell>
          <cell r="DP620" t="str">
            <v>En ejecución</v>
          </cell>
          <cell r="DQ620" t="str">
            <v>Adición y prorroga</v>
          </cell>
          <cell r="DR620" t="str">
            <v>N/A</v>
          </cell>
          <cell r="DS620" t="str">
            <v>CIENCIAS POLITICAS</v>
          </cell>
          <cell r="DT620" t="str">
            <v>N/A</v>
          </cell>
          <cell r="DU620" t="str">
            <v>MASCULINO</v>
          </cell>
        </row>
        <row r="621">
          <cell r="AY621" t="str">
            <v>JEP-132-2023</v>
          </cell>
          <cell r="AZ621" t="str">
            <v>JEP-CSPO-132-2023</v>
          </cell>
          <cell r="BA621" t="str">
            <v>Angela Esquivel</v>
          </cell>
          <cell r="BB621">
            <v>44950</v>
          </cell>
          <cell r="BC621" t="str">
            <v>Alvaro Francisco Cordoba Caviedes</v>
          </cell>
          <cell r="BD621" t="str">
            <v>Contratos o convenios que no requieren pluralidad de ofertas</v>
          </cell>
          <cell r="BE621" t="str">
            <v>1. Prestación de servicios</v>
          </cell>
          <cell r="BF621" t="str">
            <v>Cédula de ciudadanía</v>
          </cell>
          <cell r="BG621">
            <v>79264958</v>
          </cell>
          <cell r="BH621">
            <v>0</v>
          </cell>
          <cell r="BI621" t="str">
            <v>Persona Natural</v>
          </cell>
          <cell r="BJ621" t="str">
            <v>Bogotá D.C.</v>
          </cell>
          <cell r="BK621" t="str">
            <v>Prestar servicios profesionales especializados para apoyar y acompañar a las salas y secciones de la JEP, en el análisis y estructuración de información para el trámite y preparación de las versiones voluntarias</v>
          </cell>
          <cell r="BL621" t="str">
            <v>Misional</v>
          </cell>
          <cell r="BM621" t="str">
            <v>Harvey Danilo Suarez Morales</v>
          </cell>
          <cell r="BN621" t="str">
            <v>Secretaría Ejecutiva</v>
          </cell>
          <cell r="BO621" t="str">
            <v>F- Magistratura SSE</v>
          </cell>
          <cell r="BP621" t="str">
            <v>Gustavo Adolfo Salazar Arbelaez</v>
          </cell>
          <cell r="BQ621">
            <v>79326990</v>
          </cell>
          <cell r="BR621" t="str">
            <v>F - Magistratura</v>
          </cell>
          <cell r="BS621" t="str">
            <v>N/A</v>
          </cell>
          <cell r="BT621" t="str">
            <v>Caso 6</v>
          </cell>
          <cell r="BU621" t="str">
            <v>Mgdo. Gustavo Adolfo Salazar Arbeláez</v>
          </cell>
          <cell r="BV621" t="str">
            <v>Inversión</v>
          </cell>
          <cell r="BW621">
            <v>141894222</v>
          </cell>
          <cell r="BX621" t="str">
            <v>N/A</v>
          </cell>
          <cell r="BY621" t="str">
            <v>N/A</v>
          </cell>
          <cell r="BZ621">
            <v>12446862</v>
          </cell>
          <cell r="CA621" t="str">
            <v>N/A</v>
          </cell>
          <cell r="CB621">
            <v>66523</v>
          </cell>
          <cell r="CC621">
            <v>44823</v>
          </cell>
          <cell r="CD621" t="str">
            <v xml:space="preserve">	2022011000068</v>
          </cell>
          <cell r="CE621">
            <v>44950</v>
          </cell>
          <cell r="CF621">
            <v>44953</v>
          </cell>
          <cell r="CG621" t="str">
            <v>N/A</v>
          </cell>
          <cell r="CH621" t="str">
            <v>N/A</v>
          </cell>
          <cell r="CI621" t="str">
            <v>N/A</v>
          </cell>
          <cell r="CJ621" t="str">
            <v>N/A</v>
          </cell>
          <cell r="CK621" t="str">
            <v>N/A</v>
          </cell>
          <cell r="CL621">
            <v>0</v>
          </cell>
          <cell r="CM621" t="str">
            <v>N/A</v>
          </cell>
          <cell r="CN621">
            <v>0</v>
          </cell>
          <cell r="CO621" t="str">
            <v>N/A</v>
          </cell>
          <cell r="CP621">
            <v>0</v>
          </cell>
          <cell r="CQ621" t="str">
            <v>N/A</v>
          </cell>
          <cell r="CR621">
            <v>0</v>
          </cell>
          <cell r="CS621" t="str">
            <v>N/A</v>
          </cell>
          <cell r="CT621">
            <v>0</v>
          </cell>
          <cell r="CU621">
            <v>0</v>
          </cell>
          <cell r="CV621">
            <v>-114</v>
          </cell>
          <cell r="CW621">
            <v>141894222</v>
          </cell>
          <cell r="CX621" t="str">
            <v>NO</v>
          </cell>
          <cell r="CY621" t="str">
            <v>N/A</v>
          </cell>
          <cell r="CZ621" t="str">
            <v>N/A</v>
          </cell>
          <cell r="DA621" t="str">
            <v>N/A</v>
          </cell>
          <cell r="DB621">
            <v>45291</v>
          </cell>
          <cell r="DC621">
            <v>45177</v>
          </cell>
          <cell r="DD621">
            <v>-165</v>
          </cell>
          <cell r="DE621" t="str">
            <v>SI</v>
          </cell>
          <cell r="DF621" t="str">
            <v>Bogotá D.C.</v>
          </cell>
          <cell r="DG621" t="str">
            <v>Cumplimiento</v>
          </cell>
          <cell r="DH621" t="str">
            <v>21-45-101398629</v>
          </cell>
          <cell r="DI621">
            <v>0</v>
          </cell>
          <cell r="DJ621" t="str">
            <v>Seguros del Estado S.A.</v>
          </cell>
          <cell r="DK621">
            <v>44951</v>
          </cell>
          <cell r="DL621" t="str">
            <v>25/01/2023 - 01/07/2024</v>
          </cell>
          <cell r="DM621">
            <v>44952</v>
          </cell>
          <cell r="DN621" t="str">
            <v>https://jepcolombia.sharepoint.com/:b:/g/SE/DAJ/SDC/EaobPKJCCwVHj9D4i9KUMq8BjqyVito7TYaOaDGYjGr14w?e=uliYUa</v>
          </cell>
          <cell r="DO621" t="str">
            <v>El 8/09/2023 se publica la terminación anticipada del CTO JEP-132-2023</v>
          </cell>
          <cell r="DP621" t="str">
            <v>Terminado</v>
          </cell>
          <cell r="DQ621" t="str">
            <v>Terminación anticipada</v>
          </cell>
          <cell r="DR621" t="str">
            <v>N/A</v>
          </cell>
          <cell r="DS621" t="str">
            <v>DERECHO</v>
          </cell>
          <cell r="DT621" t="str">
            <v>N/A</v>
          </cell>
          <cell r="DU621" t="str">
            <v>MASCULINO</v>
          </cell>
        </row>
        <row r="622">
          <cell r="AY622" t="str">
            <v>JEP-472-2023</v>
          </cell>
          <cell r="AZ622" t="str">
            <v>JEP-CSPO-471-2023</v>
          </cell>
          <cell r="BA622" t="str">
            <v>Jairo Cuellar</v>
          </cell>
          <cell r="BB622">
            <v>44980</v>
          </cell>
          <cell r="BC622" t="str">
            <v>Andrea Archila Carmona Gutierrez</v>
          </cell>
          <cell r="BD622" t="str">
            <v>Contratos o convenios que no requieren pluralidad de ofertas</v>
          </cell>
          <cell r="BE622" t="str">
            <v>1. Prestación de servicios</v>
          </cell>
          <cell r="BF622" t="str">
            <v>Cédula de ciudadanía</v>
          </cell>
          <cell r="BG622">
            <v>1023958633</v>
          </cell>
          <cell r="BH622">
            <v>9</v>
          </cell>
          <cell r="BI622" t="str">
            <v>Persona Natural</v>
          </cell>
          <cell r="BJ622" t="str">
            <v>Bogotá D.C.</v>
          </cell>
          <cell r="BK622" t="str">
            <v>Prestar servicios profesionales para la asesoría y representación a víctimas con enfoque de género, étnico, diferencial, psicosocial y socio cultural en los asuntos de competencia de la jurisdicción, para el sistema autónomo de asesoría y defensa de la SE-JEP.</v>
          </cell>
          <cell r="BL622" t="str">
            <v>Misional</v>
          </cell>
          <cell r="BM622" t="str">
            <v>Harvey Danilo Suárez Morales</v>
          </cell>
          <cell r="BN622" t="str">
            <v>Secretaría Ejecutiva</v>
          </cell>
          <cell r="BO622" t="str">
            <v>BB- Departamento SAAD Representación Victimas</v>
          </cell>
          <cell r="BP622" t="str">
            <v>Claudia Liliana Erazo Maldonado</v>
          </cell>
          <cell r="BQ622">
            <v>52272737</v>
          </cell>
          <cell r="BR622" t="str">
            <v>BB- Departamento SAAD Representación Victimas</v>
          </cell>
          <cell r="BS622" t="str">
            <v>Carolina Silva Ortiz
A partir del 2 de octubre hasta por el término que dure la situación administrativa de
la titular del cargo</v>
          </cell>
          <cell r="BT622" t="str">
            <v>N/A</v>
          </cell>
          <cell r="BU622" t="str">
            <v>N/A</v>
          </cell>
          <cell r="BV622" t="str">
            <v>Inversión</v>
          </cell>
          <cell r="BW622">
            <v>75895490</v>
          </cell>
          <cell r="BX622" t="str">
            <v>N/A</v>
          </cell>
          <cell r="BY622" t="str">
            <v>N/A</v>
          </cell>
          <cell r="BZ622">
            <v>7589549</v>
          </cell>
          <cell r="CA622" t="str">
            <v>N/A</v>
          </cell>
          <cell r="CB622">
            <v>72823</v>
          </cell>
          <cell r="CC622">
            <v>131323</v>
          </cell>
          <cell r="CD622" t="str">
            <v xml:space="preserve">	2022011000068</v>
          </cell>
          <cell r="CE622">
            <v>44988</v>
          </cell>
          <cell r="CF622">
            <v>44991</v>
          </cell>
          <cell r="CG622" t="str">
            <v>N/A</v>
          </cell>
          <cell r="CH622" t="str">
            <v>N/A</v>
          </cell>
          <cell r="CI622" t="str">
            <v>N/A</v>
          </cell>
          <cell r="CJ622" t="str">
            <v>N/A</v>
          </cell>
          <cell r="CK622" t="str">
            <v>N/A</v>
          </cell>
          <cell r="CL622">
            <v>0</v>
          </cell>
          <cell r="CM622" t="str">
            <v>N/A</v>
          </cell>
          <cell r="CN622">
            <v>0</v>
          </cell>
          <cell r="CO622" t="str">
            <v>N/A</v>
          </cell>
          <cell r="CP622">
            <v>0</v>
          </cell>
          <cell r="CQ622" t="str">
            <v>N/A</v>
          </cell>
          <cell r="CR622">
            <v>0</v>
          </cell>
          <cell r="CS622" t="str">
            <v>N/A</v>
          </cell>
          <cell r="CT622">
            <v>0</v>
          </cell>
          <cell r="CU622" t="str">
            <v>N/A</v>
          </cell>
          <cell r="CV622">
            <v>0</v>
          </cell>
          <cell r="CW622">
            <v>75895490</v>
          </cell>
          <cell r="CX622" t="str">
            <v>NO</v>
          </cell>
          <cell r="CY622" t="str">
            <v>N/A</v>
          </cell>
          <cell r="CZ622" t="str">
            <v>N/A</v>
          </cell>
          <cell r="DA622" t="str">
            <v>N/A</v>
          </cell>
          <cell r="DB622">
            <v>45291</v>
          </cell>
          <cell r="DC622">
            <v>45291</v>
          </cell>
          <cell r="DD622">
            <v>-51</v>
          </cell>
          <cell r="DE622" t="str">
            <v>NO</v>
          </cell>
          <cell r="DF622" t="str">
            <v>Departamentos del Cesar y La
Guajira</v>
          </cell>
          <cell r="DG622" t="str">
            <v>Cumplimiento</v>
          </cell>
          <cell r="DH622" t="str">
            <v>21-45-101402616</v>
          </cell>
          <cell r="DI622">
            <v>0</v>
          </cell>
          <cell r="DJ622" t="str">
            <v>Seguros del Estado S.A.</v>
          </cell>
          <cell r="DK622">
            <v>44991</v>
          </cell>
          <cell r="DL622" t="str">
            <v>06/03/2023 - 01/07/2024</v>
          </cell>
          <cell r="DM622">
            <v>44991</v>
          </cell>
          <cell r="DN622" t="str">
            <v>https://jepcolombia.sharepoint.com/:b:/g/SE/DAJ/SDC/EdKxkg2tboNCuUzMshfbQFABs4gXGPOeK8Haqol4CeRMow?e=8shAgS</v>
          </cell>
          <cell r="DO622" t="str">
            <v>Ninguna</v>
          </cell>
          <cell r="DP622" t="str">
            <v>Terminado</v>
          </cell>
          <cell r="DQ622" t="str">
            <v>Ingreso</v>
          </cell>
          <cell r="DR622" t="str">
            <v>N/A</v>
          </cell>
          <cell r="DS622" t="str">
            <v>DERECHO</v>
          </cell>
          <cell r="DT622" t="str">
            <v>N/A</v>
          </cell>
          <cell r="DU622" t="str">
            <v>FEMENINO</v>
          </cell>
        </row>
        <row r="623">
          <cell r="AY623" t="str">
            <v>JEP-496-2023</v>
          </cell>
          <cell r="AZ623" t="str">
            <v>JEP-CSPO-495-2023</v>
          </cell>
          <cell r="BA623" t="str">
            <v>Jairo Cuellar</v>
          </cell>
          <cell r="BB623">
            <v>44985</v>
          </cell>
          <cell r="BC623" t="str">
            <v>Angela Karina Becerra Blandón</v>
          </cell>
          <cell r="BD623" t="str">
            <v>Contratos o convenios que no requieren pluralidad de ofertas</v>
          </cell>
          <cell r="BE623" t="str">
            <v>1. Prestación de servicios</v>
          </cell>
          <cell r="BF623" t="str">
            <v>Cédula de ciudadanía</v>
          </cell>
          <cell r="BG623">
            <v>1077429915</v>
          </cell>
          <cell r="BH623">
            <v>8</v>
          </cell>
          <cell r="BI623" t="str">
            <v>Persona Natural</v>
          </cell>
          <cell r="BJ623" t="str">
            <v>Quibdó</v>
          </cell>
          <cell r="BK623" t="str">
            <v>Prestar servicios profesionales para la asesoría y representación a víctimas con enfoque de género, étnico, diferencial, psicosocial y socio cultural en los asuntos de competencia de la jurisdicción, para el sistema autónomo de asesoría y defensa de la SE-JEP</v>
          </cell>
          <cell r="BL623" t="str">
            <v>Administrativo Transversal</v>
          </cell>
          <cell r="BM623" t="str">
            <v>Harvey Danilo Suárez Morales</v>
          </cell>
          <cell r="BN623" t="str">
            <v>Secretaría Ejecutiva</v>
          </cell>
          <cell r="BO623" t="str">
            <v>BB- Departamento SAAD Representación Victimas</v>
          </cell>
          <cell r="BP623" t="str">
            <v>Claudia Liliana Erazo Maldonado</v>
          </cell>
          <cell r="BQ623">
            <v>52272737</v>
          </cell>
          <cell r="BR623" t="str">
            <v>BB- Departamento SAAD Representación Victimas</v>
          </cell>
          <cell r="BS623" t="str">
            <v>Carolina Silva Ortiz
A partir del 2 de octubre hasta por el término que dure la situación administrativa de
la titular del cargo</v>
          </cell>
          <cell r="BT623" t="str">
            <v>N/A</v>
          </cell>
          <cell r="BU623" t="str">
            <v>N/A</v>
          </cell>
          <cell r="BV623" t="str">
            <v>Inversión</v>
          </cell>
          <cell r="BW623">
            <v>75895490</v>
          </cell>
          <cell r="BX623" t="str">
            <v>N/A</v>
          </cell>
          <cell r="BY623" t="str">
            <v>N/A</v>
          </cell>
          <cell r="BZ623">
            <v>7589549</v>
          </cell>
          <cell r="CA623" t="str">
            <v>N/A</v>
          </cell>
          <cell r="CB623">
            <v>72623</v>
          </cell>
          <cell r="CC623">
            <v>131223</v>
          </cell>
          <cell r="CD623" t="str">
            <v xml:space="preserve">	2022011000068</v>
          </cell>
          <cell r="CE623">
            <v>44988</v>
          </cell>
          <cell r="CF623">
            <v>44994</v>
          </cell>
          <cell r="CG623" t="str">
            <v>N/A</v>
          </cell>
          <cell r="CH623" t="str">
            <v>N/A</v>
          </cell>
          <cell r="CI623" t="str">
            <v>N/A</v>
          </cell>
          <cell r="CJ623" t="str">
            <v>N/A</v>
          </cell>
          <cell r="CK623" t="str">
            <v>N/A</v>
          </cell>
          <cell r="CL623">
            <v>0</v>
          </cell>
          <cell r="CM623" t="str">
            <v>N/A</v>
          </cell>
          <cell r="CN623">
            <v>0</v>
          </cell>
          <cell r="CO623" t="str">
            <v>N/A</v>
          </cell>
          <cell r="CP623">
            <v>0</v>
          </cell>
          <cell r="CQ623" t="str">
            <v>N/A</v>
          </cell>
          <cell r="CR623">
            <v>0</v>
          </cell>
          <cell r="CS623" t="str">
            <v>N/A</v>
          </cell>
          <cell r="CT623">
            <v>0</v>
          </cell>
          <cell r="CU623" t="str">
            <v>N/A</v>
          </cell>
          <cell r="CV623">
            <v>0</v>
          </cell>
          <cell r="CW623">
            <v>75895490</v>
          </cell>
          <cell r="CX623" t="str">
            <v>NO</v>
          </cell>
          <cell r="CY623" t="str">
            <v>N/A</v>
          </cell>
          <cell r="CZ623" t="str">
            <v>N/A</v>
          </cell>
          <cell r="DA623" t="str">
            <v>N/A</v>
          </cell>
          <cell r="DB623">
            <v>45291</v>
          </cell>
          <cell r="DC623">
            <v>45291</v>
          </cell>
          <cell r="DD623">
            <v>-51</v>
          </cell>
          <cell r="DE623" t="str">
            <v>NO</v>
          </cell>
          <cell r="DF623" t="str">
            <v>Chocó</v>
          </cell>
          <cell r="DG623" t="str">
            <v>Cumplimiento</v>
          </cell>
          <cell r="DH623" t="str">
            <v>55-47-101007600</v>
          </cell>
          <cell r="DI623">
            <v>0</v>
          </cell>
          <cell r="DJ623" t="str">
            <v>Seguros del Estado S.A</v>
          </cell>
          <cell r="DK623">
            <v>44992</v>
          </cell>
          <cell r="DL623" t="str">
            <v>01/03/2023 - 30/06/24</v>
          </cell>
          <cell r="DM623">
            <v>44993</v>
          </cell>
          <cell r="DN623" t="str">
            <v>https://jepcolombia.sharepoint.com/:b:/g/SE/DAJ/SDC/Ebvb_oer_AZKpLXeE-0B3i0BTM-6D_gYCQCBPykL3wARNQ?e=tFIHh6</v>
          </cell>
          <cell r="DO623" t="str">
            <v>Ninguna</v>
          </cell>
          <cell r="DP623" t="str">
            <v>Terminado</v>
          </cell>
          <cell r="DQ623" t="str">
            <v>Ingreso</v>
          </cell>
          <cell r="DR623" t="str">
            <v>N/A</v>
          </cell>
          <cell r="DS623" t="str">
            <v>DERECHO</v>
          </cell>
          <cell r="DT623" t="str">
            <v>N/A</v>
          </cell>
          <cell r="DU623" t="str">
            <v>FEMENINO</v>
          </cell>
        </row>
        <row r="624">
          <cell r="AY624" t="str">
            <v>JEP-521-2023</v>
          </cell>
          <cell r="AZ624" t="str">
            <v>JEP-CSPO-520-2023</v>
          </cell>
          <cell r="BA624" t="str">
            <v>Jairo Cuellar</v>
          </cell>
          <cell r="BB624">
            <v>44994</v>
          </cell>
          <cell r="BC624" t="str">
            <v>Rudy Sigifredo Rentería Gutierrez</v>
          </cell>
          <cell r="BD624" t="str">
            <v>Contratos o convenios que no requieren pluralidad de ofertas</v>
          </cell>
          <cell r="BE624" t="str">
            <v>1. Prestación de servicios</v>
          </cell>
          <cell r="BF624" t="str">
            <v>Cédula de ciudadanía</v>
          </cell>
          <cell r="BG624">
            <v>17690666</v>
          </cell>
          <cell r="BH624">
            <v>6</v>
          </cell>
          <cell r="BI624" t="str">
            <v>Persona Natural</v>
          </cell>
          <cell r="BJ624" t="str">
            <v xml:space="preserve">Florencia </v>
          </cell>
          <cell r="BK624" t="str">
            <v>Prestar servicios profesionales para la asesoría y representación a víctimas con enfoque de género, étnico, diferencial, psicosocial y socio cultural en los asuntos de competencia de la jurisdicción, para el sistema autónomo de asesoría y defensa de la SE-JEP.</v>
          </cell>
          <cell r="BL624" t="str">
            <v>Administrativo Transversal</v>
          </cell>
          <cell r="BM624" t="str">
            <v>Harvey Danilo Suárez Morales</v>
          </cell>
          <cell r="BN624" t="str">
            <v>Secretaría Ejecutiva</v>
          </cell>
          <cell r="BO624" t="str">
            <v>BB- Departamento SAAD Representación Victimas</v>
          </cell>
          <cell r="BP624" t="str">
            <v>Claudia Liliana Erazo Maldonado</v>
          </cell>
          <cell r="BQ624">
            <v>52272737</v>
          </cell>
          <cell r="BR624" t="str">
            <v>BB- Departamento SAAD Representación Victimas</v>
          </cell>
          <cell r="BS624" t="str">
            <v>Carolina Silva Ortiz
A partir del 2 de octubre hasta por el término que dure la situación administrativa de
la titular del cargo</v>
          </cell>
          <cell r="BT624" t="str">
            <v>N/A</v>
          </cell>
          <cell r="BU624" t="str">
            <v>N/A</v>
          </cell>
          <cell r="BV624" t="str">
            <v>Inversión</v>
          </cell>
          <cell r="BW624">
            <v>74377557</v>
          </cell>
          <cell r="BX624" t="str">
            <v>N/A</v>
          </cell>
          <cell r="BY624" t="str">
            <v>N/A</v>
          </cell>
          <cell r="BZ624">
            <v>7589549</v>
          </cell>
          <cell r="CA624" t="str">
            <v>N/A</v>
          </cell>
          <cell r="CB624">
            <v>72723</v>
          </cell>
          <cell r="CC624">
            <v>148323</v>
          </cell>
          <cell r="CD624">
            <v>2022011000068</v>
          </cell>
          <cell r="CE624">
            <v>44999</v>
          </cell>
          <cell r="CF624">
            <v>45001</v>
          </cell>
          <cell r="CG624" t="str">
            <v>N/A</v>
          </cell>
          <cell r="CH624" t="str">
            <v>N/A</v>
          </cell>
          <cell r="CI624" t="str">
            <v>N/A</v>
          </cell>
          <cell r="CJ624" t="str">
            <v>N/A</v>
          </cell>
          <cell r="CK624" t="str">
            <v>N/A</v>
          </cell>
          <cell r="CL624">
            <v>0</v>
          </cell>
          <cell r="CM624" t="str">
            <v>N/A</v>
          </cell>
          <cell r="CN624">
            <v>0</v>
          </cell>
          <cell r="CO624" t="str">
            <v>N/A</v>
          </cell>
          <cell r="CP624">
            <v>0</v>
          </cell>
          <cell r="CQ624" t="str">
            <v>N/A</v>
          </cell>
          <cell r="CR624">
            <v>0</v>
          </cell>
          <cell r="CS624" t="str">
            <v>N/A</v>
          </cell>
          <cell r="CT624">
            <v>0</v>
          </cell>
          <cell r="CU624" t="str">
            <v>N/A</v>
          </cell>
          <cell r="CV624">
            <v>0</v>
          </cell>
          <cell r="CW624">
            <v>74377557</v>
          </cell>
          <cell r="CX624" t="str">
            <v>NO</v>
          </cell>
          <cell r="CY624" t="str">
            <v>N/A</v>
          </cell>
          <cell r="CZ624" t="str">
            <v>N/A</v>
          </cell>
          <cell r="DA624" t="str">
            <v>N/A</v>
          </cell>
          <cell r="DB624">
            <v>45291</v>
          </cell>
          <cell r="DC624">
            <v>45291</v>
          </cell>
          <cell r="DD624">
            <v>-51</v>
          </cell>
          <cell r="DE624" t="str">
            <v>NO</v>
          </cell>
          <cell r="DF624" t="str">
            <v>Florencia, y en el
departamento de Caquetá</v>
          </cell>
          <cell r="DG624" t="str">
            <v>Cumplimiento</v>
          </cell>
          <cell r="DH624" t="str">
            <v>14-47-101023411</v>
          </cell>
          <cell r="DI624">
            <v>0</v>
          </cell>
          <cell r="DJ624" t="str">
            <v>Seguros del Estado S.A</v>
          </cell>
          <cell r="DK624">
            <v>44999</v>
          </cell>
          <cell r="DL624" t="str">
            <v>15/03/2023 - 30/06/24</v>
          </cell>
          <cell r="DM624">
            <v>45001</v>
          </cell>
          <cell r="DN624" t="str">
            <v>https://jepcolombia.sharepoint.com/:b:/g/SE/DAJ/SDC/ERW2nMVyveRFljVQIJj_DboB_iFIR9tF87hSbOCCRCm01g?e=XFARsv</v>
          </cell>
          <cell r="DO624" t="str">
            <v>Ninguna</v>
          </cell>
          <cell r="DP624" t="str">
            <v>Terminado</v>
          </cell>
          <cell r="DQ624" t="str">
            <v>Ingreso</v>
          </cell>
          <cell r="DR624" t="str">
            <v>N/A</v>
          </cell>
          <cell r="DS624" t="str">
            <v>DERECHO</v>
          </cell>
          <cell r="DT624" t="str">
            <v>N/A</v>
          </cell>
          <cell r="DU624" t="str">
            <v>MASCULINO</v>
          </cell>
        </row>
        <row r="625">
          <cell r="AY625" t="str">
            <v>JEP-536-2023</v>
          </cell>
          <cell r="AZ625" t="str">
            <v>JEP-CSPO-535-2023</v>
          </cell>
          <cell r="BA625" t="str">
            <v>Jairo Cuellar</v>
          </cell>
          <cell r="BB625">
            <v>45006</v>
          </cell>
          <cell r="BC625" t="str">
            <v>Alejandro Ramírez Jaimes</v>
          </cell>
          <cell r="BD625" t="str">
            <v>Contratos o convenios que no requieren pluralidad de ofertas</v>
          </cell>
          <cell r="BE625" t="str">
            <v>1. Prestación de servicios</v>
          </cell>
          <cell r="BF625" t="str">
            <v>Cédula de ciudadanía</v>
          </cell>
          <cell r="BG625">
            <v>13874193</v>
          </cell>
          <cell r="BH625">
            <v>0</v>
          </cell>
          <cell r="BI625" t="str">
            <v>Persona Natural</v>
          </cell>
          <cell r="BJ625" t="str">
            <v>Bucaramanga</v>
          </cell>
          <cell r="BK625" t="str">
            <v>Prestar servicios profesionales de apoyo a la representación a víctimas con enfoque de género, étnico, diferencial, psicosocial y socio cultural en los asuntos de competencia de la jurisdicción, para el sistema autónomo de asesoría y defensa de la SE-JEP</v>
          </cell>
          <cell r="BL625" t="str">
            <v>Misional</v>
          </cell>
          <cell r="BM625" t="str">
            <v>Harvey Danilo Suárez Morales</v>
          </cell>
          <cell r="BN625" t="str">
            <v>Secretaría Ejecutiva</v>
          </cell>
          <cell r="BO625" t="str">
            <v>BB- Departamento SAAD Representación Victimas</v>
          </cell>
          <cell r="BP625" t="str">
            <v>Claudia Liliana Erazo Maldonado</v>
          </cell>
          <cell r="BQ625">
            <v>52272737</v>
          </cell>
          <cell r="BR625" t="str">
            <v>BB- Departamento SAAD Representación Victimas</v>
          </cell>
          <cell r="BS625" t="str">
            <v>Carolina Silva Ortiz
A partir del 2 de octubre hasta por el término que dure la situación administrativa de
la titular del cargo</v>
          </cell>
          <cell r="BT625" t="str">
            <v>N/A</v>
          </cell>
          <cell r="BU625" t="str">
            <v>N/A</v>
          </cell>
          <cell r="BV625" t="str">
            <v>Inversión</v>
          </cell>
          <cell r="BW625">
            <v>65017120</v>
          </cell>
          <cell r="BX625" t="str">
            <v>N/A</v>
          </cell>
          <cell r="BY625" t="str">
            <v>N/A</v>
          </cell>
          <cell r="BZ625">
            <v>7589549</v>
          </cell>
          <cell r="CA625" t="str">
            <v>N/A</v>
          </cell>
          <cell r="CB625">
            <v>75323</v>
          </cell>
          <cell r="CC625">
            <v>193423</v>
          </cell>
          <cell r="CD625">
            <v>2022011000068</v>
          </cell>
          <cell r="CE625">
            <v>45030</v>
          </cell>
          <cell r="CF625">
            <v>45034</v>
          </cell>
          <cell r="CG625" t="str">
            <v>N/A</v>
          </cell>
          <cell r="CH625" t="str">
            <v>N/A</v>
          </cell>
          <cell r="CI625" t="str">
            <v>N/A</v>
          </cell>
          <cell r="CJ625" t="str">
            <v>N/A</v>
          </cell>
          <cell r="CK625" t="str">
            <v>N/A</v>
          </cell>
          <cell r="CL625">
            <v>0</v>
          </cell>
          <cell r="CM625" t="str">
            <v>N/A</v>
          </cell>
          <cell r="CN625">
            <v>0</v>
          </cell>
          <cell r="CO625" t="str">
            <v>N/A</v>
          </cell>
          <cell r="CP625">
            <v>0</v>
          </cell>
          <cell r="CQ625" t="str">
            <v>N/A</v>
          </cell>
          <cell r="CR625">
            <v>0</v>
          </cell>
          <cell r="CS625" t="str">
            <v>N/A</v>
          </cell>
          <cell r="CT625">
            <v>0</v>
          </cell>
          <cell r="CU625" t="str">
            <v>N/A</v>
          </cell>
          <cell r="CV625">
            <v>0</v>
          </cell>
          <cell r="CW625">
            <v>65017120</v>
          </cell>
          <cell r="CX625" t="str">
            <v>NO</v>
          </cell>
          <cell r="CY625" t="str">
            <v>N/A</v>
          </cell>
          <cell r="CZ625" t="str">
            <v>N/A</v>
          </cell>
          <cell r="DA625" t="str">
            <v>N/A</v>
          </cell>
          <cell r="DB625">
            <v>45291</v>
          </cell>
          <cell r="DC625">
            <v>45291</v>
          </cell>
          <cell r="DD625">
            <v>-51</v>
          </cell>
          <cell r="DE625" t="str">
            <v>NO</v>
          </cell>
          <cell r="DF625" t="str">
            <v>Bogotá D.C.</v>
          </cell>
          <cell r="DG625" t="str">
            <v>Cumplimiento</v>
          </cell>
          <cell r="DH625" t="str">
            <v>39-45-101030037</v>
          </cell>
          <cell r="DI625">
            <v>0</v>
          </cell>
          <cell r="DJ625" t="str">
            <v>Seguros del Estado S.A.</v>
          </cell>
          <cell r="DK625">
            <v>45033</v>
          </cell>
          <cell r="DL625" t="str">
            <v>14/04/2023 - 06/07/2024</v>
          </cell>
          <cell r="DM625">
            <v>45033</v>
          </cell>
          <cell r="DN625" t="str">
            <v>https://jepcolombia.sharepoint.com/:b:/g/SE/DAJ/SDC/EXiZjGGvLBBBiXV26NqSDNMBszQyiUKQJ7F0kR5qHGYdAg?e=TKcgUt</v>
          </cell>
          <cell r="DO625" t="str">
            <v>Ninguna</v>
          </cell>
          <cell r="DP625" t="str">
            <v>Terminado</v>
          </cell>
          <cell r="DQ625" t="str">
            <v>Ingreso</v>
          </cell>
          <cell r="DR625" t="str">
            <v>N/A</v>
          </cell>
          <cell r="DS625" t="str">
            <v>HISTORIA</v>
          </cell>
          <cell r="DT625" t="str">
            <v>N/A</v>
          </cell>
          <cell r="DU625" t="str">
            <v>MASCULINO</v>
          </cell>
        </row>
        <row r="626">
          <cell r="AY626" t="str">
            <v>JEP-537-2023</v>
          </cell>
          <cell r="AZ626" t="str">
            <v>JEP-CSPO-536-2023</v>
          </cell>
          <cell r="BA626" t="str">
            <v>Jairo Cuellar</v>
          </cell>
          <cell r="BB626">
            <v>45006</v>
          </cell>
          <cell r="BC626" t="str">
            <v>Lorena Pardo Sanchez</v>
          </cell>
          <cell r="BD626" t="str">
            <v>Contratos o convenios que no requieren pluralidad de ofertas</v>
          </cell>
          <cell r="BE626" t="str">
            <v>1. Prestación de servicios</v>
          </cell>
          <cell r="BF626" t="str">
            <v>Cédula de ciudadanía</v>
          </cell>
          <cell r="BG626">
            <v>52866129</v>
          </cell>
          <cell r="BH626">
            <v>7</v>
          </cell>
          <cell r="BI626" t="str">
            <v>Persona Natural</v>
          </cell>
          <cell r="BJ626" t="str">
            <v>Bogotá D.C.</v>
          </cell>
          <cell r="BK626" t="str">
            <v>Prestar servicios profesionales de apoyo a la representación a víctimas con enfoque de género, étnico, diferencial, psicosocial y socio cultural en los asuntos de competencia de la jurisdicción, para el sistema autónomo de asesoría y defensa de la SE-JEP</v>
          </cell>
          <cell r="BL626" t="str">
            <v>Misional</v>
          </cell>
          <cell r="BM626" t="str">
            <v>Harvey Danilo Suárez Morales</v>
          </cell>
          <cell r="BN626" t="str">
            <v>Secretaría Ejecutiva</v>
          </cell>
          <cell r="BO626" t="str">
            <v>BB- Departamento SAAD Representación Victimas</v>
          </cell>
          <cell r="BP626" t="str">
            <v>Claudia Liliana Erazo Maldonado</v>
          </cell>
          <cell r="BQ626">
            <v>52272737</v>
          </cell>
          <cell r="BR626" t="str">
            <v>BB- Departamento SAAD Representación Victimas</v>
          </cell>
          <cell r="BS626" t="str">
            <v>Carolina Silva Ortiz
A partir del 2 de octubre hasta por el término que dure la situación administrativa de
la titular del cargo</v>
          </cell>
          <cell r="BT626" t="str">
            <v>N/A</v>
          </cell>
          <cell r="BU626" t="str">
            <v>N/A</v>
          </cell>
          <cell r="BV626" t="str">
            <v>Inversión</v>
          </cell>
          <cell r="BW626">
            <v>71341749</v>
          </cell>
          <cell r="BX626" t="str">
            <v>N/A</v>
          </cell>
          <cell r="BY626" t="str">
            <v>N/A</v>
          </cell>
          <cell r="BZ626">
            <v>7589549</v>
          </cell>
          <cell r="CA626" t="str">
            <v>N/A</v>
          </cell>
          <cell r="CB626">
            <v>75423</v>
          </cell>
          <cell r="CC626">
            <v>169723</v>
          </cell>
          <cell r="CD626">
            <v>2022011000068</v>
          </cell>
          <cell r="CE626">
            <v>45009</v>
          </cell>
          <cell r="CF626">
            <v>45012</v>
          </cell>
          <cell r="CG626" t="str">
            <v>N/A</v>
          </cell>
          <cell r="CH626" t="str">
            <v>N/A</v>
          </cell>
          <cell r="CI626" t="str">
            <v>N/A</v>
          </cell>
          <cell r="CJ626" t="str">
            <v>N/A</v>
          </cell>
          <cell r="CK626">
            <v>0</v>
          </cell>
          <cell r="CL626">
            <v>0</v>
          </cell>
          <cell r="CM626" t="str">
            <v>N/A</v>
          </cell>
          <cell r="CN626">
            <v>0</v>
          </cell>
          <cell r="CO626" t="str">
            <v>N/A</v>
          </cell>
          <cell r="CP626">
            <v>0</v>
          </cell>
          <cell r="CQ626" t="str">
            <v>N/A</v>
          </cell>
          <cell r="CR626">
            <v>0</v>
          </cell>
          <cell r="CS626" t="str">
            <v>N/A</v>
          </cell>
          <cell r="CT626">
            <v>0</v>
          </cell>
          <cell r="CU626" t="str">
            <v>N/A</v>
          </cell>
          <cell r="CV626">
            <v>0</v>
          </cell>
          <cell r="CW626">
            <v>71341749</v>
          </cell>
          <cell r="CX626" t="str">
            <v>NO</v>
          </cell>
          <cell r="CY626" t="str">
            <v>N/A</v>
          </cell>
          <cell r="CZ626" t="str">
            <v>N/A</v>
          </cell>
          <cell r="DA626" t="str">
            <v>N/A</v>
          </cell>
          <cell r="DB626">
            <v>45291</v>
          </cell>
          <cell r="DC626">
            <v>45291</v>
          </cell>
          <cell r="DD626">
            <v>-51</v>
          </cell>
          <cell r="DE626" t="str">
            <v>NO</v>
          </cell>
          <cell r="DF626" t="str">
            <v>Bogotá D.C.</v>
          </cell>
          <cell r="DG626" t="str">
            <v>Cumplimiento</v>
          </cell>
          <cell r="DH626" t="str">
            <v>21-45-101404608</v>
          </cell>
          <cell r="DI626">
            <v>0</v>
          </cell>
          <cell r="DJ626" t="str">
            <v>Seguros del Estado S.A</v>
          </cell>
          <cell r="DK626">
            <v>45009</v>
          </cell>
          <cell r="DL626" t="str">
            <v>27/03/2023 - 01/07/24</v>
          </cell>
          <cell r="DM626">
            <v>45012</v>
          </cell>
          <cell r="DN626" t="str">
            <v>https://jepcolombia.sharepoint.com/:b:/g/SE/DAJ/SDC/EUG_WH4B3IhAkgLB5_EbYPYBuPGB119GwCIdtptyyI6qRA?e=cAbfyi</v>
          </cell>
          <cell r="DO626" t="str">
            <v>Ninguna</v>
          </cell>
          <cell r="DP626" t="str">
            <v>Terminado</v>
          </cell>
          <cell r="DQ626" t="str">
            <v>Ingreso</v>
          </cell>
          <cell r="DR626" t="str">
            <v>N/A</v>
          </cell>
          <cell r="DS626" t="str">
            <v>CIENCIAS POLITICAS</v>
          </cell>
          <cell r="DT626" t="str">
            <v>N/A</v>
          </cell>
          <cell r="DU626" t="str">
            <v>FEMENINO</v>
          </cell>
        </row>
        <row r="627">
          <cell r="AY627" t="str">
            <v>JEP-563-2023</v>
          </cell>
          <cell r="AZ627" t="str">
            <v>JEP-CSPO-560-2023</v>
          </cell>
          <cell r="BA627" t="str">
            <v>Jairo Cuellar</v>
          </cell>
          <cell r="BB627">
            <v>45031</v>
          </cell>
          <cell r="BC627" t="str">
            <v>Yezid David Sequeda Garrido</v>
          </cell>
          <cell r="BD627" t="str">
            <v>Contratos o convenios que no requieren pluralidad de ofertas</v>
          </cell>
          <cell r="BE627" t="str">
            <v>1. Prestación de servicios</v>
          </cell>
          <cell r="BF627" t="str">
            <v>Cédula de ciudadanía</v>
          </cell>
          <cell r="BG627">
            <v>13861881</v>
          </cell>
          <cell r="BH627">
            <v>3</v>
          </cell>
          <cell r="BI627" t="str">
            <v>Persona Natural</v>
          </cell>
          <cell r="BJ627" t="str">
            <v>Bogotá D.C.</v>
          </cell>
          <cell r="BK627" t="str">
            <v>Prestar servicios profesionales de apoyo a la representación a víctimas con enfoque de género, étnico, diferencial, psicosocial y socio cultural en los asuntos de competencia de la jurisdicción, para el sistema autónomo de asesoría y defensa de la SE-JEP</v>
          </cell>
          <cell r="BL627" t="str">
            <v>Misional</v>
          </cell>
          <cell r="BM627" t="str">
            <v>Harvey Danilo Suárez Morales</v>
          </cell>
          <cell r="BN627" t="str">
            <v>Secretaría Ejecutiva</v>
          </cell>
          <cell r="BO627" t="str">
            <v>BB- Departamento SAAD Representación Victimas</v>
          </cell>
          <cell r="BP627" t="str">
            <v>Claudia Liliana Erazo Maldonado</v>
          </cell>
          <cell r="BQ627">
            <v>52272737</v>
          </cell>
          <cell r="BR627" t="str">
            <v>BB- Departamento SAAD Representación Victimas</v>
          </cell>
          <cell r="BS627" t="str">
            <v>Carolina Silva Ortiz
A partir del 2 de octubre hasta por el término que dure la situación administrativa de
la titular del cargo</v>
          </cell>
          <cell r="BT627" t="str">
            <v>N/A</v>
          </cell>
          <cell r="BU627" t="str">
            <v>N/A</v>
          </cell>
          <cell r="BV627" t="str">
            <v>Inversión</v>
          </cell>
          <cell r="BW627">
            <v>64258168</v>
          </cell>
          <cell r="BX627" t="str">
            <v>N/A</v>
          </cell>
          <cell r="BY627" t="str">
            <v>N/A</v>
          </cell>
          <cell r="BZ627">
            <v>7589549</v>
          </cell>
          <cell r="CA627" t="str">
            <v>N/A</v>
          </cell>
          <cell r="CB627">
            <v>75523</v>
          </cell>
          <cell r="CC627">
            <v>197523</v>
          </cell>
          <cell r="CD627">
            <v>2022011000068</v>
          </cell>
          <cell r="CE627">
            <v>45035</v>
          </cell>
          <cell r="CF627">
            <v>45036</v>
          </cell>
          <cell r="CG627" t="str">
            <v>N/A</v>
          </cell>
          <cell r="CH627" t="str">
            <v>N/A</v>
          </cell>
          <cell r="CI627" t="str">
            <v>N/A</v>
          </cell>
          <cell r="CJ627" t="str">
            <v>N/A</v>
          </cell>
          <cell r="CK627" t="str">
            <v>N/A</v>
          </cell>
          <cell r="CL627">
            <v>0</v>
          </cell>
          <cell r="CM627" t="str">
            <v>N/A</v>
          </cell>
          <cell r="CN627">
            <v>0</v>
          </cell>
          <cell r="CO627" t="str">
            <v>N/A</v>
          </cell>
          <cell r="CP627">
            <v>0</v>
          </cell>
          <cell r="CQ627" t="str">
            <v>N/A</v>
          </cell>
          <cell r="CR627">
            <v>0</v>
          </cell>
          <cell r="CS627" t="str">
            <v>N/A</v>
          </cell>
          <cell r="CT627">
            <v>0</v>
          </cell>
          <cell r="CU627" t="str">
            <v>N/A</v>
          </cell>
          <cell r="CV627">
            <v>0</v>
          </cell>
          <cell r="CW627">
            <v>64258168</v>
          </cell>
          <cell r="CX627" t="str">
            <v>NO</v>
          </cell>
          <cell r="CY627" t="str">
            <v>N/A</v>
          </cell>
          <cell r="CZ627" t="str">
            <v>N/A</v>
          </cell>
          <cell r="DA627" t="str">
            <v>N/A</v>
          </cell>
          <cell r="DB627">
            <v>45291</v>
          </cell>
          <cell r="DC627">
            <v>45291</v>
          </cell>
          <cell r="DD627">
            <v>-51</v>
          </cell>
          <cell r="DE627" t="str">
            <v>NO</v>
          </cell>
          <cell r="DF627" t="str">
            <v>Bogotá D.C.</v>
          </cell>
          <cell r="DG627" t="str">
            <v>Cumplimiento</v>
          </cell>
          <cell r="DH627" t="str">
            <v>21-45-101406989</v>
          </cell>
          <cell r="DI627">
            <v>0</v>
          </cell>
          <cell r="DJ627" t="str">
            <v>Seguros del Estado S.A.</v>
          </cell>
          <cell r="DK627">
            <v>45036</v>
          </cell>
          <cell r="DL627">
            <v>45035</v>
          </cell>
          <cell r="DM627">
            <v>45036</v>
          </cell>
          <cell r="DN627" t="str">
            <v>https://jepcolombia.sharepoint.com/:b:/g/SE/DAJ/SDC/EauQzyGcgHtEmHEA_95zw84B5-rEwWRH6j-1fvwFpvj5TQ?e=Ku6Zqz</v>
          </cell>
          <cell r="DO627" t="str">
            <v>Ninguna</v>
          </cell>
          <cell r="DP627" t="str">
            <v>Terminado</v>
          </cell>
          <cell r="DQ627" t="str">
            <v>Ingreso</v>
          </cell>
          <cell r="DR627" t="str">
            <v>N/A</v>
          </cell>
          <cell r="DS627" t="str">
            <v>HISTORIA</v>
          </cell>
          <cell r="DT627" t="str">
            <v>N/A</v>
          </cell>
          <cell r="DU627" t="str">
            <v>MASCULINO</v>
          </cell>
        </row>
        <row r="628">
          <cell r="AY628" t="str">
            <v>JEP-507-2023</v>
          </cell>
          <cell r="AZ628" t="str">
            <v>JEP-CSPO-506-2023</v>
          </cell>
          <cell r="BA628" t="str">
            <v>Jairo Cuellar</v>
          </cell>
          <cell r="BB628">
            <v>44988</v>
          </cell>
          <cell r="BC628" t="str">
            <v>Nelly Mercedes Ariza Santoyo</v>
          </cell>
          <cell r="BD628" t="str">
            <v>Contratos o convenios que no requieren pluralidad de ofertas</v>
          </cell>
          <cell r="BE628" t="str">
            <v>1. Prestación de servicios</v>
          </cell>
          <cell r="BF628" t="str">
            <v>Cédula de ciudadanía</v>
          </cell>
          <cell r="BG628">
            <v>52978672</v>
          </cell>
          <cell r="BH628">
            <v>6</v>
          </cell>
          <cell r="BI628" t="str">
            <v>Persona Natural</v>
          </cell>
          <cell r="BJ628" t="str">
            <v>Bogotá D.C.</v>
          </cell>
          <cell r="BK628" t="str">
            <v>Prestar servicios profesionales para acompañar al departamento de SAAD víctimas a fin de facilitar la actualización y desarrollo de actividades de capacitación de los abogados registrados en el SAAD conforme a las necesidades de la dependencia.</v>
          </cell>
          <cell r="BL628" t="str">
            <v>Misional</v>
          </cell>
          <cell r="BM628" t="str">
            <v>Harvey Danilo Suárez Morales</v>
          </cell>
          <cell r="BN628" t="str">
            <v>Secretaría Ejecutiva</v>
          </cell>
          <cell r="BO628" t="str">
            <v>BB- Departamento SAAD Representación Victimas</v>
          </cell>
          <cell r="BP628" t="str">
            <v>Claudia Liliana Erazo Maldonado</v>
          </cell>
          <cell r="BQ628">
            <v>52272737</v>
          </cell>
          <cell r="BR628" t="str">
            <v>BB- Departamento SAAD Representación Victimas</v>
          </cell>
          <cell r="BS628" t="str">
            <v>Carolina Silva Ortiz
A partir del 2 de octubre hasta por el término que dure la situación administrativa de
la titular del cargo</v>
          </cell>
          <cell r="BT628" t="str">
            <v>N/A</v>
          </cell>
          <cell r="BU628" t="str">
            <v>N/A</v>
          </cell>
          <cell r="BV628" t="str">
            <v>Inversión</v>
          </cell>
          <cell r="BW628">
            <v>69823860</v>
          </cell>
          <cell r="BX628" t="str">
            <v>N/A</v>
          </cell>
          <cell r="BY628" t="str">
            <v>N/A</v>
          </cell>
          <cell r="BZ628">
            <v>6982386</v>
          </cell>
          <cell r="CA628" t="str">
            <v>N/A</v>
          </cell>
          <cell r="CB628">
            <v>75623</v>
          </cell>
          <cell r="CC628">
            <v>158023</v>
          </cell>
          <cell r="CD628">
            <v>2022011000068</v>
          </cell>
          <cell r="CE628">
            <v>45006</v>
          </cell>
          <cell r="CF628">
            <v>45008</v>
          </cell>
          <cell r="CG628" t="str">
            <v>N/A</v>
          </cell>
          <cell r="CH628" t="str">
            <v>N/A</v>
          </cell>
          <cell r="CI628" t="str">
            <v>N/A</v>
          </cell>
          <cell r="CJ628" t="str">
            <v>N/A</v>
          </cell>
          <cell r="CK628" t="str">
            <v>N/A</v>
          </cell>
          <cell r="CL628">
            <v>0</v>
          </cell>
          <cell r="CM628" t="str">
            <v>N/A</v>
          </cell>
          <cell r="CN628">
            <v>0</v>
          </cell>
          <cell r="CO628" t="str">
            <v>N/A</v>
          </cell>
          <cell r="CP628">
            <v>0</v>
          </cell>
          <cell r="CQ628" t="str">
            <v>N/A</v>
          </cell>
          <cell r="CR628">
            <v>0</v>
          </cell>
          <cell r="CS628" t="str">
            <v>N/A</v>
          </cell>
          <cell r="CT628">
            <v>0</v>
          </cell>
          <cell r="CU628" t="str">
            <v>N/A</v>
          </cell>
          <cell r="CV628">
            <v>0</v>
          </cell>
          <cell r="CW628">
            <v>69823860</v>
          </cell>
          <cell r="CX628" t="str">
            <v>NO</v>
          </cell>
          <cell r="CY628" t="str">
            <v>N/A</v>
          </cell>
          <cell r="CZ628" t="str">
            <v>N/A</v>
          </cell>
          <cell r="DA628" t="str">
            <v>N/A</v>
          </cell>
          <cell r="DB628">
            <v>45291</v>
          </cell>
          <cell r="DC628">
            <v>45291</v>
          </cell>
          <cell r="DD628">
            <v>-51</v>
          </cell>
          <cell r="DE628" t="str">
            <v>NO</v>
          </cell>
          <cell r="DF628" t="str">
            <v>Bogotá D.C.</v>
          </cell>
          <cell r="DG628" t="str">
            <v>Cumplimiento</v>
          </cell>
          <cell r="DH628" t="str">
            <v xml:space="preserve">21-45-101404174
</v>
          </cell>
          <cell r="DI628">
            <v>0</v>
          </cell>
          <cell r="DJ628" t="str">
            <v>Seguros del Estado S.A</v>
          </cell>
          <cell r="DK628">
            <v>45007</v>
          </cell>
          <cell r="DL628" t="str">
            <v>22/03/2023 - 01/07/24</v>
          </cell>
          <cell r="DM628">
            <v>45007</v>
          </cell>
          <cell r="DN628" t="str">
            <v>https://jepcolombia.sharepoint.com/:b:/g/SE/DAJ/SDC/EYEvewVUv9ZDkRf7Lpg90bsBwiAKgONUaB1oIrxYnVyl-A?e=aoRmRq</v>
          </cell>
          <cell r="DO628" t="str">
            <v>Ninguna</v>
          </cell>
          <cell r="DP628" t="str">
            <v>Terminado</v>
          </cell>
          <cell r="DQ628" t="str">
            <v>Ingreso</v>
          </cell>
          <cell r="DR628" t="str">
            <v>N/A</v>
          </cell>
          <cell r="DS628" t="str">
            <v>PSICOLOGIA</v>
          </cell>
          <cell r="DT628" t="str">
            <v>N/A</v>
          </cell>
          <cell r="DU628" t="str">
            <v>FEMENINO</v>
          </cell>
        </row>
        <row r="629">
          <cell r="AY629" t="str">
            <v>JEP-471-2023</v>
          </cell>
          <cell r="AZ629" t="str">
            <v>JEP-CSPO-470-2023</v>
          </cell>
          <cell r="BA629" t="str">
            <v>Jairo Cuellar</v>
          </cell>
          <cell r="BB629">
            <v>44980</v>
          </cell>
          <cell r="BC629" t="str">
            <v>Laura Camila Carrillo Mariño</v>
          </cell>
          <cell r="BD629" t="str">
            <v>Contratos o convenios que no requieren pluralidad de ofertas</v>
          </cell>
          <cell r="BE629" t="str">
            <v>1. Prestación de servicios</v>
          </cell>
          <cell r="BF629" t="str">
            <v>Cédula de ciudadanía</v>
          </cell>
          <cell r="BG629">
            <v>1019136646</v>
          </cell>
          <cell r="BH629">
            <v>2</v>
          </cell>
          <cell r="BI629" t="str">
            <v>Persona Natural</v>
          </cell>
          <cell r="BJ629" t="str">
            <v>Bogotá D.C.</v>
          </cell>
          <cell r="BK629" t="str">
            <v>Prestar servicios profesionales para brindar apoyo a la gestión del proceso de representación judicial a víctimas, mediante la respuesta a derechos de petición y órdenes judiciales a cargo del departamento del sistema autónomo de asesoría y defensa saad representación de víctimas</v>
          </cell>
          <cell r="BL629" t="str">
            <v>Funciones de la dependencia</v>
          </cell>
          <cell r="BM629" t="str">
            <v>Harvey Danilo Suárez Morales</v>
          </cell>
          <cell r="BN629" t="str">
            <v>Secretaría Ejecutiva</v>
          </cell>
          <cell r="BO629" t="str">
            <v>BB- Departamento SAAD Representación Victimas</v>
          </cell>
          <cell r="BP629" t="str">
            <v>Claudia Liliana Erazo Maldonado</v>
          </cell>
          <cell r="BQ629">
            <v>52272737</v>
          </cell>
          <cell r="BR629" t="str">
            <v>BB- Departamento SAAD Representación Victimas</v>
          </cell>
          <cell r="BS629" t="str">
            <v>Carolina Silva Ortiz
A partir del 2 de octubre hasta por el término que dure la situación administrativa de
la titular del cargo</v>
          </cell>
          <cell r="BT629" t="str">
            <v>N/A</v>
          </cell>
          <cell r="BU629" t="str">
            <v>N/A</v>
          </cell>
          <cell r="BV629" t="str">
            <v>Inversión</v>
          </cell>
          <cell r="BW629">
            <v>55737654</v>
          </cell>
          <cell r="BX629" t="str">
            <v>N/A</v>
          </cell>
          <cell r="BY629" t="str">
            <v>N/A</v>
          </cell>
          <cell r="BZ629">
            <v>5464476</v>
          </cell>
          <cell r="CA629" t="str">
            <v>N/A</v>
          </cell>
          <cell r="CB629">
            <v>72423</v>
          </cell>
          <cell r="CC629">
            <v>120423</v>
          </cell>
          <cell r="CD629">
            <v>2022011000068</v>
          </cell>
          <cell r="CE629">
            <v>44985</v>
          </cell>
          <cell r="CF629">
            <v>44987</v>
          </cell>
          <cell r="CG629" t="str">
            <v>Luisa Fernanda Olarte Lopez</v>
          </cell>
          <cell r="CH629" t="str">
            <v>Cedula de ciudadanía</v>
          </cell>
          <cell r="CI629">
            <v>1020823619</v>
          </cell>
          <cell r="CJ629">
            <v>4</v>
          </cell>
          <cell r="CK629">
            <v>45275</v>
          </cell>
          <cell r="CL629">
            <v>-1092900</v>
          </cell>
          <cell r="CM629">
            <v>45274</v>
          </cell>
          <cell r="CN629">
            <v>26852418</v>
          </cell>
          <cell r="CO629">
            <v>45274</v>
          </cell>
          <cell r="CP629">
            <v>0</v>
          </cell>
          <cell r="CQ629" t="str">
            <v>N/A</v>
          </cell>
          <cell r="CR629">
            <v>0</v>
          </cell>
          <cell r="CS629" t="str">
            <v>N/A</v>
          </cell>
          <cell r="CT629">
            <v>1</v>
          </cell>
          <cell r="CU629">
            <v>45274</v>
          </cell>
          <cell r="CV629">
            <v>136</v>
          </cell>
          <cell r="CW629">
            <v>81497172</v>
          </cell>
          <cell r="CX629" t="str">
            <v>SI</v>
          </cell>
          <cell r="CY629">
            <v>26852418</v>
          </cell>
          <cell r="CZ629" t="str">
            <v>N/A</v>
          </cell>
          <cell r="DA629" t="str">
            <v>N/A</v>
          </cell>
          <cell r="DB629">
            <v>45291</v>
          </cell>
          <cell r="DC629">
            <v>45427</v>
          </cell>
          <cell r="DD629">
            <v>85</v>
          </cell>
          <cell r="DE629" t="str">
            <v>NO</v>
          </cell>
          <cell r="DF629" t="str">
            <v>Bogotá D.C.</v>
          </cell>
          <cell r="DG629" t="str">
            <v>Cumplimiento</v>
          </cell>
          <cell r="DH629" t="str">
            <v>21-45-101402185</v>
          </cell>
          <cell r="DI629">
            <v>0</v>
          </cell>
          <cell r="DJ629" t="str">
            <v>Seguros del Estado S.A.</v>
          </cell>
          <cell r="DK629">
            <v>44986</v>
          </cell>
          <cell r="DL629" t="str">
            <v>01/03/2023 - 01/07/2024</v>
          </cell>
          <cell r="DM629">
            <v>44986</v>
          </cell>
          <cell r="DN629" t="str">
            <v>https://jepcolombia.sharepoint.com/:b:/g/SE/DAJ/SDC/EeDA3ncVValLjFh_4SLJEP8BaNOCLfQAC7ZGmi5RMyZKXw?e=HuGG5u</v>
          </cell>
          <cell r="DO629" t="str">
            <v>Mediante otrosí N°1 publicado el 14/12/2023 se adiciona y prórroga el contrato 471-2023 hasta el 15/05/2023</v>
          </cell>
          <cell r="DP629" t="str">
            <v>En ejecución</v>
          </cell>
          <cell r="DQ629" t="str">
            <v>Adición, prórroga y  Cesión</v>
          </cell>
          <cell r="DR629" t="str">
            <v>N/A</v>
          </cell>
          <cell r="DS629" t="str">
            <v>DERECHO</v>
          </cell>
          <cell r="DT629" t="str">
            <v>N/A</v>
          </cell>
          <cell r="DU629" t="str">
            <v>FEMENINO</v>
          </cell>
        </row>
        <row r="630">
          <cell r="AY630" t="str">
            <v>JEP-177-2023</v>
          </cell>
          <cell r="AZ630" t="str">
            <v>JEP-CSPO-177-2023</v>
          </cell>
          <cell r="BA630" t="str">
            <v>Carlos Torres</v>
          </cell>
          <cell r="BB630">
            <v>44952</v>
          </cell>
          <cell r="BC630" t="str">
            <v>Diego Alejandro Bastidas Acevedo</v>
          </cell>
          <cell r="BD630" t="str">
            <v>Contratos o convenios que no requieren pluralidad de ofertas</v>
          </cell>
          <cell r="BE630" t="str">
            <v>1. Prestación de servicios</v>
          </cell>
          <cell r="BF630" t="str">
            <v>Cédula de ciudadanía</v>
          </cell>
          <cell r="BG630">
            <v>1030539030</v>
          </cell>
          <cell r="BH630">
            <v>6</v>
          </cell>
          <cell r="BI630" t="str">
            <v>Persona Natural</v>
          </cell>
          <cell r="BJ630" t="str">
            <v>Bogotá D.C.</v>
          </cell>
          <cell r="BK630" t="str">
            <v xml:space="preserve">Prestación de servicios para acompañar la gestión administrativa del Departamento SAAD Comparecientes en asuntos relacionados con el apoyo a la supervisión de los contratos del Departamento </v>
          </cell>
          <cell r="BL630" t="str">
            <v>Misional</v>
          </cell>
          <cell r="BM630" t="str">
            <v>Harvey Danilo Suárez Morales</v>
          </cell>
          <cell r="BN630" t="str">
            <v>Secretaría Ejecutiva</v>
          </cell>
          <cell r="BO630" t="str">
            <v xml:space="preserve">BB- Departamento SAAD Defensa a Comparecientes </v>
          </cell>
          <cell r="BP630" t="str">
            <v>Jorge Alirio Mancera Cortés</v>
          </cell>
          <cell r="BQ630">
            <v>79309847</v>
          </cell>
          <cell r="BR630" t="str">
            <v xml:space="preserve">BB- Departamento SAAD Defensa a Comparecientes </v>
          </cell>
          <cell r="BS630" t="str">
            <v>N/A</v>
          </cell>
          <cell r="BT630" t="str">
            <v>N/A</v>
          </cell>
          <cell r="BU630" t="str">
            <v>N/A</v>
          </cell>
          <cell r="BV630" t="str">
            <v>Inversión</v>
          </cell>
          <cell r="BW630">
            <v>43766375</v>
          </cell>
          <cell r="BX630" t="str">
            <v>N/A</v>
          </cell>
          <cell r="BY630" t="str">
            <v>N/A</v>
          </cell>
          <cell r="BZ630">
            <v>3794773</v>
          </cell>
          <cell r="CA630" t="str">
            <v>N/A</v>
          </cell>
          <cell r="CB630">
            <v>48723</v>
          </cell>
          <cell r="CC630">
            <v>54523</v>
          </cell>
          <cell r="CD630">
            <v>2022011000068</v>
          </cell>
          <cell r="CE630">
            <v>44956</v>
          </cell>
          <cell r="CF630">
            <v>44958</v>
          </cell>
          <cell r="CG630" t="str">
            <v>N/A</v>
          </cell>
          <cell r="CH630" t="str">
            <v>N/A</v>
          </cell>
          <cell r="CI630" t="str">
            <v>N/A</v>
          </cell>
          <cell r="CJ630" t="str">
            <v>N/A</v>
          </cell>
          <cell r="CK630" t="str">
            <v>N/A</v>
          </cell>
          <cell r="CL630">
            <v>0</v>
          </cell>
          <cell r="CM630" t="str">
            <v>N/A</v>
          </cell>
          <cell r="CN630">
            <v>0</v>
          </cell>
          <cell r="CO630" t="str">
            <v>N/A</v>
          </cell>
          <cell r="CP630">
            <v>0</v>
          </cell>
          <cell r="CQ630" t="str">
            <v>N/A</v>
          </cell>
          <cell r="CR630">
            <v>0</v>
          </cell>
          <cell r="CS630" t="str">
            <v>N/A</v>
          </cell>
          <cell r="CT630">
            <v>0</v>
          </cell>
          <cell r="CU630" t="str">
            <v>N/A</v>
          </cell>
          <cell r="CV630">
            <v>0</v>
          </cell>
          <cell r="CW630">
            <v>43766375</v>
          </cell>
          <cell r="CX630" t="str">
            <v>NO</v>
          </cell>
          <cell r="CY630" t="str">
            <v>N/A</v>
          </cell>
          <cell r="CZ630" t="str">
            <v>N/A</v>
          </cell>
          <cell r="DA630" t="str">
            <v>N/A</v>
          </cell>
          <cell r="DB630">
            <v>45291</v>
          </cell>
          <cell r="DC630">
            <v>45291</v>
          </cell>
          <cell r="DD630">
            <v>-51</v>
          </cell>
          <cell r="DE630" t="str">
            <v>SI</v>
          </cell>
          <cell r="DF630" t="str">
            <v>Bogotá D.C.</v>
          </cell>
          <cell r="DG630" t="str">
            <v>Cumplimiento</v>
          </cell>
          <cell r="DH630" t="str">
            <v>25-47-101003647</v>
          </cell>
          <cell r="DI630">
            <v>0</v>
          </cell>
          <cell r="DJ630" t="str">
            <v>Seguros del Estado S.A.</v>
          </cell>
          <cell r="DK630">
            <v>44957</v>
          </cell>
          <cell r="DL630" t="str">
            <v>30/01/2023 - 01/07/2024</v>
          </cell>
          <cell r="DM630">
            <v>44958</v>
          </cell>
          <cell r="DN630" t="str">
            <v>https://jepcolombia.sharepoint.com/:b:/g/SE/DAJ/SDC/Efsu65EPntFHuv7zaxflb5cBr3FIsgHWJrFW7CdpFmlJhw?e=1IHeBg</v>
          </cell>
          <cell r="DO630" t="str">
            <v>Ninguna</v>
          </cell>
          <cell r="DP630" t="str">
            <v>Terminado</v>
          </cell>
          <cell r="DQ630" t="str">
            <v>Ingreso</v>
          </cell>
          <cell r="DR630" t="str">
            <v>N/A</v>
          </cell>
          <cell r="DS630" t="str">
            <v>TECNICO LABORAL EN COMERCIO EXTERIOR</v>
          </cell>
          <cell r="DT630" t="str">
            <v>N/A</v>
          </cell>
          <cell r="DU630" t="str">
            <v>MASCULINO</v>
          </cell>
        </row>
        <row r="631">
          <cell r="AY631" t="str">
            <v>JEP-252-2023</v>
          </cell>
          <cell r="AZ631" t="str">
            <v>JEP-CSPO-252-2023</v>
          </cell>
          <cell r="BA631" t="str">
            <v>Jairo Cuellar</v>
          </cell>
          <cell r="BB631">
            <v>44958</v>
          </cell>
          <cell r="BC631" t="str">
            <v>Silvio Esteban Carvajal Ordoñez</v>
          </cell>
          <cell r="BD631" t="str">
            <v>Contratos o convenios que no requieren pluralidad de ofertas</v>
          </cell>
          <cell r="BE631" t="str">
            <v>1. Prestación de servicios</v>
          </cell>
          <cell r="BF631" t="str">
            <v>Cédula de ciudadanía</v>
          </cell>
          <cell r="BG631">
            <v>1018452569</v>
          </cell>
          <cell r="BH631">
            <v>4</v>
          </cell>
          <cell r="BI631" t="str">
            <v>Persona Natural</v>
          </cell>
          <cell r="BJ631" t="str">
            <v>Bogotá D.C.</v>
          </cell>
          <cell r="BK631" t="str">
            <v>Prestación de servicios profesionales para apoyar y acompañar al Departamento de SAAD Comparecientes en la gestión operativa del sistema ViSTA, para el registro de abogados /as y comparecientes.</v>
          </cell>
          <cell r="BL631" t="str">
            <v>Misional</v>
          </cell>
          <cell r="BM631" t="str">
            <v>Harvey Danilo Suarez Morales</v>
          </cell>
          <cell r="BN631" t="str">
            <v>Secretaría Ejecutiva</v>
          </cell>
          <cell r="BO631" t="str">
            <v xml:space="preserve">BB- Departamento SAAD Defensa a Comparecientes </v>
          </cell>
          <cell r="BP631" t="str">
            <v>Jorge Alirio Mancera Cortés</v>
          </cell>
          <cell r="BQ631">
            <v>79309847</v>
          </cell>
          <cell r="BR631" t="str">
            <v xml:space="preserve">BB- Departamento SAAD Defensa a Comparecientes </v>
          </cell>
          <cell r="BS631" t="str">
            <v>N/A</v>
          </cell>
          <cell r="BT631" t="str">
            <v>N/A</v>
          </cell>
          <cell r="BU631" t="str">
            <v>N/A</v>
          </cell>
          <cell r="BV631" t="str">
            <v>Inversión</v>
          </cell>
          <cell r="BW631">
            <v>53430410</v>
          </cell>
          <cell r="BX631" t="str">
            <v>N/A</v>
          </cell>
          <cell r="BY631" t="str">
            <v>N/A</v>
          </cell>
          <cell r="BZ631">
            <v>4857310</v>
          </cell>
          <cell r="CA631" t="str">
            <v>N/A</v>
          </cell>
          <cell r="CB631">
            <v>64823</v>
          </cell>
          <cell r="CC631">
            <v>71723</v>
          </cell>
          <cell r="CD631">
            <v>2022011000068</v>
          </cell>
          <cell r="CE631">
            <v>44964</v>
          </cell>
          <cell r="CF631">
            <v>44966</v>
          </cell>
          <cell r="CG631" t="str">
            <v>N/A</v>
          </cell>
          <cell r="CH631" t="str">
            <v>N/A</v>
          </cell>
          <cell r="CI631" t="str">
            <v>N/A</v>
          </cell>
          <cell r="CJ631" t="str">
            <v>N/A</v>
          </cell>
          <cell r="CK631" t="str">
            <v>N/A</v>
          </cell>
          <cell r="CL631">
            <v>0</v>
          </cell>
          <cell r="CM631" t="str">
            <v>N/A</v>
          </cell>
          <cell r="CN631">
            <v>0</v>
          </cell>
          <cell r="CO631" t="str">
            <v>N/A</v>
          </cell>
          <cell r="CP631">
            <v>0</v>
          </cell>
          <cell r="CQ631" t="str">
            <v>N/A</v>
          </cell>
          <cell r="CR631">
            <v>0</v>
          </cell>
          <cell r="CS631" t="str">
            <v>N/A</v>
          </cell>
          <cell r="CT631">
            <v>0</v>
          </cell>
          <cell r="CU631">
            <v>0</v>
          </cell>
          <cell r="CV631">
            <v>0</v>
          </cell>
          <cell r="CW631">
            <v>53430410</v>
          </cell>
          <cell r="CX631" t="str">
            <v>NO</v>
          </cell>
          <cell r="CY631" t="str">
            <v>N/A</v>
          </cell>
          <cell r="CZ631" t="str">
            <v>N/A</v>
          </cell>
          <cell r="DA631" t="str">
            <v>N/A</v>
          </cell>
          <cell r="DB631">
            <v>45107</v>
          </cell>
          <cell r="DC631">
            <v>45107</v>
          </cell>
          <cell r="DD631">
            <v>-235</v>
          </cell>
          <cell r="DE631" t="str">
            <v>NO</v>
          </cell>
          <cell r="DF631" t="str">
            <v>Bogotá D.C.</v>
          </cell>
          <cell r="DG631" t="str">
            <v>Cumplimiento</v>
          </cell>
          <cell r="DH631" t="str">
            <v>15-47-101010868</v>
          </cell>
          <cell r="DI631">
            <v>0</v>
          </cell>
          <cell r="DJ631" t="str">
            <v>Seguros del Estado S.A.</v>
          </cell>
          <cell r="DK631">
            <v>44965</v>
          </cell>
          <cell r="DL631" t="str">
            <v>07/02/2023 - 30/06/2024</v>
          </cell>
          <cell r="DM631">
            <v>44966</v>
          </cell>
          <cell r="DN631" t="str">
            <v>https://jepcolombia.sharepoint.com/:b:/g/SE/DAJ/SDC/Ecc8ExMbeBpMppxNn6t2KWEBLzrJvt0NjXJjgtCqgtOBBQ?e=B2x7IA</v>
          </cell>
          <cell r="DO631" t="str">
            <v>Ninguna</v>
          </cell>
          <cell r="DP631" t="str">
            <v>Terminado</v>
          </cell>
          <cell r="DQ631" t="str">
            <v>Ingreso</v>
          </cell>
          <cell r="DR631" t="str">
            <v>N/A</v>
          </cell>
          <cell r="DS631" t="str">
            <v>PENDIENTE</v>
          </cell>
          <cell r="DT631" t="str">
            <v>N/A</v>
          </cell>
          <cell r="DU631" t="str">
            <v>MASCULINO</v>
          </cell>
        </row>
        <row r="632">
          <cell r="AY632" t="str">
            <v>JEP-308-2023</v>
          </cell>
          <cell r="AZ632" t="str">
            <v>JEP-CSPO-308-2023</v>
          </cell>
          <cell r="BA632" t="str">
            <v>Laura Paredes</v>
          </cell>
          <cell r="BB632">
            <v>44964</v>
          </cell>
          <cell r="BC632" t="str">
            <v>Adriana Patricia Perez Morales</v>
          </cell>
          <cell r="BD632" t="str">
            <v>Contratos o convenios que no requieren pluralidad de ofertas</v>
          </cell>
          <cell r="BE632" t="str">
            <v>1. Prestación de servicios</v>
          </cell>
          <cell r="BF632" t="str">
            <v>Cédula de ciudadanía</v>
          </cell>
          <cell r="BG632">
            <v>52774201</v>
          </cell>
          <cell r="BH632">
            <v>4</v>
          </cell>
          <cell r="BI632" t="str">
            <v>Persona Natural</v>
          </cell>
          <cell r="BJ632" t="str">
            <v>Bogotá D.C.</v>
          </cell>
          <cell r="BK632" t="str">
            <v>Prestar servicios profesionales para apoyar a la Subsecretaría Ejecutiva y a la comisión de género en la implementación del enfoque diferencial de género y al plan de acción en el marco de la política de igualdad y no discriminación por razones de sexo, género, identidad de género, expresión de género y orientación sexual de la Jurisdicción Especial para la Paz</v>
          </cell>
          <cell r="BL632" t="str">
            <v>Administrativo Transversal</v>
          </cell>
          <cell r="BM632" t="str">
            <v>Harvey Danilo Suarez Morales</v>
          </cell>
          <cell r="BN632" t="str">
            <v>Secretaría Ejecutiva</v>
          </cell>
          <cell r="BO632" t="str">
            <v>B- Subsecretaría Ejecutiva</v>
          </cell>
          <cell r="BP632" t="str">
            <v>Angela Maria Mora Soto</v>
          </cell>
          <cell r="BQ632">
            <v>52085127</v>
          </cell>
          <cell r="BR632" t="str">
            <v>B - Subsecretaría Ejecutiva</v>
          </cell>
          <cell r="BS632" t="str">
            <v>N/A</v>
          </cell>
          <cell r="BT632" t="str">
            <v>N/A</v>
          </cell>
          <cell r="BU632" t="str">
            <v>N/A</v>
          </cell>
          <cell r="BV632" t="str">
            <v>Inversión</v>
          </cell>
          <cell r="BW632">
            <v>95172968</v>
          </cell>
          <cell r="BX632" t="str">
            <v>N/A</v>
          </cell>
          <cell r="BY632" t="str">
            <v>N/A</v>
          </cell>
          <cell r="BZ632">
            <v>8652088</v>
          </cell>
          <cell r="CA632" t="str">
            <v>N/A</v>
          </cell>
          <cell r="CB632">
            <v>74723</v>
          </cell>
          <cell r="CC632">
            <v>73023</v>
          </cell>
          <cell r="CD632">
            <v>2022011000068</v>
          </cell>
          <cell r="CE632">
            <v>44964</v>
          </cell>
          <cell r="CF632">
            <v>44966</v>
          </cell>
          <cell r="CG632" t="str">
            <v>N/A</v>
          </cell>
          <cell r="CH632" t="str">
            <v>N/A</v>
          </cell>
          <cell r="CI632" t="str">
            <v>N/A</v>
          </cell>
          <cell r="CJ632" t="str">
            <v>N/A</v>
          </cell>
          <cell r="CK632" t="str">
            <v>N/A</v>
          </cell>
          <cell r="CL632">
            <v>0</v>
          </cell>
          <cell r="CM632" t="str">
            <v>N/A</v>
          </cell>
          <cell r="CN632">
            <v>0</v>
          </cell>
          <cell r="CO632" t="str">
            <v>N/A</v>
          </cell>
          <cell r="CP632">
            <v>0</v>
          </cell>
          <cell r="CQ632" t="str">
            <v>N/A</v>
          </cell>
          <cell r="CR632">
            <v>0</v>
          </cell>
          <cell r="CS632" t="str">
            <v>N/A</v>
          </cell>
          <cell r="CT632">
            <v>0</v>
          </cell>
          <cell r="CU632">
            <v>0</v>
          </cell>
          <cell r="CV632">
            <v>-145</v>
          </cell>
          <cell r="CW632">
            <v>95172968</v>
          </cell>
          <cell r="CX632" t="str">
            <v>NO</v>
          </cell>
          <cell r="CY632" t="str">
            <v>N/A</v>
          </cell>
          <cell r="CZ632" t="str">
            <v>N/A</v>
          </cell>
          <cell r="DA632" t="str">
            <v>N/A</v>
          </cell>
          <cell r="DB632">
            <v>45291</v>
          </cell>
          <cell r="DC632">
            <v>45146</v>
          </cell>
          <cell r="DD632">
            <v>-196</v>
          </cell>
          <cell r="DE632" t="str">
            <v>NO</v>
          </cell>
          <cell r="DF632" t="str">
            <v>Bogotá D.C.</v>
          </cell>
          <cell r="DG632" t="str">
            <v>Cumplimiento</v>
          </cell>
          <cell r="DH632" t="str">
            <v xml:space="preserve">21-45-101399943
</v>
          </cell>
          <cell r="DI632">
            <v>0</v>
          </cell>
          <cell r="DJ632" t="str">
            <v>Seguros del Estado S.A.</v>
          </cell>
          <cell r="DK632">
            <v>44965</v>
          </cell>
          <cell r="DL632" t="str">
            <v>07/02/2023 - 01/07/2024</v>
          </cell>
          <cell r="DM632">
            <v>44966</v>
          </cell>
          <cell r="DN632" t="str">
            <v>https://jepcolombia.sharepoint.com/:b:/g/SE/DAJ/SDC/EfTXEkksf4lJgYHQaLJxJYUBNfYnYZnsM0exdd4Ar5cC6A?e=6Ro1sx</v>
          </cell>
          <cell r="DO632" t="str">
            <v>El 10/08/2023 publicada la terminación anticipada del CTO JEP-308-2023, se ejecutó hasta el 08 de agosto, inclusive</v>
          </cell>
          <cell r="DP632" t="str">
            <v>Terminado</v>
          </cell>
          <cell r="DQ632" t="str">
            <v>Terminación anticipada</v>
          </cell>
          <cell r="DR632" t="str">
            <v>N/A</v>
          </cell>
          <cell r="DS632" t="str">
            <v>CIENCIAS POLÍTICAS Y DE GOBIERNO</v>
          </cell>
          <cell r="DT632" t="str">
            <v>N/A</v>
          </cell>
          <cell r="DU632" t="str">
            <v>FEMENINO</v>
          </cell>
        </row>
        <row r="633">
          <cell r="AY633" t="str">
            <v>JEP-082-2023</v>
          </cell>
          <cell r="AZ633" t="str">
            <v>JEP-CSPO-082-2023</v>
          </cell>
          <cell r="BA633" t="str">
            <v>Angela Esquivel</v>
          </cell>
          <cell r="BB633">
            <v>44943</v>
          </cell>
          <cell r="BC633" t="str">
            <v>Katy Sofía Díaz Nieto</v>
          </cell>
          <cell r="BD633" t="str">
            <v>Contratos o convenios que no requieren pluralidad de ofertas</v>
          </cell>
          <cell r="BE633" t="str">
            <v>1. Prestación de servicios</v>
          </cell>
          <cell r="BF633" t="str">
            <v>Cédula de ciudadanía</v>
          </cell>
          <cell r="BG633">
            <v>1032468932</v>
          </cell>
          <cell r="BH633">
            <v>6</v>
          </cell>
          <cell r="BI633" t="str">
            <v>Persona Natural</v>
          </cell>
          <cell r="BJ633" t="str">
            <v>Agustin Codazzi</v>
          </cell>
          <cell r="BK633" t="str">
            <v>Prestar servicios profesionales para apoyar y acompañar las salas de justicia y sus respectivas presidencias en los procesos de mejoramiento de la gestión judicial</v>
          </cell>
          <cell r="BL633" t="str">
            <v>Funciones de la dependencia</v>
          </cell>
          <cell r="BM633" t="str">
            <v>Harvey Danilo Suarez Morales</v>
          </cell>
          <cell r="BN633" t="str">
            <v>Secretaría Ejecutiva</v>
          </cell>
          <cell r="BO633" t="str">
            <v xml:space="preserve">DD- Subdirección de Talento Humano </v>
          </cell>
          <cell r="BP633" t="str">
            <v>Diana Maria Vega Laguna</v>
          </cell>
          <cell r="BQ633">
            <v>36308489</v>
          </cell>
          <cell r="BR633" t="str">
            <v>F - Magistratura</v>
          </cell>
          <cell r="BS633" t="str">
            <v>N/A</v>
          </cell>
          <cell r="BT633" t="str">
            <v>Licencia de Maternidad -SAI</v>
          </cell>
          <cell r="BU633" t="str">
            <v>Mgdo. Pedro Julio Mahecha Ávila</v>
          </cell>
          <cell r="BV633" t="str">
            <v>Inversión</v>
          </cell>
          <cell r="BW633">
            <v>8196711</v>
          </cell>
          <cell r="BX633" t="str">
            <v>N/A</v>
          </cell>
          <cell r="BY633" t="str">
            <v>N/A</v>
          </cell>
          <cell r="BZ633">
            <v>8196711</v>
          </cell>
          <cell r="CA633" t="str">
            <v>N/A</v>
          </cell>
          <cell r="CB633">
            <v>65423</v>
          </cell>
          <cell r="CC633" t="str">
            <v xml:space="preserve">	29723</v>
          </cell>
          <cell r="CD633" t="str">
            <v xml:space="preserve">	2022011000068</v>
          </cell>
          <cell r="CE633">
            <v>44944</v>
          </cell>
          <cell r="CF633">
            <v>44946</v>
          </cell>
          <cell r="CG633" t="str">
            <v>N/A</v>
          </cell>
          <cell r="CH633" t="str">
            <v>N/A</v>
          </cell>
          <cell r="CI633" t="str">
            <v>N/A</v>
          </cell>
          <cell r="CJ633" t="str">
            <v>N/A</v>
          </cell>
          <cell r="CK633" t="str">
            <v>N/A</v>
          </cell>
          <cell r="CL633">
            <v>0</v>
          </cell>
          <cell r="CM633" t="str">
            <v>N/A</v>
          </cell>
          <cell r="CN633">
            <v>0</v>
          </cell>
          <cell r="CO633" t="str">
            <v>N/A</v>
          </cell>
          <cell r="CP633">
            <v>0</v>
          </cell>
          <cell r="CQ633" t="str">
            <v>N/A</v>
          </cell>
          <cell r="CR633">
            <v>0</v>
          </cell>
          <cell r="CS633" t="str">
            <v>N/A</v>
          </cell>
          <cell r="CT633">
            <v>0</v>
          </cell>
          <cell r="CU633">
            <v>0</v>
          </cell>
          <cell r="CV633">
            <v>0</v>
          </cell>
          <cell r="CW633">
            <v>8196711</v>
          </cell>
          <cell r="CX633" t="str">
            <v>NO</v>
          </cell>
          <cell r="CY633" t="str">
            <v>N/A</v>
          </cell>
          <cell r="CZ633" t="str">
            <v>N/A</v>
          </cell>
          <cell r="DA633" t="str">
            <v>N/A</v>
          </cell>
          <cell r="DB633">
            <v>44985</v>
          </cell>
          <cell r="DC633">
            <v>44985</v>
          </cell>
          <cell r="DD633">
            <v>-357</v>
          </cell>
          <cell r="DE633" t="str">
            <v>SI</v>
          </cell>
          <cell r="DF633" t="str">
            <v>Bogotá D.C.</v>
          </cell>
          <cell r="DG633" t="str">
            <v>Cumplimiento</v>
          </cell>
          <cell r="DH633" t="str">
            <v>33-47-101010702</v>
          </cell>
          <cell r="DI633">
            <v>0</v>
          </cell>
          <cell r="DJ633" t="str">
            <v>Seguros del Estado S.A.</v>
          </cell>
          <cell r="DK633">
            <v>44944</v>
          </cell>
          <cell r="DL633" t="str">
            <v>18/01/2023 - 18/09/2023</v>
          </cell>
          <cell r="DM633">
            <v>44945</v>
          </cell>
          <cell r="DN633" t="str">
            <v>https://jepcolombia.sharepoint.com/:b:/g/SE/DAJ/SDC/EfdH-9AlB6dMju9bxXUxhH4BJRiltXsmTxiVljbobAvZZg?e=y8ATOf</v>
          </cell>
          <cell r="DO633" t="str">
            <v>Ninguna</v>
          </cell>
          <cell r="DP633" t="str">
            <v>Terminado</v>
          </cell>
          <cell r="DQ633" t="str">
            <v>Ingreso</v>
          </cell>
          <cell r="DR633" t="str">
            <v>N/A</v>
          </cell>
          <cell r="DS633" t="str">
            <v>DERECHO</v>
          </cell>
          <cell r="DT633" t="str">
            <v>N/A</v>
          </cell>
          <cell r="DU633" t="str">
            <v>FEMENINO</v>
          </cell>
        </row>
        <row r="634">
          <cell r="AY634" t="str">
            <v>JEP-159-2023</v>
          </cell>
          <cell r="AZ634" t="str">
            <v>JEP-CSPO-159-2023</v>
          </cell>
          <cell r="BA634" t="str">
            <v>Angela Esquivel</v>
          </cell>
          <cell r="BB634">
            <v>44951</v>
          </cell>
          <cell r="BC634" t="str">
            <v>Esteban Navia Jaramillo</v>
          </cell>
          <cell r="BD634" t="str">
            <v>Contratos o convenios que no requieren pluralidad de ofertas</v>
          </cell>
          <cell r="BE634" t="str">
            <v>1. Prestación de servicios</v>
          </cell>
          <cell r="BF634" t="str">
            <v>Cédula de ciudadanía</v>
          </cell>
          <cell r="BG634">
            <v>1144091051</v>
          </cell>
          <cell r="BH634">
            <v>9</v>
          </cell>
          <cell r="BI634" t="str">
            <v>Persona Natural</v>
          </cell>
          <cell r="BJ634" t="str">
            <v>Cali</v>
          </cell>
          <cell r="BK634" t="str">
            <v>Prestar servicios profesionales para apoyar y acompañar las Salas de Justicia y sus respectivas Presidencias en los procesos de mejoramiento de la gestión judicial</v>
          </cell>
          <cell r="BL634" t="str">
            <v>Funciones de la dependencia</v>
          </cell>
          <cell r="BM634" t="str">
            <v>Harvey Danilo Suarez Morales</v>
          </cell>
          <cell r="BN634" t="str">
            <v>Secretaría Ejecutiva</v>
          </cell>
          <cell r="BO634" t="str">
            <v xml:space="preserve">DD- Subdirección de Talento Humano </v>
          </cell>
          <cell r="BP634" t="str">
            <v>Pedro Elías Díaz Romero</v>
          </cell>
          <cell r="BQ634">
            <v>19483750</v>
          </cell>
          <cell r="BR634" t="str">
            <v>F - Magistratura</v>
          </cell>
          <cell r="BS634" t="str">
            <v>N/A</v>
          </cell>
          <cell r="BT634" t="str">
            <v xml:space="preserve">Licencia de Maternidad - SDSJ </v>
          </cell>
          <cell r="BU634" t="str">
            <v>Mgdo. Pedro Elías Díaz Romero</v>
          </cell>
          <cell r="BV634" t="str">
            <v>Inversión</v>
          </cell>
          <cell r="BW634">
            <v>16514850</v>
          </cell>
          <cell r="BX634" t="str">
            <v>N/A</v>
          </cell>
          <cell r="BY634" t="str">
            <v>N/A</v>
          </cell>
          <cell r="BZ634">
            <v>4857310</v>
          </cell>
          <cell r="CA634" t="str">
            <v>N/A</v>
          </cell>
          <cell r="CB634">
            <v>65523</v>
          </cell>
          <cell r="CC634">
            <v>48523</v>
          </cell>
          <cell r="CD634">
            <v>2022011000068</v>
          </cell>
          <cell r="CE634">
            <v>44952</v>
          </cell>
          <cell r="CF634">
            <v>44952</v>
          </cell>
          <cell r="CG634" t="str">
            <v>N/A</v>
          </cell>
          <cell r="CH634" t="str">
            <v>N/A</v>
          </cell>
          <cell r="CI634" t="str">
            <v>N/A</v>
          </cell>
          <cell r="CJ634" t="str">
            <v>N/A</v>
          </cell>
          <cell r="CK634" t="str">
            <v>N/A</v>
          </cell>
          <cell r="CL634">
            <v>0</v>
          </cell>
          <cell r="CM634" t="str">
            <v>N/A</v>
          </cell>
          <cell r="CN634">
            <v>0</v>
          </cell>
          <cell r="CO634" t="str">
            <v>N/A</v>
          </cell>
          <cell r="CP634">
            <v>0</v>
          </cell>
          <cell r="CQ634" t="str">
            <v>N/A</v>
          </cell>
          <cell r="CR634">
            <v>0</v>
          </cell>
          <cell r="CS634" t="str">
            <v>N/A</v>
          </cell>
          <cell r="CT634">
            <v>0</v>
          </cell>
          <cell r="CU634">
            <v>0</v>
          </cell>
          <cell r="CV634">
            <v>0</v>
          </cell>
          <cell r="CW634">
            <v>16514850</v>
          </cell>
          <cell r="CX634" t="str">
            <v>NO</v>
          </cell>
          <cell r="CY634" t="str">
            <v>N/A</v>
          </cell>
          <cell r="CZ634" t="str">
            <v>N/A</v>
          </cell>
          <cell r="DA634" t="str">
            <v>N/A</v>
          </cell>
          <cell r="DB634">
            <v>45046</v>
          </cell>
          <cell r="DC634">
            <v>45046</v>
          </cell>
          <cell r="DD634">
            <v>-296</v>
          </cell>
          <cell r="DE634" t="str">
            <v>SI</v>
          </cell>
          <cell r="DF634" t="str">
            <v>Bogotá D.C.</v>
          </cell>
          <cell r="DG634" t="str">
            <v>Cumplimiento</v>
          </cell>
          <cell r="DH634" t="str">
            <v xml:space="preserve">63-47-101001462 </v>
          </cell>
          <cell r="DI634">
            <v>0</v>
          </cell>
          <cell r="DJ634" t="str">
            <v>Seguros del Estado S.A.</v>
          </cell>
          <cell r="DK634">
            <v>44952</v>
          </cell>
          <cell r="DL634" t="str">
            <v>26/01/2023 - 31/10/2023</v>
          </cell>
          <cell r="DM634">
            <v>44952</v>
          </cell>
          <cell r="DN634" t="str">
            <v>https://jepcolombia.sharepoint.com/:b:/g/SE/DAJ/SDC/Ec93sCHthGZJrcenwImqhIwBEIN-9uvKHY28yyJDCUi_lw?e=DcWgXo</v>
          </cell>
          <cell r="DO634" t="str">
            <v>Ninguna</v>
          </cell>
          <cell r="DP634" t="str">
            <v>Terminado</v>
          </cell>
          <cell r="DQ634" t="str">
            <v>Ingreso</v>
          </cell>
          <cell r="DR634" t="str">
            <v>N/A</v>
          </cell>
          <cell r="DS634" t="str">
            <v>DERECHO</v>
          </cell>
          <cell r="DT634" t="str">
            <v>N/A</v>
          </cell>
          <cell r="DU634" t="str">
            <v>MASCULINO</v>
          </cell>
        </row>
        <row r="635">
          <cell r="AY635" t="str">
            <v>JEP-269-2023</v>
          </cell>
          <cell r="AZ635" t="str">
            <v>JEP-CSPO-269-2023</v>
          </cell>
          <cell r="BA635" t="str">
            <v>Angela Esquivel</v>
          </cell>
          <cell r="BB635">
            <v>44959</v>
          </cell>
          <cell r="BC635" t="str">
            <v xml:space="preserve">Liliana María Acosta Arévalo
</v>
          </cell>
          <cell r="BD635" t="str">
            <v>Contratos o convenios que no requieren pluralidad de ofertas</v>
          </cell>
          <cell r="BE635" t="str">
            <v>1. Prestación de servicios</v>
          </cell>
          <cell r="BF635" t="str">
            <v>Cédula de ciudadanía</v>
          </cell>
          <cell r="BG635">
            <v>51978543</v>
          </cell>
          <cell r="BH635">
            <v>0</v>
          </cell>
          <cell r="BI635" t="str">
            <v>Persona Natural</v>
          </cell>
          <cell r="BJ635" t="str">
            <v>Bogotá D.C.</v>
          </cell>
          <cell r="BK635" t="str">
            <v>Prestar servicios profesionales para apoyar y acompañar las Salas de Justicia y sus respectivas Presidencias en los procesos de mejoramiento de la gestión judicial</v>
          </cell>
          <cell r="BL635" t="str">
            <v>Funciones de la dependencia</v>
          </cell>
          <cell r="BM635" t="str">
            <v>Harvey Danilo Suarez Morales</v>
          </cell>
          <cell r="BN635" t="str">
            <v>Secretaría Ejecutiva</v>
          </cell>
          <cell r="BO635" t="str">
            <v xml:space="preserve">DD- Subdirección de Talento Humano </v>
          </cell>
          <cell r="BP635" t="str">
            <v>Xiomara Cecilia Balanta Moreno</v>
          </cell>
          <cell r="BQ635">
            <v>38642774</v>
          </cell>
          <cell r="BR635" t="str">
            <v>F - Magistratura</v>
          </cell>
          <cell r="BS635" t="str">
            <v>N/A</v>
          </cell>
          <cell r="BT635" t="str">
            <v>Licencia de Maternidad -SAI</v>
          </cell>
          <cell r="BU635" t="str">
            <v>Mgdo. Xiomara
Cecilia Balanta Moreno</v>
          </cell>
          <cell r="BV635" t="str">
            <v>Inversión</v>
          </cell>
          <cell r="BW635">
            <v>45415861</v>
          </cell>
          <cell r="BX635" t="str">
            <v>N/A</v>
          </cell>
          <cell r="BY635" t="str">
            <v>N/A</v>
          </cell>
          <cell r="BZ635">
            <v>10018207</v>
          </cell>
          <cell r="CA635" t="str">
            <v>N/A</v>
          </cell>
          <cell r="CB635">
            <v>76323</v>
          </cell>
          <cell r="CC635">
            <v>63523</v>
          </cell>
          <cell r="CD635">
            <v>2022011000068</v>
          </cell>
          <cell r="CE635">
            <v>44959</v>
          </cell>
          <cell r="CF635">
            <v>44960</v>
          </cell>
          <cell r="CG635" t="str">
            <v>N/A</v>
          </cell>
          <cell r="CH635" t="str">
            <v>N/A</v>
          </cell>
          <cell r="CI635" t="str">
            <v>N/A</v>
          </cell>
          <cell r="CJ635" t="str">
            <v>N/A</v>
          </cell>
          <cell r="CK635" t="str">
            <v>N/A</v>
          </cell>
          <cell r="CL635">
            <v>0</v>
          </cell>
          <cell r="CM635" t="str">
            <v>N/A</v>
          </cell>
          <cell r="CN635">
            <v>0</v>
          </cell>
          <cell r="CO635" t="str">
            <v>N/A</v>
          </cell>
          <cell r="CP635">
            <v>0</v>
          </cell>
          <cell r="CQ635" t="str">
            <v>N/A</v>
          </cell>
          <cell r="CR635">
            <v>0</v>
          </cell>
          <cell r="CS635" t="str">
            <v>N/A</v>
          </cell>
          <cell r="CT635">
            <v>0</v>
          </cell>
          <cell r="CU635">
            <v>0</v>
          </cell>
          <cell r="CV635">
            <v>-13</v>
          </cell>
          <cell r="CW635">
            <v>45415861</v>
          </cell>
          <cell r="CX635" t="str">
            <v>NO</v>
          </cell>
          <cell r="CY635" t="str">
            <v>N/A</v>
          </cell>
          <cell r="CZ635" t="str">
            <v>N/A</v>
          </cell>
          <cell r="DA635" t="str">
            <v>N/A</v>
          </cell>
          <cell r="DB635">
            <v>45096</v>
          </cell>
          <cell r="DC635">
            <v>45083</v>
          </cell>
          <cell r="DD635">
            <v>-259</v>
          </cell>
          <cell r="DE635" t="str">
            <v>NO</v>
          </cell>
          <cell r="DF635" t="str">
            <v>Bogotá D.C.</v>
          </cell>
          <cell r="DG635" t="str">
            <v>Cumplimiento</v>
          </cell>
          <cell r="DH635" t="str">
            <v>63-47-101001475</v>
          </cell>
          <cell r="DI635">
            <v>0</v>
          </cell>
          <cell r="DJ635" t="str">
            <v>Seguros del Estado S.A.</v>
          </cell>
          <cell r="DK635">
            <v>44960</v>
          </cell>
          <cell r="DL635" t="str">
            <v>03/02/2023 - 31/12/2023</v>
          </cell>
          <cell r="DM635">
            <v>44960</v>
          </cell>
          <cell r="DN635" t="str">
            <v>https://jepcolombia.sharepoint.com/:b:/g/SE/DAJ/SDC/ESvyQpcs0ClHuA3maKQY7h4BtGXtiWdJmfMEJK0lXnaqrw?e=7O8uKx</v>
          </cell>
          <cell r="DO635" t="str">
            <v>Se da por terminado anticipadamente el Contrato de Prestación de Servicios No. JEP269-2023 con ejecución hasta el 6/06/2023</v>
          </cell>
          <cell r="DP635" t="str">
            <v>Terminado</v>
          </cell>
          <cell r="DQ635" t="str">
            <v>Terminación anticipada</v>
          </cell>
          <cell r="DR635" t="str">
            <v>N/A</v>
          </cell>
          <cell r="DS635" t="str">
            <v>PENDIENTE</v>
          </cell>
          <cell r="DT635" t="str">
            <v>N/A</v>
          </cell>
          <cell r="DU635" t="str">
            <v>FEMENINO</v>
          </cell>
        </row>
        <row r="636">
          <cell r="AY636" t="str">
            <v>JEP-493-2023</v>
          </cell>
          <cell r="AZ636" t="str">
            <v>JEP-CSPO-492-2023</v>
          </cell>
          <cell r="BA636" t="str">
            <v>Clara Torres</v>
          </cell>
          <cell r="BB636">
            <v>44984</v>
          </cell>
          <cell r="BC636" t="str">
            <v>Philippi Prietocarrizosa Ferrero DU &amp; Uría</v>
          </cell>
          <cell r="BD636" t="str">
            <v>Contratos o convenios que no requieren pluralidad de ofertas</v>
          </cell>
          <cell r="BE636" t="str">
            <v>1. Prestación de servicios</v>
          </cell>
          <cell r="BF636" t="str">
            <v>NIT</v>
          </cell>
          <cell r="BG636">
            <v>800240450</v>
          </cell>
          <cell r="BH636">
            <v>2</v>
          </cell>
          <cell r="BI636" t="str">
            <v>Persona Jurídica</v>
          </cell>
          <cell r="BJ636" t="str">
            <v>Bogotá D.C.</v>
          </cell>
          <cell r="BK636" t="str">
            <v>Prestación de servicios profesionales especializados para emitir un concepto integral sobre el manejo fiscal de algunos gastos en la JEP</v>
          </cell>
          <cell r="BL636" t="str">
            <v>Funciones de la dependencia</v>
          </cell>
          <cell r="BM636" t="str">
            <v>Harvey Danilo Suarez Morales</v>
          </cell>
          <cell r="BN636" t="str">
            <v>Secretaría Ejecutiva</v>
          </cell>
          <cell r="BO636" t="str">
            <v>EE- Departamento de Conceptos y Representación Jurídica</v>
          </cell>
          <cell r="BP636" t="str">
            <v>María José Echeverry Hoyos</v>
          </cell>
          <cell r="BQ636">
            <v>51728425</v>
          </cell>
          <cell r="BR636" t="str">
            <v>EE - Departamento de Conceptos y Representación Jurídica</v>
          </cell>
          <cell r="BS636" t="str">
            <v>N/A</v>
          </cell>
          <cell r="BT636" t="str">
            <v>N/A</v>
          </cell>
          <cell r="BU636" t="str">
            <v>N/A</v>
          </cell>
          <cell r="BV636" t="str">
            <v>Funcionamiento</v>
          </cell>
          <cell r="BW636">
            <v>19040000</v>
          </cell>
          <cell r="BX636" t="str">
            <v>N/A</v>
          </cell>
          <cell r="BY636" t="str">
            <v>N/A</v>
          </cell>
          <cell r="BZ636" t="str">
            <v>N/A</v>
          </cell>
          <cell r="CA636" t="str">
            <v>N/A</v>
          </cell>
          <cell r="CB636">
            <v>78323</v>
          </cell>
          <cell r="CC636" t="str">
            <v>Rechazado</v>
          </cell>
          <cell r="CD636" t="str">
            <v>N/A</v>
          </cell>
          <cell r="CE636" t="str">
            <v>Rechazado</v>
          </cell>
          <cell r="CF636" t="str">
            <v>SIN ACTA</v>
          </cell>
          <cell r="CG636" t="str">
            <v>N/A</v>
          </cell>
          <cell r="CH636" t="str">
            <v>N/A</v>
          </cell>
          <cell r="CI636" t="str">
            <v>N/A</v>
          </cell>
          <cell r="CJ636" t="str">
            <v>N/A</v>
          </cell>
          <cell r="CK636" t="str">
            <v>N/A</v>
          </cell>
          <cell r="CL636">
            <v>0</v>
          </cell>
          <cell r="CM636" t="str">
            <v>N/A</v>
          </cell>
          <cell r="CN636">
            <v>0</v>
          </cell>
          <cell r="CO636" t="str">
            <v>N/A</v>
          </cell>
          <cell r="CP636">
            <v>0</v>
          </cell>
          <cell r="CQ636" t="str">
            <v>N/A</v>
          </cell>
          <cell r="CR636">
            <v>0</v>
          </cell>
          <cell r="CS636" t="str">
            <v>N/A</v>
          </cell>
          <cell r="CT636">
            <v>0</v>
          </cell>
          <cell r="CU636">
            <v>0</v>
          </cell>
          <cell r="CV636" t="e">
            <v>#VALUE!</v>
          </cell>
          <cell r="CW636">
            <v>19040000</v>
          </cell>
          <cell r="CX636" t="str">
            <v>NO</v>
          </cell>
          <cell r="CY636" t="str">
            <v>N/A</v>
          </cell>
          <cell r="CZ636" t="str">
            <v>N/A</v>
          </cell>
          <cell r="DA636" t="str">
            <v>N/A</v>
          </cell>
          <cell r="DB636" t="str">
            <v>Rechazado</v>
          </cell>
          <cell r="DC636" t="str">
            <v>Rechazado</v>
          </cell>
          <cell r="DD636" t="str">
            <v>Rechazado</v>
          </cell>
          <cell r="DE636" t="str">
            <v>SI</v>
          </cell>
          <cell r="DF636" t="str">
            <v>Bogotá D.C.</v>
          </cell>
          <cell r="DG636" t="str">
            <v>Cumplimiento</v>
          </cell>
          <cell r="DH636" t="str">
            <v>Rechazado</v>
          </cell>
          <cell r="DI636" t="str">
            <v>Rechazado</v>
          </cell>
          <cell r="DJ636" t="str">
            <v>Rechazado</v>
          </cell>
          <cell r="DK636" t="str">
            <v>Rechazado</v>
          </cell>
          <cell r="DL636" t="str">
            <v>Rechazado</v>
          </cell>
          <cell r="DM636" t="str">
            <v>Rechazado</v>
          </cell>
          <cell r="DN636" t="str">
            <v>Se ajusto en el PAA, EL ÍTEM QUEDA RECHAZADO</v>
          </cell>
          <cell r="DO636" t="str">
            <v>Revisado 13/04/2023
El 22-03-2023 se llevo a cabo reunipon donde se aumenta el presupuesto al contrato a $25 millones, por lo que se deberán ajustar los documentos inlcuido el CDP. 
29-03-2023 Se debe ajustar item PAA por valor 
Revisado 01/05/2023
Revisado 4/07/2023
Revisado 14/08/2023: Ya se contrato con otro Item</v>
          </cell>
          <cell r="DP636" t="str">
            <v>Rechazado</v>
          </cell>
          <cell r="DQ636" t="str">
            <v>Ingreso</v>
          </cell>
          <cell r="DR636" t="str">
            <v>N/A</v>
          </cell>
          <cell r="DS636" t="str">
            <v>N/A</v>
          </cell>
          <cell r="DT636" t="str">
            <v>N/A</v>
          </cell>
          <cell r="DU636" t="str">
            <v>N/A</v>
          </cell>
        </row>
        <row r="637">
          <cell r="AY637" t="str">
            <v>JEP-550-2023</v>
          </cell>
          <cell r="AZ637" t="str">
            <v>JEP-CSPO-547-2023</v>
          </cell>
          <cell r="BA637" t="str">
            <v>Laura Paredes</v>
          </cell>
          <cell r="BB637">
            <v>45015</v>
          </cell>
          <cell r="BC637" t="str">
            <v>Diego Camilo Reyes Téllez</v>
          </cell>
          <cell r="BD637" t="str">
            <v>Contratos o convenios que no requieren pluralidad de ofertas</v>
          </cell>
          <cell r="BE637" t="str">
            <v>1. Prestación de servicios</v>
          </cell>
          <cell r="BF637" t="str">
            <v>Cédula de ciudadanía</v>
          </cell>
          <cell r="BG637">
            <v>80002515</v>
          </cell>
          <cell r="BH637">
            <v>1</v>
          </cell>
          <cell r="BI637" t="str">
            <v>Persona Natural</v>
          </cell>
          <cell r="BJ637" t="str">
            <v>Bogotá D.C.</v>
          </cell>
          <cell r="BK637" t="str">
            <v>Prestar servicios profesionales especializados para apoyar a la subsecretaria ejecutiva en la gestión interinstitucional con entidades de orden públicas y privadas que apoyen o complementen la implementación de toar, así como en la certificación de trabajos, obras y actividades (TOAR), con contenido reparador y seguimiento al régimen de condicionalidad</v>
          </cell>
          <cell r="BL637" t="str">
            <v>Administrativo Transversal</v>
          </cell>
          <cell r="BM637" t="str">
            <v>Harvey Danilo Suárez Morales</v>
          </cell>
          <cell r="BN637" t="str">
            <v>Secretaría Ejecutiva</v>
          </cell>
          <cell r="BO637" t="str">
            <v>B- Subsecretaría Ejecutiva</v>
          </cell>
          <cell r="BP637" t="str">
            <v>Gladys Celeide Prada Pardo</v>
          </cell>
          <cell r="BQ637">
            <v>60335962</v>
          </cell>
          <cell r="BR637" t="str">
            <v>AA - Oficina Asesora de Monitoreo Integral</v>
          </cell>
          <cell r="BS637" t="str">
            <v>N/A</v>
          </cell>
          <cell r="BT637" t="str">
            <v>N/A</v>
          </cell>
          <cell r="BU637" t="str">
            <v>N/A</v>
          </cell>
          <cell r="BV637" t="str">
            <v>Inversión</v>
          </cell>
          <cell r="BW637">
            <v>125682975</v>
          </cell>
          <cell r="BX637" t="str">
            <v>N/A</v>
          </cell>
          <cell r="BY637" t="str">
            <v>N/A</v>
          </cell>
          <cell r="BZ637">
            <v>13964775</v>
          </cell>
          <cell r="CA637" t="str">
            <v>N/A</v>
          </cell>
          <cell r="CB637">
            <v>74823</v>
          </cell>
          <cell r="CC637">
            <v>184423</v>
          </cell>
          <cell r="CD637">
            <v>2022011000068</v>
          </cell>
          <cell r="CE637">
            <v>45017</v>
          </cell>
          <cell r="CF637">
            <v>45027</v>
          </cell>
          <cell r="CG637" t="str">
            <v>N/A</v>
          </cell>
          <cell r="CH637" t="str">
            <v>N/A</v>
          </cell>
          <cell r="CI637" t="str">
            <v>N/A</v>
          </cell>
          <cell r="CJ637" t="str">
            <v>N/A</v>
          </cell>
          <cell r="CK637" t="str">
            <v>N/A</v>
          </cell>
          <cell r="CL637">
            <v>0</v>
          </cell>
          <cell r="CM637" t="str">
            <v>N/A</v>
          </cell>
          <cell r="CN637">
            <v>0</v>
          </cell>
          <cell r="CO637" t="str">
            <v>N/A</v>
          </cell>
          <cell r="CP637">
            <v>0</v>
          </cell>
          <cell r="CQ637" t="str">
            <v>N/A</v>
          </cell>
          <cell r="CR637">
            <v>0</v>
          </cell>
          <cell r="CS637" t="str">
            <v>N/A</v>
          </cell>
          <cell r="CT637">
            <v>0</v>
          </cell>
          <cell r="CU637" t="str">
            <v>N/A</v>
          </cell>
          <cell r="CV637">
            <v>0</v>
          </cell>
          <cell r="CW637">
            <v>125682975</v>
          </cell>
          <cell r="CX637" t="str">
            <v>NO</v>
          </cell>
          <cell r="CY637" t="str">
            <v>N/A</v>
          </cell>
          <cell r="CZ637" t="str">
            <v>N/A</v>
          </cell>
          <cell r="DA637" t="str">
            <v>N/A</v>
          </cell>
          <cell r="DB637">
            <v>45291</v>
          </cell>
          <cell r="DC637">
            <v>45291</v>
          </cell>
          <cell r="DD637">
            <v>-51</v>
          </cell>
          <cell r="DE637" t="str">
            <v>NO</v>
          </cell>
          <cell r="DF637" t="str">
            <v>Bogotá D.C.</v>
          </cell>
          <cell r="DG637" t="str">
            <v>Cumplimiento</v>
          </cell>
          <cell r="DH637" t="str">
            <v>40-47-994000044603</v>
          </cell>
          <cell r="DI637">
            <v>0</v>
          </cell>
          <cell r="DJ637" t="str">
            <v>Aseguradora Solidaria de Colombia</v>
          </cell>
          <cell r="DK637">
            <v>45017</v>
          </cell>
          <cell r="DL637" t="str">
            <v>01/04/2023 - 10/07/2024</v>
          </cell>
          <cell r="DM637">
            <v>45026</v>
          </cell>
          <cell r="DN637" t="str">
            <v>https://jepcolombia.sharepoint.com/:b:/g/SE/DAJ/SDC/EYSWTcZyBc9KtKXy7IkgDj8BvoUL85TOKDGpIB2iitgExA?e=jcgQ1h</v>
          </cell>
          <cell r="DO637" t="str">
            <v>Ninguna</v>
          </cell>
          <cell r="DP637" t="str">
            <v>Terminado</v>
          </cell>
          <cell r="DQ637" t="str">
            <v>Ingreso</v>
          </cell>
          <cell r="DR637" t="str">
            <v>N/A</v>
          </cell>
          <cell r="DS637" t="str">
            <v>CIENCIAS POLITICAS</v>
          </cell>
          <cell r="DT637" t="str">
            <v>N/A</v>
          </cell>
          <cell r="DU637" t="str">
            <v>MASCULINO</v>
          </cell>
        </row>
        <row r="638">
          <cell r="AY638" t="str">
            <v>JEP-415-2023</v>
          </cell>
          <cell r="AZ638" t="str">
            <v>JEP-CSPO-415-2023</v>
          </cell>
          <cell r="BA638" t="str">
            <v>Clara Torres</v>
          </cell>
          <cell r="BB638">
            <v>44973</v>
          </cell>
          <cell r="BC638" t="str">
            <v>Luis David Barrera Parra</v>
          </cell>
          <cell r="BD638" t="str">
            <v>Contratos o convenios que no requieren pluralidad de ofertas</v>
          </cell>
          <cell r="BE638" t="str">
            <v>1. Prestación de servicios</v>
          </cell>
          <cell r="BF638" t="str">
            <v>Cédula de ciudadanía</v>
          </cell>
          <cell r="BG638">
            <v>1083039631</v>
          </cell>
          <cell r="BH638">
            <v>1</v>
          </cell>
          <cell r="BI638" t="str">
            <v>Persona Natural</v>
          </cell>
          <cell r="BJ638" t="str">
            <v>Bogotá D.C.</v>
          </cell>
          <cell r="BK638" t="str">
            <v>Apoyar y acompañar la transcripción de diligencias en el marco de los casos priorizados por la Sala de Reconocimiento de Verdad, de Responsabilidad y de Determinación de los Hechos y Conductas</v>
          </cell>
          <cell r="BL638" t="str">
            <v>Misional</v>
          </cell>
          <cell r="BM638" t="str">
            <v>Harvey Danilo Suárez Morales</v>
          </cell>
          <cell r="BN638" t="str">
            <v>Secretaría Ejecutiva</v>
          </cell>
          <cell r="BO638" t="str">
            <v>F- Magistratura SSE</v>
          </cell>
          <cell r="BP638" t="str">
            <v>Nadiezhda N. Henríquez Chacín</v>
          </cell>
          <cell r="BQ638">
            <v>57441403</v>
          </cell>
          <cell r="BR638" t="str">
            <v>F - Magistratura</v>
          </cell>
          <cell r="BS638" t="str">
            <v>N/A</v>
          </cell>
          <cell r="BT638" t="str">
            <v>Transcriptores - SRVR</v>
          </cell>
          <cell r="BU638" t="str">
            <v>Mgdo. Nadiezhda Natazha Henríquez Chacín</v>
          </cell>
          <cell r="BV638" t="str">
            <v>Inversión</v>
          </cell>
          <cell r="BW638">
            <v>35746762</v>
          </cell>
          <cell r="BX638" t="str">
            <v>N/A</v>
          </cell>
          <cell r="BY638" t="str">
            <v>N/A</v>
          </cell>
          <cell r="BZ638">
            <v>3415296</v>
          </cell>
          <cell r="CA638" t="str">
            <v>N/A</v>
          </cell>
          <cell r="CB638">
            <v>74923</v>
          </cell>
          <cell r="CC638">
            <v>103523</v>
          </cell>
          <cell r="CD638" t="str">
            <v xml:space="preserve">	2022011000068</v>
          </cell>
          <cell r="CE638">
            <v>44977</v>
          </cell>
          <cell r="CF638">
            <v>44981</v>
          </cell>
          <cell r="CG638" t="str">
            <v>N/A</v>
          </cell>
          <cell r="CH638" t="str">
            <v>N/A</v>
          </cell>
          <cell r="CI638" t="str">
            <v>N/A</v>
          </cell>
          <cell r="CJ638" t="str">
            <v>N/A</v>
          </cell>
          <cell r="CK638" t="str">
            <v>N/A</v>
          </cell>
          <cell r="CL638">
            <v>0</v>
          </cell>
          <cell r="CM638" t="str">
            <v>N/A</v>
          </cell>
          <cell r="CN638">
            <v>0</v>
          </cell>
          <cell r="CO638" t="str">
            <v>N/A</v>
          </cell>
          <cell r="CP638">
            <v>0</v>
          </cell>
          <cell r="CQ638" t="str">
            <v>N/A</v>
          </cell>
          <cell r="CR638">
            <v>0</v>
          </cell>
          <cell r="CS638" t="str">
            <v>N/A</v>
          </cell>
          <cell r="CT638">
            <v>0</v>
          </cell>
          <cell r="CU638" t="str">
            <v>N/A</v>
          </cell>
          <cell r="CV638">
            <v>0</v>
          </cell>
          <cell r="CW638">
            <v>35746762</v>
          </cell>
          <cell r="CX638" t="str">
            <v>NO</v>
          </cell>
          <cell r="CY638" t="str">
            <v>N/A</v>
          </cell>
          <cell r="CZ638" t="str">
            <v>N/A</v>
          </cell>
          <cell r="DA638" t="str">
            <v>N/A</v>
          </cell>
          <cell r="DB638">
            <v>45291</v>
          </cell>
          <cell r="DC638">
            <v>45291</v>
          </cell>
          <cell r="DD638">
            <v>-51</v>
          </cell>
          <cell r="DE638" t="str">
            <v>NO</v>
          </cell>
          <cell r="DF638" t="str">
            <v>Bogotá D.C.</v>
          </cell>
          <cell r="DG638" t="str">
            <v>Cumplimiento</v>
          </cell>
          <cell r="DH638" t="str">
            <v>21-45-101401371</v>
          </cell>
          <cell r="DI638">
            <v>0</v>
          </cell>
          <cell r="DJ638" t="str">
            <v>Seguros del Estado S.A.</v>
          </cell>
          <cell r="DK638">
            <v>44979</v>
          </cell>
          <cell r="DL638" t="str">
            <v>21/02/2023 - 01/07/2024</v>
          </cell>
          <cell r="DM638">
            <v>44980</v>
          </cell>
          <cell r="DN638" t="str">
            <v>https://jepcolombia.sharepoint.com/:b:/g/SE/DAJ/SDC/ETNrX8m4dWVHtEq1jFCFG7gB4oxRTEmo95hY-CWfT4j_NQ?e=RyvwqU</v>
          </cell>
          <cell r="DO638" t="str">
            <v>Ninguna</v>
          </cell>
          <cell r="DP638" t="str">
            <v>Terminado</v>
          </cell>
          <cell r="DQ638" t="str">
            <v>Ingreso</v>
          </cell>
          <cell r="DR638" t="str">
            <v>N/A</v>
          </cell>
          <cell r="DS638" t="str">
            <v>DERECHO</v>
          </cell>
          <cell r="DT638" t="str">
            <v>N/A</v>
          </cell>
          <cell r="DU638" t="str">
            <v>MASCULINO</v>
          </cell>
        </row>
        <row r="639">
          <cell r="AY639" t="str">
            <v>JEP-440-2023</v>
          </cell>
          <cell r="AZ639" t="str">
            <v>JEP-CSPO-440-2023</v>
          </cell>
          <cell r="BA639" t="str">
            <v>Angela Esquivel</v>
          </cell>
          <cell r="BB639">
            <v>44977</v>
          </cell>
          <cell r="BC639" t="str">
            <v>Ángela María Esquivel Bohórquez</v>
          </cell>
          <cell r="BD639" t="str">
            <v>Contratos o convenios que no requieren pluralidad de ofertas</v>
          </cell>
          <cell r="BE639" t="str">
            <v>1. Prestación de servicios</v>
          </cell>
          <cell r="BF639" t="str">
            <v>Cédula de ciudadanía</v>
          </cell>
          <cell r="BG639">
            <v>52517781</v>
          </cell>
          <cell r="BH639">
            <v>3</v>
          </cell>
          <cell r="BI639" t="str">
            <v>Persona Natural</v>
          </cell>
          <cell r="BJ639" t="str">
            <v>Bogotá D.C.</v>
          </cell>
          <cell r="BK639" t="str">
            <v>Prestar servicios profesionales para apoyar la gestión jurídica de la subdirección de contratación en los diferentes procesos y trámites que le sean asignados.</v>
          </cell>
          <cell r="BL639" t="str">
            <v>Funciones de la dependencia</v>
          </cell>
          <cell r="BM639" t="str">
            <v>Harvey Danilo Suárez Morales</v>
          </cell>
          <cell r="BN639" t="str">
            <v>Secretaría Ejecutiva</v>
          </cell>
          <cell r="BO639" t="str">
            <v xml:space="preserve">EE- Subdirección de Contratación </v>
          </cell>
          <cell r="BP639" t="str">
            <v>Fabio Leonardo Muñoz</v>
          </cell>
          <cell r="BQ639">
            <v>80769053</v>
          </cell>
          <cell r="BR639" t="str">
            <v xml:space="preserve">EE - Subdirección de Contratación </v>
          </cell>
          <cell r="BS639" t="str">
            <v>Nicolas Medina Rey
14 al 21 de agosto</v>
          </cell>
          <cell r="BT639" t="str">
            <v>N/A</v>
          </cell>
          <cell r="BU639" t="str">
            <v>N/A</v>
          </cell>
          <cell r="BV639" t="str">
            <v>Inversión</v>
          </cell>
          <cell r="BW639">
            <v>91630000</v>
          </cell>
          <cell r="BX639" t="str">
            <v>N/A</v>
          </cell>
          <cell r="BY639" t="str">
            <v>N/A</v>
          </cell>
          <cell r="BZ639">
            <v>8925000</v>
          </cell>
          <cell r="CA639" t="str">
            <v>N/A</v>
          </cell>
          <cell r="CB639">
            <v>80723</v>
          </cell>
          <cell r="CC639">
            <v>107123</v>
          </cell>
          <cell r="CD639" t="str">
            <v xml:space="preserve">	2018011001175</v>
          </cell>
          <cell r="CE639">
            <v>44978</v>
          </cell>
          <cell r="CF639">
            <v>44979</v>
          </cell>
          <cell r="CG639" t="str">
            <v>N/A</v>
          </cell>
          <cell r="CH639" t="str">
            <v>N/A</v>
          </cell>
          <cell r="CI639" t="str">
            <v>N/A</v>
          </cell>
          <cell r="CJ639" t="str">
            <v>N/A</v>
          </cell>
          <cell r="CK639" t="str">
            <v>N/A</v>
          </cell>
          <cell r="CL639">
            <v>0</v>
          </cell>
          <cell r="CM639" t="str">
            <v>N/A</v>
          </cell>
          <cell r="CN639">
            <v>0</v>
          </cell>
          <cell r="CO639" t="str">
            <v>N/A</v>
          </cell>
          <cell r="CP639">
            <v>0</v>
          </cell>
          <cell r="CQ639" t="str">
            <v>N/A</v>
          </cell>
          <cell r="CR639">
            <v>0</v>
          </cell>
          <cell r="CS639" t="str">
            <v>N/A</v>
          </cell>
          <cell r="CT639">
            <v>0</v>
          </cell>
          <cell r="CU639" t="str">
            <v>N/A</v>
          </cell>
          <cell r="CV639">
            <v>-17</v>
          </cell>
          <cell r="CW639">
            <v>91630000</v>
          </cell>
          <cell r="CX639" t="str">
            <v>NO</v>
          </cell>
          <cell r="CY639" t="str">
            <v>N/A</v>
          </cell>
          <cell r="CZ639" t="str">
            <v>N/A</v>
          </cell>
          <cell r="DA639" t="str">
            <v>N/A</v>
          </cell>
          <cell r="DB639">
            <v>45291</v>
          </cell>
          <cell r="DC639">
            <v>45274</v>
          </cell>
          <cell r="DD639">
            <v>-68</v>
          </cell>
          <cell r="DE639" t="str">
            <v>NO</v>
          </cell>
          <cell r="DF639" t="str">
            <v>Bogotá D.C.</v>
          </cell>
          <cell r="DG639" t="str">
            <v>Cumplimiento</v>
          </cell>
          <cell r="DH639" t="str">
            <v>21-45-101401234</v>
          </cell>
          <cell r="DI639">
            <v>0</v>
          </cell>
          <cell r="DJ639" t="str">
            <v>Seguros del Estado S.A.</v>
          </cell>
          <cell r="DK639">
            <v>44978</v>
          </cell>
          <cell r="DL639" t="str">
            <v>21/02/2023 - 01/07/2024</v>
          </cell>
          <cell r="DM639">
            <v>44978</v>
          </cell>
          <cell r="DN639" t="str">
            <v>https://jepcolombia.sharepoint.com/:b:/g/SE/DAJ/SDC/EV8SSk42xWxJtq46EIsR6ooB5MMqmpKtyU2Wp3Gi4n4Tqw?e=udVuZy</v>
          </cell>
          <cell r="DO639" t="str">
            <v>Ninguna</v>
          </cell>
          <cell r="DP639" t="str">
            <v>Terminado</v>
          </cell>
          <cell r="DQ639" t="str">
            <v>Terminación anticipada</v>
          </cell>
          <cell r="DR639" t="str">
            <v>N/A</v>
          </cell>
          <cell r="DS639" t="str">
            <v>DERECHO</v>
          </cell>
          <cell r="DT639" t="str">
            <v>N/A</v>
          </cell>
          <cell r="DU639" t="str">
            <v>FEMENINO</v>
          </cell>
        </row>
        <row r="640">
          <cell r="AY640" t="str">
            <v>JEP-779-2023</v>
          </cell>
          <cell r="AZ640" t="str">
            <v>JEP-CSPO-753-2023</v>
          </cell>
          <cell r="BA640" t="str">
            <v>Mateo Avila</v>
          </cell>
          <cell r="BB640">
            <v>45183</v>
          </cell>
          <cell r="BC640" t="str">
            <v xml:space="preserve">Laura Fernanda Cuenca Suarez </v>
          </cell>
          <cell r="BD640" t="str">
            <v>Contratos o convenios que no requieren pluralidad de ofertas</v>
          </cell>
          <cell r="BE640" t="str">
            <v>1. Prestación de servicios</v>
          </cell>
          <cell r="BF640" t="str">
            <v>Cedula de ciudadania</v>
          </cell>
          <cell r="BG640">
            <v>1013589581</v>
          </cell>
          <cell r="BH640">
            <v>4</v>
          </cell>
          <cell r="BI640" t="str">
            <v>Persona Natural</v>
          </cell>
          <cell r="BJ640" t="str">
            <v>Bogotá D.C.</v>
          </cell>
          <cell r="BK640" t="str">
            <v>Prestar servicios profesionales para apoyar la gestión jurídica de la subdirección de contratación en los diferentes procesos y trámites que le sean asignados</v>
          </cell>
          <cell r="BL640" t="str">
            <v>Funciones de la dependencia</v>
          </cell>
          <cell r="BM640" t="str">
            <v>Harvey Danilo Suárez Morales</v>
          </cell>
          <cell r="BN640" t="str">
            <v>Secretaría Ejecutiva</v>
          </cell>
          <cell r="BO640" t="str">
            <v xml:space="preserve">EE- Subdirección de Contratación </v>
          </cell>
          <cell r="BP640" t="str">
            <v>Fabio Leonardo Muñoz</v>
          </cell>
          <cell r="BQ640">
            <v>80769053</v>
          </cell>
          <cell r="BR640" t="str">
            <v xml:space="preserve">EE - Subdirección de Contratación </v>
          </cell>
          <cell r="BS640" t="str">
            <v>N/A</v>
          </cell>
          <cell r="BT640" t="str">
            <v>N/A</v>
          </cell>
          <cell r="BU640" t="str">
            <v>N/A</v>
          </cell>
          <cell r="BV640" t="str">
            <v>Inversión</v>
          </cell>
          <cell r="BW640">
            <v>35700000</v>
          </cell>
          <cell r="BX640" t="str">
            <v>N/A</v>
          </cell>
          <cell r="BY640" t="str">
            <v>N/A</v>
          </cell>
          <cell r="BZ640">
            <v>8925000</v>
          </cell>
          <cell r="CA640" t="str">
            <v>N/A</v>
          </cell>
          <cell r="CB640">
            <v>109723</v>
          </cell>
          <cell r="CC640">
            <v>539423</v>
          </cell>
          <cell r="CD640">
            <v>2018011001175</v>
          </cell>
          <cell r="CE640">
            <v>45189</v>
          </cell>
          <cell r="CF640">
            <v>45190</v>
          </cell>
          <cell r="CG640" t="str">
            <v>N/A</v>
          </cell>
          <cell r="CH640" t="str">
            <v>N/A</v>
          </cell>
          <cell r="CI640" t="str">
            <v>N/A</v>
          </cell>
          <cell r="CJ640" t="str">
            <v>N/A</v>
          </cell>
          <cell r="CK640" t="str">
            <v>N/A</v>
          </cell>
          <cell r="CL640">
            <v>0</v>
          </cell>
          <cell r="CM640" t="str">
            <v>N/A</v>
          </cell>
          <cell r="CN640">
            <v>0</v>
          </cell>
          <cell r="CO640" t="str">
            <v>N/A</v>
          </cell>
          <cell r="CP640">
            <v>0</v>
          </cell>
          <cell r="CQ640" t="str">
            <v>N/A</v>
          </cell>
          <cell r="CR640">
            <v>0</v>
          </cell>
          <cell r="CS640" t="str">
            <v>N/A</v>
          </cell>
          <cell r="CT640">
            <v>0</v>
          </cell>
          <cell r="CU640" t="str">
            <v>N/A</v>
          </cell>
          <cell r="CV640">
            <v>0</v>
          </cell>
          <cell r="CW640">
            <v>35700000</v>
          </cell>
          <cell r="CX640" t="str">
            <v>NO</v>
          </cell>
          <cell r="CY640" t="str">
            <v>N/A</v>
          </cell>
          <cell r="CZ640" t="str">
            <v>N/A</v>
          </cell>
          <cell r="DA640" t="str">
            <v>N/A</v>
          </cell>
          <cell r="DB640">
            <v>45291</v>
          </cell>
          <cell r="DC640">
            <v>45291</v>
          </cell>
          <cell r="DD640">
            <v>-51</v>
          </cell>
          <cell r="DE640" t="str">
            <v>NO</v>
          </cell>
          <cell r="DF640" t="str">
            <v>Bogotá D.C.</v>
          </cell>
          <cell r="DG640" t="str">
            <v>Cumplimiento</v>
          </cell>
          <cell r="DH640" t="str">
            <v>25-47-101004401</v>
          </cell>
          <cell r="DI640">
            <v>0</v>
          </cell>
          <cell r="DJ640" t="str">
            <v>Seguros del Estado S.A.</v>
          </cell>
          <cell r="DK640">
            <v>45189</v>
          </cell>
          <cell r="DL640" t="str">
            <v>20/09/2023 - 01/07/2024</v>
          </cell>
          <cell r="DM640">
            <v>45189</v>
          </cell>
          <cell r="DN640" t="str">
            <v>https://jepcolombia.sharepoint.com/:b:/g/SE/DAJ/SDC/ERQY0hUBQK5CkAk0S_zCXkMBaOlE5rrS4ghJ3tweK4fszQ?e=Fm1Yu8</v>
          </cell>
          <cell r="DO640" t="str">
            <v>Ninguna</v>
          </cell>
          <cell r="DP640" t="str">
            <v>Terminado</v>
          </cell>
          <cell r="DQ640" t="str">
            <v>Ingreso</v>
          </cell>
          <cell r="DR640" t="str">
            <v>N/A</v>
          </cell>
          <cell r="DS640" t="str">
            <v>DERECHO</v>
          </cell>
          <cell r="DT640" t="str">
            <v>N/A</v>
          </cell>
          <cell r="DU640" t="str">
            <v>FEMENINO</v>
          </cell>
        </row>
        <row r="641">
          <cell r="AY641" t="str">
            <v>JEP-439-2023</v>
          </cell>
          <cell r="AZ641" t="str">
            <v>JEP-CSPO-439-2023</v>
          </cell>
          <cell r="BA641" t="str">
            <v>Angela Esquivel</v>
          </cell>
          <cell r="BB641">
            <v>44977</v>
          </cell>
          <cell r="BC641" t="str">
            <v>Juan Carlos Morales Aragon</v>
          </cell>
          <cell r="BD641" t="str">
            <v>Contratos o convenios que no requieren pluralidad de ofertas</v>
          </cell>
          <cell r="BE641" t="str">
            <v>1. Prestación de servicios</v>
          </cell>
          <cell r="BF641" t="str">
            <v>Cédula de ciudadanía</v>
          </cell>
          <cell r="BG641">
            <v>1022379871</v>
          </cell>
          <cell r="BH641">
            <v>7</v>
          </cell>
          <cell r="BI641" t="str">
            <v>Persona Natural</v>
          </cell>
          <cell r="BJ641" t="str">
            <v>Bogotá D.C.</v>
          </cell>
          <cell r="BK641" t="str">
            <v>Prestar servicios de apoyo y acompañamiento a la Subdirección de Contratación en la organización, digitalización, archivo y seguimiento de los documentos físicos y electrónicos a cargo de la dependencia, el registro de información en bases de datos y verificación de información contractual.</v>
          </cell>
          <cell r="BL641" t="str">
            <v>Funciones de la dependencia</v>
          </cell>
          <cell r="BM641" t="str">
            <v>Harvey Danilo Suárez Morales</v>
          </cell>
          <cell r="BN641" t="str">
            <v>Secretaría Ejecutiva</v>
          </cell>
          <cell r="BO641" t="str">
            <v xml:space="preserve">EE- Subdirección de Contratación </v>
          </cell>
          <cell r="BP641" t="str">
            <v>Fabio Leonardo Muñoz</v>
          </cell>
          <cell r="BQ641">
            <v>80769053</v>
          </cell>
          <cell r="BR641" t="str">
            <v xml:space="preserve">EE - Subdirección de Contratación </v>
          </cell>
          <cell r="BS641" t="str">
            <v>Nicolas Medina Rey
14 al 21 de agosto</v>
          </cell>
          <cell r="BT641" t="str">
            <v>N/A</v>
          </cell>
          <cell r="BU641" t="str">
            <v>N/A</v>
          </cell>
          <cell r="BV641" t="str">
            <v>Inversión</v>
          </cell>
          <cell r="BW641">
            <v>38959666</v>
          </cell>
          <cell r="BX641" t="str">
            <v>N/A</v>
          </cell>
          <cell r="BY641" t="str">
            <v>N/A</v>
          </cell>
          <cell r="BZ641">
            <v>3794773</v>
          </cell>
          <cell r="CA641" t="str">
            <v>N/A</v>
          </cell>
          <cell r="CB641">
            <v>80823</v>
          </cell>
          <cell r="CC641">
            <v>106823</v>
          </cell>
          <cell r="CD641" t="str">
            <v xml:space="preserve">	2018011001175</v>
          </cell>
          <cell r="CE641">
            <v>44978</v>
          </cell>
          <cell r="CF641">
            <v>44979</v>
          </cell>
          <cell r="CG641" t="str">
            <v>N/A</v>
          </cell>
          <cell r="CH641" t="str">
            <v>N/A</v>
          </cell>
          <cell r="CI641" t="str">
            <v>N/A</v>
          </cell>
          <cell r="CJ641" t="str">
            <v>N/A</v>
          </cell>
          <cell r="CK641" t="str">
            <v>N/A</v>
          </cell>
          <cell r="CL641">
            <v>0</v>
          </cell>
          <cell r="CM641" t="str">
            <v>N/A</v>
          </cell>
          <cell r="CN641">
            <v>0</v>
          </cell>
          <cell r="CO641" t="str">
            <v>N/A</v>
          </cell>
          <cell r="CP641">
            <v>0</v>
          </cell>
          <cell r="CQ641" t="str">
            <v>N/A</v>
          </cell>
          <cell r="CR641">
            <v>0</v>
          </cell>
          <cell r="CS641" t="str">
            <v>N/A</v>
          </cell>
          <cell r="CT641">
            <v>0</v>
          </cell>
          <cell r="CU641" t="str">
            <v>N/A</v>
          </cell>
          <cell r="CV641">
            <v>0</v>
          </cell>
          <cell r="CW641">
            <v>38959666</v>
          </cell>
          <cell r="CX641" t="str">
            <v>NO</v>
          </cell>
          <cell r="CY641" t="str">
            <v>N/A</v>
          </cell>
          <cell r="CZ641" t="str">
            <v>N/A</v>
          </cell>
          <cell r="DA641" t="str">
            <v>N/A</v>
          </cell>
          <cell r="DB641">
            <v>45291</v>
          </cell>
          <cell r="DC641">
            <v>45291</v>
          </cell>
          <cell r="DD641">
            <v>-51</v>
          </cell>
          <cell r="DE641" t="str">
            <v>NO</v>
          </cell>
          <cell r="DF641" t="str">
            <v>Bogotá D.C.</v>
          </cell>
          <cell r="DG641" t="str">
            <v>Cumplimiento</v>
          </cell>
          <cell r="DH641" t="str">
            <v>33-47-101011083</v>
          </cell>
          <cell r="DI641">
            <v>0</v>
          </cell>
          <cell r="DJ641" t="str">
            <v>Seguros del Estado S.A.</v>
          </cell>
          <cell r="DK641">
            <v>44978</v>
          </cell>
          <cell r="DL641" t="str">
            <v>21/02/2023 - 30/06/2024</v>
          </cell>
          <cell r="DM641">
            <v>44978</v>
          </cell>
          <cell r="DN641" t="str">
            <v>https://jepcolombia.sharepoint.com/:b:/g/SE/DAJ/SDC/EeFmF6nTRAlEu3wTf61TxuwBBmBLEdBbhsQaUwRzaRnHMQ?e=iFseNE</v>
          </cell>
          <cell r="DO641" t="str">
            <v>Ninguna</v>
          </cell>
          <cell r="DP641" t="str">
            <v>Terminado</v>
          </cell>
          <cell r="DQ641" t="str">
            <v>Ingreso</v>
          </cell>
          <cell r="DR641" t="str">
            <v>N/A</v>
          </cell>
          <cell r="DS641" t="str">
            <v>TECNICO EN ASISTENCIA EN ORGANIZACIÓN DE ARCHIVOS</v>
          </cell>
          <cell r="DT641" t="str">
            <v>N/A</v>
          </cell>
          <cell r="DU641" t="str">
            <v>MASCULINO</v>
          </cell>
        </row>
        <row r="642">
          <cell r="AY642" t="str">
            <v>JEP-489-2023</v>
          </cell>
          <cell r="AZ642" t="str">
            <v>JEP-CSPO-488-2023</v>
          </cell>
          <cell r="BA642" t="str">
            <v>Arinson Ruiz</v>
          </cell>
          <cell r="BB642">
            <v>44981</v>
          </cell>
          <cell r="BC642" t="str">
            <v>Diana Margarita Vivas Munar</v>
          </cell>
          <cell r="BD642" t="str">
            <v>Contratos o convenios que no requieren pluralidad de ofertas</v>
          </cell>
          <cell r="BE642" t="str">
            <v>1. Prestación de servicios</v>
          </cell>
          <cell r="BF642" t="str">
            <v>Cédula de ciudadanía</v>
          </cell>
          <cell r="BG642">
            <v>52224219</v>
          </cell>
          <cell r="BH642">
            <v>7</v>
          </cell>
          <cell r="BI642" t="str">
            <v>Persona Natural</v>
          </cell>
          <cell r="BJ642" t="str">
            <v>Bogotá D.C.</v>
          </cell>
          <cell r="BK642" t="str">
            <v>Prestar servicios profesionales a la Subdirección de Planeación en la elaboración y consolidación del Plan Estratégico Cuatrienal (PEC) 2023-2026; incluyendo el apoyo en la definición estratégica con los actores involucrados de la jurisdicción durante las diferentes fases de la construcción del documento</v>
          </cell>
          <cell r="BL642" t="str">
            <v>Funciones de la dependencia</v>
          </cell>
          <cell r="BM642" t="str">
            <v>Harvey Danilo Suarez Morales</v>
          </cell>
          <cell r="BN642" t="str">
            <v>Secretaría Ejecutiva</v>
          </cell>
          <cell r="BO642" t="str">
            <v>AA- Subdirección de Planeación</v>
          </cell>
          <cell r="BP642" t="str">
            <v>Adela del Pilar Parra González</v>
          </cell>
          <cell r="BQ642">
            <v>52793194</v>
          </cell>
          <cell r="BR642" t="str">
            <v>AA- Subdirección de Planeación</v>
          </cell>
          <cell r="BS642" t="str">
            <v>N/A</v>
          </cell>
          <cell r="BT642" t="str">
            <v>N/A</v>
          </cell>
          <cell r="BU642" t="str">
            <v>N/A</v>
          </cell>
          <cell r="BV642" t="str">
            <v>Inversión</v>
          </cell>
          <cell r="BW642">
            <v>108848322</v>
          </cell>
          <cell r="BX642" t="str">
            <v>N/A</v>
          </cell>
          <cell r="BY642" t="str">
            <v>N/A</v>
          </cell>
          <cell r="BZ642">
            <v>21769668</v>
          </cell>
          <cell r="CA642" t="str">
            <v>N/A</v>
          </cell>
          <cell r="CB642" t="str">
            <v xml:space="preserve">	79723</v>
          </cell>
          <cell r="CC642">
            <v>120223</v>
          </cell>
          <cell r="CD642">
            <v>2022011000068</v>
          </cell>
          <cell r="CE642">
            <v>44985</v>
          </cell>
          <cell r="CF642">
            <v>44987</v>
          </cell>
          <cell r="CG642" t="str">
            <v>N/A</v>
          </cell>
          <cell r="CH642" t="str">
            <v>N/A</v>
          </cell>
          <cell r="CI642" t="str">
            <v>N/A</v>
          </cell>
          <cell r="CJ642" t="str">
            <v>N/A</v>
          </cell>
          <cell r="CK642" t="str">
            <v>N/A</v>
          </cell>
          <cell r="CL642">
            <v>54424161</v>
          </cell>
          <cell r="CM642">
            <v>45138</v>
          </cell>
          <cell r="CN642">
            <v>0</v>
          </cell>
          <cell r="CO642" t="str">
            <v>N/A</v>
          </cell>
          <cell r="CP642">
            <v>0</v>
          </cell>
          <cell r="CQ642" t="str">
            <v>N/A</v>
          </cell>
          <cell r="CR642">
            <v>0</v>
          </cell>
          <cell r="CS642" t="str">
            <v>N/A</v>
          </cell>
          <cell r="CT642">
            <v>0</v>
          </cell>
          <cell r="CU642">
            <v>0</v>
          </cell>
          <cell r="CV642">
            <v>76</v>
          </cell>
          <cell r="CW642">
            <v>163272483</v>
          </cell>
          <cell r="CX642" t="str">
            <v>NO</v>
          </cell>
          <cell r="CY642" t="str">
            <v>N/A</v>
          </cell>
          <cell r="CZ642" t="str">
            <v>N/A</v>
          </cell>
          <cell r="DA642" t="str">
            <v>N/A</v>
          </cell>
          <cell r="DB642">
            <v>45138</v>
          </cell>
          <cell r="DC642">
            <v>45214</v>
          </cell>
          <cell r="DD642">
            <v>-128</v>
          </cell>
          <cell r="DE642" t="str">
            <v>NO</v>
          </cell>
          <cell r="DF642" t="str">
            <v>Bogotá D.C.</v>
          </cell>
          <cell r="DG642" t="str">
            <v>Cumplimiento</v>
          </cell>
          <cell r="DH642" t="str">
            <v xml:space="preserve">	21-47-101026748
21-47-101026748</v>
          </cell>
          <cell r="DI642" t="str">
            <v>0
2</v>
          </cell>
          <cell r="DJ642" t="str">
            <v>Seguros del Estado S.A
   Seguros del Estado S.A..</v>
          </cell>
          <cell r="DK642" t="str">
            <v>28/02/2023
01/08/2023</v>
          </cell>
          <cell r="DL642" t="str">
            <v>28/02/2023 - 31/01/2024
28/02/2023 - 15/04/2024</v>
          </cell>
          <cell r="DM642" t="str">
            <v>01/03/2023
01/08/2023</v>
          </cell>
          <cell r="DN642" t="str">
            <v>https://jepcolombia.sharepoint.com/:b:/g/SE/DAJ/SDC/EQ7PKKKTpEZKkEQ0H-_09iQBM976OJkVqQO6_9CqMxuOhQ?e=cMTT7g</v>
          </cell>
          <cell r="DO642" t="str">
            <v>se suscribe  otrosí No. 1 al contrato de prestación de servicios  Modificar la “Cláusula Sexta – Valor del Contrato” Debido a que el contrato No. JEP-489-2023 fue suscrito el 28 de febrero de 2023, y no logro tener ejecución
durante el mes de febrero de 2023 como estaba proyectado.Quedo con el valor de 108.848.322
Mediante otrosí N°2 se solicita prorrogar el contrato y adicionar 54.424.161</v>
          </cell>
          <cell r="DP642" t="str">
            <v>Terminado</v>
          </cell>
          <cell r="DQ642" t="str">
            <v>Adición y prorroga</v>
          </cell>
          <cell r="DR642" t="str">
            <v>N/A</v>
          </cell>
          <cell r="DS642" t="str">
            <v>DERECHO</v>
          </cell>
          <cell r="DT642" t="str">
            <v>N/A</v>
          </cell>
          <cell r="DU642" t="str">
            <v>FEMENINO</v>
          </cell>
        </row>
        <row r="643">
          <cell r="AY643" t="str">
            <v>JEP-386-2023</v>
          </cell>
          <cell r="AZ643" t="str">
            <v>JEP-CSPO-386-2023</v>
          </cell>
          <cell r="BA643" t="str">
            <v>Arinson Ruiz</v>
          </cell>
          <cell r="BB643">
            <v>44970</v>
          </cell>
          <cell r="BC643" t="str">
            <v xml:space="preserve">Marcos Andres Barrera Castiblanco </v>
          </cell>
          <cell r="BD643" t="str">
            <v>Contratos o convenios que no requieren pluralidad de ofertas</v>
          </cell>
          <cell r="BE643" t="str">
            <v>1. Prestación de servicios</v>
          </cell>
          <cell r="BF643" t="str">
            <v>Cédula de ciudadanía</v>
          </cell>
          <cell r="BG643">
            <v>1018451750</v>
          </cell>
          <cell r="BH643">
            <v>7</v>
          </cell>
          <cell r="BI643" t="str">
            <v>Persona Natural</v>
          </cell>
          <cell r="BJ643" t="str">
            <v xml:space="preserve">Madrid </v>
          </cell>
          <cell r="BK643" t="str">
            <v xml:space="preserve">Prestar servicios profesionales a la Subdirección de Planeación en la articulación y seguimiento a la programación judicial, los modelos de gestión de despachos, la construcción del Plan estratégico cuatrienal, así como el apoyo en otros instrumentos de planeación requeridos por la dependencia. </v>
          </cell>
          <cell r="BL643" t="str">
            <v>Funciones de la dependencia</v>
          </cell>
          <cell r="BM643" t="str">
            <v>Harvey Danilo Suárez Morales</v>
          </cell>
          <cell r="BN643" t="str">
            <v>Secretaría Ejecutiva</v>
          </cell>
          <cell r="BO643" t="str">
            <v>AA- Subdirección de Planeación</v>
          </cell>
          <cell r="BP643" t="str">
            <v>Adela del Pilar Parra González</v>
          </cell>
          <cell r="BQ643">
            <v>52793194</v>
          </cell>
          <cell r="BR643" t="str">
            <v>AA- Subdirección de Planeación</v>
          </cell>
          <cell r="BS643" t="str">
            <v>N/A</v>
          </cell>
          <cell r="BT643" t="str">
            <v>N/A</v>
          </cell>
          <cell r="BU643" t="str">
            <v>N/A</v>
          </cell>
          <cell r="BV643" t="str">
            <v>Inversión</v>
          </cell>
          <cell r="BW643">
            <v>124780112</v>
          </cell>
          <cell r="BX643" t="str">
            <v>N/A</v>
          </cell>
          <cell r="BY643" t="str">
            <v>N/A</v>
          </cell>
          <cell r="BZ643">
            <v>11921668</v>
          </cell>
          <cell r="CA643" t="str">
            <v>N/A</v>
          </cell>
          <cell r="CB643">
            <v>77723</v>
          </cell>
          <cell r="CC643">
            <v>89223</v>
          </cell>
          <cell r="CD643">
            <v>2022011000068</v>
          </cell>
          <cell r="CE643">
            <v>44972</v>
          </cell>
          <cell r="CF643">
            <v>44972</v>
          </cell>
          <cell r="CG643" t="str">
            <v>Silvia Esperanza Botello Moncada</v>
          </cell>
          <cell r="CH643" t="str">
            <v>Cedula de ciudadanía</v>
          </cell>
          <cell r="CI643">
            <v>37396775</v>
          </cell>
          <cell r="CJ643">
            <v>3</v>
          </cell>
          <cell r="CK643">
            <v>45128</v>
          </cell>
          <cell r="CL643">
            <v>0</v>
          </cell>
          <cell r="CM643" t="str">
            <v>N/A</v>
          </cell>
          <cell r="CN643">
            <v>0</v>
          </cell>
          <cell r="CO643" t="str">
            <v>N/A</v>
          </cell>
          <cell r="CP643">
            <v>0</v>
          </cell>
          <cell r="CQ643" t="str">
            <v>N/A</v>
          </cell>
          <cell r="CR643">
            <v>0</v>
          </cell>
          <cell r="CS643" t="str">
            <v>N/A</v>
          </cell>
          <cell r="CT643">
            <v>0</v>
          </cell>
          <cell r="CU643" t="str">
            <v>N/A</v>
          </cell>
          <cell r="CV643">
            <v>0</v>
          </cell>
          <cell r="CW643">
            <v>124780112</v>
          </cell>
          <cell r="CX643" t="str">
            <v>NO</v>
          </cell>
          <cell r="CY643" t="str">
            <v>N/A</v>
          </cell>
          <cell r="CZ643" t="str">
            <v>N/A</v>
          </cell>
          <cell r="DA643" t="str">
            <v>N/A</v>
          </cell>
          <cell r="DB643">
            <v>45291</v>
          </cell>
          <cell r="DC643">
            <v>45291</v>
          </cell>
          <cell r="DD643">
            <v>-51</v>
          </cell>
          <cell r="DE643" t="str">
            <v>NO</v>
          </cell>
          <cell r="DF643" t="str">
            <v>Bogotá D.C.</v>
          </cell>
          <cell r="DG643" t="str">
            <v>Cumplimiento</v>
          </cell>
          <cell r="DH643" t="str">
            <v>96-47-101002027
33-45-101120462</v>
          </cell>
          <cell r="DI643" t="str">
            <v>0
1</v>
          </cell>
          <cell r="DJ643" t="str">
            <v>Seguros del Estado S.A
Seguros del Estado S.A..</v>
          </cell>
          <cell r="DK643" t="str">
            <v>15/02/2023
25/07/2023</v>
          </cell>
          <cell r="DL643" t="str">
            <v>15/02/2023 - 03/07/2024
21/07/2023 - 03/07/2024</v>
          </cell>
          <cell r="DM643" t="str">
            <v>15/02/2023
26/07/2023</v>
          </cell>
          <cell r="DN643" t="str">
            <v>https://jepcolombia.sharepoint.com/:b:/g/SE/DAJ/SDC/EcT-nP2yL2lGquRThzvolq8B7YpB3hQ07VFWT4WH01Xv7g?e=CnhUqH</v>
          </cell>
          <cell r="DO643" t="str">
            <v>El 21/07/2023 se publico  cesión del CONTRATO JEP-386-2023 - MARCOS ANDRES BARRERA CASTIBLANCO, EL CEDENTE y SILVIA ESPERANZA BOTELLO MONCADA</v>
          </cell>
          <cell r="DP643" t="str">
            <v>Terminado</v>
          </cell>
          <cell r="DQ643" t="str">
            <v>Cesión</v>
          </cell>
          <cell r="DR643" t="str">
            <v>N/A</v>
          </cell>
          <cell r="DS643" t="str">
            <v>PENDIENTE</v>
          </cell>
          <cell r="DT643" t="str">
            <v>N/A</v>
          </cell>
          <cell r="DU643" t="str">
            <v>FEMENINO</v>
          </cell>
        </row>
        <row r="644">
          <cell r="AY644" t="str">
            <v>JEP-619-2023</v>
          </cell>
          <cell r="AZ644" t="str">
            <v>JEP-CSPO-615-2023</v>
          </cell>
          <cell r="BA644" t="str">
            <v>Arinson Ruiz</v>
          </cell>
          <cell r="BB644">
            <v>45057</v>
          </cell>
          <cell r="BC644" t="str">
            <v>Ana Linda Solano Lopez</v>
          </cell>
          <cell r="BD644" t="str">
            <v>Contratos o convenios que no requieren pluralidad de ofertas</v>
          </cell>
          <cell r="BE644" t="str">
            <v>1. Prestación de servicios</v>
          </cell>
          <cell r="BF644" t="str">
            <v>Cédula de ciudadanía</v>
          </cell>
          <cell r="BG644">
            <v>22583883</v>
          </cell>
          <cell r="BH644">
            <v>8</v>
          </cell>
          <cell r="BI644" t="str">
            <v>Persona Natural</v>
          </cell>
          <cell r="BJ644" t="str">
            <v>Bogotá D.C.</v>
          </cell>
          <cell r="BK644" t="str">
            <v>Prestar servicios profesionales para apoyar a la subdirección de planeación de manera articulada con la subdirección de fortalecimiento institucional, en los ejercicios de planeación entre las distintas salas, secciones y unidades de la jurisdicción, para el desarrollo de modelos de gestión de los despachos y la planeación estratégica de la entidad</v>
          </cell>
          <cell r="BL644" t="str">
            <v>Administrativo Transversal</v>
          </cell>
          <cell r="BM644" t="str">
            <v>Harvey Danilo Suárez Morales</v>
          </cell>
          <cell r="BN644" t="str">
            <v>Secretaría Ejecutiva</v>
          </cell>
          <cell r="BO644" t="str">
            <v>AA- Subdirección de Planeación</v>
          </cell>
          <cell r="BP644" t="str">
            <v>Adela del Pilar Parra González</v>
          </cell>
          <cell r="BQ644">
            <v>52793194</v>
          </cell>
          <cell r="BR644" t="str">
            <v>AA- Subdirección de Planeación</v>
          </cell>
          <cell r="BS644" t="str">
            <v>N/A</v>
          </cell>
          <cell r="BT644" t="str">
            <v>N/A</v>
          </cell>
          <cell r="BU644" t="str">
            <v>N/A</v>
          </cell>
          <cell r="BV644" t="str">
            <v>Inversión</v>
          </cell>
          <cell r="BW644">
            <v>130934931</v>
          </cell>
          <cell r="BX644" t="str">
            <v>N/A</v>
          </cell>
          <cell r="BY644" t="str">
            <v>N/A</v>
          </cell>
          <cell r="BZ644">
            <v>17304178</v>
          </cell>
          <cell r="CA644" t="str">
            <v>N/A</v>
          </cell>
          <cell r="CB644">
            <v>79823</v>
          </cell>
          <cell r="CC644">
            <v>261423</v>
          </cell>
          <cell r="CD644">
            <v>2022011000068</v>
          </cell>
          <cell r="CE644">
            <v>45064</v>
          </cell>
          <cell r="CF644">
            <v>45065</v>
          </cell>
          <cell r="CG644" t="str">
            <v>N/A</v>
          </cell>
          <cell r="CH644" t="str">
            <v>N/A</v>
          </cell>
          <cell r="CI644" t="str">
            <v>N/A</v>
          </cell>
          <cell r="CJ644" t="str">
            <v>N/A</v>
          </cell>
          <cell r="CK644" t="str">
            <v>N/A</v>
          </cell>
          <cell r="CL644">
            <v>0</v>
          </cell>
          <cell r="CM644" t="str">
            <v>N/A</v>
          </cell>
          <cell r="CN644">
            <v>0</v>
          </cell>
          <cell r="CO644" t="str">
            <v>N/A</v>
          </cell>
          <cell r="CP644">
            <v>0</v>
          </cell>
          <cell r="CQ644" t="str">
            <v>N/A</v>
          </cell>
          <cell r="CR644">
            <v>0</v>
          </cell>
          <cell r="CS644" t="str">
            <v>N/A</v>
          </cell>
          <cell r="CT644">
            <v>0</v>
          </cell>
          <cell r="CU644" t="str">
            <v>N/A</v>
          </cell>
          <cell r="CV644">
            <v>0</v>
          </cell>
          <cell r="CW644">
            <v>130934931</v>
          </cell>
          <cell r="CX644" t="str">
            <v>NO</v>
          </cell>
          <cell r="CY644" t="str">
            <v>N/A</v>
          </cell>
          <cell r="CZ644" t="str">
            <v>N/A</v>
          </cell>
          <cell r="DA644" t="str">
            <v>N/A</v>
          </cell>
          <cell r="DB644">
            <v>45291</v>
          </cell>
          <cell r="DC644">
            <v>45291</v>
          </cell>
          <cell r="DD644">
            <v>-51</v>
          </cell>
          <cell r="DE644" t="str">
            <v>NO</v>
          </cell>
          <cell r="DF644" t="str">
            <v>Bogotá D.C.</v>
          </cell>
          <cell r="DG644" t="str">
            <v>Cumplimiento</v>
          </cell>
          <cell r="DH644" t="str">
            <v>380-47-994000135230</v>
          </cell>
          <cell r="DI644">
            <v>0</v>
          </cell>
          <cell r="DJ644" t="str">
            <v>Aseguradora Solidaria de Colombia</v>
          </cell>
          <cell r="DK644">
            <v>45065</v>
          </cell>
          <cell r="DL644" t="str">
            <v>18/05/2023 - 03/07/2024</v>
          </cell>
          <cell r="DM644">
            <v>45065</v>
          </cell>
          <cell r="DN644" t="str">
            <v>https://jepcolombia.sharepoint.com/:b:/g/SE/DAJ/SDC/ERIrDjWQ6hlOoRv2vVlQcdEBR0n69YZfLUf0E-YgASuCyA?e=A2oDSt</v>
          </cell>
          <cell r="DO644" t="str">
            <v>Ninguna</v>
          </cell>
          <cell r="DP644" t="str">
            <v>Terminado</v>
          </cell>
          <cell r="DQ644" t="str">
            <v>Ingreso</v>
          </cell>
          <cell r="DR644" t="str">
            <v>N/A</v>
          </cell>
          <cell r="DS644" t="str">
            <v>DERECHO</v>
          </cell>
          <cell r="DT644" t="str">
            <v>N/A</v>
          </cell>
          <cell r="DU644" t="str">
            <v>FEMENINO</v>
          </cell>
        </row>
        <row r="645">
          <cell r="AY645" t="str">
            <v>JEP-652-2023</v>
          </cell>
          <cell r="AZ645" t="str">
            <v>JEP-CSPO-645-2023</v>
          </cell>
          <cell r="BA645" t="str">
            <v>Arinson Ruiz</v>
          </cell>
          <cell r="BB645">
            <v>45076</v>
          </cell>
          <cell r="BC645" t="str">
            <v>Adriana Del Pilar Acosta Roa</v>
          </cell>
          <cell r="BD645" t="str">
            <v>Contratos o convenios que no requieren pluralidad de ofertas</v>
          </cell>
          <cell r="BE645" t="str">
            <v>1. Prestación de servicios</v>
          </cell>
          <cell r="BF645" t="str">
            <v>Cédula de ciudadanía</v>
          </cell>
          <cell r="BG645">
            <v>52839123</v>
          </cell>
          <cell r="BH645">
            <v>9</v>
          </cell>
          <cell r="BI645" t="str">
            <v>Persona Natural</v>
          </cell>
          <cell r="BJ645" t="str">
            <v>Bogotá D.C.</v>
          </cell>
          <cell r="BK645" t="str">
            <v>Prestar servicios profesionales para apoyar a la subdirección de planeación en la planeación operativa, en la articulación de la planeación operativa con las necesidades contractuales, en la implementación del banco de proyectos de que trata el modelo de gestión, articulando con la subdirección de cooperación internacional y en la gestión de inversión pública</v>
          </cell>
          <cell r="BL645" t="str">
            <v>Funciones de la dependencia</v>
          </cell>
          <cell r="BM645" t="str">
            <v>Harvey Danilo Suárez Morales</v>
          </cell>
          <cell r="BN645" t="str">
            <v>Secretaría Ejecutiva</v>
          </cell>
          <cell r="BO645" t="str">
            <v>AA- Subdirección de Planeación</v>
          </cell>
          <cell r="BP645" t="str">
            <v>Adela del Pilar Parra González</v>
          </cell>
          <cell r="BQ645">
            <v>52793194</v>
          </cell>
          <cell r="BR645" t="str">
            <v>AA- Subdirección de Planeación</v>
          </cell>
          <cell r="BS645" t="str">
            <v>N/A</v>
          </cell>
          <cell r="BT645" t="str">
            <v>N/A</v>
          </cell>
          <cell r="BU645" t="str">
            <v>N/A</v>
          </cell>
          <cell r="BV645" t="str">
            <v>Inversión</v>
          </cell>
          <cell r="BW645">
            <v>83451676</v>
          </cell>
          <cell r="BX645" t="str">
            <v>N/A</v>
          </cell>
          <cell r="BY645" t="str">
            <v>N/A</v>
          </cell>
          <cell r="BZ645">
            <v>11921668</v>
          </cell>
          <cell r="CA645" t="str">
            <v>N/A</v>
          </cell>
          <cell r="CB645">
            <v>79923</v>
          </cell>
          <cell r="CC645">
            <v>298423</v>
          </cell>
          <cell r="CD645">
            <v>2018011001175</v>
          </cell>
          <cell r="CE645">
            <v>45078</v>
          </cell>
          <cell r="CF645">
            <v>45079</v>
          </cell>
          <cell r="CG645" t="str">
            <v>N/A</v>
          </cell>
          <cell r="CH645" t="str">
            <v>N/A</v>
          </cell>
          <cell r="CI645" t="str">
            <v>N/A</v>
          </cell>
          <cell r="CJ645" t="str">
            <v>N/A</v>
          </cell>
          <cell r="CK645" t="str">
            <v>N/A</v>
          </cell>
          <cell r="CL645">
            <v>0</v>
          </cell>
          <cell r="CM645" t="str">
            <v>N/A</v>
          </cell>
          <cell r="CN645">
            <v>0</v>
          </cell>
          <cell r="CO645" t="str">
            <v>N/A</v>
          </cell>
          <cell r="CP645">
            <v>0</v>
          </cell>
          <cell r="CQ645" t="str">
            <v>N/A</v>
          </cell>
          <cell r="CR645">
            <v>0</v>
          </cell>
          <cell r="CS645" t="str">
            <v>N/A</v>
          </cell>
          <cell r="CT645">
            <v>0</v>
          </cell>
          <cell r="CU645" t="str">
            <v>N/A</v>
          </cell>
          <cell r="CV645">
            <v>0</v>
          </cell>
          <cell r="CW645">
            <v>83451676</v>
          </cell>
          <cell r="CX645" t="str">
            <v>NO</v>
          </cell>
          <cell r="CY645" t="str">
            <v>N/A</v>
          </cell>
          <cell r="CZ645" t="str">
            <v>N/A</v>
          </cell>
          <cell r="DA645" t="str">
            <v>N/A</v>
          </cell>
          <cell r="DB645">
            <v>45291</v>
          </cell>
          <cell r="DC645">
            <v>45291</v>
          </cell>
          <cell r="DD645">
            <v>-51</v>
          </cell>
          <cell r="DE645" t="str">
            <v>NO</v>
          </cell>
          <cell r="DF645" t="str">
            <v>Bogotá D.C.</v>
          </cell>
          <cell r="DG645" t="str">
            <v>Cumplimiento</v>
          </cell>
          <cell r="DH645" t="str">
            <v>33-47-101011598</v>
          </cell>
          <cell r="DI645">
            <v>0</v>
          </cell>
          <cell r="DJ645" t="str">
            <v>Seguros del Esado S.A.</v>
          </cell>
          <cell r="DK645">
            <v>45078</v>
          </cell>
          <cell r="DL645" t="str">
            <v>1/06/2023 - 30/06/2024</v>
          </cell>
          <cell r="DM645">
            <v>45079</v>
          </cell>
          <cell r="DN645" t="str">
            <v>https://jepcolombia.sharepoint.com/:b:/g/SE/DAJ/SDC/EaDvRU_T0tBMuWrMppFfnKABze6b2EIk7cnywBt01xxj0A?e=Je1QPU</v>
          </cell>
          <cell r="DO645" t="str">
            <v>Ninguna</v>
          </cell>
          <cell r="DP645" t="str">
            <v>Terminado</v>
          </cell>
          <cell r="DQ645" t="str">
            <v>Ingreso</v>
          </cell>
          <cell r="DR645" t="str">
            <v>N/A</v>
          </cell>
          <cell r="DS645" t="str">
            <v>ECONOMÍA</v>
          </cell>
          <cell r="DT645" t="str">
            <v>N/A</v>
          </cell>
          <cell r="DU645" t="str">
            <v>FEMENINO</v>
          </cell>
        </row>
        <row r="646">
          <cell r="AY646" t="str">
            <v>OC-106984-2023</v>
          </cell>
          <cell r="AZ646" t="str">
            <v>JEP-TVEC-001-2023</v>
          </cell>
          <cell r="BA646" t="str">
            <v>Paola Casas</v>
          </cell>
          <cell r="BB646">
            <v>45014</v>
          </cell>
          <cell r="BC646" t="str">
            <v>IMPLESEG SAS</v>
          </cell>
          <cell r="BD646" t="str">
            <v>Orden de compra</v>
          </cell>
          <cell r="BE646" t="str">
            <v xml:space="preserve">2. Compraventa </v>
          </cell>
          <cell r="BF646" t="str">
            <v>NIT</v>
          </cell>
          <cell r="BG646">
            <v>890921246</v>
          </cell>
          <cell r="BH646">
            <v>6</v>
          </cell>
          <cell r="BI646" t="str">
            <v>Persona Jurídica</v>
          </cell>
          <cell r="BJ646" t="str">
            <v>Medellin</v>
          </cell>
          <cell r="BK646" t="str">
            <v>Adquisición de elementos para la atención, prevención y mitigación del riesgo y de emergencias (mantenimiento de extintores)</v>
          </cell>
          <cell r="BL646" t="str">
            <v>Funciones de la dependencia</v>
          </cell>
          <cell r="BM646" t="str">
            <v>Gabriel Amado Pardo</v>
          </cell>
          <cell r="BN646" t="str">
            <v>Subdirección de Recursos Físicos e Infraestructura</v>
          </cell>
          <cell r="BO646" t="str">
            <v xml:space="preserve">DD- Subdirección de Talento Humano </v>
          </cell>
          <cell r="BP646" t="str">
            <v>Francy Elena Palomino Millán</v>
          </cell>
          <cell r="BQ646">
            <v>31905812</v>
          </cell>
          <cell r="BR646" t="str">
            <v xml:space="preserve">DD - Subdirección de Talento Humano </v>
          </cell>
          <cell r="BS646" t="str">
            <v>César Augusto Vargas Londoño
1.010.167.159
29/09/2023 - hasta por el término que dure la ausencia
de su titular</v>
          </cell>
          <cell r="BT646" t="str">
            <v>N/A</v>
          </cell>
          <cell r="BU646" t="str">
            <v>N/A</v>
          </cell>
          <cell r="BV646" t="str">
            <v>Funcionamiento</v>
          </cell>
          <cell r="BW646">
            <v>6307158</v>
          </cell>
          <cell r="BX646" t="str">
            <v>N/A</v>
          </cell>
          <cell r="BY646" t="str">
            <v>N/A</v>
          </cell>
          <cell r="BZ646" t="str">
            <v>N/A</v>
          </cell>
          <cell r="CA646" t="str">
            <v>N/A</v>
          </cell>
          <cell r="CB646">
            <v>77323</v>
          </cell>
          <cell r="CC646">
            <v>182223</v>
          </cell>
          <cell r="CD646" t="str">
            <v>N/A</v>
          </cell>
          <cell r="CE646">
            <v>45013</v>
          </cell>
          <cell r="CF646">
            <v>45030</v>
          </cell>
          <cell r="CG646" t="str">
            <v>N/A</v>
          </cell>
          <cell r="CH646" t="str">
            <v>N/A</v>
          </cell>
          <cell r="CI646" t="str">
            <v>N/A</v>
          </cell>
          <cell r="CJ646" t="str">
            <v>N/A</v>
          </cell>
          <cell r="CK646" t="str">
            <v>N/A</v>
          </cell>
          <cell r="CL646">
            <v>0</v>
          </cell>
          <cell r="CM646" t="str">
            <v>N/A</v>
          </cell>
          <cell r="CN646">
            <v>0</v>
          </cell>
          <cell r="CO646" t="str">
            <v>N/A</v>
          </cell>
          <cell r="CP646">
            <v>0</v>
          </cell>
          <cell r="CQ646" t="str">
            <v>N/A</v>
          </cell>
          <cell r="CR646">
            <v>0</v>
          </cell>
          <cell r="CS646" t="str">
            <v>N/A</v>
          </cell>
          <cell r="CT646">
            <v>0</v>
          </cell>
          <cell r="CU646">
            <v>0</v>
          </cell>
          <cell r="CV646">
            <v>0</v>
          </cell>
          <cell r="CW646">
            <v>6307158</v>
          </cell>
          <cell r="CX646" t="str">
            <v>NO</v>
          </cell>
          <cell r="CY646" t="str">
            <v>N/A</v>
          </cell>
          <cell r="CZ646" t="str">
            <v>N/A</v>
          </cell>
          <cell r="DA646" t="str">
            <v>N/A</v>
          </cell>
          <cell r="DB646">
            <v>45186</v>
          </cell>
          <cell r="DC646">
            <v>45186</v>
          </cell>
          <cell r="DD646">
            <v>-156</v>
          </cell>
          <cell r="DE646" t="str">
            <v>SI</v>
          </cell>
          <cell r="DF646" t="str">
            <v>Nacional</v>
          </cell>
          <cell r="DG646" t="str">
            <v>Cumplimiento</v>
          </cell>
          <cell r="DH646" t="str">
            <v>M-100194810</v>
          </cell>
          <cell r="DI646">
            <v>0</v>
          </cell>
          <cell r="DJ646" t="str">
            <v>Seguros Mundial</v>
          </cell>
          <cell r="DK646">
            <v>45019</v>
          </cell>
          <cell r="DL646" t="str">
            <v>28/03/2023 - 17/03/2024</v>
          </cell>
          <cell r="DM646">
            <v>45027</v>
          </cell>
          <cell r="DN646" t="str">
            <v>https://jepcolombia.sharepoint.com/:b:/g/SE/DAJ/SDC/Ee5MrPNt0zVIoTuQHnd34_QBODk_VPzgHs5q6NrDmkiYhQ?e=anYmTi</v>
          </cell>
          <cell r="DO646" t="str">
            <v>Ninguna</v>
          </cell>
          <cell r="DP646" t="str">
            <v>Terminado</v>
          </cell>
          <cell r="DQ646" t="str">
            <v>Ingreso</v>
          </cell>
          <cell r="DR646" t="str">
            <v>N/A</v>
          </cell>
          <cell r="DS646" t="str">
            <v>N/A</v>
          </cell>
          <cell r="DT646" t="str">
            <v>N/A</v>
          </cell>
          <cell r="DU646" t="str">
            <v>N/A</v>
          </cell>
        </row>
        <row r="647">
          <cell r="AY647" t="str">
            <v>OC-106985-2023</v>
          </cell>
          <cell r="AZ647" t="str">
            <v>JEP-TVEC-001-2023</v>
          </cell>
          <cell r="BA647" t="str">
            <v>Paola Casas</v>
          </cell>
          <cell r="BB647">
            <v>45014</v>
          </cell>
          <cell r="BC647" t="str">
            <v>Res-Q Solutions S.A.S</v>
          </cell>
          <cell r="BD647" t="str">
            <v>Orden de compra</v>
          </cell>
          <cell r="BE647" t="str">
            <v xml:space="preserve">2. Compraventa </v>
          </cell>
          <cell r="BF647" t="str">
            <v>NIT</v>
          </cell>
          <cell r="BG647">
            <v>900984668</v>
          </cell>
          <cell r="BH647">
            <v>6</v>
          </cell>
          <cell r="BI647" t="str">
            <v>Persona Jurídica</v>
          </cell>
          <cell r="BJ647" t="str">
            <v>Bogotá D.C.</v>
          </cell>
          <cell r="BK647" t="str">
            <v>Adquisición de elementos para la atención, prevención y mitigación del riesgo y de emergencias. (recarga de botiquín)</v>
          </cell>
          <cell r="BL647" t="str">
            <v>Funciones de la dependencia</v>
          </cell>
          <cell r="BM647" t="str">
            <v>Gabriel Amado Pardo</v>
          </cell>
          <cell r="BN647" t="str">
            <v>Subdirección de Recursos Físicos e Infraestructura</v>
          </cell>
          <cell r="BO647" t="str">
            <v xml:space="preserve">DD - Subdirección de Talento Humano </v>
          </cell>
          <cell r="BP647" t="str">
            <v>Francy Elena Palomino Millán</v>
          </cell>
          <cell r="BQ647">
            <v>31905812</v>
          </cell>
          <cell r="BR647" t="str">
            <v xml:space="preserve">DD - Subdirección de Talento Humano </v>
          </cell>
          <cell r="BS647" t="str">
            <v>César Augusto Vargas Londoño
1.010.167.159
29/09/2023 - hasta por el término que dure la ausencia
de su titular</v>
          </cell>
          <cell r="BT647" t="str">
            <v>N/A</v>
          </cell>
          <cell r="BU647" t="str">
            <v>N/A</v>
          </cell>
          <cell r="BV647" t="str">
            <v>Funcionamiento</v>
          </cell>
          <cell r="BW647">
            <v>6350000</v>
          </cell>
          <cell r="BX647" t="str">
            <v>N/A</v>
          </cell>
          <cell r="BY647" t="str">
            <v>N/A</v>
          </cell>
          <cell r="BZ647" t="str">
            <v>N/A</v>
          </cell>
          <cell r="CA647" t="str">
            <v>N/A</v>
          </cell>
          <cell r="CB647">
            <v>77323</v>
          </cell>
          <cell r="CC647">
            <v>179823</v>
          </cell>
          <cell r="CD647" t="str">
            <v>N/A</v>
          </cell>
          <cell r="CE647">
            <v>45013</v>
          </cell>
          <cell r="CF647">
            <v>45030</v>
          </cell>
          <cell r="CG647" t="str">
            <v>N/A</v>
          </cell>
          <cell r="CH647" t="str">
            <v>N/A</v>
          </cell>
          <cell r="CI647" t="str">
            <v>N/A</v>
          </cell>
          <cell r="CJ647" t="str">
            <v>N/A</v>
          </cell>
          <cell r="CK647" t="str">
            <v>N/A</v>
          </cell>
          <cell r="CL647">
            <v>0</v>
          </cell>
          <cell r="CM647" t="str">
            <v>N/A</v>
          </cell>
          <cell r="CN647">
            <v>0</v>
          </cell>
          <cell r="CO647" t="str">
            <v>N/A</v>
          </cell>
          <cell r="CP647">
            <v>0</v>
          </cell>
          <cell r="CQ647" t="str">
            <v>N/A</v>
          </cell>
          <cell r="CR647">
            <v>0</v>
          </cell>
          <cell r="CS647" t="str">
            <v>N/A</v>
          </cell>
          <cell r="CT647">
            <v>0</v>
          </cell>
          <cell r="CU647">
            <v>0</v>
          </cell>
          <cell r="CV647">
            <v>0</v>
          </cell>
          <cell r="CW647">
            <v>6350000</v>
          </cell>
          <cell r="CX647" t="str">
            <v>NO</v>
          </cell>
          <cell r="CY647" t="str">
            <v>N/A</v>
          </cell>
          <cell r="CZ647" t="str">
            <v>N/A</v>
          </cell>
          <cell r="DA647" t="str">
            <v>N/A</v>
          </cell>
          <cell r="DB647">
            <v>45186</v>
          </cell>
          <cell r="DC647">
            <v>45186</v>
          </cell>
          <cell r="DD647">
            <v>-156</v>
          </cell>
          <cell r="DE647" t="str">
            <v>SI</v>
          </cell>
          <cell r="DF647" t="str">
            <v>Nacional</v>
          </cell>
          <cell r="DG647" t="str">
            <v>Cumplimiento</v>
          </cell>
          <cell r="DH647" t="str">
            <v>M-100253731</v>
          </cell>
          <cell r="DI647">
            <v>0</v>
          </cell>
          <cell r="DJ647" t="str">
            <v>Seguros Mundial</v>
          </cell>
          <cell r="DK647">
            <v>45014</v>
          </cell>
          <cell r="DL647" t="str">
            <v>28/03/2023 - 17/03/2024</v>
          </cell>
          <cell r="DM647">
            <v>45027</v>
          </cell>
          <cell r="DN647" t="str">
            <v>https://jepcolombia.sharepoint.com/:b:/g/SE/DAJ/SDC/EZu_At2o-zhOplcOMCswk14BFzzBQ0U1r_fLTSNCiW--3A?e=imkvhG</v>
          </cell>
          <cell r="DO647" t="str">
            <v>Ninguna</v>
          </cell>
          <cell r="DP647" t="str">
            <v>Terminado</v>
          </cell>
          <cell r="DQ647" t="str">
            <v>Ingreso</v>
          </cell>
          <cell r="DR647" t="str">
            <v>N/A</v>
          </cell>
          <cell r="DS647" t="str">
            <v>N/A</v>
          </cell>
          <cell r="DT647" t="str">
            <v>N/A</v>
          </cell>
          <cell r="DU647" t="str">
            <v>N/A</v>
          </cell>
        </row>
        <row r="648">
          <cell r="AY648" t="str">
            <v>JEP-545-2023</v>
          </cell>
          <cell r="AZ648" t="str">
            <v>JEP-CSPO-542-2023</v>
          </cell>
          <cell r="BA648" t="str">
            <v>Julieth Barrera</v>
          </cell>
          <cell r="BB648">
            <v>45013</v>
          </cell>
          <cell r="BC648" t="str">
            <v>Paula Helena Russi Sanchez</v>
          </cell>
          <cell r="BD648" t="str">
            <v>Contratos o convenios que no requieren pluralidad de ofertas</v>
          </cell>
          <cell r="BE648" t="str">
            <v>1. Prestación de servicios</v>
          </cell>
          <cell r="BF648" t="str">
            <v>Cédula de ciudadanía</v>
          </cell>
          <cell r="BG648">
            <v>1020810683</v>
          </cell>
          <cell r="BH648">
            <v>1</v>
          </cell>
          <cell r="BI648" t="str">
            <v>Persona Natural</v>
          </cell>
          <cell r="BJ648" t="str">
            <v>Bogotá D.C.</v>
          </cell>
          <cell r="BK648" t="str">
            <v>Prestar servicios profesionales para acompañar a la Subdirección de Talento Humano en los diferentes procesos administrativos inherentes a la vinculación, permanencia y desvinculación de servidores públicos y practicantes, pasantes y auxiliares judiciales, como parte de la gestión del Talento Humano</v>
          </cell>
          <cell r="BL648" t="str">
            <v>Funciones de la dependencia</v>
          </cell>
          <cell r="BM648" t="str">
            <v>Harvey Danilo Suárez Morales</v>
          </cell>
          <cell r="BN648" t="str">
            <v>Secretaría Ejecutiva</v>
          </cell>
          <cell r="BO648" t="str">
            <v xml:space="preserve">DD- Subdirección de Talento Humano </v>
          </cell>
          <cell r="BP648" t="str">
            <v>Francy Elena Palomino Millán</v>
          </cell>
          <cell r="BQ648">
            <v>31905812</v>
          </cell>
          <cell r="BR648" t="str">
            <v xml:space="preserve">DD - Subdirección de Talento Humano </v>
          </cell>
          <cell r="BS648" t="str">
            <v>César Augusto Vargas Londoño
1.010.167.159
29/09/2023 - hasta por el término que dure la ausencia
de su titular</v>
          </cell>
          <cell r="BT648" t="str">
            <v>N/A</v>
          </cell>
          <cell r="BU648" t="str">
            <v>N/A</v>
          </cell>
          <cell r="BV648" t="str">
            <v>Inversión</v>
          </cell>
          <cell r="BW648">
            <v>41378214</v>
          </cell>
          <cell r="BX648" t="str">
            <v>N/A</v>
          </cell>
          <cell r="BY648" t="str">
            <v>N/A</v>
          </cell>
          <cell r="BZ648">
            <v>4401938</v>
          </cell>
          <cell r="CA648" t="str">
            <v>N/A</v>
          </cell>
          <cell r="CB648">
            <v>80123</v>
          </cell>
          <cell r="CC648">
            <v>182123</v>
          </cell>
          <cell r="CD648">
            <v>2018011001175</v>
          </cell>
          <cell r="CE648">
            <v>45015</v>
          </cell>
          <cell r="CF648">
            <v>45017</v>
          </cell>
          <cell r="CG648" t="str">
            <v>Daniela Calderon Olaya</v>
          </cell>
          <cell r="CH648" t="str">
            <v>Cedula de ciudadanía</v>
          </cell>
          <cell r="CI648">
            <v>1014278771</v>
          </cell>
          <cell r="CJ648">
            <v>6</v>
          </cell>
          <cell r="CK648">
            <v>45176</v>
          </cell>
          <cell r="CL648">
            <v>0</v>
          </cell>
          <cell r="CM648" t="str">
            <v>N/A</v>
          </cell>
          <cell r="CN648">
            <v>0</v>
          </cell>
          <cell r="CO648" t="str">
            <v>N/A</v>
          </cell>
          <cell r="CP648">
            <v>0</v>
          </cell>
          <cell r="CQ648" t="str">
            <v>N/A</v>
          </cell>
          <cell r="CR648">
            <v>0</v>
          </cell>
          <cell r="CS648" t="str">
            <v>N/A</v>
          </cell>
          <cell r="CT648">
            <v>0</v>
          </cell>
          <cell r="CU648" t="str">
            <v>N/A</v>
          </cell>
          <cell r="CV648">
            <v>0</v>
          </cell>
          <cell r="CW648">
            <v>41378214</v>
          </cell>
          <cell r="CX648" t="str">
            <v>NO</v>
          </cell>
          <cell r="CY648" t="str">
            <v>N/A</v>
          </cell>
          <cell r="CZ648" t="str">
            <v>N/A</v>
          </cell>
          <cell r="DA648" t="str">
            <v>N/A</v>
          </cell>
          <cell r="DB648">
            <v>45291</v>
          </cell>
          <cell r="DC648">
            <v>45291</v>
          </cell>
          <cell r="DD648">
            <v>-51</v>
          </cell>
          <cell r="DE648" t="str">
            <v>NO</v>
          </cell>
          <cell r="DF648" t="str">
            <v>Bogotá D.C.</v>
          </cell>
          <cell r="DG648" t="str">
            <v>Cumplimiento</v>
          </cell>
          <cell r="DH648" t="str">
            <v>460 47 994000063746</v>
          </cell>
          <cell r="DI648">
            <v>0</v>
          </cell>
          <cell r="DJ648" t="str">
            <v>Aseguradora Solidaria de Colombia</v>
          </cell>
          <cell r="DK648">
            <v>45007</v>
          </cell>
          <cell r="DL648" t="str">
            <v>30/03/2023 - 30/06/24</v>
          </cell>
          <cell r="DM648">
            <v>45016</v>
          </cell>
          <cell r="DN648" t="str">
            <v>https://jepcolombia.sharepoint.com/:b:/g/SE/DAJ/SDC/EYY6x7bjPalEtGT0NTdHLYsB9PBi98r-xRdpFfB9OvIp8A?e=2OKjpo</v>
          </cell>
          <cell r="DO648" t="str">
            <v>se publica 7 de septiembre la cesión del contrato JEP-545-2023 con aclaración de que su inicio se da a partir del 7 de septiembre. Cesionaria Daniela Calderon. 
El 8 de septiembre se publicó el modificatorio de la cesión del contrato JEP-545-2023 Daniela Calderon donde se transfieren los derechos a partir del 7/09/2023</v>
          </cell>
          <cell r="DP648" t="str">
            <v>Terminado</v>
          </cell>
          <cell r="DQ648" t="str">
            <v>Cesión</v>
          </cell>
          <cell r="DR648" t="str">
            <v>N/A</v>
          </cell>
          <cell r="DS648" t="str">
            <v>ADMINISTRADORA DE EMPRESAS</v>
          </cell>
          <cell r="DT648" t="str">
            <v>N/A</v>
          </cell>
          <cell r="DU648" t="str">
            <v>FEMENINO</v>
          </cell>
        </row>
        <row r="649">
          <cell r="AY649" t="str">
            <v>JEP-520-2023</v>
          </cell>
          <cell r="AZ649" t="str">
            <v>JEP-CSPO-519-2023</v>
          </cell>
          <cell r="BA649" t="str">
            <v>Julieth Barrera</v>
          </cell>
          <cell r="BB649">
            <v>44994</v>
          </cell>
          <cell r="BC649" t="str">
            <v>William Fernando Gualteros Ortíz</v>
          </cell>
          <cell r="BD649" t="str">
            <v>Contratos o convenios que no requieren pluralidad de ofertas</v>
          </cell>
          <cell r="BE649" t="str">
            <v>1. Prestación de servicios</v>
          </cell>
          <cell r="BF649" t="str">
            <v>Cédula de ciudadanía</v>
          </cell>
          <cell r="BG649">
            <v>1049627604</v>
          </cell>
          <cell r="BH649">
            <v>1</v>
          </cell>
          <cell r="BI649" t="str">
            <v>Persona Natural</v>
          </cell>
          <cell r="BJ649" t="str">
            <v>Bogotá D.C.</v>
          </cell>
          <cell r="BK649" t="str">
            <v>Servicios profesionales de apoyo y acompañamiento al grupo de protección a víctimas, testigos y demás intervinientes de la UIA, para la implementación y seguimiento periódico de las medidas de protección decididas por el comité de evaluación de riesgo y definición de medidas de la UIA.</v>
          </cell>
          <cell r="BL649" t="str">
            <v>Funciones de la dependencia</v>
          </cell>
          <cell r="BM649" t="str">
            <v>Harvey Danilo Suarez Morales</v>
          </cell>
          <cell r="BN649" t="str">
            <v>Secretaría Ejecutiva</v>
          </cell>
          <cell r="BO649" t="str">
            <v>I- Unidad de Investigación y Acusación- UIA</v>
          </cell>
          <cell r="BP649" t="str">
            <v>Oscar Alfonso Téllez Valenzuela</v>
          </cell>
          <cell r="BQ649">
            <v>91226679</v>
          </cell>
          <cell r="BR649" t="str">
            <v>I- Unidad de Investigación y Acusación- UIA</v>
          </cell>
          <cell r="BS649" t="str">
            <v>N/A</v>
          </cell>
          <cell r="BT649" t="str">
            <v>N/A</v>
          </cell>
          <cell r="BU649" t="str">
            <v>N/A</v>
          </cell>
          <cell r="BV649" t="str">
            <v>Inversión</v>
          </cell>
          <cell r="BW649">
            <v>9714620</v>
          </cell>
          <cell r="BX649" t="str">
            <v>N/A</v>
          </cell>
          <cell r="BY649" t="str">
            <v>N/A</v>
          </cell>
          <cell r="BZ649">
            <v>4857310</v>
          </cell>
          <cell r="CA649" t="str">
            <v>N/A</v>
          </cell>
          <cell r="CB649">
            <v>81023</v>
          </cell>
          <cell r="CC649">
            <v>158123</v>
          </cell>
          <cell r="CD649">
            <v>2018011001068</v>
          </cell>
          <cell r="CE649">
            <v>45006</v>
          </cell>
          <cell r="CF649">
            <v>45007</v>
          </cell>
          <cell r="CG649" t="str">
            <v>N/A</v>
          </cell>
          <cell r="CH649" t="str">
            <v>N/A</v>
          </cell>
          <cell r="CI649" t="str">
            <v>N/A</v>
          </cell>
          <cell r="CJ649" t="str">
            <v>N/A</v>
          </cell>
          <cell r="CK649" t="str">
            <v>N/A</v>
          </cell>
          <cell r="CL649">
            <v>0</v>
          </cell>
          <cell r="CM649" t="str">
            <v>N/A</v>
          </cell>
          <cell r="CN649">
            <v>0</v>
          </cell>
          <cell r="CO649" t="str">
            <v>N/A</v>
          </cell>
          <cell r="CP649">
            <v>0</v>
          </cell>
          <cell r="CQ649" t="str">
            <v>N/A</v>
          </cell>
          <cell r="CR649">
            <v>0</v>
          </cell>
          <cell r="CS649" t="str">
            <v>N/A</v>
          </cell>
          <cell r="CT649">
            <v>0</v>
          </cell>
          <cell r="CU649">
            <v>0</v>
          </cell>
          <cell r="CV649">
            <v>0</v>
          </cell>
          <cell r="CW649">
            <v>9714620</v>
          </cell>
          <cell r="CX649" t="str">
            <v>NO</v>
          </cell>
          <cell r="CY649" t="str">
            <v>N/A</v>
          </cell>
          <cell r="CZ649" t="str">
            <v>N/A</v>
          </cell>
          <cell r="DA649" t="str">
            <v>N/A</v>
          </cell>
          <cell r="DB649">
            <v>45046</v>
          </cell>
          <cell r="DC649">
            <v>45046</v>
          </cell>
          <cell r="DD649">
            <v>-296</v>
          </cell>
          <cell r="DE649" t="str">
            <v>NO</v>
          </cell>
          <cell r="DF649" t="str">
            <v>Bogotá D.C.</v>
          </cell>
          <cell r="DG649" t="str">
            <v>Cumplimiento</v>
          </cell>
          <cell r="DH649" t="str">
            <v>37-47-101003922</v>
          </cell>
          <cell r="DI649">
            <v>0</v>
          </cell>
          <cell r="DJ649" t="str">
            <v>Seguros del Estado S.A.</v>
          </cell>
          <cell r="DK649">
            <v>45006</v>
          </cell>
          <cell r="DL649" t="str">
            <v>21/03/2023 - 31/10/2023</v>
          </cell>
          <cell r="DM649">
            <v>45006</v>
          </cell>
          <cell r="DN649" t="str">
            <v>https://jepcolombia.sharepoint.com/:b:/g/SE/DAJ/SDC/ER0KuM5WC8tDoZ5i5aoDXw0BM8rlTZzc4UpIpNTdmKIiNg?e=J92kDT</v>
          </cell>
          <cell r="DO649" t="str">
            <v>Ninguna</v>
          </cell>
          <cell r="DP649" t="str">
            <v>Terminado</v>
          </cell>
          <cell r="DQ649" t="str">
            <v>Retiro</v>
          </cell>
          <cell r="DR649" t="str">
            <v>N/A</v>
          </cell>
          <cell r="DS649" t="str">
            <v>INGENIERO MECANICO</v>
          </cell>
          <cell r="DT649" t="str">
            <v>N/A</v>
          </cell>
          <cell r="DU649" t="str">
            <v>MASCULINO</v>
          </cell>
        </row>
        <row r="650">
          <cell r="AY650" t="str">
            <v>JEP-825-2023</v>
          </cell>
          <cell r="AZ650" t="str">
            <v>JEP-CSPO-795-2023</v>
          </cell>
          <cell r="BA650" t="str">
            <v>Angela Esquivel</v>
          </cell>
          <cell r="BB650">
            <v>45216</v>
          </cell>
          <cell r="BC650" t="str">
            <v>SOCIEDAD TEQUENDAMA S.A.</v>
          </cell>
          <cell r="BD650" t="str">
            <v>Contratos o convenios que no requieren pluralidad de ofertas</v>
          </cell>
          <cell r="BE650" t="str">
            <v>1. Prestación de servicios</v>
          </cell>
          <cell r="BF650" t="str">
            <v>NIT</v>
          </cell>
          <cell r="BG650">
            <v>860006543</v>
          </cell>
          <cell r="BH650">
            <v>5</v>
          </cell>
          <cell r="BI650" t="str">
            <v>Persona Jurídica</v>
          </cell>
          <cell r="BJ650" t="str">
            <v>Bogotá D.C.</v>
          </cell>
          <cell r="BK650" t="str">
            <v>Prestar servicios logísticos para la organización y ejecución de actividades programadas por la JEP en cumplimiento de sus obligaciones misionales</v>
          </cell>
          <cell r="BL650" t="str">
            <v>Administrativo Transversal</v>
          </cell>
          <cell r="BM650" t="str">
            <v>Claudia Liliana Erazo Maldonado</v>
          </cell>
          <cell r="BN650" t="str">
            <v>Subsecretaría Ejecutiva</v>
          </cell>
          <cell r="BO650" t="str">
            <v>B- Subsecretaría Ejecutiva</v>
          </cell>
          <cell r="BP650" t="str">
            <v>Claudia Liliana Erazo Maldonado</v>
          </cell>
          <cell r="BQ650">
            <v>52272737</v>
          </cell>
          <cell r="BR650" t="str">
            <v>B - Subsecretaría Ejecutiva</v>
          </cell>
          <cell r="BS650" t="str">
            <v>N/A</v>
          </cell>
          <cell r="BT650" t="str">
            <v>N/A</v>
          </cell>
          <cell r="BU650" t="str">
            <v>N/A</v>
          </cell>
          <cell r="BV650" t="str">
            <v>Inversión</v>
          </cell>
          <cell r="BW650">
            <v>5000000000</v>
          </cell>
          <cell r="BX650" t="str">
            <v>N/A</v>
          </cell>
          <cell r="BY650" t="str">
            <v>N/A</v>
          </cell>
          <cell r="BZ650" t="str">
            <v>N/A</v>
          </cell>
          <cell r="CA650" t="str">
            <v>N/A</v>
          </cell>
          <cell r="CB650">
            <v>112523</v>
          </cell>
          <cell r="CC650">
            <v>620523</v>
          </cell>
          <cell r="CD650">
            <v>2022011000068</v>
          </cell>
          <cell r="CE650">
            <v>45222</v>
          </cell>
          <cell r="CF650">
            <v>45223</v>
          </cell>
          <cell r="CG650" t="str">
            <v>N/A</v>
          </cell>
          <cell r="CH650" t="str">
            <v>N/A</v>
          </cell>
          <cell r="CI650" t="str">
            <v>N/A</v>
          </cell>
          <cell r="CJ650" t="str">
            <v>N/A</v>
          </cell>
          <cell r="CK650" t="str">
            <v>N/A</v>
          </cell>
          <cell r="CL650">
            <v>0</v>
          </cell>
          <cell r="CM650" t="str">
            <v>N/A</v>
          </cell>
          <cell r="CN650">
            <v>0</v>
          </cell>
          <cell r="CO650" t="str">
            <v>N/A</v>
          </cell>
          <cell r="CP650">
            <v>0</v>
          </cell>
          <cell r="CQ650" t="str">
            <v>N/A</v>
          </cell>
          <cell r="CR650">
            <v>0</v>
          </cell>
          <cell r="CS650" t="str">
            <v>N/A</v>
          </cell>
          <cell r="CT650">
            <v>0</v>
          </cell>
          <cell r="CU650" t="str">
            <v>N/A</v>
          </cell>
          <cell r="CV650">
            <v>0</v>
          </cell>
          <cell r="CW650">
            <v>5000000000</v>
          </cell>
          <cell r="CX650" t="str">
            <v>NO</v>
          </cell>
          <cell r="CY650" t="str">
            <v>N/A</v>
          </cell>
          <cell r="CZ650" t="str">
            <v>N/A</v>
          </cell>
          <cell r="DA650" t="str">
            <v>N/A</v>
          </cell>
          <cell r="DB650">
            <v>45278</v>
          </cell>
          <cell r="DC650">
            <v>45278</v>
          </cell>
          <cell r="DD650">
            <v>-64</v>
          </cell>
          <cell r="DE650" t="str">
            <v>SI</v>
          </cell>
          <cell r="DF650" t="str">
            <v>Nacional e Internacional</v>
          </cell>
          <cell r="DG650" t="str">
            <v>Cumplimiento
Responsabilidad Civil Extracontractual</v>
          </cell>
          <cell r="DH650" t="str">
            <v>340 47 994000049253
340 74 994000006499</v>
          </cell>
          <cell r="DI650" t="str">
            <v>0
0</v>
          </cell>
          <cell r="DJ650" t="str">
            <v>Aseguradora Solidaria de Colombia</v>
          </cell>
          <cell r="DK650">
            <v>45222</v>
          </cell>
          <cell r="DL650" t="str">
            <v>23/10/2023 - 18/06/2024
23/10/2023 - 18/12/2023</v>
          </cell>
          <cell r="DM650">
            <v>45222</v>
          </cell>
          <cell r="DN650" t="str">
            <v>https://jepcolombia.sharepoint.com/:b:/g/SE/DAJ/SDC/ERSaXDnL-KtCirkvPoKtSVgBovTVqHkvXygClE4hjeOWXg?e=T7xf0G</v>
          </cell>
          <cell r="DO650" t="str">
            <v>Ninguna</v>
          </cell>
          <cell r="DP650" t="str">
            <v>Terminado</v>
          </cell>
          <cell r="DQ650" t="str">
            <v>Ingreso</v>
          </cell>
          <cell r="DR650" t="str">
            <v>N/A</v>
          </cell>
          <cell r="DS650" t="str">
            <v>N/A</v>
          </cell>
          <cell r="DT650" t="str">
            <v>N/A</v>
          </cell>
          <cell r="DU650" t="str">
            <v>N/A</v>
          </cell>
        </row>
        <row r="651">
          <cell r="AY651" t="str">
            <v>JEP-515-2023</v>
          </cell>
          <cell r="AZ651" t="str">
            <v>JEP-CSPO-514-2023</v>
          </cell>
          <cell r="BA651" t="str">
            <v>Mateo Avila</v>
          </cell>
          <cell r="BB651">
            <v>44991</v>
          </cell>
          <cell r="BC651" t="str">
            <v>Andres Felipe Manosalva Correa</v>
          </cell>
          <cell r="BD651" t="str">
            <v>Contratos o convenios que no requieren pluralidad de ofertas</v>
          </cell>
          <cell r="BE651" t="str">
            <v>1. Prestación de servicios</v>
          </cell>
          <cell r="BF651" t="str">
            <v>Cédula de ciudadanía</v>
          </cell>
          <cell r="BG651">
            <v>1032403442</v>
          </cell>
          <cell r="BH651">
            <v>1</v>
          </cell>
          <cell r="BI651" t="str">
            <v>Persona Natural</v>
          </cell>
          <cell r="BJ651" t="str">
            <v>Bogotá D.C.</v>
          </cell>
          <cell r="BK651" t="str">
            <v>Prestar servicios profesionales para apoyar al GRAI en la clasificación, contraste, depuración e integración de información y en el análisis objetivo, rigurosos y oportuno de la revisión y consolidación de metodologías de los marocasos, siguiendo los lineamientos de la Magistratura</v>
          </cell>
          <cell r="BL651" t="str">
            <v>Administrativo Transversal</v>
          </cell>
          <cell r="BM651" t="str">
            <v>Harvey Danilo Suárez Morales</v>
          </cell>
          <cell r="BN651" t="str">
            <v>Secretaría Ejecutiva</v>
          </cell>
          <cell r="BO651" t="str">
            <v>H- Grupo de Análisis de la Información- GRAI</v>
          </cell>
          <cell r="BP651" t="str">
            <v>Gloria Marcela Abadia Cubillos</v>
          </cell>
          <cell r="BQ651">
            <v>51976278</v>
          </cell>
          <cell r="BR651" t="str">
            <v>H - Grupo de Análisis de la Información- GRAI</v>
          </cell>
          <cell r="BS651" t="str">
            <v>N/A</v>
          </cell>
          <cell r="BT651" t="str">
            <v>N/A</v>
          </cell>
          <cell r="BU651" t="str">
            <v>N/A</v>
          </cell>
          <cell r="BV651" t="str">
            <v>Inversión</v>
          </cell>
          <cell r="BW651">
            <v>100000000</v>
          </cell>
          <cell r="BX651" t="str">
            <v>N/A</v>
          </cell>
          <cell r="BY651" t="str">
            <v>N/A</v>
          </cell>
          <cell r="BZ651">
            <v>10000000</v>
          </cell>
          <cell r="CA651" t="str">
            <v>N/A</v>
          </cell>
          <cell r="CB651">
            <v>83423</v>
          </cell>
          <cell r="CC651">
            <v>143423</v>
          </cell>
          <cell r="CD651">
            <v>2022011000068</v>
          </cell>
          <cell r="CE651">
            <v>44995</v>
          </cell>
          <cell r="CF651">
            <v>44998</v>
          </cell>
          <cell r="CG651" t="str">
            <v>N/A</v>
          </cell>
          <cell r="CH651" t="str">
            <v>N/A</v>
          </cell>
          <cell r="CI651" t="str">
            <v>N/A</v>
          </cell>
          <cell r="CJ651" t="str">
            <v>N/A</v>
          </cell>
          <cell r="CK651" t="str">
            <v>N/A</v>
          </cell>
          <cell r="CL651">
            <v>-3666673</v>
          </cell>
          <cell r="CM651">
            <v>45286</v>
          </cell>
          <cell r="CN651">
            <v>49140000</v>
          </cell>
          <cell r="CO651">
            <v>45286</v>
          </cell>
          <cell r="CP651">
            <v>0</v>
          </cell>
          <cell r="CQ651" t="str">
            <v>N/A</v>
          </cell>
          <cell r="CR651">
            <v>0</v>
          </cell>
          <cell r="CS651" t="str">
            <v>N/A</v>
          </cell>
          <cell r="CT651">
            <v>1</v>
          </cell>
          <cell r="CU651">
            <v>45286</v>
          </cell>
          <cell r="CV651">
            <v>136</v>
          </cell>
          <cell r="CW651">
            <v>145473327</v>
          </cell>
          <cell r="CX651" t="str">
            <v>SI</v>
          </cell>
          <cell r="CY651">
            <v>49140000</v>
          </cell>
          <cell r="CZ651" t="str">
            <v>N/A</v>
          </cell>
          <cell r="DA651" t="str">
            <v>N/A</v>
          </cell>
          <cell r="DB651">
            <v>45291</v>
          </cell>
          <cell r="DC651">
            <v>45427</v>
          </cell>
          <cell r="DD651">
            <v>85</v>
          </cell>
          <cell r="DE651" t="str">
            <v>NO</v>
          </cell>
          <cell r="DF651" t="str">
            <v>Bogotá D.C.</v>
          </cell>
          <cell r="DG651" t="str">
            <v>Cumplimiento</v>
          </cell>
          <cell r="DH651" t="str">
            <v xml:space="preserve">33-47-101011201 </v>
          </cell>
          <cell r="DI651">
            <v>0</v>
          </cell>
          <cell r="DJ651" t="str">
            <v>Seguros del Estado S.A</v>
          </cell>
          <cell r="DK651">
            <v>44995</v>
          </cell>
          <cell r="DL651" t="str">
            <v>10/03/2023 - 04/07/24</v>
          </cell>
          <cell r="DM651">
            <v>44998</v>
          </cell>
          <cell r="DN651" t="str">
            <v>https://jepcolombia.sharepoint.com/:b:/g/SE/DAJ/SDC/Ec6Lmv9TugVKlVd4UzrAn9IBZefjmaV6DJ1eKm3qAoMEuw?e=H5bvNN</v>
          </cell>
          <cell r="DO651" t="str">
            <v>Mediante Otrosí N°1 el 26/12/2023 se publica la adición y prórroga del contrato JEP-515-2023</v>
          </cell>
          <cell r="DP651" t="str">
            <v>En ejecución</v>
          </cell>
          <cell r="DQ651" t="str">
            <v>Adición y prorroga</v>
          </cell>
          <cell r="DR651" t="str">
            <v>N/A</v>
          </cell>
          <cell r="DS651" t="str">
            <v>CIENCIAS POLITCAS Y DE GOBIERNO</v>
          </cell>
          <cell r="DT651" t="str">
            <v>N/A</v>
          </cell>
          <cell r="DU651" t="str">
            <v>MASCULINO</v>
          </cell>
        </row>
        <row r="652">
          <cell r="AY652" t="str">
            <v>JEP-538-2023</v>
          </cell>
          <cell r="AZ652" t="str">
            <v>JEP-CSPO-537-2023</v>
          </cell>
          <cell r="BA652" t="str">
            <v>Norma Bonilla</v>
          </cell>
          <cell r="BB652">
            <v>45007</v>
          </cell>
          <cell r="BC652" t="str">
            <v>Programa de las Naciones Unidas para el Desarrollo – PNUD</v>
          </cell>
          <cell r="BD652" t="str">
            <v>Contratos o convenios que no requieren pluralidad de ofertas</v>
          </cell>
          <cell r="BE652" t="str">
            <v>6. Convenio de Cooperación Internacional</v>
          </cell>
          <cell r="BF652" t="str">
            <v>NIT</v>
          </cell>
          <cell r="BG652">
            <v>800091076</v>
          </cell>
          <cell r="BH652">
            <v>0</v>
          </cell>
          <cell r="BI652" t="str">
            <v>Persona Jurídica</v>
          </cell>
          <cell r="BJ652" t="str">
            <v>Bogotá D.C.</v>
          </cell>
          <cell r="BK652" t="str">
            <v>Promover el acceso efectivo de las víctimas a la verdad, la justicia y la reparación ante el Sistema Integral de Verdad, Justicia, Reparación y No Repetición (SIVJRNR), a través de la asesoría y representación judicial común a aquellas que individual o colectivamente manifiestan su interés legítimo y directo en participar como intervinientes especiales en los procesos adelantados por la JEP, incorporando los enfoques étnico, de género y diferencial, y fortalecer a la Jurisdicción para la toma de decisiones judiciales y la implementación de acciones reparadoras</v>
          </cell>
          <cell r="BL652" t="str">
            <v>Misional</v>
          </cell>
          <cell r="BM652" t="str">
            <v>Harvey Danilo Suárez Morales</v>
          </cell>
          <cell r="BN652" t="str">
            <v>Secretaría Ejecutiva</v>
          </cell>
          <cell r="BO652" t="str">
            <v>BB- Departamento SAAD Representación Victimas</v>
          </cell>
          <cell r="BP652" t="str">
            <v>Claudia Liliana Erazo Maldonado</v>
          </cell>
          <cell r="BQ652">
            <v>52272737</v>
          </cell>
          <cell r="BR652" t="str">
            <v>BB- Departamento SAAD Representación Victimas</v>
          </cell>
          <cell r="BS652" t="str">
            <v>Carolina Silva Ortiz
A partir del 2 de octubre hasta por el término que dure la situación administrativa de
la titular del cargo</v>
          </cell>
          <cell r="BT652" t="str">
            <v>N/A</v>
          </cell>
          <cell r="BU652" t="str">
            <v>N/A</v>
          </cell>
          <cell r="BV652" t="str">
            <v>Inversión</v>
          </cell>
          <cell r="BW652">
            <v>40239821053</v>
          </cell>
          <cell r="BX652">
            <v>29517512316</v>
          </cell>
          <cell r="BY652">
            <v>20522308737</v>
          </cell>
          <cell r="BZ652">
            <v>4929378079</v>
          </cell>
          <cell r="CA652" t="str">
            <v>N/A</v>
          </cell>
          <cell r="CB652">
            <v>83323</v>
          </cell>
          <cell r="CC652">
            <v>174023</v>
          </cell>
          <cell r="CD652">
            <v>2022011000068</v>
          </cell>
          <cell r="CE652">
            <v>45013</v>
          </cell>
          <cell r="CF652">
            <v>45016</v>
          </cell>
          <cell r="CG652" t="str">
            <v>N/A</v>
          </cell>
          <cell r="CH652" t="str">
            <v>N/A</v>
          </cell>
          <cell r="CI652" t="str">
            <v>N/A</v>
          </cell>
          <cell r="CJ652" t="str">
            <v>N/A</v>
          </cell>
          <cell r="CK652" t="str">
            <v>N/A</v>
          </cell>
          <cell r="CL652">
            <v>9800000000</v>
          </cell>
          <cell r="CM652">
            <v>45279</v>
          </cell>
          <cell r="CN652">
            <v>0</v>
          </cell>
          <cell r="CO652" t="str">
            <v>N/A</v>
          </cell>
          <cell r="CP652">
            <v>0</v>
          </cell>
          <cell r="CQ652" t="str">
            <v>N/A</v>
          </cell>
          <cell r="CR652">
            <v>0</v>
          </cell>
          <cell r="CS652" t="str">
            <v>N/A</v>
          </cell>
          <cell r="CT652">
            <v>0</v>
          </cell>
          <cell r="CU652" t="str">
            <v>N/A</v>
          </cell>
          <cell r="CV652">
            <v>199</v>
          </cell>
          <cell r="CW652">
            <v>50039821053</v>
          </cell>
          <cell r="CX652" t="str">
            <v>NO</v>
          </cell>
          <cell r="CY652" t="str">
            <v>N/A</v>
          </cell>
          <cell r="CZ652" t="str">
            <v>N/A</v>
          </cell>
          <cell r="DA652" t="str">
            <v>N/A</v>
          </cell>
          <cell r="DB652">
            <v>45351</v>
          </cell>
          <cell r="DC652">
            <v>45550</v>
          </cell>
          <cell r="DD652">
            <v>208</v>
          </cell>
          <cell r="DE652" t="str">
            <v>SI</v>
          </cell>
          <cell r="DF652" t="str">
            <v>Nacional</v>
          </cell>
          <cell r="DG652" t="str">
            <v>Cumplimiento</v>
          </cell>
          <cell r="DH652" t="str">
            <v>N/A</v>
          </cell>
          <cell r="DI652" t="str">
            <v>N/A</v>
          </cell>
          <cell r="DJ652" t="str">
            <v>N/A</v>
          </cell>
          <cell r="DK652" t="str">
            <v>N/A</v>
          </cell>
          <cell r="DL652" t="str">
            <v>N/A</v>
          </cell>
          <cell r="DM652" t="str">
            <v>N/A</v>
          </cell>
          <cell r="DN652" t="str">
            <v>N/A</v>
          </cell>
          <cell r="DO652" t="str">
            <v>El 19/12/2023 se suscribió la enmienda Nro. 1 mediante la cual se adicionó el convenio JEP-538-2023 con PNUD por valor de 9.800.000.000</v>
          </cell>
          <cell r="DP652" t="str">
            <v>En ejecución</v>
          </cell>
          <cell r="DQ652" t="str">
            <v>Adición</v>
          </cell>
          <cell r="DR652" t="str">
            <v>N/A</v>
          </cell>
          <cell r="DS652" t="str">
            <v>N/A</v>
          </cell>
          <cell r="DT652" t="str">
            <v>N/A</v>
          </cell>
          <cell r="DU652" t="str">
            <v>N/A</v>
          </cell>
        </row>
        <row r="653">
          <cell r="AY653" t="str">
            <v>JEP-589-2023</v>
          </cell>
          <cell r="AZ653" t="str">
            <v>JEP-CSPO-585-2023</v>
          </cell>
          <cell r="BA653" t="str">
            <v>Clara Torres</v>
          </cell>
          <cell r="BB653">
            <v>45043</v>
          </cell>
          <cell r="BC653" t="str">
            <v>Walter Mecha Forastero</v>
          </cell>
          <cell r="BD653" t="str">
            <v>Contratos o convenios que no requieren pluralidad de ofertas</v>
          </cell>
          <cell r="BE653" t="str">
            <v>1. Prestación de servicios</v>
          </cell>
          <cell r="BF653" t="str">
            <v>Cédula de ciudadanía</v>
          </cell>
          <cell r="BG653">
            <v>11806311</v>
          </cell>
          <cell r="BH653">
            <v>6</v>
          </cell>
          <cell r="BI653" t="str">
            <v>Persona Natural</v>
          </cell>
          <cell r="BJ653" t="str">
            <v>Quibdó</v>
          </cell>
          <cell r="BK653" t="str">
            <v>Prestar servicios profesionales especializados en enfoque étnico racial para apoyar y acompañar a la Secretaria Ejecutiva de la JEP en la gestión territorial con los pueblos indígenas en el departamento del Chocó, a partir de la implementación y seguimiento de los lineamientos del enfoque diferencial, teniendo en cuenta el enfoque territorial</v>
          </cell>
          <cell r="BL653" t="str">
            <v>Misional</v>
          </cell>
          <cell r="BM653" t="str">
            <v>Harvey Danilo Suárez Morales</v>
          </cell>
          <cell r="BN653" t="str">
            <v>Secretaría Ejecutiva</v>
          </cell>
          <cell r="BO653" t="str">
            <v>BB- Departamento de Enfoques Diferenciales</v>
          </cell>
          <cell r="BP653" t="str">
            <v>Eliana Fernanda Antonio Rosero</v>
          </cell>
          <cell r="BQ653">
            <v>52517142</v>
          </cell>
          <cell r="BR653" t="str">
            <v>BB- Departamento de Enfoques Diferenciales</v>
          </cell>
          <cell r="BS653" t="str">
            <v>N/A</v>
          </cell>
          <cell r="BT653" t="str">
            <v>N/A</v>
          </cell>
          <cell r="BU653" t="str">
            <v>N/A</v>
          </cell>
          <cell r="BV653" t="str">
            <v>Inversión</v>
          </cell>
          <cell r="BW653">
            <v>69216676</v>
          </cell>
          <cell r="BX653" t="str">
            <v>N/A</v>
          </cell>
          <cell r="BY653" t="str">
            <v>N/A</v>
          </cell>
          <cell r="BZ653">
            <v>8652088</v>
          </cell>
          <cell r="CA653" t="str">
            <v>N/A</v>
          </cell>
          <cell r="CB653">
            <v>81623</v>
          </cell>
          <cell r="CC653" t="str">
            <v xml:space="preserve">	235523</v>
          </cell>
          <cell r="CD653">
            <v>2022011000057</v>
          </cell>
          <cell r="CE653">
            <v>45054</v>
          </cell>
          <cell r="CF653">
            <v>45064</v>
          </cell>
          <cell r="CG653" t="str">
            <v>N/A</v>
          </cell>
          <cell r="CH653" t="str">
            <v>N/A</v>
          </cell>
          <cell r="CI653" t="str">
            <v>N/A</v>
          </cell>
          <cell r="CJ653" t="str">
            <v>N/A</v>
          </cell>
          <cell r="CK653" t="str">
            <v>N/A</v>
          </cell>
          <cell r="CL653">
            <v>0</v>
          </cell>
          <cell r="CM653" t="str">
            <v>N/A</v>
          </cell>
          <cell r="CN653">
            <v>0</v>
          </cell>
          <cell r="CO653" t="str">
            <v>N/A</v>
          </cell>
          <cell r="CP653">
            <v>0</v>
          </cell>
          <cell r="CQ653" t="str">
            <v>N/A</v>
          </cell>
          <cell r="CR653">
            <v>0</v>
          </cell>
          <cell r="CS653" t="str">
            <v>N/A</v>
          </cell>
          <cell r="CT653">
            <v>0</v>
          </cell>
          <cell r="CU653" t="str">
            <v>N/A</v>
          </cell>
          <cell r="CV653">
            <v>0</v>
          </cell>
          <cell r="CW653">
            <v>69216676</v>
          </cell>
          <cell r="CX653" t="str">
            <v>NO</v>
          </cell>
          <cell r="CY653" t="str">
            <v>N/A</v>
          </cell>
          <cell r="CZ653" t="str">
            <v>N/A</v>
          </cell>
          <cell r="DA653" t="str">
            <v>N/A</v>
          </cell>
          <cell r="DB653">
            <v>45291</v>
          </cell>
          <cell r="DC653">
            <v>45291</v>
          </cell>
          <cell r="DD653">
            <v>-51</v>
          </cell>
          <cell r="DE653" t="str">
            <v>NO</v>
          </cell>
          <cell r="DF653" t="str">
            <v>Chocó</v>
          </cell>
          <cell r="DG653" t="str">
            <v>Cumplimiento</v>
          </cell>
          <cell r="DH653" t="str">
            <v>21-45-101409927</v>
          </cell>
          <cell r="DI653">
            <v>0</v>
          </cell>
          <cell r="DJ653" t="str">
            <v>Seguros del Estado S.A.</v>
          </cell>
          <cell r="DK653">
            <v>45063</v>
          </cell>
          <cell r="DL653" t="str">
            <v>17/05/2023 - 01/07/2024</v>
          </cell>
          <cell r="DM653">
            <v>45064</v>
          </cell>
          <cell r="DN653" t="str">
            <v>https://jepcolombia.sharepoint.com/:b:/g/SE/DAJ/SDC/EU8kbnJ3TnZNn8usekKxz3oB65sMDFyfnXJETTC0f0nMGw?e=Ra319B</v>
          </cell>
          <cell r="DO653" t="str">
            <v>Ninguna</v>
          </cell>
          <cell r="DP653" t="str">
            <v>Terminado</v>
          </cell>
          <cell r="DQ653" t="str">
            <v>Ingreso</v>
          </cell>
          <cell r="DR653" t="str">
            <v>N/A</v>
          </cell>
          <cell r="DS653" t="str">
            <v>DERECHO</v>
          </cell>
          <cell r="DT653" t="str">
            <v>N/A</v>
          </cell>
          <cell r="DU653" t="str">
            <v>MASCULINO</v>
          </cell>
        </row>
        <row r="654">
          <cell r="AY654" t="str">
            <v>JEP-587-2023</v>
          </cell>
          <cell r="AZ654" t="str">
            <v>JEP-CSPO-583-2023</v>
          </cell>
          <cell r="BA654" t="str">
            <v>Clara Torres</v>
          </cell>
          <cell r="BB654">
            <v>45041</v>
          </cell>
          <cell r="BC654" t="str">
            <v>William Rivas Torres</v>
          </cell>
          <cell r="BD654" t="str">
            <v>Contratos o convenios que no requieren pluralidad de ofertas</v>
          </cell>
          <cell r="BE654" t="str">
            <v>1. Prestación de servicios</v>
          </cell>
          <cell r="BF654" t="str">
            <v>Cédula de ciudadanía</v>
          </cell>
          <cell r="BG654">
            <v>11565174</v>
          </cell>
          <cell r="BH654">
            <v>8</v>
          </cell>
          <cell r="BI654" t="str">
            <v>Persona Natural</v>
          </cell>
          <cell r="BJ654" t="str">
            <v>Quibdó</v>
          </cell>
          <cell r="BK654" t="str">
            <v>Prestar servicios profesionales especializados en enfoque étnico racial para apoyar y acompañar a la secretaria ejecutiva de la JEP en la gestión territorial con los pueblos NARP en el departamento del Chocó, a partir de la implementación y seguimiento de los lineamientos del enfoque diferencial, teniendo en cuenta el enfoque territorial</v>
          </cell>
          <cell r="BL654" t="str">
            <v>Misional</v>
          </cell>
          <cell r="BM654" t="str">
            <v>Harvey Danilo Suárez Morales</v>
          </cell>
          <cell r="BN654" t="str">
            <v>Secretaría Ejecutiva</v>
          </cell>
          <cell r="BO654" t="str">
            <v>BB- Departamento de Enfoques Diferenciales</v>
          </cell>
          <cell r="BP654" t="str">
            <v>Eliana Fernanda Antonio Rosero</v>
          </cell>
          <cell r="BQ654">
            <v>52517142</v>
          </cell>
          <cell r="BR654" t="str">
            <v>BB- Departamento de Enfoques Diferenciales</v>
          </cell>
          <cell r="BS654" t="str">
            <v>N/A</v>
          </cell>
          <cell r="BT654" t="str">
            <v>N/A</v>
          </cell>
          <cell r="BU654" t="str">
            <v>N/A</v>
          </cell>
          <cell r="BV654" t="str">
            <v>Inversión</v>
          </cell>
          <cell r="BW654">
            <v>69216704</v>
          </cell>
          <cell r="BX654" t="str">
            <v>N/A</v>
          </cell>
          <cell r="BY654" t="str">
            <v>N/A</v>
          </cell>
          <cell r="BZ654">
            <v>8652088</v>
          </cell>
          <cell r="CA654" t="str">
            <v>N/A</v>
          </cell>
          <cell r="CB654">
            <v>81723</v>
          </cell>
          <cell r="CC654">
            <v>230123</v>
          </cell>
          <cell r="CD654" t="str">
            <v xml:space="preserve">	2022011000057</v>
          </cell>
          <cell r="CE654">
            <v>45054</v>
          </cell>
          <cell r="CF654">
            <v>45058</v>
          </cell>
          <cell r="CG654" t="str">
            <v>N/A</v>
          </cell>
          <cell r="CH654" t="str">
            <v>N/A</v>
          </cell>
          <cell r="CI654" t="str">
            <v>N/A</v>
          </cell>
          <cell r="CJ654" t="str">
            <v>N/A</v>
          </cell>
          <cell r="CK654" t="str">
            <v>N/A</v>
          </cell>
          <cell r="CL654">
            <v>0</v>
          </cell>
          <cell r="CM654" t="str">
            <v>N/A</v>
          </cell>
          <cell r="CN654">
            <v>0</v>
          </cell>
          <cell r="CO654" t="str">
            <v>N/A</v>
          </cell>
          <cell r="CP654">
            <v>0</v>
          </cell>
          <cell r="CQ654" t="str">
            <v>N/A</v>
          </cell>
          <cell r="CR654">
            <v>0</v>
          </cell>
          <cell r="CS654" t="str">
            <v>N/A</v>
          </cell>
          <cell r="CT654">
            <v>0</v>
          </cell>
          <cell r="CU654" t="str">
            <v>N/A</v>
          </cell>
          <cell r="CV654">
            <v>0</v>
          </cell>
          <cell r="CW654">
            <v>69216704</v>
          </cell>
          <cell r="CX654" t="str">
            <v>NO</v>
          </cell>
          <cell r="CY654" t="str">
            <v>N/A</v>
          </cell>
          <cell r="CZ654" t="str">
            <v>N/A</v>
          </cell>
          <cell r="DA654" t="str">
            <v>N/A</v>
          </cell>
          <cell r="DB654">
            <v>45291</v>
          </cell>
          <cell r="DC654">
            <v>45291</v>
          </cell>
          <cell r="DD654">
            <v>-51</v>
          </cell>
          <cell r="DE654" t="str">
            <v>NO</v>
          </cell>
          <cell r="DF654" t="str">
            <v>Chocó</v>
          </cell>
          <cell r="DG654" t="str">
            <v>Cumplimiento</v>
          </cell>
          <cell r="DH654" t="str">
            <v>55-45-101043894</v>
          </cell>
          <cell r="DI654">
            <v>0</v>
          </cell>
          <cell r="DJ654" t="str">
            <v>Seguros del Estado S.A.</v>
          </cell>
          <cell r="DK654">
            <v>45057</v>
          </cell>
          <cell r="DL654" t="str">
            <v>27/04/2023 - 30/06/2024</v>
          </cell>
          <cell r="DM654">
            <v>45058</v>
          </cell>
          <cell r="DN654" t="str">
            <v>https://jepcolombia.sharepoint.com/:b:/g/SE/DAJ/SDC/EW5dvQlKxfxEn1VxsBNHLj0BpGkAgyuZbj9bewiKaJRasQ?e=jZRCSO</v>
          </cell>
          <cell r="DO654" t="str">
            <v>Ninguna</v>
          </cell>
          <cell r="DP654" t="str">
            <v>Terminado</v>
          </cell>
          <cell r="DQ654" t="str">
            <v>Ingreso</v>
          </cell>
          <cell r="DR654" t="str">
            <v>N/A</v>
          </cell>
          <cell r="DS654" t="str">
            <v>DERECHO</v>
          </cell>
          <cell r="DT654" t="str">
            <v>N/A</v>
          </cell>
          <cell r="DU654" t="str">
            <v>MASCULINO</v>
          </cell>
        </row>
        <row r="655">
          <cell r="AY655" t="str">
            <v>JEP-565-2023</v>
          </cell>
          <cell r="AZ655" t="str">
            <v>JEP-CSPO-562-2023</v>
          </cell>
          <cell r="BA655" t="str">
            <v>Clara Torres</v>
          </cell>
          <cell r="BB655">
            <v>45034</v>
          </cell>
          <cell r="BC655" t="str">
            <v>Rolysbeth Manjarrez Ortiz</v>
          </cell>
          <cell r="BD655" t="str">
            <v>Contratos o convenios que no requieren pluralidad de ofertas</v>
          </cell>
          <cell r="BE655" t="str">
            <v>1. Prestación de servicios</v>
          </cell>
          <cell r="BF655" t="str">
            <v>Cédula de ciudadanía</v>
          </cell>
          <cell r="BG655">
            <v>1065984176</v>
          </cell>
          <cell r="BH655">
            <v>7</v>
          </cell>
          <cell r="BI655" t="str">
            <v>Persona Natural</v>
          </cell>
          <cell r="BJ655" t="str">
            <v xml:space="preserve">Valledupar </v>
          </cell>
          <cell r="BK655" t="str">
            <v>Prestar servicios profesionales especializados en enfoque étnico racial para apoyar y acompañar a la Secretaria Ejecutiva de la JEP en la gestión territorial con los pueblos NARP  en la región de en Región de Cesar, Magdalena, la Sierra Nevada de Santa Marta y Guajira, a partir de la implementación y seguimiento de los lineamientos del enfoque diferencial, teniendo en cuenta el enfoque territorial</v>
          </cell>
          <cell r="BL655" t="str">
            <v>Misional</v>
          </cell>
          <cell r="BM655" t="str">
            <v>Harvey Danilo Suárez Morales</v>
          </cell>
          <cell r="BN655" t="str">
            <v>Secretaría Ejecutiva</v>
          </cell>
          <cell r="BO655" t="str">
            <v>BB- Departamento de Enfoques Diferenciales</v>
          </cell>
          <cell r="BP655" t="str">
            <v>Eliana Fernanda Antonio Rosero</v>
          </cell>
          <cell r="BQ655">
            <v>52517142</v>
          </cell>
          <cell r="BR655" t="str">
            <v>BB- Departamento de Enfoques Diferenciales</v>
          </cell>
          <cell r="BS655" t="str">
            <v>N/A</v>
          </cell>
          <cell r="BT655" t="str">
            <v>N/A</v>
          </cell>
          <cell r="BU655" t="str">
            <v>N/A</v>
          </cell>
          <cell r="BV655" t="str">
            <v>Inversión</v>
          </cell>
          <cell r="BW655">
            <v>71235518</v>
          </cell>
          <cell r="BX655" t="str">
            <v>N/A</v>
          </cell>
          <cell r="BY655" t="str">
            <v>N/A</v>
          </cell>
          <cell r="BZ655">
            <v>8652088</v>
          </cell>
          <cell r="CA655" t="str">
            <v>N/A</v>
          </cell>
          <cell r="CB655">
            <v>81823</v>
          </cell>
          <cell r="CC655">
            <v>205823</v>
          </cell>
          <cell r="CD655">
            <v>2022011000057</v>
          </cell>
          <cell r="CE655">
            <v>45037</v>
          </cell>
          <cell r="CF655">
            <v>45040</v>
          </cell>
          <cell r="CG655" t="str">
            <v>N/A</v>
          </cell>
          <cell r="CH655" t="str">
            <v>N/A</v>
          </cell>
          <cell r="CI655" t="str">
            <v>N/A</v>
          </cell>
          <cell r="CJ655" t="str">
            <v>N/A</v>
          </cell>
          <cell r="CK655" t="str">
            <v>N/A</v>
          </cell>
          <cell r="CL655">
            <v>0</v>
          </cell>
          <cell r="CM655" t="str">
            <v>N/A</v>
          </cell>
          <cell r="CN655">
            <v>0</v>
          </cell>
          <cell r="CO655" t="str">
            <v>N/A</v>
          </cell>
          <cell r="CP655">
            <v>0</v>
          </cell>
          <cell r="CQ655" t="str">
            <v>N/A</v>
          </cell>
          <cell r="CR655">
            <v>0</v>
          </cell>
          <cell r="CS655" t="str">
            <v>N/A</v>
          </cell>
          <cell r="CT655">
            <v>0</v>
          </cell>
          <cell r="CU655" t="str">
            <v>N/A</v>
          </cell>
          <cell r="CV655">
            <v>0</v>
          </cell>
          <cell r="CW655">
            <v>71235518</v>
          </cell>
          <cell r="CX655" t="str">
            <v>NO</v>
          </cell>
          <cell r="CY655" t="str">
            <v>N/A</v>
          </cell>
          <cell r="CZ655" t="str">
            <v>N/A</v>
          </cell>
          <cell r="DA655" t="str">
            <v>N/A</v>
          </cell>
          <cell r="DB655">
            <v>45291</v>
          </cell>
          <cell r="DC655">
            <v>45291</v>
          </cell>
          <cell r="DD655">
            <v>-51</v>
          </cell>
          <cell r="DE655" t="str">
            <v>NO</v>
          </cell>
          <cell r="DF655" t="str">
            <v xml:space="preserve"> Cesar, Magdalena, la Sierra
Nevada de Santa Marta y Guajira</v>
          </cell>
          <cell r="DG655" t="str">
            <v>Cumplimiento</v>
          </cell>
          <cell r="DH655" t="str">
            <v>21-45-101407196</v>
          </cell>
          <cell r="DI655">
            <v>0</v>
          </cell>
          <cell r="DJ655" t="str">
            <v>Seguros del Estado S.A.</v>
          </cell>
          <cell r="DK655">
            <v>45037</v>
          </cell>
          <cell r="DL655" t="str">
            <v>21/04/2023 - 30/06/2024</v>
          </cell>
          <cell r="DM655">
            <v>45040</v>
          </cell>
          <cell r="DN655" t="str">
            <v>https://jepcolombia.sharepoint.com/:b:/g/SE/DAJ/SDC/ESVF531UNM1EnHZ-mTJw3AIBU5X-TS6rDp5EjPKisuA4-A?e=GEXyYH</v>
          </cell>
          <cell r="DO655" t="str">
            <v>Ninguna</v>
          </cell>
          <cell r="DP655" t="str">
            <v>Terminado</v>
          </cell>
          <cell r="DQ655" t="str">
            <v>Ingreso</v>
          </cell>
          <cell r="DR655" t="str">
            <v>N/A</v>
          </cell>
          <cell r="DS655" t="str">
            <v>SOCIOLOGÍA</v>
          </cell>
          <cell r="DT655" t="str">
            <v>N/A</v>
          </cell>
          <cell r="DU655" t="str">
            <v>FEMENINO</v>
          </cell>
        </row>
        <row r="656">
          <cell r="AY656" t="str">
            <v>JEP-628-2023</v>
          </cell>
          <cell r="AZ656" t="str">
            <v>JEP-CSPO-624-2023</v>
          </cell>
          <cell r="BA656" t="str">
            <v>Clara Torres</v>
          </cell>
          <cell r="BB656">
            <v>45063</v>
          </cell>
          <cell r="BC656" t="str">
            <v>Yormery Avendaño Pascual</v>
          </cell>
          <cell r="BD656" t="str">
            <v>Contratos o convenios que no requieren pluralidad de ofertas</v>
          </cell>
          <cell r="BE656" t="str">
            <v>1. Prestación de servicios</v>
          </cell>
          <cell r="BF656" t="str">
            <v>Cédula de ciudadanía</v>
          </cell>
          <cell r="BG656">
            <v>52274165</v>
          </cell>
          <cell r="BH656">
            <v>1</v>
          </cell>
          <cell r="BI656" t="str">
            <v>Persona Natural</v>
          </cell>
          <cell r="BJ656" t="str">
            <v>Puerto Carreño</v>
          </cell>
          <cell r="BK656" t="str">
            <v>Prestar servicios profesionales especializados en enfoque étnico racial para apoyar y acompañar a la Secretaria Ejecutiva de la JEP en la gestión territorial con los pueblos étnicos en la región de Orinoquia, Casanare, Arauca y Vichada, a partir de la implementación y seguimiento de los lineamientos del enfoque diferencial, teniendo en cuenta el enfoque territorial</v>
          </cell>
          <cell r="BL656" t="str">
            <v>Misional</v>
          </cell>
          <cell r="BM656" t="str">
            <v>Harvey Danilo Suárez Morales</v>
          </cell>
          <cell r="BN656" t="str">
            <v>Secretaría Ejecutiva</v>
          </cell>
          <cell r="BO656" t="str">
            <v>BB- Departamento de Enfoques Diferenciales</v>
          </cell>
          <cell r="BP656" t="str">
            <v>Eliana Fernanda Antonio Rosero</v>
          </cell>
          <cell r="BQ656">
            <v>52517142</v>
          </cell>
          <cell r="BR656" t="str">
            <v>BB- Departamento de Enfoques Diferenciales</v>
          </cell>
          <cell r="BS656" t="str">
            <v>N/A</v>
          </cell>
          <cell r="BT656" t="str">
            <v>N/A</v>
          </cell>
          <cell r="BU656" t="str">
            <v>N/A</v>
          </cell>
          <cell r="BV656" t="str">
            <v>Inversión</v>
          </cell>
          <cell r="BW656">
            <v>63448636</v>
          </cell>
          <cell r="BX656" t="str">
            <v>N/A</v>
          </cell>
          <cell r="BY656" t="str">
            <v>N/A</v>
          </cell>
          <cell r="BZ656">
            <v>8652088</v>
          </cell>
          <cell r="CA656" t="str">
            <v>N/A</v>
          </cell>
          <cell r="CB656">
            <v>81423</v>
          </cell>
          <cell r="CC656">
            <v>287123</v>
          </cell>
          <cell r="CD656">
            <v>2022011000057</v>
          </cell>
          <cell r="CE656">
            <v>45075</v>
          </cell>
          <cell r="CF656">
            <v>45078</v>
          </cell>
          <cell r="CG656" t="str">
            <v>N/A</v>
          </cell>
          <cell r="CH656" t="str">
            <v>N/A</v>
          </cell>
          <cell r="CI656" t="str">
            <v>N/A</v>
          </cell>
          <cell r="CJ656" t="str">
            <v>N/A</v>
          </cell>
          <cell r="CK656" t="str">
            <v>N/A</v>
          </cell>
          <cell r="CL656">
            <v>0</v>
          </cell>
          <cell r="CM656" t="str">
            <v>N/A</v>
          </cell>
          <cell r="CN656">
            <v>0</v>
          </cell>
          <cell r="CO656" t="str">
            <v>N/A</v>
          </cell>
          <cell r="CP656">
            <v>0</v>
          </cell>
          <cell r="CQ656" t="str">
            <v>N/A</v>
          </cell>
          <cell r="CR656">
            <v>0</v>
          </cell>
          <cell r="CS656" t="str">
            <v>N/A</v>
          </cell>
          <cell r="CT656">
            <v>0</v>
          </cell>
          <cell r="CU656" t="str">
            <v>N/A</v>
          </cell>
          <cell r="CV656">
            <v>0</v>
          </cell>
          <cell r="CW656">
            <v>63448636</v>
          </cell>
          <cell r="CX656" t="str">
            <v>NO</v>
          </cell>
          <cell r="CY656" t="str">
            <v>N/A</v>
          </cell>
          <cell r="CZ656" t="str">
            <v>N/A</v>
          </cell>
          <cell r="DA656" t="str">
            <v>N/A</v>
          </cell>
          <cell r="DB656">
            <v>45291</v>
          </cell>
          <cell r="DC656">
            <v>45291</v>
          </cell>
          <cell r="DD656">
            <v>-51</v>
          </cell>
          <cell r="DE656" t="str">
            <v>NO</v>
          </cell>
          <cell r="DF656" t="str">
            <v>Orinoquia, Casanare,
Arauca y Vichada</v>
          </cell>
          <cell r="DG656" t="str">
            <v>Cumplimiento</v>
          </cell>
          <cell r="DH656" t="str">
            <v>21-45-101411126</v>
          </cell>
          <cell r="DI656">
            <v>0</v>
          </cell>
          <cell r="DJ656" t="str">
            <v>Seguros del Estado S.A.</v>
          </cell>
          <cell r="DK656">
            <v>45076</v>
          </cell>
          <cell r="DL656" t="str">
            <v>29/05/2023 - 01/07/2024</v>
          </cell>
          <cell r="DM656">
            <v>45077</v>
          </cell>
          <cell r="DN656" t="str">
            <v>https://jepcolombia.sharepoint.com/:b:/g/SE/DAJ/SDC/EQgSAbILQFRBm05X3DKs7asBmj1cUCnBW8RpjCgMtDNnww?e=GqjNjR</v>
          </cell>
          <cell r="DO656" t="str">
            <v>Ninguna</v>
          </cell>
          <cell r="DP656" t="str">
            <v>Terminado</v>
          </cell>
          <cell r="DQ656" t="str">
            <v>Ingreso</v>
          </cell>
          <cell r="DR656" t="str">
            <v>N/A</v>
          </cell>
          <cell r="DS656" t="str">
            <v>DERECHO</v>
          </cell>
          <cell r="DT656" t="str">
            <v>N/A</v>
          </cell>
          <cell r="DU656" t="str">
            <v>FEMENINO</v>
          </cell>
        </row>
        <row r="657">
          <cell r="AY657" t="str">
            <v>JEP-588-2023</v>
          </cell>
          <cell r="AZ657" t="str">
            <v>JEP-CSPO-584-2023</v>
          </cell>
          <cell r="BA657" t="str">
            <v>Clara Torres</v>
          </cell>
          <cell r="BB657">
            <v>45041</v>
          </cell>
          <cell r="BC657" t="str">
            <v>Sebastián Yarok Herrera Chasoy</v>
          </cell>
          <cell r="BD657" t="str">
            <v>Contratos o convenios que no requieren pluralidad de ofertas</v>
          </cell>
          <cell r="BE657" t="str">
            <v>1. Prestación de servicios</v>
          </cell>
          <cell r="BF657" t="str">
            <v>Cédula de ciudadanía</v>
          </cell>
          <cell r="BG657">
            <v>1117530408</v>
          </cell>
          <cell r="BH657">
            <v>0</v>
          </cell>
          <cell r="BI657" t="str">
            <v>Persona Natural</v>
          </cell>
          <cell r="BJ657" t="str">
            <v xml:space="preserve">Florencia </v>
          </cell>
          <cell r="BK657" t="str">
            <v>Prestar servicios profesionales especializados en enfoque étnico racial para apoyar y acompañar a la Secretaria Ejecutiva de la JEP en la gestión territorial con los pueblos étnicos en la región Amazonia, a partir de la implementación y seguimiento de los lineamientos del enfoque diferencial, teniendo en cuenta el enfoque territorial</v>
          </cell>
          <cell r="BL657" t="str">
            <v>Misional</v>
          </cell>
          <cell r="BM657" t="str">
            <v>Harvey Danilo Suárez Morales</v>
          </cell>
          <cell r="BN657" t="str">
            <v>Secretaría Ejecutiva</v>
          </cell>
          <cell r="BO657" t="str">
            <v>BB- Departamento de Enfoques Diferenciales</v>
          </cell>
          <cell r="BP657" t="str">
            <v>Eliana Fernanda Antonio Rosero</v>
          </cell>
          <cell r="BQ657">
            <v>52517142</v>
          </cell>
          <cell r="BR657" t="str">
            <v>BB- Departamento de Enfoques Diferenciales</v>
          </cell>
          <cell r="BS657" t="str">
            <v>N/A</v>
          </cell>
          <cell r="BT657" t="str">
            <v>N/A</v>
          </cell>
          <cell r="BU657" t="str">
            <v>N/A</v>
          </cell>
          <cell r="BV657" t="str">
            <v>Inversión</v>
          </cell>
          <cell r="BW657">
            <v>68639872</v>
          </cell>
          <cell r="BX657" t="str">
            <v>N/A</v>
          </cell>
          <cell r="BY657" t="str">
            <v>N/A</v>
          </cell>
          <cell r="BZ657">
            <v>8652088</v>
          </cell>
          <cell r="CA657" t="str">
            <v>N/A</v>
          </cell>
          <cell r="CB657">
            <v>81923</v>
          </cell>
          <cell r="CC657">
            <v>237223</v>
          </cell>
          <cell r="CD657">
            <v>2022011000057</v>
          </cell>
          <cell r="CE657">
            <v>45055</v>
          </cell>
          <cell r="CF657">
            <v>45057</v>
          </cell>
          <cell r="CG657" t="str">
            <v>N/A</v>
          </cell>
          <cell r="CH657" t="str">
            <v>N/A</v>
          </cell>
          <cell r="CI657" t="str">
            <v>N/A</v>
          </cell>
          <cell r="CJ657" t="str">
            <v>N/A</v>
          </cell>
          <cell r="CK657" t="str">
            <v>N/A</v>
          </cell>
          <cell r="CL657">
            <v>0</v>
          </cell>
          <cell r="CM657" t="str">
            <v>N/A</v>
          </cell>
          <cell r="CN657">
            <v>0</v>
          </cell>
          <cell r="CO657" t="str">
            <v>N/A</v>
          </cell>
          <cell r="CP657">
            <v>0</v>
          </cell>
          <cell r="CQ657" t="str">
            <v>N/A</v>
          </cell>
          <cell r="CR657">
            <v>0</v>
          </cell>
          <cell r="CS657" t="str">
            <v>N/A</v>
          </cell>
          <cell r="CT657">
            <v>0</v>
          </cell>
          <cell r="CU657" t="str">
            <v>N/A</v>
          </cell>
          <cell r="CV657">
            <v>0</v>
          </cell>
          <cell r="CW657">
            <v>68639872</v>
          </cell>
          <cell r="CX657" t="str">
            <v>NO</v>
          </cell>
          <cell r="CY657" t="str">
            <v>N/A</v>
          </cell>
          <cell r="CZ657" t="str">
            <v>N/A</v>
          </cell>
          <cell r="DA657" t="str">
            <v>N/A</v>
          </cell>
          <cell r="DB657">
            <v>45291</v>
          </cell>
          <cell r="DC657">
            <v>45291</v>
          </cell>
          <cell r="DD657">
            <v>-51</v>
          </cell>
          <cell r="DE657" t="str">
            <v>NO</v>
          </cell>
          <cell r="DF657" t="str">
            <v>región de la Amazonía</v>
          </cell>
          <cell r="DG657" t="str">
            <v>Cumplimiento</v>
          </cell>
          <cell r="DH657" t="str">
            <v>61-47-101005266</v>
          </cell>
          <cell r="DI657">
            <v>0</v>
          </cell>
          <cell r="DJ657" t="str">
            <v>Seguros del Estado S.A.</v>
          </cell>
          <cell r="DK657">
            <v>45057</v>
          </cell>
          <cell r="DL657" t="str">
            <v>28/04/2023 - 30/06/2024</v>
          </cell>
          <cell r="DM657">
            <v>45057</v>
          </cell>
          <cell r="DN657" t="str">
            <v>https://jepcolombia.sharepoint.com/:b:/g/SE/DAJ/SDC/EWHMgcabZMdMhzTvM9Np7SABi7U5g7JhxaO5fG8m2moUvA?e=NJfs1i</v>
          </cell>
          <cell r="DO657" t="str">
            <v>Ninguna</v>
          </cell>
          <cell r="DP657" t="str">
            <v>Terminado</v>
          </cell>
          <cell r="DQ657" t="str">
            <v>Ingreso</v>
          </cell>
          <cell r="DR657" t="str">
            <v>N/A</v>
          </cell>
          <cell r="DS657" t="str">
            <v>DERECHO</v>
          </cell>
          <cell r="DT657" t="str">
            <v>N/A</v>
          </cell>
          <cell r="DU657" t="str">
            <v>MASCULINO</v>
          </cell>
        </row>
        <row r="658">
          <cell r="AY658" t="str">
            <v>JEP-762-2023</v>
          </cell>
          <cell r="AZ658" t="str">
            <v>JEP-CSPO-738-2023</v>
          </cell>
          <cell r="BA658" t="str">
            <v>Clara Torres</v>
          </cell>
          <cell r="BB658">
            <v>45170</v>
          </cell>
          <cell r="BC658" t="str">
            <v>Jesús Alirio Chirimia Pertiaga</v>
          </cell>
          <cell r="BD658" t="str">
            <v>Contratos o convenios que no requieren pluralidad de ofertas</v>
          </cell>
          <cell r="BE658" t="str">
            <v>1. Prestación de servicios</v>
          </cell>
          <cell r="BF658" t="str">
            <v>Cedula de ciudadania</v>
          </cell>
          <cell r="BG658">
            <v>1064487069</v>
          </cell>
          <cell r="BH658">
            <v>1</v>
          </cell>
          <cell r="BI658" t="str">
            <v>Persona Natural</v>
          </cell>
          <cell r="BJ658" t="str">
            <v xml:space="preserve">Popayan </v>
          </cell>
          <cell r="BK658" t="str">
            <v>Prestar servicios profesionales especializados en enfoque étnico racial para apoyar y acompañar a la Secretaria Ejecutiva de la JEP en la gestión territorial con los pueblos indígena en la región pacifico medio (Guapi, Timbiquí, López de Micay y Buenaventura), a partir de la implementación y seguimiento de los lineamientos del enfoque diferencial, teniendo en cuenta el enfoque territorial</v>
          </cell>
          <cell r="BL658" t="str">
            <v>Misional</v>
          </cell>
          <cell r="BM658" t="str">
            <v>Harvey Danilo Suárez Morales</v>
          </cell>
          <cell r="BN658" t="str">
            <v>Secretaría Ejecutiva</v>
          </cell>
          <cell r="BO658" t="str">
            <v>BB- Departamento de Enfoques Diferenciales</v>
          </cell>
          <cell r="BP658" t="str">
            <v>Eliana Fernanda Antonio Rosero</v>
          </cell>
          <cell r="BQ658">
            <v>52517142</v>
          </cell>
          <cell r="BR658" t="str">
            <v>BB- Departamento de Enfoques Diferenciales</v>
          </cell>
          <cell r="BS658" t="str">
            <v>N/A</v>
          </cell>
          <cell r="BT658" t="str">
            <v>N/A</v>
          </cell>
          <cell r="BU658" t="str">
            <v>N/A</v>
          </cell>
          <cell r="BV658" t="str">
            <v>Inversión</v>
          </cell>
          <cell r="BW658">
            <v>31435902</v>
          </cell>
          <cell r="BX658" t="str">
            <v>N/A</v>
          </cell>
          <cell r="BY658" t="str">
            <v>N/A</v>
          </cell>
          <cell r="BZ658">
            <v>8652088</v>
          </cell>
          <cell r="CA658" t="str">
            <v>N/A</v>
          </cell>
          <cell r="CB658">
            <v>82023</v>
          </cell>
          <cell r="CC658">
            <v>512123</v>
          </cell>
          <cell r="CD658">
            <v>2022011000057</v>
          </cell>
          <cell r="CE658">
            <v>45177</v>
          </cell>
          <cell r="CF658">
            <v>45182</v>
          </cell>
          <cell r="CG658" t="str">
            <v>N/A</v>
          </cell>
          <cell r="CH658" t="str">
            <v>N/A</v>
          </cell>
          <cell r="CI658" t="str">
            <v>N/A</v>
          </cell>
          <cell r="CJ658" t="str">
            <v>N/A</v>
          </cell>
          <cell r="CK658" t="str">
            <v>N/A</v>
          </cell>
          <cell r="CL658">
            <v>0</v>
          </cell>
          <cell r="CM658" t="str">
            <v>N/A</v>
          </cell>
          <cell r="CN658">
            <v>0</v>
          </cell>
          <cell r="CO658" t="str">
            <v>N/A</v>
          </cell>
          <cell r="CP658">
            <v>0</v>
          </cell>
          <cell r="CQ658" t="str">
            <v>N/A</v>
          </cell>
          <cell r="CR658">
            <v>0</v>
          </cell>
          <cell r="CS658" t="str">
            <v>N/A</v>
          </cell>
          <cell r="CT658">
            <v>0</v>
          </cell>
          <cell r="CU658" t="str">
            <v>N/A</v>
          </cell>
          <cell r="CV658">
            <v>0</v>
          </cell>
          <cell r="CW658">
            <v>31435902</v>
          </cell>
          <cell r="CX658" t="str">
            <v>NO</v>
          </cell>
          <cell r="CY658" t="str">
            <v>N/A</v>
          </cell>
          <cell r="CZ658" t="str">
            <v>N/A</v>
          </cell>
          <cell r="DA658" t="str">
            <v>N/A</v>
          </cell>
          <cell r="DB658">
            <v>45291</v>
          </cell>
          <cell r="DC658">
            <v>45291</v>
          </cell>
          <cell r="DD658">
            <v>-51</v>
          </cell>
          <cell r="DE658" t="str">
            <v>NO</v>
          </cell>
          <cell r="DF658" t="str">
            <v>Guapi, Timbiquí, López de
Micay y Buenaventura</v>
          </cell>
          <cell r="DG658" t="str">
            <v>Cumplimiento</v>
          </cell>
          <cell r="DH658" t="str">
            <v>21-45-101422025</v>
          </cell>
          <cell r="DI658">
            <v>0</v>
          </cell>
          <cell r="DJ658" t="str">
            <v>Seguros del Estado S.A.</v>
          </cell>
          <cell r="DK658">
            <v>45181</v>
          </cell>
          <cell r="DL658" t="str">
            <v>08/09/2023 - 01/07/2024</v>
          </cell>
          <cell r="DM658">
            <v>45182</v>
          </cell>
          <cell r="DN658" t="str">
            <v>https://jepcolombia.sharepoint.com/:b:/g/SE/DAJ/SDC/ERQe_UbAMghLkPdQfuNsEHYBuUGmGCX7FwLdLTJTc9nc7A?e=VTjTVl</v>
          </cell>
          <cell r="DO658" t="str">
            <v>Ninguna</v>
          </cell>
          <cell r="DP658" t="str">
            <v>Terminado</v>
          </cell>
          <cell r="DQ658" t="str">
            <v>Ingreso</v>
          </cell>
          <cell r="DR658" t="str">
            <v>N/A</v>
          </cell>
          <cell r="DS658" t="str">
            <v>DERECHO</v>
          </cell>
          <cell r="DT658" t="str">
            <v>N/A</v>
          </cell>
          <cell r="DU658" t="str">
            <v>MASCULINO</v>
          </cell>
        </row>
        <row r="659">
          <cell r="AY659" t="str">
            <v>JEP-607-2023</v>
          </cell>
          <cell r="AZ659" t="str">
            <v>JEP-CSPO-603-2023</v>
          </cell>
          <cell r="BA659" t="str">
            <v>Clara Torres</v>
          </cell>
          <cell r="BB659">
            <v>45054</v>
          </cell>
          <cell r="BC659" t="str">
            <v xml:space="preserve">Angie Natalia Colorado Chavez </v>
          </cell>
          <cell r="BD659" t="str">
            <v>Contratos o convenios que no requieren pluralidad de ofertas</v>
          </cell>
          <cell r="BE659" t="str">
            <v>1. Prestación de servicios</v>
          </cell>
          <cell r="BF659" t="str">
            <v>Cédula de ciudadanía</v>
          </cell>
          <cell r="BG659">
            <v>1024490210</v>
          </cell>
          <cell r="BH659">
            <v>1</v>
          </cell>
          <cell r="BI659" t="str">
            <v>Persona Natural</v>
          </cell>
          <cell r="BJ659" t="str">
            <v>Bogotá D.C.</v>
          </cell>
          <cell r="BK659" t="str">
            <v>Prestar servicios profesionales para apoyar al Departamento de Enfoques Diferenciales en el desarrollo de la estrategia para la transferencia de conocimiento en la implementación del enfoque diferencial de niños, niñas y adolescentes, con aplicación de la perspectiva de interseccionalidad, en el marco de los ejes de interés estratégico de la JEP</v>
          </cell>
          <cell r="BL659" t="str">
            <v>Misional</v>
          </cell>
          <cell r="BM659" t="str">
            <v>Harvey Danilo Suárez Morales</v>
          </cell>
          <cell r="BN659" t="str">
            <v>Secretaría Ejecutiva</v>
          </cell>
          <cell r="BO659" t="str">
            <v>BB- Departamento de Enfoques Diferenciales</v>
          </cell>
          <cell r="BP659" t="str">
            <v>Eliana Fernanda Antonio Rosero</v>
          </cell>
          <cell r="BQ659">
            <v>52517142</v>
          </cell>
          <cell r="BR659" t="str">
            <v>BB- Departamento de Enfoques Diferenciales</v>
          </cell>
          <cell r="BS659" t="str">
            <v>N/A</v>
          </cell>
          <cell r="BT659" t="str">
            <v>N/A</v>
          </cell>
          <cell r="BU659" t="str">
            <v>N/A</v>
          </cell>
          <cell r="BV659" t="str">
            <v>Inversión</v>
          </cell>
          <cell r="BW659">
            <v>58692520</v>
          </cell>
          <cell r="BX659" t="str">
            <v>N/A</v>
          </cell>
          <cell r="BY659" t="str">
            <v>N/A</v>
          </cell>
          <cell r="BZ659" t="str">
            <v>$7,589,550</v>
          </cell>
          <cell r="CA659" t="str">
            <v>N/A</v>
          </cell>
          <cell r="CB659">
            <v>82123</v>
          </cell>
          <cell r="CC659" t="str">
            <v xml:space="preserve">	255923</v>
          </cell>
          <cell r="CD659" t="str">
            <v xml:space="preserve">	2022011000057</v>
          </cell>
          <cell r="CE659">
            <v>45063</v>
          </cell>
          <cell r="CF659">
            <v>45065</v>
          </cell>
          <cell r="CG659" t="str">
            <v>N/A</v>
          </cell>
          <cell r="CH659" t="str">
            <v>N/A</v>
          </cell>
          <cell r="CI659" t="str">
            <v>N/A</v>
          </cell>
          <cell r="CJ659" t="str">
            <v>N/A</v>
          </cell>
          <cell r="CK659" t="str">
            <v>N/A</v>
          </cell>
          <cell r="CL659">
            <v>0</v>
          </cell>
          <cell r="CM659" t="str">
            <v>N/A</v>
          </cell>
          <cell r="CN659">
            <v>0</v>
          </cell>
          <cell r="CO659" t="str">
            <v>N/A</v>
          </cell>
          <cell r="CP659">
            <v>0</v>
          </cell>
          <cell r="CQ659" t="str">
            <v>N/A</v>
          </cell>
          <cell r="CR659">
            <v>0</v>
          </cell>
          <cell r="CS659" t="str">
            <v>N/A</v>
          </cell>
          <cell r="CT659">
            <v>0</v>
          </cell>
          <cell r="CU659" t="str">
            <v>N/A</v>
          </cell>
          <cell r="CV659">
            <v>0</v>
          </cell>
          <cell r="CW659">
            <v>58692520</v>
          </cell>
          <cell r="CX659" t="str">
            <v>NO</v>
          </cell>
          <cell r="CY659" t="str">
            <v>N/A</v>
          </cell>
          <cell r="CZ659" t="str">
            <v>N/A</v>
          </cell>
          <cell r="DA659" t="str">
            <v>N/A</v>
          </cell>
          <cell r="DB659">
            <v>45291</v>
          </cell>
          <cell r="DC659">
            <v>45291</v>
          </cell>
          <cell r="DD659">
            <v>-51</v>
          </cell>
          <cell r="DE659" t="str">
            <v>NO</v>
          </cell>
          <cell r="DF659" t="str">
            <v>Bogotá D.C.</v>
          </cell>
          <cell r="DG659" t="str">
            <v>Cumplimiento</v>
          </cell>
          <cell r="DH659" t="str">
            <v>21-45-101410146</v>
          </cell>
          <cell r="DI659">
            <v>0</v>
          </cell>
          <cell r="DJ659" t="str">
            <v>Seguros del Estado S.A.</v>
          </cell>
          <cell r="DK659">
            <v>45064</v>
          </cell>
          <cell r="DL659" t="str">
            <v>17/05/2023 - 01/07/2024</v>
          </cell>
          <cell r="DM659">
            <v>45065</v>
          </cell>
          <cell r="DN659" t="str">
            <v>https://jepcolombia.sharepoint.com/:b:/g/SE/DAJ/SDC/Ec-GCuGTfcZFigpj2H-_NQ8BeUmIMG7AVJAe1U_0mLxkrQ?e=J1JbC8</v>
          </cell>
          <cell r="DO659" t="str">
            <v>Ninguna</v>
          </cell>
          <cell r="DP659" t="str">
            <v>Terminado</v>
          </cell>
          <cell r="DQ659" t="str">
            <v>Ingreso</v>
          </cell>
          <cell r="DR659" t="str">
            <v>N/A</v>
          </cell>
          <cell r="DS659" t="str">
            <v>LICENCIADA EN EDUCACIÓN BÁSICA CON ENFASIS EN CIENCIAS SOCIALES</v>
          </cell>
          <cell r="DT659" t="str">
            <v>N/A</v>
          </cell>
          <cell r="DU659" t="str">
            <v>FEMENINO</v>
          </cell>
        </row>
        <row r="660">
          <cell r="AY660" t="str">
            <v>JEP-609-2023</v>
          </cell>
          <cell r="AZ660" t="str">
            <v>JEP-CSPO-605-2023</v>
          </cell>
          <cell r="BA660" t="str">
            <v>Angela Esquivel</v>
          </cell>
          <cell r="BB660">
            <v>45054</v>
          </cell>
          <cell r="BC660" t="str">
            <v>Marlon Ricardo Acuña Rivera</v>
          </cell>
          <cell r="BD660" t="str">
            <v>Contratos o convenios que no requieren pluralidad de ofertas</v>
          </cell>
          <cell r="BE660" t="str">
            <v>1. Prestación de servicios</v>
          </cell>
          <cell r="BF660" t="str">
            <v>Cédula de ciudadanía</v>
          </cell>
          <cell r="BG660">
            <v>80829007</v>
          </cell>
          <cell r="BH660">
            <v>1</v>
          </cell>
          <cell r="BI660" t="str">
            <v>Persona Natural</v>
          </cell>
          <cell r="BJ660" t="str">
            <v>Bogotá D.C.</v>
          </cell>
          <cell r="BK660" t="str">
            <v>Prestar servicios profesionales para apoyar al Departamento de Enfoques Diferenciales en el desarrollo de la estrategia para la implementación del enfoque diferencial de persona mayor, con aplicación interseccional del enfoque de género, mujer familia y generación en el marco de los ejes de interés estratégico de la JEP</v>
          </cell>
          <cell r="BL660" t="str">
            <v>Misional</v>
          </cell>
          <cell r="BM660" t="str">
            <v>Harvey Danilo Suárez Morales</v>
          </cell>
          <cell r="BN660" t="str">
            <v>Secretaría Ejecutiva</v>
          </cell>
          <cell r="BO660" t="str">
            <v>BB- Departamento de Enfoques Diferenciales</v>
          </cell>
          <cell r="BP660" t="str">
            <v>Eliana Fernanda Antonio Rosero</v>
          </cell>
          <cell r="BQ660">
            <v>52517142</v>
          </cell>
          <cell r="BR660" t="str">
            <v>BB- Departamento de Enfoques Diferenciales</v>
          </cell>
          <cell r="BS660" t="str">
            <v>N/A</v>
          </cell>
          <cell r="BT660" t="str">
            <v>N/A</v>
          </cell>
          <cell r="BU660" t="str">
            <v>N/A</v>
          </cell>
          <cell r="BV660" t="str">
            <v>Inversión</v>
          </cell>
          <cell r="BW660">
            <v>58692491</v>
          </cell>
          <cell r="BX660" t="str">
            <v>N/A</v>
          </cell>
          <cell r="BY660" t="str">
            <v>N/A</v>
          </cell>
          <cell r="BZ660">
            <v>7589549</v>
          </cell>
          <cell r="CA660" t="str">
            <v>N/A</v>
          </cell>
          <cell r="CB660">
            <v>82223</v>
          </cell>
          <cell r="CC660">
            <v>247723</v>
          </cell>
          <cell r="CD660">
            <v>2022011000068</v>
          </cell>
          <cell r="CE660">
            <v>45062</v>
          </cell>
          <cell r="CF660">
            <v>45063</v>
          </cell>
          <cell r="CG660" t="str">
            <v>N/A</v>
          </cell>
          <cell r="CH660" t="str">
            <v>N/A</v>
          </cell>
          <cell r="CI660" t="str">
            <v>N/A</v>
          </cell>
          <cell r="CJ660" t="str">
            <v>N/A</v>
          </cell>
          <cell r="CK660" t="str">
            <v>N/A</v>
          </cell>
          <cell r="CL660">
            <v>0</v>
          </cell>
          <cell r="CM660" t="str">
            <v>N/A</v>
          </cell>
          <cell r="CN660">
            <v>0</v>
          </cell>
          <cell r="CO660" t="str">
            <v>N/A</v>
          </cell>
          <cell r="CP660">
            <v>0</v>
          </cell>
          <cell r="CQ660" t="str">
            <v>N/A</v>
          </cell>
          <cell r="CR660">
            <v>0</v>
          </cell>
          <cell r="CS660" t="str">
            <v>N/A</v>
          </cell>
          <cell r="CT660">
            <v>0</v>
          </cell>
          <cell r="CU660" t="str">
            <v>N/A</v>
          </cell>
          <cell r="CV660">
            <v>0</v>
          </cell>
          <cell r="CW660">
            <v>58692491</v>
          </cell>
          <cell r="CX660" t="str">
            <v>NO</v>
          </cell>
          <cell r="CY660" t="str">
            <v>N/A</v>
          </cell>
          <cell r="CZ660" t="str">
            <v>N/A</v>
          </cell>
          <cell r="DA660" t="str">
            <v>N/A</v>
          </cell>
          <cell r="DB660">
            <v>45291</v>
          </cell>
          <cell r="DC660">
            <v>45291</v>
          </cell>
          <cell r="DD660">
            <v>-51</v>
          </cell>
          <cell r="DE660" t="str">
            <v>NO</v>
          </cell>
          <cell r="DF660" t="str">
            <v>Bogotá D.C.</v>
          </cell>
          <cell r="DG660" t="str">
            <v>Cumplimiento</v>
          </cell>
          <cell r="DH660" t="str">
            <v>380-47-994000135143</v>
          </cell>
          <cell r="DI660">
            <v>0</v>
          </cell>
          <cell r="DJ660" t="str">
            <v>Aseguradora Solidaria de Colombia</v>
          </cell>
          <cell r="DK660">
            <v>45063</v>
          </cell>
          <cell r="DL660" t="str">
            <v>16/05/2023 - 03/07/2024</v>
          </cell>
          <cell r="DM660">
            <v>45063</v>
          </cell>
          <cell r="DN660" t="str">
            <v>https://jepcolombia.sharepoint.com/:b:/g/SE/DAJ/SDC/EQloBgcWZ3tJvk9q6M4qpGsBQPYlhjVzbzXPkKAKZ7e-OQ?e=mvnTnC</v>
          </cell>
          <cell r="DO660" t="str">
            <v>Ninguna</v>
          </cell>
          <cell r="DP660" t="str">
            <v>Terminado</v>
          </cell>
          <cell r="DQ660" t="str">
            <v>Ingreso</v>
          </cell>
          <cell r="DR660" t="str">
            <v>N/A</v>
          </cell>
          <cell r="DS660" t="str">
            <v>PSICOLOGIA</v>
          </cell>
          <cell r="DT660" t="str">
            <v>N/A</v>
          </cell>
          <cell r="DU660" t="str">
            <v>MASCULINO</v>
          </cell>
        </row>
        <row r="661">
          <cell r="AY661" t="str">
            <v>JEP-610-2023</v>
          </cell>
          <cell r="AZ661" t="str">
            <v>JEP-CSPO-606-2023</v>
          </cell>
          <cell r="BA661" t="str">
            <v>Angela Esquivel</v>
          </cell>
          <cell r="BB661">
            <v>45054</v>
          </cell>
          <cell r="BC661" t="str">
            <v>Marco Antonio Perez Jimenez</v>
          </cell>
          <cell r="BD661" t="str">
            <v>Contratos o convenios que no requieren pluralidad de ofertas</v>
          </cell>
          <cell r="BE661" t="str">
            <v>1. Prestación de servicios</v>
          </cell>
          <cell r="BF661" t="str">
            <v>Cédula de ciudadanía</v>
          </cell>
          <cell r="BG661">
            <v>92555279</v>
          </cell>
          <cell r="BH661">
            <v>4</v>
          </cell>
          <cell r="BI661" t="str">
            <v>Persona Natural</v>
          </cell>
          <cell r="BJ661" t="str">
            <v>Bogotá D.C.</v>
          </cell>
          <cell r="BK661" t="str">
            <v>Prestar servicios profesionales para apoyar al Departamento de Enfoques Diferenciales en el desarrollo de la estrategia para la implementación del enfoque diferencial de persona con discapacidad en articulación con el enfoque diferencial de género, en el marco de los ejes de interés estratégico de la JEP</v>
          </cell>
          <cell r="BL661" t="str">
            <v>Misional</v>
          </cell>
          <cell r="BM661" t="str">
            <v>Harvey Danilo Suárez Morales</v>
          </cell>
          <cell r="BN661" t="str">
            <v>Secretaría Ejecutiva</v>
          </cell>
          <cell r="BO661" t="str">
            <v>BB- Departamento de Enfoques Diferenciales</v>
          </cell>
          <cell r="BP661" t="str">
            <v>Eliana Fernanda Antonio Rosero</v>
          </cell>
          <cell r="BQ661">
            <v>52517142</v>
          </cell>
          <cell r="BR661" t="str">
            <v>BB- Departamento de Enfoques Diferenciales</v>
          </cell>
          <cell r="BS661" t="str">
            <v>N/A</v>
          </cell>
          <cell r="BT661" t="str">
            <v>N/A</v>
          </cell>
          <cell r="BU661" t="str">
            <v>N/A</v>
          </cell>
          <cell r="BV661" t="str">
            <v>Inversión</v>
          </cell>
          <cell r="BW661">
            <v>58692491</v>
          </cell>
          <cell r="BX661" t="str">
            <v>N/A</v>
          </cell>
          <cell r="BY661" t="str">
            <v>N/A</v>
          </cell>
          <cell r="BZ661">
            <v>7589549</v>
          </cell>
          <cell r="CA661" t="str">
            <v>N/A</v>
          </cell>
          <cell r="CB661">
            <v>82323</v>
          </cell>
          <cell r="CC661">
            <v>239223</v>
          </cell>
          <cell r="CD661">
            <v>2022011000057</v>
          </cell>
          <cell r="CE661">
            <v>45057</v>
          </cell>
          <cell r="CF661">
            <v>45061</v>
          </cell>
          <cell r="CG661" t="str">
            <v>N/A</v>
          </cell>
          <cell r="CH661" t="str">
            <v>N/A</v>
          </cell>
          <cell r="CI661" t="str">
            <v>N/A</v>
          </cell>
          <cell r="CJ661" t="str">
            <v>N/A</v>
          </cell>
          <cell r="CK661" t="str">
            <v>N/A</v>
          </cell>
          <cell r="CL661">
            <v>0</v>
          </cell>
          <cell r="CM661" t="str">
            <v>N/A</v>
          </cell>
          <cell r="CN661">
            <v>0</v>
          </cell>
          <cell r="CO661" t="str">
            <v>N/A</v>
          </cell>
          <cell r="CP661">
            <v>0</v>
          </cell>
          <cell r="CQ661" t="str">
            <v>N/A</v>
          </cell>
          <cell r="CR661">
            <v>0</v>
          </cell>
          <cell r="CS661" t="str">
            <v>N/A</v>
          </cell>
          <cell r="CT661">
            <v>0</v>
          </cell>
          <cell r="CU661" t="str">
            <v>N/A</v>
          </cell>
          <cell r="CV661">
            <v>0</v>
          </cell>
          <cell r="CW661">
            <v>58692491</v>
          </cell>
          <cell r="CX661" t="str">
            <v>NO</v>
          </cell>
          <cell r="CY661" t="str">
            <v>N/A</v>
          </cell>
          <cell r="CZ661" t="str">
            <v>N/A</v>
          </cell>
          <cell r="DA661" t="str">
            <v>N/A</v>
          </cell>
          <cell r="DB661">
            <v>45291</v>
          </cell>
          <cell r="DC661">
            <v>45291</v>
          </cell>
          <cell r="DD661">
            <v>-51</v>
          </cell>
          <cell r="DE661" t="str">
            <v>NO</v>
          </cell>
          <cell r="DF661" t="str">
            <v>Bogotá D.C.</v>
          </cell>
          <cell r="DG661" t="str">
            <v>Cumplimiento</v>
          </cell>
          <cell r="DH661" t="str">
            <v>340-47-994000045097</v>
          </cell>
          <cell r="DI661">
            <v>0</v>
          </cell>
          <cell r="DJ661" t="str">
            <v>Aseguradora Solidaria de Colombia</v>
          </cell>
          <cell r="DK661">
            <v>45058</v>
          </cell>
          <cell r="DL661" t="str">
            <v>11/05/2023 - 10/07/2024</v>
          </cell>
          <cell r="DM661">
            <v>45061</v>
          </cell>
          <cell r="DN661" t="str">
            <v>https://jepcolombia.sharepoint.com/:b:/g/SE/DAJ/SDC/EeWWPggpXD5JmJSJYGZmlEEBoHFxMTgH2lmZ9jmVqnnFdw?e=zRcQyg</v>
          </cell>
          <cell r="DO661" t="str">
            <v>Ninguna</v>
          </cell>
          <cell r="DP661" t="str">
            <v>Terminado</v>
          </cell>
          <cell r="DQ661" t="str">
            <v>Ingreso</v>
          </cell>
          <cell r="DR661" t="str">
            <v>N/A</v>
          </cell>
          <cell r="DS661" t="str">
            <v>PSICOLOGIA</v>
          </cell>
          <cell r="DT661" t="str">
            <v>N/A</v>
          </cell>
          <cell r="DU661" t="str">
            <v>MASCULINO</v>
          </cell>
        </row>
        <row r="662">
          <cell r="AY662" t="str">
            <v>JEP-593-2023</v>
          </cell>
          <cell r="AZ662" t="str">
            <v>JEP-CSPO-589-2023</v>
          </cell>
          <cell r="BA662" t="str">
            <v>Angela Esquivel</v>
          </cell>
          <cell r="BB662">
            <v>45044</v>
          </cell>
          <cell r="BC662" t="str">
            <v>Zulay Aleyda Gonzalez Barahona</v>
          </cell>
          <cell r="BD662" t="str">
            <v>Contratos o convenios que no requieren pluralidad de ofertas</v>
          </cell>
          <cell r="BE662" t="str">
            <v>1. Prestación de servicios</v>
          </cell>
          <cell r="BF662" t="str">
            <v>Cédula de ciudadanía</v>
          </cell>
          <cell r="BG662">
            <v>66950844</v>
          </cell>
          <cell r="BH662">
            <v>5</v>
          </cell>
          <cell r="BI662" t="str">
            <v>Persona Natural</v>
          </cell>
          <cell r="BJ662" t="str">
            <v>Medellin</v>
          </cell>
          <cell r="BK662" t="str">
            <v>Prestar servicios profesionales para apoyar a la Comisión Étnica en el desarrollo de la estrategia para la implementación del enfoque diferencial étnico-racial con pueblos Negros, afrocolombianos, Palenqueros, Raizales con énfasis en los compromisos establecidos a partir de las consultas previas y el desarrollo e implementación del enfoque de género, mujer, familia y generación de los pueblos NARP</v>
          </cell>
          <cell r="BL662" t="str">
            <v>Misional</v>
          </cell>
          <cell r="BM662" t="str">
            <v>Harvey Danilo Suárez Morales</v>
          </cell>
          <cell r="BN662" t="str">
            <v>Secretaría Ejecutiva</v>
          </cell>
          <cell r="BO662" t="str">
            <v>BB- Departamento de Enfoques Diferenciales</v>
          </cell>
          <cell r="BP662" t="str">
            <v>Eliana Fernanda Antonio Rosero</v>
          </cell>
          <cell r="BQ662">
            <v>52517142</v>
          </cell>
          <cell r="BR662" t="str">
            <v>BB- Departamento de Enfoques Diferenciales</v>
          </cell>
          <cell r="BS662" t="str">
            <v>N/A</v>
          </cell>
          <cell r="BT662" t="str">
            <v>N/A</v>
          </cell>
          <cell r="BU662" t="str">
            <v>N/A</v>
          </cell>
          <cell r="BV662" t="str">
            <v>Inversión</v>
          </cell>
          <cell r="BW662">
            <v>60210395</v>
          </cell>
          <cell r="BX662" t="str">
            <v>N/A</v>
          </cell>
          <cell r="BY662" t="str">
            <v>N/A</v>
          </cell>
          <cell r="BZ662">
            <v>7589549</v>
          </cell>
          <cell r="CA662" t="str">
            <v>N/A</v>
          </cell>
          <cell r="CB662">
            <v>82723</v>
          </cell>
          <cell r="CC662" t="str">
            <v xml:space="preserve">	287223</v>
          </cell>
          <cell r="CD662">
            <v>2022011000068</v>
          </cell>
          <cell r="CE662">
            <v>45075</v>
          </cell>
          <cell r="CF662">
            <v>45078</v>
          </cell>
          <cell r="CG662" t="str">
            <v>N/A</v>
          </cell>
          <cell r="CH662" t="str">
            <v>N/A</v>
          </cell>
          <cell r="CI662" t="str">
            <v>N/A</v>
          </cell>
          <cell r="CJ662" t="str">
            <v>N/A</v>
          </cell>
          <cell r="CK662" t="str">
            <v>N/A</v>
          </cell>
          <cell r="CL662">
            <v>0</v>
          </cell>
          <cell r="CM662" t="str">
            <v>N/A</v>
          </cell>
          <cell r="CN662">
            <v>0</v>
          </cell>
          <cell r="CO662" t="str">
            <v>N/A</v>
          </cell>
          <cell r="CP662">
            <v>0</v>
          </cell>
          <cell r="CQ662" t="str">
            <v>N/A</v>
          </cell>
          <cell r="CR662">
            <v>0</v>
          </cell>
          <cell r="CS662" t="str">
            <v>N/A</v>
          </cell>
          <cell r="CT662">
            <v>0</v>
          </cell>
          <cell r="CU662" t="str">
            <v>N/A</v>
          </cell>
          <cell r="CV662">
            <v>0</v>
          </cell>
          <cell r="CW662">
            <v>60210395</v>
          </cell>
          <cell r="CX662" t="str">
            <v>NO</v>
          </cell>
          <cell r="CY662" t="str">
            <v>N/A</v>
          </cell>
          <cell r="CZ662" t="str">
            <v>N/A</v>
          </cell>
          <cell r="DA662" t="str">
            <v>N/A</v>
          </cell>
          <cell r="DB662">
            <v>45291</v>
          </cell>
          <cell r="DC662">
            <v>45291</v>
          </cell>
          <cell r="DD662">
            <v>-51</v>
          </cell>
          <cell r="DE662" t="str">
            <v>NO</v>
          </cell>
          <cell r="DF662" t="str">
            <v>Medellín</v>
          </cell>
          <cell r="DG662" t="str">
            <v>Cumplimiento</v>
          </cell>
          <cell r="DH662" t="str">
            <v xml:space="preserve">	21-45-101411139</v>
          </cell>
          <cell r="DI662">
            <v>0</v>
          </cell>
          <cell r="DJ662" t="str">
            <v>Seguros del Estado S.A.</v>
          </cell>
          <cell r="DK662">
            <v>45076</v>
          </cell>
          <cell r="DL662" t="str">
            <v>30/05/2023 - 01/07/2024</v>
          </cell>
          <cell r="DM662">
            <v>45077</v>
          </cell>
          <cell r="DN662" t="str">
            <v>https://jepcolombia.sharepoint.com/:b:/g/SE/DAJ/SDC/EUWwyrBn1fZPoKS2HeBhS8cBxnAlkxU1j4KlI7TKs6c9iQ?e=gUQYx7</v>
          </cell>
          <cell r="DO662" t="str">
            <v>Ninguna</v>
          </cell>
          <cell r="DP662" t="str">
            <v>Terminado</v>
          </cell>
          <cell r="DQ662" t="str">
            <v>Ingreso</v>
          </cell>
          <cell r="DR662" t="str">
            <v>N/A</v>
          </cell>
          <cell r="DS662" t="str">
            <v>PSICOLOGIA</v>
          </cell>
          <cell r="DT662" t="str">
            <v>N/A</v>
          </cell>
          <cell r="DU662" t="str">
            <v>FEMENINO</v>
          </cell>
        </row>
        <row r="663">
          <cell r="AY663" t="str">
            <v>JEP-634-2023</v>
          </cell>
          <cell r="AZ663" t="str">
            <v>JEP-CSPO-630-2023</v>
          </cell>
          <cell r="BA663" t="str">
            <v>Angela Esquivel</v>
          </cell>
          <cell r="BB663">
            <v>45063</v>
          </cell>
          <cell r="BC663" t="str">
            <v>Leydi Rubiela Pacheco Villarreal</v>
          </cell>
          <cell r="BD663" t="str">
            <v>Contratos o convenios que no requieren pluralidad de ofertas</v>
          </cell>
          <cell r="BE663" t="str">
            <v>1. Prestación de servicios</v>
          </cell>
          <cell r="BF663" t="str">
            <v>Cédula de ciudadanía</v>
          </cell>
          <cell r="BG663">
            <v>27105417</v>
          </cell>
          <cell r="BH663">
            <v>8</v>
          </cell>
          <cell r="BI663" t="str">
            <v>Persona Natural</v>
          </cell>
          <cell r="BJ663" t="str">
            <v>Aldana</v>
          </cell>
          <cell r="BK663" t="str">
            <v xml:space="preserve">Prestar servicios profesionales para apoyar la comisión étnica en el desarrollo de la estrategia para la implementación del enfoque diferencial étnico-racial con indígenas con énfasis en los compromisos establecidos a partir de las consultas previas y las rutas de relacionamiento y participación que se desprenden de las mismas. </v>
          </cell>
          <cell r="BL663" t="str">
            <v>Misional</v>
          </cell>
          <cell r="BM663" t="str">
            <v>Harvey Danilo Suárez Morales</v>
          </cell>
          <cell r="BN663" t="str">
            <v>Secretaría Ejecutiva</v>
          </cell>
          <cell r="BO663" t="str">
            <v>BB- Departamento de Enfoques Diferenciales</v>
          </cell>
          <cell r="BP663" t="str">
            <v>Eliana Fernanda Antonio Rosero</v>
          </cell>
          <cell r="BQ663">
            <v>52517142</v>
          </cell>
          <cell r="BR663" t="str">
            <v>BB- Departamento de Enfoques Diferenciales</v>
          </cell>
          <cell r="BS663" t="str">
            <v>N/A</v>
          </cell>
          <cell r="BT663" t="str">
            <v>N/A</v>
          </cell>
          <cell r="BU663" t="str">
            <v>N/A</v>
          </cell>
          <cell r="BV663" t="str">
            <v>Inversión</v>
          </cell>
          <cell r="BW663">
            <v>55656683</v>
          </cell>
          <cell r="BX663" t="str">
            <v>N/A</v>
          </cell>
          <cell r="BY663" t="str">
            <v>N/A</v>
          </cell>
          <cell r="BZ663">
            <v>7589549</v>
          </cell>
          <cell r="CA663" t="str">
            <v>N/A</v>
          </cell>
          <cell r="CB663">
            <v>82823</v>
          </cell>
          <cell r="CC663">
            <v>278223</v>
          </cell>
          <cell r="CD663">
            <v>2022011000068</v>
          </cell>
          <cell r="CE663">
            <v>45071</v>
          </cell>
          <cell r="CF663">
            <v>45078</v>
          </cell>
          <cell r="CG663" t="str">
            <v>N/A</v>
          </cell>
          <cell r="CH663" t="str">
            <v>N/A</v>
          </cell>
          <cell r="CI663" t="str">
            <v>N/A</v>
          </cell>
          <cell r="CJ663" t="str">
            <v>N/A</v>
          </cell>
          <cell r="CK663" t="str">
            <v>N/A</v>
          </cell>
          <cell r="CL663">
            <v>0</v>
          </cell>
          <cell r="CM663" t="str">
            <v>N/A</v>
          </cell>
          <cell r="CN663">
            <v>0</v>
          </cell>
          <cell r="CO663" t="str">
            <v>N/A</v>
          </cell>
          <cell r="CP663">
            <v>0</v>
          </cell>
          <cell r="CQ663" t="str">
            <v>N/A</v>
          </cell>
          <cell r="CR663">
            <v>0</v>
          </cell>
          <cell r="CS663" t="str">
            <v>N/A</v>
          </cell>
          <cell r="CT663">
            <v>0</v>
          </cell>
          <cell r="CU663" t="str">
            <v>N/A</v>
          </cell>
          <cell r="CV663">
            <v>0</v>
          </cell>
          <cell r="CW663">
            <v>55656683</v>
          </cell>
          <cell r="CX663" t="str">
            <v>NO</v>
          </cell>
          <cell r="CY663" t="str">
            <v>N/A</v>
          </cell>
          <cell r="CZ663" t="str">
            <v>N/A</v>
          </cell>
          <cell r="DA663" t="str">
            <v>N/A</v>
          </cell>
          <cell r="DB663">
            <v>45291</v>
          </cell>
          <cell r="DC663">
            <v>45291</v>
          </cell>
          <cell r="DD663">
            <v>-51</v>
          </cell>
          <cell r="DE663" t="str">
            <v>NO</v>
          </cell>
          <cell r="DF663" t="str">
            <v>Pasto</v>
          </cell>
          <cell r="DG663" t="str">
            <v>Cumplimiento</v>
          </cell>
          <cell r="DH663" t="str">
            <v>47-45-101006315</v>
          </cell>
          <cell r="DI663">
            <v>0</v>
          </cell>
          <cell r="DJ663" t="str">
            <v>Seguros del Estado S.A.</v>
          </cell>
          <cell r="DK663">
            <v>45075</v>
          </cell>
          <cell r="DL663" t="str">
            <v>25/05/2023 - 30/06/2024</v>
          </cell>
          <cell r="DM663">
            <v>45076</v>
          </cell>
          <cell r="DN663" t="str">
            <v>https://jepcolombia.sharepoint.com/:b:/g/SE/DAJ/SDC/EVriIamEuANKhecQCyWe2IgB3t5Xz-n8IO2cTZEKzatscw?e=3EsgEF</v>
          </cell>
          <cell r="DO663" t="str">
            <v>Ninguna</v>
          </cell>
          <cell r="DP663" t="str">
            <v>Terminado</v>
          </cell>
          <cell r="DQ663" t="str">
            <v>Ingreso</v>
          </cell>
          <cell r="DR663" t="str">
            <v>N/A</v>
          </cell>
          <cell r="DS663" t="str">
            <v>PSICOLOGIA</v>
          </cell>
          <cell r="DT663" t="str">
            <v>N/A</v>
          </cell>
          <cell r="DU663" t="str">
            <v>FEMENINO</v>
          </cell>
        </row>
        <row r="664">
          <cell r="AY664" t="str">
            <v>JEP-631-2023</v>
          </cell>
          <cell r="AZ664" t="str">
            <v>JEP-CSPO-627-2023</v>
          </cell>
          <cell r="BA664" t="str">
            <v>Angela Esquivel</v>
          </cell>
          <cell r="BB664">
            <v>45063</v>
          </cell>
          <cell r="BC664" t="str">
            <v>Natalia Villegas Ruiz</v>
          </cell>
          <cell r="BD664" t="str">
            <v>Contratos o convenios que no requieren pluralidad de ofertas</v>
          </cell>
          <cell r="BE664" t="str">
            <v>1. Prestación de servicios</v>
          </cell>
          <cell r="BF664" t="str">
            <v>Cédula de ciudadanía</v>
          </cell>
          <cell r="BG664">
            <v>1094889655</v>
          </cell>
          <cell r="BH664">
            <v>2</v>
          </cell>
          <cell r="BI664" t="str">
            <v>Persona Natural</v>
          </cell>
          <cell r="BJ664" t="str">
            <v>Bogotá D.C.</v>
          </cell>
          <cell r="BK664" t="str">
            <v>Prestar servicios profesionales para apoyar al Departamento de Enfoques Diferenciales el fortalecimiento de la estrategia de comunicaciones con enfoque diferencial en territorios, medios y escenarios de difusión con aplicación de la perspectiva de interseccionalidad.</v>
          </cell>
          <cell r="BL664" t="str">
            <v>Funciones de la dependencia</v>
          </cell>
          <cell r="BM664" t="str">
            <v>Harvey Danilo Suárez Morales</v>
          </cell>
          <cell r="BN664" t="str">
            <v>Secretaría Ejecutiva</v>
          </cell>
          <cell r="BO664" t="str">
            <v>BB- Departamento de Enfoques Diferenciales</v>
          </cell>
          <cell r="BP664" t="str">
            <v>Eliana Fernanda Antonio Rosero</v>
          </cell>
          <cell r="BQ664">
            <v>52517142</v>
          </cell>
          <cell r="BR664" t="str">
            <v>BB- Departamento de Enfoques Diferenciales</v>
          </cell>
          <cell r="BS664" t="str">
            <v>N/A</v>
          </cell>
          <cell r="BT664" t="str">
            <v>N/A</v>
          </cell>
          <cell r="BU664" t="str">
            <v>N/A</v>
          </cell>
          <cell r="BV664" t="str">
            <v>Inversión</v>
          </cell>
          <cell r="BW664">
            <v>57427571</v>
          </cell>
          <cell r="BX664" t="str">
            <v>N/A</v>
          </cell>
          <cell r="BY664" t="str">
            <v>N/A</v>
          </cell>
          <cell r="BZ664">
            <v>7589549</v>
          </cell>
          <cell r="CA664" t="str">
            <v>N/A</v>
          </cell>
          <cell r="CB664">
            <v>82923</v>
          </cell>
          <cell r="CC664">
            <v>261323</v>
          </cell>
          <cell r="CD664">
            <v>2022011000057</v>
          </cell>
          <cell r="CE664">
            <v>45064</v>
          </cell>
          <cell r="CF664">
            <v>45069</v>
          </cell>
          <cell r="CG664" t="str">
            <v>N/A</v>
          </cell>
          <cell r="CH664" t="str">
            <v>N/A</v>
          </cell>
          <cell r="CI664" t="str">
            <v>N/A</v>
          </cell>
          <cell r="CJ664" t="str">
            <v>N/A</v>
          </cell>
          <cell r="CK664" t="str">
            <v>N/A</v>
          </cell>
          <cell r="CL664">
            <v>0</v>
          </cell>
          <cell r="CM664" t="str">
            <v>N/A</v>
          </cell>
          <cell r="CN664">
            <v>0</v>
          </cell>
          <cell r="CO664" t="str">
            <v>N/A</v>
          </cell>
          <cell r="CP664">
            <v>0</v>
          </cell>
          <cell r="CQ664" t="str">
            <v>N/A</v>
          </cell>
          <cell r="CR664">
            <v>0</v>
          </cell>
          <cell r="CS664" t="str">
            <v>N/A</v>
          </cell>
          <cell r="CT664">
            <v>0</v>
          </cell>
          <cell r="CU664" t="str">
            <v>N/A</v>
          </cell>
          <cell r="CV664">
            <v>0</v>
          </cell>
          <cell r="CW664">
            <v>57427571</v>
          </cell>
          <cell r="CX664" t="str">
            <v>NO</v>
          </cell>
          <cell r="CY664" t="str">
            <v>N/A</v>
          </cell>
          <cell r="CZ664" t="str">
            <v>N/A</v>
          </cell>
          <cell r="DA664" t="str">
            <v>N/A</v>
          </cell>
          <cell r="DB664">
            <v>45291</v>
          </cell>
          <cell r="DC664">
            <v>45291</v>
          </cell>
          <cell r="DD664">
            <v>-51</v>
          </cell>
          <cell r="DE664" t="str">
            <v>NO</v>
          </cell>
          <cell r="DF664" t="str">
            <v>Bogotá D.C.</v>
          </cell>
          <cell r="DG664" t="str">
            <v>Cumplimiento</v>
          </cell>
          <cell r="DH664" t="str">
            <v>21-45-101410171</v>
          </cell>
          <cell r="DI664">
            <v>0</v>
          </cell>
          <cell r="DJ664" t="str">
            <v>Aseguradora Solidaria de Colombia</v>
          </cell>
          <cell r="DK664">
            <v>45065</v>
          </cell>
          <cell r="DL664" t="str">
            <v>18/05/2023 - 01/07/2024</v>
          </cell>
          <cell r="DM664">
            <v>45065</v>
          </cell>
          <cell r="DN664" t="str">
            <v>https://jepcolombia.sharepoint.com/:b:/g/SE/DAJ/SDC/ESTD_K9AWKpCoSk8nRrN1EcBm0GImygIi-SsWFQ16slqlA?e=dp4nw6</v>
          </cell>
          <cell r="DO664" t="str">
            <v>Ninguna</v>
          </cell>
          <cell r="DP664" t="str">
            <v>Terminado</v>
          </cell>
          <cell r="DQ664" t="str">
            <v>Ingreso</v>
          </cell>
          <cell r="DR664" t="str">
            <v>N/A</v>
          </cell>
          <cell r="DS664" t="str">
            <v>COMUNICACIÓN SOCIAL</v>
          </cell>
          <cell r="DT664" t="str">
            <v>N/A</v>
          </cell>
          <cell r="DU664" t="str">
            <v>FEMENINO</v>
          </cell>
        </row>
        <row r="665">
          <cell r="AY665" t="str">
            <v>JEP-670-2023</v>
          </cell>
          <cell r="AZ665" t="str">
            <v>JEP-CSPO-659-2023</v>
          </cell>
          <cell r="BA665" t="str">
            <v>Angela Esquivel</v>
          </cell>
          <cell r="BB665">
            <v>45086</v>
          </cell>
          <cell r="BC665" t="str">
            <v>Neisser Elias Casianni Hernandez</v>
          </cell>
          <cell r="BD665" t="str">
            <v>Contratos o convenios que no requieren pluralidad de ofertas</v>
          </cell>
          <cell r="BE665" t="str">
            <v>1. Prestación de servicios</v>
          </cell>
          <cell r="BF665" t="str">
            <v>Cédula de ciudadanía</v>
          </cell>
          <cell r="BG665">
            <v>1047436853</v>
          </cell>
          <cell r="BH665">
            <v>1</v>
          </cell>
          <cell r="BI665" t="str">
            <v>Persona Natural</v>
          </cell>
          <cell r="BJ665" t="str">
            <v>Bogotá D.C.</v>
          </cell>
          <cell r="BK665" t="str">
            <v>Prestar servicios profesionales para apoyar la gestión jurídica del Departamento de Enfoques Diferenciales, mediante el seguimiento a la gestión de órdenes judiciales emitidas por las salas y secciones de la Jurisdicción asignadas a la dependencia</v>
          </cell>
          <cell r="BL665" t="str">
            <v>Misional</v>
          </cell>
          <cell r="BM665" t="str">
            <v>Harvey Danilo Suárez Morales</v>
          </cell>
          <cell r="BN665" t="str">
            <v>Secretaría Ejecutiva</v>
          </cell>
          <cell r="BO665" t="str">
            <v>BB- Departamento de Enfoques Diferenciales</v>
          </cell>
          <cell r="BP665" t="str">
            <v>Eliana Fernanda Antonio Rosero</v>
          </cell>
          <cell r="BQ665">
            <v>52517142</v>
          </cell>
          <cell r="BR665" t="str">
            <v>BB- Departamento de Enfoques Diferenciales</v>
          </cell>
          <cell r="BS665" t="str">
            <v>N/A</v>
          </cell>
          <cell r="BT665" t="str">
            <v>N/A</v>
          </cell>
          <cell r="BU665" t="str">
            <v>N/A</v>
          </cell>
          <cell r="BV665" t="str">
            <v>Inversión</v>
          </cell>
          <cell r="BW665">
            <v>35883389</v>
          </cell>
          <cell r="BX665" t="str">
            <v>N/A</v>
          </cell>
          <cell r="BY665" t="str">
            <v>N/A</v>
          </cell>
          <cell r="BZ665">
            <v>5464476</v>
          </cell>
          <cell r="CA665" t="str">
            <v>N/A</v>
          </cell>
          <cell r="CB665">
            <v>81523</v>
          </cell>
          <cell r="CC665">
            <v>324723</v>
          </cell>
          <cell r="CD665">
            <v>2022011000057</v>
          </cell>
          <cell r="CE665">
            <v>45092</v>
          </cell>
          <cell r="CF665">
            <v>45093</v>
          </cell>
          <cell r="CG665" t="str">
            <v>July Mariona Rivas Bustacara</v>
          </cell>
          <cell r="CH665" t="str">
            <v>Cedula de ciudadanía</v>
          </cell>
          <cell r="CI665">
            <v>1077456128</v>
          </cell>
          <cell r="CJ665">
            <v>2</v>
          </cell>
          <cell r="CK665">
            <v>45237</v>
          </cell>
          <cell r="CL665">
            <v>0</v>
          </cell>
          <cell r="CM665" t="str">
            <v>N/A</v>
          </cell>
          <cell r="CN665">
            <v>0</v>
          </cell>
          <cell r="CO665" t="str">
            <v>N/A</v>
          </cell>
          <cell r="CP665">
            <v>0</v>
          </cell>
          <cell r="CQ665" t="str">
            <v>N/A</v>
          </cell>
          <cell r="CR665">
            <v>0</v>
          </cell>
          <cell r="CS665" t="str">
            <v>N/A</v>
          </cell>
          <cell r="CT665">
            <v>0</v>
          </cell>
          <cell r="CU665" t="str">
            <v>N/A</v>
          </cell>
          <cell r="CV665">
            <v>0</v>
          </cell>
          <cell r="CW665">
            <v>35883389</v>
          </cell>
          <cell r="CX665" t="str">
            <v>NO</v>
          </cell>
          <cell r="CY665" t="str">
            <v>N/A</v>
          </cell>
          <cell r="CZ665" t="str">
            <v>N/A</v>
          </cell>
          <cell r="DA665" t="str">
            <v>N/A</v>
          </cell>
          <cell r="DB665">
            <v>45291</v>
          </cell>
          <cell r="DC665">
            <v>45291</v>
          </cell>
          <cell r="DD665">
            <v>-51</v>
          </cell>
          <cell r="DE665" t="str">
            <v>NO</v>
          </cell>
          <cell r="DF665" t="str">
            <v>Bogotá D.C.</v>
          </cell>
          <cell r="DG665" t="str">
            <v>Cumplimiento</v>
          </cell>
          <cell r="DH665" t="str">
            <v>21-45-101412814</v>
          </cell>
          <cell r="DI665">
            <v>0</v>
          </cell>
          <cell r="DJ665" t="str">
            <v>Seguros del Estado S.A.</v>
          </cell>
          <cell r="DK665">
            <v>45092</v>
          </cell>
          <cell r="DL665" t="str">
            <v>14/06/2023 - 30/06/204</v>
          </cell>
          <cell r="DM665">
            <v>45093</v>
          </cell>
          <cell r="DN665" t="str">
            <v>https://jepcolombia.sharepoint.com/:b:/g/SE/DAJ/SDC/EcjAP1mXiT9PsL2jsf_SIqEBStL1DppiD0SBaeNEJHfh1A?e=npnHaD</v>
          </cell>
          <cell r="DO665" t="str">
            <v>El 7/11/2023 Se publica la cesión del contrato JEP-670-2023 July Mariona Rivas Bustacara</v>
          </cell>
          <cell r="DP665" t="str">
            <v>Terminado</v>
          </cell>
          <cell r="DQ665" t="str">
            <v>Cesión</v>
          </cell>
          <cell r="DR665" t="str">
            <v>N/A</v>
          </cell>
          <cell r="DS665" t="str">
            <v>DERECHO</v>
          </cell>
          <cell r="DT665" t="str">
            <v>N/A</v>
          </cell>
          <cell r="DU665" t="str">
            <v>FEMENINO</v>
          </cell>
        </row>
        <row r="666">
          <cell r="AY666" t="str">
            <v>JEP-592-2023</v>
          </cell>
          <cell r="AZ666" t="str">
            <v>JEP-CSPO-588-2023</v>
          </cell>
          <cell r="BA666" t="str">
            <v>Angela Esquivel</v>
          </cell>
          <cell r="BB666">
            <v>45044</v>
          </cell>
          <cell r="BC666" t="str">
            <v>Uriana Remedios</v>
          </cell>
          <cell r="BD666" t="str">
            <v>Contratos o convenios que no requieren pluralidad de ofertas</v>
          </cell>
          <cell r="BE666" t="str">
            <v>1. Prestación de servicios</v>
          </cell>
          <cell r="BF666" t="str">
            <v>Cédula de ciudadanía</v>
          </cell>
          <cell r="BG666">
            <v>27028404</v>
          </cell>
          <cell r="BH666">
            <v>2</v>
          </cell>
          <cell r="BI666" t="str">
            <v>Persona Natural</v>
          </cell>
          <cell r="BJ666" t="str">
            <v>Bogotá D.C.</v>
          </cell>
          <cell r="BK666" t="str">
            <v>Prestar servicios profesionales para acompañar y apoyar al departamento de enfoques diferenciales en las gestiones técnicas y logísticas de la secretaria técnica de la comisión étnica de la JEP.</v>
          </cell>
          <cell r="BL666" t="str">
            <v>Misional</v>
          </cell>
          <cell r="BM666" t="str">
            <v>Harvey Danilo Suárez Morales</v>
          </cell>
          <cell r="BN666" t="str">
            <v>Secretaría Ejecutiva</v>
          </cell>
          <cell r="BO666" t="str">
            <v>BB- Departamento de Enfoques Diferenciales</v>
          </cell>
          <cell r="BP666" t="str">
            <v>Eliana Fernanda Antonio Rosero</v>
          </cell>
          <cell r="BQ666">
            <v>52517142</v>
          </cell>
          <cell r="BR666" t="str">
            <v>BB- Departamento de Enfoques Diferenciales</v>
          </cell>
          <cell r="BS666" t="str">
            <v>N/A</v>
          </cell>
          <cell r="BT666" t="str">
            <v>N/A</v>
          </cell>
          <cell r="BU666" t="str">
            <v>N/A</v>
          </cell>
          <cell r="BV666" t="str">
            <v>Inversión</v>
          </cell>
          <cell r="BW666">
            <v>68639872</v>
          </cell>
          <cell r="BX666" t="str">
            <v>N/A</v>
          </cell>
          <cell r="BY666" t="str">
            <v>N/A</v>
          </cell>
          <cell r="BZ666">
            <v>8652088</v>
          </cell>
          <cell r="CA666" t="str">
            <v>N/A</v>
          </cell>
          <cell r="CB666">
            <v>82423</v>
          </cell>
          <cell r="CC666">
            <v>232023</v>
          </cell>
          <cell r="CD666">
            <v>2022011000068</v>
          </cell>
          <cell r="CE666">
            <v>45054</v>
          </cell>
          <cell r="CF666">
            <v>45055</v>
          </cell>
          <cell r="CG666" t="str">
            <v>N/A</v>
          </cell>
          <cell r="CH666" t="str">
            <v>N/A</v>
          </cell>
          <cell r="CI666" t="str">
            <v>N/A</v>
          </cell>
          <cell r="CJ666" t="str">
            <v>N/A</v>
          </cell>
          <cell r="CK666" t="str">
            <v>N/A</v>
          </cell>
          <cell r="CL666">
            <v>0</v>
          </cell>
          <cell r="CM666" t="str">
            <v>N/A</v>
          </cell>
          <cell r="CN666">
            <v>0</v>
          </cell>
          <cell r="CO666" t="str">
            <v>N/A</v>
          </cell>
          <cell r="CP666">
            <v>0</v>
          </cell>
          <cell r="CQ666" t="str">
            <v>N/A</v>
          </cell>
          <cell r="CR666">
            <v>0</v>
          </cell>
          <cell r="CS666" t="str">
            <v>N/A</v>
          </cell>
          <cell r="CT666">
            <v>0</v>
          </cell>
          <cell r="CU666" t="str">
            <v>N/A</v>
          </cell>
          <cell r="CV666">
            <v>0</v>
          </cell>
          <cell r="CW666">
            <v>68639872</v>
          </cell>
          <cell r="CX666" t="str">
            <v>NO</v>
          </cell>
          <cell r="CY666" t="str">
            <v>N/A</v>
          </cell>
          <cell r="CZ666" t="str">
            <v>N/A</v>
          </cell>
          <cell r="DA666" t="str">
            <v>N/A</v>
          </cell>
          <cell r="DB666">
            <v>45291</v>
          </cell>
          <cell r="DC666">
            <v>45291</v>
          </cell>
          <cell r="DD666">
            <v>-51</v>
          </cell>
          <cell r="DE666" t="str">
            <v>NO</v>
          </cell>
          <cell r="DF666" t="str">
            <v>Bogotá D.C.</v>
          </cell>
          <cell r="DG666" t="str">
            <v>Cumplimiento</v>
          </cell>
          <cell r="DH666" t="str">
            <v xml:space="preserve">	340 -47 -994000045032</v>
          </cell>
          <cell r="DI666">
            <v>0</v>
          </cell>
          <cell r="DJ666" t="str">
            <v>Aseguradora Solidaria de Colombia</v>
          </cell>
          <cell r="DK666">
            <v>45055</v>
          </cell>
          <cell r="DL666" t="str">
            <v>8/05/2023 - 10/07/2024</v>
          </cell>
          <cell r="DM666">
            <v>45055</v>
          </cell>
          <cell r="DN666" t="str">
            <v>https://jepcolombia.sharepoint.com/:b:/g/SE/DAJ/SDC/ESnLFsruUwlJlCG3nybAvVIBCBXKM7bekptDWGfdXFzRog?e=NuQeS4</v>
          </cell>
          <cell r="DO666" t="str">
            <v>Ninguna</v>
          </cell>
          <cell r="DP666" t="str">
            <v>Terminado</v>
          </cell>
          <cell r="DQ666" t="str">
            <v>Ingreso</v>
          </cell>
          <cell r="DR666" t="str">
            <v>N/A</v>
          </cell>
          <cell r="DS666" t="str">
            <v>TRABAJO SOCIAL</v>
          </cell>
          <cell r="DT666" t="str">
            <v>N/A</v>
          </cell>
          <cell r="DU666" t="str">
            <v>FEMENINO</v>
          </cell>
        </row>
        <row r="667">
          <cell r="AY667" t="str">
            <v>JEP-865-2023</v>
          </cell>
          <cell r="AZ667" t="str">
            <v>JEP-SB-014-2023</v>
          </cell>
          <cell r="BA667" t="str">
            <v>Jairo Cuellar</v>
          </cell>
          <cell r="BB667">
            <v>45253</v>
          </cell>
          <cell r="BC667" t="str">
            <v>Comercializadora Semcar SAS</v>
          </cell>
          <cell r="BD667" t="str">
            <v>Subasta a la baja</v>
          </cell>
          <cell r="BE667" t="str">
            <v xml:space="preserve">2. Compraventa </v>
          </cell>
          <cell r="BF667" t="str">
            <v>NIT</v>
          </cell>
          <cell r="BG667">
            <v>900502917</v>
          </cell>
          <cell r="BH667">
            <v>8</v>
          </cell>
          <cell r="BI667" t="str">
            <v>Persona Jurídica</v>
          </cell>
          <cell r="BJ667" t="str">
            <v>Bogotá D.C.</v>
          </cell>
          <cell r="BK667" t="str">
            <v>Adquisición de scanner, impresoras y morrales portables para salvaguardar los equipos tecnológicos de los servidores de la unidad de investigación y acusación de la JEP.</v>
          </cell>
          <cell r="BL667" t="str">
            <v>Funciones de la dependencia</v>
          </cell>
          <cell r="BM667" t="str">
            <v>Nestor Julio Corredor Niampira (Encargado)</v>
          </cell>
          <cell r="BN667" t="str">
            <v>Dirección de Tecnologías de la Información</v>
          </cell>
          <cell r="BO667" t="str">
            <v>I- Unidad de Investigación y Acusación- UIA</v>
          </cell>
          <cell r="BP667" t="str">
            <v>Alicia Mercedes Arenas Valderrama</v>
          </cell>
          <cell r="BQ667">
            <v>51815822</v>
          </cell>
          <cell r="BR667" t="str">
            <v>C- Dirección de TI Y UIA</v>
          </cell>
          <cell r="BS667" t="str">
            <v>N/A</v>
          </cell>
          <cell r="BT667" t="str">
            <v>N/A</v>
          </cell>
          <cell r="BU667" t="str">
            <v>N/A</v>
          </cell>
          <cell r="BV667" t="str">
            <v>Inversión</v>
          </cell>
          <cell r="BW667">
            <v>374381560</v>
          </cell>
          <cell r="BX667" t="str">
            <v>N/A</v>
          </cell>
          <cell r="BY667" t="str">
            <v>N/A</v>
          </cell>
          <cell r="BZ667" t="str">
            <v>N/A</v>
          </cell>
          <cell r="CA667" t="str">
            <v>N/A</v>
          </cell>
          <cell r="CB667">
            <v>94423</v>
          </cell>
          <cell r="CC667">
            <v>704123</v>
          </cell>
          <cell r="CD667">
            <v>2018011001068</v>
          </cell>
          <cell r="CE667">
            <v>45257</v>
          </cell>
          <cell r="CF667">
            <v>45259</v>
          </cell>
          <cell r="CG667" t="str">
            <v>N/A</v>
          </cell>
          <cell r="CH667" t="str">
            <v>N/A</v>
          </cell>
          <cell r="CI667" t="str">
            <v>N/A</v>
          </cell>
          <cell r="CJ667" t="str">
            <v>N/A</v>
          </cell>
          <cell r="CK667" t="str">
            <v>N/A</v>
          </cell>
          <cell r="CL667">
            <v>0</v>
          </cell>
          <cell r="CM667" t="str">
            <v>N/A</v>
          </cell>
          <cell r="CN667">
            <v>0</v>
          </cell>
          <cell r="CO667" t="str">
            <v>N/A</v>
          </cell>
          <cell r="CP667">
            <v>0</v>
          </cell>
          <cell r="CQ667" t="str">
            <v>N/A</v>
          </cell>
          <cell r="CR667">
            <v>0</v>
          </cell>
          <cell r="CS667" t="str">
            <v>N/A</v>
          </cell>
          <cell r="CT667">
            <v>1</v>
          </cell>
          <cell r="CU667">
            <v>45282</v>
          </cell>
          <cell r="CV667">
            <v>30</v>
          </cell>
          <cell r="CW667">
            <v>374381560</v>
          </cell>
          <cell r="CX667" t="str">
            <v>NO</v>
          </cell>
          <cell r="CY667" t="str">
            <v>N/A</v>
          </cell>
          <cell r="CZ667" t="str">
            <v>N/A</v>
          </cell>
          <cell r="DA667" t="str">
            <v>N/A</v>
          </cell>
          <cell r="DB667">
            <v>45291</v>
          </cell>
          <cell r="DC667">
            <v>45321</v>
          </cell>
          <cell r="DD667">
            <v>-21</v>
          </cell>
          <cell r="DE667" t="str">
            <v>SI</v>
          </cell>
          <cell r="DF667" t="str">
            <v>Bogotá D.C. JEP</v>
          </cell>
          <cell r="DG667" t="str">
            <v>Cumplimiento</v>
          </cell>
          <cell r="DH667" t="str">
            <v>18-45-101165887</v>
          </cell>
          <cell r="DI667">
            <v>0</v>
          </cell>
          <cell r="DJ667" t="str">
            <v>Segros del Estado S.A.</v>
          </cell>
          <cell r="DK667">
            <v>45258</v>
          </cell>
          <cell r="DL667" t="str">
            <v>27/22/2023 - 31/12/2024</v>
          </cell>
          <cell r="DM667">
            <v>45259</v>
          </cell>
          <cell r="DN667" t="str">
            <v>https://jepcolombia.sharepoint.com/:b:/g/SE/DAJ/SDC/ETf9O3niUvtPkm6PgyO5KjMB38MftmmlnEEEwivWL7HWQQ?e=zx9KeZ</v>
          </cell>
          <cell r="DO667" t="str">
            <v>Mediante Otrosi No. 1  el 22/12/2023 se publica Prorroga y modo de pago hasta el 30 de enero de 2024</v>
          </cell>
          <cell r="DP667" t="str">
            <v>En ejecución</v>
          </cell>
          <cell r="DQ667" t="str">
            <v>Adición y prorroga</v>
          </cell>
          <cell r="DR667" t="str">
            <v>N/A</v>
          </cell>
          <cell r="DS667" t="str">
            <v>N/A</v>
          </cell>
          <cell r="DT667" t="str">
            <v>N/A</v>
          </cell>
          <cell r="DU667" t="str">
            <v>N/A</v>
          </cell>
        </row>
        <row r="668">
          <cell r="AY668" t="str">
            <v>JEP-554-2023</v>
          </cell>
          <cell r="AZ668" t="str">
            <v>JEP-CSPO-551-2023</v>
          </cell>
          <cell r="BA668" t="str">
            <v>Paola Casas</v>
          </cell>
          <cell r="BB668">
            <v>45016</v>
          </cell>
          <cell r="BC668" t="str">
            <v>INTERNET SOLUTIONS S.A.S.</v>
          </cell>
          <cell r="BD668" t="str">
            <v>Contratos o convenios que no requieren pluralidad de ofertas</v>
          </cell>
          <cell r="BE668" t="str">
            <v>1. Prestación de servicios</v>
          </cell>
          <cell r="BF668" t="str">
            <v>NIT</v>
          </cell>
          <cell r="BG668">
            <v>830111209</v>
          </cell>
          <cell r="BH668">
            <v>1</v>
          </cell>
          <cell r="BI668" t="str">
            <v>Persona Jurídica</v>
          </cell>
          <cell r="BJ668" t="str">
            <v>Bogotá D.C.</v>
          </cell>
          <cell r="BK668" t="str">
            <v xml:space="preserve">Adquirir software forense para extracción y análisis en redes sociales y capacitación (axiom). </v>
          </cell>
          <cell r="BL668" t="str">
            <v>Funciones de la dependencia</v>
          </cell>
          <cell r="BM668" t="str">
            <v>Luis Felipe Rivera Garcia</v>
          </cell>
          <cell r="BN668" t="str">
            <v>Dirección de Tecnologías de la Información</v>
          </cell>
          <cell r="BO668" t="str">
            <v>I- Unidad de Investigación y Acusación- UIA</v>
          </cell>
          <cell r="BP668" t="str">
            <v>Luis Felipe Rivera Garcia</v>
          </cell>
          <cell r="BQ668">
            <v>91239655</v>
          </cell>
          <cell r="BR668" t="str">
            <v>C- Dirección de TI</v>
          </cell>
          <cell r="BS668" t="str">
            <v>Néstor Julio Corredor Niampira  C.C. 79.330.694
hasta por el término de 6 meses</v>
          </cell>
          <cell r="BT668" t="str">
            <v>N/A</v>
          </cell>
          <cell r="BU668" t="str">
            <v>N/A</v>
          </cell>
          <cell r="BV668" t="str">
            <v>Inversión</v>
          </cell>
          <cell r="BW668">
            <v>95960410</v>
          </cell>
          <cell r="BX668" t="str">
            <v>N/A</v>
          </cell>
          <cell r="BY668" t="str">
            <v>N/A</v>
          </cell>
          <cell r="BZ668" t="str">
            <v>N/A</v>
          </cell>
          <cell r="CA668" t="str">
            <v>N/A</v>
          </cell>
          <cell r="CB668">
            <v>89223</v>
          </cell>
          <cell r="CC668" t="str">
            <v>PND</v>
          </cell>
          <cell r="CD668">
            <v>2018011001068</v>
          </cell>
          <cell r="CE668">
            <v>45100</v>
          </cell>
          <cell r="CF668">
            <v>45119</v>
          </cell>
          <cell r="CG668" t="str">
            <v>N/A</v>
          </cell>
          <cell r="CH668" t="str">
            <v>N/A</v>
          </cell>
          <cell r="CI668" t="str">
            <v>N/A</v>
          </cell>
          <cell r="CJ668" t="str">
            <v>N/A</v>
          </cell>
          <cell r="CK668" t="str">
            <v>N/A</v>
          </cell>
          <cell r="CL668">
            <v>0</v>
          </cell>
          <cell r="CM668" t="str">
            <v>N/A</v>
          </cell>
          <cell r="CN668">
            <v>0</v>
          </cell>
          <cell r="CO668" t="str">
            <v>N/A</v>
          </cell>
          <cell r="CP668">
            <v>0</v>
          </cell>
          <cell r="CQ668" t="str">
            <v>N/A</v>
          </cell>
          <cell r="CR668">
            <v>0</v>
          </cell>
          <cell r="CS668" t="str">
            <v>N/A</v>
          </cell>
          <cell r="CT668">
            <v>0</v>
          </cell>
          <cell r="CU668">
            <v>0</v>
          </cell>
          <cell r="CV668">
            <v>0</v>
          </cell>
          <cell r="CW668">
            <v>95960410</v>
          </cell>
          <cell r="CX668" t="str">
            <v>NO</v>
          </cell>
          <cell r="CY668" t="str">
            <v>N/A</v>
          </cell>
          <cell r="CZ668" t="str">
            <v>N/A</v>
          </cell>
          <cell r="DA668" t="str">
            <v>N/A</v>
          </cell>
          <cell r="DB668">
            <v>45137</v>
          </cell>
          <cell r="DC668">
            <v>45137</v>
          </cell>
          <cell r="DD668">
            <v>-205</v>
          </cell>
          <cell r="DE668" t="str">
            <v>SI</v>
          </cell>
          <cell r="DF668" t="str">
            <v>Bogotá D.C.</v>
          </cell>
          <cell r="DG668" t="str">
            <v>Cumplimiento</v>
          </cell>
          <cell r="DH668" t="str">
            <v>14-47-101025858</v>
          </cell>
          <cell r="DI668">
            <v>0</v>
          </cell>
          <cell r="DJ668" t="str">
            <v>Seguros del Estado S.A.</v>
          </cell>
          <cell r="DK668">
            <v>45114</v>
          </cell>
          <cell r="DL668" t="str">
            <v>23/06/2023 - 30/07/20247</v>
          </cell>
          <cell r="DM668">
            <v>45114</v>
          </cell>
          <cell r="DN668" t="str">
            <v>https://jepcolombia.sharepoint.com/:b:/g/SE/DAJ/SDC/EVGi6LaLDL1Ashr6mcqQhNEBTXbeT6QXP6jNhQs-PZms5A?e=ADPHN9</v>
          </cell>
          <cell r="DO668" t="str">
            <v>Ninguna</v>
          </cell>
          <cell r="DP668" t="str">
            <v>Terminado</v>
          </cell>
          <cell r="DQ668" t="str">
            <v>Ingreso</v>
          </cell>
          <cell r="DR668" t="str">
            <v>N/A</v>
          </cell>
          <cell r="DS668" t="str">
            <v>N/A</v>
          </cell>
          <cell r="DT668" t="str">
            <v>N/A</v>
          </cell>
          <cell r="DU668" t="str">
            <v>N/A</v>
          </cell>
        </row>
        <row r="669">
          <cell r="AY669" t="str">
            <v>JEP-791-2023</v>
          </cell>
          <cell r="AZ669" t="str">
            <v>JEP-CSPO-764-2023</v>
          </cell>
          <cell r="BA669" t="str">
            <v>Clara Torres</v>
          </cell>
          <cell r="BB669">
            <v>45191</v>
          </cell>
          <cell r="BC669" t="str">
            <v xml:space="preserve">D.T.M. DATA TACTICAL MANAGEMENT S.A. </v>
          </cell>
          <cell r="BD669" t="str">
            <v>Contratos o convenios que no requieren pluralidad de ofertas</v>
          </cell>
          <cell r="BE669" t="str">
            <v>1. Prestación de servicios</v>
          </cell>
          <cell r="BF669" t="str">
            <v>NIT</v>
          </cell>
          <cell r="BG669">
            <v>901004418</v>
          </cell>
          <cell r="BH669">
            <v>1</v>
          </cell>
          <cell r="BI669" t="str">
            <v>Persona Jurídica</v>
          </cell>
          <cell r="BJ669" t="str">
            <v>Bogotá D.C.</v>
          </cell>
          <cell r="BK669" t="str">
            <v>Adquirir herramientas tecnológicas para extraer información de evidencias digitales de celulares y adquirir imágenes de equipos MAC para su análisis en desarrollo de actividades forenses que adelanta la Unidad de Investigación y Acusación de la JEP.</v>
          </cell>
          <cell r="BL669" t="str">
            <v>Funciones de la dependencia</v>
          </cell>
          <cell r="BM669" t="str">
            <v>Luis Felipe Rivera García</v>
          </cell>
          <cell r="BN669" t="str">
            <v>Director de Tecnologías de la Información</v>
          </cell>
          <cell r="BO669" t="str">
            <v>I- Unidad de Investigación y Acusación- UIA</v>
          </cell>
          <cell r="BP669" t="str">
            <v>Carlos Eduardo Ruiz Silva</v>
          </cell>
          <cell r="BQ669">
            <v>80792076</v>
          </cell>
          <cell r="BR669" t="str">
            <v>C- Dirección de TI</v>
          </cell>
          <cell r="BS669" t="str">
            <v>N/A</v>
          </cell>
          <cell r="BT669" t="str">
            <v>N/A</v>
          </cell>
          <cell r="BU669" t="str">
            <v>N/A</v>
          </cell>
          <cell r="BV669" t="str">
            <v>Inversión</v>
          </cell>
          <cell r="BW669">
            <v>127957500</v>
          </cell>
          <cell r="BX669" t="str">
            <v>N/A</v>
          </cell>
          <cell r="BY669" t="str">
            <v>N/A</v>
          </cell>
          <cell r="BZ669" t="str">
            <v>N/A</v>
          </cell>
          <cell r="CA669" t="str">
            <v>N/A</v>
          </cell>
          <cell r="CB669">
            <v>99623</v>
          </cell>
          <cell r="CC669">
            <v>582023</v>
          </cell>
          <cell r="CD669">
            <v>2018011001068</v>
          </cell>
          <cell r="CE669">
            <v>45204</v>
          </cell>
          <cell r="CF669">
            <v>45212</v>
          </cell>
          <cell r="CG669" t="str">
            <v>N/A</v>
          </cell>
          <cell r="CH669" t="str">
            <v>N/A</v>
          </cell>
          <cell r="CI669" t="str">
            <v>N/A</v>
          </cell>
          <cell r="CJ669" t="str">
            <v>N/A</v>
          </cell>
          <cell r="CK669" t="str">
            <v>N/A</v>
          </cell>
          <cell r="CL669">
            <v>0</v>
          </cell>
          <cell r="CM669" t="str">
            <v>N/A</v>
          </cell>
          <cell r="CN669">
            <v>0</v>
          </cell>
          <cell r="CO669" t="str">
            <v>N/A</v>
          </cell>
          <cell r="CP669">
            <v>0</v>
          </cell>
          <cell r="CQ669" t="str">
            <v>N/A</v>
          </cell>
          <cell r="CR669">
            <v>0</v>
          </cell>
          <cell r="CS669" t="str">
            <v>N/A</v>
          </cell>
          <cell r="CT669">
            <v>0</v>
          </cell>
          <cell r="CU669" t="str">
            <v>N/A</v>
          </cell>
          <cell r="CV669">
            <v>0</v>
          </cell>
          <cell r="CW669">
            <v>127957500</v>
          </cell>
          <cell r="CX669" t="str">
            <v>NO</v>
          </cell>
          <cell r="CY669" t="str">
            <v>N/A</v>
          </cell>
          <cell r="CZ669" t="str">
            <v>N/A</v>
          </cell>
          <cell r="DA669" t="str">
            <v>N/A</v>
          </cell>
          <cell r="DB669">
            <v>45260</v>
          </cell>
          <cell r="DC669">
            <v>45260</v>
          </cell>
          <cell r="DD669">
            <v>-82</v>
          </cell>
          <cell r="DE669" t="str">
            <v>SI</v>
          </cell>
          <cell r="DF669" t="str">
            <v>Bogotá D.C.</v>
          </cell>
          <cell r="DG669" t="str">
            <v>Cumplimiento</v>
          </cell>
          <cell r="DH669" t="str">
            <v>21-45-101424780</v>
          </cell>
          <cell r="DI669">
            <v>0</v>
          </cell>
          <cell r="DJ669" t="str">
            <v>Seguros del Estado S.A.</v>
          </cell>
          <cell r="DK669">
            <v>45208</v>
          </cell>
          <cell r="DL669" t="str">
            <v>05/10/2023 - 30/11/2024</v>
          </cell>
          <cell r="DM669">
            <v>45209</v>
          </cell>
          <cell r="DN669" t="str">
            <v>https://jepcolombia.sharepoint.com/:b:/g/SE/DAJ/SDC/EZlX9l__YJhGt3xOApETgUcBYTtBfzoMb5PiYnQGd6I1AA?e=WeSRJC
https://jepcolombia.sharepoint.com/:b:/g/SE/DAJ/SDC/EREl0tmsaDNIo3E1i8ZnutIBwR8TOiPLjlzvkpcl3o8kcw?e=F6knAx</v>
          </cell>
          <cell r="DO669" t="str">
            <v>Ninguna</v>
          </cell>
          <cell r="DP669" t="str">
            <v>Terminado</v>
          </cell>
          <cell r="DQ669" t="str">
            <v>Ingreso</v>
          </cell>
          <cell r="DR669" t="str">
            <v>N/A</v>
          </cell>
          <cell r="DS669" t="str">
            <v>N/A</v>
          </cell>
          <cell r="DT669" t="str">
            <v>N/A</v>
          </cell>
          <cell r="DU669" t="str">
            <v>N/A</v>
          </cell>
        </row>
        <row r="670">
          <cell r="AY670" t="str">
            <v>JEP-816-2023</v>
          </cell>
          <cell r="AZ670" t="str">
            <v>JEP-IPINF-015-2023</v>
          </cell>
          <cell r="BA670" t="str">
            <v>Angela Esquivel</v>
          </cell>
          <cell r="BB670">
            <v>45210</v>
          </cell>
          <cell r="BC670" t="str">
            <v>INTERNET SOLUTIONS S.A.S.</v>
          </cell>
          <cell r="BD670" t="str">
            <v>Invitación Pública inferior a 45 SMMLV</v>
          </cell>
          <cell r="BE670" t="str">
            <v>25. Licenciamiento</v>
          </cell>
          <cell r="BF670" t="str">
            <v>NIT</v>
          </cell>
          <cell r="BG670">
            <v>830111209</v>
          </cell>
          <cell r="BH670">
            <v>1</v>
          </cell>
          <cell r="BI670" t="str">
            <v>Persona Jurídica</v>
          </cell>
          <cell r="BJ670" t="str">
            <v>Bogotá D.C.</v>
          </cell>
          <cell r="BK670" t="str">
            <v>Adquirir Una Licencia De Renovación De Encase</v>
          </cell>
          <cell r="BL670" t="str">
            <v>Funciones de la dependencia</v>
          </cell>
          <cell r="BM670" t="str">
            <v>Luis Felipe Rivera García</v>
          </cell>
          <cell r="BN670" t="str">
            <v>Dirección de Tecnologías de la Información</v>
          </cell>
          <cell r="BO670" t="str">
            <v>I- Unidad de Investigación y Acusación- UIA</v>
          </cell>
          <cell r="BP670" t="str">
            <v>Carlos Eduardo Ruiz Silva</v>
          </cell>
          <cell r="BQ670">
            <v>80792076</v>
          </cell>
          <cell r="BR670" t="str">
            <v>C- Dirección de TI</v>
          </cell>
          <cell r="BS670" t="str">
            <v>N/A</v>
          </cell>
          <cell r="BT670" t="str">
            <v>N/A</v>
          </cell>
          <cell r="BU670" t="str">
            <v>N/A</v>
          </cell>
          <cell r="BV670" t="str">
            <v>Inversión</v>
          </cell>
          <cell r="BW670">
            <v>23771440</v>
          </cell>
          <cell r="BX670" t="str">
            <v>N/A</v>
          </cell>
          <cell r="BY670" t="str">
            <v>N/A</v>
          </cell>
          <cell r="BZ670" t="str">
            <v>N/A</v>
          </cell>
          <cell r="CA670" t="str">
            <v>N/A</v>
          </cell>
          <cell r="CB670">
            <v>99223</v>
          </cell>
          <cell r="CC670">
            <v>603523</v>
          </cell>
          <cell r="CD670">
            <v>2018011001068</v>
          </cell>
          <cell r="CE670">
            <v>45212</v>
          </cell>
          <cell r="CF670">
            <v>45219</v>
          </cell>
          <cell r="CG670" t="str">
            <v>N/A</v>
          </cell>
          <cell r="CH670" t="str">
            <v>N/A</v>
          </cell>
          <cell r="CI670" t="str">
            <v>N/A</v>
          </cell>
          <cell r="CJ670" t="str">
            <v>N/A</v>
          </cell>
          <cell r="CK670" t="str">
            <v>N/A</v>
          </cell>
          <cell r="CL670">
            <v>0</v>
          </cell>
          <cell r="CM670" t="str">
            <v>N/A</v>
          </cell>
          <cell r="CN670">
            <v>0</v>
          </cell>
          <cell r="CO670" t="str">
            <v>N/A</v>
          </cell>
          <cell r="CP670">
            <v>0</v>
          </cell>
          <cell r="CQ670" t="str">
            <v>N/A</v>
          </cell>
          <cell r="CR670">
            <v>0</v>
          </cell>
          <cell r="CS670" t="str">
            <v>N/A</v>
          </cell>
          <cell r="CT670">
            <v>0</v>
          </cell>
          <cell r="CU670" t="str">
            <v>N/A</v>
          </cell>
          <cell r="CV670">
            <v>0</v>
          </cell>
          <cell r="CW670">
            <v>23771440</v>
          </cell>
          <cell r="CX670" t="str">
            <v>NO</v>
          </cell>
          <cell r="CY670" t="str">
            <v>N/A</v>
          </cell>
          <cell r="CZ670" t="str">
            <v>N/A</v>
          </cell>
          <cell r="DA670" t="str">
            <v>N/A</v>
          </cell>
          <cell r="DB670">
            <v>45279</v>
          </cell>
          <cell r="DC670">
            <v>45279</v>
          </cell>
          <cell r="DD670">
            <v>-63</v>
          </cell>
          <cell r="DE670" t="str">
            <v>SI</v>
          </cell>
          <cell r="DF670" t="str">
            <v>Bogotá D.C. - JEP</v>
          </cell>
          <cell r="DG670" t="str">
            <v>Cumplimiento</v>
          </cell>
          <cell r="DH670" t="str">
            <v>14-47-101027975</v>
          </cell>
          <cell r="DI670">
            <v>0</v>
          </cell>
          <cell r="DJ670" t="str">
            <v>Seguros del Estado S.A.</v>
          </cell>
          <cell r="DK670">
            <v>45212</v>
          </cell>
          <cell r="DL670" t="str">
            <v>13/10/2023 - 13/01/2025</v>
          </cell>
          <cell r="DM670">
            <v>45217</v>
          </cell>
          <cell r="DN670" t="str">
            <v>No está en la carpeta revisado 01/11/2023
No se encuentra en la carpeta revisado 23/01/2024</v>
          </cell>
          <cell r="DO670" t="str">
            <v>Revisado 19/10/2023
Revisado 23/10/2023
Revisado 1/11/2023</v>
          </cell>
          <cell r="DP670" t="str">
            <v>Terminado</v>
          </cell>
          <cell r="DQ670" t="str">
            <v>Ingreso</v>
          </cell>
          <cell r="DR670" t="str">
            <v>N/A</v>
          </cell>
          <cell r="DS670" t="str">
            <v>N/A</v>
          </cell>
          <cell r="DT670" t="str">
            <v>N/A</v>
          </cell>
          <cell r="DU670" t="str">
            <v>N/A</v>
          </cell>
        </row>
        <row r="671">
          <cell r="AY671" t="str">
            <v>JEP-793-2023</v>
          </cell>
          <cell r="AZ671" t="str">
            <v>JEP-CSPO-765-2023</v>
          </cell>
          <cell r="BA671" t="str">
            <v>Arinson Ruiz</v>
          </cell>
          <cell r="BB671">
            <v>45192</v>
          </cell>
          <cell r="BC671" t="str">
            <v>INTERNET SOLUTIONS S.A.S.</v>
          </cell>
          <cell r="BD671" t="str">
            <v>Contratos o convenios que no requieren pluralidad de ofertas</v>
          </cell>
          <cell r="BE671" t="str">
            <v>25. Licenciamiento</v>
          </cell>
          <cell r="BF671" t="str">
            <v>NIT</v>
          </cell>
          <cell r="BG671">
            <v>830111209</v>
          </cell>
          <cell r="BH671">
            <v>1</v>
          </cell>
          <cell r="BI671" t="str">
            <v>Persona Jurídica</v>
          </cell>
          <cell r="BJ671" t="str">
            <v>Bogotá D.C.</v>
          </cell>
          <cell r="BK671" t="str">
            <v>Adquirir renovación, licencia adicional, bolsa de horas y capacitación de FTK</v>
          </cell>
          <cell r="BL671" t="str">
            <v>Funciones de la dependencia</v>
          </cell>
          <cell r="BM671" t="str">
            <v>Luis Felipe Rivera García</v>
          </cell>
          <cell r="BN671" t="str">
            <v>Dirección de Tecnologías de la Información</v>
          </cell>
          <cell r="BO671" t="str">
            <v>I- Unidad de Investigación y Acusación- UIA</v>
          </cell>
          <cell r="BP671" t="str">
            <v>Carlos Eduardo Ruiz Silva</v>
          </cell>
          <cell r="BQ671">
            <v>80792076</v>
          </cell>
          <cell r="BR671" t="str">
            <v>C- Dirección de TI</v>
          </cell>
          <cell r="BS671" t="str">
            <v>N/A</v>
          </cell>
          <cell r="BT671" t="str">
            <v>N/A</v>
          </cell>
          <cell r="BU671" t="str">
            <v>N/A</v>
          </cell>
          <cell r="BV671" t="str">
            <v>Inversión</v>
          </cell>
          <cell r="BW671">
            <v>79990610</v>
          </cell>
          <cell r="BX671" t="str">
            <v>N/A</v>
          </cell>
          <cell r="BY671" t="str">
            <v>N/A</v>
          </cell>
          <cell r="BZ671" t="str">
            <v>UP</v>
          </cell>
          <cell r="CA671" t="str">
            <v>N/A</v>
          </cell>
          <cell r="CB671">
            <v>105423</v>
          </cell>
          <cell r="CC671">
            <v>577023</v>
          </cell>
          <cell r="CD671" t="str">
            <v xml:space="preserve">	2022011000057</v>
          </cell>
          <cell r="CE671">
            <v>45202</v>
          </cell>
          <cell r="CF671">
            <v>45212</v>
          </cell>
          <cell r="CG671" t="str">
            <v>N/A</v>
          </cell>
          <cell r="CH671" t="str">
            <v>N/A</v>
          </cell>
          <cell r="CI671" t="str">
            <v>N/A</v>
          </cell>
          <cell r="CJ671" t="str">
            <v>N/A</v>
          </cell>
          <cell r="CK671" t="str">
            <v>N/A</v>
          </cell>
          <cell r="CL671">
            <v>0</v>
          </cell>
          <cell r="CM671" t="str">
            <v>N/A</v>
          </cell>
          <cell r="CN671">
            <v>0</v>
          </cell>
          <cell r="CO671" t="str">
            <v>N/A</v>
          </cell>
          <cell r="CP671">
            <v>0</v>
          </cell>
          <cell r="CQ671" t="str">
            <v>N/A</v>
          </cell>
          <cell r="CR671">
            <v>0</v>
          </cell>
          <cell r="CS671" t="str">
            <v>N/A</v>
          </cell>
          <cell r="CT671">
            <v>0</v>
          </cell>
          <cell r="CU671" t="str">
            <v>N/A</v>
          </cell>
          <cell r="CV671">
            <v>0</v>
          </cell>
          <cell r="CW671">
            <v>79990610</v>
          </cell>
          <cell r="CX671" t="str">
            <v>NO</v>
          </cell>
          <cell r="CY671" t="str">
            <v>N/A</v>
          </cell>
          <cell r="CZ671" t="str">
            <v>N/A</v>
          </cell>
          <cell r="DA671" t="str">
            <v>N/A</v>
          </cell>
          <cell r="DB671">
            <v>45261</v>
          </cell>
          <cell r="DC671">
            <v>45261</v>
          </cell>
          <cell r="DD671">
            <v>-81</v>
          </cell>
          <cell r="DE671" t="str">
            <v>SI</v>
          </cell>
          <cell r="DF671" t="str">
            <v>Bogotá D.C. - JEP</v>
          </cell>
          <cell r="DG671" t="str">
            <v>Cumplimiento</v>
          </cell>
          <cell r="DH671" t="str">
            <v>14-47-101027831</v>
          </cell>
          <cell r="DI671">
            <v>1</v>
          </cell>
          <cell r="DJ671" t="str">
            <v>Seguros del Estado S.A.</v>
          </cell>
          <cell r="DK671">
            <v>45209</v>
          </cell>
          <cell r="DL671" t="str">
            <v>3/10/2023 - 1/12/2026</v>
          </cell>
          <cell r="DM671">
            <v>45211</v>
          </cell>
          <cell r="DN671" t="str">
            <v>https://jepcolombia.sharepoint.com/:b:/g/SE/DAJ/SDC/Ea_Af4ZVg3FDjBEz9MckJIYBWfY90JK2htMyLK1PcTvVBw?e=ZzW3Pk</v>
          </cell>
          <cell r="DO671" t="str">
            <v>Ninguna</v>
          </cell>
          <cell r="DP671" t="str">
            <v>Terminado</v>
          </cell>
          <cell r="DQ671" t="str">
            <v>Ingreso</v>
          </cell>
          <cell r="DR671" t="str">
            <v>N/A</v>
          </cell>
          <cell r="DS671" t="str">
            <v>N/A</v>
          </cell>
          <cell r="DT671" t="str">
            <v>N/A</v>
          </cell>
          <cell r="DU671" t="str">
            <v>N/A</v>
          </cell>
        </row>
        <row r="672">
          <cell r="AY672" t="str">
            <v>OC-114712-2023</v>
          </cell>
          <cell r="AZ672" t="str">
            <v>JEP-TVEC-006-2023</v>
          </cell>
          <cell r="BA672" t="str">
            <v>Carlos Alarcón</v>
          </cell>
          <cell r="BB672" t="str">
            <v>18/08/223</v>
          </cell>
          <cell r="BC672" t="str">
            <v>CLARYICON S.A.S</v>
          </cell>
          <cell r="BD672" t="str">
            <v>Orden de compra</v>
          </cell>
          <cell r="BE672" t="str">
            <v>Compra venta</v>
          </cell>
          <cell r="BF672" t="str">
            <v>NIT</v>
          </cell>
          <cell r="BG672">
            <v>900442893</v>
          </cell>
          <cell r="BH672">
            <v>1</v>
          </cell>
          <cell r="BI672" t="str">
            <v>Persona Jurídica</v>
          </cell>
          <cell r="BJ672" t="str">
            <v>Cota</v>
          </cell>
          <cell r="BK672" t="str">
            <v>Adquisición de  Grabadoras tipo periodista</v>
          </cell>
          <cell r="BL672" t="str">
            <v>Funciones de la dependencia</v>
          </cell>
          <cell r="BM672" t="str">
            <v>Luis Felipe Rivera García</v>
          </cell>
          <cell r="BN672" t="str">
            <v>Director de Tecnologías de la Información</v>
          </cell>
          <cell r="BO672" t="str">
            <v>I- Unidad de Investigación y Acusación- UIA</v>
          </cell>
          <cell r="BP672" t="str">
            <v>Luis Felipe Rivera Garcia</v>
          </cell>
          <cell r="BQ672">
            <v>91239655</v>
          </cell>
          <cell r="BR672" t="str">
            <v>C- Dirección de TI</v>
          </cell>
          <cell r="BS672" t="str">
            <v>Néstor Julio Corredor Niampira  C.C. 79.330.694
hasta por el término de 6 meses</v>
          </cell>
          <cell r="BT672" t="str">
            <v>N/A</v>
          </cell>
          <cell r="BU672" t="str">
            <v>N/A</v>
          </cell>
          <cell r="BV672" t="str">
            <v>Inversión</v>
          </cell>
          <cell r="BW672">
            <v>35995120</v>
          </cell>
          <cell r="BX672" t="str">
            <v>N/A</v>
          </cell>
          <cell r="BY672" t="str">
            <v>N/A</v>
          </cell>
          <cell r="BZ672" t="str">
            <v>N/A</v>
          </cell>
          <cell r="CA672" t="str">
            <v>N/A</v>
          </cell>
          <cell r="CB672">
            <v>104723</v>
          </cell>
          <cell r="CC672">
            <v>463723</v>
          </cell>
          <cell r="CD672">
            <v>2018011001068</v>
          </cell>
          <cell r="CE672">
            <v>45156</v>
          </cell>
          <cell r="CF672">
            <v>45156</v>
          </cell>
          <cell r="CG672" t="str">
            <v>N/A</v>
          </cell>
          <cell r="CH672" t="str">
            <v>N/A</v>
          </cell>
          <cell r="CI672" t="str">
            <v>N/A</v>
          </cell>
          <cell r="CJ672" t="str">
            <v>N/A</v>
          </cell>
          <cell r="CK672" t="str">
            <v>N/A</v>
          </cell>
          <cell r="CL672">
            <v>0</v>
          </cell>
          <cell r="CM672" t="str">
            <v>N/A</v>
          </cell>
          <cell r="CN672">
            <v>0</v>
          </cell>
          <cell r="CO672" t="str">
            <v>N/A</v>
          </cell>
          <cell r="CP672">
            <v>0</v>
          </cell>
          <cell r="CQ672" t="str">
            <v>N/A</v>
          </cell>
          <cell r="CR672">
            <v>0</v>
          </cell>
          <cell r="CS672" t="str">
            <v>N/A</v>
          </cell>
          <cell r="CT672">
            <v>0</v>
          </cell>
          <cell r="CU672">
            <v>0</v>
          </cell>
          <cell r="CV672">
            <v>31</v>
          </cell>
          <cell r="CW672">
            <v>35995120</v>
          </cell>
          <cell r="CX672" t="str">
            <v>NO</v>
          </cell>
          <cell r="CY672" t="str">
            <v>N/A</v>
          </cell>
          <cell r="CZ672" t="str">
            <v>N/A</v>
          </cell>
          <cell r="DA672" t="str">
            <v>N/A</v>
          </cell>
          <cell r="DB672">
            <v>45167</v>
          </cell>
          <cell r="DC672">
            <v>45198</v>
          </cell>
          <cell r="DD672">
            <v>-144</v>
          </cell>
          <cell r="DE672" t="str">
            <v>SI</v>
          </cell>
          <cell r="DF672" t="str">
            <v>Bogotá D.C.</v>
          </cell>
          <cell r="DG672" t="str">
            <v>N/A</v>
          </cell>
          <cell r="DH672" t="str">
            <v>N/A</v>
          </cell>
          <cell r="DI672" t="str">
            <v>N/A</v>
          </cell>
          <cell r="DJ672" t="str">
            <v>N/A</v>
          </cell>
          <cell r="DK672" t="str">
            <v>N/A</v>
          </cell>
          <cell r="DL672" t="str">
            <v>N/A</v>
          </cell>
          <cell r="DM672" t="str">
            <v>N/A</v>
          </cell>
          <cell r="DN672" t="str">
            <v>N/A</v>
          </cell>
          <cell r="DO672" t="str">
            <v>se cuenta con un retraso en la importación de entre 20 y 25 días hábiles. Por lo cual se amplia el plazo hasta el 29 de septiembre de 2023.</v>
          </cell>
          <cell r="DP672" t="str">
            <v>Terminado</v>
          </cell>
          <cell r="DQ672" t="str">
            <v>Prorroga</v>
          </cell>
          <cell r="DR672" t="str">
            <v>N/A</v>
          </cell>
          <cell r="DS672" t="str">
            <v>N/A</v>
          </cell>
          <cell r="DT672" t="str">
            <v>N/A</v>
          </cell>
          <cell r="DU672" t="str">
            <v>N/A</v>
          </cell>
        </row>
        <row r="673">
          <cell r="AY673" t="str">
            <v>JEP-745-2023</v>
          </cell>
          <cell r="AZ673" t="str">
            <v>JEP-SB-006-2023</v>
          </cell>
          <cell r="BA673" t="str">
            <v>Camila Mendez</v>
          </cell>
          <cell r="BB673">
            <v>45153</v>
          </cell>
          <cell r="BC673" t="str">
            <v>Idealogic S.A.S.</v>
          </cell>
          <cell r="BD673" t="str">
            <v>Subasta a la baja</v>
          </cell>
          <cell r="BE673" t="str">
            <v xml:space="preserve">2. Compraventa </v>
          </cell>
          <cell r="BF673" t="str">
            <v>NIT</v>
          </cell>
          <cell r="BG673">
            <v>901157921</v>
          </cell>
          <cell r="BH673">
            <v>1</v>
          </cell>
          <cell r="BI673" t="str">
            <v>Persona Jurídica</v>
          </cell>
          <cell r="BJ673" t="str">
            <v>Bogotá D.C.</v>
          </cell>
          <cell r="BK673" t="str">
            <v>Adquisición de discos duros.</v>
          </cell>
          <cell r="BL673" t="str">
            <v>Funciones de la dependencia</v>
          </cell>
          <cell r="BM673" t="str">
            <v>Luis Felipe Rivera García</v>
          </cell>
          <cell r="BN673" t="str">
            <v>Dirección de Tecnologías de la Información</v>
          </cell>
          <cell r="BO673" t="str">
            <v>I- Unidad de Investigación y Acusación- UIA</v>
          </cell>
          <cell r="BP673" t="str">
            <v>Luis Felipe Rivera Garcia</v>
          </cell>
          <cell r="BQ673">
            <v>91239655</v>
          </cell>
          <cell r="BR673" t="str">
            <v>C- Dirección de TI</v>
          </cell>
          <cell r="BS673" t="str">
            <v>Néstor Julio Corredor Niampira  C.C. 79.330.694
hasta por el término de 6 meses</v>
          </cell>
          <cell r="BT673" t="str">
            <v>N/A</v>
          </cell>
          <cell r="BU673" t="str">
            <v>N/A</v>
          </cell>
          <cell r="BV673" t="str">
            <v>Inversión</v>
          </cell>
          <cell r="BW673">
            <v>84832912</v>
          </cell>
          <cell r="BX673" t="str">
            <v>N/A</v>
          </cell>
          <cell r="BY673" t="str">
            <v>N/A</v>
          </cell>
          <cell r="BZ673" t="str">
            <v>N/A</v>
          </cell>
          <cell r="CA673" t="str">
            <v>N/A</v>
          </cell>
          <cell r="CB673">
            <v>95123</v>
          </cell>
          <cell r="CC673" t="str">
            <v xml:space="preserve">	457423</v>
          </cell>
          <cell r="CD673">
            <v>2018011001068</v>
          </cell>
          <cell r="CE673">
            <v>45155</v>
          </cell>
          <cell r="CF673">
            <v>45156</v>
          </cell>
          <cell r="CG673" t="str">
            <v>N/A</v>
          </cell>
          <cell r="CH673" t="str">
            <v>N/A</v>
          </cell>
          <cell r="CI673" t="str">
            <v>N/A</v>
          </cell>
          <cell r="CJ673" t="str">
            <v>N/A</v>
          </cell>
          <cell r="CK673" t="str">
            <v>N/A</v>
          </cell>
          <cell r="CL673">
            <v>0</v>
          </cell>
          <cell r="CM673" t="str">
            <v>N/A</v>
          </cell>
          <cell r="CN673">
            <v>0</v>
          </cell>
          <cell r="CO673" t="str">
            <v>N/A</v>
          </cell>
          <cell r="CP673">
            <v>0</v>
          </cell>
          <cell r="CQ673" t="str">
            <v>N/A</v>
          </cell>
          <cell r="CR673">
            <v>0</v>
          </cell>
          <cell r="CS673" t="str">
            <v>N/A</v>
          </cell>
          <cell r="CT673">
            <v>0</v>
          </cell>
          <cell r="CU673" t="str">
            <v>N/A</v>
          </cell>
          <cell r="CV673">
            <v>22</v>
          </cell>
          <cell r="CW673">
            <v>84832912</v>
          </cell>
          <cell r="CX673" t="str">
            <v>NO</v>
          </cell>
          <cell r="CY673" t="str">
            <v>N/A</v>
          </cell>
          <cell r="CZ673" t="str">
            <v>N/A</v>
          </cell>
          <cell r="DA673" t="str">
            <v>N/A</v>
          </cell>
          <cell r="DB673">
            <v>45215</v>
          </cell>
          <cell r="DC673">
            <v>45237</v>
          </cell>
          <cell r="DD673">
            <v>-105</v>
          </cell>
          <cell r="DE673" t="str">
            <v>SI</v>
          </cell>
          <cell r="DF673" t="str">
            <v>Bogotá D.C. -JEP</v>
          </cell>
          <cell r="DG673" t="str">
            <v>Cumplimiento</v>
          </cell>
          <cell r="DH673" t="str">
            <v>21-45-101419297</v>
          </cell>
          <cell r="DI673">
            <v>0</v>
          </cell>
          <cell r="DJ673" t="str">
            <v>Seguros del Estado S.A.</v>
          </cell>
          <cell r="DK673">
            <v>45155</v>
          </cell>
          <cell r="DL673" t="str">
            <v>16/08/2023 - 16/10/2024</v>
          </cell>
          <cell r="DM673">
            <v>45156</v>
          </cell>
          <cell r="DN673" t="str">
            <v xml:space="preserve">https://jepcolombia.sharepoint.com/:b:/g/SE/DAJ/SDC/ERzK4dj4vwVKtIzgb_6vSs0BDUbaqv43_jI8reI0-37fwQ?e=emdR1l
https://jepcolombia.sharepoint.com/:b:/g/SE/DAJ/SDC/EbIBQ1saEihGuykHTLdoSv4BELSbdPK-yvBFBnTisGjLYQ?e=Ouw6Ub
</v>
          </cell>
          <cell r="DO673" t="str">
            <v>El 13/10/2023 se publicó el Otrosí No. 1 (prórroga) hasta el 7/11/2023</v>
          </cell>
          <cell r="DP673" t="str">
            <v>Terminado</v>
          </cell>
          <cell r="DQ673" t="str">
            <v>Prorroga</v>
          </cell>
          <cell r="DR673" t="str">
            <v>N/A</v>
          </cell>
          <cell r="DS673" t="str">
            <v>N/A</v>
          </cell>
          <cell r="DT673" t="str">
            <v>N/A</v>
          </cell>
          <cell r="DU673" t="str">
            <v>N/A</v>
          </cell>
        </row>
        <row r="674">
          <cell r="AY674" t="str">
            <v>OC-115086-2023</v>
          </cell>
          <cell r="AZ674" t="str">
            <v>JEP-TVEC-007-2023</v>
          </cell>
          <cell r="BA674" t="str">
            <v>Jairo Cuellar</v>
          </cell>
          <cell r="BB674">
            <v>45167</v>
          </cell>
          <cell r="BC674" t="str">
            <v>CLARYICON S.A.S</v>
          </cell>
          <cell r="BD674" t="str">
            <v>Orden de compra</v>
          </cell>
          <cell r="BE674" t="str">
            <v xml:space="preserve">2. Compraventa </v>
          </cell>
          <cell r="BF674" t="str">
            <v>NIT</v>
          </cell>
          <cell r="BG674">
            <v>900442893</v>
          </cell>
          <cell r="BH674">
            <v>1</v>
          </cell>
          <cell r="BI674" t="str">
            <v>Persona Jurídica</v>
          </cell>
          <cell r="BJ674" t="str">
            <v>Cota</v>
          </cell>
          <cell r="BK674" t="str">
            <v>Adquisición de Video Beams</v>
          </cell>
          <cell r="BL674" t="str">
            <v>Funciones de la dependencia</v>
          </cell>
          <cell r="BM674" t="str">
            <v>Luis Felipe Rivera Garcia</v>
          </cell>
          <cell r="BN674" t="str">
            <v>Dirección de Tecnologías de la Información</v>
          </cell>
          <cell r="BO674" t="str">
            <v>I- Unidad de Investigación y Acusación- UIA</v>
          </cell>
          <cell r="BP674" t="str">
            <v>Luis Felipe Rivera Garcia</v>
          </cell>
          <cell r="BQ674">
            <v>91239655</v>
          </cell>
          <cell r="BR674" t="str">
            <v>C- Dirección de TI</v>
          </cell>
          <cell r="BS674" t="str">
            <v>Néstor Julio Corredor Niampira  C.C. 79.330.694
hasta por el término de 6 meses</v>
          </cell>
          <cell r="BT674" t="str">
            <v>N/A</v>
          </cell>
          <cell r="BU674" t="str">
            <v>N/A</v>
          </cell>
          <cell r="BV674" t="str">
            <v>Inversión</v>
          </cell>
          <cell r="BW674" t="str">
            <v xml:space="preserve">	31.987.200</v>
          </cell>
          <cell r="BX674" t="str">
            <v>N/A</v>
          </cell>
          <cell r="BY674" t="str">
            <v>N/A</v>
          </cell>
          <cell r="BZ674" t="str">
            <v>ND</v>
          </cell>
          <cell r="CA674" t="str">
            <v>N/A</v>
          </cell>
          <cell r="CB674">
            <v>105923</v>
          </cell>
          <cell r="CC674">
            <v>483423</v>
          </cell>
          <cell r="CD674">
            <v>2018011001068</v>
          </cell>
          <cell r="CE674">
            <v>45167</v>
          </cell>
          <cell r="CF674">
            <v>45167</v>
          </cell>
          <cell r="CG674" t="str">
            <v>N/A</v>
          </cell>
          <cell r="CH674" t="str">
            <v>N/A</v>
          </cell>
          <cell r="CI674" t="str">
            <v>N/A</v>
          </cell>
          <cell r="CJ674" t="str">
            <v>N/A</v>
          </cell>
          <cell r="CK674" t="str">
            <v>N/A</v>
          </cell>
          <cell r="CL674">
            <v>0</v>
          </cell>
          <cell r="CM674" t="str">
            <v>N/A</v>
          </cell>
          <cell r="CN674">
            <v>0</v>
          </cell>
          <cell r="CO674" t="str">
            <v>N/A</v>
          </cell>
          <cell r="CP674">
            <v>0</v>
          </cell>
          <cell r="CQ674" t="str">
            <v>N/A</v>
          </cell>
          <cell r="CR674">
            <v>0</v>
          </cell>
          <cell r="CS674" t="str">
            <v>N/A</v>
          </cell>
          <cell r="CT674">
            <v>0</v>
          </cell>
          <cell r="CU674">
            <v>0</v>
          </cell>
          <cell r="CV674">
            <v>0</v>
          </cell>
          <cell r="CW674" t="e">
            <v>#VALUE!</v>
          </cell>
          <cell r="CX674" t="str">
            <v>NO</v>
          </cell>
          <cell r="CY674" t="str">
            <v>N/A</v>
          </cell>
          <cell r="CZ674" t="str">
            <v>N/A</v>
          </cell>
          <cell r="DA674" t="str">
            <v>N/A</v>
          </cell>
          <cell r="DB674">
            <v>45175</v>
          </cell>
          <cell r="DC674">
            <v>45175</v>
          </cell>
          <cell r="DD674">
            <v>-167</v>
          </cell>
          <cell r="DE674" t="str">
            <v>SI</v>
          </cell>
          <cell r="DF674" t="str">
            <v xml:space="preserve">Bogotá D.C. </v>
          </cell>
          <cell r="DG674" t="str">
            <v>N/A</v>
          </cell>
          <cell r="DH674" t="str">
            <v>N/A</v>
          </cell>
          <cell r="DI674" t="str">
            <v>N/A</v>
          </cell>
          <cell r="DJ674" t="str">
            <v>N/A</v>
          </cell>
          <cell r="DK674" t="str">
            <v>N/A</v>
          </cell>
          <cell r="DL674" t="str">
            <v>N/A</v>
          </cell>
          <cell r="DM674" t="str">
            <v>N/A</v>
          </cell>
          <cell r="DN674" t="str">
            <v>N/A</v>
          </cell>
          <cell r="DO674" t="str">
            <v>Revisado 7/09/2023
Revisado 11/9/2023</v>
          </cell>
          <cell r="DP674" t="str">
            <v>Terminado</v>
          </cell>
          <cell r="DQ674" t="str">
            <v>Ingreso</v>
          </cell>
          <cell r="DR674" t="str">
            <v>N/A</v>
          </cell>
          <cell r="DS674" t="str">
            <v>N/A</v>
          </cell>
          <cell r="DT674" t="str">
            <v>N/A</v>
          </cell>
          <cell r="DU674" t="str">
            <v>N/A</v>
          </cell>
        </row>
        <row r="675">
          <cell r="AY675" t="str">
            <v>JEP-600-2023</v>
          </cell>
          <cell r="AZ675" t="str">
            <v>JEP-CSPO-596-2023</v>
          </cell>
          <cell r="BA675" t="str">
            <v>Jairo Cuellar</v>
          </cell>
          <cell r="BB675">
            <v>45048</v>
          </cell>
          <cell r="BC675" t="str">
            <v>Lizeth Paola Hernández Peñuela</v>
          </cell>
          <cell r="BD675" t="str">
            <v>Contratos o convenios que no requieren pluralidad de ofertas</v>
          </cell>
          <cell r="BE675" t="str">
            <v>1. Prestación de servicios</v>
          </cell>
          <cell r="BF675" t="str">
            <v>Cédula de ciudadanía</v>
          </cell>
          <cell r="BG675">
            <v>1026565487</v>
          </cell>
          <cell r="BH675">
            <v>3</v>
          </cell>
          <cell r="BI675" t="str">
            <v>Persona Natural</v>
          </cell>
          <cell r="BJ675" t="str">
            <v>Bogotá D.C.</v>
          </cell>
          <cell r="BK675" t="str">
            <v xml:space="preserve">Prestar los servicios profesionales para apoyar al grupo de comunicaciones de la UIA en el relacionamiento y comunicación para el posicionamiento, desarrollo y operación de los grupos 
territoriales en desarrollo de los enfoques de género, diferencial y territorial, a fin de facilitar la capacidad investigativa de la UIA. </v>
          </cell>
          <cell r="BL675" t="str">
            <v>Administrativo Transversal</v>
          </cell>
          <cell r="BM675" t="str">
            <v>Harvey Danilo Suárez Morales</v>
          </cell>
          <cell r="BN675" t="str">
            <v>Secretaría Ejecutiva</v>
          </cell>
          <cell r="BO675" t="str">
            <v>I- Unidad de Investigación y Acusación- UIA</v>
          </cell>
          <cell r="BP675" t="str">
            <v>Luz Helena Morales Gray</v>
          </cell>
          <cell r="BQ675">
            <v>51872606</v>
          </cell>
          <cell r="BR675" t="str">
            <v>I- Unidad de Investigación y Acusación- UIA</v>
          </cell>
          <cell r="BS675" t="str">
            <v>N/A</v>
          </cell>
          <cell r="BT675" t="str">
            <v>N/A</v>
          </cell>
          <cell r="BU675" t="str">
            <v>N/A</v>
          </cell>
          <cell r="BV675" t="str">
            <v>Inversión</v>
          </cell>
          <cell r="BW675">
            <v>88645968</v>
          </cell>
          <cell r="BX675" t="str">
            <v>N/A</v>
          </cell>
          <cell r="BY675" t="str">
            <v>N/A</v>
          </cell>
          <cell r="BZ675">
            <v>11080746</v>
          </cell>
          <cell r="CA675" t="str">
            <v>N/A</v>
          </cell>
          <cell r="CB675">
            <v>87623</v>
          </cell>
          <cell r="CC675">
            <v>230223</v>
          </cell>
          <cell r="CD675">
            <v>2022011000057</v>
          </cell>
          <cell r="CE675">
            <v>45054</v>
          </cell>
          <cell r="CF675">
            <v>45055</v>
          </cell>
          <cell r="CG675" t="str">
            <v>N/A</v>
          </cell>
          <cell r="CH675" t="str">
            <v>N/A</v>
          </cell>
          <cell r="CI675" t="str">
            <v>N/A</v>
          </cell>
          <cell r="CJ675" t="str">
            <v>N/A</v>
          </cell>
          <cell r="CK675" t="str">
            <v>N/A</v>
          </cell>
          <cell r="CL675">
            <v>-2585512</v>
          </cell>
          <cell r="CM675">
            <v>45288</v>
          </cell>
          <cell r="CN675">
            <v>42350607</v>
          </cell>
          <cell r="CO675">
            <v>45288</v>
          </cell>
          <cell r="CP675">
            <v>0</v>
          </cell>
          <cell r="CQ675" t="str">
            <v>N/A</v>
          </cell>
          <cell r="CR675">
            <v>0</v>
          </cell>
          <cell r="CS675" t="str">
            <v>N/A</v>
          </cell>
          <cell r="CT675">
            <v>1</v>
          </cell>
          <cell r="CU675">
            <v>45288</v>
          </cell>
          <cell r="CV675">
            <v>106</v>
          </cell>
          <cell r="CW675">
            <v>128411063</v>
          </cell>
          <cell r="CX675" t="str">
            <v>SI</v>
          </cell>
          <cell r="CY675">
            <v>42350607</v>
          </cell>
          <cell r="CZ675" t="str">
            <v>N/A</v>
          </cell>
          <cell r="DA675" t="str">
            <v>N/A</v>
          </cell>
          <cell r="DB675">
            <v>45291</v>
          </cell>
          <cell r="DC675">
            <v>45397</v>
          </cell>
          <cell r="DD675">
            <v>55</v>
          </cell>
          <cell r="DE675" t="str">
            <v>NO</v>
          </cell>
          <cell r="DF675" t="str">
            <v>Bogotá D.C.</v>
          </cell>
          <cell r="DG675" t="str">
            <v>Cumplimiento</v>
          </cell>
          <cell r="DH675" t="str">
            <v>37-47-101003986</v>
          </cell>
          <cell r="DI675">
            <v>0</v>
          </cell>
          <cell r="DJ675" t="str">
            <v>Seguros del Estado S.A.</v>
          </cell>
          <cell r="DK675">
            <v>45054</v>
          </cell>
          <cell r="DL675" t="str">
            <v>08/05/2023 - 30/06/2024</v>
          </cell>
          <cell r="DM675">
            <v>45055</v>
          </cell>
          <cell r="DN675" t="str">
            <v>https://jepcolombia.sharepoint.com/:b:/g/SE/DAJ/SDC/EVdsYwF1X6pHmV7v9SbcG70BUr_lan6RYcS4-IB4xKq_Mg?e=XPCLdg</v>
          </cell>
          <cell r="DO675" t="str">
            <v>Mediante Otrosí N°1 el 29/12/2023 se publica la adición y prórroga del contrato JEP-600-2023</v>
          </cell>
          <cell r="DP675" t="str">
            <v>En ejecución</v>
          </cell>
          <cell r="DQ675" t="str">
            <v>Adición y prorroga</v>
          </cell>
          <cell r="DR675" t="str">
            <v>N/A</v>
          </cell>
          <cell r="DS675" t="str">
            <v>COMUNIACIÓN SOCIAL</v>
          </cell>
          <cell r="DT675" t="str">
            <v>N/A</v>
          </cell>
          <cell r="DU675" t="str">
            <v>FEMENINO</v>
          </cell>
        </row>
        <row r="676">
          <cell r="AY676" t="str">
            <v>JEP-481-2023</v>
          </cell>
          <cell r="AZ676" t="str">
            <v>JEP-CSPO-480-2023</v>
          </cell>
          <cell r="BA676" t="str">
            <v>Norma Bonilla</v>
          </cell>
          <cell r="BB676">
            <v>44980</v>
          </cell>
          <cell r="BC676" t="str">
            <v>Programa de las Naciones Unidas para el Desarrollo – PNUD</v>
          </cell>
          <cell r="BD676" t="str">
            <v>Contratos o convenios que no requieren pluralidad de ofertas</v>
          </cell>
          <cell r="BE676" t="str">
            <v>6. Convenio de Cooperación Internacional</v>
          </cell>
          <cell r="BF676" t="str">
            <v>NIT</v>
          </cell>
          <cell r="BG676">
            <v>800091076</v>
          </cell>
          <cell r="BH676">
            <v>0</v>
          </cell>
          <cell r="BI676" t="str">
            <v>Persona Jurídica</v>
          </cell>
          <cell r="BJ676" t="str">
            <v>Bogotá D.C.</v>
          </cell>
          <cell r="BK676" t="str">
            <v>Aunar esfuerzos y recursos para consolidar a la jurisdicción especial para la paz a través de los grupos territoriales y fortalecer la capacidad investigativa de la unidad de investigación y acusación.</v>
          </cell>
          <cell r="BL676" t="str">
            <v>Funciones de la dependencia</v>
          </cell>
          <cell r="BM676" t="str">
            <v>Harvey Danilo Suárez Morales</v>
          </cell>
          <cell r="BN676" t="str">
            <v>Secretaría Ejecutiva</v>
          </cell>
          <cell r="BO676" t="str">
            <v>I- Unidad de Investigación y Acusación- UIA</v>
          </cell>
          <cell r="BP676" t="str">
            <v>Oscar Alfonso Téllez Valenzuela</v>
          </cell>
          <cell r="BQ676">
            <v>91226679</v>
          </cell>
          <cell r="BR676" t="str">
            <v>I- Unidad de Investigación y Acusación- UIA</v>
          </cell>
          <cell r="BS676" t="str">
            <v>N/A</v>
          </cell>
          <cell r="BT676" t="str">
            <v>N/A</v>
          </cell>
          <cell r="BU676" t="str">
            <v>N/A</v>
          </cell>
          <cell r="BV676" t="str">
            <v>Inversión</v>
          </cell>
          <cell r="BW676">
            <v>3500000000</v>
          </cell>
          <cell r="BX676">
            <v>3500000000</v>
          </cell>
          <cell r="BY676" t="str">
            <v>N/A</v>
          </cell>
          <cell r="BZ676" t="str">
            <v>N/A</v>
          </cell>
          <cell r="CA676" t="str">
            <v>N/A</v>
          </cell>
          <cell r="CB676">
            <v>81223</v>
          </cell>
          <cell r="CC676">
            <v>112823</v>
          </cell>
          <cell r="CD676">
            <v>2022011000057</v>
          </cell>
          <cell r="CE676">
            <v>44981</v>
          </cell>
          <cell r="CF676">
            <v>44981</v>
          </cell>
          <cell r="CG676" t="str">
            <v>N/A</v>
          </cell>
          <cell r="CH676" t="str">
            <v>N/A</v>
          </cell>
          <cell r="CI676" t="str">
            <v>N/A</v>
          </cell>
          <cell r="CJ676" t="str">
            <v>N/A</v>
          </cell>
          <cell r="CK676" t="str">
            <v>N/A</v>
          </cell>
          <cell r="CL676">
            <v>0</v>
          </cell>
          <cell r="CM676" t="str">
            <v>N/A</v>
          </cell>
          <cell r="CN676">
            <v>0</v>
          </cell>
          <cell r="CO676" t="str">
            <v>N/A</v>
          </cell>
          <cell r="CP676">
            <v>0</v>
          </cell>
          <cell r="CQ676" t="str">
            <v>N/A</v>
          </cell>
          <cell r="CR676">
            <v>0</v>
          </cell>
          <cell r="CS676" t="str">
            <v>N/A</v>
          </cell>
          <cell r="CT676">
            <v>0</v>
          </cell>
          <cell r="CU676" t="str">
            <v>N/A</v>
          </cell>
          <cell r="CV676">
            <v>0</v>
          </cell>
          <cell r="CW676">
            <v>3500000000</v>
          </cell>
          <cell r="CX676" t="str">
            <v>NO</v>
          </cell>
          <cell r="CY676" t="str">
            <v>N/A</v>
          </cell>
          <cell r="CZ676" t="str">
            <v>N/A</v>
          </cell>
          <cell r="DA676" t="str">
            <v>N/A</v>
          </cell>
          <cell r="DB676">
            <v>45412</v>
          </cell>
          <cell r="DC676">
            <v>45412</v>
          </cell>
          <cell r="DD676">
            <v>70</v>
          </cell>
          <cell r="DE676" t="str">
            <v>SI</v>
          </cell>
          <cell r="DF676" t="str">
            <v xml:space="preserve">Bogotá D.C. </v>
          </cell>
          <cell r="DG676" t="str">
            <v>N/A</v>
          </cell>
          <cell r="DH676" t="str">
            <v>N/A</v>
          </cell>
          <cell r="DI676" t="str">
            <v>N/A</v>
          </cell>
          <cell r="DJ676" t="str">
            <v>N/A</v>
          </cell>
          <cell r="DK676" t="str">
            <v>N/A</v>
          </cell>
          <cell r="DL676" t="str">
            <v>N/A</v>
          </cell>
          <cell r="DM676" t="str">
            <v>N/A</v>
          </cell>
          <cell r="DN676" t="str">
            <v>N/A</v>
          </cell>
          <cell r="DO676" t="str">
            <v>Ninguna</v>
          </cell>
          <cell r="DP676" t="str">
            <v>En ejecución</v>
          </cell>
          <cell r="DQ676" t="str">
            <v>Ingreso</v>
          </cell>
          <cell r="DR676" t="str">
            <v>N/A</v>
          </cell>
          <cell r="DS676" t="str">
            <v>N/A</v>
          </cell>
          <cell r="DT676" t="str">
            <v>N/A</v>
          </cell>
          <cell r="DU676" t="str">
            <v>N/A</v>
          </cell>
        </row>
        <row r="677">
          <cell r="AY677" t="str">
            <v>JEP-626-2023</v>
          </cell>
          <cell r="AZ677" t="str">
            <v>JEP-CSPO-622-2023</v>
          </cell>
          <cell r="BA677" t="str">
            <v>Angela Esquivel</v>
          </cell>
          <cell r="BB677">
            <v>45061</v>
          </cell>
          <cell r="BC677" t="str">
            <v>Lina María García Henao</v>
          </cell>
          <cell r="BD677" t="str">
            <v>Contratos o convenios que no requieren pluralidad de ofertas</v>
          </cell>
          <cell r="BE677" t="str">
            <v>1. Prestación de servicios</v>
          </cell>
          <cell r="BF677" t="str">
            <v>Cédula de ciudadanía</v>
          </cell>
          <cell r="BG677">
            <v>37727500</v>
          </cell>
          <cell r="BH677">
            <v>7</v>
          </cell>
          <cell r="BI677" t="str">
            <v>Persona Natural</v>
          </cell>
          <cell r="BJ677" t="str">
            <v>Bogotá D.C.</v>
          </cell>
          <cell r="BK677" t="str">
            <v>Prestar servicios profesionales para apoyar a la Subdirección de Planeación en la formulación, la ejecución, el monitoreo y el seguimiento de planes, programas, estrategias o proyectos, revisión y elaboración de documentos técnicos, así como el apoyo en gestión contractual y estratégica a cargo de la dependencia</v>
          </cell>
          <cell r="BL677" t="str">
            <v>Funciones de la dependencia</v>
          </cell>
          <cell r="BM677" t="str">
            <v>Harvey Danilo Suárez Morales</v>
          </cell>
          <cell r="BN677" t="str">
            <v>Secretaría Ejecutiva</v>
          </cell>
          <cell r="BO677" t="str">
            <v>AA- Subdirección de Planeación</v>
          </cell>
          <cell r="BP677" t="str">
            <v>Adela del Pilar Parra González</v>
          </cell>
          <cell r="BQ677">
            <v>52793194</v>
          </cell>
          <cell r="BR677" t="str">
            <v>AA- Subdirección de Planeación</v>
          </cell>
          <cell r="BS677" t="str">
            <v>N/A</v>
          </cell>
          <cell r="BT677" t="str">
            <v>N/A</v>
          </cell>
          <cell r="BU677" t="str">
            <v>N/A</v>
          </cell>
          <cell r="BV677" t="str">
            <v>Inversión</v>
          </cell>
          <cell r="BW677">
            <v>80272544</v>
          </cell>
          <cell r="BX677" t="str">
            <v>N/A</v>
          </cell>
          <cell r="BY677" t="str">
            <v>N/A</v>
          </cell>
          <cell r="BZ677">
            <v>11921668</v>
          </cell>
          <cell r="CA677" t="str">
            <v>N/A</v>
          </cell>
          <cell r="CB677">
            <v>93023</v>
          </cell>
          <cell r="CC677">
            <v>316723</v>
          </cell>
          <cell r="CD677">
            <v>2018011001175</v>
          </cell>
          <cell r="CE677">
            <v>45086</v>
          </cell>
          <cell r="CF677">
            <v>45090</v>
          </cell>
          <cell r="CG677" t="str">
            <v>N/A</v>
          </cell>
          <cell r="CH677" t="str">
            <v>N/A</v>
          </cell>
          <cell r="CI677" t="str">
            <v>N/A</v>
          </cell>
          <cell r="CJ677" t="str">
            <v>N/A</v>
          </cell>
          <cell r="CK677" t="str">
            <v>N/A</v>
          </cell>
          <cell r="CL677">
            <v>0</v>
          </cell>
          <cell r="CM677" t="str">
            <v>N/A</v>
          </cell>
          <cell r="CN677">
            <v>0</v>
          </cell>
          <cell r="CO677" t="str">
            <v>N/A</v>
          </cell>
          <cell r="CP677">
            <v>0</v>
          </cell>
          <cell r="CQ677" t="str">
            <v>N/A</v>
          </cell>
          <cell r="CR677">
            <v>0</v>
          </cell>
          <cell r="CS677" t="str">
            <v>N/A</v>
          </cell>
          <cell r="CT677">
            <v>0</v>
          </cell>
          <cell r="CU677" t="str">
            <v>N/A</v>
          </cell>
          <cell r="CV677">
            <v>0</v>
          </cell>
          <cell r="CW677">
            <v>80272544</v>
          </cell>
          <cell r="CX677" t="str">
            <v>NO</v>
          </cell>
          <cell r="CY677" t="str">
            <v>N/A</v>
          </cell>
          <cell r="CZ677" t="str">
            <v>N/A</v>
          </cell>
          <cell r="DA677" t="str">
            <v>N/A</v>
          </cell>
          <cell r="DB677">
            <v>45291</v>
          </cell>
          <cell r="DC677">
            <v>45291</v>
          </cell>
          <cell r="DD677">
            <v>-51</v>
          </cell>
          <cell r="DE677" t="str">
            <v>NO</v>
          </cell>
          <cell r="DF677" t="str">
            <v>Bogotá D.C.</v>
          </cell>
          <cell r="DG677" t="str">
            <v>Cumplimiento</v>
          </cell>
          <cell r="DH677" t="str">
            <v>33-47-101011637</v>
          </cell>
          <cell r="DI677">
            <v>0</v>
          </cell>
          <cell r="DJ677" t="str">
            <v>Seguros del Estado S.A.</v>
          </cell>
          <cell r="DK677">
            <v>45090</v>
          </cell>
          <cell r="DL677" t="str">
            <v>09/06/2023 - 30/06/2024</v>
          </cell>
          <cell r="DM677">
            <v>45090</v>
          </cell>
          <cell r="DN677" t="str">
            <v>https://jepcolombia.sharepoint.com/:b:/g/SE/DAJ/SDC/EVM1XdA0dQdIo9yP4KWRi_MB_g7iJhRVFhUDkaiOG-J_ng?e=TlbOMW</v>
          </cell>
          <cell r="DO677" t="str">
            <v>Ninguna</v>
          </cell>
          <cell r="DP677" t="str">
            <v>Terminado</v>
          </cell>
          <cell r="DQ677" t="str">
            <v>Ingreso</v>
          </cell>
          <cell r="DR677" t="str">
            <v>N/A</v>
          </cell>
          <cell r="DS677" t="str">
            <v>DERECHO</v>
          </cell>
          <cell r="DT677" t="str">
            <v>N/A</v>
          </cell>
          <cell r="DU677" t="str">
            <v>FEMENINO</v>
          </cell>
        </row>
        <row r="678">
          <cell r="AY678" t="str">
            <v>JEP-597-2023</v>
          </cell>
          <cell r="AZ678" t="str">
            <v>JEP-CSPO-593-2023</v>
          </cell>
          <cell r="BA678" t="str">
            <v>Carlos Torres</v>
          </cell>
          <cell r="BB678">
            <v>45044</v>
          </cell>
          <cell r="BC678" t="str">
            <v>Camilo Andres Barrios Tavera</v>
          </cell>
          <cell r="BD678" t="str">
            <v>Contratos o convenios que no requieren pluralidad de ofertas</v>
          </cell>
          <cell r="BE678" t="str">
            <v>1. Prestación de servicios</v>
          </cell>
          <cell r="BF678" t="str">
            <v>Cédula de ciudadanía</v>
          </cell>
          <cell r="BG678">
            <v>1012345233</v>
          </cell>
          <cell r="BH678">
            <v>5</v>
          </cell>
          <cell r="BI678" t="str">
            <v>Persona Natural</v>
          </cell>
          <cell r="BJ678" t="str">
            <v>Bogotá D.C.</v>
          </cell>
          <cell r="BK678" t="str">
            <v>Prestar servicios técnicos para apoyar al Departamento de Atención a Víctimas en las gestiones operativas, técnicas y documentales encaminadas a la acreditación administrativas como parte de la asistencia técnica a las actuaciones y decisiones judiciales, atendiendo los enfoques diferenciales</v>
          </cell>
          <cell r="BL678" t="str">
            <v>Administrativo Transversal</v>
          </cell>
          <cell r="BM678" t="str">
            <v>Harvey Danilo Suárez Morales</v>
          </cell>
          <cell r="BN678" t="str">
            <v>Secretaría Ejecutiva</v>
          </cell>
          <cell r="BO678" t="str">
            <v xml:space="preserve">BB- Departamento de Atención a Victimas </v>
          </cell>
          <cell r="BP678" t="str">
            <v>Claudia Viviana Ferro Buitrago</v>
          </cell>
          <cell r="BQ678">
            <v>52032888</v>
          </cell>
          <cell r="BR678" t="str">
            <v xml:space="preserve">BB- Departamento de Atención a Victimas </v>
          </cell>
          <cell r="BS678" t="str">
            <v>Sandra Helena
Narváez Ramírez C.C. 51.859.703 hasta por el término que dure la
ausencia de su titular</v>
          </cell>
          <cell r="BT678" t="str">
            <v>N/A</v>
          </cell>
          <cell r="BU678" t="str">
            <v>N/A</v>
          </cell>
          <cell r="BV678" t="str">
            <v>Inversión</v>
          </cell>
          <cell r="BW678">
            <v>23907072</v>
          </cell>
          <cell r="BX678" t="str">
            <v>N/A</v>
          </cell>
          <cell r="BY678" t="str">
            <v>N/A</v>
          </cell>
          <cell r="BZ678">
            <v>3415296</v>
          </cell>
          <cell r="CA678" t="str">
            <v>N/A</v>
          </cell>
          <cell r="CB678">
            <v>84323</v>
          </cell>
          <cell r="CC678">
            <v>235823</v>
          </cell>
          <cell r="CD678">
            <v>2022011000068</v>
          </cell>
          <cell r="CE678">
            <v>45054</v>
          </cell>
          <cell r="CF678">
            <v>45057</v>
          </cell>
          <cell r="CG678" t="str">
            <v>N/A</v>
          </cell>
          <cell r="CH678" t="str">
            <v>N/A</v>
          </cell>
          <cell r="CI678" t="str">
            <v>N/A</v>
          </cell>
          <cell r="CJ678" t="str">
            <v>N/A</v>
          </cell>
          <cell r="CK678" t="str">
            <v>N/A</v>
          </cell>
          <cell r="CL678">
            <v>2390703</v>
          </cell>
          <cell r="CM678">
            <v>45287</v>
          </cell>
          <cell r="CN678">
            <v>7459006</v>
          </cell>
          <cell r="CO678">
            <v>45287</v>
          </cell>
          <cell r="CP678">
            <v>0</v>
          </cell>
          <cell r="CQ678" t="str">
            <v>N/A</v>
          </cell>
          <cell r="CR678">
            <v>0</v>
          </cell>
          <cell r="CS678" t="str">
            <v>N/A</v>
          </cell>
          <cell r="CT678">
            <v>1</v>
          </cell>
          <cell r="CU678">
            <v>45257</v>
          </cell>
          <cell r="CV678">
            <v>91</v>
          </cell>
          <cell r="CW678">
            <v>33756781</v>
          </cell>
          <cell r="CX678" t="str">
            <v>SI</v>
          </cell>
          <cell r="CY678">
            <v>7459006</v>
          </cell>
          <cell r="CZ678" t="str">
            <v>N/A</v>
          </cell>
          <cell r="DA678" t="str">
            <v>N/A</v>
          </cell>
          <cell r="DB678">
            <v>45260</v>
          </cell>
          <cell r="DC678">
            <v>45351</v>
          </cell>
          <cell r="DD678">
            <v>9</v>
          </cell>
          <cell r="DE678" t="str">
            <v>NO</v>
          </cell>
          <cell r="DF678" t="str">
            <v>Bogotá D.C.</v>
          </cell>
          <cell r="DG678" t="str">
            <v>Cumplimiento</v>
          </cell>
          <cell r="DH678" t="str">
            <v>02-45-101000683</v>
          </cell>
          <cell r="DI678">
            <v>0</v>
          </cell>
          <cell r="DJ678" t="str">
            <v>Seguros del Estado S.A.</v>
          </cell>
          <cell r="DK678">
            <v>45055</v>
          </cell>
          <cell r="DL678" t="str">
            <v>08/05/2023 - 30/05/2024</v>
          </cell>
          <cell r="DM678">
            <v>45057</v>
          </cell>
          <cell r="DN678" t="str">
            <v>https://jepcolombia.sharepoint.com/:b:/g/SE/DAJ/SDC/EVwQxCz7cntAjhB2NF2Kx2IBRAqrJ9bzGqVs1ZkpEDiHMA?e=h2s042</v>
          </cell>
          <cell r="DO678" t="str">
            <v>Mediante otrosí N°1 el 27/11/2023 se publica la adición y prórroga del contrato JEP-597-2023 -  Camilo Andrés Barrios Tavera 
Mediante Otrosí N°1 el 27/12/2023 se publica la adición y prórroga del contrato JEP-597-2023 VF</v>
          </cell>
          <cell r="DP678" t="str">
            <v>En ejecución</v>
          </cell>
          <cell r="DQ678" t="str">
            <v>Adición y Prórroga</v>
          </cell>
          <cell r="DR678" t="str">
            <v>N/A</v>
          </cell>
          <cell r="DS678" t="str">
            <v>ADMINISTRADOCIÓN PÚBLICA</v>
          </cell>
          <cell r="DT678" t="str">
            <v>N/A</v>
          </cell>
          <cell r="DU678" t="str">
            <v>MASCULINO</v>
          </cell>
        </row>
        <row r="679">
          <cell r="AY679" t="str">
            <v>JEP-657-2023</v>
          </cell>
          <cell r="AZ679" t="str">
            <v>JEP-CSPO-649-2023</v>
          </cell>
          <cell r="BA679" t="str">
            <v>Carlos Torres</v>
          </cell>
          <cell r="BB679">
            <v>45077</v>
          </cell>
          <cell r="BC679" t="str">
            <v>Nidia Yasmid Gomez Sanchez</v>
          </cell>
          <cell r="BD679" t="str">
            <v>Contratos o convenios que no requieren pluralidad de ofertas</v>
          </cell>
          <cell r="BE679" t="str">
            <v>1. Prestación de servicios</v>
          </cell>
          <cell r="BF679" t="str">
            <v>Cédula de ciudadanía</v>
          </cell>
          <cell r="BG679">
            <v>52529120</v>
          </cell>
          <cell r="BH679">
            <v>7</v>
          </cell>
          <cell r="BI679" t="str">
            <v>Persona Natural</v>
          </cell>
          <cell r="BJ679" t="str">
            <v>Soacha</v>
          </cell>
          <cell r="BK679" t="str">
            <v>Prestar servicios técnicos para apoyar al Departamento de Atención a Víctimas en las gestiones operativas, técnicas y documentales encaminadas a la acreditación administrativas como parte de la asistencia técnica a las actuaciones y decisiones judiciales, atendiendo los enfoques diferenciales</v>
          </cell>
          <cell r="BL679" t="str">
            <v>Misional</v>
          </cell>
          <cell r="BM679" t="str">
            <v>Harvey Danilo Suárez Morales</v>
          </cell>
          <cell r="BN679" t="str">
            <v>Secretaría Ejecutiva</v>
          </cell>
          <cell r="BO679" t="str">
            <v xml:space="preserve">BB- Departamento de Atención a Victimas </v>
          </cell>
          <cell r="BP679" t="str">
            <v>Claudia Viviana Ferro Buitrago</v>
          </cell>
          <cell r="BQ679">
            <v>52032888</v>
          </cell>
          <cell r="BR679" t="str">
            <v xml:space="preserve">BB- Departamento de Atención a Victimas </v>
          </cell>
          <cell r="BS679" t="str">
            <v>Sandra Helena
Narváez Ramírez C.C. 51.859.703 hasta por el término que dure la
ausencia de su titular</v>
          </cell>
          <cell r="BT679" t="str">
            <v>N/A</v>
          </cell>
          <cell r="BU679" t="str">
            <v>N/A</v>
          </cell>
          <cell r="BV679" t="str">
            <v>Inversión</v>
          </cell>
          <cell r="BW679">
            <v>23907072</v>
          </cell>
          <cell r="BX679" t="str">
            <v>N/A</v>
          </cell>
          <cell r="BY679" t="str">
            <v>N/A</v>
          </cell>
          <cell r="BZ679">
            <v>3415296</v>
          </cell>
          <cell r="CA679" t="str">
            <v>N/A</v>
          </cell>
          <cell r="CB679">
            <v>84423</v>
          </cell>
          <cell r="CC679">
            <v>303123</v>
          </cell>
          <cell r="CD679">
            <v>2022011000068</v>
          </cell>
          <cell r="CE679">
            <v>45082</v>
          </cell>
          <cell r="CF679">
            <v>45084</v>
          </cell>
          <cell r="CG679" t="str">
            <v>N/A</v>
          </cell>
          <cell r="CH679" t="str">
            <v>N/A</v>
          </cell>
          <cell r="CI679" t="str">
            <v>N/A</v>
          </cell>
          <cell r="CJ679" t="str">
            <v>N/A</v>
          </cell>
          <cell r="CK679" t="str">
            <v>N/A</v>
          </cell>
          <cell r="CL679">
            <v>0</v>
          </cell>
          <cell r="CM679" t="str">
            <v>N/A</v>
          </cell>
          <cell r="CN679">
            <v>0</v>
          </cell>
          <cell r="CO679" t="str">
            <v>N/A</v>
          </cell>
          <cell r="CP679">
            <v>0</v>
          </cell>
          <cell r="CQ679" t="str">
            <v>N/A</v>
          </cell>
          <cell r="CR679">
            <v>0</v>
          </cell>
          <cell r="CS679" t="str">
            <v>N/A</v>
          </cell>
          <cell r="CT679">
            <v>0</v>
          </cell>
          <cell r="CU679" t="str">
            <v>N/A</v>
          </cell>
          <cell r="CV679">
            <v>0</v>
          </cell>
          <cell r="CW679">
            <v>23907072</v>
          </cell>
          <cell r="CX679" t="str">
            <v>NO</v>
          </cell>
          <cell r="CY679" t="str">
            <v>N/A</v>
          </cell>
          <cell r="CZ679" t="str">
            <v>N/A</v>
          </cell>
          <cell r="DA679" t="str">
            <v>N/A</v>
          </cell>
          <cell r="DB679">
            <v>45291</v>
          </cell>
          <cell r="DC679">
            <v>45291</v>
          </cell>
          <cell r="DD679">
            <v>-51</v>
          </cell>
          <cell r="DE679" t="str">
            <v>NO</v>
          </cell>
          <cell r="DF679" t="str">
            <v>Bogotá D.C.</v>
          </cell>
          <cell r="DG679" t="str">
            <v>Cumplimiento</v>
          </cell>
          <cell r="DH679" t="str">
            <v xml:space="preserve">	25-47-101004031</v>
          </cell>
          <cell r="DI679">
            <v>2</v>
          </cell>
          <cell r="DJ679" t="str">
            <v>Seguros del Estado S.A.</v>
          </cell>
          <cell r="DK679">
            <v>45083</v>
          </cell>
          <cell r="DL679" t="str">
            <v>05/06/2023 - 05/07/2024</v>
          </cell>
          <cell r="DM679">
            <v>45084</v>
          </cell>
          <cell r="DN679" t="str">
            <v>https://jepcolombia.sharepoint.com/:b:/g/SE/DAJ/SDC/Ee4YrRN5NkJNiJ-Q-AXp0IwBd9x0pxlWSTrA2aXJs4SzgA?e=0zddeh</v>
          </cell>
          <cell r="DO679" t="str">
            <v>Ninguna</v>
          </cell>
          <cell r="DP679" t="str">
            <v>Terminado</v>
          </cell>
          <cell r="DQ679" t="str">
            <v>Ingreso</v>
          </cell>
          <cell r="DR679" t="str">
            <v>N/A</v>
          </cell>
          <cell r="DS679" t="str">
            <v>TÉCNICA AUXILIAR CONTABLE</v>
          </cell>
          <cell r="DT679" t="str">
            <v>N/A</v>
          </cell>
          <cell r="DU679" t="str">
            <v>FEMENINO</v>
          </cell>
        </row>
        <row r="680">
          <cell r="AY680" t="str">
            <v>JEP-662-2023</v>
          </cell>
          <cell r="AZ680" t="str">
            <v>JEP-CSPO-652-2023</v>
          </cell>
          <cell r="BA680" t="str">
            <v>Carlos Torres</v>
          </cell>
          <cell r="BB680">
            <v>45082</v>
          </cell>
          <cell r="BC680" t="str">
            <v>Franz Alexander Barbosa Reyes</v>
          </cell>
          <cell r="BD680" t="str">
            <v>Contratos o convenios que no requieren pluralidad de ofertas</v>
          </cell>
          <cell r="BE680" t="str">
            <v>1. Prestación de servicios</v>
          </cell>
          <cell r="BF680" t="str">
            <v>Cédula de ciudadanía</v>
          </cell>
          <cell r="BG680">
            <v>1033808784</v>
          </cell>
          <cell r="BH680">
            <v>6</v>
          </cell>
          <cell r="BI680" t="str">
            <v>Persona Natural</v>
          </cell>
          <cell r="BJ680" t="str">
            <v>Bogotá D.C.</v>
          </cell>
          <cell r="BK680" t="str">
            <v>Prestar servicios técnicos para apoyar al departamento de atención a víctimas en las gestiones operativas, técnicas y documentales encaminadas a la acreditación administrativas como parte de la asistencia técnica a las actuaciones y decisiones judiciales, atendiendo los enfoques diferenciales</v>
          </cell>
          <cell r="BL680" t="str">
            <v>Funciones de la dependencia</v>
          </cell>
          <cell r="BM680" t="str">
            <v>Harvey Danilo Suárez Morales</v>
          </cell>
          <cell r="BN680" t="str">
            <v>Secretaría Ejecutiva</v>
          </cell>
          <cell r="BO680" t="str">
            <v xml:space="preserve">BB- Departamento de Atención a Victimas </v>
          </cell>
          <cell r="BP680" t="str">
            <v>Claudia Viviana Ferro Buitrago</v>
          </cell>
          <cell r="BQ680">
            <v>52032888</v>
          </cell>
          <cell r="BR680" t="str">
            <v xml:space="preserve">BB- Departamento de Atención a Victimas </v>
          </cell>
          <cell r="BS680" t="str">
            <v>Sandra Helena
Narváez Ramírez C.C. 51.859.703 hasta por el término que dure la
ausencia de su titular</v>
          </cell>
          <cell r="BT680" t="str">
            <v>N/A</v>
          </cell>
          <cell r="BU680" t="str">
            <v>N/A</v>
          </cell>
          <cell r="BV680" t="str">
            <v>Inversión</v>
          </cell>
          <cell r="BW680">
            <v>23907072</v>
          </cell>
          <cell r="BX680" t="str">
            <v>N/A</v>
          </cell>
          <cell r="BY680" t="str">
            <v>N/A</v>
          </cell>
          <cell r="BZ680">
            <v>3415296</v>
          </cell>
          <cell r="CA680" t="str">
            <v>N/A</v>
          </cell>
          <cell r="CB680">
            <v>84523</v>
          </cell>
          <cell r="CC680">
            <v>317123</v>
          </cell>
          <cell r="CD680">
            <v>2022011000068</v>
          </cell>
          <cell r="CE680">
            <v>45086</v>
          </cell>
          <cell r="CF680">
            <v>45091</v>
          </cell>
          <cell r="CG680" t="str">
            <v>N/A</v>
          </cell>
          <cell r="CH680" t="str">
            <v>N/A</v>
          </cell>
          <cell r="CI680" t="str">
            <v>N/A</v>
          </cell>
          <cell r="CJ680" t="str">
            <v>N/A</v>
          </cell>
          <cell r="CK680" t="str">
            <v>N/A</v>
          </cell>
          <cell r="CL680">
            <v>0</v>
          </cell>
          <cell r="CM680" t="str">
            <v>N/A</v>
          </cell>
          <cell r="CN680">
            <v>0</v>
          </cell>
          <cell r="CO680" t="str">
            <v>N/A</v>
          </cell>
          <cell r="CP680">
            <v>0</v>
          </cell>
          <cell r="CQ680" t="str">
            <v>N/A</v>
          </cell>
          <cell r="CR680">
            <v>0</v>
          </cell>
          <cell r="CS680" t="str">
            <v>N/A</v>
          </cell>
          <cell r="CT680">
            <v>0</v>
          </cell>
          <cell r="CU680" t="str">
            <v>N/A</v>
          </cell>
          <cell r="CV680">
            <v>0</v>
          </cell>
          <cell r="CW680">
            <v>23907072</v>
          </cell>
          <cell r="CX680" t="str">
            <v>NO</v>
          </cell>
          <cell r="CY680" t="str">
            <v>N/A</v>
          </cell>
          <cell r="CZ680" t="str">
            <v>N/A</v>
          </cell>
          <cell r="DA680" t="str">
            <v>N/A</v>
          </cell>
          <cell r="DB680">
            <v>45291</v>
          </cell>
          <cell r="DC680">
            <v>45291</v>
          </cell>
          <cell r="DD680">
            <v>-51</v>
          </cell>
          <cell r="DE680" t="str">
            <v>NO</v>
          </cell>
          <cell r="DF680" t="str">
            <v>Bogotá D.C.</v>
          </cell>
          <cell r="DG680" t="str">
            <v>Cumplimiento</v>
          </cell>
          <cell r="DH680" t="str">
            <v xml:space="preserve">	21-47-101029445</v>
          </cell>
          <cell r="DI680">
            <v>0</v>
          </cell>
          <cell r="DJ680" t="str">
            <v>Seguros del Estado S.A.</v>
          </cell>
          <cell r="DK680">
            <v>45090</v>
          </cell>
          <cell r="DL680" t="str">
            <v>09/06/2023 - 30/06/2024</v>
          </cell>
          <cell r="DM680">
            <v>45090</v>
          </cell>
          <cell r="DN680" t="str">
            <v>https://jepcolombia.sharepoint.com/:b:/g/SE/DAJ/SDC/EScqak4kgEpIoXzn3x7aN2UBz6Z1gx3bnjjUong-OsxkBw?e=rjO9v3</v>
          </cell>
          <cell r="DO680" t="str">
            <v>Ninguna</v>
          </cell>
          <cell r="DP680" t="str">
            <v>Terminado</v>
          </cell>
          <cell r="DQ680" t="str">
            <v>Ingreso</v>
          </cell>
          <cell r="DR680" t="str">
            <v>N/A</v>
          </cell>
          <cell r="DS680" t="str">
            <v>GESTIÓN DOCUMENTAL Y TELEMERCADEO EN CONTACT CENTER</v>
          </cell>
          <cell r="DT680" t="str">
            <v>N/A</v>
          </cell>
          <cell r="DU680" t="str">
            <v>MASCULINO</v>
          </cell>
        </row>
        <row r="681">
          <cell r="AY681" t="str">
            <v>JEP-616-2023</v>
          </cell>
          <cell r="AZ681" t="str">
            <v>JEP-CSPO-612-2023</v>
          </cell>
          <cell r="BA681" t="str">
            <v>Carlos Torres</v>
          </cell>
          <cell r="BB681">
            <v>45057</v>
          </cell>
          <cell r="BC681" t="str">
            <v>Fabiola Andrea Rivera Diaz</v>
          </cell>
          <cell r="BD681" t="str">
            <v>Contratos o convenios que no requieren pluralidad de ofertas</v>
          </cell>
          <cell r="BE681" t="str">
            <v>1. Prestación de servicios</v>
          </cell>
          <cell r="BF681" t="str">
            <v>Cédula de ciudadanía</v>
          </cell>
          <cell r="BG681">
            <v>52436805</v>
          </cell>
          <cell r="BH681">
            <v>3</v>
          </cell>
          <cell r="BI681" t="str">
            <v>Persona Natural</v>
          </cell>
          <cell r="BJ681" t="str">
            <v>Bogotá D.C.</v>
          </cell>
          <cell r="BK681" t="str">
            <v>Prestar servicios técnicos para apoyar al Departamento de Atención a Víctimas en las gestiones operativas, técnicas y documentales encaminadas a la acreditación administrativas como parte de la asistencia técnica a las actuaciones y decisiones judiciales, atendiendo los enfoques diferenciales
-	ítem 710 del Plan Anual de Adquisiciones</v>
          </cell>
          <cell r="BL681" t="str">
            <v>Administrativo Transversal</v>
          </cell>
          <cell r="BM681" t="str">
            <v>Harvey Danilo Suárez Morales</v>
          </cell>
          <cell r="BN681" t="str">
            <v>Secretaría Ejecutiva</v>
          </cell>
          <cell r="BO681" t="str">
            <v xml:space="preserve">BB- Departamento de Atención a Victimas </v>
          </cell>
          <cell r="BP681" t="str">
            <v>Claudia Viviana Ferro Buitrago</v>
          </cell>
          <cell r="BQ681">
            <v>52032888</v>
          </cell>
          <cell r="BR681" t="str">
            <v xml:space="preserve">BB- Departamento de Atención a Victimas </v>
          </cell>
          <cell r="BS681" t="str">
            <v>Sandra Helena
Narváez Ramírez C.C. 51.859.703 hasta por el término que dure la
ausencia de su titular</v>
          </cell>
          <cell r="BT681" t="str">
            <v>N/A</v>
          </cell>
          <cell r="BU681" t="str">
            <v>N/A</v>
          </cell>
          <cell r="BV681" t="str">
            <v>Inversión</v>
          </cell>
          <cell r="BW681">
            <v>23907072</v>
          </cell>
          <cell r="BX681" t="str">
            <v>N/A</v>
          </cell>
          <cell r="BY681" t="str">
            <v>N/A</v>
          </cell>
          <cell r="BZ681">
            <v>3415296</v>
          </cell>
          <cell r="CA681" t="str">
            <v>N/A</v>
          </cell>
          <cell r="CB681">
            <v>84623</v>
          </cell>
          <cell r="CC681">
            <v>247023</v>
          </cell>
          <cell r="CD681" t="str">
            <v xml:space="preserve">	2022011000068</v>
          </cell>
          <cell r="CE681">
            <v>45062</v>
          </cell>
          <cell r="CF681">
            <v>45065</v>
          </cell>
          <cell r="CG681" t="str">
            <v>N/A</v>
          </cell>
          <cell r="CH681" t="str">
            <v>N/A</v>
          </cell>
          <cell r="CI681" t="str">
            <v>N/A</v>
          </cell>
          <cell r="CJ681" t="str">
            <v>N/A</v>
          </cell>
          <cell r="CK681" t="str">
            <v>N/A</v>
          </cell>
          <cell r="CL681">
            <v>1479959</v>
          </cell>
          <cell r="CM681" t="str">
            <v>N/A</v>
          </cell>
          <cell r="CN681">
            <v>0</v>
          </cell>
          <cell r="CO681" t="str">
            <v>N/A</v>
          </cell>
          <cell r="CP681">
            <v>0</v>
          </cell>
          <cell r="CQ681" t="str">
            <v>N/A</v>
          </cell>
          <cell r="CR681">
            <v>0</v>
          </cell>
          <cell r="CS681" t="str">
            <v>N/A</v>
          </cell>
          <cell r="CT681">
            <v>1</v>
          </cell>
          <cell r="CU681">
            <v>45260</v>
          </cell>
          <cell r="CV681">
            <v>31</v>
          </cell>
          <cell r="CW681">
            <v>25387031</v>
          </cell>
          <cell r="CX681" t="str">
            <v>NO</v>
          </cell>
          <cell r="CY681" t="str">
            <v>N/A</v>
          </cell>
          <cell r="CZ681" t="str">
            <v>N/A</v>
          </cell>
          <cell r="DA681" t="str">
            <v>N/A</v>
          </cell>
          <cell r="DB681">
            <v>45260</v>
          </cell>
          <cell r="DC681">
            <v>45291</v>
          </cell>
          <cell r="DD681">
            <v>-51</v>
          </cell>
          <cell r="DE681" t="str">
            <v>NO</v>
          </cell>
          <cell r="DF681" t="str">
            <v>Bogotá D.C.</v>
          </cell>
          <cell r="DG681" t="str">
            <v>Cumplimiento</v>
          </cell>
          <cell r="DH681" t="str">
            <v>25-47-101003991</v>
          </cell>
          <cell r="DI681">
            <v>0</v>
          </cell>
          <cell r="DJ681" t="str">
            <v>Seguros del Estado S.A.</v>
          </cell>
          <cell r="DK681">
            <v>45064</v>
          </cell>
          <cell r="DL681" t="str">
            <v>16/05/2023 - 01/07/2024</v>
          </cell>
          <cell r="DM681">
            <v>45065</v>
          </cell>
          <cell r="DN681" t="str">
            <v>https://jepcolombia.sharepoint.com/:b:/g/SE/DAJ/SDC/EQLDOUV8aEhOg4jucn0CuoQBVKRb7rfX4vU0lNncW2ac4g?e=AgdD8L</v>
          </cell>
          <cell r="DO681" t="str">
            <v>Mediante otrosí N°1 el 30/11/2023 se publica la adición y prórroga del contrato JEP-616-2023 - Departamento de Atención a Víctimas</v>
          </cell>
          <cell r="DP681" t="str">
            <v>Terminado</v>
          </cell>
          <cell r="DQ681" t="str">
            <v>Adición y Prórroga</v>
          </cell>
          <cell r="DR681" t="str">
            <v>N/A</v>
          </cell>
          <cell r="DS681" t="str">
            <v>TECNICO EN CIENCIAS DE LA COMPUTACION</v>
          </cell>
          <cell r="DT681" t="str">
            <v>N/A</v>
          </cell>
          <cell r="DU681" t="str">
            <v>FEMENINO</v>
          </cell>
        </row>
        <row r="682">
          <cell r="AY682" t="str">
            <v>JEP-591-2023</v>
          </cell>
          <cell r="AZ682" t="str">
            <v>JEP-CSPO-587-2023</v>
          </cell>
          <cell r="BA682" t="str">
            <v>Carlos Torres</v>
          </cell>
          <cell r="BB682">
            <v>45043</v>
          </cell>
          <cell r="BC682" t="str">
            <v>Laura Camila Molina Torres</v>
          </cell>
          <cell r="BD682" t="str">
            <v>Contratos o convenios que no requieren pluralidad de ofertas</v>
          </cell>
          <cell r="BE682" t="str">
            <v>1. Prestación de servicios</v>
          </cell>
          <cell r="BF682" t="str">
            <v>Cédula de ciudadanía</v>
          </cell>
          <cell r="BG682">
            <v>1026259549</v>
          </cell>
          <cell r="BH682">
            <v>1</v>
          </cell>
          <cell r="BI682" t="str">
            <v>Persona Natural</v>
          </cell>
          <cell r="BJ682" t="str">
            <v>Bogotá D.C.</v>
          </cell>
          <cell r="BK682" t="str">
            <v>Prestar servicios profesionales para apoyar al departamento de atención a víctimas en la revisión administrativa de solicitudes de acreditación como parte de la asistencia técnica a las actuaciones y decisiones judiciales, atendiendo los enfoques diferenciales</v>
          </cell>
          <cell r="BL682" t="str">
            <v>Funciones de la dependencia</v>
          </cell>
          <cell r="BM682" t="str">
            <v>Harvey Danilo Suárez Morales</v>
          </cell>
          <cell r="BN682" t="str">
            <v>Secretaría Ejecutiva</v>
          </cell>
          <cell r="BO682" t="str">
            <v xml:space="preserve">BB- Departamento de Atención a Victimas </v>
          </cell>
          <cell r="BP682" t="str">
            <v>Claudia Viviana Ferro Buitrago</v>
          </cell>
          <cell r="BQ682">
            <v>52032888</v>
          </cell>
          <cell r="BR682" t="str">
            <v xml:space="preserve">BB- Departamento de Atención a Victimas </v>
          </cell>
          <cell r="BS682" t="str">
            <v>Sandra Helena
Narváez Ramírez C.C. 51.859.703 hasta por el término que dure la
ausencia de su titular</v>
          </cell>
          <cell r="BT682" t="str">
            <v>N/A</v>
          </cell>
          <cell r="BU682" t="str">
            <v>N/A</v>
          </cell>
          <cell r="BV682" t="str">
            <v>Inversión</v>
          </cell>
          <cell r="BW682">
            <v>26563411</v>
          </cell>
          <cell r="BX682" t="str">
            <v>N/A</v>
          </cell>
          <cell r="BY682" t="str">
            <v>N/A</v>
          </cell>
          <cell r="BZ682">
            <v>3794773</v>
          </cell>
          <cell r="CA682" t="str">
            <v>N/A</v>
          </cell>
          <cell r="CB682">
            <v>84723</v>
          </cell>
          <cell r="CC682">
            <v>235723</v>
          </cell>
          <cell r="CD682">
            <v>2022011000068</v>
          </cell>
          <cell r="CE682">
            <v>45054</v>
          </cell>
          <cell r="CF682">
            <v>45056</v>
          </cell>
          <cell r="CG682" t="str">
            <v>N/A</v>
          </cell>
          <cell r="CH682" t="str">
            <v>N/A</v>
          </cell>
          <cell r="CI682" t="str">
            <v>N/A</v>
          </cell>
          <cell r="CJ682" t="str">
            <v>N/A</v>
          </cell>
          <cell r="CK682" t="str">
            <v>N/A</v>
          </cell>
          <cell r="CL682">
            <v>2782824</v>
          </cell>
          <cell r="CM682" t="str">
            <v>30/11//2023</v>
          </cell>
          <cell r="CN682">
            <v>8287784</v>
          </cell>
          <cell r="CO682">
            <v>45351</v>
          </cell>
          <cell r="CP682">
            <v>0</v>
          </cell>
          <cell r="CQ682" t="str">
            <v>N/A</v>
          </cell>
          <cell r="CR682">
            <v>0</v>
          </cell>
          <cell r="CS682" t="str">
            <v>N/A</v>
          </cell>
          <cell r="CT682">
            <v>1</v>
          </cell>
          <cell r="CU682" t="str">
            <v>30/11//2023</v>
          </cell>
          <cell r="CV682">
            <v>91</v>
          </cell>
          <cell r="CW682">
            <v>37634019</v>
          </cell>
          <cell r="CX682" t="str">
            <v>SI</v>
          </cell>
          <cell r="CY682">
            <v>8287784</v>
          </cell>
          <cell r="CZ682" t="str">
            <v>N/A</v>
          </cell>
          <cell r="DA682" t="str">
            <v>N/A</v>
          </cell>
          <cell r="DB682">
            <v>45260</v>
          </cell>
          <cell r="DC682">
            <v>45351</v>
          </cell>
          <cell r="DD682">
            <v>9</v>
          </cell>
          <cell r="DE682" t="str">
            <v>NO</v>
          </cell>
          <cell r="DF682" t="str">
            <v>Bogotá D.C.</v>
          </cell>
          <cell r="DG682" t="str">
            <v>Cumplimiento</v>
          </cell>
          <cell r="DH682" t="str">
            <v>21-47-101028614</v>
          </cell>
          <cell r="DI682">
            <v>0</v>
          </cell>
          <cell r="DJ682" t="str">
            <v>Seguros del Estado S.A.</v>
          </cell>
          <cell r="DK682">
            <v>45055</v>
          </cell>
          <cell r="DL682" t="str">
            <v>08/05/2023 - 31/05/2024</v>
          </cell>
          <cell r="DM682">
            <v>45056</v>
          </cell>
          <cell r="DN682" t="str">
            <v>https://jepcolombia.sharepoint.com/:b:/g/SE/DAJ/SDC/EXgGRUaIqp9Er-I1dDR-w28BzHQ2Yj59ZviYoEenJn-cQg?e=ec8aDl</v>
          </cell>
          <cell r="DO682" t="str">
            <v xml:space="preserve">Mediante otrosí N°1 el 30/11/2023 se publica la adición y prórroga del contrato JEP-591-2023 </v>
          </cell>
          <cell r="DP682" t="str">
            <v>En ejecución</v>
          </cell>
          <cell r="DQ682" t="str">
            <v>Adición y prórroga</v>
          </cell>
          <cell r="DR682" t="str">
            <v>N/A</v>
          </cell>
          <cell r="DS682" t="str">
            <v>TRABAJO SOCIAL</v>
          </cell>
          <cell r="DT682" t="str">
            <v>N/A</v>
          </cell>
          <cell r="DU682" t="str">
            <v>FEMENINO</v>
          </cell>
        </row>
        <row r="683">
          <cell r="AY683" t="str">
            <v>JEP-560-2023</v>
          </cell>
          <cell r="AZ683" t="str">
            <v>JEP-CSPO-557-2023</v>
          </cell>
          <cell r="BA683" t="str">
            <v>Carlos Torres</v>
          </cell>
          <cell r="BB683">
            <v>45029</v>
          </cell>
          <cell r="BC683" t="str">
            <v>Carolina Alarcon Hueso</v>
          </cell>
          <cell r="BD683" t="str">
            <v>Contratos o convenios que no requieren pluralidad de ofertas</v>
          </cell>
          <cell r="BE683" t="str">
            <v>1. Prestación de servicios</v>
          </cell>
          <cell r="BF683" t="str">
            <v>Cédula de ciudadanía</v>
          </cell>
          <cell r="BG683">
            <v>1020813844</v>
          </cell>
          <cell r="BH683">
            <v>2</v>
          </cell>
          <cell r="BI683" t="str">
            <v>Persona Natural</v>
          </cell>
          <cell r="BJ683" t="str">
            <v>Bogotá D.C.</v>
          </cell>
          <cell r="BK683" t="str">
            <v>Prestar servicios profesionales para apoyar al Departamento de Atención a Víctimas en la revisión administrativa de solicitudes de acreditación como parte de la asistencia técnica a las actuaciones y decisiones judiciales, atendiendo los enfoques diferenciales</v>
          </cell>
          <cell r="BL683" t="str">
            <v>Funciones de la dependencia</v>
          </cell>
          <cell r="BM683" t="str">
            <v>Harvey Danilo Suárez Morales</v>
          </cell>
          <cell r="BN683" t="str">
            <v>Secretaría Ejecutiva</v>
          </cell>
          <cell r="BO683" t="str">
            <v xml:space="preserve">BB- Departamento de Atención a Victimas </v>
          </cell>
          <cell r="BP683" t="str">
            <v>Claudia Viviana Ferro Buitrago</v>
          </cell>
          <cell r="BQ683">
            <v>52032888</v>
          </cell>
          <cell r="BR683" t="str">
            <v xml:space="preserve">BB- Departamento de Atención a Victimas </v>
          </cell>
          <cell r="BS683" t="str">
            <v>Sandra Helena
Narváez Ramírez C.C. 51.859.703 hasta por el término que dure la
ausencia de su titular</v>
          </cell>
          <cell r="BT683" t="str">
            <v>N/A</v>
          </cell>
          <cell r="BU683" t="str">
            <v>N/A</v>
          </cell>
          <cell r="BV683" t="str">
            <v>Inversión</v>
          </cell>
          <cell r="BW683">
            <v>28460791</v>
          </cell>
          <cell r="BX683" t="str">
            <v>N/A</v>
          </cell>
          <cell r="BY683" t="str">
            <v>N/A</v>
          </cell>
          <cell r="BZ683">
            <v>3794773</v>
          </cell>
          <cell r="CA683" t="str">
            <v>N/A</v>
          </cell>
          <cell r="CB683">
            <v>84823</v>
          </cell>
          <cell r="CC683">
            <v>198723</v>
          </cell>
          <cell r="CD683">
            <v>2022011000068</v>
          </cell>
          <cell r="CE683">
            <v>45035</v>
          </cell>
          <cell r="CF683">
            <v>45040</v>
          </cell>
          <cell r="CG683" t="str">
            <v>N/A</v>
          </cell>
          <cell r="CH683" t="str">
            <v>N/A</v>
          </cell>
          <cell r="CI683" t="str">
            <v>N/A</v>
          </cell>
          <cell r="CJ683" t="str">
            <v>N/A</v>
          </cell>
          <cell r="CK683" t="str">
            <v>N/A</v>
          </cell>
          <cell r="CL683">
            <v>2782837</v>
          </cell>
          <cell r="CM683">
            <v>45258</v>
          </cell>
          <cell r="CN683">
            <v>0</v>
          </cell>
          <cell r="CO683" t="str">
            <v>N/A</v>
          </cell>
          <cell r="CP683">
            <v>0</v>
          </cell>
          <cell r="CQ683" t="str">
            <v>N/A</v>
          </cell>
          <cell r="CR683">
            <v>0</v>
          </cell>
          <cell r="CS683" t="str">
            <v>N/A</v>
          </cell>
          <cell r="CT683">
            <v>1</v>
          </cell>
          <cell r="CU683">
            <v>45258</v>
          </cell>
          <cell r="CV683">
            <v>31</v>
          </cell>
          <cell r="CW683">
            <v>31243628</v>
          </cell>
          <cell r="CX683" t="str">
            <v>NO</v>
          </cell>
          <cell r="CY683" t="str">
            <v>N/A</v>
          </cell>
          <cell r="CZ683" t="str">
            <v>N/A</v>
          </cell>
          <cell r="DA683" t="str">
            <v>N/A</v>
          </cell>
          <cell r="DB683">
            <v>45260</v>
          </cell>
          <cell r="DC683">
            <v>45291</v>
          </cell>
          <cell r="DD683">
            <v>-51</v>
          </cell>
          <cell r="DE683" t="str">
            <v>NO</v>
          </cell>
          <cell r="DF683" t="str">
            <v>Bogotá D.C.</v>
          </cell>
          <cell r="DG683" t="str">
            <v>Cumplimiento</v>
          </cell>
          <cell r="DH683" t="str">
            <v>25-45-101044732</v>
          </cell>
          <cell r="DI683">
            <v>1</v>
          </cell>
          <cell r="DJ683" t="str">
            <v>Seguros del Estado S.A.</v>
          </cell>
          <cell r="DK683">
            <v>45040</v>
          </cell>
          <cell r="DL683" t="str">
            <v>17/04/2023 - 31/05/2024</v>
          </cell>
          <cell r="DM683">
            <v>45040</v>
          </cell>
          <cell r="DN683" t="str">
            <v>https://jepcolombia.sharepoint.com/:b:/g/SE/DAJ/SDC/Ec9HlgaOcWJAme_1z8r9Gs0B1VZBDAoKt38cPQlzXEdwiw?e=m2IeRE</v>
          </cell>
          <cell r="DO683" t="str">
            <v>El 28/11/2023 se publica la adición del contrato JEP-560-2023 DAV, adicionando y prorrogando hasta el 31 de diciembre de 2023</v>
          </cell>
          <cell r="DP683" t="str">
            <v>Terminado</v>
          </cell>
          <cell r="DQ683" t="str">
            <v>Adicion y prorroga</v>
          </cell>
          <cell r="DR683" t="str">
            <v>N/A</v>
          </cell>
          <cell r="DS683" t="str">
            <v>CIENCIAS POLITICAS Y RELACIONES INTERNACIONALES</v>
          </cell>
          <cell r="DT683" t="str">
            <v>N/A</v>
          </cell>
          <cell r="DU683" t="str">
            <v>FEMENINO</v>
          </cell>
        </row>
        <row r="684">
          <cell r="AY684" t="str">
            <v>JEP-833-2023</v>
          </cell>
          <cell r="AZ684" t="str">
            <v>JEP-CSPO-802-2023</v>
          </cell>
          <cell r="BA684" t="str">
            <v>Carlos Torres</v>
          </cell>
          <cell r="BB684">
            <v>45222</v>
          </cell>
          <cell r="BC684" t="str">
            <v>Tatiana Paola Anaya Martelo</v>
          </cell>
          <cell r="BD684" t="str">
            <v>Contratos o convenios que no requieren pluralidad de ofertas</v>
          </cell>
          <cell r="BE684" t="str">
            <v>1. Prestación de servicios</v>
          </cell>
          <cell r="BF684" t="str">
            <v>Cedula de ciudadania</v>
          </cell>
          <cell r="BG684">
            <v>1047394766</v>
          </cell>
          <cell r="BH684">
            <v>5</v>
          </cell>
          <cell r="BI684" t="str">
            <v>Persona Natural</v>
          </cell>
          <cell r="BJ684" t="str">
            <v>Tocancipá</v>
          </cell>
          <cell r="BK684" t="str">
            <v>Prestar servicios profesionales para apoyar al Departamento de Atención a Víctimas en la revisión administrativa de solicitudes de acreditación como parte de la asistencia técnica a las actuaciones y decisiones judiciales, atendiendo los enfoques diferenciales</v>
          </cell>
          <cell r="BL684" t="str">
            <v>Funciones de la dependencia</v>
          </cell>
          <cell r="BM684" t="str">
            <v>Harvey Danilo Suárez Morales</v>
          </cell>
          <cell r="BN684" t="str">
            <v>Secretaría Ejecutiva</v>
          </cell>
          <cell r="BO684" t="str">
            <v xml:space="preserve">BB- Departamento de Atención a Victimas </v>
          </cell>
          <cell r="BP684" t="str">
            <v>Claudia Viviana Ferro Buitrago</v>
          </cell>
          <cell r="BQ684">
            <v>52032888</v>
          </cell>
          <cell r="BR684" t="str">
            <v xml:space="preserve">BB- Departamento de Atención a Victimas </v>
          </cell>
          <cell r="BS684" t="str">
            <v>Sandra Helena
Narváez Ramírez C.C. 51.859.703 hasta por el término que dure la
ausencia de su titular</v>
          </cell>
          <cell r="BT684" t="str">
            <v>N/A</v>
          </cell>
          <cell r="BU684" t="str">
            <v>N/A</v>
          </cell>
          <cell r="BV684" t="str">
            <v>Inversión</v>
          </cell>
          <cell r="BW684">
            <v>9486926</v>
          </cell>
          <cell r="BX684" t="str">
            <v>N/A</v>
          </cell>
          <cell r="BY684" t="str">
            <v>N/A</v>
          </cell>
          <cell r="BZ684">
            <v>3794773</v>
          </cell>
          <cell r="CA684" t="str">
            <v>N/A</v>
          </cell>
          <cell r="CB684">
            <v>84923</v>
          </cell>
          <cell r="CC684">
            <v>631623</v>
          </cell>
          <cell r="CD684">
            <v>2022011000068</v>
          </cell>
          <cell r="CE684">
            <v>45225</v>
          </cell>
          <cell r="CF684">
            <v>45229</v>
          </cell>
          <cell r="CG684" t="str">
            <v>N/A</v>
          </cell>
          <cell r="CH684" t="str">
            <v>N/A</v>
          </cell>
          <cell r="CI684" t="str">
            <v>N/A</v>
          </cell>
          <cell r="CJ684" t="str">
            <v>N/A</v>
          </cell>
          <cell r="CK684" t="str">
            <v>N/A</v>
          </cell>
          <cell r="CL684">
            <v>0</v>
          </cell>
          <cell r="CM684" t="str">
            <v>N/A</v>
          </cell>
          <cell r="CN684">
            <v>0</v>
          </cell>
          <cell r="CO684" t="str">
            <v>N/A</v>
          </cell>
          <cell r="CP684">
            <v>0</v>
          </cell>
          <cell r="CQ684" t="str">
            <v>N/A</v>
          </cell>
          <cell r="CR684">
            <v>0</v>
          </cell>
          <cell r="CS684" t="str">
            <v>N/A</v>
          </cell>
          <cell r="CT684">
            <v>0</v>
          </cell>
          <cell r="CU684" t="str">
            <v>N/A</v>
          </cell>
          <cell r="CV684">
            <v>0</v>
          </cell>
          <cell r="CW684">
            <v>9486926</v>
          </cell>
          <cell r="CX684" t="str">
            <v>NO</v>
          </cell>
          <cell r="CY684" t="str">
            <v>N/A</v>
          </cell>
          <cell r="CZ684" t="str">
            <v>N/A</v>
          </cell>
          <cell r="DA684" t="str">
            <v>N/A</v>
          </cell>
          <cell r="DB684">
            <v>45291</v>
          </cell>
          <cell r="DC684">
            <v>45291</v>
          </cell>
          <cell r="DD684">
            <v>-51</v>
          </cell>
          <cell r="DE684" t="str">
            <v>NO</v>
          </cell>
          <cell r="DF684" t="str">
            <v>Bogotá D.C.</v>
          </cell>
          <cell r="DG684" t="str">
            <v>Cumplimiento</v>
          </cell>
          <cell r="DH684" t="str">
            <v>33-45-101122695</v>
          </cell>
          <cell r="DI684">
            <v>1</v>
          </cell>
          <cell r="DJ684" t="str">
            <v>Seguros del Estado S.A.</v>
          </cell>
          <cell r="DK684">
            <v>45226</v>
          </cell>
          <cell r="DL684" t="str">
            <v>26/10/2023 - 05/07/2024</v>
          </cell>
          <cell r="DM684">
            <v>45229</v>
          </cell>
          <cell r="DN684" t="str">
            <v>https://jepcolombia.sharepoint.com/:b:/g/SE/DAJ/SDC/EWtx4-QZ7YRHujMAYZoOj8QB3ZS2VHs2xf1pih_IbWposw?e=wXAWmN</v>
          </cell>
          <cell r="DO684" t="str">
            <v xml:space="preserve">Ninguna
</v>
          </cell>
          <cell r="DP684" t="str">
            <v>Terminado</v>
          </cell>
          <cell r="DQ684" t="str">
            <v>Ingreso</v>
          </cell>
          <cell r="DR684" t="str">
            <v>N/A</v>
          </cell>
          <cell r="DS684" t="str">
            <v>INGENIERIA DE SISTEMAS</v>
          </cell>
          <cell r="DT684" t="str">
            <v>ESPECIALISTA EN GESTIÓN DE TIC</v>
          </cell>
          <cell r="DU684" t="str">
            <v>FEMENINO</v>
          </cell>
        </row>
        <row r="685">
          <cell r="AY685" t="str">
            <v>JEP-639-2023</v>
          </cell>
          <cell r="AZ685" t="str">
            <v>JEP-CSPO-635-2023</v>
          </cell>
          <cell r="BA685" t="str">
            <v>Carlos Torres</v>
          </cell>
          <cell r="BB685">
            <v>45065</v>
          </cell>
          <cell r="BC685" t="str">
            <v>Jenny Katherine Giraldo Marin</v>
          </cell>
          <cell r="BD685" t="str">
            <v>Contratos o convenios que no requieren pluralidad de ofertas</v>
          </cell>
          <cell r="BE685" t="str">
            <v>1. Prestación de servicios</v>
          </cell>
          <cell r="BF685" t="str">
            <v>Cédula de ciudadanía</v>
          </cell>
          <cell r="BG685">
            <v>1022401772</v>
          </cell>
          <cell r="BH685">
            <v>1</v>
          </cell>
          <cell r="BI685" t="str">
            <v>Persona Natural</v>
          </cell>
          <cell r="BJ685" t="str">
            <v>Bogotá D.C.</v>
          </cell>
          <cell r="BK685" t="str">
            <v>Prestar servicios profesionales para apoyar al Departamento de Atención a Víctimas en la revisión administrativa de solicitudes de acreditación como parte de la asistencia técnica a las actuaciones y decisiones judiciales, atendiendo los enfoques diferenciales</v>
          </cell>
          <cell r="BL685" t="str">
            <v>Funciones de la dependencia</v>
          </cell>
          <cell r="BM685" t="str">
            <v>Harvey Danilo Suárez Morales</v>
          </cell>
          <cell r="BN685" t="str">
            <v>Secretaría Ejecutiva</v>
          </cell>
          <cell r="BO685" t="str">
            <v xml:space="preserve">BB- Departamento de Atención a Victimas </v>
          </cell>
          <cell r="BP685" t="str">
            <v>Claudia Viviana Ferro Buitrago</v>
          </cell>
          <cell r="BQ685">
            <v>52032888</v>
          </cell>
          <cell r="BR685" t="str">
            <v xml:space="preserve">BB- Departamento de Atención a Victimas </v>
          </cell>
          <cell r="BS685" t="str">
            <v>Sandra Helena
Narváez Ramírez C.C. 51.859.703 hasta por el término que dure la
ausencia de su titular</v>
          </cell>
          <cell r="BT685" t="str">
            <v>N/A</v>
          </cell>
          <cell r="BU685" t="str">
            <v>N/A</v>
          </cell>
          <cell r="BV685" t="str">
            <v>Inversión</v>
          </cell>
          <cell r="BW685">
            <v>28460791</v>
          </cell>
          <cell r="BX685" t="str">
            <v>N/A</v>
          </cell>
          <cell r="BY685" t="str">
            <v>N/A</v>
          </cell>
          <cell r="BZ685">
            <v>3794773</v>
          </cell>
          <cell r="CA685" t="str">
            <v>N/A</v>
          </cell>
          <cell r="CB685">
            <v>85023</v>
          </cell>
          <cell r="CC685">
            <v>290223</v>
          </cell>
          <cell r="CD685">
            <v>2022011000068</v>
          </cell>
          <cell r="CE685">
            <v>45076</v>
          </cell>
          <cell r="CF685">
            <v>45082</v>
          </cell>
          <cell r="CG685" t="str">
            <v>N/A</v>
          </cell>
          <cell r="CH685" t="str">
            <v>N/A</v>
          </cell>
          <cell r="CI685" t="str">
            <v>N/A</v>
          </cell>
          <cell r="CJ685" t="str">
            <v>N/A</v>
          </cell>
          <cell r="CK685" t="str">
            <v>N/A</v>
          </cell>
          <cell r="CL685">
            <v>-2403361</v>
          </cell>
          <cell r="CM685">
            <v>45288</v>
          </cell>
          <cell r="CN685">
            <v>12431676</v>
          </cell>
          <cell r="CO685">
            <v>45288</v>
          </cell>
          <cell r="CP685">
            <v>0</v>
          </cell>
          <cell r="CQ685" t="str">
            <v>N/A</v>
          </cell>
          <cell r="CR685">
            <v>0</v>
          </cell>
          <cell r="CS685" t="str">
            <v>N/A</v>
          </cell>
          <cell r="CT685">
            <v>1</v>
          </cell>
          <cell r="CU685">
            <v>45288</v>
          </cell>
          <cell r="CV685">
            <v>91</v>
          </cell>
          <cell r="CW685">
            <v>38489106</v>
          </cell>
          <cell r="CX685" t="str">
            <v>SI</v>
          </cell>
          <cell r="CY685">
            <v>12431676</v>
          </cell>
          <cell r="CZ685" t="str">
            <v>N/A</v>
          </cell>
          <cell r="DA685" t="str">
            <v>N/A</v>
          </cell>
          <cell r="DB685">
            <v>45291</v>
          </cell>
          <cell r="DC685">
            <v>45382</v>
          </cell>
          <cell r="DD685">
            <v>40</v>
          </cell>
          <cell r="DE685" t="str">
            <v>NO</v>
          </cell>
          <cell r="DF685" t="str">
            <v>Bogotá D.C.</v>
          </cell>
          <cell r="DG685" t="str">
            <v>Cumplimiento</v>
          </cell>
          <cell r="DH685" t="str">
            <v>33-47-101011586</v>
          </cell>
          <cell r="DI685">
            <v>0</v>
          </cell>
          <cell r="DJ685" t="str">
            <v>Seguros del Estado S.A.</v>
          </cell>
          <cell r="DK685">
            <v>45077</v>
          </cell>
          <cell r="DL685">
            <v>45076</v>
          </cell>
          <cell r="DM685">
            <v>45078</v>
          </cell>
          <cell r="DN685" t="str">
            <v>https://jepcolombia.sharepoint.com/:b:/g/SE/DAJ/SDC/Eezhfy86grNAnP_Ozg4aWNkBnEeHeEdmg7PIM_yijHbEiA?e=ag2z2R</v>
          </cell>
          <cell r="DO685" t="str">
            <v>Mediante Otrosí N°2 el 28/12/2023 se publica la adición y prórroga del contrato JEP-639-2023</v>
          </cell>
          <cell r="DP685" t="str">
            <v>En ejecución</v>
          </cell>
          <cell r="DQ685" t="str">
            <v>Adición y prorroga</v>
          </cell>
          <cell r="DR685" t="str">
            <v>N/A</v>
          </cell>
          <cell r="DS685" t="str">
            <v>DERECHO</v>
          </cell>
          <cell r="DT685" t="str">
            <v>N/A</v>
          </cell>
          <cell r="DU685" t="str">
            <v>FEMENINO</v>
          </cell>
        </row>
        <row r="686">
          <cell r="AY686" t="str">
            <v>JEP-618-2023</v>
          </cell>
          <cell r="AZ686" t="str">
            <v>JEP-CSPO-614-2023</v>
          </cell>
          <cell r="BA686" t="str">
            <v>Carlos Torres</v>
          </cell>
          <cell r="BB686">
            <v>45057</v>
          </cell>
          <cell r="BC686" t="str">
            <v>Ingrid Dayana Rojas Erazo</v>
          </cell>
          <cell r="BD686" t="str">
            <v>Contratos o convenios que no requieren pluralidad de ofertas</v>
          </cell>
          <cell r="BE686" t="str">
            <v>1. Prestación de servicios</v>
          </cell>
          <cell r="BF686" t="str">
            <v>Cédula de ciudadanía</v>
          </cell>
          <cell r="BG686">
            <v>1117546634</v>
          </cell>
          <cell r="BH686">
            <v>9</v>
          </cell>
          <cell r="BI686" t="str">
            <v>Persona Natural</v>
          </cell>
          <cell r="BJ686" t="str">
            <v>Bogotá D.C.</v>
          </cell>
          <cell r="BK686" t="str">
            <v>Prestar servicios profesionales para apoyar al Departamento de Atención a Víctimas en la revisión administrativa de solicitudes de acreditación como parte de la asistencia técnica a las actuaciones y decisiones judiciales, atendiendo los enfoques diferenciales</v>
          </cell>
          <cell r="BL686" t="str">
            <v>Funciones de la dependencia</v>
          </cell>
          <cell r="BM686" t="str">
            <v>Harvey Danilo Suárez Morales</v>
          </cell>
          <cell r="BN686" t="str">
            <v>Secretaría Ejecutiva</v>
          </cell>
          <cell r="BO686" t="str">
            <v xml:space="preserve">BB- Departamento de Atención a Victimas </v>
          </cell>
          <cell r="BP686" t="str">
            <v>Claudia Viviana Ferro Buitrago</v>
          </cell>
          <cell r="BQ686">
            <v>52032888</v>
          </cell>
          <cell r="BR686" t="str">
            <v xml:space="preserve">BB- Departamento de Atención a Victimas </v>
          </cell>
          <cell r="BS686" t="str">
            <v>Sandra Helena
Narváez Ramírez C.C. 51.859.703 hasta por el término que dure la
ausencia de su titular</v>
          </cell>
          <cell r="BT686" t="str">
            <v>N/A</v>
          </cell>
          <cell r="BU686" t="str">
            <v>N/A</v>
          </cell>
          <cell r="BV686" t="str">
            <v>Inversión</v>
          </cell>
          <cell r="BW686">
            <v>26563411</v>
          </cell>
          <cell r="BX686" t="str">
            <v>N/A</v>
          </cell>
          <cell r="BY686" t="str">
            <v>N/A</v>
          </cell>
          <cell r="BZ686">
            <v>3794773</v>
          </cell>
          <cell r="CA686" t="str">
            <v>N/A</v>
          </cell>
          <cell r="CB686">
            <v>85123</v>
          </cell>
          <cell r="CC686">
            <v>256123</v>
          </cell>
          <cell r="CD686" t="str">
            <v xml:space="preserve">	2022011000068</v>
          </cell>
          <cell r="CE686">
            <v>45063</v>
          </cell>
          <cell r="CF686">
            <v>45069</v>
          </cell>
          <cell r="CG686" t="str">
            <v>N/A</v>
          </cell>
          <cell r="CH686" t="str">
            <v>N/A</v>
          </cell>
          <cell r="CI686" t="str">
            <v>N/A</v>
          </cell>
          <cell r="CJ686" t="str">
            <v>N/A</v>
          </cell>
          <cell r="CK686" t="str">
            <v>N/A</v>
          </cell>
          <cell r="CL686">
            <v>1138428</v>
          </cell>
          <cell r="CM686">
            <v>45257</v>
          </cell>
          <cell r="CN686">
            <v>8287784</v>
          </cell>
          <cell r="CO686">
            <v>45289</v>
          </cell>
          <cell r="CP686">
            <v>0</v>
          </cell>
          <cell r="CQ686" t="str">
            <v>N/A</v>
          </cell>
          <cell r="CR686">
            <v>0</v>
          </cell>
          <cell r="CS686" t="str">
            <v>N/A</v>
          </cell>
          <cell r="CT686">
            <v>2</v>
          </cell>
          <cell r="CU686">
            <v>45289</v>
          </cell>
          <cell r="CV686">
            <v>91</v>
          </cell>
          <cell r="CW686">
            <v>35989623</v>
          </cell>
          <cell r="CX686" t="str">
            <v>SI</v>
          </cell>
          <cell r="CY686">
            <v>8287784</v>
          </cell>
          <cell r="CZ686" t="str">
            <v>N/A</v>
          </cell>
          <cell r="DA686" t="str">
            <v>N/A</v>
          </cell>
          <cell r="DB686">
            <v>45260</v>
          </cell>
          <cell r="DC686">
            <v>45351</v>
          </cell>
          <cell r="DD686">
            <v>9</v>
          </cell>
          <cell r="DE686" t="str">
            <v>NO</v>
          </cell>
          <cell r="DF686" t="str">
            <v>Bogotá D.C.</v>
          </cell>
          <cell r="DG686" t="str">
            <v>Cumplimiento</v>
          </cell>
          <cell r="DH686" t="str">
            <v>61-47-101005306</v>
          </cell>
          <cell r="DI686">
            <v>0</v>
          </cell>
          <cell r="DJ686" t="str">
            <v>Seguros del Estado S.A.</v>
          </cell>
          <cell r="DK686">
            <v>45064</v>
          </cell>
          <cell r="DL686" t="str">
            <v>17/05/2023 - 31/05/2024</v>
          </cell>
          <cell r="DM686">
            <v>45065</v>
          </cell>
          <cell r="DN686" t="str">
            <v>https://jepcolombia.sharepoint.com/:b:/g/SE/DAJ/SDC/EYinVdvnT1ZPmER3OXr06noBKlFQyl2UkoRAU-NHWWb9EA?e=hAlF41</v>
          </cell>
          <cell r="DO686" t="str">
            <v>Mediante otrosí N°1 el 27/11/2023 se publica la adición y prórroga del contrato JEP-618-2023 -  INGRID DAYANA ROJAS ERAZO
Mediante Otrosí N°1 el 29/12/2023 se publica la adición y prórroga del contrato JEP-618-2023 VF</v>
          </cell>
          <cell r="DP686" t="str">
            <v>En ejecución</v>
          </cell>
          <cell r="DQ686" t="str">
            <v>Adición y prorroga</v>
          </cell>
          <cell r="DR686" t="str">
            <v>N/A</v>
          </cell>
          <cell r="DS686" t="str">
            <v>DERECHO</v>
          </cell>
          <cell r="DT686" t="str">
            <v>N/A</v>
          </cell>
          <cell r="DU686" t="str">
            <v>FEMENINO</v>
          </cell>
        </row>
        <row r="687">
          <cell r="AY687" t="str">
            <v>JEP-598-2023</v>
          </cell>
          <cell r="AZ687" t="str">
            <v>JEP-CSPO-594-2023</v>
          </cell>
          <cell r="BA687" t="str">
            <v>Carlos Torres</v>
          </cell>
          <cell r="BB687">
            <v>45044</v>
          </cell>
          <cell r="BC687" t="str">
            <v>Natalia Caicedo Arias</v>
          </cell>
          <cell r="BD687" t="str">
            <v>Contratos o convenios que no requieren pluralidad de ofertas</v>
          </cell>
          <cell r="BE687" t="str">
            <v>1. Prestación de servicios</v>
          </cell>
          <cell r="BF687" t="str">
            <v>Cédula de ciudadanía</v>
          </cell>
          <cell r="BG687">
            <v>1019091203</v>
          </cell>
          <cell r="BH687">
            <v>8</v>
          </cell>
          <cell r="BI687" t="str">
            <v>Persona Natural</v>
          </cell>
          <cell r="BJ687" t="str">
            <v>Bogotá D.C.</v>
          </cell>
          <cell r="BK687" t="str">
            <v>Prestar servicios profesionales para apoyar al Departamento de Atención a Víctimas en la revisión administrativa de solicitudes de acreditación como parte de la asistencia técnica a las actuaciones y decisiones judiciales, atendiendo los enfoques diferenciales</v>
          </cell>
          <cell r="BL687" t="str">
            <v>Funciones de la dependencia</v>
          </cell>
          <cell r="BM687" t="str">
            <v>Harvey Danilo Suárez Morales</v>
          </cell>
          <cell r="BN687" t="str">
            <v>Secretaría Ejecutiva</v>
          </cell>
          <cell r="BO687" t="str">
            <v xml:space="preserve">BB- Departamento de Atención a Victimas </v>
          </cell>
          <cell r="BP687" t="str">
            <v>Claudia Viviana Ferro Buitrago</v>
          </cell>
          <cell r="BQ687">
            <v>52032888</v>
          </cell>
          <cell r="BR687" t="str">
            <v xml:space="preserve">BB- Departamento de Atención a Victimas </v>
          </cell>
          <cell r="BS687" t="str">
            <v>Sandra Helena
Narváez Ramírez C.C. 51.859.703 hasta por el término que dure la
ausencia de su titular</v>
          </cell>
          <cell r="BT687" t="str">
            <v>N/A</v>
          </cell>
          <cell r="BU687" t="str">
            <v>N/A</v>
          </cell>
          <cell r="BV687" t="str">
            <v>Inversión</v>
          </cell>
          <cell r="BW687">
            <v>26563411</v>
          </cell>
          <cell r="BX687" t="str">
            <v>N/A</v>
          </cell>
          <cell r="BY687" t="str">
            <v>N/A</v>
          </cell>
          <cell r="BZ687">
            <v>3794773</v>
          </cell>
          <cell r="CA687" t="str">
            <v>N/A</v>
          </cell>
          <cell r="CB687">
            <v>85223</v>
          </cell>
          <cell r="CC687">
            <v>236623</v>
          </cell>
          <cell r="CD687" t="str">
            <v xml:space="preserve">	2022011000068</v>
          </cell>
          <cell r="CE687">
            <v>45054</v>
          </cell>
          <cell r="CF687">
            <v>45079</v>
          </cell>
          <cell r="CG687" t="str">
            <v>Andres Felipe Reyes Suarez</v>
          </cell>
          <cell r="CH687" t="str">
            <v>Cedula de ciudadanía</v>
          </cell>
          <cell r="CI687">
            <v>80194837</v>
          </cell>
          <cell r="CJ687">
            <v>0</v>
          </cell>
          <cell r="CK687">
            <v>45091</v>
          </cell>
          <cell r="CL687">
            <v>-252997</v>
          </cell>
          <cell r="CM687">
            <v>45258</v>
          </cell>
          <cell r="CN687">
            <v>0</v>
          </cell>
          <cell r="CO687" t="str">
            <v>N/A</v>
          </cell>
          <cell r="CP687">
            <v>0</v>
          </cell>
          <cell r="CQ687" t="str">
            <v>N/A</v>
          </cell>
          <cell r="CR687">
            <v>0</v>
          </cell>
          <cell r="CS687" t="str">
            <v>N/A</v>
          </cell>
          <cell r="CT687">
            <v>1</v>
          </cell>
          <cell r="CU687">
            <v>45258</v>
          </cell>
          <cell r="CV687">
            <v>31</v>
          </cell>
          <cell r="CW687">
            <v>26310414</v>
          </cell>
          <cell r="CX687" t="str">
            <v>NO</v>
          </cell>
          <cell r="CY687" t="str">
            <v>N/A</v>
          </cell>
          <cell r="CZ687" t="str">
            <v>N/A</v>
          </cell>
          <cell r="DA687" t="str">
            <v>N/A</v>
          </cell>
          <cell r="DB687">
            <v>45260</v>
          </cell>
          <cell r="DC687">
            <v>45291</v>
          </cell>
          <cell r="DD687">
            <v>-51</v>
          </cell>
          <cell r="DE687" t="str">
            <v>NO</v>
          </cell>
          <cell r="DF687" t="str">
            <v>Bogotá D.C.</v>
          </cell>
          <cell r="DG687" t="str">
            <v>Cumplimiento</v>
          </cell>
          <cell r="DH687" t="str">
            <v>21-45-101410789
25-47-101004053</v>
          </cell>
          <cell r="DI687" t="str">
            <v>0
0</v>
          </cell>
          <cell r="DJ687" t="str">
            <v>Seguros del Estado S.A.
Seguros del Estado S.A.</v>
          </cell>
          <cell r="DK687" t="str">
            <v>26/05/2023
14/06/2023</v>
          </cell>
          <cell r="DL687" t="str">
            <v>08/05/2023 - 31/05/2024
14/06/2023 - 01/06/2024</v>
          </cell>
          <cell r="DM687" t="str">
            <v>31/05/2023
15/06/2023</v>
          </cell>
          <cell r="DN687" t="str">
            <v>https://jepcolombia.sharepoint.com/:b:/g/SE/DAJ/SDC/EUsKNO1Hr6xIolCD_Zqvq_UBtHzQ2XcigqhrwDfX-n2oyQ?e=wOcDht</v>
          </cell>
          <cell r="DO687" t="str">
            <v>El 14/06/2023 se publica la cesión del contrato JEP-598-2023
Mediante otrosí N°1 el 28/11/2023 se publica la adición (reducción) y prórroga del contrato JEP-598-2023 - ANDRES FELIPE REYES SUAREZ</v>
          </cell>
          <cell r="DP687" t="str">
            <v>Terminado</v>
          </cell>
          <cell r="DQ687" t="str">
            <v>Cesión, reducción y prórroga</v>
          </cell>
          <cell r="DR687" t="str">
            <v>N/A</v>
          </cell>
          <cell r="DS687" t="str">
            <v>DERECHO</v>
          </cell>
          <cell r="DT687" t="str">
            <v>N/A</v>
          </cell>
          <cell r="DU687" t="str">
            <v>MASCULINO</v>
          </cell>
        </row>
        <row r="688">
          <cell r="AY688" t="str">
            <v>JEP-807-2023</v>
          </cell>
          <cell r="AZ688" t="str">
            <v>JEP-CSPO-778-2023</v>
          </cell>
          <cell r="BA688" t="str">
            <v>Clara Torres</v>
          </cell>
          <cell r="BB688">
            <v>45203</v>
          </cell>
          <cell r="BC688" t="str">
            <v xml:space="preserve">Ana Francisca Palacios Palacios </v>
          </cell>
          <cell r="BD688" t="str">
            <v>Contratos o convenios que no requieren pluralidad de ofertas</v>
          </cell>
          <cell r="BE688" t="str">
            <v>1. Prestación de servicios</v>
          </cell>
          <cell r="BF688" t="str">
            <v>Cedula de ciudadania</v>
          </cell>
          <cell r="BG688">
            <v>1077474091</v>
          </cell>
          <cell r="BH688">
            <v>2</v>
          </cell>
          <cell r="BI688" t="str">
            <v>Persona Natural</v>
          </cell>
          <cell r="BJ688" t="str">
            <v>Quibdó</v>
          </cell>
          <cell r="BK688" t="str">
            <v>Prestar servicios profesionales para apoyar al Departamento de Atención a Víctimas en el impulso de las acciones de divulgación, asesoría y acreditación como parte de la asistencia técnica a las actuaciones y decisiones judiciales, atendiendo los enfoques diferenciales y psicosocial</v>
          </cell>
          <cell r="BL688" t="str">
            <v>Funciones de la dependencia</v>
          </cell>
          <cell r="BM688" t="str">
            <v>Harvey Danilo Suárez Morales</v>
          </cell>
          <cell r="BN688" t="str">
            <v>Secretaría Ejecutiva</v>
          </cell>
          <cell r="BO688" t="str">
            <v xml:space="preserve">BB- Departamento de Atención a Victimas </v>
          </cell>
          <cell r="BP688" t="str">
            <v>Claudia Viviana Ferro Buitrago</v>
          </cell>
          <cell r="BQ688">
            <v>52032888</v>
          </cell>
          <cell r="BR688" t="str">
            <v xml:space="preserve">BB- Departamento de Atención a Victimas </v>
          </cell>
          <cell r="BS688" t="str">
            <v>Sandra Helena
Narváez Ramírez C.C. 51.859.703 hasta por el término que dure la
ausencia de su titular</v>
          </cell>
          <cell r="BT688" t="str">
            <v>N/A</v>
          </cell>
          <cell r="BU688" t="str">
            <v>N/A</v>
          </cell>
          <cell r="BV688" t="str">
            <v>Inversión</v>
          </cell>
          <cell r="BW688">
            <v>14571930</v>
          </cell>
          <cell r="BX688" t="str">
            <v>N/A</v>
          </cell>
          <cell r="BY688" t="str">
            <v>N/A</v>
          </cell>
          <cell r="BZ688">
            <v>4857310</v>
          </cell>
          <cell r="CA688" t="str">
            <v>N/A</v>
          </cell>
          <cell r="CB688">
            <v>85823</v>
          </cell>
          <cell r="CC688">
            <v>582423</v>
          </cell>
          <cell r="CD688">
            <v>2022011000068</v>
          </cell>
          <cell r="CE688">
            <v>45204</v>
          </cell>
          <cell r="CF688">
            <v>45208</v>
          </cell>
          <cell r="CG688" t="str">
            <v>N/A</v>
          </cell>
          <cell r="CH688" t="str">
            <v>N/A</v>
          </cell>
          <cell r="CI688" t="str">
            <v>N/A</v>
          </cell>
          <cell r="CJ688" t="str">
            <v>N/A</v>
          </cell>
          <cell r="CK688" t="str">
            <v>N/A</v>
          </cell>
          <cell r="CL688">
            <v>0</v>
          </cell>
          <cell r="CM688" t="str">
            <v>N/A</v>
          </cell>
          <cell r="CN688">
            <v>0</v>
          </cell>
          <cell r="CO688" t="str">
            <v>N/A</v>
          </cell>
          <cell r="CP688">
            <v>0</v>
          </cell>
          <cell r="CQ688" t="str">
            <v>N/A</v>
          </cell>
          <cell r="CR688">
            <v>0</v>
          </cell>
          <cell r="CS688" t="str">
            <v>N/A</v>
          </cell>
          <cell r="CT688">
            <v>0</v>
          </cell>
          <cell r="CU688" t="str">
            <v>N/A</v>
          </cell>
          <cell r="CV688">
            <v>0</v>
          </cell>
          <cell r="CW688">
            <v>14571930</v>
          </cell>
          <cell r="CX688" t="str">
            <v>NO</v>
          </cell>
          <cell r="CY688" t="str">
            <v>N/A</v>
          </cell>
          <cell r="CZ688" t="str">
            <v>N/A</v>
          </cell>
          <cell r="DA688" t="str">
            <v>N/A</v>
          </cell>
          <cell r="DB688">
            <v>45291</v>
          </cell>
          <cell r="DC688">
            <v>45291</v>
          </cell>
          <cell r="DD688">
            <v>-51</v>
          </cell>
          <cell r="DE688" t="str">
            <v>NO</v>
          </cell>
          <cell r="DF688" t="str">
            <v>Apartadó con
desplazamientos en la región que conforma el Urabá Antioqueño y Urabá Chocoano de
los departamentos de Antioquia y Chocó</v>
          </cell>
          <cell r="DG688" t="str">
            <v>Cumplimiento</v>
          </cell>
          <cell r="DH688" t="str">
            <v xml:space="preserve">	17-47-101004438</v>
          </cell>
          <cell r="DI688">
            <v>0</v>
          </cell>
          <cell r="DJ688" t="str">
            <v>Seguros del Estado S.A.</v>
          </cell>
          <cell r="DK688">
            <v>45206</v>
          </cell>
          <cell r="DL688" t="str">
            <v>05/10/2023 - 30/06/2024</v>
          </cell>
          <cell r="DM688">
            <v>45208</v>
          </cell>
          <cell r="DN688" t="str">
            <v>https://jepcolombia.sharepoint.com/:b:/g/SE/DAJ/SDC/Ef2P6Ju1-SREgOO7-Du83a8Bf2Gw0Dt5bgKjZXMIxFYzPQ?e=7ycxJC</v>
          </cell>
          <cell r="DO688" t="str">
            <v>Ninguna</v>
          </cell>
          <cell r="DP688" t="str">
            <v>Terminado</v>
          </cell>
          <cell r="DQ688" t="str">
            <v>Ingreso</v>
          </cell>
          <cell r="DR688" t="str">
            <v>N/A</v>
          </cell>
          <cell r="DS688" t="str">
            <v>DERECHO</v>
          </cell>
          <cell r="DT688" t="str">
            <v>N/A</v>
          </cell>
          <cell r="DU688" t="str">
            <v>FEMENINO</v>
          </cell>
        </row>
        <row r="689">
          <cell r="AY689" t="str">
            <v>JEP-808-2023</v>
          </cell>
          <cell r="AZ689" t="str">
            <v>JEP-CSPO-779-2023</v>
          </cell>
          <cell r="BA689" t="str">
            <v>Clara Torres</v>
          </cell>
          <cell r="BB689">
            <v>45203</v>
          </cell>
          <cell r="BC689" t="str">
            <v>Sandra Milena Manco Pardo</v>
          </cell>
          <cell r="BD689" t="str">
            <v>Contratos o convenios que no requieren pluralidad de ofertas</v>
          </cell>
          <cell r="BE689" t="str">
            <v>1. Prestación de servicios</v>
          </cell>
          <cell r="BF689" t="str">
            <v>Cedula de ciudadania</v>
          </cell>
          <cell r="BG689">
            <v>43147007</v>
          </cell>
          <cell r="BH689">
            <v>1</v>
          </cell>
          <cell r="BI689" t="str">
            <v>Persona Natural</v>
          </cell>
          <cell r="BJ689" t="str">
            <v>Carepa</v>
          </cell>
          <cell r="BK689" t="str">
            <v>Prestar servicios profesionales para apoyar al Departamento de Atención a Víctimas en el impulso de las acciones de divulgación, asesoría y acreditación como parte de la asistencia técnica a las actuaciones y decisiones judiciales, atendiendo los enfoques diferenciales y psicosocial</v>
          </cell>
          <cell r="BL689" t="str">
            <v>Funciones de la dependencia</v>
          </cell>
          <cell r="BM689" t="str">
            <v>Harvey Danilo Suárez Morales</v>
          </cell>
          <cell r="BN689" t="str">
            <v>Secretaría Ejecutiva</v>
          </cell>
          <cell r="BO689" t="str">
            <v xml:space="preserve">BB- Departamento de Atención a Victimas </v>
          </cell>
          <cell r="BP689" t="str">
            <v>Claudia Viviana Ferro Buitrago</v>
          </cell>
          <cell r="BQ689">
            <v>52032888</v>
          </cell>
          <cell r="BR689" t="str">
            <v xml:space="preserve">BB- Departamento de Atención a Victimas </v>
          </cell>
          <cell r="BS689" t="str">
            <v>Sandra Helena
Narváez Ramírez C.C. 51.859.703 hasta por el término que dure la
ausencia de su titular</v>
          </cell>
          <cell r="BT689" t="str">
            <v>N/A</v>
          </cell>
          <cell r="BU689" t="str">
            <v>N/A</v>
          </cell>
          <cell r="BV689" t="str">
            <v>Inversión</v>
          </cell>
          <cell r="BW689">
            <v>14571930</v>
          </cell>
          <cell r="BX689" t="str">
            <v>N/A</v>
          </cell>
          <cell r="BY689" t="str">
            <v>N/A</v>
          </cell>
          <cell r="BZ689">
            <v>4857310</v>
          </cell>
          <cell r="CA689" t="str">
            <v>N/A</v>
          </cell>
          <cell r="CB689">
            <v>85923</v>
          </cell>
          <cell r="CC689" t="str">
            <v xml:space="preserve">	611423</v>
          </cell>
          <cell r="CD689" t="str">
            <v xml:space="preserve">	2022011000068</v>
          </cell>
          <cell r="CE689">
            <v>45218</v>
          </cell>
          <cell r="CF689">
            <v>45222</v>
          </cell>
          <cell r="CG689" t="str">
            <v>N/A</v>
          </cell>
          <cell r="CH689" t="str">
            <v>N/A</v>
          </cell>
          <cell r="CI689" t="str">
            <v>N/A</v>
          </cell>
          <cell r="CJ689" t="str">
            <v>N/A</v>
          </cell>
          <cell r="CK689" t="str">
            <v>N/A</v>
          </cell>
          <cell r="CL689">
            <v>0</v>
          </cell>
          <cell r="CM689" t="str">
            <v>N/A</v>
          </cell>
          <cell r="CN689">
            <v>0</v>
          </cell>
          <cell r="CO689" t="str">
            <v>N/A</v>
          </cell>
          <cell r="CP689">
            <v>0</v>
          </cell>
          <cell r="CQ689" t="str">
            <v>N/A</v>
          </cell>
          <cell r="CR689">
            <v>0</v>
          </cell>
          <cell r="CS689" t="str">
            <v>N/A</v>
          </cell>
          <cell r="CT689">
            <v>0</v>
          </cell>
          <cell r="CU689" t="str">
            <v>N/A</v>
          </cell>
          <cell r="CV689">
            <v>0</v>
          </cell>
          <cell r="CW689">
            <v>14571930</v>
          </cell>
          <cell r="CX689" t="str">
            <v>NO</v>
          </cell>
          <cell r="CY689" t="str">
            <v>N/A</v>
          </cell>
          <cell r="CZ689" t="str">
            <v>N/A</v>
          </cell>
          <cell r="DA689" t="str">
            <v>N/A</v>
          </cell>
          <cell r="DB689">
            <v>45291</v>
          </cell>
          <cell r="DC689">
            <v>45291</v>
          </cell>
          <cell r="DD689">
            <v>-51</v>
          </cell>
          <cell r="DE689" t="str">
            <v>NO</v>
          </cell>
          <cell r="DF689" t="str">
            <v>Apartadó con
desplazamientos en la región que conforma el Urabá Antioqueño y Urabá Chocoano de
los departamentos de Antioquia y Chocó</v>
          </cell>
          <cell r="DG689" t="str">
            <v>Cumplimiento</v>
          </cell>
          <cell r="DH689" t="str">
            <v>21-47-1032818</v>
          </cell>
          <cell r="DI689">
            <v>0</v>
          </cell>
          <cell r="DJ689" t="str">
            <v>Seguros del Estado S.A.</v>
          </cell>
          <cell r="DK689">
            <v>45219</v>
          </cell>
          <cell r="DL689" t="str">
            <v>19/10/2023 - 30/06/2024</v>
          </cell>
          <cell r="DM689">
            <v>45219</v>
          </cell>
          <cell r="DN689" t="str">
            <v>https://jepcolombia.sharepoint.com/:b:/g/SE/DAJ/SDC/ER7-GBHME7hJoF50abxLaGcBFOvod7us5_zd3L5en-eyYw?e=ekdMNh</v>
          </cell>
          <cell r="DO689" t="str">
            <v xml:space="preserve">Ninguna
</v>
          </cell>
          <cell r="DP689" t="str">
            <v>Terminado</v>
          </cell>
          <cell r="DQ689" t="str">
            <v>Ingreso</v>
          </cell>
          <cell r="DR689" t="str">
            <v>N/A</v>
          </cell>
          <cell r="DS689" t="str">
            <v>PSICOLOGIA</v>
          </cell>
          <cell r="DT689" t="str">
            <v>N/A</v>
          </cell>
          <cell r="DU689" t="str">
            <v>FEMENINO</v>
          </cell>
        </row>
        <row r="690">
          <cell r="AY690" t="str">
            <v>JEP-602-2023</v>
          </cell>
          <cell r="AZ690" t="str">
            <v>JEP-CSPO-598-2023</v>
          </cell>
          <cell r="BA690" t="str">
            <v>Clara Torres</v>
          </cell>
          <cell r="BB690">
            <v>45051</v>
          </cell>
          <cell r="BC690" t="str">
            <v>María Mónica López Bastidas</v>
          </cell>
          <cell r="BD690" t="str">
            <v>Contratos o convenios que no requieren pluralidad de ofertas</v>
          </cell>
          <cell r="BE690" t="str">
            <v>1. Prestación de servicios</v>
          </cell>
          <cell r="BF690" t="str">
            <v>Cédula de ciudadanía</v>
          </cell>
          <cell r="BG690">
            <v>1019091047</v>
          </cell>
          <cell r="BH690">
            <v>5</v>
          </cell>
          <cell r="BI690" t="str">
            <v>Persona Natural</v>
          </cell>
          <cell r="BJ690" t="str">
            <v>Bogotá D.C.</v>
          </cell>
          <cell r="BK690" t="str">
            <v>Prestar servicios profesionales para apoyar al Departamento de Atención a Víctimas en el impulso de las acciones de divulgación, asesoría y acreditación como parte de la asistencia técnica a las actuaciones y decisiones judiciales, atendiendo los enfoques diferenciales y psicosocial</v>
          </cell>
          <cell r="BL690" t="str">
            <v>Misional</v>
          </cell>
          <cell r="BM690" t="str">
            <v>Harvey Danilo Suárez Morales</v>
          </cell>
          <cell r="BN690" t="str">
            <v>Secretaría Ejecutiva</v>
          </cell>
          <cell r="BO690" t="str">
            <v xml:space="preserve">BB- Departamento de Atención a Victimas </v>
          </cell>
          <cell r="BP690" t="str">
            <v>Claudia Viviana Ferro Buitrago</v>
          </cell>
          <cell r="BQ690">
            <v>52032888</v>
          </cell>
          <cell r="BR690" t="str">
            <v xml:space="preserve">BB- Departamento de Atención a Victimas </v>
          </cell>
          <cell r="BS690" t="str">
            <v>Sandra Helena
Narváez Ramírez C.C. 51.859.703 hasta por el término que dure la
ausencia de su titular</v>
          </cell>
          <cell r="BT690" t="str">
            <v>N/A</v>
          </cell>
          <cell r="BU690" t="str">
            <v>N/A</v>
          </cell>
          <cell r="BV690" t="str">
            <v>Inversión</v>
          </cell>
          <cell r="BW690">
            <v>34001170</v>
          </cell>
          <cell r="BX690" t="str">
            <v>N/A</v>
          </cell>
          <cell r="BY690" t="str">
            <v>N/A</v>
          </cell>
          <cell r="BZ690">
            <v>4857310</v>
          </cell>
          <cell r="CA690" t="str">
            <v>N/A</v>
          </cell>
          <cell r="CB690">
            <v>86023</v>
          </cell>
          <cell r="CC690">
            <v>256023</v>
          </cell>
          <cell r="CD690" t="str">
            <v xml:space="preserve">	2022011000068</v>
          </cell>
          <cell r="CE690">
            <v>45063</v>
          </cell>
          <cell r="CF690">
            <v>45069</v>
          </cell>
          <cell r="CG690" t="str">
            <v>N/A</v>
          </cell>
          <cell r="CH690" t="str">
            <v>N/A</v>
          </cell>
          <cell r="CI690" t="str">
            <v>N/A</v>
          </cell>
          <cell r="CJ690" t="str">
            <v>N/A</v>
          </cell>
          <cell r="CK690" t="str">
            <v>N/A</v>
          </cell>
          <cell r="CL690">
            <v>1457190</v>
          </cell>
          <cell r="CM690">
            <v>45258</v>
          </cell>
          <cell r="CN690">
            <v>0</v>
          </cell>
          <cell r="CO690" t="str">
            <v>N/A</v>
          </cell>
          <cell r="CP690">
            <v>0</v>
          </cell>
          <cell r="CQ690" t="str">
            <v>N/A</v>
          </cell>
          <cell r="CR690">
            <v>0</v>
          </cell>
          <cell r="CS690" t="str">
            <v>N/A</v>
          </cell>
          <cell r="CT690">
            <v>1</v>
          </cell>
          <cell r="CU690">
            <v>45258</v>
          </cell>
          <cell r="CV690">
            <v>31</v>
          </cell>
          <cell r="CW690">
            <v>35458360</v>
          </cell>
          <cell r="CX690" t="str">
            <v>NO</v>
          </cell>
          <cell r="CY690" t="str">
            <v>N/A</v>
          </cell>
          <cell r="CZ690" t="str">
            <v>N/A</v>
          </cell>
          <cell r="DA690" t="str">
            <v>N/A</v>
          </cell>
          <cell r="DB690">
            <v>45260</v>
          </cell>
          <cell r="DC690">
            <v>45291</v>
          </cell>
          <cell r="DD690">
            <v>-51</v>
          </cell>
          <cell r="DE690" t="str">
            <v>NO</v>
          </cell>
          <cell r="DF690" t="str">
            <v>Bogotá con
desplazamientos a nivel nacional</v>
          </cell>
          <cell r="DG690" t="str">
            <v>Cumplimiento</v>
          </cell>
          <cell r="DH690" t="str">
            <v xml:space="preserve">	380-47-994000135221</v>
          </cell>
          <cell r="DI690">
            <v>0</v>
          </cell>
          <cell r="DJ690" t="str">
            <v>Aseguradora Solidaria de Colombia</v>
          </cell>
          <cell r="DK690">
            <v>45064</v>
          </cell>
          <cell r="DL690" t="str">
            <v>17/05/2023 - 02/06/2024</v>
          </cell>
          <cell r="DM690">
            <v>45069</v>
          </cell>
          <cell r="DN690" t="str">
            <v>https://jepcolombia.sharepoint.com/:b:/g/SE/DAJ/SDC/EdjQM4XRZkdCjugw3TTEVvMB-jKSOqKqSUs2Hyn4D4mdcw?e=Ei4Ure</v>
          </cell>
          <cell r="DO690" t="str">
            <v>Mediante otrosí N°1 el 28/11/2023 se publica la adición y prórroga del contrato JEP-602-2023 - Maria Mónica Lopez Bastidas</v>
          </cell>
          <cell r="DP690" t="str">
            <v>Terminado</v>
          </cell>
          <cell r="DQ690" t="str">
            <v>Adición y Prórroga</v>
          </cell>
          <cell r="DR690" t="str">
            <v>N/A</v>
          </cell>
          <cell r="DS690" t="str">
            <v>RELACIONES INTERNACIONALES</v>
          </cell>
          <cell r="DT690" t="str">
            <v>N/A</v>
          </cell>
          <cell r="DU690" t="str">
            <v>FEMENINO</v>
          </cell>
        </row>
        <row r="691">
          <cell r="AY691" t="str">
            <v>JEP-623-2023</v>
          </cell>
          <cell r="AZ691" t="str">
            <v>JEP-CSPO-619-2023</v>
          </cell>
          <cell r="BA691" t="str">
            <v>Clara Torres</v>
          </cell>
          <cell r="BB691">
            <v>45061</v>
          </cell>
          <cell r="BC691" t="str">
            <v>Rosmary Nayibe Corredor Suarez</v>
          </cell>
          <cell r="BD691" t="str">
            <v>Contratos o convenios que no requieren pluralidad de ofertas</v>
          </cell>
          <cell r="BE691" t="str">
            <v>1. Prestación de servicios</v>
          </cell>
          <cell r="BF691" t="str">
            <v>Cédula de ciudadanía</v>
          </cell>
          <cell r="BG691">
            <v>53011830</v>
          </cell>
          <cell r="BH691">
            <v>7</v>
          </cell>
          <cell r="BI691" t="str">
            <v>Persona Natural</v>
          </cell>
          <cell r="BJ691" t="str">
            <v>Bogotá D.C.</v>
          </cell>
          <cell r="BK691" t="str">
            <v>Prestar servicios profesionales para apoyar al Departamento de Atención a Víctimas en el impulso de las acciones de divulgación, asesoría y acreditación como parte de la asistencia técnica a las actuaciones y decisiones judiciales, atendiendo los enfoques diferenciales y psicosocial</v>
          </cell>
          <cell r="BL691" t="str">
            <v>Funciones de la dependencia</v>
          </cell>
          <cell r="BM691" t="str">
            <v>Harvey Danilo Suárez Morales</v>
          </cell>
          <cell r="BN691" t="str">
            <v>Secretaría Ejecutiva</v>
          </cell>
          <cell r="BO691" t="str">
            <v xml:space="preserve">BB- Departamento de Atención a Victimas </v>
          </cell>
          <cell r="BP691" t="str">
            <v>Claudia Viviana Ferro Buitrago</v>
          </cell>
          <cell r="BQ691">
            <v>52032888</v>
          </cell>
          <cell r="BR691" t="str">
            <v xml:space="preserve">BB- Departamento de Atención a Victimas </v>
          </cell>
          <cell r="BS691" t="str">
            <v>Sandra Helena
Narváez Ramírez C.C. 51.859.703 hasta por el término que dure la
ausencia de su titular</v>
          </cell>
          <cell r="BT691" t="str">
            <v>N/A</v>
          </cell>
          <cell r="BU691" t="str">
            <v>N/A</v>
          </cell>
          <cell r="BV691" t="str">
            <v>Inversión</v>
          </cell>
          <cell r="BW691">
            <v>34001170</v>
          </cell>
          <cell r="BX691" t="str">
            <v>N/A</v>
          </cell>
          <cell r="BY691" t="str">
            <v>N/A</v>
          </cell>
          <cell r="BZ691">
            <v>4857310</v>
          </cell>
          <cell r="CA691" t="str">
            <v>N/A</v>
          </cell>
          <cell r="CB691">
            <v>86123</v>
          </cell>
          <cell r="CC691">
            <v>266423</v>
          </cell>
          <cell r="CD691">
            <v>2022011000068</v>
          </cell>
          <cell r="CE691">
            <v>45065</v>
          </cell>
          <cell r="CF691">
            <v>45070</v>
          </cell>
          <cell r="CG691" t="str">
            <v>N/A</v>
          </cell>
          <cell r="CH691" t="str">
            <v>N/A</v>
          </cell>
          <cell r="CI691" t="str">
            <v>N/A</v>
          </cell>
          <cell r="CJ691" t="str">
            <v>N/A</v>
          </cell>
          <cell r="CK691" t="str">
            <v>N/A</v>
          </cell>
          <cell r="CL691">
            <v>1295280</v>
          </cell>
          <cell r="CM691">
            <v>45260</v>
          </cell>
          <cell r="CN691">
            <v>0</v>
          </cell>
          <cell r="CO691" t="str">
            <v>N/A</v>
          </cell>
          <cell r="CP691">
            <v>0</v>
          </cell>
          <cell r="CQ691" t="str">
            <v>N/A</v>
          </cell>
          <cell r="CR691">
            <v>0</v>
          </cell>
          <cell r="CS691" t="str">
            <v>N/A</v>
          </cell>
          <cell r="CT691">
            <v>1</v>
          </cell>
          <cell r="CU691">
            <v>45260</v>
          </cell>
          <cell r="CV691">
            <v>31</v>
          </cell>
          <cell r="CW691">
            <v>35296450</v>
          </cell>
          <cell r="CX691" t="str">
            <v>NO</v>
          </cell>
          <cell r="CY691" t="str">
            <v>N/A</v>
          </cell>
          <cell r="CZ691" t="str">
            <v>N/A</v>
          </cell>
          <cell r="DA691" t="str">
            <v>N/A</v>
          </cell>
          <cell r="DB691">
            <v>45260</v>
          </cell>
          <cell r="DC691">
            <v>45291</v>
          </cell>
          <cell r="DD691">
            <v>-51</v>
          </cell>
          <cell r="DE691" t="str">
            <v>NO</v>
          </cell>
          <cell r="DF691" t="str">
            <v>Bogotá con
desplazamientos a nivel nacional</v>
          </cell>
          <cell r="DG691" t="str">
            <v>Cumplimiento</v>
          </cell>
          <cell r="DH691" t="str">
            <v>15-47-101011441</v>
          </cell>
          <cell r="DI691">
            <v>0</v>
          </cell>
          <cell r="DJ691" t="str">
            <v>Seguros del Estado S.A.</v>
          </cell>
          <cell r="DK691">
            <v>45069</v>
          </cell>
          <cell r="DL691" t="str">
            <v>19/05/2023 - 31/05/2024</v>
          </cell>
          <cell r="DM691">
            <v>45070</v>
          </cell>
          <cell r="DN691" t="str">
            <v>https://jepcolombia.sharepoint.com/:b:/g/SE/DAJ/SDC/ETg_09xeKpBGlb640nwktqwBlAkkQ2t8Z43z_eWKanRjFg?e=wB529P</v>
          </cell>
          <cell r="DO691" t="str">
            <v xml:space="preserve">Mediante otrosí N°1 el 30/11/2023 se publica la adición y prórroga del contrato JEP-623-2023 </v>
          </cell>
          <cell r="DP691" t="str">
            <v>Terminado</v>
          </cell>
          <cell r="DQ691" t="str">
            <v>Adición y Prórroga</v>
          </cell>
          <cell r="DR691" t="str">
            <v>N/A</v>
          </cell>
          <cell r="DS691" t="str">
            <v>PSICOLOGIA</v>
          </cell>
          <cell r="DT691" t="str">
            <v>N/A</v>
          </cell>
          <cell r="DU691" t="str">
            <v>FEMENINO</v>
          </cell>
        </row>
        <row r="692">
          <cell r="AY692" t="str">
            <v>JEP-647-2023</v>
          </cell>
          <cell r="AZ692" t="str">
            <v>JEP-CSPO-640-2023</v>
          </cell>
          <cell r="BA692" t="str">
            <v>Clara Torres</v>
          </cell>
          <cell r="BB692">
            <v>45072</v>
          </cell>
          <cell r="BC692" t="str">
            <v>Ismenia Martínez Renteria</v>
          </cell>
          <cell r="BD692" t="str">
            <v>Contratos o convenios que no requieren pluralidad de ofertas</v>
          </cell>
          <cell r="BE692" t="str">
            <v>1. Prestación de servicios</v>
          </cell>
          <cell r="BF692" t="str">
            <v>Cédula de ciudadanía</v>
          </cell>
          <cell r="BG692">
            <v>54256189</v>
          </cell>
          <cell r="BH692">
            <v>9</v>
          </cell>
          <cell r="BI692" t="str">
            <v>Persona Natural</v>
          </cell>
          <cell r="BJ692" t="str">
            <v>Quibdó</v>
          </cell>
          <cell r="BK692" t="str">
            <v>Prestar servicios profesionales para apoyar al Departamento de Atención a Víctimas en el impulso de las acciones de divulgación, asesoría y acreditación como parte de la asistencia técnica a las actuaciones y decisiones judiciales, atendiendo los enfoques diferenciales y psicosocial</v>
          </cell>
          <cell r="BL692" t="str">
            <v>Misional</v>
          </cell>
          <cell r="BM692" t="str">
            <v>Harvey Danilo Suárez Morales</v>
          </cell>
          <cell r="BN692" t="str">
            <v>Secretaría Ejecutiva</v>
          </cell>
          <cell r="BO692" t="str">
            <v xml:space="preserve">BB- Departamento de Atención a Victimas </v>
          </cell>
          <cell r="BP692" t="str">
            <v>Claudia Viviana Ferro Buitrago</v>
          </cell>
          <cell r="BQ692">
            <v>52032888</v>
          </cell>
          <cell r="BR692" t="str">
            <v xml:space="preserve">BB- Departamento de Atención a Victimas </v>
          </cell>
          <cell r="BS692" t="str">
            <v>Sandra Helena
Narváez Ramírez C.C. 51.859.703 hasta por el término que dure la
ausencia de su titular</v>
          </cell>
          <cell r="BT692" t="str">
            <v>N/A</v>
          </cell>
          <cell r="BU692" t="str">
            <v>N/A</v>
          </cell>
          <cell r="BV692" t="str">
            <v>Inversión</v>
          </cell>
          <cell r="BW692">
            <v>34001170</v>
          </cell>
          <cell r="BX692" t="str">
            <v>N/A</v>
          </cell>
          <cell r="BY692" t="str">
            <v>N/A</v>
          </cell>
          <cell r="BZ692">
            <v>4857310</v>
          </cell>
          <cell r="CA692" t="str">
            <v>N/A</v>
          </cell>
          <cell r="CB692">
            <v>86223</v>
          </cell>
          <cell r="CC692">
            <v>298023</v>
          </cell>
          <cell r="CD692">
            <v>2022011000068</v>
          </cell>
          <cell r="CE692">
            <v>45078</v>
          </cell>
          <cell r="CF692">
            <v>45084</v>
          </cell>
          <cell r="CG692" t="str">
            <v>N/A</v>
          </cell>
          <cell r="CH692" t="str">
            <v>N/A</v>
          </cell>
          <cell r="CI692" t="str">
            <v>N/A</v>
          </cell>
          <cell r="CJ692" t="str">
            <v>N/A</v>
          </cell>
          <cell r="CK692" t="str">
            <v>N/A</v>
          </cell>
          <cell r="CL692">
            <v>0</v>
          </cell>
          <cell r="CM692" t="str">
            <v>N/A</v>
          </cell>
          <cell r="CN692">
            <v>0</v>
          </cell>
          <cell r="CO692" t="str">
            <v>N/A</v>
          </cell>
          <cell r="CP692">
            <v>0</v>
          </cell>
          <cell r="CQ692" t="str">
            <v>N/A</v>
          </cell>
          <cell r="CR692">
            <v>0</v>
          </cell>
          <cell r="CS692" t="str">
            <v>N/A</v>
          </cell>
          <cell r="CT692">
            <v>0</v>
          </cell>
          <cell r="CU692" t="str">
            <v>N/A</v>
          </cell>
          <cell r="CV692">
            <v>0</v>
          </cell>
          <cell r="CW692">
            <v>34001170</v>
          </cell>
          <cell r="CX692" t="str">
            <v>NO</v>
          </cell>
          <cell r="CY692" t="str">
            <v>N/A</v>
          </cell>
          <cell r="CZ692" t="str">
            <v>N/A</v>
          </cell>
          <cell r="DA692" t="str">
            <v>N/A</v>
          </cell>
          <cell r="DB692">
            <v>45291</v>
          </cell>
          <cell r="DC692">
            <v>45291</v>
          </cell>
          <cell r="DD692">
            <v>-51</v>
          </cell>
          <cell r="DE692" t="str">
            <v>NO</v>
          </cell>
          <cell r="DF692" t="str">
            <v>Quibdó con
desplazamiento en la región conformada por los departamentos de Chocó, Urabá
Chocoano y Antioqueño</v>
          </cell>
          <cell r="DG692" t="str">
            <v>Cumplimiento</v>
          </cell>
          <cell r="DH692" t="str">
            <v>6545-101081249</v>
          </cell>
          <cell r="DI692">
            <v>0</v>
          </cell>
          <cell r="DJ692" t="str">
            <v>Seguros del Estado S.A.</v>
          </cell>
          <cell r="DK692">
            <v>45079</v>
          </cell>
          <cell r="DL692" t="str">
            <v>01/06/2023 - 30/06/2024</v>
          </cell>
          <cell r="DM692">
            <v>45083</v>
          </cell>
          <cell r="DN692" t="str">
            <v>https://jepcolombia.sharepoint.com/:b:/g/SE/DAJ/SDC/ER9T_4b7gdZChM8AvkfAoPcBttiNhIZdzsZlkPLJeSNQog?e=5ugFm2</v>
          </cell>
          <cell r="DO692" t="str">
            <v>Ninguna</v>
          </cell>
          <cell r="DP692" t="str">
            <v>Terminado</v>
          </cell>
          <cell r="DQ692" t="str">
            <v>Ingreso</v>
          </cell>
          <cell r="DR692" t="str">
            <v>N/A</v>
          </cell>
          <cell r="DS692" t="str">
            <v>PSICOLOGIA</v>
          </cell>
          <cell r="DT692" t="str">
            <v>N/A</v>
          </cell>
          <cell r="DU692" t="str">
            <v>FEMENINO</v>
          </cell>
        </row>
        <row r="693">
          <cell r="AY693" t="str">
            <v>JEP-603-2023</v>
          </cell>
          <cell r="AZ693" t="str">
            <v>JEP-CSPO-599-2023</v>
          </cell>
          <cell r="BA693" t="str">
            <v>Clara Torres</v>
          </cell>
          <cell r="BB693">
            <v>45051</v>
          </cell>
          <cell r="BC693" t="str">
            <v>Kely Tatiana Velasquez Cuero</v>
          </cell>
          <cell r="BD693" t="str">
            <v>Contratos o convenios que no requieren pluralidad de ofertas</v>
          </cell>
          <cell r="BE693" t="str">
            <v>1. Prestación de servicios</v>
          </cell>
          <cell r="BF693" t="str">
            <v>Cédula de ciudadanía</v>
          </cell>
          <cell r="BG693">
            <v>1061203338</v>
          </cell>
          <cell r="BH693">
            <v>9</v>
          </cell>
          <cell r="BI693" t="str">
            <v>Persona Natural</v>
          </cell>
          <cell r="BJ693" t="str">
            <v>Guapi</v>
          </cell>
          <cell r="BK693" t="str">
            <v>Prestar servicios profesionales para apoyar al Departamento de Atención a Víctimas en el impulso de las acciones de divulgación, asesoría y acreditación como parte de la asistencia técnica a las actuaciones y decisiones judiciales, atendiendo los enfoques diferenciales y psicosocial</v>
          </cell>
          <cell r="BL693" t="str">
            <v>Misional</v>
          </cell>
          <cell r="BM693" t="str">
            <v>Harvey Danilo Suárez Morales</v>
          </cell>
          <cell r="BN693" t="str">
            <v>Secretaría Ejecutiva</v>
          </cell>
          <cell r="BO693" t="str">
            <v xml:space="preserve">BB- Departamento de Atención a Victimas </v>
          </cell>
          <cell r="BP693" t="str">
            <v>Claudia Viviana Ferro Buitrago</v>
          </cell>
          <cell r="BQ693">
            <v>52032888</v>
          </cell>
          <cell r="BR693" t="str">
            <v xml:space="preserve">BB- Departamento de Atención a Victimas </v>
          </cell>
          <cell r="BS693" t="str">
            <v>Sandra Helena
Narváez Ramírez C.C. 51.859.703 hasta por el término que dure la
ausencia de su titular</v>
          </cell>
          <cell r="BT693" t="str">
            <v>N/A</v>
          </cell>
          <cell r="BU693" t="str">
            <v>N/A</v>
          </cell>
          <cell r="BV693" t="str">
            <v>Inversión</v>
          </cell>
          <cell r="BW693">
            <v>34001170</v>
          </cell>
          <cell r="BX693" t="str">
            <v>N/A</v>
          </cell>
          <cell r="BY693" t="str">
            <v>N/A</v>
          </cell>
          <cell r="BZ693">
            <v>4857310</v>
          </cell>
          <cell r="CA693" t="str">
            <v>N/A</v>
          </cell>
          <cell r="CB693">
            <v>86323</v>
          </cell>
          <cell r="CC693">
            <v>246923</v>
          </cell>
          <cell r="CD693" t="str">
            <v xml:space="preserve">	2022011000068</v>
          </cell>
          <cell r="CE693">
            <v>45062</v>
          </cell>
          <cell r="CF693">
            <v>45065</v>
          </cell>
          <cell r="CG693" t="str">
            <v>N/A</v>
          </cell>
          <cell r="CH693" t="str">
            <v>N/A</v>
          </cell>
          <cell r="CI693" t="str">
            <v>N/A</v>
          </cell>
          <cell r="CJ693" t="str">
            <v>N/A</v>
          </cell>
          <cell r="CK693" t="str">
            <v>N/A</v>
          </cell>
          <cell r="CL693">
            <v>2104830</v>
          </cell>
          <cell r="CM693">
            <v>45289</v>
          </cell>
          <cell r="CN693">
            <v>0</v>
          </cell>
          <cell r="CO693" t="str">
            <v>N/A</v>
          </cell>
          <cell r="CP693">
            <v>0</v>
          </cell>
          <cell r="CQ693" t="str">
            <v>N/A</v>
          </cell>
          <cell r="CR693">
            <v>0</v>
          </cell>
          <cell r="CS693" t="str">
            <v>N/A</v>
          </cell>
          <cell r="CT693">
            <v>1</v>
          </cell>
          <cell r="CU693">
            <v>45259</v>
          </cell>
          <cell r="CV693">
            <v>31</v>
          </cell>
          <cell r="CW693">
            <v>36106000</v>
          </cell>
          <cell r="CX693" t="str">
            <v>NO</v>
          </cell>
          <cell r="CY693" t="str">
            <v>N/A</v>
          </cell>
          <cell r="CZ693" t="str">
            <v>N/A</v>
          </cell>
          <cell r="DA693" t="str">
            <v>N/A</v>
          </cell>
          <cell r="DB693">
            <v>45260</v>
          </cell>
          <cell r="DC693">
            <v>45291</v>
          </cell>
          <cell r="DD693">
            <v>-51</v>
          </cell>
          <cell r="DE693" t="str">
            <v>NO</v>
          </cell>
          <cell r="DF693" t="str">
            <v>Guapi con
desplazamiento en los departamentos de Valle del Cauca, Cauca y Nariño</v>
          </cell>
          <cell r="DG693" t="str">
            <v>Cumplimiento</v>
          </cell>
          <cell r="DH693" t="str">
            <v>25-47-101003976</v>
          </cell>
          <cell r="DI693">
            <v>0</v>
          </cell>
          <cell r="DJ693" t="str">
            <v>Seguros del Estado S.A.</v>
          </cell>
          <cell r="DK693">
            <v>45062</v>
          </cell>
          <cell r="DL693" t="str">
            <v>16/05/2023 - 01/06/2024</v>
          </cell>
          <cell r="DM693">
            <v>45065</v>
          </cell>
          <cell r="DN693" t="str">
            <v>https://jepcolombia.sharepoint.com/:b:/g/SE/DAJ/SDC/EVT08_dXItlPiuhkmUXEacYBluy6bwqf-Mz9xaJD04PBZA?e=qcNgRb</v>
          </cell>
          <cell r="DO693" t="str">
            <v>Mediante otrosí N°1 el 29/11/2023 se publica la adición y prórroga del contrato JEP-603-2023</v>
          </cell>
          <cell r="DP693" t="str">
            <v>Terminado</v>
          </cell>
          <cell r="DQ693" t="str">
            <v>Adición y Prórroga</v>
          </cell>
          <cell r="DR693" t="str">
            <v>N/A</v>
          </cell>
          <cell r="DS693" t="str">
            <v>TRABAJO SOCIAL</v>
          </cell>
          <cell r="DT693" t="str">
            <v>N/A</v>
          </cell>
          <cell r="DU693" t="str">
            <v>FEMENINO</v>
          </cell>
        </row>
        <row r="694">
          <cell r="AY694" t="str">
            <v>JEP-653-2023</v>
          </cell>
          <cell r="AZ694" t="str">
            <v>JEP-CSPO-646-2023</v>
          </cell>
          <cell r="BA694" t="str">
            <v>Clara Torres</v>
          </cell>
          <cell r="BB694">
            <v>45076</v>
          </cell>
          <cell r="BC694" t="str">
            <v>Nathalie Gómez Cubillos</v>
          </cell>
          <cell r="BD694" t="str">
            <v>Contratos o convenios que no requieren pluralidad de ofertas</v>
          </cell>
          <cell r="BE694" t="str">
            <v>1. Prestación de servicios</v>
          </cell>
          <cell r="BF694" t="str">
            <v>Cédula de ciudadanía</v>
          </cell>
          <cell r="BG694">
            <v>35264758</v>
          </cell>
          <cell r="BH694">
            <v>4</v>
          </cell>
          <cell r="BI694" t="str">
            <v>Persona Natural</v>
          </cell>
          <cell r="BJ694" t="str">
            <v>Villavicencio</v>
          </cell>
          <cell r="BK694" t="str">
            <v>Prestar servicios profesionales para apoyar al Departamento de Atención a Víctimas en el impulso de las acciones de divulgación, asesoría y acreditación como parte de la asistencia técnica a las actuaciones y decisiones judiciales, atendiendo los enfoques diferenciales y psicosocial</v>
          </cell>
          <cell r="BL694" t="str">
            <v>Misional</v>
          </cell>
          <cell r="BM694" t="str">
            <v>Harvey Danilo Suárez Morales</v>
          </cell>
          <cell r="BN694" t="str">
            <v>Secretaría Ejecutiva</v>
          </cell>
          <cell r="BO694" t="str">
            <v xml:space="preserve">BB- Departamento de Atención a Victimas </v>
          </cell>
          <cell r="BP694" t="str">
            <v>Claudia Viviana Ferro Buitrago</v>
          </cell>
          <cell r="BQ694">
            <v>52032888</v>
          </cell>
          <cell r="BR694" t="str">
            <v xml:space="preserve">BB- Departamento de Atención a Victimas </v>
          </cell>
          <cell r="BS694" t="str">
            <v>Sandra Helena
Narváez Ramírez C.C. 51.859.703 hasta por el término que dure la
ausencia de su titular</v>
          </cell>
          <cell r="BT694" t="str">
            <v>N/A</v>
          </cell>
          <cell r="BU694" t="str">
            <v>N/A</v>
          </cell>
          <cell r="BV694" t="str">
            <v>Inversión</v>
          </cell>
          <cell r="BW694">
            <v>34001170</v>
          </cell>
          <cell r="BX694" t="str">
            <v>N/A</v>
          </cell>
          <cell r="BY694" t="str">
            <v>N/A</v>
          </cell>
          <cell r="BZ694">
            <v>4857310</v>
          </cell>
          <cell r="CA694" t="str">
            <v>N/A</v>
          </cell>
          <cell r="CB694">
            <v>86423</v>
          </cell>
          <cell r="CC694">
            <v>298523</v>
          </cell>
          <cell r="CD694">
            <v>2022011000068</v>
          </cell>
          <cell r="CE694">
            <v>45078</v>
          </cell>
          <cell r="CF694">
            <v>45084</v>
          </cell>
          <cell r="CG694" t="str">
            <v>N/A</v>
          </cell>
          <cell r="CH694" t="str">
            <v>N/A</v>
          </cell>
          <cell r="CI694" t="str">
            <v>N/A</v>
          </cell>
          <cell r="CJ694" t="str">
            <v>N/A</v>
          </cell>
          <cell r="CK694" t="str">
            <v>N/A</v>
          </cell>
          <cell r="CL694">
            <v>0</v>
          </cell>
          <cell r="CM694" t="str">
            <v>N/A</v>
          </cell>
          <cell r="CN694">
            <v>0</v>
          </cell>
          <cell r="CO694" t="str">
            <v>N/A</v>
          </cell>
          <cell r="CP694">
            <v>0</v>
          </cell>
          <cell r="CQ694" t="str">
            <v>N/A</v>
          </cell>
          <cell r="CR694">
            <v>0</v>
          </cell>
          <cell r="CS694" t="str">
            <v>N/A</v>
          </cell>
          <cell r="CT694">
            <v>0</v>
          </cell>
          <cell r="CU694" t="str">
            <v>N/A</v>
          </cell>
          <cell r="CV694">
            <v>0</v>
          </cell>
          <cell r="CW694">
            <v>34001170</v>
          </cell>
          <cell r="CX694" t="str">
            <v>NO</v>
          </cell>
          <cell r="CY694" t="str">
            <v>N/A</v>
          </cell>
          <cell r="CZ694" t="str">
            <v>N/A</v>
          </cell>
          <cell r="DA694" t="str">
            <v>N/A</v>
          </cell>
          <cell r="DB694">
            <v>45291</v>
          </cell>
          <cell r="DC694">
            <v>45291</v>
          </cell>
          <cell r="DD694">
            <v>-51</v>
          </cell>
          <cell r="DE694" t="str">
            <v>NO</v>
          </cell>
          <cell r="DF694" t="str">
            <v>Villavicencio con desplazamiento
por los departamentos de Meta, Arauca, Guaviare y Casanare</v>
          </cell>
          <cell r="DG694" t="str">
            <v>Cumplimiento</v>
          </cell>
          <cell r="DH694" t="str">
            <v xml:space="preserve">	30-45-101014864</v>
          </cell>
          <cell r="DI694">
            <v>0</v>
          </cell>
          <cell r="DJ694" t="str">
            <v>Seguros del Estado S.A.</v>
          </cell>
          <cell r="DK694">
            <v>45079</v>
          </cell>
          <cell r="DL694" t="str">
            <v>01/06/2023 - 30/06/2024</v>
          </cell>
          <cell r="DM694">
            <v>45079</v>
          </cell>
          <cell r="DN694" t="str">
            <v>https://jepcolombia.sharepoint.com/:b:/g/SE/DAJ/SDC/EeUObV-auqNLuuzoVbzdWvkBU5Tq7TkJ3qFRcRnJsn-PNw?e=46LJRM</v>
          </cell>
          <cell r="DO694" t="str">
            <v>Ninguna</v>
          </cell>
          <cell r="DP694" t="str">
            <v>Terminado</v>
          </cell>
          <cell r="DQ694" t="str">
            <v>Ingreso</v>
          </cell>
          <cell r="DR694" t="str">
            <v>N/A</v>
          </cell>
          <cell r="DS694" t="str">
            <v>PSICOLOGIA</v>
          </cell>
          <cell r="DT694" t="str">
            <v>N/A</v>
          </cell>
          <cell r="DU694" t="str">
            <v>FEMENINO</v>
          </cell>
        </row>
        <row r="695">
          <cell r="AY695" t="str">
            <v>JEP-742-2023</v>
          </cell>
          <cell r="AZ695" t="str">
            <v>JEP-CSPO-722-2024</v>
          </cell>
          <cell r="BA695" t="str">
            <v>Clara Torres</v>
          </cell>
          <cell r="BB695">
            <v>45147</v>
          </cell>
          <cell r="BC695" t="str">
            <v>Lasdy Marcela Guerrero González</v>
          </cell>
          <cell r="BD695" t="str">
            <v>Contratos o convenios que no requieren pluralidad de ofertas</v>
          </cell>
          <cell r="BE695" t="str">
            <v>1. Prestación de servicios</v>
          </cell>
          <cell r="BF695" t="str">
            <v>Cedula de ciudadania</v>
          </cell>
          <cell r="BG695">
            <v>1099302179</v>
          </cell>
          <cell r="BH695">
            <v>7</v>
          </cell>
          <cell r="BI695" t="str">
            <v>Persona Natural</v>
          </cell>
          <cell r="BJ695" t="str">
            <v>Enciso</v>
          </cell>
          <cell r="BK695" t="str">
            <v>Prestar servicios profesionales para apoyar al Departamento de Atención a Víctimas en el impulso de las acciones de divulgación, asesoría y acreditación como parte de la asistencia técnica a las actuaciones y decisiones judiciales, atendiendo los enfoques diferenciales y psicosocial</v>
          </cell>
          <cell r="BL695" t="str">
            <v>Funciones de la dependencia</v>
          </cell>
          <cell r="BM695" t="str">
            <v>Harvey Danilo Suárez Morales</v>
          </cell>
          <cell r="BN695" t="str">
            <v>Secretaría Ejecutiva</v>
          </cell>
          <cell r="BO695" t="str">
            <v xml:space="preserve">BB- Departamento de Atención a Victimas </v>
          </cell>
          <cell r="BP695" t="str">
            <v>Claudia Viviana Ferro Buitrago</v>
          </cell>
          <cell r="BQ695">
            <v>52032888</v>
          </cell>
          <cell r="BR695" t="str">
            <v xml:space="preserve">BB- Departamento de Atención a Victimas </v>
          </cell>
          <cell r="BS695" t="str">
            <v>Sandra Helena
Narváez Ramírez C.C. 51.859.703 hasta por el término que dure la
ausencia de su titular</v>
          </cell>
          <cell r="BT695" t="str">
            <v>N/A</v>
          </cell>
          <cell r="BU695" t="str">
            <v>N/A</v>
          </cell>
          <cell r="BV695" t="str">
            <v>Funcionamiento</v>
          </cell>
          <cell r="BW695">
            <v>23315080</v>
          </cell>
          <cell r="BX695" t="str">
            <v>N/A</v>
          </cell>
          <cell r="BY695" t="str">
            <v>N/A</v>
          </cell>
          <cell r="BZ695">
            <v>4857310</v>
          </cell>
          <cell r="CA695" t="str">
            <v>N/A</v>
          </cell>
          <cell r="CB695">
            <v>90823</v>
          </cell>
          <cell r="CC695">
            <v>457123</v>
          </cell>
          <cell r="CD695" t="str">
            <v>N/A</v>
          </cell>
          <cell r="CE695">
            <v>45154</v>
          </cell>
          <cell r="CF695">
            <v>45156</v>
          </cell>
          <cell r="CG695" t="str">
            <v>N/A</v>
          </cell>
          <cell r="CH695" t="str">
            <v>N/A</v>
          </cell>
          <cell r="CI695" t="str">
            <v>N/A</v>
          </cell>
          <cell r="CJ695" t="str">
            <v>N/A</v>
          </cell>
          <cell r="CK695" t="str">
            <v>N/A</v>
          </cell>
          <cell r="CL695">
            <v>0</v>
          </cell>
          <cell r="CM695" t="str">
            <v>N/A</v>
          </cell>
          <cell r="CN695">
            <v>0</v>
          </cell>
          <cell r="CO695" t="str">
            <v>N/A</v>
          </cell>
          <cell r="CP695">
            <v>0</v>
          </cell>
          <cell r="CQ695" t="str">
            <v>N/A</v>
          </cell>
          <cell r="CR695">
            <v>0</v>
          </cell>
          <cell r="CS695" t="str">
            <v>N/A</v>
          </cell>
          <cell r="CT695">
            <v>0</v>
          </cell>
          <cell r="CU695" t="str">
            <v>N/A</v>
          </cell>
          <cell r="CV695">
            <v>0</v>
          </cell>
          <cell r="CW695">
            <v>23315080</v>
          </cell>
          <cell r="CX695" t="str">
            <v>NO</v>
          </cell>
          <cell r="CY695" t="str">
            <v>N/A</v>
          </cell>
          <cell r="CZ695" t="str">
            <v>N/A</v>
          </cell>
          <cell r="DA695" t="str">
            <v>N/A</v>
          </cell>
          <cell r="DB695">
            <v>45291</v>
          </cell>
          <cell r="DC695">
            <v>45291</v>
          </cell>
          <cell r="DD695">
            <v>-51</v>
          </cell>
          <cell r="DE695" t="str">
            <v>SI</v>
          </cell>
          <cell r="DF695" t="str">
            <v xml:space="preserve">Bogotá D.C. </v>
          </cell>
          <cell r="DG695" t="str">
            <v>Cumplimiento</v>
          </cell>
          <cell r="DH695" t="str">
            <v>400-47-994000094313</v>
          </cell>
          <cell r="DI695">
            <v>0</v>
          </cell>
          <cell r="DJ695" t="str">
            <v>Aseguradora Solidaria de Colombia</v>
          </cell>
          <cell r="DK695">
            <v>45155</v>
          </cell>
          <cell r="DL695" t="str">
            <v>16/08/2023 - 30/06/2024</v>
          </cell>
          <cell r="DM695">
            <v>45156</v>
          </cell>
          <cell r="DN695" t="str">
            <v>https://jepcolombia.sharepoint.com/:b:/g/SE/DAJ/SDC/ETdU3TI1AZpKsRfT3hpkS0EBhV3nHDu4GlT_hthLT4QTDg?e=bRAWsg</v>
          </cell>
          <cell r="DO695" t="str">
            <v>Ninguna</v>
          </cell>
          <cell r="DP695" t="str">
            <v>Terminado</v>
          </cell>
          <cell r="DQ695" t="str">
            <v>Ingreso</v>
          </cell>
          <cell r="DR695" t="str">
            <v>N/A</v>
          </cell>
          <cell r="DS695" t="str">
            <v>DERECHO</v>
          </cell>
          <cell r="DT695" t="str">
            <v>N/A</v>
          </cell>
          <cell r="DU695" t="str">
            <v>FEMENINO</v>
          </cell>
        </row>
        <row r="696">
          <cell r="AY696" t="str">
            <v>JEP-666-2023</v>
          </cell>
          <cell r="AZ696" t="str">
            <v>JEP-CSPO-655-2023</v>
          </cell>
          <cell r="BA696" t="str">
            <v>Clara Torres</v>
          </cell>
          <cell r="BB696">
            <v>45085</v>
          </cell>
          <cell r="BC696" t="str">
            <v>Daniela Acevedo Ramírez</v>
          </cell>
          <cell r="BD696" t="str">
            <v>Contratos o convenios que no requieren pluralidad de ofertas</v>
          </cell>
          <cell r="BE696" t="str">
            <v>1. Prestación de servicios</v>
          </cell>
          <cell r="BF696" t="str">
            <v>Cédula de ciudadanía</v>
          </cell>
          <cell r="BG696">
            <v>1019117467</v>
          </cell>
          <cell r="BH696">
            <v>1</v>
          </cell>
          <cell r="BI696" t="str">
            <v>Persona Natural</v>
          </cell>
          <cell r="BJ696" t="str">
            <v>Bogotá D.C.</v>
          </cell>
          <cell r="BK696" t="str">
            <v>Prestar servicios profesionales para apoyar al Departamento de Atención a Víctimas en el impulso de las acciones de divulgación, asesoría y acreditación como parte de la asistencia técnica a las actuaciones y decisiones judiciales, atendiendo los enfoques diferenciales y psicosocial</v>
          </cell>
          <cell r="BL696" t="str">
            <v>Funciones de la dependencia</v>
          </cell>
          <cell r="BM696" t="str">
            <v>Harvey Danilo Suárez Morales</v>
          </cell>
          <cell r="BN696" t="str">
            <v>Secretaría Ejecutiva</v>
          </cell>
          <cell r="BO696" t="str">
            <v xml:space="preserve">BB- Departamento de Atención a Victimas </v>
          </cell>
          <cell r="BP696" t="str">
            <v>Claudia Viviana Ferro Buitrago</v>
          </cell>
          <cell r="BQ696">
            <v>52032888</v>
          </cell>
          <cell r="BR696" t="str">
            <v xml:space="preserve">BB- Departamento de Atención a Victimas </v>
          </cell>
          <cell r="BS696" t="str">
            <v>Sandra Helena
Narváez Ramírez C.C. 51.859.703 hasta por el término que dure la
ausencia de su titular</v>
          </cell>
          <cell r="BT696" t="str">
            <v>N/A</v>
          </cell>
          <cell r="BU696" t="str">
            <v>N/A</v>
          </cell>
          <cell r="BV696" t="str">
            <v>Inversión</v>
          </cell>
          <cell r="BW696">
            <v>33029700</v>
          </cell>
          <cell r="BX696" t="str">
            <v>N/A</v>
          </cell>
          <cell r="BY696" t="str">
            <v>N/A</v>
          </cell>
          <cell r="BZ696">
            <v>4857310</v>
          </cell>
          <cell r="CA696" t="str">
            <v>N/A</v>
          </cell>
          <cell r="CB696">
            <v>90923</v>
          </cell>
          <cell r="CC696">
            <v>337523</v>
          </cell>
          <cell r="CD696">
            <v>2022011000068</v>
          </cell>
          <cell r="CE696">
            <v>45099</v>
          </cell>
          <cell r="CF696">
            <v>45105</v>
          </cell>
          <cell r="CG696" t="str">
            <v>N/A</v>
          </cell>
          <cell r="CH696" t="str">
            <v>N/A</v>
          </cell>
          <cell r="CI696" t="str">
            <v>N/A</v>
          </cell>
          <cell r="CJ696" t="str">
            <v>N/A</v>
          </cell>
          <cell r="CK696" t="str">
            <v>N/A</v>
          </cell>
          <cell r="CL696">
            <v>0</v>
          </cell>
          <cell r="CM696" t="str">
            <v>N/A</v>
          </cell>
          <cell r="CN696">
            <v>0</v>
          </cell>
          <cell r="CO696" t="str">
            <v>N/A</v>
          </cell>
          <cell r="CP696">
            <v>0</v>
          </cell>
          <cell r="CQ696" t="str">
            <v>N/A</v>
          </cell>
          <cell r="CR696">
            <v>0</v>
          </cell>
          <cell r="CS696" t="str">
            <v>N/A</v>
          </cell>
          <cell r="CT696">
            <v>0</v>
          </cell>
          <cell r="CU696" t="str">
            <v>N/A</v>
          </cell>
          <cell r="CV696">
            <v>0</v>
          </cell>
          <cell r="CW696">
            <v>33029700</v>
          </cell>
          <cell r="CX696" t="str">
            <v>NO</v>
          </cell>
          <cell r="CY696" t="str">
            <v>N/A</v>
          </cell>
          <cell r="CZ696" t="str">
            <v>N/A</v>
          </cell>
          <cell r="DA696" t="str">
            <v>N/A</v>
          </cell>
          <cell r="DB696">
            <v>45291</v>
          </cell>
          <cell r="DC696">
            <v>45291</v>
          </cell>
          <cell r="DD696">
            <v>-51</v>
          </cell>
          <cell r="DE696" t="str">
            <v>NO</v>
          </cell>
          <cell r="DF696" t="str">
            <v>Bogotá con
desplazamientos a nivel nacional</v>
          </cell>
          <cell r="DG696" t="str">
            <v>Cumplimiento</v>
          </cell>
          <cell r="DH696" t="str">
            <v xml:space="preserve">25-47-101004083 </v>
          </cell>
          <cell r="DI696">
            <v>0</v>
          </cell>
          <cell r="DJ696" t="str">
            <v>Seguros del Estado S.A.</v>
          </cell>
          <cell r="DK696">
            <v>45100</v>
          </cell>
          <cell r="DL696" t="str">
            <v>22/06/2023 - 01/07/2024</v>
          </cell>
          <cell r="DM696">
            <v>45105</v>
          </cell>
          <cell r="DN696" t="str">
            <v>https://jepcolombia.sharepoint.com/:b:/g/SE/DAJ/SDC/EYHUpQK3kvFHu0i9cmDADOABEmUWtUDtUv0HL5IKGp5K2g?e=Zp1GMG</v>
          </cell>
          <cell r="DO696" t="str">
            <v>Ninguna</v>
          </cell>
          <cell r="DP696" t="str">
            <v>Terminado</v>
          </cell>
          <cell r="DQ696" t="str">
            <v>Ingreso</v>
          </cell>
          <cell r="DR696" t="str">
            <v>N/A</v>
          </cell>
          <cell r="DS696" t="str">
            <v>PSICOLOGIA</v>
          </cell>
          <cell r="DT696" t="str">
            <v>N/A</v>
          </cell>
          <cell r="DU696" t="str">
            <v>FEMENINO</v>
          </cell>
        </row>
        <row r="697">
          <cell r="AY697" t="str">
            <v>JEP-734-2023</v>
          </cell>
          <cell r="AZ697" t="str">
            <v>JEP-CSPO-716-2023</v>
          </cell>
          <cell r="BA697" t="str">
            <v>Clara Torres</v>
          </cell>
          <cell r="BB697">
            <v>45135</v>
          </cell>
          <cell r="BC697" t="str">
            <v>Raul Andres Gonzalez Rojas</v>
          </cell>
          <cell r="BD697" t="str">
            <v>Contratos o convenios que no requieren pluralidad de ofertas</v>
          </cell>
          <cell r="BE697" t="str">
            <v>1. Prestación de servicios</v>
          </cell>
          <cell r="BF697" t="str">
            <v>Cedula de ciudadania</v>
          </cell>
          <cell r="BG697">
            <v>1019059573</v>
          </cell>
          <cell r="BH697">
            <v>3</v>
          </cell>
          <cell r="BI697" t="str">
            <v>Persona Natural</v>
          </cell>
          <cell r="BJ697" t="str">
            <v>Bogotá D.C.</v>
          </cell>
          <cell r="BK697" t="str">
            <v>Prestar servicios profesionales para apoyar al Departamento de Atención a Víctimas, para adelantar acciones de seguimiento que articulen la respuesta a peticiones, acreditación administrativas y seguimiento a órdenes judiciales como parte de la asistencia técnica a las actuaciones y decisiones judiciales, atendiendo los enfoques diferenciales</v>
          </cell>
          <cell r="BL697" t="str">
            <v>Funciones de la dependencia</v>
          </cell>
          <cell r="BM697" t="str">
            <v>Harvey Danilo Suárez Morales</v>
          </cell>
          <cell r="BN697" t="str">
            <v>Secretaría Ejecutiva</v>
          </cell>
          <cell r="BO697" t="str">
            <v xml:space="preserve">BB- Departamento de Atención a Victimas </v>
          </cell>
          <cell r="BP697" t="str">
            <v>Claudia Viviana Ferro Buitrago</v>
          </cell>
          <cell r="BQ697">
            <v>52032888</v>
          </cell>
          <cell r="BR697" t="str">
            <v xml:space="preserve">BB- Departamento de Atención a Victimas </v>
          </cell>
          <cell r="BS697" t="str">
            <v>Sandra Helena
Narváez Ramírez C.C. 51.859.703 hasta por el término que dure la
ausencia de su titular</v>
          </cell>
          <cell r="BT697" t="str">
            <v>N/A</v>
          </cell>
          <cell r="BU697" t="str">
            <v>N/A</v>
          </cell>
          <cell r="BV697" t="str">
            <v>Inversión</v>
          </cell>
          <cell r="BW697">
            <v>25419920</v>
          </cell>
          <cell r="BX697" t="str">
            <v>N/A</v>
          </cell>
          <cell r="BY697" t="str">
            <v>N/A</v>
          </cell>
          <cell r="BZ697">
            <v>4857310</v>
          </cell>
          <cell r="CA697" t="str">
            <v>N/A</v>
          </cell>
          <cell r="CB697">
            <v>98923</v>
          </cell>
          <cell r="CC697">
            <v>416323</v>
          </cell>
          <cell r="CD697">
            <v>2022011000068</v>
          </cell>
          <cell r="CE697">
            <v>45135</v>
          </cell>
          <cell r="CF697">
            <v>45139</v>
          </cell>
          <cell r="CG697" t="str">
            <v>N/A</v>
          </cell>
          <cell r="CH697" t="str">
            <v>N/A</v>
          </cell>
          <cell r="CI697" t="str">
            <v>N/A</v>
          </cell>
          <cell r="CJ697" t="str">
            <v>N/A</v>
          </cell>
          <cell r="CK697" t="str">
            <v>N/A</v>
          </cell>
          <cell r="CL697">
            <v>0</v>
          </cell>
          <cell r="CM697" t="str">
            <v>N/A</v>
          </cell>
          <cell r="CN697">
            <v>0</v>
          </cell>
          <cell r="CO697" t="str">
            <v>N/A</v>
          </cell>
          <cell r="CP697">
            <v>0</v>
          </cell>
          <cell r="CQ697" t="str">
            <v>N/A</v>
          </cell>
          <cell r="CR697">
            <v>0</v>
          </cell>
          <cell r="CS697" t="str">
            <v>N/A</v>
          </cell>
          <cell r="CT697">
            <v>0</v>
          </cell>
          <cell r="CU697" t="str">
            <v>N/A</v>
          </cell>
          <cell r="CV697">
            <v>0</v>
          </cell>
          <cell r="CW697">
            <v>25419920</v>
          </cell>
          <cell r="CX697" t="str">
            <v>NO</v>
          </cell>
          <cell r="CY697" t="str">
            <v>N/A</v>
          </cell>
          <cell r="CZ697" t="str">
            <v>N/A</v>
          </cell>
          <cell r="DA697" t="str">
            <v>N/A</v>
          </cell>
          <cell r="DB697">
            <v>45291</v>
          </cell>
          <cell r="DC697">
            <v>45291</v>
          </cell>
          <cell r="DD697">
            <v>-51</v>
          </cell>
          <cell r="DE697" t="str">
            <v>NO</v>
          </cell>
          <cell r="DF697" t="str">
            <v>Bogotá D.C.</v>
          </cell>
          <cell r="DG697" t="str">
            <v>Cumplimiento</v>
          </cell>
          <cell r="DH697" t="str">
            <v>340- 47- 994000047583</v>
          </cell>
          <cell r="DI697">
            <v>0</v>
          </cell>
          <cell r="DJ697" t="str">
            <v>Aseguradora Solidaria de Colombia</v>
          </cell>
          <cell r="DK697">
            <v>45136</v>
          </cell>
          <cell r="DL697" t="str">
            <v>28/07/2023 - 10/07/2024</v>
          </cell>
          <cell r="DM697">
            <v>45138</v>
          </cell>
          <cell r="DN697" t="str">
            <v>https://jepcolombia.sharepoint.com/:b:/g/SE/DAJ/SDC/ESnPvn5HCktNiPxF6gCOZVsB4IsUNSrmVBGqWlOFYRpktg?e=3ag0EM</v>
          </cell>
          <cell r="DO697" t="str">
            <v>Ninguna</v>
          </cell>
          <cell r="DP697" t="str">
            <v>Terminado</v>
          </cell>
          <cell r="DQ697" t="str">
            <v>Ingreso</v>
          </cell>
          <cell r="DR697" t="str">
            <v>N/A</v>
          </cell>
          <cell r="DS697" t="str">
            <v>DERECHO</v>
          </cell>
          <cell r="DT697" t="str">
            <v>N/A</v>
          </cell>
          <cell r="DU697" t="str">
            <v>MASCULINO</v>
          </cell>
        </row>
        <row r="698">
          <cell r="AY698" t="str">
            <v>JEP-462-2023</v>
          </cell>
          <cell r="AZ698" t="str">
            <v>JEP-CSPO-461-2023</v>
          </cell>
          <cell r="BA698" t="str">
            <v>Norma Bonilla</v>
          </cell>
          <cell r="BB698">
            <v>44979</v>
          </cell>
          <cell r="BC698" t="str">
            <v>Organización de Estados Iberoamericanos – OEI.</v>
          </cell>
          <cell r="BD698" t="str">
            <v>Contratos o convenios que no requieren pluralidad de ofertas</v>
          </cell>
          <cell r="BE698" t="str">
            <v>6. Convenio de Cooperación Internacional</v>
          </cell>
          <cell r="BF698" t="str">
            <v>NIT</v>
          </cell>
          <cell r="BG698">
            <v>860403137</v>
          </cell>
          <cell r="BH698">
            <v>0</v>
          </cell>
          <cell r="BI698" t="str">
            <v>Persona Jurídica</v>
          </cell>
          <cell r="BJ698" t="str">
            <v>Bogotá D.C.</v>
          </cell>
          <cell r="BK698" t="str">
            <v>Aunar esfuerzos técnicos, administrativos, logísticos, financieros y de cooperación para el fortalecimiento del Sistema Autónomo de Asesoría y Defensa (SAAD), gestionando el equipo interdisciplinario que garantice el derecho de defensa y debido proceso a través de labores de asesoría jurídica y defensa técnica integral teniendo en cuenta los enfoques diferenciales, territorial y de género de los comparecientes exintegrantes FARC EP en el marco de las actuaciones de la JEP.</v>
          </cell>
          <cell r="BL698" t="str">
            <v>Misional</v>
          </cell>
          <cell r="BM698" t="str">
            <v>Harvey Danilo Suárez Morales</v>
          </cell>
          <cell r="BN698" t="str">
            <v>Secretaría Ejecutiva</v>
          </cell>
          <cell r="BO698" t="str">
            <v xml:space="preserve">BB- Departamento SAAD Defensa a Comparecientes </v>
          </cell>
          <cell r="BP698" t="str">
            <v>Jorge Alirio Mancera Cortés</v>
          </cell>
          <cell r="BQ698">
            <v>79309847</v>
          </cell>
          <cell r="BR698" t="str">
            <v xml:space="preserve">BB- Departamento SAAD Defensa a Comparecientes </v>
          </cell>
          <cell r="BS698" t="str">
            <v>N/A</v>
          </cell>
          <cell r="BT698" t="str">
            <v>N/A</v>
          </cell>
          <cell r="BU698" t="str">
            <v>N/A</v>
          </cell>
          <cell r="BV698" t="str">
            <v>Inversión</v>
          </cell>
          <cell r="BW698">
            <v>12420000000</v>
          </cell>
          <cell r="BX698">
            <v>17010000000</v>
          </cell>
          <cell r="BY698">
            <v>1620000000</v>
          </cell>
          <cell r="BZ698" t="str">
            <v>N/A</v>
          </cell>
          <cell r="CA698" t="str">
            <v>N/A</v>
          </cell>
          <cell r="CB698">
            <v>81323</v>
          </cell>
          <cell r="CC698">
            <v>123923</v>
          </cell>
          <cell r="CD698">
            <v>2022011000068</v>
          </cell>
          <cell r="CE698">
            <v>44986</v>
          </cell>
          <cell r="CF698">
            <v>44992</v>
          </cell>
          <cell r="CG698" t="str">
            <v>N/A</v>
          </cell>
          <cell r="CH698" t="str">
            <v>N/A</v>
          </cell>
          <cell r="CI698" t="str">
            <v>N/A</v>
          </cell>
          <cell r="CJ698" t="str">
            <v>N/A</v>
          </cell>
          <cell r="CK698" t="str">
            <v>N/A</v>
          </cell>
          <cell r="CL698">
            <v>6210000000</v>
          </cell>
          <cell r="CM698">
            <v>45247</v>
          </cell>
          <cell r="CN698">
            <v>0</v>
          </cell>
          <cell r="CO698" t="str">
            <v>N/A</v>
          </cell>
          <cell r="CP698">
            <v>0</v>
          </cell>
          <cell r="CQ698" t="str">
            <v>N/A</v>
          </cell>
          <cell r="CR698">
            <v>0</v>
          </cell>
          <cell r="CS698" t="str">
            <v>N/A</v>
          </cell>
          <cell r="CT698">
            <v>1</v>
          </cell>
          <cell r="CU698">
            <v>45247</v>
          </cell>
          <cell r="CV698">
            <v>137</v>
          </cell>
          <cell r="CW698">
            <v>18630000000</v>
          </cell>
          <cell r="CX698" t="str">
            <v>NO</v>
          </cell>
          <cell r="CY698" t="str">
            <v>N/A</v>
          </cell>
          <cell r="CZ698" t="str">
            <v>N/A</v>
          </cell>
          <cell r="DA698" t="str">
            <v>N/A</v>
          </cell>
          <cell r="DB698">
            <v>45260</v>
          </cell>
          <cell r="DC698">
            <v>45397</v>
          </cell>
          <cell r="DD698">
            <v>55</v>
          </cell>
          <cell r="DE698" t="str">
            <v>SI</v>
          </cell>
          <cell r="DF698" t="str">
            <v>Nivel Nacional</v>
          </cell>
          <cell r="DG698" t="str">
            <v>N/A</v>
          </cell>
          <cell r="DH698" t="str">
            <v>N/A</v>
          </cell>
          <cell r="DI698" t="str">
            <v>N/A</v>
          </cell>
          <cell r="DJ698" t="str">
            <v>N/A</v>
          </cell>
          <cell r="DK698" t="str">
            <v>N/A</v>
          </cell>
          <cell r="DL698" t="str">
            <v>N/A</v>
          </cell>
          <cell r="DM698" t="str">
            <v>N/A</v>
          </cell>
          <cell r="DN698" t="str">
            <v>N/A</v>
          </cell>
          <cell r="DO698" t="str">
            <v xml:space="preserve">Mediante Otrosí No. 1 al convenio de cooperación internacional No. JEP-462-2023, se modifican entregables, prórroga y adición. 
Mediante otrosí del 28/11/2023 se modifica la forma de pago y entregables. </v>
          </cell>
          <cell r="DP698" t="str">
            <v>En ejecución</v>
          </cell>
          <cell r="DQ698" t="str">
            <v>Adición y prórroga</v>
          </cell>
          <cell r="DR698" t="str">
            <v>N/A</v>
          </cell>
          <cell r="DS698" t="str">
            <v>N/A</v>
          </cell>
          <cell r="DT698" t="str">
            <v>N/A</v>
          </cell>
          <cell r="DU698" t="str">
            <v>N/A</v>
          </cell>
        </row>
        <row r="699">
          <cell r="AY699" t="str">
            <v>JEP-672-2023</v>
          </cell>
          <cell r="AZ699" t="str">
            <v>JEP-IPINF-007-2023</v>
          </cell>
          <cell r="BA699" t="str">
            <v>Laura Paredes</v>
          </cell>
          <cell r="BB699">
            <v>45091</v>
          </cell>
          <cell r="BC699" t="str">
            <v>Pedro Jesús Blanco Forero</v>
          </cell>
          <cell r="BD699" t="str">
            <v>Invitación Pública inferior a 45 SMMLV</v>
          </cell>
          <cell r="BE699" t="str">
            <v xml:space="preserve">2. Compraventa </v>
          </cell>
          <cell r="BF699" t="str">
            <v>Cédula de ciudadanía</v>
          </cell>
          <cell r="BG699">
            <v>79666698</v>
          </cell>
          <cell r="BH699">
            <v>6</v>
          </cell>
          <cell r="BI699" t="str">
            <v>Persona Natural</v>
          </cell>
          <cell r="BJ699" t="str">
            <v>Bogotá D.C.</v>
          </cell>
          <cell r="BK699" t="str">
            <v>Adquisición de elementos necesarios para el desarrollo de las actividades propias de la subsecretaría ejecutiva de la jep en el territorio nacional</v>
          </cell>
          <cell r="BL699" t="str">
            <v>Funciones de la dependencia</v>
          </cell>
          <cell r="BM699" t="str">
            <v>Angela Maria Mora Soto</v>
          </cell>
          <cell r="BN699" t="str">
            <v>Subsecretaría Ejecutiva</v>
          </cell>
          <cell r="BO699" t="str">
            <v>AA- Subdirección de Comunicaciones</v>
          </cell>
          <cell r="BP699" t="str">
            <v>Hernando Salazar Palacio</v>
          </cell>
          <cell r="BQ699">
            <v>14238439</v>
          </cell>
          <cell r="BR699" t="str">
            <v>AA - Subdirección de Comunicaciones</v>
          </cell>
          <cell r="BS699" t="str">
            <v>N/A</v>
          </cell>
          <cell r="BT699" t="str">
            <v>N/A</v>
          </cell>
          <cell r="BU699" t="str">
            <v>N/A</v>
          </cell>
          <cell r="BV699" t="str">
            <v>Inversión</v>
          </cell>
          <cell r="BW699">
            <v>44999000</v>
          </cell>
          <cell r="BX699" t="str">
            <v>N/A</v>
          </cell>
          <cell r="BY699" t="str">
            <v>N/A</v>
          </cell>
          <cell r="BZ699" t="str">
            <v>NRV</v>
          </cell>
          <cell r="CA699" t="str">
            <v>N/A</v>
          </cell>
          <cell r="CB699">
            <v>83923</v>
          </cell>
          <cell r="CC699">
            <v>331023</v>
          </cell>
          <cell r="CD699">
            <v>2022011000068</v>
          </cell>
          <cell r="CE699">
            <v>45097</v>
          </cell>
          <cell r="CF699">
            <v>45100</v>
          </cell>
          <cell r="CG699" t="str">
            <v>N/A</v>
          </cell>
          <cell r="CH699" t="str">
            <v>N/A</v>
          </cell>
          <cell r="CI699" t="str">
            <v>N/A</v>
          </cell>
          <cell r="CJ699" t="str">
            <v>N/A</v>
          </cell>
          <cell r="CK699" t="str">
            <v>N/A</v>
          </cell>
          <cell r="CL699">
            <v>6986490</v>
          </cell>
          <cell r="CM699">
            <v>45138</v>
          </cell>
          <cell r="CN699">
            <v>0</v>
          </cell>
          <cell r="CO699" t="str">
            <v>N/A</v>
          </cell>
          <cell r="CP699">
            <v>0</v>
          </cell>
          <cell r="CQ699" t="str">
            <v>N/A</v>
          </cell>
          <cell r="CR699">
            <v>0</v>
          </cell>
          <cell r="CS699" t="str">
            <v>N/A</v>
          </cell>
          <cell r="CT699">
            <v>1</v>
          </cell>
          <cell r="CU699" t="str">
            <v>N/A</v>
          </cell>
          <cell r="CV699">
            <v>31</v>
          </cell>
          <cell r="CW699">
            <v>51985490</v>
          </cell>
          <cell r="CX699" t="str">
            <v>NO</v>
          </cell>
          <cell r="CY699" t="str">
            <v>N/A</v>
          </cell>
          <cell r="CZ699" t="str">
            <v>N/A</v>
          </cell>
          <cell r="DA699" t="str">
            <v>N/A</v>
          </cell>
          <cell r="DB699">
            <v>45138</v>
          </cell>
          <cell r="DC699">
            <v>45169</v>
          </cell>
          <cell r="DD699">
            <v>-173</v>
          </cell>
          <cell r="DE699" t="str">
            <v>SI</v>
          </cell>
          <cell r="DF699" t="str">
            <v>Bogotá D.C.</v>
          </cell>
          <cell r="DG699" t="str">
            <v>Cumplimiento</v>
          </cell>
          <cell r="DH699" t="str">
            <v>BCH-100027773
BCH-100027773</v>
          </cell>
          <cell r="DI699" t="str">
            <v>1
2</v>
          </cell>
          <cell r="DJ699" t="str">
            <v>Seguros Mundial
Seguros Mundial</v>
          </cell>
          <cell r="DK699" t="str">
            <v>22/06/2023
02/08/2023</v>
          </cell>
          <cell r="DL699" t="str">
            <v xml:space="preserve">20/06/2023 - 20/06/2024
20/06/2023 - 31/08/2024
</v>
          </cell>
          <cell r="DM699" t="str">
            <v>23/06/2023
04/08/2023</v>
          </cell>
          <cell r="DN699" t="str">
            <v>https://jepcolombia.sharepoint.com/:b:/g/SE/DAJ/SDC/ES29BNZfUuFJjU6n70HuPrkBTnr30B2xk3ZmRx3dSwjkkw?e=ywMpf7</v>
          </cell>
          <cell r="DO699" t="str">
            <v>Ninguna</v>
          </cell>
          <cell r="DP699" t="str">
            <v>Terminado</v>
          </cell>
          <cell r="DQ699" t="str">
            <v>Prorroga</v>
          </cell>
          <cell r="DR699" t="str">
            <v>N/A</v>
          </cell>
          <cell r="DS699" t="str">
            <v>N/A</v>
          </cell>
          <cell r="DT699" t="str">
            <v>N/A</v>
          </cell>
          <cell r="DU699" t="str">
            <v>N/A</v>
          </cell>
        </row>
        <row r="700">
          <cell r="AY700" t="str">
            <v>JEP-482-2023</v>
          </cell>
          <cell r="AZ700" t="str">
            <v>JEP-CSPO-481-2023</v>
          </cell>
          <cell r="BA700" t="str">
            <v>Clara Torres</v>
          </cell>
          <cell r="BB700">
            <v>44981</v>
          </cell>
          <cell r="BC700" t="str">
            <v>Jenny Andrea Gómez</v>
          </cell>
          <cell r="BD700" t="str">
            <v>Contratos o convenios que no requieren pluralidad de ofertas</v>
          </cell>
          <cell r="BE700" t="str">
            <v>1. Prestación de servicios</v>
          </cell>
          <cell r="BF700" t="str">
            <v>Cédula de ciudadanía</v>
          </cell>
          <cell r="BG700">
            <v>52316850</v>
          </cell>
          <cell r="BH700">
            <v>0</v>
          </cell>
          <cell r="BI700" t="str">
            <v>Persona Natural</v>
          </cell>
          <cell r="BJ700" t="str">
            <v>Bogotá D.C.</v>
          </cell>
          <cell r="BK700" t="str">
            <v>Prestación de servicios profesionales para brindar apoyo y acompañamiento al Departamento de Conceptos y Representación Jurídica y a la Dirección de Asuntos Jurídicos en la contestación y seguimiento a acciones constitucionales y peticiones de contenido jurídico, y demás asuntos propios de su competencia y en el marco de la Jurisdicción Especial para la Paz - JEP</v>
          </cell>
          <cell r="BL700" t="str">
            <v>Funciones de la dependencia</v>
          </cell>
          <cell r="BM700" t="str">
            <v>Harvey Danilo Suárez Morales</v>
          </cell>
          <cell r="BN700" t="str">
            <v>Secretaría Ejecutiva</v>
          </cell>
          <cell r="BO700" t="str">
            <v>EE- Departamento de Conceptos y Representación Jurídica</v>
          </cell>
          <cell r="BP700" t="str">
            <v>María José Echeverry Hoyos</v>
          </cell>
          <cell r="BQ700">
            <v>51728425</v>
          </cell>
          <cell r="BR700" t="str">
            <v>EE - Departamento de Conceptos y Representación Jurídica</v>
          </cell>
          <cell r="BS700" t="str">
            <v>N/A</v>
          </cell>
          <cell r="BT700" t="str">
            <v>N/A</v>
          </cell>
          <cell r="BU700" t="str">
            <v>N/A</v>
          </cell>
          <cell r="BV700" t="str">
            <v>Inversión</v>
          </cell>
          <cell r="BW700">
            <v>63246203</v>
          </cell>
          <cell r="BX700" t="str">
            <v>N/A</v>
          </cell>
          <cell r="BY700" t="str">
            <v>N/A</v>
          </cell>
          <cell r="BZ700">
            <v>7589549</v>
          </cell>
          <cell r="CA700" t="str">
            <v>N/A</v>
          </cell>
          <cell r="CB700">
            <v>83023</v>
          </cell>
          <cell r="CC700">
            <v>148223</v>
          </cell>
          <cell r="CD700">
            <v>2018011001175</v>
          </cell>
          <cell r="CE700">
            <v>44999</v>
          </cell>
          <cell r="CF700">
            <v>45002</v>
          </cell>
          <cell r="CG700" t="str">
            <v>N/A</v>
          </cell>
          <cell r="CH700" t="str">
            <v>N/A</v>
          </cell>
          <cell r="CI700" t="str">
            <v>N/A</v>
          </cell>
          <cell r="CJ700" t="str">
            <v>N/A</v>
          </cell>
          <cell r="CK700" t="str">
            <v>N/A</v>
          </cell>
          <cell r="CL700">
            <v>-2529826</v>
          </cell>
          <cell r="CM700" t="str">
            <v>N/A</v>
          </cell>
          <cell r="CN700">
            <v>11384324</v>
          </cell>
          <cell r="CO700" t="str">
            <v>N/A</v>
          </cell>
          <cell r="CP700">
            <v>0</v>
          </cell>
          <cell r="CQ700" t="str">
            <v>N/A</v>
          </cell>
          <cell r="CR700">
            <v>0</v>
          </cell>
          <cell r="CS700" t="str">
            <v>N/A</v>
          </cell>
          <cell r="CT700">
            <v>1</v>
          </cell>
          <cell r="CU700">
            <v>45244</v>
          </cell>
          <cell r="CV700">
            <v>46</v>
          </cell>
          <cell r="CW700">
            <v>72100701</v>
          </cell>
          <cell r="CX700" t="str">
            <v>NO</v>
          </cell>
          <cell r="CY700" t="str">
            <v>N/A</v>
          </cell>
          <cell r="CZ700" t="str">
            <v>N/A</v>
          </cell>
          <cell r="DA700" t="str">
            <v>N/A</v>
          </cell>
          <cell r="DB700">
            <v>45245</v>
          </cell>
          <cell r="DC700">
            <v>45291</v>
          </cell>
          <cell r="DD700">
            <v>-51</v>
          </cell>
          <cell r="DE700" t="str">
            <v>NO</v>
          </cell>
          <cell r="DF700" t="str">
            <v>Bogotá D.C.</v>
          </cell>
          <cell r="DG700" t="str">
            <v>Cumplimiento</v>
          </cell>
          <cell r="DH700" t="str">
            <v>21-47-101027080</v>
          </cell>
          <cell r="DI700">
            <v>0</v>
          </cell>
          <cell r="DJ700" t="str">
            <v>Seguros del Estado S.A.</v>
          </cell>
          <cell r="DK700">
            <v>44999</v>
          </cell>
          <cell r="DL700" t="str">
            <v>14/03/2023 - 20/05/2024</v>
          </cell>
          <cell r="DM700">
            <v>45001</v>
          </cell>
          <cell r="DN700" t="str">
            <v>https://jepcolombia.sharepoint.com/:b:/g/SE/DAJ/SDC/EU2NSkgGpdZIkx31W_zsgLkBX28rzkg1f1KwR8pD1p3Dmg?e=ah4sn6</v>
          </cell>
          <cell r="DO700" t="str">
            <v xml:space="preserve">EL 14/11/2023 se pública adición y prórroga del contrato JEP-482-2023, hasta el 31 de diciembre de 2023 </v>
          </cell>
          <cell r="DP700" t="str">
            <v>Terminado</v>
          </cell>
          <cell r="DQ700" t="str">
            <v>Adición y prórroga</v>
          </cell>
          <cell r="DR700" t="str">
            <v>N/A</v>
          </cell>
          <cell r="DS700" t="str">
            <v>DERECHO</v>
          </cell>
          <cell r="DT700" t="str">
            <v>N/A</v>
          </cell>
          <cell r="DU700" t="str">
            <v>FEMENINO</v>
          </cell>
        </row>
        <row r="701">
          <cell r="AY701" t="str">
            <v>JEP-504-2023</v>
          </cell>
          <cell r="AZ701" t="str">
            <v>JEP-CSPO-503-2023</v>
          </cell>
          <cell r="BA701" t="str">
            <v>John Maldonado</v>
          </cell>
          <cell r="BB701">
            <v>44987</v>
          </cell>
          <cell r="BC701" t="str">
            <v>Guernica 37 CHAMBERS</v>
          </cell>
          <cell r="BD701" t="str">
            <v>Contratos o convenios que no requieren pluralidad de ofertas</v>
          </cell>
          <cell r="BE701" t="str">
            <v>1. Prestación de servicios</v>
          </cell>
          <cell r="BF701" t="str">
            <v>NIT</v>
          </cell>
          <cell r="BG701">
            <v>10385112</v>
          </cell>
          <cell r="BH701" t="str">
            <v>N/A</v>
          </cell>
          <cell r="BI701" t="str">
            <v>Persona Jurídica Extranjera</v>
          </cell>
          <cell r="BJ701" t="str">
            <v>Inglaterra</v>
          </cell>
          <cell r="BK701" t="str">
            <v>Prestar servicios profesionales de asesoría legal especializada para realizar un estudio forense y de normativa internacional aplicable a asuntos de extradición y de asistencia judicial internacional</v>
          </cell>
          <cell r="BL701" t="str">
            <v>Funciones de la dependencia</v>
          </cell>
          <cell r="BM701" t="str">
            <v>Harvey Danilo Suarez Morales</v>
          </cell>
          <cell r="BN701" t="str">
            <v>Secretaría Ejecutiva</v>
          </cell>
          <cell r="BO701" t="str">
            <v>E- Dirección de Asuntos Jurídicos</v>
          </cell>
          <cell r="BP701" t="str">
            <v>Jairo Ernesto Arias Orjuela</v>
          </cell>
          <cell r="BQ701">
            <v>79542112</v>
          </cell>
          <cell r="BR701" t="str">
            <v>E - Dirección de Asuntos Jurídicos</v>
          </cell>
          <cell r="BS701" t="str">
            <v>N/A</v>
          </cell>
          <cell r="BT701" t="str">
            <v>N/A</v>
          </cell>
          <cell r="BU701" t="str">
            <v>N/A</v>
          </cell>
          <cell r="BV701" t="str">
            <v>Inversión</v>
          </cell>
          <cell r="BW701">
            <v>110000000</v>
          </cell>
          <cell r="BX701" t="str">
            <v>N/A</v>
          </cell>
          <cell r="BY701" t="str">
            <v>N/A</v>
          </cell>
          <cell r="BZ701" t="str">
            <v>N/A</v>
          </cell>
          <cell r="CA701" t="str">
            <v>N/A</v>
          </cell>
          <cell r="CB701">
            <v>84023</v>
          </cell>
          <cell r="CC701">
            <v>125423</v>
          </cell>
          <cell r="CD701">
            <v>2022011000068</v>
          </cell>
          <cell r="CE701">
            <v>44988</v>
          </cell>
          <cell r="CF701">
            <v>44988</v>
          </cell>
          <cell r="CG701" t="str">
            <v>N/A</v>
          </cell>
          <cell r="CH701" t="str">
            <v>N/A</v>
          </cell>
          <cell r="CI701" t="str">
            <v>N/A</v>
          </cell>
          <cell r="CJ701" t="str">
            <v>N/A</v>
          </cell>
          <cell r="CK701" t="str">
            <v>N/A</v>
          </cell>
          <cell r="CL701">
            <v>0</v>
          </cell>
          <cell r="CM701" t="str">
            <v>N/A</v>
          </cell>
          <cell r="CN701">
            <v>0</v>
          </cell>
          <cell r="CO701" t="str">
            <v>N/A</v>
          </cell>
          <cell r="CP701">
            <v>0</v>
          </cell>
          <cell r="CQ701" t="str">
            <v>N/A</v>
          </cell>
          <cell r="CR701">
            <v>0</v>
          </cell>
          <cell r="CS701" t="str">
            <v>N/A</v>
          </cell>
          <cell r="CT701">
            <v>0</v>
          </cell>
          <cell r="CU701">
            <v>0</v>
          </cell>
          <cell r="CV701">
            <v>0</v>
          </cell>
          <cell r="CW701">
            <v>110000000</v>
          </cell>
          <cell r="CX701" t="str">
            <v>NO</v>
          </cell>
          <cell r="CY701" t="str">
            <v>N/A</v>
          </cell>
          <cell r="CZ701" t="str">
            <v>N/A</v>
          </cell>
          <cell r="DA701" t="str">
            <v>N/A</v>
          </cell>
          <cell r="DB701">
            <v>45009</v>
          </cell>
          <cell r="DC701">
            <v>45009</v>
          </cell>
          <cell r="DD701">
            <v>-333</v>
          </cell>
          <cell r="DE701" t="str">
            <v>SI</v>
          </cell>
          <cell r="DF701" t="str">
            <v>Bogotá D.C.</v>
          </cell>
          <cell r="DG701" t="str">
            <v>N/A</v>
          </cell>
          <cell r="DH701" t="str">
            <v>N/A</v>
          </cell>
          <cell r="DI701" t="str">
            <v>N/A</v>
          </cell>
          <cell r="DJ701" t="str">
            <v>N/A</v>
          </cell>
          <cell r="DK701" t="str">
            <v>N/A</v>
          </cell>
          <cell r="DL701" t="str">
            <v>N/A</v>
          </cell>
          <cell r="DM701" t="str">
            <v>N/A</v>
          </cell>
          <cell r="DN701" t="str">
            <v>N/A</v>
          </cell>
          <cell r="DO701" t="str">
            <v>Ninguna</v>
          </cell>
          <cell r="DP701" t="str">
            <v>Terminado</v>
          </cell>
          <cell r="DQ701" t="str">
            <v>Ingreso</v>
          </cell>
          <cell r="DR701" t="str">
            <v>N/A</v>
          </cell>
          <cell r="DS701" t="str">
            <v>N/A</v>
          </cell>
          <cell r="DT701" t="str">
            <v>N/A</v>
          </cell>
          <cell r="DU701" t="str">
            <v>N/A</v>
          </cell>
        </row>
        <row r="702">
          <cell r="AY702" t="str">
            <v>JEP-533-2023</v>
          </cell>
          <cell r="AZ702" t="str">
            <v>JEP-CSPO-532-2023</v>
          </cell>
          <cell r="BA702" t="str">
            <v>Clara Torres</v>
          </cell>
          <cell r="BB702">
            <v>45000</v>
          </cell>
          <cell r="BC702" t="str">
            <v>Maria Paula Roa Polo</v>
          </cell>
          <cell r="BD702" t="str">
            <v>Contratos o convenios que no requieren pluralidad de ofertas</v>
          </cell>
          <cell r="BE702" t="str">
            <v>1. Prestación de servicios</v>
          </cell>
          <cell r="BF702" t="str">
            <v>Cédula de ciudadanía</v>
          </cell>
          <cell r="BG702">
            <v>1032468794</v>
          </cell>
          <cell r="BH702">
            <v>6</v>
          </cell>
          <cell r="BI702" t="str">
            <v>Persona Natural</v>
          </cell>
          <cell r="BJ702" t="str">
            <v>Bogotá D.C.</v>
          </cell>
          <cell r="BK702" t="str">
            <v>Apoyar y acompañar la transcripción de diligencias en el marco de los casos priorizados por la Sala de Reconocimiento de Verdad, de Responsabilidad y de Determinación de los Hechos y Conductas</v>
          </cell>
          <cell r="BL702" t="str">
            <v>Misional</v>
          </cell>
          <cell r="BM702" t="str">
            <v>Harvey Danilo Suárez Morales</v>
          </cell>
          <cell r="BN702" t="str">
            <v>Secretaría Ejecutiva</v>
          </cell>
          <cell r="BO702" t="str">
            <v>B- Subsecretaría Ejecutiva</v>
          </cell>
          <cell r="BP702" t="str">
            <v>Ana Cristina Portilla Benavides</v>
          </cell>
          <cell r="BQ702">
            <v>52350519</v>
          </cell>
          <cell r="BR702" t="str">
            <v>F - Magistratura</v>
          </cell>
          <cell r="BS702" t="str">
            <v>N/A</v>
          </cell>
          <cell r="BT702" t="str">
            <v>Transcriptores - Sección NR</v>
          </cell>
          <cell r="BU702" t="str">
            <v>Mgdo. Gustavo Adolfo Salazar Arbeláez</v>
          </cell>
          <cell r="BV702" t="str">
            <v>Inversión</v>
          </cell>
          <cell r="BW702">
            <v>27550048</v>
          </cell>
          <cell r="BX702" t="str">
            <v>N/A</v>
          </cell>
          <cell r="BY702" t="str">
            <v>N/A</v>
          </cell>
          <cell r="BZ702">
            <v>3415296</v>
          </cell>
          <cell r="CA702" t="str">
            <v>N/A</v>
          </cell>
          <cell r="CB702">
            <v>83623</v>
          </cell>
          <cell r="CC702">
            <v>158323</v>
          </cell>
          <cell r="CD702">
            <v>2022011000068</v>
          </cell>
          <cell r="CE702">
            <v>45006</v>
          </cell>
          <cell r="CF702">
            <v>45012</v>
          </cell>
          <cell r="CG702" t="str">
            <v>N/A</v>
          </cell>
          <cell r="CH702" t="str">
            <v>N/A</v>
          </cell>
          <cell r="CI702" t="str">
            <v>N/A</v>
          </cell>
          <cell r="CJ702" t="str">
            <v>N/A</v>
          </cell>
          <cell r="CK702" t="str">
            <v>N/A</v>
          </cell>
          <cell r="CL702">
            <v>3756831</v>
          </cell>
          <cell r="CM702">
            <v>45245</v>
          </cell>
          <cell r="CN702">
            <v>7459006</v>
          </cell>
          <cell r="CO702">
            <v>45286</v>
          </cell>
          <cell r="CP702">
            <v>0</v>
          </cell>
          <cell r="CQ702" t="str">
            <v>N/A</v>
          </cell>
          <cell r="CR702">
            <v>0</v>
          </cell>
          <cell r="CS702" t="str">
            <v>N/A</v>
          </cell>
          <cell r="CT702">
            <v>2</v>
          </cell>
          <cell r="CU702">
            <v>45286</v>
          </cell>
          <cell r="CV702">
            <v>106</v>
          </cell>
          <cell r="CW702">
            <v>38765885</v>
          </cell>
          <cell r="CX702" t="str">
            <v>SI</v>
          </cell>
          <cell r="CY702">
            <v>7459006</v>
          </cell>
          <cell r="CZ702" t="str">
            <v>N/A</v>
          </cell>
          <cell r="DA702" t="str">
            <v>N/A</v>
          </cell>
          <cell r="DB702">
            <v>45245</v>
          </cell>
          <cell r="DC702">
            <v>45351</v>
          </cell>
          <cell r="DD702">
            <v>9</v>
          </cell>
          <cell r="DE702" t="str">
            <v>NO</v>
          </cell>
          <cell r="DF702" t="str">
            <v>Bogotá D.C.</v>
          </cell>
          <cell r="DG702" t="str">
            <v>Cumplimiento</v>
          </cell>
          <cell r="DH702" t="str">
            <v>980 47 994000024361</v>
          </cell>
          <cell r="DI702">
            <v>1</v>
          </cell>
          <cell r="DJ702" t="str">
            <v>Aseguradora Solidaria de Colombia</v>
          </cell>
          <cell r="DK702">
            <v>45008</v>
          </cell>
          <cell r="DL702" t="str">
            <v>22/03/2023 - 15/05/24</v>
          </cell>
          <cell r="DM702">
            <v>45009</v>
          </cell>
          <cell r="DN702" t="str">
            <v>https://jepcolombia.sharepoint.com/:b:/g/SE/DAJ/SDC/EV1bRx5eOnZJsMytHDYD-RIBg4LDRCIDNMvd1UyLZrFzeQ?e=Zj0obL</v>
          </cell>
          <cell r="DO702" t="str">
            <v>Mediante otrosí N°1 el 15/11/2023 se publica la adición y prórroga del contrato JEP-533-2023
Mediante Otrosí N°2 el 26/12/2023 se publica la adición y prórroga del contrato JEP-533-2023</v>
          </cell>
          <cell r="DP702" t="str">
            <v>En ejecución</v>
          </cell>
          <cell r="DQ702" t="str">
            <v>Adición y Prórroga</v>
          </cell>
          <cell r="DR702" t="str">
            <v>N/A</v>
          </cell>
          <cell r="DS702" t="str">
            <v>HISTORIA</v>
          </cell>
          <cell r="DT702" t="str">
            <v>N/A</v>
          </cell>
          <cell r="DU702" t="str">
            <v>FEMENINO</v>
          </cell>
        </row>
        <row r="703">
          <cell r="AY703" t="str">
            <v>JEP-534-2023</v>
          </cell>
          <cell r="AZ703" t="str">
            <v>JEP-CSPO-533-2023</v>
          </cell>
          <cell r="BA703" t="str">
            <v>Clara Torres</v>
          </cell>
          <cell r="BB703">
            <v>45000</v>
          </cell>
          <cell r="BC703" t="str">
            <v>Nestor Vega Molano</v>
          </cell>
          <cell r="BD703" t="str">
            <v>Contratos o convenios que no requieren pluralidad de ofertas</v>
          </cell>
          <cell r="BE703" t="str">
            <v>1. Prestación de servicios</v>
          </cell>
          <cell r="BF703" t="str">
            <v>Cédula de ciudadanía</v>
          </cell>
          <cell r="BG703">
            <v>1093791360</v>
          </cell>
          <cell r="BH703">
            <v>9</v>
          </cell>
          <cell r="BI703" t="str">
            <v>Persona Natural</v>
          </cell>
          <cell r="BJ703" t="str">
            <v>Bogotá D.C.</v>
          </cell>
          <cell r="BK703" t="str">
            <v>Apoyar y acompañar la transcripción de diligencias en el marco de los casos priorizados por la Sala de Reconocimiento de Verdad, de Responsabilidad y de Determinación de los Hechos y Conductas</v>
          </cell>
          <cell r="BL703" t="str">
            <v>Misional</v>
          </cell>
          <cell r="BM703" t="str">
            <v>Harvey Danilo Suárez Morales</v>
          </cell>
          <cell r="BN703" t="str">
            <v>Secretaría Ejecutiva</v>
          </cell>
          <cell r="BO703" t="str">
            <v>B- Subsecretaría Ejecutiva</v>
          </cell>
          <cell r="BP703" t="str">
            <v>Ana Cristina Portilla Benavides</v>
          </cell>
          <cell r="BQ703">
            <v>52350519</v>
          </cell>
          <cell r="BR703" t="str">
            <v>F - Magistratura</v>
          </cell>
          <cell r="BS703" t="str">
            <v>N/A</v>
          </cell>
          <cell r="BT703" t="str">
            <v>Transcriptores - Sección NR</v>
          </cell>
          <cell r="BU703" t="str">
            <v>Mgdo. Gustavo Adolfo Salazar Arbeláez</v>
          </cell>
          <cell r="BV703" t="str">
            <v>Inversión</v>
          </cell>
          <cell r="BW703">
            <v>27550048</v>
          </cell>
          <cell r="BX703" t="str">
            <v>N/A</v>
          </cell>
          <cell r="BY703" t="str">
            <v>N/A</v>
          </cell>
          <cell r="BZ703">
            <v>3415296</v>
          </cell>
          <cell r="CA703" t="str">
            <v>N/A</v>
          </cell>
          <cell r="CB703">
            <v>86723</v>
          </cell>
          <cell r="CC703">
            <v>159023</v>
          </cell>
          <cell r="CD703" t="str">
            <v xml:space="preserve">	2022011000068</v>
          </cell>
          <cell r="CE703">
            <v>45007</v>
          </cell>
          <cell r="CF703">
            <v>45012</v>
          </cell>
          <cell r="CG703" t="str">
            <v>N/A</v>
          </cell>
          <cell r="CH703" t="str">
            <v>N/A</v>
          </cell>
          <cell r="CI703" t="str">
            <v>N/A</v>
          </cell>
          <cell r="CJ703" t="str">
            <v>N/A</v>
          </cell>
          <cell r="CK703" t="str">
            <v>N/A</v>
          </cell>
          <cell r="CL703">
            <v>3756831</v>
          </cell>
          <cell r="CM703">
            <v>45245</v>
          </cell>
          <cell r="CN703">
            <v>7459006</v>
          </cell>
          <cell r="CO703">
            <v>45282</v>
          </cell>
          <cell r="CP703">
            <v>0</v>
          </cell>
          <cell r="CQ703" t="str">
            <v>N/A</v>
          </cell>
          <cell r="CR703">
            <v>0</v>
          </cell>
          <cell r="CS703" t="str">
            <v>N/A</v>
          </cell>
          <cell r="CT703">
            <v>2</v>
          </cell>
          <cell r="CU703">
            <v>45282</v>
          </cell>
          <cell r="CV703">
            <v>101</v>
          </cell>
          <cell r="CW703">
            <v>38765885</v>
          </cell>
          <cell r="CX703" t="str">
            <v>SI</v>
          </cell>
          <cell r="CY703">
            <v>7459006</v>
          </cell>
          <cell r="CZ703" t="str">
            <v>N/A</v>
          </cell>
          <cell r="DA703" t="str">
            <v>N/A</v>
          </cell>
          <cell r="DB703">
            <v>45245</v>
          </cell>
          <cell r="DC703">
            <v>45346</v>
          </cell>
          <cell r="DD703">
            <v>4</v>
          </cell>
          <cell r="DE703" t="str">
            <v>NO</v>
          </cell>
          <cell r="DF703" t="str">
            <v>Bogotá D.C.</v>
          </cell>
          <cell r="DG703" t="str">
            <v>Cumplimiento</v>
          </cell>
          <cell r="DH703" t="str">
            <v>21-45-101404329</v>
          </cell>
          <cell r="DI703">
            <v>0</v>
          </cell>
          <cell r="DJ703" t="str">
            <v>Seguros del Estado S.A</v>
          </cell>
          <cell r="DK703">
            <v>45008</v>
          </cell>
          <cell r="DL703" t="str">
            <v>23/03/2023 - 16/05/24</v>
          </cell>
          <cell r="DM703">
            <v>45009</v>
          </cell>
          <cell r="DN703" t="str">
            <v>https://jepcolombia.sharepoint.com/:b:/g/SE/DAJ/SDC/EXGju9jrn3BKofEIkOGb9wkBr_JGDwdW_2iIF4XVzKB8BA?e=isAlfb</v>
          </cell>
          <cell r="DO703" t="str">
            <v>Mediante otrosí N°1 el 15/11/2023 se publica la adición y prórroga del contrato JEP-534-2023
Mediante otrosí N°2 del 22/12/2023 se adicionó y prorrogo el contrato JEP-534-2023</v>
          </cell>
          <cell r="DP703" t="str">
            <v>En ejecución</v>
          </cell>
          <cell r="DQ703" t="str">
            <v>Adición y prorroga</v>
          </cell>
          <cell r="DR703" t="str">
            <v>N/A</v>
          </cell>
          <cell r="DS703" t="str">
            <v>CIENCIAS POLITICAS</v>
          </cell>
          <cell r="DT703" t="str">
            <v>N/A</v>
          </cell>
          <cell r="DU703" t="str">
            <v>MASCULINO</v>
          </cell>
        </row>
        <row r="704">
          <cell r="AY704" t="str">
            <v>JEP-569-2023</v>
          </cell>
          <cell r="AZ704" t="str">
            <v>JEP-CSPO-566-2023</v>
          </cell>
          <cell r="BA704" t="str">
            <v>Jairo Cuellar</v>
          </cell>
          <cell r="BB704">
            <v>45035</v>
          </cell>
          <cell r="BC704" t="str">
            <v xml:space="preserve">  Leydi Juliana Garcia Velandia </v>
          </cell>
          <cell r="BD704" t="str">
            <v>Contratos o convenios que no requieren pluralidad de ofertas</v>
          </cell>
          <cell r="BE704" t="str">
            <v>1. Prestación de servicios</v>
          </cell>
          <cell r="BF704" t="str">
            <v>Cédula de ciudadanía</v>
          </cell>
          <cell r="BG704">
            <v>1032485271</v>
          </cell>
          <cell r="BH704">
            <v>8</v>
          </cell>
          <cell r="BI704" t="str">
            <v>Persona Natural</v>
          </cell>
          <cell r="BJ704" t="str">
            <v>Bogotá D.C.</v>
          </cell>
          <cell r="BK704" t="str">
            <v>Prestar servicios profesionales para apoyar en los procesos de mejoramiento de la gestión judicial de las Salas de Justicia y Secciones del Tribunal para la Paz</v>
          </cell>
          <cell r="BL704" t="str">
            <v>Funciones de la dependencia</v>
          </cell>
          <cell r="BM704" t="str">
            <v>Harvey Danilo Suárez Morales</v>
          </cell>
          <cell r="BN704" t="str">
            <v>Secretaría Ejecutiva</v>
          </cell>
          <cell r="BO704" t="str">
            <v>G- Secretaría General Judicial DAJ</v>
          </cell>
          <cell r="BP704" t="str">
            <v>Marlith Gineth Nieto</v>
          </cell>
          <cell r="BQ704">
            <v>1030581193</v>
          </cell>
          <cell r="BR704" t="str">
            <v>F - Magistratura</v>
          </cell>
          <cell r="BS704" t="str">
            <v>N/A</v>
          </cell>
          <cell r="BT704" t="str">
            <v>Magistratura
Salas y Secciones SRVR</v>
          </cell>
          <cell r="BU704" t="str">
            <v>N/A</v>
          </cell>
          <cell r="BV704" t="str">
            <v>Inversión</v>
          </cell>
          <cell r="BW704">
            <v>28207794</v>
          </cell>
          <cell r="BX704" t="str">
            <v>N/A</v>
          </cell>
          <cell r="BY704" t="str">
            <v>N/A</v>
          </cell>
          <cell r="BZ704">
            <v>3794773</v>
          </cell>
          <cell r="CA704" t="str">
            <v>N/A</v>
          </cell>
          <cell r="CB704">
            <v>89323</v>
          </cell>
          <cell r="CC704">
            <v>207423</v>
          </cell>
          <cell r="CD704">
            <v>2022011000068</v>
          </cell>
          <cell r="CE704">
            <v>45037</v>
          </cell>
          <cell r="CF704">
            <v>45042</v>
          </cell>
          <cell r="CG704" t="str">
            <v>Litza Camila Garcia Vasquez</v>
          </cell>
          <cell r="CH704" t="str">
            <v>Cedula de ciudadanía</v>
          </cell>
          <cell r="CI704">
            <v>1110505078</v>
          </cell>
          <cell r="CJ704">
            <v>2</v>
          </cell>
          <cell r="CK704">
            <v>45181</v>
          </cell>
          <cell r="CL704">
            <v>-2909316</v>
          </cell>
          <cell r="CM704">
            <v>45244</v>
          </cell>
          <cell r="CN704">
            <v>5565661</v>
          </cell>
          <cell r="CO704">
            <v>45244</v>
          </cell>
          <cell r="CP704">
            <v>8287784</v>
          </cell>
          <cell r="CQ704">
            <v>45287</v>
          </cell>
          <cell r="CR704">
            <v>0</v>
          </cell>
          <cell r="CS704" t="str">
            <v>N/A</v>
          </cell>
          <cell r="CT704">
            <v>2</v>
          </cell>
          <cell r="CU704">
            <v>45287</v>
          </cell>
          <cell r="CV704">
            <v>106</v>
          </cell>
          <cell r="CW704">
            <v>39151923</v>
          </cell>
          <cell r="CX704" t="str">
            <v>SI</v>
          </cell>
          <cell r="CY704">
            <v>8287784</v>
          </cell>
          <cell r="CZ704" t="str">
            <v>N/A</v>
          </cell>
          <cell r="DA704" t="str">
            <v>N/A</v>
          </cell>
          <cell r="DB704">
            <v>45245</v>
          </cell>
          <cell r="DC704">
            <v>45351</v>
          </cell>
          <cell r="DD704">
            <v>9</v>
          </cell>
          <cell r="DE704" t="str">
            <v>NO</v>
          </cell>
          <cell r="DF704" t="str">
            <v>Bogotá D.C.</v>
          </cell>
          <cell r="DG704" t="str">
            <v>Cumplimiento</v>
          </cell>
          <cell r="DH704" t="str">
            <v>14-47-101024269</v>
          </cell>
          <cell r="DI704">
            <v>0</v>
          </cell>
          <cell r="DJ704" t="str">
            <v>Seguros del Estado S.A.</v>
          </cell>
          <cell r="DK704">
            <v>45040</v>
          </cell>
          <cell r="DL704" t="str">
            <v>21/04/2023 - 24/05/2024</v>
          </cell>
          <cell r="DM704">
            <v>45042</v>
          </cell>
          <cell r="DN704" t="str">
            <v>https://jepcolombia.sharepoint.com/:b:/g/SE/DAJ/SDC/EbbnafIX0SpCl3Q_PvMHnKgByRspABRK3K0aGaXNx0EG1A?e=a93sLT</v>
          </cell>
          <cell r="DO704" t="str">
            <v>El 12/09/2023 Se publica la cesión del CTO JEP-569-2023 Litza Camila Garcia Vasquez
Mediante otrosí N°1 el 14/11/2023 se publica la adición y prórroga del Cto JEP-569-2023</v>
          </cell>
          <cell r="DP704" t="str">
            <v>En ejecución</v>
          </cell>
          <cell r="DQ704" t="str">
            <v>Adición, prórroga y cesión</v>
          </cell>
          <cell r="DR704" t="str">
            <v>N/A</v>
          </cell>
          <cell r="DS704" t="str">
            <v>DERECHO</v>
          </cell>
          <cell r="DT704" t="str">
            <v>N/A</v>
          </cell>
          <cell r="DU704" t="str">
            <v>FEMENINO</v>
          </cell>
        </row>
        <row r="705">
          <cell r="AY705" t="str">
            <v>JEP-644-2023</v>
          </cell>
          <cell r="AZ705" t="str">
            <v>JEP-IPINF-004-2023</v>
          </cell>
          <cell r="BA705" t="str">
            <v>Mateo Avila</v>
          </cell>
          <cell r="BB705">
            <v>45069</v>
          </cell>
          <cell r="BC705" t="str">
            <v>ZURICH COLOMBIA SEGUROS S.A</v>
          </cell>
          <cell r="BD705" t="str">
            <v>Invitación Pública inferior a 45 SMMLV</v>
          </cell>
          <cell r="BE705" t="str">
            <v>8. Seguros</v>
          </cell>
          <cell r="BF705" t="str">
            <v>NIT</v>
          </cell>
          <cell r="BG705">
            <v>860002534</v>
          </cell>
          <cell r="BH705">
            <v>0</v>
          </cell>
          <cell r="BI705" t="str">
            <v>Persona Jurídica</v>
          </cell>
          <cell r="BJ705" t="str">
            <v>Bogotá D.C.</v>
          </cell>
          <cell r="BK705" t="str">
            <v>Adquisición de pólizas de seguros para aeronaves no tripuladas - drones de propiedad de la jurisdicción especial para la paz</v>
          </cell>
          <cell r="BL705" t="str">
            <v>Funciones de la dependencia</v>
          </cell>
          <cell r="BM705" t="str">
            <v>Gabriel Amado Pardo</v>
          </cell>
          <cell r="BN705" t="str">
            <v>Subdirección de Recursos Físicos e Infraestructura</v>
          </cell>
          <cell r="BO705" t="str">
            <v>DD- Subdirección de Recursos Físicos e Infraestructura</v>
          </cell>
          <cell r="BP705" t="str">
            <v>Martha Cristina Useche Rodriguez</v>
          </cell>
          <cell r="BQ705">
            <v>52267258</v>
          </cell>
          <cell r="BR705" t="str">
            <v>DD- Subdirección de Recursos Físicos e Infraestructura</v>
          </cell>
          <cell r="BS705" t="str">
            <v>Martha Cristina Useche Rodriguez
52.267.258</v>
          </cell>
          <cell r="BT705" t="str">
            <v>N/A</v>
          </cell>
          <cell r="BU705" t="str">
            <v>N/A</v>
          </cell>
          <cell r="BV705" t="str">
            <v>Funcionamiento</v>
          </cell>
          <cell r="BW705">
            <v>32837103</v>
          </cell>
          <cell r="BX705" t="str">
            <v>N/A</v>
          </cell>
          <cell r="BY705" t="str">
            <v>N/A</v>
          </cell>
          <cell r="BZ705" t="str">
            <v>N/A</v>
          </cell>
          <cell r="CA705" t="str">
            <v>N/A</v>
          </cell>
          <cell r="CB705">
            <v>92323</v>
          </cell>
          <cell r="CC705">
            <v>277123</v>
          </cell>
          <cell r="CD705" t="str">
            <v>N/A</v>
          </cell>
          <cell r="CE705">
            <v>45071</v>
          </cell>
          <cell r="CF705">
            <v>45071</v>
          </cell>
          <cell r="CG705" t="str">
            <v>N/A</v>
          </cell>
          <cell r="CH705" t="str">
            <v>N/A</v>
          </cell>
          <cell r="CI705" t="str">
            <v>N/A</v>
          </cell>
          <cell r="CJ705" t="str">
            <v>N/A</v>
          </cell>
          <cell r="CK705" t="str">
            <v>N/A</v>
          </cell>
          <cell r="CL705">
            <v>0</v>
          </cell>
          <cell r="CM705" t="str">
            <v>N/A</v>
          </cell>
          <cell r="CN705">
            <v>0</v>
          </cell>
          <cell r="CO705" t="str">
            <v>N/A</v>
          </cell>
          <cell r="CP705">
            <v>0</v>
          </cell>
          <cell r="CQ705" t="str">
            <v>N/A</v>
          </cell>
          <cell r="CR705">
            <v>0</v>
          </cell>
          <cell r="CS705" t="str">
            <v>N/A</v>
          </cell>
          <cell r="CT705">
            <v>0</v>
          </cell>
          <cell r="CU705" t="str">
            <v>N/A</v>
          </cell>
          <cell r="CV705">
            <v>0</v>
          </cell>
          <cell r="CW705">
            <v>32837103</v>
          </cell>
          <cell r="CX705" t="str">
            <v>NO</v>
          </cell>
          <cell r="CY705" t="str">
            <v>N/A</v>
          </cell>
          <cell r="CZ705" t="str">
            <v>N/A</v>
          </cell>
          <cell r="DA705" t="str">
            <v>N/A</v>
          </cell>
          <cell r="DB705">
            <v>45376</v>
          </cell>
          <cell r="DC705">
            <v>45376</v>
          </cell>
          <cell r="DD705">
            <v>34</v>
          </cell>
          <cell r="DE705" t="str">
            <v>SI</v>
          </cell>
          <cell r="DF705" t="str">
            <v>Territorio Nacional</v>
          </cell>
          <cell r="DG705" t="str">
            <v>N/A</v>
          </cell>
          <cell r="DH705" t="str">
            <v>N/A</v>
          </cell>
          <cell r="DI705" t="str">
            <v>N/A</v>
          </cell>
          <cell r="DJ705" t="str">
            <v>N/A</v>
          </cell>
          <cell r="DK705" t="str">
            <v>N/A</v>
          </cell>
          <cell r="DL705" t="str">
            <v>N/A</v>
          </cell>
          <cell r="DM705" t="str">
            <v>N/A</v>
          </cell>
          <cell r="DN705" t="str">
            <v>N/A</v>
          </cell>
          <cell r="DO705" t="str">
            <v>Ninguna</v>
          </cell>
          <cell r="DP705" t="str">
            <v>En ejecución</v>
          </cell>
          <cell r="DQ705" t="str">
            <v>Ingreso</v>
          </cell>
          <cell r="DR705" t="str">
            <v>N/A</v>
          </cell>
          <cell r="DS705" t="str">
            <v>N/A</v>
          </cell>
          <cell r="DT705" t="str">
            <v>N/A</v>
          </cell>
          <cell r="DU705" t="str">
            <v>N/A</v>
          </cell>
        </row>
        <row r="706">
          <cell r="AY706" t="str">
            <v>JEP-744-2023</v>
          </cell>
          <cell r="AZ706" t="str">
            <v>JEP-SB-005-2023</v>
          </cell>
          <cell r="BA706" t="str">
            <v>Camila Mendez</v>
          </cell>
          <cell r="BB706">
            <v>45153</v>
          </cell>
          <cell r="BC706" t="str">
            <v>COMERCIALIZADORA SERLE.COM S.A.S</v>
          </cell>
          <cell r="BD706" t="str">
            <v>Subasta a la baja</v>
          </cell>
          <cell r="BE706" t="str">
            <v xml:space="preserve">2. Compraventa </v>
          </cell>
          <cell r="BF706" t="str">
            <v>NIT</v>
          </cell>
          <cell r="BG706">
            <v>800089897</v>
          </cell>
          <cell r="BH706">
            <v>4</v>
          </cell>
          <cell r="BI706" t="str">
            <v>Persona Jurídica</v>
          </cell>
          <cell r="BJ706" t="str">
            <v>Duitama</v>
          </cell>
          <cell r="BK706" t="str">
            <v>Adquisición Portátiles Forenses</v>
          </cell>
          <cell r="BL706" t="str">
            <v>Funciones de la dependencia</v>
          </cell>
          <cell r="BM706" t="str">
            <v>Luis Felipe Rivera García</v>
          </cell>
          <cell r="BN706" t="str">
            <v>Director de Tecnologías de la Información</v>
          </cell>
          <cell r="BO706" t="str">
            <v>I- Unidad de Investigación y Acusación- UIA</v>
          </cell>
          <cell r="BP706" t="str">
            <v>Luis Felipe Rivera Garcia</v>
          </cell>
          <cell r="BQ706">
            <v>91239655</v>
          </cell>
          <cell r="BR706" t="str">
            <v>C- Dirección de TI</v>
          </cell>
          <cell r="BS706" t="str">
            <v>Néstor Julio Corredor Niampira  C.C. 79.330.694
hasta por el término de 6 meses</v>
          </cell>
          <cell r="BT706" t="str">
            <v>N/A</v>
          </cell>
          <cell r="BU706" t="str">
            <v>N/A</v>
          </cell>
          <cell r="BV706" t="str">
            <v>Inversión</v>
          </cell>
          <cell r="BW706">
            <v>120138000</v>
          </cell>
          <cell r="BX706" t="str">
            <v>N/A</v>
          </cell>
          <cell r="BY706" t="str">
            <v>N/A</v>
          </cell>
          <cell r="BZ706" t="str">
            <v>N/A</v>
          </cell>
          <cell r="CA706" t="str">
            <v>N/A</v>
          </cell>
          <cell r="CB706">
            <v>94323</v>
          </cell>
          <cell r="CC706">
            <v>457323</v>
          </cell>
          <cell r="CD706">
            <v>2018011001068</v>
          </cell>
          <cell r="CE706">
            <v>45155</v>
          </cell>
          <cell r="CF706">
            <v>45161</v>
          </cell>
          <cell r="CG706" t="str">
            <v>N/A</v>
          </cell>
          <cell r="CH706" t="str">
            <v>N/A</v>
          </cell>
          <cell r="CI706" t="str">
            <v>N/A</v>
          </cell>
          <cell r="CJ706" t="str">
            <v>N/A</v>
          </cell>
          <cell r="CK706" t="str">
            <v>N/A</v>
          </cell>
          <cell r="CL706">
            <v>0</v>
          </cell>
          <cell r="CM706" t="str">
            <v>N/A</v>
          </cell>
          <cell r="CN706">
            <v>0</v>
          </cell>
          <cell r="CO706" t="str">
            <v>N/A</v>
          </cell>
          <cell r="CP706">
            <v>0</v>
          </cell>
          <cell r="CQ706" t="str">
            <v>N/A</v>
          </cell>
          <cell r="CR706">
            <v>0</v>
          </cell>
          <cell r="CS706" t="str">
            <v>N/A</v>
          </cell>
          <cell r="CT706">
            <v>0</v>
          </cell>
          <cell r="CU706" t="str">
            <v>N/A</v>
          </cell>
          <cell r="CV706">
            <v>0</v>
          </cell>
          <cell r="CW706">
            <v>120138000</v>
          </cell>
          <cell r="CX706" t="str">
            <v>NO</v>
          </cell>
          <cell r="CY706" t="str">
            <v>N/A</v>
          </cell>
          <cell r="CZ706" t="str">
            <v>N/A</v>
          </cell>
          <cell r="DA706" t="str">
            <v>N/A</v>
          </cell>
          <cell r="DB706">
            <v>45251</v>
          </cell>
          <cell r="DC706">
            <v>45251</v>
          </cell>
          <cell r="DD706">
            <v>-91</v>
          </cell>
          <cell r="DE706" t="str">
            <v>SI</v>
          </cell>
          <cell r="DF706" t="str">
            <v>Bogotá D.C. -JEP</v>
          </cell>
          <cell r="DG706" t="str">
            <v>Cumplimiento</v>
          </cell>
          <cell r="DH706" t="str">
            <v>14-45-101100435</v>
          </cell>
          <cell r="DI706">
            <v>0</v>
          </cell>
          <cell r="DJ706" t="str">
            <v>Seguros del Estado S.A.</v>
          </cell>
          <cell r="DK706">
            <v>45156</v>
          </cell>
          <cell r="DL706" t="str">
            <v>16/08/2023 - 16/11/2024</v>
          </cell>
          <cell r="DM706">
            <v>45160</v>
          </cell>
          <cell r="DN706" t="str">
            <v>https://jepcolombia.sharepoint.com/:b:/g/SE/DAJ/SDC/ES_VBdwGM31OhBHDmB0fkBIBShcbYPXMD5uvXFB32PYu1Q?e=Rc1pqd</v>
          </cell>
          <cell r="DO706" t="str">
            <v>Ninguna</v>
          </cell>
          <cell r="DP706" t="str">
            <v>Terminado</v>
          </cell>
          <cell r="DQ706" t="str">
            <v>Ingreso</v>
          </cell>
          <cell r="DR706" t="str">
            <v>N/A</v>
          </cell>
          <cell r="DS706" t="str">
            <v>N/A</v>
          </cell>
          <cell r="DT706" t="str">
            <v>N/A</v>
          </cell>
          <cell r="DU706" t="str">
            <v>N/A</v>
          </cell>
        </row>
        <row r="707">
          <cell r="AY707" t="str">
            <v>JEP-659-2023</v>
          </cell>
          <cell r="AZ707" t="str">
            <v>JEP-CSPO-651-2023</v>
          </cell>
          <cell r="BA707" t="str">
            <v>Jairo Cuellar</v>
          </cell>
          <cell r="BB707">
            <v>45078</v>
          </cell>
          <cell r="BC707" t="str">
            <v>Sandra Carolina Soler Albarracin</v>
          </cell>
          <cell r="BD707" t="str">
            <v>Contratos o convenios que no requieren pluralidad de ofertas</v>
          </cell>
          <cell r="BE707" t="str">
            <v>1. Prestación de servicios</v>
          </cell>
          <cell r="BF707" t="str">
            <v>Cédula de ciudadanía</v>
          </cell>
          <cell r="BG707">
            <v>1000333186</v>
          </cell>
          <cell r="BH707">
            <v>1</v>
          </cell>
          <cell r="BI707" t="str">
            <v>Persona Natural</v>
          </cell>
          <cell r="BJ707" t="str">
            <v>Bogotá D.C.</v>
          </cell>
          <cell r="BK707" t="str">
            <v>Prestar servicios profesionales para apoyar al Departamento de SAAD Comparecientes en la gestión, acopio, validación, procesamiento y análisis de la información asociada al Registro de Comparecientes, en la realización de pruebas funcionales y la elaboración de casos de uso para el desarrollo de funcionalidades asociadas al Registro</v>
          </cell>
          <cell r="BL707" t="str">
            <v>Misional</v>
          </cell>
          <cell r="BM707" t="str">
            <v>Harvey Danilo Suárez Morales</v>
          </cell>
          <cell r="BN707" t="str">
            <v>Secretaría Ejecutiva</v>
          </cell>
          <cell r="BO707" t="str">
            <v xml:space="preserve">BB- Departamento SAAD Defensa a Comparecientes </v>
          </cell>
          <cell r="BP707" t="str">
            <v>Jorge Alirio Mancera Cortés</v>
          </cell>
          <cell r="BQ707">
            <v>79309847</v>
          </cell>
          <cell r="BR707" t="str">
            <v xml:space="preserve">BB- Departamento SAAD Defensa a Comparecientes </v>
          </cell>
          <cell r="BS707" t="str">
            <v>N/A</v>
          </cell>
          <cell r="BT707" t="str">
            <v>N/A</v>
          </cell>
          <cell r="BU707" t="str">
            <v>N/A</v>
          </cell>
          <cell r="BV707" t="str">
            <v>Inversión</v>
          </cell>
          <cell r="BW707">
            <v>44626554</v>
          </cell>
          <cell r="BX707" t="str">
            <v>N/A</v>
          </cell>
          <cell r="BY707" t="str">
            <v>N/A</v>
          </cell>
          <cell r="BZ707">
            <v>6375222</v>
          </cell>
          <cell r="CA707" t="str">
            <v>N/A</v>
          </cell>
          <cell r="CB707">
            <v>87923</v>
          </cell>
          <cell r="CC707" t="str">
            <v xml:space="preserve">	309123</v>
          </cell>
          <cell r="CD707">
            <v>2022011000068</v>
          </cell>
          <cell r="CE707">
            <v>45084</v>
          </cell>
          <cell r="CF707">
            <v>45086</v>
          </cell>
          <cell r="CG707" t="str">
            <v>N/A</v>
          </cell>
          <cell r="CH707" t="str">
            <v>N/A</v>
          </cell>
          <cell r="CI707" t="str">
            <v>N/A</v>
          </cell>
          <cell r="CJ707" t="str">
            <v>N/A</v>
          </cell>
          <cell r="CK707" t="str">
            <v>N/A</v>
          </cell>
          <cell r="CL707">
            <v>0</v>
          </cell>
          <cell r="CM707" t="str">
            <v>N/A</v>
          </cell>
          <cell r="CN707">
            <v>0</v>
          </cell>
          <cell r="CO707" t="str">
            <v>N/A</v>
          </cell>
          <cell r="CP707">
            <v>0</v>
          </cell>
          <cell r="CQ707" t="str">
            <v>N/A</v>
          </cell>
          <cell r="CR707">
            <v>0</v>
          </cell>
          <cell r="CS707" t="str">
            <v>N/A</v>
          </cell>
          <cell r="CT707">
            <v>0</v>
          </cell>
          <cell r="CU707" t="str">
            <v>N/A</v>
          </cell>
          <cell r="CV707">
            <v>0</v>
          </cell>
          <cell r="CW707">
            <v>44626554</v>
          </cell>
          <cell r="CX707" t="str">
            <v>NO</v>
          </cell>
          <cell r="CY707" t="str">
            <v>N/A</v>
          </cell>
          <cell r="CZ707" t="str">
            <v>N/A</v>
          </cell>
          <cell r="DA707" t="str">
            <v>N/A</v>
          </cell>
          <cell r="DB707">
            <v>45291</v>
          </cell>
          <cell r="DC707">
            <v>45291</v>
          </cell>
          <cell r="DD707">
            <v>-51</v>
          </cell>
          <cell r="DE707" t="str">
            <v>NO</v>
          </cell>
          <cell r="DF707" t="str">
            <v>Bogotá D.C.</v>
          </cell>
          <cell r="DG707" t="str">
            <v>Cumplimiento</v>
          </cell>
          <cell r="DH707" t="str">
            <v>21-47-101029341</v>
          </cell>
          <cell r="DI707">
            <v>0</v>
          </cell>
          <cell r="DJ707" t="str">
            <v>Seguros del Estado S.A.</v>
          </cell>
          <cell r="DK707">
            <v>45084</v>
          </cell>
          <cell r="DL707" t="str">
            <v>07/06/2023 - 30/06/2024</v>
          </cell>
          <cell r="DM707">
            <v>45086</v>
          </cell>
          <cell r="DN707" t="str">
            <v>https://jepcolombia.sharepoint.com/:b:/g/SE/DAJ/SDC/EVZkUc-osPlNpPqhjWdMOR0BtnYm3Y7etaf9BSuIbFfkfQ?e=TvKdIg</v>
          </cell>
          <cell r="DO707" t="str">
            <v>Ninguna</v>
          </cell>
          <cell r="DP707" t="str">
            <v>Terminado</v>
          </cell>
          <cell r="DQ707" t="str">
            <v>Ingreso</v>
          </cell>
          <cell r="DR707" t="str">
            <v>N/A</v>
          </cell>
          <cell r="DS707" t="str">
            <v>INGENIERIA INDUSTRIAL</v>
          </cell>
          <cell r="DT707" t="str">
            <v>N/A</v>
          </cell>
          <cell r="DU707" t="str">
            <v>FEMENINO</v>
          </cell>
        </row>
        <row r="708">
          <cell r="AY708" t="str">
            <v>JEP-595-2023</v>
          </cell>
          <cell r="AZ708" t="str">
            <v>JEP-CSPO-591-2023</v>
          </cell>
          <cell r="BA708" t="str">
            <v>Carlos Torres</v>
          </cell>
          <cell r="BB708">
            <v>45044</v>
          </cell>
          <cell r="BC708" t="str">
            <v>Javier Alexander Rueda Rincon</v>
          </cell>
          <cell r="BD708" t="str">
            <v>Contratos o convenios que no requieren pluralidad de ofertas</v>
          </cell>
          <cell r="BE708" t="str">
            <v>1. Prestación de servicios</v>
          </cell>
          <cell r="BF708" t="str">
            <v>Cédula de ciudadanía</v>
          </cell>
          <cell r="BG708">
            <v>11233449</v>
          </cell>
          <cell r="BH708">
            <v>3</v>
          </cell>
          <cell r="BI708" t="str">
            <v>Persona Natural</v>
          </cell>
          <cell r="BJ708" t="str">
            <v>La Calera</v>
          </cell>
          <cell r="BK708" t="str">
            <v>Prestación de servicios profesionales en la asesoría jurídica, atención integral y defensa técnica judicial a las personas que comparezcan ante las salas y secciones de la JEP, teniendo en cuenta los enfoques diferenciales</v>
          </cell>
          <cell r="BL708" t="str">
            <v>Misional</v>
          </cell>
          <cell r="BM708" t="str">
            <v>Harvey Danilo Suárez Morales</v>
          </cell>
          <cell r="BN708" t="str">
            <v>Secretaría Ejecutiva</v>
          </cell>
          <cell r="BO708" t="str">
            <v xml:space="preserve">BB- Departamento SAAD Defensa a Comparecientes </v>
          </cell>
          <cell r="BP708" t="str">
            <v>Jorge Alirio Mancera Cortés</v>
          </cell>
          <cell r="BQ708">
            <v>79309847</v>
          </cell>
          <cell r="BR708" t="str">
            <v xml:space="preserve">BB- Departamento SAAD Defensa a Comparecientes </v>
          </cell>
          <cell r="BS708" t="str">
            <v>N/A</v>
          </cell>
          <cell r="BT708" t="str">
            <v>N/A</v>
          </cell>
          <cell r="BU708" t="str">
            <v>N/A</v>
          </cell>
          <cell r="BV708" t="str">
            <v>Inversión</v>
          </cell>
          <cell r="BW708">
            <v>60716392</v>
          </cell>
          <cell r="BX708" t="str">
            <v>N/A</v>
          </cell>
          <cell r="BY708" t="str">
            <v>N/A</v>
          </cell>
          <cell r="BZ708">
            <v>7589549</v>
          </cell>
          <cell r="CA708" t="str">
            <v>N/A</v>
          </cell>
          <cell r="CB708">
            <v>87823</v>
          </cell>
          <cell r="CC708">
            <v>237123</v>
          </cell>
          <cell r="CD708">
            <v>2022011000068</v>
          </cell>
          <cell r="CE708">
            <v>45054</v>
          </cell>
          <cell r="CF708">
            <v>45056</v>
          </cell>
          <cell r="CG708" t="str">
            <v>N/A</v>
          </cell>
          <cell r="CH708" t="str">
            <v>N/A</v>
          </cell>
          <cell r="CI708" t="str">
            <v>N/A</v>
          </cell>
          <cell r="CJ708" t="str">
            <v>N/A</v>
          </cell>
          <cell r="CK708" t="str">
            <v>N/A</v>
          </cell>
          <cell r="CL708">
            <v>0</v>
          </cell>
          <cell r="CM708" t="str">
            <v>N/A</v>
          </cell>
          <cell r="CN708">
            <v>0</v>
          </cell>
          <cell r="CO708" t="str">
            <v>N/A</v>
          </cell>
          <cell r="CP708">
            <v>0</v>
          </cell>
          <cell r="CQ708" t="str">
            <v>N/A</v>
          </cell>
          <cell r="CR708">
            <v>0</v>
          </cell>
          <cell r="CS708" t="str">
            <v>N/A</v>
          </cell>
          <cell r="CT708">
            <v>0</v>
          </cell>
          <cell r="CU708" t="str">
            <v>N/A</v>
          </cell>
          <cell r="CV708">
            <v>0</v>
          </cell>
          <cell r="CW708">
            <v>60716392</v>
          </cell>
          <cell r="CX708" t="str">
            <v>NO</v>
          </cell>
          <cell r="CY708" t="str">
            <v>N/A</v>
          </cell>
          <cell r="CZ708" t="str">
            <v>N/A</v>
          </cell>
          <cell r="DA708" t="str">
            <v>N/A</v>
          </cell>
          <cell r="DB708">
            <v>45291</v>
          </cell>
          <cell r="DC708">
            <v>45291</v>
          </cell>
          <cell r="DD708">
            <v>-51</v>
          </cell>
          <cell r="DE708" t="str">
            <v>NO</v>
          </cell>
          <cell r="DF708" t="str">
            <v>Bogotá D.C.</v>
          </cell>
          <cell r="DG708" t="str">
            <v>Cumplimiento</v>
          </cell>
          <cell r="DH708" t="str">
            <v>33-47-101011479</v>
          </cell>
          <cell r="DI708">
            <v>0</v>
          </cell>
          <cell r="DJ708" t="str">
            <v>Seguros del Estado S.A.</v>
          </cell>
          <cell r="DK708">
            <v>45055</v>
          </cell>
          <cell r="DL708" t="str">
            <v>08/05/2023 - 30/06/2024</v>
          </cell>
          <cell r="DM708">
            <v>45056</v>
          </cell>
          <cell r="DN708" t="str">
            <v>https://jepcolombia.sharepoint.com/:b:/g/SE/DAJ/SDC/Ea0qhmD6m1hNp-YRGrW7_dkB3AGmJ93iL7wEFJdT3JVW7Q?e=dq1MPQ</v>
          </cell>
          <cell r="DO708" t="str">
            <v>Ninguna</v>
          </cell>
          <cell r="DP708" t="str">
            <v>Terminado</v>
          </cell>
          <cell r="DQ708" t="str">
            <v>Ingreso</v>
          </cell>
          <cell r="DR708" t="str">
            <v>N/A</v>
          </cell>
          <cell r="DS708" t="str">
            <v>DERECHO</v>
          </cell>
          <cell r="DT708" t="str">
            <v>N/A</v>
          </cell>
          <cell r="DU708" t="str">
            <v>MASCULINO</v>
          </cell>
        </row>
        <row r="709">
          <cell r="AY709" t="str">
            <v>OC-113381-2023</v>
          </cell>
          <cell r="AZ709" t="str">
            <v>JEP-TVEC-005-2023</v>
          </cell>
          <cell r="BA709" t="str">
            <v>Laura Paredes</v>
          </cell>
          <cell r="BB709">
            <v>45128</v>
          </cell>
          <cell r="BC709" t="str">
            <v>CONALCREDITOS</v>
          </cell>
          <cell r="BD709" t="str">
            <v>Orden de compra</v>
          </cell>
          <cell r="BE709" t="str">
            <v>Compra venta</v>
          </cell>
          <cell r="BF709" t="str">
            <v>NIT</v>
          </cell>
          <cell r="BG709">
            <v>800219668</v>
          </cell>
          <cell r="BH709">
            <v>3</v>
          </cell>
          <cell r="BI709" t="str">
            <v>Persona Jurídica</v>
          </cell>
          <cell r="BJ709" t="str">
            <v>Bogotá D.C.</v>
          </cell>
          <cell r="BK709" t="str">
            <v xml:space="preserve">Prestación de servicios de monitoreo a víctimas y comparecientes de la Jurisdicción Especial para la Paz.
 </v>
          </cell>
          <cell r="BL709" t="str">
            <v>Administrativo Transversal</v>
          </cell>
          <cell r="BM709" t="str">
            <v>Harvey Danilo Suárez Morales</v>
          </cell>
          <cell r="BN709" t="str">
            <v>Secretaría Ejecutiva</v>
          </cell>
          <cell r="BO709" t="str">
            <v>B- Subsecretaría Ejecutiva</v>
          </cell>
          <cell r="BP709" t="str">
            <v>Yomar Angelica Muñoz Cadena</v>
          </cell>
          <cell r="BQ709">
            <v>52107153</v>
          </cell>
          <cell r="BR709" t="str">
            <v>B - Subsecretaría Ejecutiva</v>
          </cell>
          <cell r="BS709" t="str">
            <v>N/A</v>
          </cell>
          <cell r="BT709" t="str">
            <v>N/A</v>
          </cell>
          <cell r="BU709" t="str">
            <v>N/A</v>
          </cell>
          <cell r="BV709" t="str">
            <v>Inversión</v>
          </cell>
          <cell r="BW709">
            <v>747059711.69000006</v>
          </cell>
          <cell r="BX709" t="str">
            <v>N/A</v>
          </cell>
          <cell r="BY709" t="str">
            <v>N/A</v>
          </cell>
          <cell r="BZ709" t="str">
            <v>Por servicios</v>
          </cell>
          <cell r="CA709" t="str">
            <v>N/A</v>
          </cell>
          <cell r="CB709">
            <v>101223</v>
          </cell>
          <cell r="CC709">
            <v>399423</v>
          </cell>
          <cell r="CD709">
            <v>2022011000068</v>
          </cell>
          <cell r="CE709">
            <v>45128</v>
          </cell>
          <cell r="CF709">
            <v>45133</v>
          </cell>
          <cell r="CG709" t="str">
            <v>N/A</v>
          </cell>
          <cell r="CH709" t="str">
            <v>N/A</v>
          </cell>
          <cell r="CI709" t="str">
            <v>N/A</v>
          </cell>
          <cell r="CJ709" t="str">
            <v>N/A</v>
          </cell>
          <cell r="CK709" t="str">
            <v>N/A</v>
          </cell>
          <cell r="CL709">
            <v>0</v>
          </cell>
          <cell r="CM709" t="str">
            <v>N/A</v>
          </cell>
          <cell r="CN709">
            <v>0</v>
          </cell>
          <cell r="CO709" t="str">
            <v>N/A</v>
          </cell>
          <cell r="CP709">
            <v>0</v>
          </cell>
          <cell r="CQ709" t="str">
            <v>N/A</v>
          </cell>
          <cell r="CR709">
            <v>0</v>
          </cell>
          <cell r="CS709" t="str">
            <v>N/A</v>
          </cell>
          <cell r="CT709">
            <v>0</v>
          </cell>
          <cell r="CU709" t="str">
            <v>N/A</v>
          </cell>
          <cell r="CV709">
            <v>0</v>
          </cell>
          <cell r="CW709">
            <v>747059711.69000006</v>
          </cell>
          <cell r="CX709" t="str">
            <v>NO</v>
          </cell>
          <cell r="CY709" t="str">
            <v>N/A</v>
          </cell>
          <cell r="CZ709" t="str">
            <v>N/A</v>
          </cell>
          <cell r="DA709" t="str">
            <v>N/A</v>
          </cell>
          <cell r="DB709">
            <v>45291</v>
          </cell>
          <cell r="DC709">
            <v>45291</v>
          </cell>
          <cell r="DD709">
            <v>-51</v>
          </cell>
          <cell r="DE709" t="str">
            <v>SI</v>
          </cell>
          <cell r="DF709" t="str">
            <v>Bogotá D.C.</v>
          </cell>
          <cell r="DG709" t="str">
            <v>Cumplimiento</v>
          </cell>
          <cell r="DH709">
            <v>69022</v>
          </cell>
          <cell r="DI709">
            <v>0</v>
          </cell>
          <cell r="DJ709" t="str">
            <v>Berkley International Seguros Colombia S.A.</v>
          </cell>
          <cell r="DK709">
            <v>45133</v>
          </cell>
          <cell r="DL709" t="str">
            <v>21/07/2023 - 31/12/2026</v>
          </cell>
          <cell r="DM709">
            <v>45133</v>
          </cell>
          <cell r="DN709" t="str">
            <v>https://jepcolombia.sharepoint.com/:b:/g/SE/DAJ/SDC/EYB5uZps10ZDil7HUE5iBxMBZkdWls5euzzaWh1l_Nr4sQ?e=6h089r</v>
          </cell>
          <cell r="DO709" t="str">
            <v>Ninguna</v>
          </cell>
          <cell r="DP709" t="str">
            <v>Terminado</v>
          </cell>
          <cell r="DQ709" t="str">
            <v>Ingreso</v>
          </cell>
          <cell r="DR709" t="str">
            <v>N/A</v>
          </cell>
          <cell r="DS709" t="str">
            <v>N/A</v>
          </cell>
          <cell r="DT709" t="str">
            <v>N/A</v>
          </cell>
          <cell r="DU709" t="str">
            <v>N/A</v>
          </cell>
        </row>
        <row r="710">
          <cell r="AY710" t="str">
            <v>JEP-625-2023</v>
          </cell>
          <cell r="AZ710" t="str">
            <v>JEP-CSPO-621-2023</v>
          </cell>
          <cell r="BA710" t="str">
            <v>Angela Esquivel</v>
          </cell>
          <cell r="BB710">
            <v>45061</v>
          </cell>
          <cell r="BC710" t="str">
            <v>Maira Alejandra Cortés Patiño</v>
          </cell>
          <cell r="BD710" t="str">
            <v>Contratos o convenios que no requieren pluralidad de ofertas</v>
          </cell>
          <cell r="BE710" t="str">
            <v>1. Prestación de servicios</v>
          </cell>
          <cell r="BF710" t="str">
            <v>Cédula de ciudadanía</v>
          </cell>
          <cell r="BG710">
            <v>1007180875</v>
          </cell>
          <cell r="BH710">
            <v>5</v>
          </cell>
          <cell r="BI710" t="str">
            <v>Persona Natural</v>
          </cell>
          <cell r="BJ710" t="str">
            <v>Bogotá D.C.</v>
          </cell>
          <cell r="BK710" t="str">
            <v>Prestar de servicios para apoyar y acompañar a la sala de reconocimiento de verdad y responsabilidad en los procesos administrativos y técnicos que permitan dar respuesta a los requerimientos allegados por entidades internas y externas a la JEP</v>
          </cell>
          <cell r="BL710" t="str">
            <v>Misional</v>
          </cell>
          <cell r="BM710" t="str">
            <v>Harvey Danilo Suárez Morales</v>
          </cell>
          <cell r="BN710" t="str">
            <v>Secretaría Ejecutiva</v>
          </cell>
          <cell r="BO710" t="str">
            <v>B- Subsecretaría Ejecutiva</v>
          </cell>
          <cell r="BP710" t="str">
            <v>Marcela Giraldo Muñoz</v>
          </cell>
          <cell r="BQ710">
            <v>43253855</v>
          </cell>
          <cell r="BR710" t="str">
            <v>F - Magistratura</v>
          </cell>
          <cell r="BS710" t="str">
            <v>N/A</v>
          </cell>
          <cell r="BT710" t="str">
            <v>Apoyo Macrocaso 010 - SRVR</v>
          </cell>
          <cell r="BU710" t="str">
            <v>Mgdo. Marcela Giraldo Muñoz</v>
          </cell>
          <cell r="BV710" t="str">
            <v>Inversión</v>
          </cell>
          <cell r="BW710">
            <v>23375779</v>
          </cell>
          <cell r="BX710" t="str">
            <v>N/A</v>
          </cell>
          <cell r="BY710" t="str">
            <v>N/A</v>
          </cell>
          <cell r="BZ710">
            <v>3035818</v>
          </cell>
          <cell r="CA710" t="str">
            <v>N/A</v>
          </cell>
          <cell r="CB710">
            <v>88323</v>
          </cell>
          <cell r="CC710">
            <v>255423</v>
          </cell>
          <cell r="CD710">
            <v>2022011000068</v>
          </cell>
          <cell r="CE710">
            <v>45063</v>
          </cell>
          <cell r="CF710">
            <v>45065</v>
          </cell>
          <cell r="CG710" t="str">
            <v>N/A</v>
          </cell>
          <cell r="CH710" t="str">
            <v>N/A</v>
          </cell>
          <cell r="CI710" t="str">
            <v>N/A</v>
          </cell>
          <cell r="CJ710" t="str">
            <v>N/A</v>
          </cell>
          <cell r="CK710" t="str">
            <v>N/A</v>
          </cell>
          <cell r="CL710">
            <v>-809544</v>
          </cell>
          <cell r="CM710">
            <v>45653</v>
          </cell>
          <cell r="CN710">
            <v>11602884</v>
          </cell>
          <cell r="CO710">
            <v>45653</v>
          </cell>
          <cell r="CP710">
            <v>0</v>
          </cell>
          <cell r="CQ710" t="str">
            <v>N/A</v>
          </cell>
          <cell r="CR710">
            <v>0</v>
          </cell>
          <cell r="CS710" t="str">
            <v>N/A</v>
          </cell>
          <cell r="CT710">
            <v>1</v>
          </cell>
          <cell r="CU710">
            <v>45653</v>
          </cell>
          <cell r="CV710">
            <v>106</v>
          </cell>
          <cell r="CW710">
            <v>34169119</v>
          </cell>
          <cell r="CX710" t="str">
            <v>SI</v>
          </cell>
          <cell r="CY710">
            <v>11602884</v>
          </cell>
          <cell r="CZ710" t="str">
            <v>N/A</v>
          </cell>
          <cell r="DA710" t="str">
            <v>N/A</v>
          </cell>
          <cell r="DB710">
            <v>45291</v>
          </cell>
          <cell r="DC710">
            <v>45397</v>
          </cell>
          <cell r="DD710">
            <v>55</v>
          </cell>
          <cell r="DE710" t="str">
            <v>NO</v>
          </cell>
          <cell r="DF710" t="str">
            <v>Bogotá D.C.</v>
          </cell>
          <cell r="DG710" t="str">
            <v>Cumplimiento</v>
          </cell>
          <cell r="DH710" t="str">
            <v>14-47-101024889</v>
          </cell>
          <cell r="DI710">
            <v>0</v>
          </cell>
          <cell r="DJ710" t="str">
            <v>Seguros del Estado S.A.</v>
          </cell>
          <cell r="DK710">
            <v>45064</v>
          </cell>
          <cell r="DL710" t="str">
            <v>18/05/2023 - 01/07/2024</v>
          </cell>
          <cell r="DM710">
            <v>45065</v>
          </cell>
          <cell r="DN710" t="str">
            <v>https://jepcolombia.sharepoint.com/:b:/g/SE/DAJ/SDC/EXpmo_mUWjRPo6pti1C1rXwB_n0eI6LvPhaC3R20MP40qg?e=l2AhDT</v>
          </cell>
          <cell r="DO710" t="str">
            <v>Ninguna</v>
          </cell>
          <cell r="DP710" t="str">
            <v>En ejecución</v>
          </cell>
          <cell r="DQ710" t="str">
            <v>Adición y prorroga</v>
          </cell>
          <cell r="DR710" t="str">
            <v>N/A</v>
          </cell>
          <cell r="DS710" t="str">
            <v>DERECHO</v>
          </cell>
          <cell r="DT710" t="str">
            <v>N/A</v>
          </cell>
          <cell r="DU710" t="str">
            <v>FEMENINO</v>
          </cell>
        </row>
        <row r="711">
          <cell r="AY711" t="str">
            <v>JEP-612-2023</v>
          </cell>
          <cell r="AZ711" t="str">
            <v>JEP-CSPO-608-2023</v>
          </cell>
          <cell r="BA711" t="str">
            <v>Angela Esquivel</v>
          </cell>
          <cell r="BB711">
            <v>45056</v>
          </cell>
          <cell r="BC711" t="str">
            <v>Andrés Sánchez Sarmiento</v>
          </cell>
          <cell r="BD711" t="str">
            <v>Contratos o convenios que no requieren pluralidad de ofertas</v>
          </cell>
          <cell r="BE711" t="str">
            <v>1. Prestación de servicios</v>
          </cell>
          <cell r="BF711" t="str">
            <v>Cédula de ciudadanía</v>
          </cell>
          <cell r="BG711">
            <v>1032480241</v>
          </cell>
          <cell r="BH711">
            <v>4</v>
          </cell>
          <cell r="BI711" t="str">
            <v>Persona Natural</v>
          </cell>
          <cell r="BJ711" t="str">
            <v>Bogotá D.C.</v>
          </cell>
          <cell r="BK711" t="str">
            <v>Prestar servicios profesionales para apoyar y acompañar en la proyección de autos de trámite y la sustanciación de autos de acreditación, así como la elaboración de documentos con relación al Caso 10: "Crímenes no amnistiables cometidos por las extintas Farc-EP en el marco del conflicto armado colombiano</v>
          </cell>
          <cell r="BL711" t="str">
            <v>Administrativo Transversal</v>
          </cell>
          <cell r="BM711" t="str">
            <v>Harvey Danilo Suárez Morales</v>
          </cell>
          <cell r="BN711" t="str">
            <v>Secretaría Ejecutiva</v>
          </cell>
          <cell r="BO711" t="str">
            <v>B- Subsecretaría Ejecutiva</v>
          </cell>
          <cell r="BP711" t="str">
            <v>Marcela Giraldo Muñoz</v>
          </cell>
          <cell r="BQ711">
            <v>43253855</v>
          </cell>
          <cell r="BR711" t="str">
            <v>F - Magistratura</v>
          </cell>
          <cell r="BS711" t="str">
            <v>N/A</v>
          </cell>
          <cell r="BT711" t="str">
            <v>Apoyo Macrocaso 010 - SRVR</v>
          </cell>
          <cell r="BU711" t="str">
            <v>Mgdo. Marcela Giraldo Muñoz</v>
          </cell>
          <cell r="BV711" t="str">
            <v>Inversión</v>
          </cell>
          <cell r="BW711">
            <v>37725100</v>
          </cell>
          <cell r="BX711" t="str">
            <v>N/A</v>
          </cell>
          <cell r="BY711" t="str">
            <v>N/A</v>
          </cell>
          <cell r="BZ711">
            <v>4857310</v>
          </cell>
          <cell r="CA711" t="str">
            <v>N/A</v>
          </cell>
          <cell r="CB711">
            <v>88423</v>
          </cell>
          <cell r="CC711">
            <v>247623</v>
          </cell>
          <cell r="CD711">
            <v>2022011000068</v>
          </cell>
          <cell r="CE711">
            <v>45062</v>
          </cell>
          <cell r="CF711">
            <v>45063</v>
          </cell>
          <cell r="CG711" t="str">
            <v>N/A</v>
          </cell>
          <cell r="CH711" t="str">
            <v>N/A</v>
          </cell>
          <cell r="CI711" t="str">
            <v>N/A</v>
          </cell>
          <cell r="CJ711" t="str">
            <v>N/A</v>
          </cell>
          <cell r="CK711" t="str">
            <v>N/A</v>
          </cell>
          <cell r="CL711">
            <v>-1295280</v>
          </cell>
          <cell r="CM711">
            <v>45286</v>
          </cell>
          <cell r="CN711">
            <v>18564636</v>
          </cell>
          <cell r="CO711">
            <v>45286</v>
          </cell>
          <cell r="CP711">
            <v>0</v>
          </cell>
          <cell r="CQ711" t="str">
            <v>N/A</v>
          </cell>
          <cell r="CR711">
            <v>0</v>
          </cell>
          <cell r="CS711" t="str">
            <v>N/A</v>
          </cell>
          <cell r="CT711">
            <v>1</v>
          </cell>
          <cell r="CU711">
            <v>45286</v>
          </cell>
          <cell r="CV711">
            <v>106</v>
          </cell>
          <cell r="CW711">
            <v>54994456</v>
          </cell>
          <cell r="CX711" t="str">
            <v>SI</v>
          </cell>
          <cell r="CY711">
            <v>18564636</v>
          </cell>
          <cell r="CZ711" t="str">
            <v>N/A</v>
          </cell>
          <cell r="DA711" t="str">
            <v>N/A</v>
          </cell>
          <cell r="DB711">
            <v>45291</v>
          </cell>
          <cell r="DC711">
            <v>45397</v>
          </cell>
          <cell r="DD711">
            <v>55</v>
          </cell>
          <cell r="DE711" t="str">
            <v>NO</v>
          </cell>
          <cell r="DF711" t="str">
            <v>Bogotá D.C.</v>
          </cell>
          <cell r="DG711" t="str">
            <v>Cumplimiento</v>
          </cell>
          <cell r="DH711" t="str">
            <v>33-47-101011520</v>
          </cell>
          <cell r="DI711">
            <v>0</v>
          </cell>
          <cell r="DJ711" t="str">
            <v>Seguros del Estado S.A.</v>
          </cell>
          <cell r="DK711">
            <v>45062</v>
          </cell>
          <cell r="DL711" t="str">
            <v>16/05/2023 - 04/07/2024</v>
          </cell>
          <cell r="DM711">
            <v>45062</v>
          </cell>
          <cell r="DN711" t="str">
            <v>https://jepcolombia.sharepoint.com/:b:/g/SE/DAJ/SDC/EY5XYrApjtBMuMPGODb8N_QBvvOyzgupYC3-0jhaJ3t9Mg?e=d09wEm</v>
          </cell>
          <cell r="DO711" t="str">
            <v>Mediante otrosí N°1 se publica la adición y prórroga del contrato JEP-612-2023</v>
          </cell>
          <cell r="DP711" t="str">
            <v>En ejecución</v>
          </cell>
          <cell r="DQ711" t="str">
            <v>Adicion y prorroga</v>
          </cell>
          <cell r="DR711" t="str">
            <v>N/A</v>
          </cell>
          <cell r="DS711" t="str">
            <v>DERECHO</v>
          </cell>
          <cell r="DT711" t="str">
            <v>N/A</v>
          </cell>
          <cell r="DU711" t="str">
            <v>MASCULINO</v>
          </cell>
        </row>
        <row r="712">
          <cell r="AY712" t="str">
            <v>JEP-568-2023</v>
          </cell>
          <cell r="AZ712" t="str">
            <v>JEP-CSPO-565-2023</v>
          </cell>
          <cell r="BA712" t="str">
            <v>Carlos Torres</v>
          </cell>
          <cell r="BB712">
            <v>45035</v>
          </cell>
          <cell r="BC712" t="str">
            <v>Maria Del Mar Reyes Hincapie</v>
          </cell>
          <cell r="BD712" t="str">
            <v>Contratos o convenios que no requieren pluralidad de ofertas</v>
          </cell>
          <cell r="BE712" t="str">
            <v>1. Prestación de servicios</v>
          </cell>
          <cell r="BF712" t="str">
            <v>Cédula de ciudadanía</v>
          </cell>
          <cell r="BG712">
            <v>1026303062</v>
          </cell>
          <cell r="BH712">
            <v>3</v>
          </cell>
          <cell r="BI712" t="str">
            <v>Persona Natural</v>
          </cell>
          <cell r="BJ712" t="str">
            <v>Bogotá D.C.</v>
          </cell>
          <cell r="BK712" t="str">
            <v>Prestar servicios profesionales para apoyar y acompañar en el análisis, anonimización y sistematización de información, así como la elaboración de documentos con relación al Caso 10: "Crímenes no amnistiables cometidos por las extintas Farc-EP en el marco del conflicto armado colombiano"- de la SRVR</v>
          </cell>
          <cell r="BL712" t="str">
            <v>Administrativo Transversal</v>
          </cell>
          <cell r="BM712" t="str">
            <v>Harvey Danilo Suárez Morales</v>
          </cell>
          <cell r="BN712" t="str">
            <v>Secretaría Ejecutiva</v>
          </cell>
          <cell r="BO712" t="str">
            <v>B- Subsecretaría Ejecutiva</v>
          </cell>
          <cell r="BP712" t="str">
            <v>Marcela Giraldo Muñoz</v>
          </cell>
          <cell r="BQ712">
            <v>43253855</v>
          </cell>
          <cell r="BR712" t="str">
            <v>F - Magistratura</v>
          </cell>
          <cell r="BS712" t="str">
            <v>N/A</v>
          </cell>
          <cell r="BT712" t="str">
            <v>Apoyo Macrocaso 010 - SRVR</v>
          </cell>
          <cell r="BU712" t="str">
            <v>Mgdo. Marcela Giraldo Muñoz</v>
          </cell>
          <cell r="BV712" t="str">
            <v>Inversión</v>
          </cell>
          <cell r="BW712">
            <v>37269738</v>
          </cell>
          <cell r="BX712" t="str">
            <v>N/A</v>
          </cell>
          <cell r="BY712" t="str">
            <v>N/A</v>
          </cell>
          <cell r="BZ712">
            <v>4401938</v>
          </cell>
          <cell r="CA712" t="str">
            <v>N/A</v>
          </cell>
          <cell r="CB712">
            <v>88523</v>
          </cell>
          <cell r="CC712">
            <v>206223</v>
          </cell>
          <cell r="CD712">
            <v>2022011000068</v>
          </cell>
          <cell r="CE712">
            <v>45037</v>
          </cell>
          <cell r="CF712">
            <v>45041</v>
          </cell>
          <cell r="CG712" t="str">
            <v>María José Puerta Londoño</v>
          </cell>
          <cell r="CH712" t="str">
            <v>Cedula de ciudadanía</v>
          </cell>
          <cell r="CI712">
            <v>1017253804</v>
          </cell>
          <cell r="CJ712">
            <v>3</v>
          </cell>
          <cell r="CK712">
            <v>45147</v>
          </cell>
          <cell r="CL712">
            <v>-1320587</v>
          </cell>
          <cell r="CM712">
            <v>45282</v>
          </cell>
          <cell r="CN712">
            <v>16824198</v>
          </cell>
          <cell r="CO712">
            <v>45282</v>
          </cell>
          <cell r="CP712">
            <v>0</v>
          </cell>
          <cell r="CQ712" t="str">
            <v>N/A</v>
          </cell>
          <cell r="CR712">
            <v>0</v>
          </cell>
          <cell r="CS712" t="str">
            <v>N/A</v>
          </cell>
          <cell r="CT712">
            <v>1</v>
          </cell>
          <cell r="CU712">
            <v>45282</v>
          </cell>
          <cell r="CV712">
            <v>106</v>
          </cell>
          <cell r="CW712">
            <v>52773349</v>
          </cell>
          <cell r="CX712" t="str">
            <v>SI</v>
          </cell>
          <cell r="CY712">
            <v>16824198</v>
          </cell>
          <cell r="CZ712" t="str">
            <v>N/A</v>
          </cell>
          <cell r="DA712" t="str">
            <v>N/A</v>
          </cell>
          <cell r="DB712">
            <v>45291</v>
          </cell>
          <cell r="DC712">
            <v>45397</v>
          </cell>
          <cell r="DD712">
            <v>55</v>
          </cell>
          <cell r="DE712" t="str">
            <v>NO</v>
          </cell>
          <cell r="DF712" t="str">
            <v>Bogotá D.C.</v>
          </cell>
          <cell r="DG712" t="str">
            <v>Cumplimiento</v>
          </cell>
          <cell r="DH712" t="str">
            <v>42-45-101056047
 M-100206127</v>
          </cell>
          <cell r="DI712" t="str">
            <v>1
0</v>
          </cell>
          <cell r="DJ712" t="str">
            <v>Seguros del Estado S.A.
Seguros Mundial</v>
          </cell>
          <cell r="DK712" t="str">
            <v>25/04/2023
10/08/2023</v>
          </cell>
          <cell r="DL712" t="str">
            <v>21/04/2023 - 01/07/2024
09/08/2023 - 30/06/2024</v>
          </cell>
          <cell r="DM712" t="str">
            <v>25/04/2023
11/08/2023</v>
          </cell>
          <cell r="DN712" t="str">
            <v>https://jepcolombia.sharepoint.com/:b:/g/SE/DAJ/SDC/EfJdUN1MAslNrCji9DKFdHIBHlHty-H7a_xQK4j9Lh7Fuw?e=0Qu3kh</v>
          </cell>
          <cell r="DO712" t="str">
            <v>El 9/08/2023 se publicó la cesión del contrato JEP-568-2023 entre MARÍA DEL MAR REYES HINCAPIÉ, - EL CEDENTE, y, María José Puerta Londoño - LA CESIONARIA
Mediante otrosí N°1 ha sido adicionado y prorrogado el contrato JEP-568-2023 (Fecha de terminación del contrato     15/04/2024)</v>
          </cell>
          <cell r="DP712" t="str">
            <v>En ejecución</v>
          </cell>
          <cell r="DQ712" t="str">
            <v>Cesión, Adición y prórroga</v>
          </cell>
          <cell r="DR712" t="str">
            <v>N/A</v>
          </cell>
          <cell r="DS712" t="str">
            <v>DERECHO</v>
          </cell>
          <cell r="DT712" t="str">
            <v>N/A</v>
          </cell>
          <cell r="DU712" t="str">
            <v>FEMENINO</v>
          </cell>
        </row>
        <row r="713">
          <cell r="AY713" t="str">
            <v>JEP-571-2023</v>
          </cell>
          <cell r="AZ713" t="str">
            <v>JEP-CSPO-568-2023</v>
          </cell>
          <cell r="BA713" t="str">
            <v>Paola Casas</v>
          </cell>
          <cell r="BB713">
            <v>45035</v>
          </cell>
          <cell r="BC713" t="str">
            <v>Valentina Hincapié Arango</v>
          </cell>
          <cell r="BD713" t="str">
            <v>Contratos o convenios que no requieren pluralidad de ofertas</v>
          </cell>
          <cell r="BE713" t="str">
            <v>1. Prestación de servicios</v>
          </cell>
          <cell r="BF713" t="str">
            <v>Cédula de ciudadanía</v>
          </cell>
          <cell r="BG713">
            <v>1007765990</v>
          </cell>
          <cell r="BH713">
            <v>6</v>
          </cell>
          <cell r="BI713" t="str">
            <v>Persona Natural</v>
          </cell>
          <cell r="BJ713" t="str">
            <v>Medellin</v>
          </cell>
          <cell r="BK713" t="str">
            <v>Prestar servicios profesionales para apoyar y acompañar  en la revisión y el análisis de información, así como en la preparación de cuestionarios para las diligencias judiciales, entre otros insumos contemplados en el plan de pruebas con relación al Caso 10: "Crímenes no amnistiables cometidos por las extintas Farc-EP en el marco del conflicto armado colombiano"- de la SRVR</v>
          </cell>
          <cell r="BL713" t="str">
            <v>Administrativo Transversal</v>
          </cell>
          <cell r="BM713" t="str">
            <v>Harvey Danilo Suárez Morales</v>
          </cell>
          <cell r="BN713" t="str">
            <v>Secretaría Ejecutiva</v>
          </cell>
          <cell r="BO713" t="str">
            <v>B- Subsecretaría Ejecutiva</v>
          </cell>
          <cell r="BP713" t="str">
            <v>Marcela Giraldo Muñoz</v>
          </cell>
          <cell r="BQ713">
            <v>43253855</v>
          </cell>
          <cell r="BR713" t="str">
            <v>F - Magistratura</v>
          </cell>
          <cell r="BS713" t="str">
            <v>N/A</v>
          </cell>
          <cell r="BT713" t="str">
            <v>Apoyo Macrocaso 010 - SRVR</v>
          </cell>
          <cell r="BU713" t="str">
            <v>Mgdo. Marcela Giraldo Muñoz</v>
          </cell>
          <cell r="BV713" t="str">
            <v>Inversión</v>
          </cell>
          <cell r="BW713">
            <v>28916170</v>
          </cell>
          <cell r="BX713" t="str">
            <v>N/A</v>
          </cell>
          <cell r="BY713" t="str">
            <v>N/A</v>
          </cell>
          <cell r="BZ713">
            <v>3415296</v>
          </cell>
          <cell r="CA713" t="str">
            <v>N/A</v>
          </cell>
          <cell r="CB713">
            <v>88623</v>
          </cell>
          <cell r="CC713">
            <v>211823</v>
          </cell>
          <cell r="CD713" t="str">
            <v xml:space="preserve">	2022011000068</v>
          </cell>
          <cell r="CE713">
            <v>45041</v>
          </cell>
          <cell r="CF713">
            <v>45044</v>
          </cell>
          <cell r="CG713" t="str">
            <v>Laura Mercedes Quintero Martelo</v>
          </cell>
          <cell r="CH713" t="str">
            <v>Cedula de ciudadanía</v>
          </cell>
          <cell r="CI713">
            <v>1020826242</v>
          </cell>
          <cell r="CJ713">
            <v>5</v>
          </cell>
          <cell r="CK713">
            <v>45118</v>
          </cell>
          <cell r="CL713">
            <v>-1252279</v>
          </cell>
          <cell r="CM713">
            <v>45283</v>
          </cell>
          <cell r="CN713">
            <v>13053249</v>
          </cell>
          <cell r="CO713">
            <v>45283</v>
          </cell>
          <cell r="CP713">
            <v>0</v>
          </cell>
          <cell r="CQ713" t="str">
            <v>N/A</v>
          </cell>
          <cell r="CR713">
            <v>0</v>
          </cell>
          <cell r="CS713" t="str">
            <v>N/A</v>
          </cell>
          <cell r="CT713">
            <v>1</v>
          </cell>
          <cell r="CU713">
            <v>45283</v>
          </cell>
          <cell r="CV713">
            <v>106</v>
          </cell>
          <cell r="CW713">
            <v>40717140</v>
          </cell>
          <cell r="CX713" t="str">
            <v>SI</v>
          </cell>
          <cell r="CY713">
            <v>13053249</v>
          </cell>
          <cell r="CZ713" t="str">
            <v>N/A</v>
          </cell>
          <cell r="DA713" t="str">
            <v>N/A</v>
          </cell>
          <cell r="DB713">
            <v>45291</v>
          </cell>
          <cell r="DC713">
            <v>45397</v>
          </cell>
          <cell r="DD713">
            <v>55</v>
          </cell>
          <cell r="DE713" t="str">
            <v>NO</v>
          </cell>
          <cell r="DF713" t="str">
            <v>Bogotá D.C.</v>
          </cell>
          <cell r="DG713" t="str">
            <v>Cumplimiento</v>
          </cell>
          <cell r="DH713" t="str">
            <v>65-47-101010110
21-45-101415644</v>
          </cell>
          <cell r="DI713" t="str">
            <v>0
0</v>
          </cell>
          <cell r="DJ713" t="str">
            <v>Seguros del Estado S.A.
Seguros del Estado S.A.</v>
          </cell>
          <cell r="DK713" t="str">
            <v>26/04/2023
12/07/2023</v>
          </cell>
          <cell r="DL713" t="str">
            <v>26/04/2023 - 30/06/2024
11/07/2023 - 30/06/2024</v>
          </cell>
          <cell r="DM713" t="str">
            <v>27/04/2023
12/07/2023</v>
          </cell>
          <cell r="DN713" t="str">
            <v>https://jepcolombia.sharepoint.com/:b:/g/SE/DAJ/SDC/EU1bPt8pu2RKrCkNK3guRe8BE7GyqZ0VPnHJLG37T24ngA?e=77M1iJ</v>
          </cell>
          <cell r="DO713" t="str">
            <v>El 11/07/2023 Se publica la cesión del CTO JEP-571-2023 a partir del 11 de julio
Mediante otrosí N°1 se publica la adición y prórroga del contrato JEP-571-2023</v>
          </cell>
          <cell r="DP713" t="str">
            <v>En ejecución</v>
          </cell>
          <cell r="DQ713" t="str">
            <v>Cesión, Adición y prórroga</v>
          </cell>
          <cell r="DR713" t="str">
            <v>N/A</v>
          </cell>
          <cell r="DS713" t="str">
            <v>DERECHO</v>
          </cell>
          <cell r="DT713" t="str">
            <v>N/A</v>
          </cell>
          <cell r="DU713" t="str">
            <v>FEMENINO</v>
          </cell>
        </row>
        <row r="714">
          <cell r="AY714" t="str">
            <v>JEP-613-2023</v>
          </cell>
          <cell r="AZ714" t="str">
            <v>JEP-CSPO-609-2023</v>
          </cell>
          <cell r="BA714" t="str">
            <v>Paola Casas</v>
          </cell>
          <cell r="BB714">
            <v>45056</v>
          </cell>
          <cell r="BC714" t="str">
            <v>Maria Jose Murillo Porras</v>
          </cell>
          <cell r="BD714" t="str">
            <v>Contratos o convenios que no requieren pluralidad de ofertas</v>
          </cell>
          <cell r="BE714" t="str">
            <v>1. Prestación de servicios</v>
          </cell>
          <cell r="BF714" t="str">
            <v>Cédula de ciudadanía</v>
          </cell>
          <cell r="BG714">
            <v>1032493478</v>
          </cell>
          <cell r="BH714">
            <v>9</v>
          </cell>
          <cell r="BI714" t="str">
            <v>Persona Natural</v>
          </cell>
          <cell r="BJ714" t="str">
            <v>San Andres de Tumaco</v>
          </cell>
          <cell r="BK714" t="str">
            <v>Prestar servicios profesionales para apoyar y acompañar  en la revisión y el análisis de información, así como en la preparación de cuestionarios para las diligencias judiciales, entre otros insumos contemplados en el plan de pruebas con relación al Caso 10: "Crímenes no amnistiables cometidos por las extintas Farc-EP en el marco del conflicto armado colombiano"- de la SRVR</v>
          </cell>
          <cell r="BL714" t="str">
            <v>Administrativo Transversal</v>
          </cell>
          <cell r="BM714" t="str">
            <v>Harvey Danilo Suárez Morales</v>
          </cell>
          <cell r="BN714" t="str">
            <v>Secretaría Ejecutiva</v>
          </cell>
          <cell r="BO714" t="str">
            <v>B- Subsecretaría Ejecutiva</v>
          </cell>
          <cell r="BP714" t="str">
            <v>Marcela Giraldo Muñoz</v>
          </cell>
          <cell r="BQ714">
            <v>43253855</v>
          </cell>
          <cell r="BR714" t="str">
            <v>F - Magistratura</v>
          </cell>
          <cell r="BS714" t="str">
            <v>N/A</v>
          </cell>
          <cell r="BT714" t="str">
            <v>Apoyo Macrocaso 010 - SRVR</v>
          </cell>
          <cell r="BU714" t="str">
            <v>Mgdo. Marcela Giraldo Muñoz</v>
          </cell>
          <cell r="BV714" t="str">
            <v>Inversión</v>
          </cell>
          <cell r="BW714">
            <v>26525461</v>
          </cell>
          <cell r="BX714" t="str">
            <v>N/A</v>
          </cell>
          <cell r="BY714" t="str">
            <v>N/A</v>
          </cell>
          <cell r="BZ714">
            <v>3415296</v>
          </cell>
          <cell r="CA714" t="str">
            <v>N/A</v>
          </cell>
          <cell r="CB714">
            <v>88723</v>
          </cell>
          <cell r="CC714">
            <v>255523</v>
          </cell>
          <cell r="CD714">
            <v>2022011000068</v>
          </cell>
          <cell r="CE714">
            <v>45063</v>
          </cell>
          <cell r="CF714">
            <v>45065</v>
          </cell>
          <cell r="CG714" t="str">
            <v>N/A</v>
          </cell>
          <cell r="CH714" t="str">
            <v>N/A</v>
          </cell>
          <cell r="CI714" t="str">
            <v>N/A</v>
          </cell>
          <cell r="CJ714" t="str">
            <v>N/A</v>
          </cell>
          <cell r="CK714" t="str">
            <v>N/A</v>
          </cell>
          <cell r="CL714">
            <v>-1138430</v>
          </cell>
          <cell r="CM714" t="str">
            <v>NR</v>
          </cell>
          <cell r="CN714">
            <v>13053249</v>
          </cell>
          <cell r="CO714">
            <v>45283</v>
          </cell>
          <cell r="CP714">
            <v>0</v>
          </cell>
          <cell r="CQ714" t="str">
            <v>N/A</v>
          </cell>
          <cell r="CR714">
            <v>0</v>
          </cell>
          <cell r="CS714" t="str">
            <v>N/A</v>
          </cell>
          <cell r="CT714">
            <v>1</v>
          </cell>
          <cell r="CU714">
            <v>45283</v>
          </cell>
          <cell r="CV714">
            <v>106</v>
          </cell>
          <cell r="CW714">
            <v>38440280</v>
          </cell>
          <cell r="CX714" t="str">
            <v>SI</v>
          </cell>
          <cell r="CY714">
            <v>13053249</v>
          </cell>
          <cell r="CZ714" t="str">
            <v>N/A</v>
          </cell>
          <cell r="DA714" t="str">
            <v>N/A</v>
          </cell>
          <cell r="DB714">
            <v>45291</v>
          </cell>
          <cell r="DC714">
            <v>45397</v>
          </cell>
          <cell r="DD714">
            <v>55</v>
          </cell>
          <cell r="DE714" t="str">
            <v>NO</v>
          </cell>
          <cell r="DF714" t="str">
            <v>Bogotá D.C.</v>
          </cell>
          <cell r="DG714" t="str">
            <v>Cumplimiento</v>
          </cell>
          <cell r="DH714" t="str">
            <v>15-45-101157786</v>
          </cell>
          <cell r="DI714">
            <v>0</v>
          </cell>
          <cell r="DJ714" t="str">
            <v>Seguros del Estado S.A.</v>
          </cell>
          <cell r="DK714">
            <v>45064</v>
          </cell>
          <cell r="DL714" t="str">
            <v>17/05/2023 - 10/07/2024</v>
          </cell>
          <cell r="DM714">
            <v>45065</v>
          </cell>
          <cell r="DN714" t="str">
            <v>https://jepcolombia.sharepoint.com/:b:/g/SE/DAJ/SDC/EdugdKWkFixHnTSRfIXptUcBxjvHkV7-JdkUsDKZiYzbEw?e=s7lqGE</v>
          </cell>
          <cell r="DO714" t="str">
            <v>Mediante otrosí N°1 se publica la adición y prórroga del contrato JEP-613-2023</v>
          </cell>
          <cell r="DP714" t="str">
            <v>En ejecución</v>
          </cell>
          <cell r="DQ714" t="str">
            <v>Cesión, Adición y prórroga</v>
          </cell>
          <cell r="DR714" t="str">
            <v>N/A</v>
          </cell>
          <cell r="DS714" t="str">
            <v>PSICOLOGIA</v>
          </cell>
          <cell r="DT714" t="str">
            <v>N/A</v>
          </cell>
          <cell r="DU714" t="str">
            <v>FEMENINO</v>
          </cell>
        </row>
        <row r="715">
          <cell r="AY715" t="str">
            <v>JEP-604-2023</v>
          </cell>
          <cell r="AZ715" t="str">
            <v>JEP-CSPO-600-2023</v>
          </cell>
          <cell r="BA715" t="str">
            <v>Carlos Torres</v>
          </cell>
          <cell r="BB715">
            <v>45051</v>
          </cell>
          <cell r="BC715" t="str">
            <v>Lorena Luz Guerra Rosado</v>
          </cell>
          <cell r="BD715" t="str">
            <v>Contratos o convenios que no requieren pluralidad de ofertas</v>
          </cell>
          <cell r="BE715" t="str">
            <v>1. Prestación de servicios</v>
          </cell>
          <cell r="BF715" t="str">
            <v>Cédula de ciudadanía</v>
          </cell>
          <cell r="BG715">
            <v>1122397086</v>
          </cell>
          <cell r="BH715">
            <v>0</v>
          </cell>
          <cell r="BI715" t="str">
            <v>Persona Natural</v>
          </cell>
          <cell r="BJ715" t="str">
            <v>Bogotá D.C.</v>
          </cell>
          <cell r="BK715" t="str">
            <v>Prestar servicios profesionales especializados para apoyar a la Subsecretaría Ejecutiva en la proyección de respuestas a PQRSDF, así como en la respuesta y revisión de documentos y demás informes que le sean requeridos</v>
          </cell>
          <cell r="BL715" t="str">
            <v>Administrativo Transversal</v>
          </cell>
          <cell r="BM715" t="str">
            <v>Harvey Danilo Suárez Morales</v>
          </cell>
          <cell r="BN715" t="str">
            <v>Secretaría Ejecutiva</v>
          </cell>
          <cell r="BO715" t="str">
            <v>B- Subsecretaría Ejecutiva</v>
          </cell>
          <cell r="BP715" t="str">
            <v>Maria del Pilar Torres Navarrete</v>
          </cell>
          <cell r="BQ715">
            <v>52107153</v>
          </cell>
          <cell r="BR715" t="str">
            <v>B - Subsecretaría Ejecutiva</v>
          </cell>
          <cell r="BS715" t="str">
            <v>N/A</v>
          </cell>
          <cell r="BT715" t="str">
            <v>N/A</v>
          </cell>
          <cell r="BU715" t="str">
            <v>N/A</v>
          </cell>
          <cell r="BV715" t="str">
            <v>Inversión</v>
          </cell>
          <cell r="BW715">
            <v>60716363</v>
          </cell>
          <cell r="BX715" t="str">
            <v>N/A</v>
          </cell>
          <cell r="BY715" t="str">
            <v>N/A</v>
          </cell>
          <cell r="BZ715">
            <v>7589549</v>
          </cell>
          <cell r="CA715" t="str">
            <v>N/A</v>
          </cell>
          <cell r="CB715">
            <v>88823</v>
          </cell>
          <cell r="CC715">
            <v>239323</v>
          </cell>
          <cell r="CD715">
            <v>2022011000068</v>
          </cell>
          <cell r="CE715">
            <v>45057</v>
          </cell>
          <cell r="CF715">
            <v>45061</v>
          </cell>
          <cell r="CG715" t="str">
            <v>N/A</v>
          </cell>
          <cell r="CH715" t="str">
            <v>N/A</v>
          </cell>
          <cell r="CI715" t="str">
            <v>N/A</v>
          </cell>
          <cell r="CJ715" t="str">
            <v>N/A</v>
          </cell>
          <cell r="CK715" t="str">
            <v>N/A</v>
          </cell>
          <cell r="CL715">
            <v>0</v>
          </cell>
          <cell r="CM715" t="str">
            <v>N/A</v>
          </cell>
          <cell r="CN715">
            <v>0</v>
          </cell>
          <cell r="CO715" t="str">
            <v>N/A</v>
          </cell>
          <cell r="CP715">
            <v>0</v>
          </cell>
          <cell r="CQ715" t="str">
            <v>N/A</v>
          </cell>
          <cell r="CR715">
            <v>0</v>
          </cell>
          <cell r="CS715" t="str">
            <v>N/A</v>
          </cell>
          <cell r="CT715">
            <v>0</v>
          </cell>
          <cell r="CU715" t="str">
            <v>N/A</v>
          </cell>
          <cell r="CV715">
            <v>0</v>
          </cell>
          <cell r="CW715">
            <v>60716363</v>
          </cell>
          <cell r="CX715" t="str">
            <v>NO</v>
          </cell>
          <cell r="CY715" t="str">
            <v>N/A</v>
          </cell>
          <cell r="CZ715" t="str">
            <v>N/A</v>
          </cell>
          <cell r="DA715" t="str">
            <v>N/A</v>
          </cell>
          <cell r="DB715">
            <v>45291</v>
          </cell>
          <cell r="DC715">
            <v>45291</v>
          </cell>
          <cell r="DD715">
            <v>-51</v>
          </cell>
          <cell r="DE715" t="str">
            <v>NO</v>
          </cell>
          <cell r="DF715" t="str">
            <v>Bogotá D.C.</v>
          </cell>
          <cell r="DG715" t="str">
            <v>Cumplimiento</v>
          </cell>
          <cell r="DH715" t="str">
            <v xml:space="preserve">11-47-101015065 </v>
          </cell>
          <cell r="DI715">
            <v>0</v>
          </cell>
          <cell r="DJ715" t="str">
            <v>Seguros del Estado S.A.</v>
          </cell>
          <cell r="DK715">
            <v>45058</v>
          </cell>
          <cell r="DL715" t="str">
            <v>11/05/2023 - 10/07/2024</v>
          </cell>
          <cell r="DM715">
            <v>45058</v>
          </cell>
          <cell r="DN715" t="str">
            <v>https://jepcolombia.sharepoint.com/:b:/g/SE/DAJ/SDC/EfR-Lh2Jw_lJoCjm1KeJvswB0qvCSLQZlfym_jM5sPoCmg?e=O6fubM</v>
          </cell>
          <cell r="DO715" t="str">
            <v>Ninguna</v>
          </cell>
          <cell r="DP715" t="str">
            <v>Terminado</v>
          </cell>
          <cell r="DQ715" t="str">
            <v>Ingreso</v>
          </cell>
          <cell r="DR715" t="str">
            <v>N/A</v>
          </cell>
          <cell r="DS715" t="str">
            <v>DERECHO</v>
          </cell>
          <cell r="DT715" t="str">
            <v>N/A</v>
          </cell>
          <cell r="DU715" t="str">
            <v>FEMENINO</v>
          </cell>
        </row>
        <row r="716">
          <cell r="AY716" t="str">
            <v>JEP-751-2023</v>
          </cell>
          <cell r="AZ716" t="str">
            <v>JEP-CSPO-728-2023</v>
          </cell>
          <cell r="BA716" t="str">
            <v>Laura Paredes</v>
          </cell>
          <cell r="BB716">
            <v>45160</v>
          </cell>
          <cell r="BC716" t="str">
            <v>María Andrea Diaz Leyva</v>
          </cell>
          <cell r="BD716" t="str">
            <v>Contratos o convenios que no requieren pluralidad de ofertas</v>
          </cell>
          <cell r="BE716" t="str">
            <v>1. Prestación de servicios</v>
          </cell>
          <cell r="BF716" t="str">
            <v>Cedula de ciudadania</v>
          </cell>
          <cell r="BG716">
            <v>35220932</v>
          </cell>
          <cell r="BH716">
            <v>0</v>
          </cell>
          <cell r="BI716" t="str">
            <v>Persona Natural</v>
          </cell>
          <cell r="BJ716" t="str">
            <v>Bogotá D.C.</v>
          </cell>
          <cell r="BK716" t="str">
            <v>Prestar servicios profesionales especializados para apoyar a la Subsecretaría Ejecutiva en la proyección de respuestas a PQRSDF, así como en la respuesta y revisión de documentos y demás informes que le sean requeridos</v>
          </cell>
          <cell r="BL716" t="str">
            <v>Funciones de la dependencia</v>
          </cell>
          <cell r="BM716" t="str">
            <v>Harvey Danilo Suárez Morales</v>
          </cell>
          <cell r="BN716" t="str">
            <v>Secretaría Ejecutiva</v>
          </cell>
          <cell r="BO716" t="str">
            <v>B- Subsecretaría Ejecutiva</v>
          </cell>
          <cell r="BP716" t="str">
            <v>Maria del Pilar Torres Navarrete</v>
          </cell>
          <cell r="BQ716">
            <v>52107153</v>
          </cell>
          <cell r="BR716" t="str">
            <v>B - Subsecretaría Ejecutiva</v>
          </cell>
          <cell r="BS716" t="str">
            <v>N/A</v>
          </cell>
          <cell r="BT716" t="str">
            <v>N/A</v>
          </cell>
          <cell r="BU716" t="str">
            <v>N/A</v>
          </cell>
          <cell r="BV716" t="str">
            <v>Inversión</v>
          </cell>
          <cell r="BW716">
            <v>34658924</v>
          </cell>
          <cell r="BX716" t="str">
            <v>N/A</v>
          </cell>
          <cell r="BY716" t="str">
            <v>N/A</v>
          </cell>
          <cell r="BZ716">
            <v>7589549</v>
          </cell>
          <cell r="CA716" t="str">
            <v>N/A</v>
          </cell>
          <cell r="CB716">
            <v>90023</v>
          </cell>
          <cell r="CC716">
            <v>483923</v>
          </cell>
          <cell r="CD716" t="str">
            <v xml:space="preserve">	2022011000068</v>
          </cell>
          <cell r="CE716">
            <v>45168</v>
          </cell>
          <cell r="CF716">
            <v>45189</v>
          </cell>
          <cell r="CG716" t="str">
            <v>N/A</v>
          </cell>
          <cell r="CH716" t="str">
            <v>N/A</v>
          </cell>
          <cell r="CI716" t="str">
            <v>N/A</v>
          </cell>
          <cell r="CJ716" t="str">
            <v>N/A</v>
          </cell>
          <cell r="CK716" t="str">
            <v>N/A</v>
          </cell>
          <cell r="CL716">
            <v>0</v>
          </cell>
          <cell r="CM716" t="str">
            <v>N/A</v>
          </cell>
          <cell r="CN716">
            <v>0</v>
          </cell>
          <cell r="CO716" t="str">
            <v>N/A</v>
          </cell>
          <cell r="CP716">
            <v>0</v>
          </cell>
          <cell r="CQ716" t="str">
            <v>N/A</v>
          </cell>
          <cell r="CR716">
            <v>0</v>
          </cell>
          <cell r="CS716" t="str">
            <v>N/A</v>
          </cell>
          <cell r="CT716">
            <v>0</v>
          </cell>
          <cell r="CU716" t="str">
            <v>N/A</v>
          </cell>
          <cell r="CV716">
            <v>0</v>
          </cell>
          <cell r="CW716">
            <v>34658924</v>
          </cell>
          <cell r="CX716" t="str">
            <v>NO</v>
          </cell>
          <cell r="CY716" t="str">
            <v>N/A</v>
          </cell>
          <cell r="CZ716" t="str">
            <v>N/A</v>
          </cell>
          <cell r="DA716" t="str">
            <v>N/A</v>
          </cell>
          <cell r="DB716">
            <v>45291</v>
          </cell>
          <cell r="DC716">
            <v>45291</v>
          </cell>
          <cell r="DD716">
            <v>-51</v>
          </cell>
          <cell r="DE716" t="str">
            <v>NO</v>
          </cell>
          <cell r="DF716" t="str">
            <v>Bogotá D.C.</v>
          </cell>
          <cell r="DG716" t="str">
            <v>Cumplimiento</v>
          </cell>
          <cell r="DH716" t="str">
            <v>3725345–9</v>
          </cell>
          <cell r="DI716" t="str">
            <v>ND</v>
          </cell>
          <cell r="DJ716" t="str">
            <v>Suramericana</v>
          </cell>
          <cell r="DK716">
            <v>45180</v>
          </cell>
          <cell r="DL716" t="str">
            <v>30/08/2023 - 30/06/2024</v>
          </cell>
          <cell r="DM716">
            <v>45182</v>
          </cell>
          <cell r="DN716" t="str">
            <v>https://jepcolombia.sharepoint.com/:b:/g/SE/DAJ/SDC/EQe91YlLAAhCoVbArmXnatQBxW-358LYLOPTnmTChygPQA?e=7pf1UW</v>
          </cell>
          <cell r="DO716" t="str">
            <v>Ninguna</v>
          </cell>
          <cell r="DP716" t="str">
            <v>Terminado</v>
          </cell>
          <cell r="DQ716" t="str">
            <v>Ingreso</v>
          </cell>
          <cell r="DR716" t="str">
            <v>N/A</v>
          </cell>
          <cell r="DS716" t="str">
            <v>DERECHO</v>
          </cell>
          <cell r="DT716" t="str">
            <v>N/A</v>
          </cell>
          <cell r="DU716" t="str">
            <v>FEMENINO</v>
          </cell>
        </row>
        <row r="717">
          <cell r="AY717" t="str">
            <v>JEP-551-2023</v>
          </cell>
          <cell r="AZ717" t="str">
            <v>JEP-CSPO-548-2023</v>
          </cell>
          <cell r="BA717" t="str">
            <v>Carlos Torres</v>
          </cell>
          <cell r="BB717">
            <v>45015</v>
          </cell>
          <cell r="BC717" t="str">
            <v>Carolina Albornoz Herran</v>
          </cell>
          <cell r="BD717" t="str">
            <v>Contratos o convenios que no requieren pluralidad de ofertas</v>
          </cell>
          <cell r="BE717" t="str">
            <v>1. Prestación de servicios</v>
          </cell>
          <cell r="BF717" t="str">
            <v>Cédula de ciudadanía</v>
          </cell>
          <cell r="BG717">
            <v>52694009</v>
          </cell>
          <cell r="BH717">
            <v>2</v>
          </cell>
          <cell r="BI717" t="str">
            <v>Persona Natural</v>
          </cell>
          <cell r="BJ717" t="str">
            <v>Bogotá D.C</v>
          </cell>
          <cell r="BK717" t="str">
            <v>Prestar servicios profesionales especializados para apoyar a la Subsecretaria Ejecutiva en la evaluación de viabilidad integral sobre iniciativas para la formulación de proyectos restaurativos exploratorios, así como, en la elaboración de mapas de procesos para la estructuración de los mismos</v>
          </cell>
          <cell r="BL717" t="str">
            <v>Administrativo Transversal</v>
          </cell>
          <cell r="BM717" t="str">
            <v>Harvey Danilo Suarez Morales</v>
          </cell>
          <cell r="BN717" t="str">
            <v>Secretaría Ejecutiva</v>
          </cell>
          <cell r="BO717" t="str">
            <v>B- Subsecretaría Ejecutiva</v>
          </cell>
          <cell r="BP717" t="str">
            <v>Angela Maria Mora Soto</v>
          </cell>
          <cell r="BQ717">
            <v>52085127</v>
          </cell>
          <cell r="BR717" t="str">
            <v>B - Subsecretaría Ejecutiva</v>
          </cell>
          <cell r="BS717" t="str">
            <v>N/A</v>
          </cell>
          <cell r="BT717" t="str">
            <v>N/A</v>
          </cell>
          <cell r="BU717" t="str">
            <v>N/A</v>
          </cell>
          <cell r="BV717" t="str">
            <v>Inversión</v>
          </cell>
          <cell r="BW717">
            <v>48000000</v>
          </cell>
          <cell r="BX717" t="str">
            <v>N/A</v>
          </cell>
          <cell r="BY717" t="str">
            <v>N/A</v>
          </cell>
          <cell r="BZ717">
            <v>16000000</v>
          </cell>
          <cell r="CA717" t="str">
            <v>N/A</v>
          </cell>
          <cell r="CB717">
            <v>88923</v>
          </cell>
          <cell r="CC717">
            <v>184323</v>
          </cell>
          <cell r="CD717">
            <v>2022011000068</v>
          </cell>
          <cell r="CE717">
            <v>45016</v>
          </cell>
          <cell r="CF717">
            <v>45017</v>
          </cell>
          <cell r="CG717" t="str">
            <v>N/A</v>
          </cell>
          <cell r="CH717" t="str">
            <v>N/A</v>
          </cell>
          <cell r="CI717" t="str">
            <v>N/A</v>
          </cell>
          <cell r="CJ717" t="str">
            <v>N/A</v>
          </cell>
          <cell r="CK717" t="str">
            <v>N/A</v>
          </cell>
          <cell r="CL717">
            <v>0</v>
          </cell>
          <cell r="CM717" t="str">
            <v>N/A</v>
          </cell>
          <cell r="CN717">
            <v>0</v>
          </cell>
          <cell r="CO717" t="str">
            <v>N/A</v>
          </cell>
          <cell r="CP717">
            <v>0</v>
          </cell>
          <cell r="CQ717" t="str">
            <v>N/A</v>
          </cell>
          <cell r="CR717">
            <v>0</v>
          </cell>
          <cell r="CS717" t="str">
            <v>N/A</v>
          </cell>
          <cell r="CT717">
            <v>0</v>
          </cell>
          <cell r="CU717">
            <v>0</v>
          </cell>
          <cell r="CV717">
            <v>0</v>
          </cell>
          <cell r="CW717">
            <v>48000000</v>
          </cell>
          <cell r="CX717" t="str">
            <v>NO</v>
          </cell>
          <cell r="CY717" t="str">
            <v>N/A</v>
          </cell>
          <cell r="CZ717" t="str">
            <v>N/A</v>
          </cell>
          <cell r="DA717" t="str">
            <v>N/A</v>
          </cell>
          <cell r="DB717">
            <v>45107</v>
          </cell>
          <cell r="DC717">
            <v>45107</v>
          </cell>
          <cell r="DD717">
            <v>-235</v>
          </cell>
          <cell r="DE717" t="str">
            <v>NO</v>
          </cell>
          <cell r="DF717" t="str">
            <v>Bogotá D.C.</v>
          </cell>
          <cell r="DG717" t="str">
            <v>Cumplimiento</v>
          </cell>
          <cell r="DH717" t="str">
            <v>21-45-101405410</v>
          </cell>
          <cell r="DI717">
            <v>0</v>
          </cell>
          <cell r="DJ717" t="str">
            <v>Seguros del Estado S.A</v>
          </cell>
          <cell r="DK717">
            <v>45016</v>
          </cell>
          <cell r="DL717" t="str">
            <v>31/03/2023 - 01/01/2024</v>
          </cell>
          <cell r="DM717">
            <v>45016</v>
          </cell>
          <cell r="DN717" t="str">
            <v>https://jepcolombia.sharepoint.com/:b:/g/SE/DAJ/SDC/EcrNXrwuNtlInS0QUTVdI9sBo5_1sk5U8-Q_rCpSpu2e7g?e=nDhUaz</v>
          </cell>
          <cell r="DO717" t="str">
            <v>Ninguna</v>
          </cell>
          <cell r="DP717" t="str">
            <v>Terminado</v>
          </cell>
          <cell r="DQ717" t="str">
            <v>Ingreso</v>
          </cell>
          <cell r="DR717" t="str">
            <v>N/A</v>
          </cell>
          <cell r="DS717" t="str">
            <v>CIENCIAS POLITICAS</v>
          </cell>
          <cell r="DT717" t="str">
            <v>N/A</v>
          </cell>
          <cell r="DU717" t="str">
            <v>FEMENINO</v>
          </cell>
        </row>
        <row r="718">
          <cell r="AY718" t="str">
            <v>JEP-553-2023</v>
          </cell>
          <cell r="AZ718" t="str">
            <v>JEP-CSPO-550-2023</v>
          </cell>
          <cell r="BA718" t="str">
            <v>Norma Bonilla</v>
          </cell>
          <cell r="BB718">
            <v>45016</v>
          </cell>
          <cell r="BC718" t="str">
            <v>INMOV SAS</v>
          </cell>
          <cell r="BD718" t="str">
            <v>Contratos o convenios que no requieren pluralidad de ofertas</v>
          </cell>
          <cell r="BE718" t="str">
            <v>1. Prestación de servicios</v>
          </cell>
          <cell r="BF718" t="str">
            <v>NIT</v>
          </cell>
          <cell r="BG718">
            <v>802013501</v>
          </cell>
          <cell r="BH718">
            <v>4</v>
          </cell>
          <cell r="BI718" t="str">
            <v>Persona Jurídica</v>
          </cell>
          <cell r="BJ718" t="str">
            <v>Bogotá D.C.</v>
          </cell>
          <cell r="BK718" t="str">
            <v>Prestar servicios logísticos para la organización y ejecución de actividades programadas por la jurisdicción especial para la paz, para el cumplimiento de sus obligaciones misionales.</v>
          </cell>
          <cell r="BL718" t="str">
            <v>Funciones de la dependencia</v>
          </cell>
          <cell r="BM718" t="str">
            <v>Angela Maria Mora Soto</v>
          </cell>
          <cell r="BN718" t="str">
            <v>Subsecretaría Ejecutiva</v>
          </cell>
          <cell r="BO718" t="str">
            <v>B- Subsecretaría Ejecutiva</v>
          </cell>
          <cell r="BP718" t="str">
            <v>Nicolas Medina Rey</v>
          </cell>
          <cell r="BQ718">
            <v>1020718066</v>
          </cell>
          <cell r="BR718" t="str">
            <v>A - Despacho Secretaría Ejecutiva</v>
          </cell>
          <cell r="BS718" t="str">
            <v>N/A</v>
          </cell>
          <cell r="BT718" t="str">
            <v>N/A</v>
          </cell>
          <cell r="BU718" t="str">
            <v>N/A</v>
          </cell>
          <cell r="BV718" t="str">
            <v>Inversión</v>
          </cell>
          <cell r="BW718">
            <v>5103408090</v>
          </cell>
          <cell r="BX718" t="str">
            <v>N/A</v>
          </cell>
          <cell r="BY718" t="str">
            <v>N/A</v>
          </cell>
          <cell r="BZ718" t="str">
            <v>Por servicios</v>
          </cell>
          <cell r="CA718" t="str">
            <v>N/A</v>
          </cell>
          <cell r="CB718">
            <v>89523</v>
          </cell>
          <cell r="CC718">
            <v>184523</v>
          </cell>
          <cell r="CD718">
            <v>2022011000068</v>
          </cell>
          <cell r="CE718">
            <v>45018</v>
          </cell>
          <cell r="CF718">
            <v>45029</v>
          </cell>
          <cell r="CG718" t="str">
            <v>N/A</v>
          </cell>
          <cell r="CH718" t="str">
            <v>N/A</v>
          </cell>
          <cell r="CI718" t="str">
            <v>N/A</v>
          </cell>
          <cell r="CJ718" t="str">
            <v>N/A</v>
          </cell>
          <cell r="CK718" t="str">
            <v>N/A</v>
          </cell>
          <cell r="CL718">
            <v>1100000000</v>
          </cell>
          <cell r="CM718">
            <v>45107</v>
          </cell>
          <cell r="CN718">
            <v>1451704045</v>
          </cell>
          <cell r="CO718">
            <v>45188</v>
          </cell>
          <cell r="CP718">
            <v>0</v>
          </cell>
          <cell r="CQ718" t="str">
            <v>N/A</v>
          </cell>
          <cell r="CR718">
            <v>0</v>
          </cell>
          <cell r="CS718" t="str">
            <v>N/A</v>
          </cell>
          <cell r="CT718">
            <v>1</v>
          </cell>
          <cell r="CU718">
            <v>45107</v>
          </cell>
          <cell r="CV718">
            <v>10</v>
          </cell>
          <cell r="CW718">
            <v>7655112135</v>
          </cell>
          <cell r="CX718" t="str">
            <v>NO</v>
          </cell>
          <cell r="CY718" t="str">
            <v>N/A</v>
          </cell>
          <cell r="CZ718" t="str">
            <v>N/A</v>
          </cell>
          <cell r="DA718" t="str">
            <v>N/A</v>
          </cell>
          <cell r="DB718">
            <v>45212</v>
          </cell>
          <cell r="DC718">
            <v>45222</v>
          </cell>
          <cell r="DD718">
            <v>-120</v>
          </cell>
          <cell r="DE718" t="str">
            <v>SI</v>
          </cell>
          <cell r="DF718" t="str">
            <v>Nacional e Internacional</v>
          </cell>
          <cell r="DG718" t="str">
            <v>Cumplimiento
Responsabilidad extracontractual</v>
          </cell>
          <cell r="DH718" t="str">
            <v>NB-100254579
NB-100060596</v>
          </cell>
          <cell r="DI718" t="str">
            <v>0
1</v>
          </cell>
          <cell r="DJ718" t="str">
            <v>Seguros Mundial</v>
          </cell>
          <cell r="DK718" t="str">
            <v>4/04/2023
12/04/2023</v>
          </cell>
          <cell r="DL718" t="str">
            <v>01/04/2023 - 13/10/2024
01/04/2023 - 13/10/2023</v>
          </cell>
          <cell r="DM718" t="str">
            <v>13/04/2023
13/04/2023</v>
          </cell>
          <cell r="DN718" t="str">
            <v>Cumplimiento
https://jepcolombia.sharepoint.com/:b:/g/SE/DAJ/SDC/EcvSWSZSG8xAv4C5gFb_d5gBZr3hf-VLsuGfGkcf6AtBqw?e=3V6Kn0
Responsabilidad Civil Extracontractual
https://jepcolombia.sharepoint.com/:b:/g/SE/DAJ/SDC/EXPgGft0IlRDjWm_qjZOKf4BFszkcSYH-U2iq5fFywj-2w?e=yKYxw0</v>
          </cell>
          <cell r="DO718" t="str">
            <v>Mediante otrosí N°1 se adiciona el valor de $1.100.000.000 con fecha del 30/06/2023
Mediante otrosí N°2 se prorroga el contrato hasta el 23 de octubre de 2023 y con adición por un valor $1.451.704.045</v>
          </cell>
          <cell r="DP718" t="str">
            <v>Terminado</v>
          </cell>
          <cell r="DQ718" t="str">
            <v>Adición y prorroga</v>
          </cell>
          <cell r="DR718" t="str">
            <v>N/A</v>
          </cell>
          <cell r="DS718" t="str">
            <v>N/A</v>
          </cell>
          <cell r="DT718" t="str">
            <v>N/A</v>
          </cell>
          <cell r="DU718" t="str">
            <v>N/A</v>
          </cell>
        </row>
        <row r="719">
          <cell r="AY719" t="str">
            <v>JEP-566-2023</v>
          </cell>
          <cell r="AZ719" t="str">
            <v>JEP-CSPO-563-2023</v>
          </cell>
          <cell r="BA719" t="str">
            <v>Julieth Barrera</v>
          </cell>
          <cell r="BB719">
            <v>45035</v>
          </cell>
          <cell r="BC719" t="str">
            <v>Maria Clara Berrocal Canabal</v>
          </cell>
          <cell r="BD719" t="str">
            <v>Contratos o convenios que no requieren pluralidad de ofertas</v>
          </cell>
          <cell r="BE719" t="str">
            <v>1. Prestación de servicios</v>
          </cell>
          <cell r="BF719" t="str">
            <v>Cédula de ciudadanía</v>
          </cell>
          <cell r="BG719">
            <v>34965829</v>
          </cell>
          <cell r="BH719">
            <v>3</v>
          </cell>
          <cell r="BI719" t="str">
            <v>Persona Natural</v>
          </cell>
          <cell r="BJ719" t="str">
            <v>Bogotá D.C.</v>
          </cell>
          <cell r="BK719" t="str">
            <v>Prestar servicios profesionales para apoyar jurídicamente a la Dirección Administrativa y Financiera con la revisión de actos administrativos y demás temas relacionados con la vinculación, permanencia, desvinculación de servidores y demás temas inherentes a la administración del talento humano de la JEP</v>
          </cell>
          <cell r="BL719" t="str">
            <v>Funciones de la dependencia</v>
          </cell>
          <cell r="BM719" t="str">
            <v>Harvey Danilo Suárez Morales</v>
          </cell>
          <cell r="BN719" t="str">
            <v>Secretaría Ejecutiva</v>
          </cell>
          <cell r="BO719" t="str">
            <v>D- Dirección Administrativa y Financiera</v>
          </cell>
          <cell r="BP719" t="str">
            <v>Ana Lucia Rosales Callejas</v>
          </cell>
          <cell r="BQ719">
            <v>66760258</v>
          </cell>
          <cell r="BR719" t="str">
            <v>D - Dirección Administrativa y Financiera</v>
          </cell>
          <cell r="BS719" t="str">
            <v>N/A</v>
          </cell>
          <cell r="BT719" t="str">
            <v>N/A</v>
          </cell>
          <cell r="BU719" t="str">
            <v>N/A</v>
          </cell>
          <cell r="BV719" t="str">
            <v>Inversión</v>
          </cell>
          <cell r="BW719">
            <v>51912500</v>
          </cell>
          <cell r="BX719" t="str">
            <v>N/A</v>
          </cell>
          <cell r="BY719" t="str">
            <v>N/A</v>
          </cell>
          <cell r="BZ719">
            <v>8652088</v>
          </cell>
          <cell r="CA719" t="str">
            <v>N/A</v>
          </cell>
          <cell r="CB719">
            <v>89123</v>
          </cell>
          <cell r="CC719">
            <v>266823</v>
          </cell>
          <cell r="CD719">
            <v>2018011001175</v>
          </cell>
          <cell r="CE719">
            <v>45069</v>
          </cell>
          <cell r="CF719">
            <v>45069</v>
          </cell>
          <cell r="CG719" t="str">
            <v>N/A</v>
          </cell>
          <cell r="CH719" t="str">
            <v>N/A</v>
          </cell>
          <cell r="CI719" t="str">
            <v>N/A</v>
          </cell>
          <cell r="CJ719" t="str">
            <v>N/A</v>
          </cell>
          <cell r="CK719" t="str">
            <v>N/A</v>
          </cell>
          <cell r="CL719">
            <v>11247734</v>
          </cell>
          <cell r="CM719">
            <v>45233</v>
          </cell>
          <cell r="CN719">
            <v>0</v>
          </cell>
          <cell r="CO719" t="str">
            <v>N/A</v>
          </cell>
          <cell r="CP719">
            <v>0</v>
          </cell>
          <cell r="CQ719" t="str">
            <v>N/A</v>
          </cell>
          <cell r="CR719">
            <v>0</v>
          </cell>
          <cell r="CS719" t="str">
            <v>N/A</v>
          </cell>
          <cell r="CT719">
            <v>1</v>
          </cell>
          <cell r="CU719">
            <v>45233</v>
          </cell>
          <cell r="CV719">
            <v>47</v>
          </cell>
          <cell r="CW719">
            <v>63160234</v>
          </cell>
          <cell r="CX719" t="str">
            <v>NO</v>
          </cell>
          <cell r="CY719" t="str">
            <v>N/A</v>
          </cell>
          <cell r="CZ719" t="str">
            <v>N/A</v>
          </cell>
          <cell r="DA719" t="str">
            <v>N/A</v>
          </cell>
          <cell r="DB719">
            <v>45244</v>
          </cell>
          <cell r="DC719">
            <v>45291</v>
          </cell>
          <cell r="DD719">
            <v>-51</v>
          </cell>
          <cell r="DE719" t="str">
            <v>NO</v>
          </cell>
          <cell r="DF719" t="str">
            <v>Bogotá D.C.</v>
          </cell>
          <cell r="DG719" t="str">
            <v>Cumplimiento</v>
          </cell>
          <cell r="DH719" t="str">
            <v>63-45-101042992</v>
          </cell>
          <cell r="DI719">
            <v>0</v>
          </cell>
          <cell r="DJ719" t="str">
            <v>Seguros del Estado S.A.</v>
          </cell>
          <cell r="DK719">
            <v>45069</v>
          </cell>
          <cell r="DL719" t="str">
            <v>18/05/2023 - 14/05/2024</v>
          </cell>
          <cell r="DM719">
            <v>45069</v>
          </cell>
          <cell r="DN719" t="str">
            <v>https://jepcolombia.sharepoint.com/:b:/g/SE/DAJ/SDC/EZQHzDylUcFGnuXD_2krKvQBZrpkr9EejgZQNAODkCmyWA?e=fz8ymB</v>
          </cell>
          <cell r="DO719" t="str">
            <v>El 3/11/2023 se publica Otrosi No.1 al contrato JEP-566-2023 María Clara Berrocal - Dirección Administrativa y Financiera (Adición y Prorroga hasta 31 de diciembre de 2023.</v>
          </cell>
          <cell r="DP719" t="str">
            <v>Terminado</v>
          </cell>
          <cell r="DQ719" t="str">
            <v>Adición y prórroga</v>
          </cell>
          <cell r="DR719" t="str">
            <v>N/A</v>
          </cell>
          <cell r="DS719" t="str">
            <v>DERECHO</v>
          </cell>
          <cell r="DT719" t="str">
            <v>N/A</v>
          </cell>
          <cell r="DU719" t="str">
            <v>FEMENINO</v>
          </cell>
        </row>
        <row r="720">
          <cell r="AY720" t="str">
            <v>JEP-711-2023</v>
          </cell>
          <cell r="AZ720" t="str">
            <v>JEP-CSPO-696-2023</v>
          </cell>
          <cell r="BA720" t="str">
            <v>Jairo Cuellar</v>
          </cell>
          <cell r="BB720">
            <v>45121</v>
          </cell>
          <cell r="BC720" t="str">
            <v>Diana Jisell Montaño Longa</v>
          </cell>
          <cell r="BD720" t="str">
            <v>Contratos o convenios que no requieren pluralidad de ofertas</v>
          </cell>
          <cell r="BE720" t="str">
            <v>1. Prestación de servicios</v>
          </cell>
          <cell r="BF720" t="str">
            <v>Cédula de ciudadanía</v>
          </cell>
          <cell r="BG720">
            <v>31610712</v>
          </cell>
          <cell r="BH720">
            <v>6</v>
          </cell>
          <cell r="BI720" t="str">
            <v>Persona Natural</v>
          </cell>
          <cell r="BJ720" t="str">
            <v>Buenaventura</v>
          </cell>
          <cell r="BK720"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720" t="str">
            <v>Funciones de la dependencia</v>
          </cell>
          <cell r="BM720" t="str">
            <v>Harvey Danilo Suárez Morales</v>
          </cell>
          <cell r="BN720" t="str">
            <v>Secretaría Ejecutiva</v>
          </cell>
          <cell r="BO720" t="str">
            <v xml:space="preserve">BB- Departamento de Atención a Victimas </v>
          </cell>
          <cell r="BP720" t="str">
            <v>Claudia Viviana Ferro Buitrago</v>
          </cell>
          <cell r="BQ720">
            <v>52032888</v>
          </cell>
          <cell r="BR720" t="str">
            <v xml:space="preserve">BB- Departamento de Atención a Victimas </v>
          </cell>
          <cell r="BS720" t="str">
            <v>Sandra Helena
Narváez Ramírez C.C. 51.859.703 hasta por el término que dure la
ausencia de su titular</v>
          </cell>
          <cell r="BT720" t="str">
            <v>N/A</v>
          </cell>
          <cell r="BU720" t="str">
            <v>N/A</v>
          </cell>
          <cell r="BV720" t="str">
            <v>Inversión</v>
          </cell>
          <cell r="BW720">
            <v>45031297</v>
          </cell>
          <cell r="BX720" t="str">
            <v>N/A</v>
          </cell>
          <cell r="BY720" t="str">
            <v>N/A</v>
          </cell>
          <cell r="BZ720">
            <v>7589549</v>
          </cell>
          <cell r="CA720" t="str">
            <v>N/A</v>
          </cell>
          <cell r="CB720">
            <v>90723</v>
          </cell>
          <cell r="CC720">
            <v>401223</v>
          </cell>
          <cell r="CD720">
            <v>2022011000068</v>
          </cell>
          <cell r="CE720">
            <v>45131</v>
          </cell>
          <cell r="CF720">
            <v>45133</v>
          </cell>
          <cell r="CG720" t="str">
            <v>N/A</v>
          </cell>
          <cell r="CH720" t="str">
            <v>N/A</v>
          </cell>
          <cell r="CI720" t="str">
            <v>N/A</v>
          </cell>
          <cell r="CJ720" t="str">
            <v>N/A</v>
          </cell>
          <cell r="CK720" t="str">
            <v>N/A</v>
          </cell>
          <cell r="CL720">
            <v>0</v>
          </cell>
          <cell r="CM720" t="str">
            <v>N/A</v>
          </cell>
          <cell r="CN720">
            <v>0</v>
          </cell>
          <cell r="CO720" t="str">
            <v>N/A</v>
          </cell>
          <cell r="CP720">
            <v>0</v>
          </cell>
          <cell r="CQ720" t="str">
            <v>N/A</v>
          </cell>
          <cell r="CR720">
            <v>0</v>
          </cell>
          <cell r="CS720" t="str">
            <v>N/A</v>
          </cell>
          <cell r="CT720">
            <v>0</v>
          </cell>
          <cell r="CU720" t="str">
            <v>N/A</v>
          </cell>
          <cell r="CV720">
            <v>0</v>
          </cell>
          <cell r="CW720">
            <v>45031297</v>
          </cell>
          <cell r="CX720" t="str">
            <v>NO</v>
          </cell>
          <cell r="CY720" t="str">
            <v>N/A</v>
          </cell>
          <cell r="CZ720" t="str">
            <v>N/A</v>
          </cell>
          <cell r="DA720" t="str">
            <v>N/A</v>
          </cell>
          <cell r="DB720">
            <v>45291</v>
          </cell>
          <cell r="DC720">
            <v>45291</v>
          </cell>
          <cell r="DD720">
            <v>-51</v>
          </cell>
          <cell r="DE720" t="str">
            <v>NO</v>
          </cell>
          <cell r="DF720" t="str">
            <v>Buenaventura con
desplazamiento en la región conformada por los departamentos de Valle del Cauca,
Cauca y Nariño</v>
          </cell>
          <cell r="DG720" t="str">
            <v>Cumplimiento</v>
          </cell>
          <cell r="DH720" t="str">
            <v xml:space="preserve">	CT-100003073</v>
          </cell>
          <cell r="DI720">
            <v>0</v>
          </cell>
          <cell r="DJ720" t="str">
            <v>Seguros Mundial</v>
          </cell>
          <cell r="DK720">
            <v>45132</v>
          </cell>
          <cell r="DL720" t="str">
            <v>24/07/2023 - 30/06/2024</v>
          </cell>
          <cell r="DM720">
            <v>45133</v>
          </cell>
          <cell r="DN720" t="str">
            <v>https://jepcolombia.sharepoint.com/:b:/g/SE/DAJ/SDC/EYUkI_j7j25FtWF7S6wj3lcBfyYWj1KuKNn141lfQmwMAg?e=7WU9Pf</v>
          </cell>
          <cell r="DO720" t="str">
            <v>Ninguna</v>
          </cell>
          <cell r="DP720" t="str">
            <v>Terminado</v>
          </cell>
          <cell r="DQ720" t="str">
            <v>Ingreso</v>
          </cell>
          <cell r="DR720" t="str">
            <v>N/A</v>
          </cell>
          <cell r="DS720" t="str">
            <v>TRABAJO SOCIAL</v>
          </cell>
          <cell r="DT720" t="str">
            <v>N/A</v>
          </cell>
          <cell r="DU720" t="str">
            <v>FEMENINO</v>
          </cell>
        </row>
        <row r="721">
          <cell r="AY721" t="str">
            <v>JEP-719-2023</v>
          </cell>
          <cell r="AZ721" t="str">
            <v>JEP-CSPO-703-2023</v>
          </cell>
          <cell r="BA721" t="str">
            <v>Carlos Torres</v>
          </cell>
          <cell r="BB721">
            <v>45126</v>
          </cell>
          <cell r="BC721" t="str">
            <v xml:space="preserve">Lady Lorena Alvarado Parra </v>
          </cell>
          <cell r="BD721" t="str">
            <v>Contratos o convenios que no requieren pluralidad de ofertas</v>
          </cell>
          <cell r="BE721" t="str">
            <v>1. Prestación de servicios</v>
          </cell>
          <cell r="BF721" t="str">
            <v>Cedula de ciudadania</v>
          </cell>
          <cell r="BG721">
            <v>47441940</v>
          </cell>
          <cell r="BH721">
            <v>1</v>
          </cell>
          <cell r="BI721" t="str">
            <v>Persona Natural</v>
          </cell>
          <cell r="BJ721" t="str">
            <v>Bogotá D.C.</v>
          </cell>
          <cell r="BK721" t="str">
            <v>Prestar servicios profesionales para apoyar al Departamento de Atención a Víctimas, para adelantar acciones de divulgación, difusión, acompañamiento y orientación psicosocial a las víctimas en instancias judiciales y no judiciales, atendiendo los enfoques diferenciales</v>
          </cell>
          <cell r="BL721" t="str">
            <v>Funciones de la dependencia</v>
          </cell>
          <cell r="BM721" t="str">
            <v>Harvey Danilo Suárez Morales</v>
          </cell>
          <cell r="BN721" t="str">
            <v>Secretaría Ejecutiva</v>
          </cell>
          <cell r="BO721" t="str">
            <v xml:space="preserve">BB- Departamento de Atención a Victimas </v>
          </cell>
          <cell r="BP721" t="str">
            <v>Claudia Viviana Ferro Buitrago</v>
          </cell>
          <cell r="BQ721">
            <v>52032888</v>
          </cell>
          <cell r="BR721" t="str">
            <v xml:space="preserve">BB- Departamento de Atención a Victimas </v>
          </cell>
          <cell r="BS721" t="str">
            <v>Sandra Helena
Narváez Ramírez C.C. 51.859.703 hasta por el término que dure la
ausencia de su titular</v>
          </cell>
          <cell r="BT721" t="str">
            <v>N/A</v>
          </cell>
          <cell r="BU721" t="str">
            <v>N/A</v>
          </cell>
          <cell r="BV721" t="str">
            <v>Inversión</v>
          </cell>
          <cell r="BW721">
            <v>42501457</v>
          </cell>
          <cell r="BX721" t="str">
            <v>N/A</v>
          </cell>
          <cell r="BY721" t="str">
            <v>N/A</v>
          </cell>
          <cell r="BZ721">
            <v>7589549</v>
          </cell>
          <cell r="CA721" t="str">
            <v>N/A</v>
          </cell>
          <cell r="CB721">
            <v>91523</v>
          </cell>
          <cell r="CC721">
            <v>403823</v>
          </cell>
          <cell r="CD721">
            <v>2022011000068</v>
          </cell>
          <cell r="CE721">
            <v>45131</v>
          </cell>
          <cell r="CF721">
            <v>45133</v>
          </cell>
          <cell r="CG721" t="str">
            <v>N/A</v>
          </cell>
          <cell r="CH721" t="str">
            <v>N/A</v>
          </cell>
          <cell r="CI721" t="str">
            <v>N/A</v>
          </cell>
          <cell r="CJ721" t="str">
            <v>N/A</v>
          </cell>
          <cell r="CK721" t="str">
            <v>N/A</v>
          </cell>
          <cell r="CL721">
            <v>0</v>
          </cell>
          <cell r="CM721" t="str">
            <v>N/A</v>
          </cell>
          <cell r="CN721">
            <v>0</v>
          </cell>
          <cell r="CO721" t="str">
            <v>N/A</v>
          </cell>
          <cell r="CP721">
            <v>0</v>
          </cell>
          <cell r="CQ721" t="str">
            <v>N/A</v>
          </cell>
          <cell r="CR721">
            <v>0</v>
          </cell>
          <cell r="CS721" t="str">
            <v>N/A</v>
          </cell>
          <cell r="CT721">
            <v>0</v>
          </cell>
          <cell r="CU721" t="str">
            <v>N/A</v>
          </cell>
          <cell r="CV721">
            <v>0</v>
          </cell>
          <cell r="CW721">
            <v>42501457</v>
          </cell>
          <cell r="CX721" t="str">
            <v>NO</v>
          </cell>
          <cell r="CY721" t="str">
            <v>N/A</v>
          </cell>
          <cell r="CZ721" t="str">
            <v>N/A</v>
          </cell>
          <cell r="DA721" t="str">
            <v>N/A</v>
          </cell>
          <cell r="DB721">
            <v>45291</v>
          </cell>
          <cell r="DC721">
            <v>45291</v>
          </cell>
          <cell r="DD721">
            <v>-51</v>
          </cell>
          <cell r="DE721" t="str">
            <v>SI</v>
          </cell>
          <cell r="DF721" t="str">
            <v xml:space="preserve"> Bogotá D.C., con desplazamiento
en Bogotá D.C. y los departamentos de Cundinamarca y Boyacá</v>
          </cell>
          <cell r="DG721" t="str">
            <v>Cumplimiento</v>
          </cell>
          <cell r="DH721" t="str">
            <v>25-47-101004175</v>
          </cell>
          <cell r="DI721">
            <v>0</v>
          </cell>
          <cell r="DJ721" t="str">
            <v>Seguros del Estado S.A.</v>
          </cell>
          <cell r="DK721">
            <v>45132</v>
          </cell>
          <cell r="DL721" t="str">
            <v>24/07/2023 - 01/07/2024</v>
          </cell>
          <cell r="DM721">
            <v>45133</v>
          </cell>
          <cell r="DN721" t="str">
            <v>https://jepcolombia.sharepoint.com/:b:/g/SE/DAJ/SDC/EXU4omfPhVFFqgGnHRpwoi4BIAnFrtlUg5uDMfkgXrSHkA?e=FU7Ajc</v>
          </cell>
          <cell r="DO721" t="str">
            <v>Ninguna</v>
          </cell>
          <cell r="DP721" t="str">
            <v>Terminado</v>
          </cell>
          <cell r="DQ721" t="str">
            <v>Ingreso</v>
          </cell>
          <cell r="DR721" t="str">
            <v>N/A</v>
          </cell>
          <cell r="DS721" t="str">
            <v>TRABAJO SOCIAL</v>
          </cell>
          <cell r="DT721" t="str">
            <v>N/A</v>
          </cell>
          <cell r="DU721" t="str">
            <v>FEMENINO</v>
          </cell>
        </row>
        <row r="722">
          <cell r="AY722" t="str">
            <v>JEP-606-2023</v>
          </cell>
          <cell r="AZ722" t="str">
            <v>JEP-CSPO-602-2023</v>
          </cell>
          <cell r="BA722" t="str">
            <v>Angela Esquivel</v>
          </cell>
          <cell r="BB722">
            <v>45051</v>
          </cell>
          <cell r="BC722" t="str">
            <v>Karen Margarita Gonzalez Andrade</v>
          </cell>
          <cell r="BD722" t="str">
            <v>Contratos o convenios que no requieren pluralidad de ofertas</v>
          </cell>
          <cell r="BE722" t="str">
            <v>1. Prestación de servicios</v>
          </cell>
          <cell r="BF722" t="str">
            <v>Cédula de ciudadanía</v>
          </cell>
          <cell r="BG722">
            <v>1065621732</v>
          </cell>
          <cell r="BH722">
            <v>5</v>
          </cell>
          <cell r="BI722" t="str">
            <v>Persona Natural</v>
          </cell>
          <cell r="BJ722" t="str">
            <v xml:space="preserve">Valledupar </v>
          </cell>
          <cell r="BK722"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722" t="str">
            <v>Misional</v>
          </cell>
          <cell r="BM722" t="str">
            <v>Harvey Danilo Suárez Morales</v>
          </cell>
          <cell r="BN722" t="str">
            <v>Secretaría Ejecutiva</v>
          </cell>
          <cell r="BO722" t="str">
            <v xml:space="preserve">BB- Departamento de Atención a Victimas </v>
          </cell>
          <cell r="BP722" t="str">
            <v>Claudia Viviana Ferro Buitrago</v>
          </cell>
          <cell r="BQ722">
            <v>52032888</v>
          </cell>
          <cell r="BR722" t="str">
            <v xml:space="preserve">BB- Departamento de Atención a Victimas </v>
          </cell>
          <cell r="BS722" t="str">
            <v>Sandra Helena
Narváez Ramírez C.C. 51.859.703 hasta por el término que dure la
ausencia de su titular</v>
          </cell>
          <cell r="BT722" t="str">
            <v>N/A</v>
          </cell>
          <cell r="BU722" t="str">
            <v>N/A</v>
          </cell>
          <cell r="BV722" t="str">
            <v>Inversión</v>
          </cell>
          <cell r="BW722">
            <v>38858480</v>
          </cell>
          <cell r="BX722" t="str">
            <v>N/A</v>
          </cell>
          <cell r="BY722" t="str">
            <v>N/A</v>
          </cell>
          <cell r="BZ722">
            <v>4857310</v>
          </cell>
          <cell r="CA722" t="str">
            <v>N/A</v>
          </cell>
          <cell r="CB722">
            <v>91623</v>
          </cell>
          <cell r="CC722">
            <v>247123</v>
          </cell>
          <cell r="CD722">
            <v>2022011000068</v>
          </cell>
          <cell r="CE722">
            <v>45062</v>
          </cell>
          <cell r="CF722">
            <v>45069</v>
          </cell>
          <cell r="CG722" t="str">
            <v>N/A</v>
          </cell>
          <cell r="CH722" t="str">
            <v>N/A</v>
          </cell>
          <cell r="CI722" t="str">
            <v>N/A</v>
          </cell>
          <cell r="CJ722" t="str">
            <v>N/A</v>
          </cell>
          <cell r="CK722" t="str">
            <v>N/A</v>
          </cell>
          <cell r="CL722">
            <v>0</v>
          </cell>
          <cell r="CM722" t="str">
            <v>N/A</v>
          </cell>
          <cell r="CN722">
            <v>0</v>
          </cell>
          <cell r="CO722" t="str">
            <v>N/A</v>
          </cell>
          <cell r="CP722">
            <v>0</v>
          </cell>
          <cell r="CQ722" t="str">
            <v>N/A</v>
          </cell>
          <cell r="CR722">
            <v>0</v>
          </cell>
          <cell r="CS722" t="str">
            <v>N/A</v>
          </cell>
          <cell r="CT722">
            <v>0</v>
          </cell>
          <cell r="CU722" t="str">
            <v>N/A</v>
          </cell>
          <cell r="CV722">
            <v>0</v>
          </cell>
          <cell r="CW722">
            <v>38858480</v>
          </cell>
          <cell r="CX722" t="str">
            <v>NO</v>
          </cell>
          <cell r="CY722" t="str">
            <v>N/A</v>
          </cell>
          <cell r="CZ722" t="str">
            <v>N/A</v>
          </cell>
          <cell r="DA722" t="str">
            <v>N/A</v>
          </cell>
          <cell r="DB722">
            <v>45291</v>
          </cell>
          <cell r="DC722">
            <v>45291</v>
          </cell>
          <cell r="DD722">
            <v>-51</v>
          </cell>
          <cell r="DE722" t="str">
            <v>NO</v>
          </cell>
          <cell r="DF722" t="str">
            <v>Valledupar con
desplazamiento en la región conformada por los departamentos de Cesar, Magdalena,
Bolívar, Sucre, Córdoba, Atlántico y La Guajira</v>
          </cell>
          <cell r="DG722" t="str">
            <v>Cumplimiento</v>
          </cell>
          <cell r="DH722" t="str">
            <v xml:space="preserve">	47-45-101006286</v>
          </cell>
          <cell r="DI722">
            <v>0</v>
          </cell>
          <cell r="DJ722" t="str">
            <v>Seguros del Estado S.A.</v>
          </cell>
          <cell r="DK722">
            <v>45063</v>
          </cell>
          <cell r="DL722" t="str">
            <v>16/05/2023 - 30/06/2024</v>
          </cell>
          <cell r="DM722">
            <v>45069</v>
          </cell>
          <cell r="DN722" t="str">
            <v>https://jepcolombia.sharepoint.com/:b:/g/SE/DAJ/SDC/EZ0WW361Ke1AmuHbrN2nsEgBMez1Niva101FOd2mVLJOxg?e=sd8vxn</v>
          </cell>
          <cell r="DO722" t="str">
            <v>Ninguna</v>
          </cell>
          <cell r="DP722" t="str">
            <v>Terminado</v>
          </cell>
          <cell r="DQ722" t="str">
            <v>Ingreso</v>
          </cell>
          <cell r="DR722" t="str">
            <v>N/A</v>
          </cell>
          <cell r="DS722" t="str">
            <v>PSICOLOGIA</v>
          </cell>
          <cell r="DT722" t="str">
            <v>N/A</v>
          </cell>
          <cell r="DU722" t="str">
            <v>FEMENINO</v>
          </cell>
        </row>
        <row r="723">
          <cell r="AY723" t="str">
            <v>JEP-605-2023</v>
          </cell>
          <cell r="AZ723" t="str">
            <v>JEP-CSPO-601-2023</v>
          </cell>
          <cell r="BA723" t="str">
            <v>Angela Esquivel</v>
          </cell>
          <cell r="BB723">
            <v>45051</v>
          </cell>
          <cell r="BC723" t="str">
            <v>Martha Lucia Diaz Perez</v>
          </cell>
          <cell r="BD723" t="str">
            <v>Contratos o convenios que no requieren pluralidad de ofertas</v>
          </cell>
          <cell r="BE723" t="str">
            <v>1. Prestación de servicios</v>
          </cell>
          <cell r="BF723" t="str">
            <v>Cédula de ciudadanía</v>
          </cell>
          <cell r="BG723">
            <v>64704200</v>
          </cell>
          <cell r="BH723">
            <v>1</v>
          </cell>
          <cell r="BI723" t="str">
            <v>Persona Natural</v>
          </cell>
          <cell r="BJ723" t="str">
            <v>Sincelejo</v>
          </cell>
          <cell r="BK723"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723" t="str">
            <v>Misional</v>
          </cell>
          <cell r="BM723" t="str">
            <v>Harvey Danilo Suárez Morales</v>
          </cell>
          <cell r="BN723" t="str">
            <v>Secretaría Ejecutiva</v>
          </cell>
          <cell r="BO723" t="str">
            <v xml:space="preserve">BB- Departamento de Atención a Victimas </v>
          </cell>
          <cell r="BP723" t="str">
            <v>Claudia Viviana Ferro Buitrago</v>
          </cell>
          <cell r="BQ723">
            <v>52032888</v>
          </cell>
          <cell r="BR723" t="str">
            <v xml:space="preserve">BB- Departamento de Atención a Victimas </v>
          </cell>
          <cell r="BS723" t="str">
            <v>Sandra Helena
Narváez Ramírez C.C. 51.859.703 hasta por el término que dure la
ausencia de su titular</v>
          </cell>
          <cell r="BT723" t="str">
            <v>N/A</v>
          </cell>
          <cell r="BU723" t="str">
            <v>N/A</v>
          </cell>
          <cell r="BV723" t="str">
            <v>Inversión</v>
          </cell>
          <cell r="BW723">
            <v>38858480</v>
          </cell>
          <cell r="BX723" t="str">
            <v>N/A</v>
          </cell>
          <cell r="BY723" t="str">
            <v>N/A</v>
          </cell>
          <cell r="BZ723">
            <v>4857310</v>
          </cell>
          <cell r="CA723" t="str">
            <v>N/A</v>
          </cell>
          <cell r="CB723">
            <v>91723</v>
          </cell>
          <cell r="CC723">
            <v>239423</v>
          </cell>
          <cell r="CD723">
            <v>2022011000068</v>
          </cell>
          <cell r="CE723">
            <v>45057</v>
          </cell>
          <cell r="CF723">
            <v>45078</v>
          </cell>
          <cell r="CG723" t="str">
            <v>N/A</v>
          </cell>
          <cell r="CH723" t="str">
            <v>N/A</v>
          </cell>
          <cell r="CI723" t="str">
            <v>N/A</v>
          </cell>
          <cell r="CJ723" t="str">
            <v>N/A</v>
          </cell>
          <cell r="CK723" t="str">
            <v>N/A</v>
          </cell>
          <cell r="CL723">
            <v>0</v>
          </cell>
          <cell r="CM723" t="str">
            <v>N/A</v>
          </cell>
          <cell r="CN723">
            <v>0</v>
          </cell>
          <cell r="CO723" t="str">
            <v>N/A</v>
          </cell>
          <cell r="CP723">
            <v>0</v>
          </cell>
          <cell r="CQ723" t="str">
            <v>N/A</v>
          </cell>
          <cell r="CR723">
            <v>0</v>
          </cell>
          <cell r="CS723" t="str">
            <v>N/A</v>
          </cell>
          <cell r="CT723">
            <v>0</v>
          </cell>
          <cell r="CU723" t="str">
            <v>N/A</v>
          </cell>
          <cell r="CV723">
            <v>0</v>
          </cell>
          <cell r="CW723">
            <v>38858480</v>
          </cell>
          <cell r="CX723" t="str">
            <v>NO</v>
          </cell>
          <cell r="CY723" t="str">
            <v>N/A</v>
          </cell>
          <cell r="CZ723" t="str">
            <v>N/A</v>
          </cell>
          <cell r="DA723" t="str">
            <v>N/A</v>
          </cell>
          <cell r="DB723">
            <v>45291</v>
          </cell>
          <cell r="DC723">
            <v>45291</v>
          </cell>
          <cell r="DD723">
            <v>-51</v>
          </cell>
          <cell r="DE723" t="str">
            <v>NO</v>
          </cell>
          <cell r="DF723" t="str">
            <v>Sincelejo con desplazamiento en
los departamentos de Sucre, Magdalena, Bolívar, Córdoba, Atlántico, Cesar y La Guajira</v>
          </cell>
          <cell r="DG723" t="str">
            <v>Cumplimiento</v>
          </cell>
          <cell r="DH723" t="str">
            <v>53-47-101002622</v>
          </cell>
          <cell r="DI723">
            <v>0</v>
          </cell>
          <cell r="DJ723" t="str">
            <v>Seguros del Estado S.A.</v>
          </cell>
          <cell r="DK723">
            <v>45058</v>
          </cell>
          <cell r="DL723" t="str">
            <v>11/05/2023 - 30/06/2024</v>
          </cell>
          <cell r="DM723">
            <v>45069</v>
          </cell>
          <cell r="DN723" t="str">
            <v>https://jepcolombia.sharepoint.com/:b:/g/SE/DAJ/SDC/Ee3zHGSrDixCgBvkfFoC-poBOkUGQp80HHFucNaEjVUMZw?e=hD2ZYz</v>
          </cell>
          <cell r="DO723" t="str">
            <v>Ninguna</v>
          </cell>
          <cell r="DP723" t="str">
            <v>Terminado</v>
          </cell>
          <cell r="DQ723" t="str">
            <v>Ingreso</v>
          </cell>
          <cell r="DR723" t="str">
            <v>N/A</v>
          </cell>
          <cell r="DS723" t="str">
            <v>DERECHO</v>
          </cell>
          <cell r="DT723" t="str">
            <v>N/A</v>
          </cell>
          <cell r="DU723" t="str">
            <v>FEMENINO</v>
          </cell>
        </row>
        <row r="724">
          <cell r="AY724" t="str">
            <v>JEP-561-2023</v>
          </cell>
          <cell r="AZ724" t="str">
            <v>JEP-CSPO-558-2023</v>
          </cell>
          <cell r="BA724" t="str">
            <v>John Maldonado</v>
          </cell>
          <cell r="BB724">
            <v>45029</v>
          </cell>
          <cell r="BC724" t="str">
            <v>CORPORACIÓN DE FERIAS Y EXPOSICIONES S.A. USUARIO OPERADOR DE ZONA FRANCA BENEFICIO E INTERÉS COLECTIVO, -CORFERIAS</v>
          </cell>
          <cell r="BD724" t="str">
            <v>Contratos o convenios que no requieren pluralidad de ofertas</v>
          </cell>
          <cell r="BE724" t="str">
            <v>9. Arrendamiento</v>
          </cell>
          <cell r="BF724" t="str">
            <v>NIT</v>
          </cell>
          <cell r="BG724">
            <v>860002464</v>
          </cell>
          <cell r="BH724">
            <v>3</v>
          </cell>
          <cell r="BI724" t="str">
            <v>Persona Jurídica</v>
          </cell>
          <cell r="BJ724" t="str">
            <v>Bogotá D.C</v>
          </cell>
          <cell r="BK724" t="str">
            <v>Alquiler de espacio y mobiliario necesarios para la socialización de programas, políticas y temas de la jurisdicción especial para la paz en aras de robustecer la gestión del conocimiento, dentro del marco de la 35 feria internacional del libro de Bogotá</v>
          </cell>
          <cell r="BL724" t="str">
            <v>Funciones de la dependencia</v>
          </cell>
          <cell r="BM724" t="str">
            <v>Ana Lucia Rosales Callejas</v>
          </cell>
          <cell r="BN724" t="str">
            <v>Dirección Administrativa y Financiera</v>
          </cell>
          <cell r="BO724" t="str">
            <v>AA- Subdirección de Comunicaciones</v>
          </cell>
          <cell r="BP724" t="str">
            <v>Hernando Salazar Palacio</v>
          </cell>
          <cell r="BQ724">
            <v>14238439</v>
          </cell>
          <cell r="BR724" t="str">
            <v>AA - Subdirección de Comunicaciones</v>
          </cell>
          <cell r="BS724" t="str">
            <v>N/A</v>
          </cell>
          <cell r="BT724" t="str">
            <v>N/A</v>
          </cell>
          <cell r="BU724" t="str">
            <v>N/A</v>
          </cell>
          <cell r="BV724" t="str">
            <v>Inversión</v>
          </cell>
          <cell r="BW724">
            <v>66955112</v>
          </cell>
          <cell r="BX724" t="str">
            <v>N/A</v>
          </cell>
          <cell r="BY724" t="str">
            <v>N/A</v>
          </cell>
          <cell r="BZ724" t="str">
            <v>N/A</v>
          </cell>
          <cell r="CA724" t="str">
            <v>N/A</v>
          </cell>
          <cell r="CB724">
            <v>87723</v>
          </cell>
          <cell r="CC724">
            <v>193023</v>
          </cell>
          <cell r="CD724">
            <v>2022011000068</v>
          </cell>
          <cell r="CE724">
            <v>45030</v>
          </cell>
          <cell r="CF724">
            <v>45034</v>
          </cell>
          <cell r="CG724" t="str">
            <v>N/A</v>
          </cell>
          <cell r="CH724" t="str">
            <v>N/A</v>
          </cell>
          <cell r="CI724" t="str">
            <v>N/A</v>
          </cell>
          <cell r="CJ724" t="str">
            <v>N/A</v>
          </cell>
          <cell r="CK724" t="str">
            <v>N/A</v>
          </cell>
          <cell r="CL724">
            <v>0</v>
          </cell>
          <cell r="CM724" t="str">
            <v>N/A</v>
          </cell>
          <cell r="CN724">
            <v>0</v>
          </cell>
          <cell r="CO724" t="str">
            <v>N/A</v>
          </cell>
          <cell r="CP724">
            <v>0</v>
          </cell>
          <cell r="CQ724" t="str">
            <v>N/A</v>
          </cell>
          <cell r="CR724">
            <v>0</v>
          </cell>
          <cell r="CS724" t="str">
            <v>N/A</v>
          </cell>
          <cell r="CT724">
            <v>0</v>
          </cell>
          <cell r="CU724">
            <v>0</v>
          </cell>
          <cell r="CV724">
            <v>0</v>
          </cell>
          <cell r="CW724">
            <v>66955112</v>
          </cell>
          <cell r="CX724" t="str">
            <v>NO</v>
          </cell>
          <cell r="CY724" t="str">
            <v>N/A</v>
          </cell>
          <cell r="CZ724" t="str">
            <v>N/A</v>
          </cell>
          <cell r="DA724" t="str">
            <v>N/A</v>
          </cell>
          <cell r="DB724">
            <v>45049</v>
          </cell>
          <cell r="DC724">
            <v>45049</v>
          </cell>
          <cell r="DD724">
            <v>-293</v>
          </cell>
          <cell r="DE724" t="str">
            <v>SI</v>
          </cell>
          <cell r="DF724" t="str">
            <v>Bogotá D.C.</v>
          </cell>
          <cell r="DG724" t="str">
            <v>N/A</v>
          </cell>
          <cell r="DH724" t="str">
            <v>N/A</v>
          </cell>
          <cell r="DI724" t="str">
            <v>N/A</v>
          </cell>
          <cell r="DJ724" t="str">
            <v>N/A</v>
          </cell>
          <cell r="DK724" t="str">
            <v>N/A</v>
          </cell>
          <cell r="DL724" t="str">
            <v>N/A</v>
          </cell>
          <cell r="DM724" t="str">
            <v>N/A</v>
          </cell>
          <cell r="DN724" t="str">
            <v>N/A</v>
          </cell>
          <cell r="DO724" t="str">
            <v>Ninguna</v>
          </cell>
          <cell r="DP724" t="str">
            <v>Terminado</v>
          </cell>
          <cell r="DQ724" t="str">
            <v>Ingreso</v>
          </cell>
          <cell r="DR724" t="str">
            <v>N/A</v>
          </cell>
          <cell r="DS724" t="str">
            <v>N/A</v>
          </cell>
          <cell r="DT724" t="str">
            <v>N/A</v>
          </cell>
          <cell r="DU724" t="str">
            <v>N/A</v>
          </cell>
        </row>
        <row r="725">
          <cell r="AY725" t="str">
            <v>FALLIDO</v>
          </cell>
          <cell r="AZ725" t="str">
            <v>JEP-IPINF-003-2023</v>
          </cell>
          <cell r="BA725" t="str">
            <v>Clara Torres</v>
          </cell>
          <cell r="BB725">
            <v>45048</v>
          </cell>
          <cell r="BC725" t="str">
            <v>N/A</v>
          </cell>
          <cell r="BD725" t="str">
            <v>N/A</v>
          </cell>
          <cell r="BE725" t="str">
            <v>N/A</v>
          </cell>
          <cell r="BF725" t="str">
            <v>N/A</v>
          </cell>
          <cell r="BG725" t="str">
            <v>N/A</v>
          </cell>
          <cell r="BH725" t="str">
            <v>N/A</v>
          </cell>
          <cell r="BI725" t="str">
            <v>N/A</v>
          </cell>
          <cell r="BJ725" t="str">
            <v>N/A</v>
          </cell>
          <cell r="BK725" t="str">
            <v>N/A</v>
          </cell>
          <cell r="BL725" t="str">
            <v>N/A</v>
          </cell>
          <cell r="BM725" t="str">
            <v>N/A</v>
          </cell>
          <cell r="BN725" t="str">
            <v>N/A</v>
          </cell>
          <cell r="BO725" t="str">
            <v>N/A</v>
          </cell>
          <cell r="BP725" t="str">
            <v>N/A</v>
          </cell>
          <cell r="BQ725" t="str">
            <v>N/A</v>
          </cell>
          <cell r="BR725" t="str">
            <v>N/A</v>
          </cell>
          <cell r="BS725" t="str">
            <v>N/A</v>
          </cell>
          <cell r="BT725" t="str">
            <v>N/A</v>
          </cell>
          <cell r="BU725" t="str">
            <v>N/A</v>
          </cell>
          <cell r="BV725" t="str">
            <v>N/A</v>
          </cell>
          <cell r="BW725" t="str">
            <v>N/A</v>
          </cell>
          <cell r="BX725" t="str">
            <v>N/A</v>
          </cell>
          <cell r="BY725" t="str">
            <v>N/A</v>
          </cell>
          <cell r="BZ725" t="str">
            <v>N/A</v>
          </cell>
          <cell r="CA725" t="str">
            <v>N/A</v>
          </cell>
          <cell r="CB725" t="str">
            <v>N/A</v>
          </cell>
          <cell r="CC725" t="str">
            <v>N/A</v>
          </cell>
          <cell r="CD725" t="str">
            <v>N/A</v>
          </cell>
          <cell r="CE725" t="str">
            <v>Fallido</v>
          </cell>
          <cell r="CF725" t="str">
            <v>Fallido</v>
          </cell>
          <cell r="CG725" t="str">
            <v>N/A</v>
          </cell>
          <cell r="CH725" t="str">
            <v>N/A</v>
          </cell>
          <cell r="CI725" t="str">
            <v>N/A</v>
          </cell>
          <cell r="CJ725" t="str">
            <v>N/A</v>
          </cell>
          <cell r="CK725" t="str">
            <v>N/A</v>
          </cell>
          <cell r="CL725">
            <v>0</v>
          </cell>
          <cell r="CM725" t="str">
            <v>N/A</v>
          </cell>
          <cell r="CN725">
            <v>0</v>
          </cell>
          <cell r="CO725" t="str">
            <v>N/A</v>
          </cell>
          <cell r="CP725">
            <v>0</v>
          </cell>
          <cell r="CQ725" t="str">
            <v>N/A</v>
          </cell>
          <cell r="CR725">
            <v>0</v>
          </cell>
          <cell r="CS725" t="str">
            <v>N/A</v>
          </cell>
          <cell r="CT725">
            <v>0</v>
          </cell>
          <cell r="CU725" t="str">
            <v>N/A</v>
          </cell>
          <cell r="CV725" t="e">
            <v>#VALUE!</v>
          </cell>
          <cell r="CW725" t="e">
            <v>#VALUE!</v>
          </cell>
          <cell r="CX725" t="str">
            <v>NO</v>
          </cell>
          <cell r="CY725" t="str">
            <v>N/A</v>
          </cell>
          <cell r="CZ725" t="str">
            <v>N/A</v>
          </cell>
          <cell r="DA725" t="str">
            <v>N/A</v>
          </cell>
          <cell r="DB725" t="str">
            <v>FALLIDO</v>
          </cell>
          <cell r="DC725" t="str">
            <v>FALLIDO</v>
          </cell>
          <cell r="DD725" t="e">
            <v>#VALUE!</v>
          </cell>
          <cell r="DE725" t="str">
            <v>NO</v>
          </cell>
          <cell r="DF725" t="str">
            <v>N/A</v>
          </cell>
          <cell r="DG725" t="str">
            <v>FALLIDO</v>
          </cell>
          <cell r="DH725" t="str">
            <v>N/A</v>
          </cell>
          <cell r="DI725" t="str">
            <v>N/A</v>
          </cell>
          <cell r="DJ725" t="str">
            <v>N/A</v>
          </cell>
          <cell r="DK725" t="str">
            <v>N/A</v>
          </cell>
          <cell r="DL725" t="str">
            <v>N/A</v>
          </cell>
          <cell r="DM725" t="str">
            <v>N/A</v>
          </cell>
          <cell r="DN725" t="str">
            <v>N/A</v>
          </cell>
          <cell r="DO725" t="str">
            <v>Revisado 25/12/2023</v>
          </cell>
          <cell r="DP725" t="str">
            <v>Proceso Fallido</v>
          </cell>
          <cell r="DQ725" t="str">
            <v>Ingreso</v>
          </cell>
          <cell r="DR725" t="str">
            <v>N/A</v>
          </cell>
          <cell r="DS725" t="str">
            <v>N/A</v>
          </cell>
          <cell r="DT725" t="str">
            <v>N/A</v>
          </cell>
          <cell r="DU725" t="str">
            <v>N/A</v>
          </cell>
        </row>
        <row r="726">
          <cell r="AY726" t="str">
            <v>JEP-559-2023</v>
          </cell>
          <cell r="AZ726" t="str">
            <v>JEP-CSPO-556-2023</v>
          </cell>
          <cell r="BA726" t="str">
            <v>Clara Torres</v>
          </cell>
          <cell r="BB726">
            <v>45028</v>
          </cell>
          <cell r="BC726" t="str">
            <v>UNIVERSIDAD TECNOLÓGICA DE BOLÍVAR</v>
          </cell>
          <cell r="BD726" t="str">
            <v>Contratos o convenios que no requieren pluralidad de ofertas</v>
          </cell>
          <cell r="BE726" t="str">
            <v xml:space="preserve">5. Convenio interadministrativo </v>
          </cell>
          <cell r="BF726" t="str">
            <v>NIT</v>
          </cell>
          <cell r="BG726">
            <v>890401962</v>
          </cell>
          <cell r="BH726">
            <v>0</v>
          </cell>
          <cell r="BI726" t="str">
            <v>Persona Jurídica</v>
          </cell>
          <cell r="BJ726" t="str">
            <v>Cartagena</v>
          </cell>
          <cell r="BK726" t="str">
            <v>Aunar esfuerzos pedagógicos, académicos, técnicos, tecnológicos, logísticos, humanos y administrativos, para adelantar acciones conjuntas en temas de interés recíproco a cada una de las partes, en áreas de formación, investigación y extensión, asistencia técnica, administrativa y académica, y en todas las demás formas de acción universitaria, que contribuyan al propósito común de mejorar la comprensión de la justicia transicional y aportar a la reconciliación y construcción de paz en Colombia</v>
          </cell>
          <cell r="BL726" t="str">
            <v>Administrativo Transversal</v>
          </cell>
          <cell r="BM726" t="str">
            <v>Ana Lucia Rosales Callejas</v>
          </cell>
          <cell r="BN726" t="str">
            <v>Dirección Administrativa y Financiera</v>
          </cell>
          <cell r="BO726" t="str">
            <v>AA- Subdirección de Fortalecimiento Institucional</v>
          </cell>
          <cell r="BP726" t="str">
            <v>Luz Amanda Granados Urrea</v>
          </cell>
          <cell r="BQ726">
            <v>51746389</v>
          </cell>
          <cell r="BR726" t="str">
            <v>AA- Subdirección de Fortalecimiento Institucional</v>
          </cell>
          <cell r="BS726" t="str">
            <v>N/A</v>
          </cell>
          <cell r="BT726" t="str">
            <v>N/A</v>
          </cell>
          <cell r="BU726" t="str">
            <v>N/A</v>
          </cell>
          <cell r="BV726" t="str">
            <v>N/A</v>
          </cell>
          <cell r="BW726">
            <v>0</v>
          </cell>
          <cell r="BX726" t="str">
            <v>N/A</v>
          </cell>
          <cell r="BY726" t="str">
            <v>N/A</v>
          </cell>
          <cell r="BZ726" t="str">
            <v>N/A</v>
          </cell>
          <cell r="CA726" t="str">
            <v>N/A</v>
          </cell>
          <cell r="CB726" t="str">
            <v>N/A</v>
          </cell>
          <cell r="CC726" t="str">
            <v>N/A</v>
          </cell>
          <cell r="CD726" t="str">
            <v>N/A</v>
          </cell>
          <cell r="CE726" t="str">
            <v>En revisión del proveedor</v>
          </cell>
          <cell r="CF726" t="str">
            <v>SIN ACTA</v>
          </cell>
          <cell r="CG726" t="str">
            <v>N/A</v>
          </cell>
          <cell r="CH726" t="str">
            <v>N/A</v>
          </cell>
          <cell r="CI726" t="str">
            <v>N/A</v>
          </cell>
          <cell r="CJ726" t="str">
            <v>N/A</v>
          </cell>
          <cell r="CK726" t="str">
            <v>N/A</v>
          </cell>
          <cell r="CL726">
            <v>0</v>
          </cell>
          <cell r="CM726" t="str">
            <v>N/A</v>
          </cell>
          <cell r="CN726">
            <v>0</v>
          </cell>
          <cell r="CO726" t="str">
            <v>N/A</v>
          </cell>
          <cell r="CP726">
            <v>0</v>
          </cell>
          <cell r="CQ726" t="str">
            <v>N/A</v>
          </cell>
          <cell r="CR726">
            <v>0</v>
          </cell>
          <cell r="CS726" t="str">
            <v>N/A</v>
          </cell>
          <cell r="CT726">
            <v>0</v>
          </cell>
          <cell r="CU726">
            <v>0</v>
          </cell>
          <cell r="CV726" t="e">
            <v>#VALUE!</v>
          </cell>
          <cell r="CW726">
            <v>0</v>
          </cell>
          <cell r="CX726" t="str">
            <v>NO</v>
          </cell>
          <cell r="CY726" t="str">
            <v>N/A</v>
          </cell>
          <cell r="CZ726" t="str">
            <v>N/A</v>
          </cell>
          <cell r="DA726" t="str">
            <v>N/A</v>
          </cell>
          <cell r="DB726" t="str">
            <v>5 años</v>
          </cell>
          <cell r="DC726" t="str">
            <v>5 años</v>
          </cell>
          <cell r="DD726" t="e">
            <v>#VALUE!</v>
          </cell>
          <cell r="DE726" t="str">
            <v>SI</v>
          </cell>
          <cell r="DF726" t="str">
            <v>Territorio Nacional</v>
          </cell>
          <cell r="DG726" t="str">
            <v>N/A</v>
          </cell>
          <cell r="DH726" t="str">
            <v>N/A</v>
          </cell>
          <cell r="DI726" t="str">
            <v>N/A</v>
          </cell>
          <cell r="DJ726" t="str">
            <v>N/A</v>
          </cell>
          <cell r="DK726" t="str">
            <v>N/A</v>
          </cell>
          <cell r="DL726" t="str">
            <v>N/A</v>
          </cell>
          <cell r="DM726" t="str">
            <v>N/A</v>
          </cell>
          <cell r="DN726" t="str">
            <v>N/A</v>
          </cell>
          <cell r="DO726" t="str">
            <v>Revisado última vez 17/07/2023
Revisado última vez 21/07/2023
Revisado el 27/07/2023
Revisado el 31/07/2023
Revisado 3/08/2023
Revisado el 08/08/2023
Revisado 14/08/2023
Revisado el 22/08/2023
Revisado 29/08/2023
Revisado 31/08/2023
Revisado 4/10/2023
Revisado 20/11/2023</v>
          </cell>
          <cell r="DP726" t="str">
            <v>En revisión del proveedor</v>
          </cell>
          <cell r="DQ726" t="str">
            <v>Ingreso</v>
          </cell>
          <cell r="DR726" t="str">
            <v>N/A</v>
          </cell>
          <cell r="DS726" t="str">
            <v>N/A</v>
          </cell>
          <cell r="DT726" t="str">
            <v>N/A</v>
          </cell>
          <cell r="DU726" t="str">
            <v>N/A</v>
          </cell>
        </row>
        <row r="727">
          <cell r="AY727" t="str">
            <v>JEP-590-2023</v>
          </cell>
          <cell r="AZ727" t="str">
            <v>JEP-CSPO-586-2023</v>
          </cell>
          <cell r="BA727" t="str">
            <v>Clara Torres</v>
          </cell>
          <cell r="BB727">
            <v>45043</v>
          </cell>
          <cell r="BC727" t="str">
            <v>Philippi Prietocarrizosa Ferrero DU &amp; Uría S.A.S.</v>
          </cell>
          <cell r="BD727" t="str">
            <v>Contratos o convenios que no requieren pluralidad de ofertas</v>
          </cell>
          <cell r="BE727" t="str">
            <v>1. Prestación de servicios</v>
          </cell>
          <cell r="BF727" t="str">
            <v>NIT</v>
          </cell>
          <cell r="BG727">
            <v>800240450</v>
          </cell>
          <cell r="BH727">
            <v>2</v>
          </cell>
          <cell r="BI727" t="str">
            <v>Persona Jurídica</v>
          </cell>
          <cell r="BJ727" t="str">
            <v>Bogotá D.C.</v>
          </cell>
          <cell r="BK727" t="str">
            <v>Prestación de servicios profesionales especializados para emitir un concepto integral sobre el manejo fiscal de algunos gastos en la JEP</v>
          </cell>
          <cell r="BL727" t="str">
            <v>Funciones de la dependencia</v>
          </cell>
          <cell r="BM727" t="str">
            <v>Harvey Danilo Suarez Morales</v>
          </cell>
          <cell r="BN727" t="str">
            <v>Secretaría Ejecutiva</v>
          </cell>
          <cell r="BO727" t="str">
            <v>EE- Departamento de Conceptos y Representación Jurídica</v>
          </cell>
          <cell r="BP727" t="str">
            <v>María José Echeverry Hoyos</v>
          </cell>
          <cell r="BQ727">
            <v>51728425</v>
          </cell>
          <cell r="BR727" t="str">
            <v>EE - Departamento de Conceptos y Representación Jurídica</v>
          </cell>
          <cell r="BS727" t="str">
            <v>N/A</v>
          </cell>
          <cell r="BT727" t="str">
            <v>N/A</v>
          </cell>
          <cell r="BU727" t="str">
            <v>N/A</v>
          </cell>
          <cell r="BV727" t="str">
            <v>Funcionamiento</v>
          </cell>
          <cell r="BW727">
            <v>25000000</v>
          </cell>
          <cell r="BX727" t="str">
            <v>N/A</v>
          </cell>
          <cell r="BY727" t="str">
            <v>N/A</v>
          </cell>
          <cell r="BZ727" t="str">
            <v>N/A</v>
          </cell>
          <cell r="CA727" t="str">
            <v>N/A</v>
          </cell>
          <cell r="CB727">
            <v>78323</v>
          </cell>
          <cell r="CC727">
            <v>287023</v>
          </cell>
          <cell r="CD727" t="str">
            <v>N/A</v>
          </cell>
          <cell r="CE727">
            <v>45075</v>
          </cell>
          <cell r="CF727">
            <v>45090</v>
          </cell>
          <cell r="CG727" t="str">
            <v>N/A</v>
          </cell>
          <cell r="CH727" t="str">
            <v>N/A</v>
          </cell>
          <cell r="CI727" t="str">
            <v>N/A</v>
          </cell>
          <cell r="CJ727" t="str">
            <v>N/A</v>
          </cell>
          <cell r="CK727" t="str">
            <v>N/A</v>
          </cell>
          <cell r="CL727">
            <v>0</v>
          </cell>
          <cell r="CM727" t="str">
            <v>N/A</v>
          </cell>
          <cell r="CN727">
            <v>0</v>
          </cell>
          <cell r="CO727" t="str">
            <v>N/A</v>
          </cell>
          <cell r="CP727">
            <v>0</v>
          </cell>
          <cell r="CQ727" t="str">
            <v>N/A</v>
          </cell>
          <cell r="CR727">
            <v>0</v>
          </cell>
          <cell r="CS727" t="str">
            <v>N/A</v>
          </cell>
          <cell r="CT727">
            <v>0</v>
          </cell>
          <cell r="CU727">
            <v>0</v>
          </cell>
          <cell r="CV727">
            <v>0</v>
          </cell>
          <cell r="CW727">
            <v>25000000</v>
          </cell>
          <cell r="CX727" t="str">
            <v>NO</v>
          </cell>
          <cell r="CY727" t="str">
            <v>N/A</v>
          </cell>
          <cell r="CZ727" t="str">
            <v>N/A</v>
          </cell>
          <cell r="DA727" t="str">
            <v>N/A</v>
          </cell>
          <cell r="DB727">
            <v>45120</v>
          </cell>
          <cell r="DC727">
            <v>45120</v>
          </cell>
          <cell r="DD727">
            <v>-222</v>
          </cell>
          <cell r="DE727" t="str">
            <v>SI</v>
          </cell>
          <cell r="DF727" t="str">
            <v>Bogotá D.C.</v>
          </cell>
          <cell r="DG727" t="str">
            <v>Cumplimiento</v>
          </cell>
          <cell r="DH727" t="str">
            <v>18-47-101005891</v>
          </cell>
          <cell r="DI727">
            <v>0</v>
          </cell>
          <cell r="DJ727" t="str">
            <v>Seguros del Estado S.A.</v>
          </cell>
          <cell r="DK727">
            <v>45090</v>
          </cell>
          <cell r="DL727" t="str">
            <v>13/06/2023 - 13/07/2026</v>
          </cell>
          <cell r="DM727">
            <v>45090</v>
          </cell>
          <cell r="DN727" t="str">
            <v>https://jepcolombia.sharepoint.com/:b:/g/SE/DAJ/SDC/EXsIQJMJ0GhHlKujRlRADpQBO8lYiPYcK8GZdSrNAHe3aw?e=WfzFgU</v>
          </cell>
          <cell r="DO727" t="str">
            <v>El 20/06/2023 se realiza ajuste a la fecha de finalización en la plataforma, toda vez al momento de iniciar ejecución se colocaron mal las fechas por cuenta del apoyo a la supervisión</v>
          </cell>
          <cell r="DP727" t="str">
            <v>Terminado</v>
          </cell>
          <cell r="DQ727" t="str">
            <v>Ingreso</v>
          </cell>
          <cell r="DR727" t="str">
            <v>N/A</v>
          </cell>
          <cell r="DS727" t="str">
            <v>N/A</v>
          </cell>
          <cell r="DT727" t="str">
            <v>N/A</v>
          </cell>
          <cell r="DU727" t="str">
            <v>N/A</v>
          </cell>
        </row>
        <row r="728">
          <cell r="AY728" t="str">
            <v>JEP-624-2023</v>
          </cell>
          <cell r="AZ728" t="str">
            <v>JEP-CSPO-620-2023</v>
          </cell>
          <cell r="BA728" t="str">
            <v>Angela Esquivel</v>
          </cell>
          <cell r="BB728">
            <v>45061</v>
          </cell>
          <cell r="BC728" t="str">
            <v>Laura Garzón Santafé</v>
          </cell>
          <cell r="BD728" t="str">
            <v>Contratos o convenios que no requieren pluralidad de ofertas</v>
          </cell>
          <cell r="BE728" t="str">
            <v>1. Prestación de servicios</v>
          </cell>
          <cell r="BF728" t="str">
            <v>Cédula de ciudadanía</v>
          </cell>
          <cell r="BG728">
            <v>1026294046</v>
          </cell>
          <cell r="BH728">
            <v>5</v>
          </cell>
          <cell r="BI728" t="str">
            <v>Persona Natural</v>
          </cell>
          <cell r="BJ728" t="str">
            <v>Bogotá D.C.</v>
          </cell>
          <cell r="BK728" t="str">
            <v>Prestar servicios profesionales para apoyar al Departamento de Atención a Víctimas en el monitoreo y seguimiento a la implementación de lineamientos y estrategias de divulgación, participación, orientación, asesoría y acompañamiento psicosocial a víctimas y organizaciones en instancias judiciales y no judiciales, atendiendo los enfoques diferenciales</v>
          </cell>
          <cell r="BL728" t="str">
            <v>Misional</v>
          </cell>
          <cell r="BM728" t="str">
            <v>Harvey Danilo Suárez Morales</v>
          </cell>
          <cell r="BN728" t="str">
            <v>Secretaría Ejecutiva</v>
          </cell>
          <cell r="BO728" t="str">
            <v xml:space="preserve">BB- Departamento de Atención a Victimas </v>
          </cell>
          <cell r="BP728" t="str">
            <v>Claudia Viviana Ferro Buitrago</v>
          </cell>
          <cell r="BQ728">
            <v>52032888</v>
          </cell>
          <cell r="BR728" t="str">
            <v xml:space="preserve">BB- Departamento de Atención a Victimas </v>
          </cell>
          <cell r="BS728" t="str">
            <v>Sandra Helena
Narváez Ramírez C.C. 51.859.703 hasta por el término que dure la
ausencia de su titular</v>
          </cell>
          <cell r="BT728" t="str">
            <v>N/A</v>
          </cell>
          <cell r="BU728" t="str">
            <v>N/A</v>
          </cell>
          <cell r="BV728" t="str">
            <v>Inversión</v>
          </cell>
          <cell r="BW728">
            <v>34041648</v>
          </cell>
          <cell r="BX728" t="str">
            <v>N/A</v>
          </cell>
          <cell r="BY728" t="str">
            <v>N/A</v>
          </cell>
          <cell r="BZ728">
            <v>4401938</v>
          </cell>
          <cell r="CA728" t="str">
            <v>N/A</v>
          </cell>
          <cell r="CB728">
            <v>92723</v>
          </cell>
          <cell r="CC728">
            <v>255323</v>
          </cell>
          <cell r="CD728">
            <v>2022011000068</v>
          </cell>
          <cell r="CE728">
            <v>45063</v>
          </cell>
          <cell r="CF728">
            <v>45069</v>
          </cell>
          <cell r="CG728" t="str">
            <v>N/A</v>
          </cell>
          <cell r="CH728" t="str">
            <v>N/A</v>
          </cell>
          <cell r="CI728" t="str">
            <v>N/A</v>
          </cell>
          <cell r="CJ728" t="str">
            <v>N/A</v>
          </cell>
          <cell r="CK728" t="str">
            <v>N/A</v>
          </cell>
          <cell r="CL728">
            <v>0</v>
          </cell>
          <cell r="CM728" t="str">
            <v>N/A</v>
          </cell>
          <cell r="CN728">
            <v>0</v>
          </cell>
          <cell r="CO728" t="str">
            <v>N/A</v>
          </cell>
          <cell r="CP728">
            <v>0</v>
          </cell>
          <cell r="CQ728" t="str">
            <v>N/A</v>
          </cell>
          <cell r="CR728">
            <v>0</v>
          </cell>
          <cell r="CS728" t="str">
            <v>N/A</v>
          </cell>
          <cell r="CT728">
            <v>0</v>
          </cell>
          <cell r="CU728" t="str">
            <v>N/A</v>
          </cell>
          <cell r="CV728">
            <v>0</v>
          </cell>
          <cell r="CW728">
            <v>34041648</v>
          </cell>
          <cell r="CX728" t="str">
            <v>NO</v>
          </cell>
          <cell r="CY728" t="str">
            <v>N/A</v>
          </cell>
          <cell r="CZ728" t="str">
            <v>N/A</v>
          </cell>
          <cell r="DA728" t="str">
            <v>N/A</v>
          </cell>
          <cell r="DB728">
            <v>45291</v>
          </cell>
          <cell r="DC728">
            <v>45291</v>
          </cell>
          <cell r="DD728">
            <v>-51</v>
          </cell>
          <cell r="DE728" t="str">
            <v>NO</v>
          </cell>
          <cell r="DF728" t="str">
            <v>Bogotá D.C.</v>
          </cell>
          <cell r="DG728" t="str">
            <v>Cumplimiento</v>
          </cell>
          <cell r="DH728" t="str">
            <v xml:space="preserve">25-47-101003989 </v>
          </cell>
          <cell r="DI728">
            <v>0</v>
          </cell>
          <cell r="DJ728" t="str">
            <v>Seguros del Estado S.A.</v>
          </cell>
          <cell r="DK728">
            <v>45064</v>
          </cell>
          <cell r="DL728" t="str">
            <v>07/05/2023 - 01/07/2024</v>
          </cell>
          <cell r="DM728">
            <v>45069</v>
          </cell>
          <cell r="DN728" t="str">
            <v>https://jepcolombia.sharepoint.com/:b:/g/SE/DAJ/SDC/EQuWks3JyzlIs7rnGEnIjbkBuh3uDP5ZftaGaF4pioclvQ?e=2VoP9o</v>
          </cell>
          <cell r="DO728" t="str">
            <v>Ninguna</v>
          </cell>
          <cell r="DP728" t="str">
            <v>Terminado</v>
          </cell>
          <cell r="DQ728" t="str">
            <v>Ingreso</v>
          </cell>
          <cell r="DR728" t="str">
            <v>N/A</v>
          </cell>
          <cell r="DS728" t="str">
            <v>CIENCIA POLITICA Y GOBIERNO</v>
          </cell>
          <cell r="DT728" t="str">
            <v>N/A</v>
          </cell>
          <cell r="DU728" t="str">
            <v>FEMENINO</v>
          </cell>
        </row>
        <row r="729">
          <cell r="AY729" t="str">
            <v>JEP-733-2023</v>
          </cell>
          <cell r="AZ729" t="str">
            <v>JEP-CSPO-715-2023</v>
          </cell>
          <cell r="BA729" t="str">
            <v>Jairo Cuellar</v>
          </cell>
          <cell r="BB729">
            <v>45135</v>
          </cell>
          <cell r="BC729" t="str">
            <v>José Fernando Borja Pérez</v>
          </cell>
          <cell r="BD729" t="str">
            <v>Contratos o convenios que no requieren pluralidad de ofertas</v>
          </cell>
          <cell r="BE729" t="str">
            <v>1. Prestación de servicios</v>
          </cell>
          <cell r="BF729" t="str">
            <v>Cedula de ciudadania</v>
          </cell>
          <cell r="BG729">
            <v>92548670</v>
          </cell>
          <cell r="BH729">
            <v>2</v>
          </cell>
          <cell r="BI729" t="str">
            <v>Persona Natural</v>
          </cell>
          <cell r="BJ729" t="str">
            <v>Bogotá D.C.</v>
          </cell>
          <cell r="BK729" t="str">
            <v>Prestación de servicios profesionales en la asesoría jurídica, atención integral y defensa técnica judicial a las personas que comparezcan ante las salas y secciones de la JEP, teniendo en cuenta los enfoques diferenciales</v>
          </cell>
          <cell r="BL729" t="str">
            <v>Misional</v>
          </cell>
          <cell r="BM729" t="str">
            <v>Harvey Danilo Suárez Morales</v>
          </cell>
          <cell r="BN729" t="str">
            <v>Secretaría Ejecutiva</v>
          </cell>
          <cell r="BO729" t="str">
            <v xml:space="preserve">BB- Departamento SAAD Defensa a Comparecientes </v>
          </cell>
          <cell r="BP729" t="str">
            <v>Jorge Alirio Mancera Cortés</v>
          </cell>
          <cell r="BQ729">
            <v>79309847</v>
          </cell>
          <cell r="BR729" t="str">
            <v xml:space="preserve">BB- Departamento SAAD Defensa a Comparecientes </v>
          </cell>
          <cell r="BS729" t="str">
            <v>N/A</v>
          </cell>
          <cell r="BT729" t="str">
            <v>N/A</v>
          </cell>
          <cell r="BU729" t="str">
            <v>N/A</v>
          </cell>
          <cell r="BV729" t="str">
            <v>Inversión</v>
          </cell>
          <cell r="BW729">
            <v>26563407</v>
          </cell>
          <cell r="BX729" t="str">
            <v>N/A</v>
          </cell>
          <cell r="BY729" t="str">
            <v>N/A</v>
          </cell>
          <cell r="BZ729">
            <v>7589549</v>
          </cell>
          <cell r="CA729" t="str">
            <v>N/A</v>
          </cell>
          <cell r="CB729">
            <v>92623</v>
          </cell>
          <cell r="CC729">
            <v>417723</v>
          </cell>
          <cell r="CD729">
            <v>2022011000068</v>
          </cell>
          <cell r="CE729">
            <v>45138</v>
          </cell>
          <cell r="CF729">
            <v>45139</v>
          </cell>
          <cell r="CG729" t="str">
            <v>N/A</v>
          </cell>
          <cell r="CH729" t="str">
            <v>N/A</v>
          </cell>
          <cell r="CI729" t="str">
            <v>N/A</v>
          </cell>
          <cell r="CJ729" t="str">
            <v>N/A</v>
          </cell>
          <cell r="CK729" t="str">
            <v>N/A</v>
          </cell>
          <cell r="CL729">
            <v>11131325</v>
          </cell>
          <cell r="CM729">
            <v>45245</v>
          </cell>
          <cell r="CN729">
            <v>0</v>
          </cell>
          <cell r="CO729" t="str">
            <v>N/A</v>
          </cell>
          <cell r="CP729">
            <v>0</v>
          </cell>
          <cell r="CQ729" t="str">
            <v>N/A</v>
          </cell>
          <cell r="CR729">
            <v>0</v>
          </cell>
          <cell r="CS729" t="str">
            <v>N/A</v>
          </cell>
          <cell r="CT729">
            <v>1</v>
          </cell>
          <cell r="CU729">
            <v>45245</v>
          </cell>
          <cell r="CV729">
            <v>44</v>
          </cell>
          <cell r="CW729">
            <v>37694732</v>
          </cell>
          <cell r="CX729" t="str">
            <v>NO</v>
          </cell>
          <cell r="CY729" t="str">
            <v>N/A</v>
          </cell>
          <cell r="CZ729" t="str">
            <v>N/A</v>
          </cell>
          <cell r="DA729" t="str">
            <v>N/A</v>
          </cell>
          <cell r="DB729">
            <v>45245</v>
          </cell>
          <cell r="DC729">
            <v>45289</v>
          </cell>
          <cell r="DD729">
            <v>-53</v>
          </cell>
          <cell r="DE729" t="str">
            <v>NO</v>
          </cell>
          <cell r="DF729" t="str">
            <v>Bogotá D.C.</v>
          </cell>
          <cell r="DG729" t="str">
            <v>Cumplimiento</v>
          </cell>
          <cell r="DH729" t="str">
            <v>25-47-101004204</v>
          </cell>
          <cell r="DI729">
            <v>0</v>
          </cell>
          <cell r="DJ729" t="str">
            <v>Seguros del Estado S.A.</v>
          </cell>
          <cell r="DK729">
            <v>45138</v>
          </cell>
          <cell r="DL729" t="str">
            <v>31/07/2023 - 10/07/2024</v>
          </cell>
          <cell r="DM729">
            <v>45139</v>
          </cell>
          <cell r="DN729" t="str">
            <v>https://jepcolombia.sharepoint.com/:b:/g/SE/DAJ/SDC/ESc-EiE2PUtFlRDChzwdKVcB4GmWIbv_sIRm6Yj2xtEpEw?e=sbAVmk</v>
          </cell>
          <cell r="DO729" t="str">
            <v>Mediante otrosí N°1 el 15/11/2023 se publica la adición y prórroga del contrato JEP-733-2023</v>
          </cell>
          <cell r="DP729" t="str">
            <v>Terminado</v>
          </cell>
          <cell r="DQ729" t="str">
            <v>Adición y prórroga</v>
          </cell>
          <cell r="DR729" t="str">
            <v>N/A</v>
          </cell>
          <cell r="DS729" t="str">
            <v>DERECHO</v>
          </cell>
          <cell r="DT729" t="str">
            <v>N/A</v>
          </cell>
          <cell r="DU729" t="str">
            <v>MASCULINO</v>
          </cell>
        </row>
        <row r="730">
          <cell r="AY730" t="str">
            <v>JEP-829-2023</v>
          </cell>
          <cell r="AZ730" t="str">
            <v>JEP-CSPO-799-2023</v>
          </cell>
          <cell r="BA730" t="str">
            <v>Laura Paredes</v>
          </cell>
          <cell r="BB730">
            <v>45218</v>
          </cell>
          <cell r="BC730" t="str">
            <v>Paula Maria Marinkelle Pineda</v>
          </cell>
          <cell r="BD730" t="str">
            <v>Contratos o convenios que no requieren pluralidad de ofertas</v>
          </cell>
          <cell r="BE730" t="str">
            <v>1. Prestación de servicios</v>
          </cell>
          <cell r="BF730" t="str">
            <v>Cédula de ciudadanía</v>
          </cell>
          <cell r="BG730">
            <v>1020845356</v>
          </cell>
          <cell r="BH730">
            <v>7</v>
          </cell>
          <cell r="BI730" t="str">
            <v>Persona Natural</v>
          </cell>
          <cell r="BJ730" t="str">
            <v>Bogotá D.C.</v>
          </cell>
          <cell r="BK730" t="str">
            <v>Prestación de servicios profesionales para apoyar las actividades que se desprendan de la recolección y sistematización de información que alimente la preparación de las versiones voluntarias, y la construcción del auto de determinación de hechos y conductas y la resolución de conclusiones</v>
          </cell>
          <cell r="BL730" t="str">
            <v>Funciones de la dependencia</v>
          </cell>
          <cell r="BM730" t="str">
            <v>Harvey Danilo Suárez Morales</v>
          </cell>
          <cell r="BN730" t="str">
            <v>Secretaría Ejecutiva</v>
          </cell>
          <cell r="BO730" t="str">
            <v>B- Subsecretaría Ejecutiva</v>
          </cell>
          <cell r="BP730" t="str">
            <v>Gustavo Adolfo Salazar Arbelaez</v>
          </cell>
          <cell r="BQ730">
            <v>79326990</v>
          </cell>
          <cell r="BR730" t="str">
            <v>F - Magistratura</v>
          </cell>
          <cell r="BS730" t="str">
            <v>N/A</v>
          </cell>
          <cell r="BT730" t="str">
            <v>Caso 6</v>
          </cell>
          <cell r="BU730" t="str">
            <v>Mgdo. Gustavo Adolfo Salazar Arbelaez</v>
          </cell>
          <cell r="BV730" t="str">
            <v>Inversión</v>
          </cell>
          <cell r="BW730">
            <v>8727974</v>
          </cell>
          <cell r="BX730" t="str">
            <v>N/A</v>
          </cell>
          <cell r="BY730" t="str">
            <v>N/A</v>
          </cell>
          <cell r="BZ730">
            <v>3794773</v>
          </cell>
          <cell r="CA730" t="str">
            <v>N/A</v>
          </cell>
          <cell r="CB730" t="str">
            <v>. 115223</v>
          </cell>
          <cell r="CC730">
            <v>626723</v>
          </cell>
          <cell r="CD730">
            <v>2022011000068</v>
          </cell>
          <cell r="CE730">
            <v>45224</v>
          </cell>
          <cell r="CF730">
            <v>45225</v>
          </cell>
          <cell r="CG730" t="str">
            <v>N/A</v>
          </cell>
          <cell r="CH730" t="str">
            <v>N/A</v>
          </cell>
          <cell r="CI730" t="str">
            <v>N/A</v>
          </cell>
          <cell r="CJ730" t="str">
            <v>N/A</v>
          </cell>
          <cell r="CK730" t="str">
            <v>N/A</v>
          </cell>
          <cell r="CL730">
            <v>0</v>
          </cell>
          <cell r="CM730" t="str">
            <v>N/A</v>
          </cell>
          <cell r="CN730">
            <v>0</v>
          </cell>
          <cell r="CO730" t="str">
            <v>N/A</v>
          </cell>
          <cell r="CP730">
            <v>0</v>
          </cell>
          <cell r="CQ730" t="str">
            <v>N/A</v>
          </cell>
          <cell r="CR730">
            <v>0</v>
          </cell>
          <cell r="CS730" t="str">
            <v>N/A</v>
          </cell>
          <cell r="CT730">
            <v>0</v>
          </cell>
          <cell r="CU730" t="str">
            <v>N/A</v>
          </cell>
          <cell r="CV730">
            <v>0</v>
          </cell>
          <cell r="CW730">
            <v>8727974</v>
          </cell>
          <cell r="CX730" t="str">
            <v>NO</v>
          </cell>
          <cell r="CY730" t="str">
            <v>N/A</v>
          </cell>
          <cell r="CZ730" t="str">
            <v>N/A</v>
          </cell>
          <cell r="DA730" t="str">
            <v>N/A</v>
          </cell>
          <cell r="DB730">
            <v>45291</v>
          </cell>
          <cell r="DC730">
            <v>45291</v>
          </cell>
          <cell r="DD730">
            <v>-51</v>
          </cell>
          <cell r="DE730" t="str">
            <v>NO</v>
          </cell>
          <cell r="DF730" t="str">
            <v>Bogotá D.C.</v>
          </cell>
          <cell r="DG730" t="str">
            <v>Cumplimiento</v>
          </cell>
          <cell r="DH730" t="str">
            <v>21-45-101426286</v>
          </cell>
          <cell r="DI730">
            <v>0</v>
          </cell>
          <cell r="DJ730" t="str">
            <v>Seguros del Estado S.A.</v>
          </cell>
          <cell r="DK730">
            <v>45223</v>
          </cell>
          <cell r="DL730" t="str">
            <v>24/10/2023 - 01/07/2024</v>
          </cell>
          <cell r="DM730">
            <v>45224</v>
          </cell>
          <cell r="DN730" t="str">
            <v>No se encuentra en la carpeta revisado 23/01/2024</v>
          </cell>
          <cell r="DO730" t="str">
            <v>Ninguna</v>
          </cell>
          <cell r="DP730" t="str">
            <v>Terminado</v>
          </cell>
          <cell r="DQ730" t="str">
            <v>Ingreso</v>
          </cell>
          <cell r="DR730" t="str">
            <v>N/A</v>
          </cell>
          <cell r="DS730" t="str">
            <v>CIENCIAS POLÍTICAS</v>
          </cell>
          <cell r="DT730" t="str">
            <v>HISTORIA</v>
          </cell>
          <cell r="DU730" t="str">
            <v>FEMENINO</v>
          </cell>
        </row>
        <row r="731">
          <cell r="AY731" t="str">
            <v>JEP-675-2023</v>
          </cell>
          <cell r="AZ731" t="str">
            <v>JEP-CSPO-663-2023</v>
          </cell>
          <cell r="BA731" t="str">
            <v>Clara Torres</v>
          </cell>
          <cell r="BB731">
            <v>45092</v>
          </cell>
          <cell r="BC731" t="str">
            <v>Ana Milena Quintero</v>
          </cell>
          <cell r="BD731" t="str">
            <v>Contratos o convenios que no requieren pluralidad de ofertas</v>
          </cell>
          <cell r="BE731" t="str">
            <v>1. Prestación de servicios</v>
          </cell>
          <cell r="BF731" t="str">
            <v>Cédula de ciudadanía</v>
          </cell>
          <cell r="BG731">
            <v>1035915034</v>
          </cell>
          <cell r="BH731">
            <v>6</v>
          </cell>
          <cell r="BI731" t="str">
            <v>Persona Natural</v>
          </cell>
          <cell r="BJ731" t="str">
            <v>Sabaneta</v>
          </cell>
          <cell r="BK731" t="str">
            <v>Apoyar y acompañar la transcripción de diligencias judiciales de la Jurisdicción Especial para la Paz y a la Gestión de la Secretaría General Judicial</v>
          </cell>
          <cell r="BL731" t="str">
            <v>Misional</v>
          </cell>
          <cell r="BM731" t="str">
            <v>Harvey Danilo Suárez Morales</v>
          </cell>
          <cell r="BN731" t="str">
            <v>Secretaría Ejecutiva</v>
          </cell>
          <cell r="BO731" t="str">
            <v>G- Secretaría General Judicial DAJ</v>
          </cell>
          <cell r="BP731" t="str">
            <v>Yuly Saenz Berdugo</v>
          </cell>
          <cell r="BQ731">
            <v>52421376</v>
          </cell>
          <cell r="BR731" t="str">
            <v>G -Secretaría General Judicial</v>
          </cell>
          <cell r="BS731" t="str">
            <v>N/A</v>
          </cell>
          <cell r="BT731" t="str">
            <v>SEJUD</v>
          </cell>
          <cell r="BU731" t="str">
            <v>N/A</v>
          </cell>
          <cell r="BV731" t="str">
            <v>Inversión</v>
          </cell>
          <cell r="BW731">
            <v>21744051</v>
          </cell>
          <cell r="BX731" t="str">
            <v>N/A</v>
          </cell>
          <cell r="BY731" t="str">
            <v>N/A</v>
          </cell>
          <cell r="BZ731">
            <v>3415296</v>
          </cell>
          <cell r="CA731" t="str">
            <v>N/A</v>
          </cell>
          <cell r="CB731">
            <v>91823</v>
          </cell>
          <cell r="CC731">
            <v>347623</v>
          </cell>
          <cell r="CD731">
            <v>2022011000068</v>
          </cell>
          <cell r="CE731">
            <v>45100</v>
          </cell>
          <cell r="CF731">
            <v>45112</v>
          </cell>
          <cell r="CG731" t="str">
            <v>Edyth Marcela Barrero Fletscher
Lida Cristina Urbina Bernal</v>
          </cell>
          <cell r="CH731" t="str">
            <v>Cedula de ciudadanía</v>
          </cell>
          <cell r="CI731" t="str">
            <v>52050481
59828535</v>
          </cell>
          <cell r="CJ731" t="str">
            <v>2
8</v>
          </cell>
          <cell r="CK731" t="str">
            <v>1/11/2023
1/12/2023</v>
          </cell>
          <cell r="CL731">
            <v>-1593810</v>
          </cell>
          <cell r="CM731">
            <v>45287</v>
          </cell>
          <cell r="CN731">
            <v>9323746</v>
          </cell>
          <cell r="CO731">
            <v>45287</v>
          </cell>
          <cell r="CP731">
            <v>0</v>
          </cell>
          <cell r="CQ731" t="str">
            <v>N/A</v>
          </cell>
          <cell r="CR731">
            <v>0</v>
          </cell>
          <cell r="CS731" t="str">
            <v>N/A</v>
          </cell>
          <cell r="CT731">
            <v>1</v>
          </cell>
          <cell r="CU731">
            <v>45287</v>
          </cell>
          <cell r="CV731">
            <v>75</v>
          </cell>
          <cell r="CW731">
            <v>29473987</v>
          </cell>
          <cell r="CX731" t="str">
            <v>SI</v>
          </cell>
          <cell r="CY731">
            <v>9323746</v>
          </cell>
          <cell r="CZ731" t="str">
            <v>N/A</v>
          </cell>
          <cell r="DA731" t="str">
            <v>N/A</v>
          </cell>
          <cell r="DB731">
            <v>45291</v>
          </cell>
          <cell r="DC731">
            <v>45366</v>
          </cell>
          <cell r="DD731">
            <v>24</v>
          </cell>
          <cell r="DE731" t="str">
            <v>NO</v>
          </cell>
          <cell r="DF731" t="str">
            <v>Bogotá D.C.</v>
          </cell>
          <cell r="DG731" t="str">
            <v>Cumplimiento</v>
          </cell>
          <cell r="DH731" t="str">
            <v>33-47-101011700</v>
          </cell>
          <cell r="DI731">
            <v>0</v>
          </cell>
          <cell r="DJ731" t="str">
            <v>Seguros del Estado S.A.</v>
          </cell>
          <cell r="DK731">
            <v>45104</v>
          </cell>
          <cell r="DL731" t="str">
            <v>27/06/2023 - 01/07/2024</v>
          </cell>
          <cell r="DM731">
            <v>45105</v>
          </cell>
          <cell r="DN731" t="str">
            <v>https://jepcolombia.sharepoint.com/:b:/g/SE/DAJ/SDC/EVfI34PSY6JBuc25lq26Y1ABY6gTW7OtApI3RWCPU_rfnA?e=nnIFcP</v>
          </cell>
          <cell r="DO731" t="str">
            <v>El 1/11/2023 se publicó la cesión del contrato JEP-675-2023 - SEJUD
El 1/12/2023 se publica la cesión del contrato JEP-675-2023, a partir del 1 de diciembre de 2023
Mediante otrosí N°1 del 27/12/2023 se llevo a cabo una adición y prrorroga</v>
          </cell>
          <cell r="DP731" t="str">
            <v>En ejecución</v>
          </cell>
          <cell r="DQ731" t="str">
            <v>Cesión, Adición y prórroga</v>
          </cell>
          <cell r="DR731" t="str">
            <v>N/A</v>
          </cell>
          <cell r="DS731" t="str">
            <v>TRABAJO SOCIAL</v>
          </cell>
          <cell r="DT731" t="str">
            <v>N/A</v>
          </cell>
          <cell r="DU731" t="str">
            <v>FEMENINO</v>
          </cell>
        </row>
        <row r="732">
          <cell r="AY732" t="str">
            <v>JEP-676-2023</v>
          </cell>
          <cell r="AZ732" t="str">
            <v>JEP-CSPO-664-2023</v>
          </cell>
          <cell r="BA732" t="str">
            <v>Clara Torres</v>
          </cell>
          <cell r="BB732">
            <v>45092</v>
          </cell>
          <cell r="BC732" t="str">
            <v>Laura Melissa Magnussen Gonzalez</v>
          </cell>
          <cell r="BD732" t="str">
            <v>Contratos o convenios que no requieren pluralidad de ofertas</v>
          </cell>
          <cell r="BE732" t="str">
            <v>1. Prestación de servicios</v>
          </cell>
          <cell r="BF732" t="str">
            <v>Cédula de ciudadanía</v>
          </cell>
          <cell r="BG732">
            <v>1019143625</v>
          </cell>
          <cell r="BH732">
            <v>7</v>
          </cell>
          <cell r="BI732" t="str">
            <v>Persona Natural</v>
          </cell>
          <cell r="BJ732" t="str">
            <v>Bogotá D.C.</v>
          </cell>
          <cell r="BK732" t="str">
            <v>Apoyar y acompañar la transcripción de diligencias judiciales de la Jurisdicción Especial para la Paz y a la Gestión de la Secretaría General Judicial</v>
          </cell>
          <cell r="BL732" t="str">
            <v>Misional</v>
          </cell>
          <cell r="BM732" t="str">
            <v>Harvey Danilo Suárez Morales</v>
          </cell>
          <cell r="BN732" t="str">
            <v>Secretaría Ejecutiva</v>
          </cell>
          <cell r="BO732" t="str">
            <v>G- Secretaría General Judicial DAJ</v>
          </cell>
          <cell r="BP732" t="str">
            <v>Yuly Saenz Berdugo</v>
          </cell>
          <cell r="BQ732">
            <v>52421376</v>
          </cell>
          <cell r="BR732" t="str">
            <v>G -Secretaría General Judicial</v>
          </cell>
          <cell r="BS732" t="str">
            <v>N/A</v>
          </cell>
          <cell r="BT732" t="str">
            <v>SEJUD</v>
          </cell>
          <cell r="BU732" t="str">
            <v>N/A</v>
          </cell>
          <cell r="BV732" t="str">
            <v>Inversión</v>
          </cell>
          <cell r="BW732">
            <v>21744051</v>
          </cell>
          <cell r="BX732" t="str">
            <v>N/A</v>
          </cell>
          <cell r="BY732" t="str">
            <v>N/A</v>
          </cell>
          <cell r="BZ732">
            <v>3415296</v>
          </cell>
          <cell r="CA732" t="str">
            <v>N/A</v>
          </cell>
          <cell r="CB732">
            <v>91923</v>
          </cell>
          <cell r="CC732" t="str">
            <v xml:space="preserve">	347723</v>
          </cell>
          <cell r="CD732" t="str">
            <v xml:space="preserve">	2022011000068</v>
          </cell>
          <cell r="CE732">
            <v>45100</v>
          </cell>
          <cell r="CF732">
            <v>45112</v>
          </cell>
          <cell r="CG732" t="str">
            <v>N/A</v>
          </cell>
          <cell r="CH732" t="str">
            <v>N/A</v>
          </cell>
          <cell r="CI732" t="str">
            <v>N/A</v>
          </cell>
          <cell r="CJ732" t="str">
            <v>N/A</v>
          </cell>
          <cell r="CK732" t="str">
            <v>N/A</v>
          </cell>
          <cell r="CL732">
            <v>-1593810</v>
          </cell>
          <cell r="CM732">
            <v>45286</v>
          </cell>
          <cell r="CN732">
            <v>9323746</v>
          </cell>
          <cell r="CO732">
            <v>45286</v>
          </cell>
          <cell r="CP732">
            <v>0</v>
          </cell>
          <cell r="CQ732" t="str">
            <v>N/A</v>
          </cell>
          <cell r="CR732">
            <v>0</v>
          </cell>
          <cell r="CS732" t="str">
            <v>N/A</v>
          </cell>
          <cell r="CT732">
            <v>1</v>
          </cell>
          <cell r="CU732">
            <v>45286</v>
          </cell>
          <cell r="CV732">
            <v>75</v>
          </cell>
          <cell r="CW732">
            <v>29473987</v>
          </cell>
          <cell r="CX732" t="str">
            <v>SI</v>
          </cell>
          <cell r="CY732">
            <v>9323746</v>
          </cell>
          <cell r="CZ732" t="str">
            <v>N/A</v>
          </cell>
          <cell r="DA732" t="str">
            <v>N/A</v>
          </cell>
          <cell r="DB732">
            <v>45291</v>
          </cell>
          <cell r="DC732">
            <v>45366</v>
          </cell>
          <cell r="DD732">
            <v>24</v>
          </cell>
          <cell r="DE732" t="str">
            <v>NO</v>
          </cell>
          <cell r="DF732" t="str">
            <v>Bogotá D.C.</v>
          </cell>
          <cell r="DG732" t="str">
            <v>Cumplimiento</v>
          </cell>
          <cell r="DH732" t="str">
            <v>33-47-101011693</v>
          </cell>
          <cell r="DI732">
            <v>0</v>
          </cell>
          <cell r="DJ732" t="str">
            <v>Seguros del Estado S.A.</v>
          </cell>
          <cell r="DK732">
            <v>45103</v>
          </cell>
          <cell r="DL732" t="str">
            <v>23/06/2023 - 09/08/2024</v>
          </cell>
          <cell r="DM732">
            <v>45105</v>
          </cell>
          <cell r="DN732" t="str">
            <v>https://jepcolombia.sharepoint.com/:b:/g/SE/DAJ/SDC/EQS5HkjELlFFgC_GeQEFWVMBW2u7JX8K2ER_TMSc4ZNm1A?e=rQzaRk</v>
          </cell>
          <cell r="DO732" t="str">
            <v>Mediante Otrosí N°1 el 26/12/2023 se publica la adición y prórroga del contrato JEP-676-2023</v>
          </cell>
          <cell r="DP732" t="str">
            <v>En ejecución</v>
          </cell>
          <cell r="DQ732" t="str">
            <v>Adición y prorroga</v>
          </cell>
          <cell r="DR732" t="str">
            <v>N/A</v>
          </cell>
          <cell r="DS732" t="str">
            <v>DERECHO</v>
          </cell>
          <cell r="DT732" t="str">
            <v>N/A</v>
          </cell>
          <cell r="DU732" t="str">
            <v>FEMENINO</v>
          </cell>
        </row>
        <row r="733">
          <cell r="AY733" t="str">
            <v>JEP-677-2023</v>
          </cell>
          <cell r="AZ733" t="str">
            <v>JEP-CSPO-665-2023</v>
          </cell>
          <cell r="BA733" t="str">
            <v>Clara Torres</v>
          </cell>
          <cell r="BB733">
            <v>45092</v>
          </cell>
          <cell r="BC733" t="str">
            <v>Alexandra Maria Cortes Aristizabal</v>
          </cell>
          <cell r="BD733" t="str">
            <v>Contratos o convenios que no requieren pluralidad de ofertas</v>
          </cell>
          <cell r="BE733" t="str">
            <v>1. Prestación de servicios</v>
          </cell>
          <cell r="BF733" t="str">
            <v>Cédula de ciudadanía</v>
          </cell>
          <cell r="BG733">
            <v>1023034352</v>
          </cell>
          <cell r="BH733">
            <v>9</v>
          </cell>
          <cell r="BI733" t="str">
            <v>Persona Natural</v>
          </cell>
          <cell r="BJ733" t="str">
            <v>Bogotá D.C.</v>
          </cell>
          <cell r="BK733" t="str">
            <v>Apoyar y acompañar la transcripción de diligencias judiciales de la Jurisdicción Especial para la Paz y a la Gestión de la Secretaría General Judicial</v>
          </cell>
          <cell r="BL733" t="str">
            <v>Misional</v>
          </cell>
          <cell r="BM733" t="str">
            <v>Harvey Danilo Suárez Morales</v>
          </cell>
          <cell r="BN733" t="str">
            <v>Secretaría Ejecutiva</v>
          </cell>
          <cell r="BO733" t="str">
            <v>G- Secretaría General Judicial DAJ</v>
          </cell>
          <cell r="BP733" t="str">
            <v>Yuly Saenz Berdugo</v>
          </cell>
          <cell r="BQ733">
            <v>52421376</v>
          </cell>
          <cell r="BR733" t="str">
            <v>G -Secretaría General Judicial</v>
          </cell>
          <cell r="BS733" t="str">
            <v>N/A</v>
          </cell>
          <cell r="BT733" t="str">
            <v>SEJUD</v>
          </cell>
          <cell r="BU733" t="str">
            <v>N/A</v>
          </cell>
          <cell r="BV733" t="str">
            <v>Inversión</v>
          </cell>
          <cell r="BW733">
            <v>21744051</v>
          </cell>
          <cell r="BX733" t="str">
            <v>N/A</v>
          </cell>
          <cell r="BY733" t="str">
            <v>N/A</v>
          </cell>
          <cell r="BZ733">
            <v>3415296</v>
          </cell>
          <cell r="CA733" t="str">
            <v>N/A</v>
          </cell>
          <cell r="CB733">
            <v>92023</v>
          </cell>
          <cell r="CC733">
            <v>347823</v>
          </cell>
          <cell r="CD733" t="str">
            <v xml:space="preserve">	2022011000068</v>
          </cell>
          <cell r="CE733">
            <v>45100</v>
          </cell>
          <cell r="CF733">
            <v>45112</v>
          </cell>
          <cell r="CG733" t="str">
            <v>N/A</v>
          </cell>
          <cell r="CH733" t="str">
            <v>N/A</v>
          </cell>
          <cell r="CI733" t="str">
            <v>N/A</v>
          </cell>
          <cell r="CJ733" t="str">
            <v>N/A</v>
          </cell>
          <cell r="CK733" t="str">
            <v>N/A</v>
          </cell>
          <cell r="CL733">
            <v>-1593810</v>
          </cell>
          <cell r="CM733">
            <v>45286</v>
          </cell>
          <cell r="CN733">
            <v>9323746</v>
          </cell>
          <cell r="CO733">
            <v>45286</v>
          </cell>
          <cell r="CP733">
            <v>0</v>
          </cell>
          <cell r="CQ733" t="str">
            <v>N/A</v>
          </cell>
          <cell r="CR733">
            <v>0</v>
          </cell>
          <cell r="CS733" t="str">
            <v>N/A</v>
          </cell>
          <cell r="CT733">
            <v>1</v>
          </cell>
          <cell r="CU733">
            <v>45286</v>
          </cell>
          <cell r="CV733">
            <v>75</v>
          </cell>
          <cell r="CW733">
            <v>29473987</v>
          </cell>
          <cell r="CX733" t="str">
            <v>SI</v>
          </cell>
          <cell r="CY733">
            <v>9323746</v>
          </cell>
          <cell r="CZ733" t="str">
            <v>N/A</v>
          </cell>
          <cell r="DA733" t="str">
            <v>N/A</v>
          </cell>
          <cell r="DB733">
            <v>45291</v>
          </cell>
          <cell r="DC733">
            <v>45366</v>
          </cell>
          <cell r="DD733">
            <v>24</v>
          </cell>
          <cell r="DE733" t="str">
            <v>NO</v>
          </cell>
          <cell r="DF733" t="str">
            <v>Bogotá D.C.</v>
          </cell>
          <cell r="DG733" t="str">
            <v>Cumplimiento</v>
          </cell>
          <cell r="DH733" t="str">
            <v>33-47-101011691</v>
          </cell>
          <cell r="DI733">
            <v>0</v>
          </cell>
          <cell r="DJ733" t="str">
            <v>Seguros del Esado S.A.</v>
          </cell>
          <cell r="DK733">
            <v>45103</v>
          </cell>
          <cell r="DL733" t="str">
            <v>26/06/2023 - 01/07/2024</v>
          </cell>
          <cell r="DM733">
            <v>45103</v>
          </cell>
          <cell r="DN733" t="str">
            <v>https://jepcolombia.sharepoint.com/:b:/g/SE/DAJ/SDC/EdfdWrTvOHhAjIEXBKivavoB7bMJxq_BlEuQQIBpKLQ5OQ?e=EcKj8R</v>
          </cell>
          <cell r="DO733" t="str">
            <v>Mediante Otrosí N°1 el 26/12/2023 se publica la adición y prórroga del contrato JEP-677-2023</v>
          </cell>
          <cell r="DP733" t="str">
            <v>En ejecución</v>
          </cell>
          <cell r="DQ733" t="str">
            <v>Adición y prorroga</v>
          </cell>
          <cell r="DR733" t="str">
            <v>N/A</v>
          </cell>
          <cell r="DS733" t="str">
            <v>DERECHO</v>
          </cell>
          <cell r="DT733" t="str">
            <v>N/A</v>
          </cell>
          <cell r="DU733" t="str">
            <v>FEMENINO</v>
          </cell>
        </row>
        <row r="734">
          <cell r="AY734" t="str">
            <v>JEP-678-2023</v>
          </cell>
          <cell r="AZ734" t="str">
            <v>JEP-CSPO-666-2023</v>
          </cell>
          <cell r="BA734" t="str">
            <v>Clara Torres</v>
          </cell>
          <cell r="BB734">
            <v>45092</v>
          </cell>
          <cell r="BC734" t="str">
            <v>Dana Isabella Avila Arguello</v>
          </cell>
          <cell r="BD734" t="str">
            <v>Contratos o convenios que no requieren pluralidad de ofertas</v>
          </cell>
          <cell r="BE734" t="str">
            <v>1. Prestación de servicios</v>
          </cell>
          <cell r="BF734" t="str">
            <v>Cédula de ciudadanía</v>
          </cell>
          <cell r="BG734">
            <v>1005320920</v>
          </cell>
          <cell r="BH734">
            <v>3</v>
          </cell>
          <cell r="BI734" t="str">
            <v>Persona Natural</v>
          </cell>
          <cell r="BJ734" t="str">
            <v>Bogotá D.C.</v>
          </cell>
          <cell r="BK734" t="str">
            <v>Apoyar y acompañar la transcripción de diligencias judiciales de la Jurisdicción Especial para la Paz y a la Gestión de la Secretaría General Judicial</v>
          </cell>
          <cell r="BL734" t="str">
            <v>Misional</v>
          </cell>
          <cell r="BM734" t="str">
            <v>Harvey Danilo Suárez Morales</v>
          </cell>
          <cell r="BN734" t="str">
            <v>Secretaría Ejecutiva</v>
          </cell>
          <cell r="BO734" t="str">
            <v>G- Secretaría General Judicial DAJ</v>
          </cell>
          <cell r="BP734" t="str">
            <v>Yuly Saenz Berdugo</v>
          </cell>
          <cell r="BQ734">
            <v>52421376</v>
          </cell>
          <cell r="BR734" t="str">
            <v>G -Secretaría General Judicial</v>
          </cell>
          <cell r="BS734" t="str">
            <v>N/A</v>
          </cell>
          <cell r="BT734" t="str">
            <v>SEJUD</v>
          </cell>
          <cell r="BU734" t="str">
            <v>N/A</v>
          </cell>
          <cell r="BV734" t="str">
            <v>Inversión</v>
          </cell>
          <cell r="BW734">
            <v>21744051</v>
          </cell>
          <cell r="BX734" t="str">
            <v>N/A</v>
          </cell>
          <cell r="BY734" t="str">
            <v>N/A</v>
          </cell>
          <cell r="BZ734">
            <v>3415296</v>
          </cell>
          <cell r="CA734" t="str">
            <v>N/A</v>
          </cell>
          <cell r="CB734">
            <v>92123</v>
          </cell>
          <cell r="CC734" t="str">
            <v xml:space="preserve">	347923</v>
          </cell>
          <cell r="CD734" t="str">
            <v xml:space="preserve">	2022011000068</v>
          </cell>
          <cell r="CE734">
            <v>45100</v>
          </cell>
          <cell r="CF734">
            <v>45112</v>
          </cell>
          <cell r="CG734" t="str">
            <v>N/A</v>
          </cell>
          <cell r="CH734" t="str">
            <v>N/A</v>
          </cell>
          <cell r="CI734" t="str">
            <v>N/A</v>
          </cell>
          <cell r="CJ734" t="str">
            <v>N/A</v>
          </cell>
          <cell r="CK734" t="str">
            <v>N/A</v>
          </cell>
          <cell r="CL734">
            <v>-1593810</v>
          </cell>
          <cell r="CM734">
            <v>45286</v>
          </cell>
          <cell r="CN734">
            <v>9323746</v>
          </cell>
          <cell r="CO734">
            <v>45286</v>
          </cell>
          <cell r="CP734">
            <v>0</v>
          </cell>
          <cell r="CQ734" t="str">
            <v>N/A</v>
          </cell>
          <cell r="CR734">
            <v>0</v>
          </cell>
          <cell r="CS734" t="str">
            <v>N/A</v>
          </cell>
          <cell r="CT734">
            <v>1</v>
          </cell>
          <cell r="CU734">
            <v>45286</v>
          </cell>
          <cell r="CV734">
            <v>75</v>
          </cell>
          <cell r="CW734">
            <v>29473987</v>
          </cell>
          <cell r="CX734" t="str">
            <v>SI</v>
          </cell>
          <cell r="CY734">
            <v>9323746</v>
          </cell>
          <cell r="CZ734" t="str">
            <v>N/A</v>
          </cell>
          <cell r="DA734" t="str">
            <v>N/A</v>
          </cell>
          <cell r="DB734">
            <v>45291</v>
          </cell>
          <cell r="DC734">
            <v>45366</v>
          </cell>
          <cell r="DD734">
            <v>24</v>
          </cell>
          <cell r="DE734" t="str">
            <v>NO</v>
          </cell>
          <cell r="DF734" t="str">
            <v>Bogotá D.C.</v>
          </cell>
          <cell r="DG734" t="str">
            <v>Cumplimiento</v>
          </cell>
          <cell r="DH734" t="str">
            <v>33-47-101011692</v>
          </cell>
          <cell r="DI734">
            <v>0</v>
          </cell>
          <cell r="DJ734" t="str">
            <v>Seguros del Estado S.A.</v>
          </cell>
          <cell r="DK734">
            <v>45103</v>
          </cell>
          <cell r="DL734" t="str">
            <v>26/06/2023 - 01/07/2024</v>
          </cell>
          <cell r="DM734">
            <v>45105</v>
          </cell>
          <cell r="DN734" t="str">
            <v>https://jepcolombia.sharepoint.com/:b:/g/SE/DAJ/SDC/ERYG8UmsEYBAuNrzPSv8MMYBm7wt_r7FkNxQoJUUO1VvZA?e=ikoFmA</v>
          </cell>
          <cell r="DO734" t="str">
            <v>Mediante Otrosí N°1 el 26/12/2023 se publica la adición y prórroga del contrato JEP-678-2023</v>
          </cell>
          <cell r="DP734" t="str">
            <v>En ejecución</v>
          </cell>
          <cell r="DQ734" t="str">
            <v>Adición y prorroga</v>
          </cell>
          <cell r="DR734" t="str">
            <v>N/A</v>
          </cell>
          <cell r="DS734" t="str">
            <v>DERECHO</v>
          </cell>
          <cell r="DT734" t="str">
            <v>N/A</v>
          </cell>
          <cell r="DU734" t="str">
            <v>FEMENINO</v>
          </cell>
        </row>
        <row r="735">
          <cell r="AY735" t="str">
            <v>JEP-671-2023</v>
          </cell>
          <cell r="AZ735" t="str">
            <v>JEP-CSPO-660-2023</v>
          </cell>
          <cell r="BA735" t="str">
            <v>Carlos Torres</v>
          </cell>
          <cell r="BB735">
            <v>45090</v>
          </cell>
          <cell r="BC735" t="str">
            <v>Jaime Andres Ortega Mazorra</v>
          </cell>
          <cell r="BD735" t="str">
            <v>Contratos o convenios que no requieren pluralidad de ofertas</v>
          </cell>
          <cell r="BE735" t="str">
            <v>1. Prestación de servicios</v>
          </cell>
          <cell r="BF735" t="str">
            <v>Cédula de ciudadanía</v>
          </cell>
          <cell r="BG735">
            <v>10547235</v>
          </cell>
          <cell r="BH735">
            <v>9</v>
          </cell>
          <cell r="BI735" t="str">
            <v>Persona Natural</v>
          </cell>
          <cell r="BJ735" t="str">
            <v>Chía</v>
          </cell>
          <cell r="BK735" t="str">
            <v>Prestar servicios profesionales especializados para acompañar a la Secretaría Ejecutiva en los procesos de control, gestión y medición del desempeño de los procesos a cargo de la Secretaría Ejecutiva</v>
          </cell>
          <cell r="BL735" t="str">
            <v>Funciones de la dependencia</v>
          </cell>
          <cell r="BM735" t="str">
            <v>Harvey Danilo Suárez Morales</v>
          </cell>
          <cell r="BN735" t="str">
            <v>Secretaría Ejecutiva</v>
          </cell>
          <cell r="BO735" t="str">
            <v>A- Despacho Secretaría Ejecutiva</v>
          </cell>
          <cell r="BP735" t="str">
            <v>Ana María Olivella López</v>
          </cell>
          <cell r="BQ735">
            <v>49771516</v>
          </cell>
          <cell r="BR735" t="str">
            <v>A - Despacho Secretaría Ejecutiva</v>
          </cell>
          <cell r="BS735" t="str">
            <v>N/A</v>
          </cell>
          <cell r="BT735" t="str">
            <v>N/A</v>
          </cell>
          <cell r="BU735" t="str">
            <v>N/A</v>
          </cell>
          <cell r="BV735" t="str">
            <v>Inversión</v>
          </cell>
          <cell r="BW735">
            <v>114207558</v>
          </cell>
          <cell r="BX735" t="str">
            <v>N/A</v>
          </cell>
          <cell r="BY735" t="str">
            <v>N/A</v>
          </cell>
          <cell r="BZ735">
            <v>17304178</v>
          </cell>
          <cell r="CA735" t="str">
            <v>N/A</v>
          </cell>
          <cell r="CB735">
            <v>91423</v>
          </cell>
          <cell r="CC735">
            <v>328123</v>
          </cell>
          <cell r="CD735" t="str">
            <v xml:space="preserve">	2022011000068</v>
          </cell>
          <cell r="CE735">
            <v>45092</v>
          </cell>
          <cell r="CF735">
            <v>45097</v>
          </cell>
          <cell r="CG735" t="str">
            <v>N/A</v>
          </cell>
          <cell r="CH735" t="str">
            <v>N/A</v>
          </cell>
          <cell r="CI735" t="str">
            <v>N/A</v>
          </cell>
          <cell r="CJ735" t="str">
            <v>N/A</v>
          </cell>
          <cell r="CK735" t="str">
            <v>N/A</v>
          </cell>
          <cell r="CL735">
            <v>0</v>
          </cell>
          <cell r="CM735" t="str">
            <v>N/A</v>
          </cell>
          <cell r="CN735">
            <v>0</v>
          </cell>
          <cell r="CO735" t="str">
            <v>N/A</v>
          </cell>
          <cell r="CP735">
            <v>0</v>
          </cell>
          <cell r="CQ735" t="str">
            <v>N/A</v>
          </cell>
          <cell r="CR735">
            <v>0</v>
          </cell>
          <cell r="CS735" t="str">
            <v>N/A</v>
          </cell>
          <cell r="CT735">
            <v>0</v>
          </cell>
          <cell r="CU735" t="str">
            <v>N/A</v>
          </cell>
          <cell r="CV735">
            <v>0</v>
          </cell>
          <cell r="CW735">
            <v>114207558</v>
          </cell>
          <cell r="CX735" t="str">
            <v>NO</v>
          </cell>
          <cell r="CY735" t="str">
            <v>N/A</v>
          </cell>
          <cell r="CZ735" t="str">
            <v>N/A</v>
          </cell>
          <cell r="DA735" t="str">
            <v>N/A</v>
          </cell>
          <cell r="DB735">
            <v>45291</v>
          </cell>
          <cell r="DC735">
            <v>45291</v>
          </cell>
          <cell r="DD735">
            <v>-51</v>
          </cell>
          <cell r="DE735" t="str">
            <v>NO</v>
          </cell>
          <cell r="DF735" t="str">
            <v>Bogotá D.C.</v>
          </cell>
          <cell r="DG735" t="str">
            <v>Cumplimiento</v>
          </cell>
          <cell r="DH735" t="str">
            <v xml:space="preserve">	47-47-101002044</v>
          </cell>
          <cell r="DI735">
            <v>0</v>
          </cell>
          <cell r="DJ735" t="str">
            <v>Seguros del Estado S.A.</v>
          </cell>
          <cell r="DK735">
            <v>45093</v>
          </cell>
          <cell r="DL735" t="str">
            <v>15/06/2023 - 30/06/2024</v>
          </cell>
          <cell r="DM735">
            <v>45093</v>
          </cell>
          <cell r="DN735" t="str">
            <v>https://jepcolombia.sharepoint.com/:b:/g/SE/DAJ/SDC/EekeepBW3OpOmkyQxlw7aTYB7al9s_MGlSIHCBLYuCSs7Q?e=GNPg4t</v>
          </cell>
          <cell r="DO735" t="str">
            <v>Ninguna</v>
          </cell>
          <cell r="DP735" t="str">
            <v>Terminado</v>
          </cell>
          <cell r="DQ735" t="str">
            <v>Ingreso</v>
          </cell>
          <cell r="DR735" t="str">
            <v>N/A</v>
          </cell>
          <cell r="DS735" t="str">
            <v>CONTADURIA PUBLICA</v>
          </cell>
          <cell r="DT735" t="str">
            <v>N/A</v>
          </cell>
          <cell r="DU735" t="str">
            <v>MASCULINO</v>
          </cell>
        </row>
        <row r="736">
          <cell r="AY736" t="str">
            <v>JEP-684-2023</v>
          </cell>
          <cell r="AZ736" t="str">
            <v>JEP-CSPO-672-2023</v>
          </cell>
          <cell r="BA736" t="str">
            <v>Clara Torres</v>
          </cell>
          <cell r="BB736">
            <v>45105</v>
          </cell>
          <cell r="BC736" t="str">
            <v>Sandra Milena Castro Díaz</v>
          </cell>
          <cell r="BD736" t="str">
            <v>Contratos o convenios que no requieren pluralidad de ofertas</v>
          </cell>
          <cell r="BE736" t="str">
            <v>1. Prestación de servicios</v>
          </cell>
          <cell r="BF736" t="str">
            <v>Cédula de ciudadanía</v>
          </cell>
          <cell r="BG736">
            <v>52851056</v>
          </cell>
          <cell r="BH736">
            <v>2</v>
          </cell>
          <cell r="BI736" t="str">
            <v>Persona Natural</v>
          </cell>
          <cell r="BJ736" t="str">
            <v>Bogotá D.C.</v>
          </cell>
          <cell r="BK736" t="str">
            <v>Prestar servicios profesionales para apoyar y acompañar al despacho de la Secretaría Ejecutiva en el seguimiento, elaboración, revisión de las actividades relacionados con la gestión de la dependencia</v>
          </cell>
          <cell r="BL736" t="str">
            <v>Funciones de la dependencia</v>
          </cell>
          <cell r="BM736" t="str">
            <v>Harvey Danilo Suárez Morales</v>
          </cell>
          <cell r="BN736" t="str">
            <v>Secretaría Ejecutiva</v>
          </cell>
          <cell r="BO736" t="str">
            <v>A- Despacho Secretaría Ejecutiva</v>
          </cell>
          <cell r="BP736" t="str">
            <v>José Crispin Díaz Urrego</v>
          </cell>
          <cell r="BQ736">
            <v>79208818</v>
          </cell>
          <cell r="BR736" t="str">
            <v>A - Despacho Secretaría Ejecutiva</v>
          </cell>
          <cell r="BS736" t="str">
            <v>Maria del Pilar Torres Navarrete Septiembre 22 al 13 de octubre</v>
          </cell>
          <cell r="BT736" t="str">
            <v>N/A</v>
          </cell>
          <cell r="BU736" t="str">
            <v>N/A</v>
          </cell>
          <cell r="BV736" t="str">
            <v>Inversión</v>
          </cell>
          <cell r="BW736">
            <v>41428818</v>
          </cell>
          <cell r="BX736" t="str">
            <v>N/A</v>
          </cell>
          <cell r="BY736" t="str">
            <v>N/A</v>
          </cell>
          <cell r="BZ736">
            <v>6982386</v>
          </cell>
          <cell r="CA736" t="str">
            <v>N/A</v>
          </cell>
          <cell r="CB736">
            <v>95623</v>
          </cell>
          <cell r="CC736">
            <v>367223</v>
          </cell>
          <cell r="CD736">
            <v>2022011000068</v>
          </cell>
          <cell r="CE736">
            <v>45114</v>
          </cell>
          <cell r="CF736">
            <v>45119</v>
          </cell>
          <cell r="CG736" t="str">
            <v>N/A</v>
          </cell>
          <cell r="CH736" t="str">
            <v>N/A</v>
          </cell>
          <cell r="CI736" t="str">
            <v>N/A</v>
          </cell>
          <cell r="CJ736" t="str">
            <v>N/A</v>
          </cell>
          <cell r="CK736" t="str">
            <v>N/A</v>
          </cell>
          <cell r="CL736">
            <v>-1861968</v>
          </cell>
          <cell r="CM736" t="str">
            <v>21/12/202</v>
          </cell>
          <cell r="CN736">
            <v>19061900</v>
          </cell>
          <cell r="CO736" t="str">
            <v>21/12/202</v>
          </cell>
          <cell r="CP736">
            <v>0</v>
          </cell>
          <cell r="CQ736" t="str">
            <v>N/A</v>
          </cell>
          <cell r="CR736">
            <v>0</v>
          </cell>
          <cell r="CS736" t="str">
            <v>N/A</v>
          </cell>
          <cell r="CT736">
            <v>1</v>
          </cell>
          <cell r="CU736" t="str">
            <v>21/12/202</v>
          </cell>
          <cell r="CV736">
            <v>75</v>
          </cell>
          <cell r="CW736">
            <v>58628750</v>
          </cell>
          <cell r="CX736" t="str">
            <v>SI</v>
          </cell>
          <cell r="CY736">
            <v>19061900</v>
          </cell>
          <cell r="CZ736" t="str">
            <v>N/A</v>
          </cell>
          <cell r="DA736" t="str">
            <v>N/A</v>
          </cell>
          <cell r="DB736">
            <v>45291</v>
          </cell>
          <cell r="DC736">
            <v>45366</v>
          </cell>
          <cell r="DD736">
            <v>24</v>
          </cell>
          <cell r="DE736" t="str">
            <v>NO</v>
          </cell>
          <cell r="DF736" t="str">
            <v>Bogotá D.C.</v>
          </cell>
          <cell r="DG736" t="str">
            <v>Cumplimiento</v>
          </cell>
          <cell r="DH736" t="str">
            <v>14-47-101025929</v>
          </cell>
          <cell r="DI736">
            <v>0</v>
          </cell>
          <cell r="DJ736" t="str">
            <v>Seguros del Estado S.A.</v>
          </cell>
          <cell r="DK736">
            <v>45117</v>
          </cell>
          <cell r="DL736" t="str">
            <v>07/07/2023 - 01/07/2024</v>
          </cell>
          <cell r="DM736">
            <v>45117</v>
          </cell>
          <cell r="DN736" t="str">
            <v>https://jepcolombia.sharepoint.com/:b:/g/SE/DAJ/SDC/EUIsUitQ8mVDqxLxQTuYbj8B9HftV53OGLEHK69Yuo3HjA?e=PZZfWP</v>
          </cell>
          <cell r="DO736" t="str">
            <v xml:space="preserve">Mediante otrosí N°2 del 21/12/2023 se publica adición y prórroga del contrato JEP-684-2023 </v>
          </cell>
          <cell r="DP736" t="str">
            <v>En ejecución</v>
          </cell>
          <cell r="DQ736" t="str">
            <v>Adición y prorroga</v>
          </cell>
          <cell r="DR736" t="str">
            <v>N/A</v>
          </cell>
          <cell r="DS736" t="str">
            <v>ADMNISTRACIÓN DE EMPRESAS</v>
          </cell>
          <cell r="DT736" t="str">
            <v>ESPECIALISTA EN GERENCIA FINANCIERA</v>
          </cell>
          <cell r="DU736" t="str">
            <v>FEMENINO</v>
          </cell>
        </row>
        <row r="737">
          <cell r="AY737" t="str">
            <v>JEP-700-2023</v>
          </cell>
          <cell r="AZ737" t="str">
            <v>JEP-CSPO-686-2023</v>
          </cell>
          <cell r="BA737" t="str">
            <v>Camila Mendez</v>
          </cell>
          <cell r="BB737">
            <v>45118</v>
          </cell>
          <cell r="BC737" t="str">
            <v xml:space="preserve">Gabriel Jaime Macía Soto </v>
          </cell>
          <cell r="BD737" t="str">
            <v>Contratos o convenios que no requieren pluralidad de ofertas</v>
          </cell>
          <cell r="BE737" t="str">
            <v>1. Prestación de servicios</v>
          </cell>
          <cell r="BF737" t="str">
            <v>Cédula de ciudadanía</v>
          </cell>
          <cell r="BG737">
            <v>71733713</v>
          </cell>
          <cell r="BH737">
            <v>7</v>
          </cell>
          <cell r="BI737" t="str">
            <v>Persona Natural</v>
          </cell>
          <cell r="BJ737" t="str">
            <v>Bogotá D.C.</v>
          </cell>
          <cell r="BK737" t="str">
            <v>Prestar servicios profesionales para apoyar a la Subdirección de Comunicaciones en la conceptualización, producción, edición y distribución de contenidos internos y externos para la difusión de los nuevos casos de la JEP y el sistema restaurativo, en concordancia con la estrategia y la política de comunicaciones de la entidad</v>
          </cell>
          <cell r="BL737" t="str">
            <v>Funciones de la dependencia</v>
          </cell>
          <cell r="BM737" t="str">
            <v>Harvey Danilo Suárez Morales</v>
          </cell>
          <cell r="BN737" t="str">
            <v>Secretaría Ejecutiva</v>
          </cell>
          <cell r="BO737" t="str">
            <v>AA- Subdirección de Comunicaciones</v>
          </cell>
          <cell r="BP737" t="str">
            <v>Hernando Salazar Palacio</v>
          </cell>
          <cell r="BQ737">
            <v>14238439</v>
          </cell>
          <cell r="BR737" t="str">
            <v>AA - Subdirección de Comunicaciones</v>
          </cell>
          <cell r="BS737" t="str">
            <v>N/A</v>
          </cell>
          <cell r="BT737" t="str">
            <v>N/A</v>
          </cell>
          <cell r="BU737" t="str">
            <v>N/A</v>
          </cell>
          <cell r="BV737" t="str">
            <v>Inversión</v>
          </cell>
          <cell r="BW737">
            <v>41894316</v>
          </cell>
          <cell r="BX737" t="str">
            <v>N/A</v>
          </cell>
          <cell r="BY737" t="str">
            <v>N/A</v>
          </cell>
          <cell r="BZ737">
            <v>6982386</v>
          </cell>
          <cell r="CA737" t="str">
            <v>N/A</v>
          </cell>
          <cell r="CB737">
            <v>94223</v>
          </cell>
          <cell r="CC737">
            <v>385023</v>
          </cell>
          <cell r="CD737">
            <v>2022011000068</v>
          </cell>
          <cell r="CE737">
            <v>45120</v>
          </cell>
          <cell r="CF737">
            <v>45124</v>
          </cell>
          <cell r="CG737" t="str">
            <v>N/A</v>
          </cell>
          <cell r="CH737" t="str">
            <v>N/A</v>
          </cell>
          <cell r="CI737" t="str">
            <v>N/A</v>
          </cell>
          <cell r="CJ737" t="str">
            <v>N/A</v>
          </cell>
          <cell r="CK737" t="str">
            <v>N/A</v>
          </cell>
          <cell r="CL737">
            <v>0</v>
          </cell>
          <cell r="CM737" t="str">
            <v>N/A</v>
          </cell>
          <cell r="CN737">
            <v>0</v>
          </cell>
          <cell r="CO737" t="str">
            <v>N/A</v>
          </cell>
          <cell r="CP737">
            <v>0</v>
          </cell>
          <cell r="CQ737" t="str">
            <v>N/A</v>
          </cell>
          <cell r="CR737">
            <v>0</v>
          </cell>
          <cell r="CS737" t="str">
            <v>N/A</v>
          </cell>
          <cell r="CT737">
            <v>0</v>
          </cell>
          <cell r="CU737" t="str">
            <v>N/A</v>
          </cell>
          <cell r="CV737">
            <v>0</v>
          </cell>
          <cell r="CW737">
            <v>41894316</v>
          </cell>
          <cell r="CX737" t="str">
            <v>NO</v>
          </cell>
          <cell r="CY737" t="str">
            <v>N/A</v>
          </cell>
          <cell r="CZ737" t="str">
            <v>N/A</v>
          </cell>
          <cell r="DA737" t="str">
            <v>N/A</v>
          </cell>
          <cell r="DB737">
            <v>45291</v>
          </cell>
          <cell r="DC737">
            <v>45291</v>
          </cell>
          <cell r="DD737">
            <v>-51</v>
          </cell>
          <cell r="DE737" t="str">
            <v>NO</v>
          </cell>
          <cell r="DF737" t="str">
            <v>Bogotá D.C.</v>
          </cell>
          <cell r="DG737" t="str">
            <v>Cumplimiento</v>
          </cell>
          <cell r="DH737" t="str">
            <v>340 47 994000047123</v>
          </cell>
          <cell r="DI737">
            <v>0</v>
          </cell>
          <cell r="DJ737" t="str">
            <v>Aseguradora Solidaria de Colombia</v>
          </cell>
          <cell r="DK737">
            <v>45120</v>
          </cell>
          <cell r="DL737" t="str">
            <v>13/07/2023 - 10/07/2024</v>
          </cell>
          <cell r="DM737">
            <v>45121</v>
          </cell>
          <cell r="DN737" t="str">
            <v>https://jepcolombia.sharepoint.com/:b:/g/SE/DAJ/SDC/ERR0OtZosOJGpUFKhyIe8xEBZiCoqtEKyzXsI3ZZ63sUXg?e=2ehpwD</v>
          </cell>
          <cell r="DO737" t="str">
            <v>Ninguna</v>
          </cell>
          <cell r="DP737" t="str">
            <v>Terminado</v>
          </cell>
          <cell r="DQ737" t="str">
            <v>Ingreso</v>
          </cell>
          <cell r="DR737" t="str">
            <v>N/A</v>
          </cell>
          <cell r="DS737" t="str">
            <v>COMUNICACIÓN SOCIAL</v>
          </cell>
          <cell r="DT737" t="str">
            <v>ESPECIALISTA EN COMUNICAICÓN ESTRATEGICA</v>
          </cell>
          <cell r="DU737" t="str">
            <v>MASCULINO</v>
          </cell>
        </row>
        <row r="738">
          <cell r="AY738" t="str">
            <v>JEP-769-2023</v>
          </cell>
          <cell r="AZ738" t="str">
            <v>JEP-CSPO-744-2023</v>
          </cell>
          <cell r="BA738" t="str">
            <v>Arinson Ruiz</v>
          </cell>
          <cell r="BB738">
            <v>45176</v>
          </cell>
          <cell r="BC738" t="str">
            <v>Jhon Carlos Saavedra Ramos</v>
          </cell>
          <cell r="BD738" t="str">
            <v>Contratos o convenios que no requieren pluralidad de ofertas</v>
          </cell>
          <cell r="BE738" t="str">
            <v>1. Prestación de servicios</v>
          </cell>
          <cell r="BF738" t="str">
            <v>Cedula de ciudadania</v>
          </cell>
          <cell r="BG738">
            <v>79900921</v>
          </cell>
          <cell r="BH738">
            <v>8</v>
          </cell>
          <cell r="BI738" t="str">
            <v>Persona Natural</v>
          </cell>
          <cell r="BJ738" t="str">
            <v>Bogotá D.C.</v>
          </cell>
          <cell r="BK738" t="str">
            <v>Prestar servicios profesionales para apoyar y acompañar a la dirección de tecnologías de la información (dti) en el seguimiento al sistema vista, en las actividades relacionadas con la identificación de nuevas necesidades, especificación de requerimientos y gestión del ciclo de desarrollo de estos. además, apoyar la evolución del gobierno de datos y la arquitectura de tI</v>
          </cell>
          <cell r="BL738" t="str">
            <v>Funciones de la dependencia</v>
          </cell>
          <cell r="BM738" t="str">
            <v>Harvey Danilo Suárez Morales</v>
          </cell>
          <cell r="BN738" t="str">
            <v>Secretaría Ejecutiva</v>
          </cell>
          <cell r="BO738" t="str">
            <v>C- Dirección de TI</v>
          </cell>
          <cell r="BP738" t="str">
            <v>Diana Lucia Pinilla Marín</v>
          </cell>
          <cell r="BQ738">
            <v>52021909</v>
          </cell>
          <cell r="BR738" t="str">
            <v>C- Dirección de TI</v>
          </cell>
          <cell r="BS738" t="str">
            <v>N/A</v>
          </cell>
          <cell r="BT738" t="str">
            <v>N/A</v>
          </cell>
          <cell r="BU738" t="str">
            <v>N/A</v>
          </cell>
          <cell r="BV738" t="str">
            <v>Inversión</v>
          </cell>
          <cell r="BW738">
            <v>43032024</v>
          </cell>
          <cell r="BX738" t="str">
            <v>N/A</v>
          </cell>
          <cell r="BY738" t="str">
            <v>N/A</v>
          </cell>
          <cell r="BZ738">
            <v>10758006</v>
          </cell>
          <cell r="CA738" t="str">
            <v>N/A</v>
          </cell>
          <cell r="CB738">
            <v>106823</v>
          </cell>
          <cell r="CC738">
            <v>507523</v>
          </cell>
          <cell r="CD738">
            <v>2022011000049</v>
          </cell>
          <cell r="CE738">
            <v>45177</v>
          </cell>
          <cell r="CF738">
            <v>45180</v>
          </cell>
          <cell r="CG738" t="str">
            <v>N/A</v>
          </cell>
          <cell r="CH738" t="str">
            <v>N/A</v>
          </cell>
          <cell r="CI738" t="str">
            <v>N/A</v>
          </cell>
          <cell r="CJ738" t="str">
            <v>N/A</v>
          </cell>
          <cell r="CK738" t="str">
            <v>N/A</v>
          </cell>
          <cell r="CL738">
            <v>0</v>
          </cell>
          <cell r="CM738" t="str">
            <v>N/A</v>
          </cell>
          <cell r="CN738">
            <v>0</v>
          </cell>
          <cell r="CO738" t="str">
            <v>N/A</v>
          </cell>
          <cell r="CP738">
            <v>0</v>
          </cell>
          <cell r="CQ738" t="str">
            <v>N/A</v>
          </cell>
          <cell r="CR738">
            <v>0</v>
          </cell>
          <cell r="CS738" t="str">
            <v>N/A</v>
          </cell>
          <cell r="CT738">
            <v>0</v>
          </cell>
          <cell r="CU738" t="str">
            <v>N/A</v>
          </cell>
          <cell r="CV738">
            <v>0</v>
          </cell>
          <cell r="CW738">
            <v>43032024</v>
          </cell>
          <cell r="CX738" t="str">
            <v>NO</v>
          </cell>
          <cell r="CY738" t="str">
            <v>N/A</v>
          </cell>
          <cell r="CZ738" t="str">
            <v>N/A</v>
          </cell>
          <cell r="DA738" t="str">
            <v>N/A</v>
          </cell>
          <cell r="DB738">
            <v>45291</v>
          </cell>
          <cell r="DC738">
            <v>45291</v>
          </cell>
          <cell r="DD738">
            <v>-51</v>
          </cell>
          <cell r="DE738" t="str">
            <v>NO</v>
          </cell>
          <cell r="DF738" t="str">
            <v>Bogotá D.C.</v>
          </cell>
          <cell r="DG738" t="str">
            <v>Cumplimiento</v>
          </cell>
          <cell r="DH738" t="str">
            <v>21-45-101421691</v>
          </cell>
          <cell r="DI738">
            <v>0</v>
          </cell>
          <cell r="DJ738" t="str">
            <v>Seguros del Estado S.A.</v>
          </cell>
          <cell r="DK738">
            <v>45177</v>
          </cell>
          <cell r="DL738" t="str">
            <v>8/09/2023 - 1/07/2024</v>
          </cell>
          <cell r="DM738">
            <v>45177</v>
          </cell>
          <cell r="DN738" t="str">
            <v>https://jepcolombia.sharepoint.com/:b:/g/SE/DAJ/SDC/EQza3sMeQ0FEowKegv1cPtwBN_ACwKEVV5qa1HBe41NtUw?e=OmhZLX</v>
          </cell>
          <cell r="DO738" t="str">
            <v>Ninguna</v>
          </cell>
          <cell r="DP738" t="str">
            <v>Terminado</v>
          </cell>
          <cell r="DQ738" t="str">
            <v>Ingreso</v>
          </cell>
          <cell r="DR738" t="str">
            <v>N/A</v>
          </cell>
          <cell r="DS738" t="str">
            <v>INGENIERIA DE SISTEMAS</v>
          </cell>
          <cell r="DT738" t="str">
            <v>N/A</v>
          </cell>
          <cell r="DU738" t="str">
            <v>MASCULINO</v>
          </cell>
        </row>
        <row r="739">
          <cell r="AY739" t="str">
            <v>JEP-702-2023</v>
          </cell>
          <cell r="AZ739" t="str">
            <v>JEP-CSPO-688-2023</v>
          </cell>
          <cell r="BA739" t="str">
            <v>Carlos Torres</v>
          </cell>
          <cell r="BB739">
            <v>45119</v>
          </cell>
          <cell r="BC739" t="str">
            <v>Angie Katherine Barrera Becerra</v>
          </cell>
          <cell r="BD739" t="str">
            <v>Contratos o convenios que no requieren pluralidad de ofertas</v>
          </cell>
          <cell r="BE739" t="str">
            <v>1. Prestación de servicios</v>
          </cell>
          <cell r="BF739" t="str">
            <v>Cédula de ciudadanía</v>
          </cell>
          <cell r="BG739">
            <v>1032414974</v>
          </cell>
          <cell r="BH739">
            <v>3</v>
          </cell>
          <cell r="BI739" t="str">
            <v>Persona Natural</v>
          </cell>
          <cell r="BJ739" t="str">
            <v>Bogotá D.C.</v>
          </cell>
          <cell r="BK739" t="str">
            <v>Prestar servicios profesionales especializados para apoyar y acompañar a la subsecretaría ejecutiva en el relacionamiento, la estrategia de comunicación, sensibilización, diseño de materiales, y demás funciones a cargo de los departamentos que la componen</v>
          </cell>
          <cell r="BL739" t="str">
            <v>Administrativo Transversal</v>
          </cell>
          <cell r="BM739" t="str">
            <v>Harvey Danilo Suárez Morales</v>
          </cell>
          <cell r="BN739" t="str">
            <v>Secretaría Ejecutiva</v>
          </cell>
          <cell r="BO739" t="str">
            <v>B- Subsecretaría Ejecutiva</v>
          </cell>
          <cell r="BP739" t="str">
            <v>Maria del Pilar Torres Navarrete</v>
          </cell>
          <cell r="BQ739">
            <v>52107153</v>
          </cell>
          <cell r="BR739" t="str">
            <v>B - Subsecretaría Ejecutiva</v>
          </cell>
          <cell r="BS739" t="str">
            <v>N/A</v>
          </cell>
          <cell r="BT739" t="str">
            <v>N/A</v>
          </cell>
          <cell r="BU739" t="str">
            <v>N/A</v>
          </cell>
          <cell r="BV739" t="str">
            <v>Inversión</v>
          </cell>
          <cell r="BW739">
            <v>43260409</v>
          </cell>
          <cell r="BX739" t="str">
            <v>N/A</v>
          </cell>
          <cell r="BY739" t="str">
            <v>N/A</v>
          </cell>
          <cell r="BZ739">
            <v>7589549</v>
          </cell>
          <cell r="CA739" t="str">
            <v>N/A</v>
          </cell>
          <cell r="CB739">
            <v>95823</v>
          </cell>
          <cell r="CC739">
            <v>385223</v>
          </cell>
          <cell r="CD739">
            <v>2022011000068</v>
          </cell>
          <cell r="CE739">
            <v>45120</v>
          </cell>
          <cell r="CF739">
            <v>45125</v>
          </cell>
          <cell r="CG739" t="str">
            <v>N/A</v>
          </cell>
          <cell r="CH739" t="str">
            <v>N/A</v>
          </cell>
          <cell r="CI739" t="str">
            <v>N/A</v>
          </cell>
          <cell r="CJ739" t="str">
            <v>N/A</v>
          </cell>
          <cell r="CK739" t="str">
            <v>N/A</v>
          </cell>
          <cell r="CL739">
            <v>0</v>
          </cell>
          <cell r="CM739" t="str">
            <v>N/A</v>
          </cell>
          <cell r="CN739">
            <v>0</v>
          </cell>
          <cell r="CO739" t="str">
            <v>N/A</v>
          </cell>
          <cell r="CP739">
            <v>0</v>
          </cell>
          <cell r="CQ739" t="str">
            <v>N/A</v>
          </cell>
          <cell r="CR739">
            <v>0</v>
          </cell>
          <cell r="CS739" t="str">
            <v>N/A</v>
          </cell>
          <cell r="CT739">
            <v>0</v>
          </cell>
          <cell r="CU739" t="str">
            <v>N/A</v>
          </cell>
          <cell r="CV739">
            <v>0</v>
          </cell>
          <cell r="CW739">
            <v>43260409</v>
          </cell>
          <cell r="CX739" t="str">
            <v>NO</v>
          </cell>
          <cell r="CY739" t="str">
            <v>N/A</v>
          </cell>
          <cell r="CZ739" t="str">
            <v>N/A</v>
          </cell>
          <cell r="DA739" t="str">
            <v>N/A</v>
          </cell>
          <cell r="DB739">
            <v>45291</v>
          </cell>
          <cell r="DC739">
            <v>45291</v>
          </cell>
          <cell r="DD739">
            <v>-51</v>
          </cell>
          <cell r="DE739" t="str">
            <v>NO</v>
          </cell>
          <cell r="DF739" t="str">
            <v>Bogotá D.C.</v>
          </cell>
          <cell r="DG739" t="str">
            <v>Cumplimiento</v>
          </cell>
          <cell r="DH739" t="str">
            <v>3686675-6</v>
          </cell>
          <cell r="DI739" t="str">
            <v>NR</v>
          </cell>
          <cell r="DJ739" t="str">
            <v>Suramericana</v>
          </cell>
          <cell r="DK739">
            <v>45119</v>
          </cell>
          <cell r="DL739" t="str">
            <v>13/07/2023 - 10/07/2024</v>
          </cell>
          <cell r="DM739">
            <v>45125</v>
          </cell>
          <cell r="DN739" t="str">
            <v>https://jepcolombia.sharepoint.com/:b:/g/SE/DAJ/SDC/EZ34pLelxmBMtr4av2bzTjUB9Y0MNtY76KSB1bakyUvouQ?e=hrOhyk</v>
          </cell>
          <cell r="DO739" t="str">
            <v>Ninguna</v>
          </cell>
          <cell r="DP739" t="str">
            <v>Terminado</v>
          </cell>
          <cell r="DQ739" t="str">
            <v>Ingreso</v>
          </cell>
          <cell r="DR739" t="str">
            <v>N/A</v>
          </cell>
          <cell r="DS739" t="str">
            <v>DISEÑO GRÁFICO</v>
          </cell>
          <cell r="DT739" t="str">
            <v>N/A</v>
          </cell>
          <cell r="DU739" t="str">
            <v>FEMENINO</v>
          </cell>
        </row>
        <row r="740">
          <cell r="AY740" t="str">
            <v>JEP-630-2023</v>
          </cell>
          <cell r="AZ740" t="str">
            <v>JEP-CSPO-626-2023</v>
          </cell>
          <cell r="BA740" t="str">
            <v>Laura Paredes</v>
          </cell>
          <cell r="BB740">
            <v>45063</v>
          </cell>
          <cell r="BC740" t="str">
            <v>Diana Gómez Leon</v>
          </cell>
          <cell r="BD740" t="str">
            <v>Contratos o convenios que no requieren pluralidad de ofertas</v>
          </cell>
          <cell r="BE740" t="str">
            <v>1. Prestación de servicios</v>
          </cell>
          <cell r="BF740" t="str">
            <v>Cédula de ciudadanía</v>
          </cell>
          <cell r="BG740">
            <v>39543360</v>
          </cell>
          <cell r="BH740">
            <v>9</v>
          </cell>
          <cell r="BI740" t="str">
            <v>Persona Natural</v>
          </cell>
          <cell r="BJ740" t="str">
            <v>Bogotá D.C</v>
          </cell>
          <cell r="BK740" t="str">
            <v>Prestar servicios profesionales a la Secretaría Ejecutiva en el apoyo y acompañamiento para la estructuración de proyectos restaurativos exploratorios promoviendo espacios de articulación interinstitucional que puedan atender medidas en el marco de posibles políticas públicas a nivel nacional y territorial sobre el Sistema Restaurativo, propiciando el desarrollo de iniciativas de TOAR anticipados y eventuales sanciones</v>
          </cell>
          <cell r="BL740" t="str">
            <v>Administrativo Transversal</v>
          </cell>
          <cell r="BM740" t="str">
            <v>Harvey Danilo Suarez Morales</v>
          </cell>
          <cell r="BN740" t="str">
            <v>Secretaría Ejecutiva</v>
          </cell>
          <cell r="BO740" t="str">
            <v>B- Subsecretaría Ejecutiva</v>
          </cell>
          <cell r="BP740" t="str">
            <v>Angela Maria Mora Soto</v>
          </cell>
          <cell r="BQ740">
            <v>52085127</v>
          </cell>
          <cell r="BR740" t="str">
            <v>B - Subsecretaría Ejecutiva</v>
          </cell>
          <cell r="BS740" t="str">
            <v>N/A</v>
          </cell>
          <cell r="BT740" t="str">
            <v>N/A</v>
          </cell>
          <cell r="BU740" t="str">
            <v>N/A</v>
          </cell>
          <cell r="BV740" t="str">
            <v>Inversión</v>
          </cell>
          <cell r="BW740">
            <v>36789282</v>
          </cell>
          <cell r="BX740" t="str">
            <v>N/A</v>
          </cell>
          <cell r="BY740" t="str">
            <v>N/A</v>
          </cell>
          <cell r="BZ740">
            <v>14522089</v>
          </cell>
          <cell r="CA740" t="str">
            <v>N/A</v>
          </cell>
          <cell r="CB740">
            <v>93423</v>
          </cell>
          <cell r="CC740">
            <v>261123</v>
          </cell>
          <cell r="CD740">
            <v>2022011000068</v>
          </cell>
          <cell r="CE740">
            <v>45064</v>
          </cell>
          <cell r="CF740">
            <v>45065</v>
          </cell>
          <cell r="CG740" t="str">
            <v>N/A</v>
          </cell>
          <cell r="CH740" t="str">
            <v>N/A</v>
          </cell>
          <cell r="CI740" t="str">
            <v>N/A</v>
          </cell>
          <cell r="CJ740" t="str">
            <v>N/A</v>
          </cell>
          <cell r="CK740" t="str">
            <v>N/A</v>
          </cell>
          <cell r="CL740">
            <v>0</v>
          </cell>
          <cell r="CM740" t="str">
            <v>N/A</v>
          </cell>
          <cell r="CN740">
            <v>0</v>
          </cell>
          <cell r="CO740" t="str">
            <v>N/A</v>
          </cell>
          <cell r="CP740">
            <v>0</v>
          </cell>
          <cell r="CQ740" t="str">
            <v>N/A</v>
          </cell>
          <cell r="CR740">
            <v>0</v>
          </cell>
          <cell r="CS740" t="str">
            <v>N/A</v>
          </cell>
          <cell r="CT740">
            <v>0</v>
          </cell>
          <cell r="CU740">
            <v>0</v>
          </cell>
          <cell r="CV740">
            <v>0</v>
          </cell>
          <cell r="CW740">
            <v>36789282</v>
          </cell>
          <cell r="CX740" t="str">
            <v>NO</v>
          </cell>
          <cell r="CY740" t="str">
            <v>N/A</v>
          </cell>
          <cell r="CZ740" t="str">
            <v>N/A</v>
          </cell>
          <cell r="DA740" t="str">
            <v>N/A</v>
          </cell>
          <cell r="DB740">
            <v>45138</v>
          </cell>
          <cell r="DC740">
            <v>45138</v>
          </cell>
          <cell r="DD740">
            <v>-204</v>
          </cell>
          <cell r="DE740" t="str">
            <v>NO</v>
          </cell>
          <cell r="DF740" t="str">
            <v>Bogotá D.C.</v>
          </cell>
          <cell r="DG740" t="str">
            <v>Cumplimiento</v>
          </cell>
          <cell r="DH740" t="str">
            <v>33-47-101011528</v>
          </cell>
          <cell r="DI740">
            <v>0</v>
          </cell>
          <cell r="DJ740" t="str">
            <v>Seguros del Estado S.A.</v>
          </cell>
          <cell r="DK740">
            <v>45063</v>
          </cell>
          <cell r="DL740" t="str">
            <v>18/05/2023 - 31/01/2024</v>
          </cell>
          <cell r="DM740">
            <v>45065</v>
          </cell>
          <cell r="DN740" t="str">
            <v>https://jepcolombia.sharepoint.com/:b:/g/SE/DAJ/SDC/EeIL9g5yjJBOqWDhVUNG7ScBpEjt96AAVt-g6leQr-44eA?e=KfDUuI</v>
          </cell>
          <cell r="DO740" t="str">
            <v>Sin acta en secop 20/05/2023</v>
          </cell>
          <cell r="DP740" t="str">
            <v>Terminado</v>
          </cell>
          <cell r="DQ740" t="str">
            <v>Ingreso</v>
          </cell>
          <cell r="DR740" t="str">
            <v>N/A</v>
          </cell>
          <cell r="DS740" t="str">
            <v>ADMINISTRACIÓN DE EMPRESAS COMERCIALES</v>
          </cell>
          <cell r="DT740" t="str">
            <v>N/A</v>
          </cell>
          <cell r="DU740" t="str">
            <v>FEMENINO</v>
          </cell>
        </row>
        <row r="741">
          <cell r="AY741" t="str">
            <v>JEP-632-2023</v>
          </cell>
          <cell r="AZ741" t="str">
            <v>JEP-CSPO-628-2023</v>
          </cell>
          <cell r="BA741" t="str">
            <v>Laura Paredes</v>
          </cell>
          <cell r="BB741">
            <v>45063</v>
          </cell>
          <cell r="BC741" t="str">
            <v>Cristina Buitrago Higuera</v>
          </cell>
          <cell r="BD741" t="str">
            <v>Contratos o convenios que no requieren pluralidad de ofertas</v>
          </cell>
          <cell r="BE741" t="str">
            <v>1. Prestación de servicios</v>
          </cell>
          <cell r="BF741" t="str">
            <v>Cédula de ciudadanía</v>
          </cell>
          <cell r="BG741">
            <v>52503339</v>
          </cell>
          <cell r="BH741">
            <v>1</v>
          </cell>
          <cell r="BI741" t="str">
            <v>Persona Natural</v>
          </cell>
          <cell r="BJ741" t="str">
            <v>Bogotá D.C</v>
          </cell>
          <cell r="BK741" t="str">
            <v>Prestar servicios profesionales a la secretaria ejecutiva para apoyar y acompañar en el desarrollo de actividades de concertación y diálogo entre víctimas, comparecientes y otros actores sociales que permitan fortalecer la estructuración de proyectos restaurativos, la validación de acuerdos y concertación</v>
          </cell>
          <cell r="BL741" t="str">
            <v>Administrativo Transversal</v>
          </cell>
          <cell r="BM741" t="str">
            <v>Harvey Danilo Suarez Morales</v>
          </cell>
          <cell r="BN741" t="str">
            <v>Secretaría Ejecutiva</v>
          </cell>
          <cell r="BO741" t="str">
            <v>B- Subsecretaría Ejecutiva</v>
          </cell>
          <cell r="BP741" t="str">
            <v>Angela Maria Mora Soto</v>
          </cell>
          <cell r="BQ741">
            <v>52085127</v>
          </cell>
          <cell r="BR741" t="str">
            <v>B - Subsecretaría Ejecutiva</v>
          </cell>
          <cell r="BS741" t="str">
            <v>N/A</v>
          </cell>
          <cell r="BT741" t="str">
            <v>N/A</v>
          </cell>
          <cell r="BU741" t="str">
            <v>N/A</v>
          </cell>
          <cell r="BV741" t="str">
            <v>Inversión</v>
          </cell>
          <cell r="BW741">
            <v>36789282</v>
          </cell>
          <cell r="BX741" t="str">
            <v>N/A</v>
          </cell>
          <cell r="BY741" t="str">
            <v>N/A</v>
          </cell>
          <cell r="BZ741">
            <v>14522089</v>
          </cell>
          <cell r="CA741" t="str">
            <v>N/A</v>
          </cell>
          <cell r="CB741">
            <v>93623</v>
          </cell>
          <cell r="CC741">
            <v>261223</v>
          </cell>
          <cell r="CD741">
            <v>2022011000068</v>
          </cell>
          <cell r="CE741">
            <v>45064</v>
          </cell>
          <cell r="CF741">
            <v>45065</v>
          </cell>
          <cell r="CG741" t="str">
            <v>N/A</v>
          </cell>
          <cell r="CH741" t="str">
            <v>N/A</v>
          </cell>
          <cell r="CI741" t="str">
            <v>N/A</v>
          </cell>
          <cell r="CJ741" t="str">
            <v>N/A</v>
          </cell>
          <cell r="CK741" t="str">
            <v>N/A</v>
          </cell>
          <cell r="CL741">
            <v>0</v>
          </cell>
          <cell r="CM741" t="str">
            <v>N/A</v>
          </cell>
          <cell r="CN741">
            <v>0</v>
          </cell>
          <cell r="CO741" t="str">
            <v>N/A</v>
          </cell>
          <cell r="CP741">
            <v>0</v>
          </cell>
          <cell r="CQ741" t="str">
            <v>N/A</v>
          </cell>
          <cell r="CR741">
            <v>0</v>
          </cell>
          <cell r="CS741" t="str">
            <v>N/A</v>
          </cell>
          <cell r="CT741">
            <v>0</v>
          </cell>
          <cell r="CU741">
            <v>0</v>
          </cell>
          <cell r="CV741">
            <v>0</v>
          </cell>
          <cell r="CW741">
            <v>36789282</v>
          </cell>
          <cell r="CX741" t="str">
            <v>NO</v>
          </cell>
          <cell r="CY741" t="str">
            <v>N/A</v>
          </cell>
          <cell r="CZ741" t="str">
            <v>N/A</v>
          </cell>
          <cell r="DA741" t="str">
            <v>N/A</v>
          </cell>
          <cell r="DB741">
            <v>45138</v>
          </cell>
          <cell r="DC741">
            <v>45138</v>
          </cell>
          <cell r="DD741">
            <v>-204</v>
          </cell>
          <cell r="DE741" t="str">
            <v>NO</v>
          </cell>
          <cell r="DF741" t="str">
            <v>Bogotá D.C.</v>
          </cell>
          <cell r="DG741" t="str">
            <v>Cumplimiento</v>
          </cell>
          <cell r="DH741" t="str">
            <v>21-45-101410090</v>
          </cell>
          <cell r="DI741">
            <v>0</v>
          </cell>
          <cell r="DJ741" t="str">
            <v>Seguros del Estado S.A.</v>
          </cell>
          <cell r="DK741">
            <v>45064</v>
          </cell>
          <cell r="DL741" t="str">
            <v>18/05/2023 - 02/02/2024</v>
          </cell>
          <cell r="DM741">
            <v>45065</v>
          </cell>
          <cell r="DN741" t="str">
            <v>https://jepcolombia.sharepoint.com/:b:/g/SE/DAJ/SDC/EfVnImYQiQdJrLO0TKx84RABWjAwkEz_izeRypkUELXC4Q?e=G19XFx</v>
          </cell>
          <cell r="DO741" t="str">
            <v>Ninguna</v>
          </cell>
          <cell r="DP741" t="str">
            <v>Terminado</v>
          </cell>
          <cell r="DQ741" t="str">
            <v>Ingreso</v>
          </cell>
          <cell r="DR741" t="str">
            <v>N/A</v>
          </cell>
          <cell r="DS741" t="str">
            <v>TRABAJO SOCIAL</v>
          </cell>
          <cell r="DT741" t="str">
            <v>N/A</v>
          </cell>
          <cell r="DU741" t="str">
            <v>FEMENINO</v>
          </cell>
        </row>
        <row r="742">
          <cell r="AY742" t="str">
            <v>JEP-633-2023</v>
          </cell>
          <cell r="AZ742" t="str">
            <v>JEP-CSPO-629-2023</v>
          </cell>
          <cell r="BA742" t="str">
            <v>Laura Paredes</v>
          </cell>
          <cell r="BB742">
            <v>45063</v>
          </cell>
          <cell r="BC742" t="str">
            <v>Rodrigo Antonio Rojas Tolosa</v>
          </cell>
          <cell r="BD742" t="str">
            <v>Contratos o convenios que no requieren pluralidad de ofertas</v>
          </cell>
          <cell r="BE742" t="str">
            <v>1. Prestación de servicios</v>
          </cell>
          <cell r="BF742" t="str">
            <v>Cédula de ciudadanía</v>
          </cell>
          <cell r="BG742">
            <v>79911776</v>
          </cell>
          <cell r="BH742">
            <v>3</v>
          </cell>
          <cell r="BI742" t="str">
            <v>Persona Natural</v>
          </cell>
          <cell r="BJ742" t="str">
            <v>Bogotá D.C</v>
          </cell>
          <cell r="BK742" t="str">
            <v>Prestación de servicios profesionales para apoyar a la Secretaría Ejecutiva en la definición e implementación del proceso de sistematización y documentación de la estructuración del proyecto restaurativo exploratorio para TOAR y sanciones de excombatientes FARC y fuerza pública</v>
          </cell>
          <cell r="BL742" t="str">
            <v>Administrativo Transversal</v>
          </cell>
          <cell r="BM742" t="str">
            <v>Harvey Danilo Suarez Morales</v>
          </cell>
          <cell r="BN742" t="str">
            <v>Secretaría Ejecutiva</v>
          </cell>
          <cell r="BO742" t="str">
            <v>B- Subsecretaría Ejecutiva</v>
          </cell>
          <cell r="BP742" t="str">
            <v>Rosemberg Leguizamon Vargas</v>
          </cell>
          <cell r="BQ742">
            <v>79649197</v>
          </cell>
          <cell r="BR742" t="str">
            <v>B - Subsecretaría Ejecutiva</v>
          </cell>
          <cell r="BS742" t="str">
            <v>N/A</v>
          </cell>
          <cell r="BT742" t="str">
            <v>N/A</v>
          </cell>
          <cell r="BU742" t="str">
            <v>N/A</v>
          </cell>
          <cell r="BV742" t="str">
            <v>Inversión</v>
          </cell>
          <cell r="BW742">
            <v>27591964</v>
          </cell>
          <cell r="BX742" t="str">
            <v>N/A</v>
          </cell>
          <cell r="BY742" t="str">
            <v>N/A</v>
          </cell>
          <cell r="BZ742">
            <v>10891566</v>
          </cell>
          <cell r="CA742" t="str">
            <v>N/A</v>
          </cell>
          <cell r="CB742">
            <v>93223</v>
          </cell>
          <cell r="CC742">
            <v>261523</v>
          </cell>
          <cell r="CD742">
            <v>2022011000068</v>
          </cell>
          <cell r="CE742">
            <v>45065</v>
          </cell>
          <cell r="CF742">
            <v>45065</v>
          </cell>
          <cell r="CG742" t="str">
            <v>N/A</v>
          </cell>
          <cell r="CH742" t="str">
            <v>N/A</v>
          </cell>
          <cell r="CI742" t="str">
            <v>N/A</v>
          </cell>
          <cell r="CJ742" t="str">
            <v>N/A</v>
          </cell>
          <cell r="CK742" t="str">
            <v>N/A</v>
          </cell>
          <cell r="CL742">
            <v>13795982</v>
          </cell>
          <cell r="CM742">
            <v>45138</v>
          </cell>
          <cell r="CN742">
            <v>0</v>
          </cell>
          <cell r="CO742" t="str">
            <v>N/A</v>
          </cell>
          <cell r="CP742">
            <v>0</v>
          </cell>
          <cell r="CQ742" t="str">
            <v>N/A</v>
          </cell>
          <cell r="CR742">
            <v>0</v>
          </cell>
          <cell r="CS742" t="str">
            <v>N/A</v>
          </cell>
          <cell r="CT742">
            <v>1</v>
          </cell>
          <cell r="CU742">
            <v>0</v>
          </cell>
          <cell r="CV742">
            <v>39</v>
          </cell>
          <cell r="CW742">
            <v>41387946</v>
          </cell>
          <cell r="CX742" t="str">
            <v>NO</v>
          </cell>
          <cell r="CY742" t="str">
            <v>N/A</v>
          </cell>
          <cell r="CZ742" t="str">
            <v>N/A</v>
          </cell>
          <cell r="DA742" t="str">
            <v>N/A</v>
          </cell>
          <cell r="DB742">
            <v>45138</v>
          </cell>
          <cell r="DC742">
            <v>45177</v>
          </cell>
          <cell r="DD742">
            <v>-165</v>
          </cell>
          <cell r="DE742" t="str">
            <v>NO</v>
          </cell>
          <cell r="DF742" t="str">
            <v>Bogotá D.C.</v>
          </cell>
          <cell r="DG742" t="str">
            <v>Cumplimiento</v>
          </cell>
          <cell r="DH742" t="str">
            <v>21-45-101410098
21-45-101410098</v>
          </cell>
          <cell r="DI742" t="str">
            <v>0
1</v>
          </cell>
          <cell r="DJ742" t="str">
            <v>Seguros del Estado S.A.
Seguros del Estado S.A.</v>
          </cell>
          <cell r="DK742" t="str">
            <v>18/05/2023
01/08/2023</v>
          </cell>
          <cell r="DL742" t="str">
            <v>18/05/2023 - 02/02/2024
18/05/2023 - 10/03/2024</v>
          </cell>
          <cell r="DM742" t="str">
            <v>19/05/2023
03/08/2023</v>
          </cell>
          <cell r="DN742" t="str">
            <v>https://jepcolombia.sharepoint.com/:b:/g/SE/DAJ/SDC/EYZgWigZv7RJm2B9d7Drcu4BM0K7RuwmGIW_XiQu19V1pg?e=dM8dPr</v>
          </cell>
          <cell r="DO742" t="str">
            <v>Mediante otrosí N°1 se prorroga el plazo de ejecución hasta el 8/09/2023 y se adiciona el valor de  $13.795.982</v>
          </cell>
          <cell r="DP742" t="str">
            <v>Terminado</v>
          </cell>
          <cell r="DQ742" t="str">
            <v>Adición y prorroga</v>
          </cell>
          <cell r="DR742" t="str">
            <v>N/A</v>
          </cell>
          <cell r="DS742" t="str">
            <v>SOCIOLOGÍA</v>
          </cell>
          <cell r="DT742" t="str">
            <v>N/A</v>
          </cell>
          <cell r="DU742" t="str">
            <v>MASCULINO</v>
          </cell>
        </row>
        <row r="743">
          <cell r="AY743" t="str">
            <v>JEP-629-2023</v>
          </cell>
          <cell r="AZ743" t="str">
            <v>JEP-CSPO-625-2023</v>
          </cell>
          <cell r="BA743" t="str">
            <v>Laura Paredes</v>
          </cell>
          <cell r="BB743">
            <v>45063</v>
          </cell>
          <cell r="BC743" t="str">
            <v>Paola Andrea Montaño Martinez</v>
          </cell>
          <cell r="BD743" t="str">
            <v>Contratos o convenios que no requieren pluralidad de ofertas</v>
          </cell>
          <cell r="BE743" t="str">
            <v>1. Prestación de servicios</v>
          </cell>
          <cell r="BF743" t="str">
            <v>Cédula de ciudadanía</v>
          </cell>
          <cell r="BG743">
            <v>53910502</v>
          </cell>
          <cell r="BH743">
            <v>3</v>
          </cell>
          <cell r="BI743" t="str">
            <v>Persona Natural</v>
          </cell>
          <cell r="BJ743" t="str">
            <v>Bogotá D.C.</v>
          </cell>
          <cell r="BK743" t="str">
            <v>Prestar servicios profesionales a la Secretaría Ejecutiva en el apoyo y acompañamiento orientado a la articulación de proyectos restaurativos a instrumentos de planeación territorial. Así como, en la caracterización de los comparecientes que desempeñan cargos políticos en el marco del acuerdo de Paz</v>
          </cell>
          <cell r="BL743" t="str">
            <v>Administrativo Transversal</v>
          </cell>
          <cell r="BM743" t="str">
            <v>Harvey Danilo Suarez Morales</v>
          </cell>
          <cell r="BN743" t="str">
            <v>Secretaría Ejecutiva</v>
          </cell>
          <cell r="BO743" t="str">
            <v>B- Subsecretaría Ejecutiva</v>
          </cell>
          <cell r="BP743" t="str">
            <v>Rosemberg Leguizamon Vargas</v>
          </cell>
          <cell r="BQ743">
            <v>79649197</v>
          </cell>
          <cell r="BR743" t="str">
            <v>B - Subsecretaría Ejecutiva</v>
          </cell>
          <cell r="BS743" t="str">
            <v>N/A</v>
          </cell>
          <cell r="BT743" t="str">
            <v>N/A</v>
          </cell>
          <cell r="BU743" t="str">
            <v>N/A</v>
          </cell>
          <cell r="BV743" t="str">
            <v>Inversión</v>
          </cell>
          <cell r="BW743">
            <v>42537608</v>
          </cell>
          <cell r="BX743" t="str">
            <v>N/A</v>
          </cell>
          <cell r="BY743" t="str">
            <v>N/A</v>
          </cell>
          <cell r="BZ743">
            <v>16791164</v>
          </cell>
          <cell r="CA743" t="str">
            <v>N/A</v>
          </cell>
          <cell r="CB743">
            <v>93323</v>
          </cell>
          <cell r="CC743">
            <v>261023</v>
          </cell>
          <cell r="CD743">
            <v>2022011000068</v>
          </cell>
          <cell r="CE743">
            <v>45064</v>
          </cell>
          <cell r="CF743">
            <v>45065</v>
          </cell>
          <cell r="CG743" t="str">
            <v>N/A</v>
          </cell>
          <cell r="CH743" t="str">
            <v>N/A</v>
          </cell>
          <cell r="CI743" t="str">
            <v>N/A</v>
          </cell>
          <cell r="CJ743" t="str">
            <v>N/A</v>
          </cell>
          <cell r="CK743" t="str">
            <v>N/A</v>
          </cell>
          <cell r="CL743">
            <v>0</v>
          </cell>
          <cell r="CM743" t="str">
            <v>N/A</v>
          </cell>
          <cell r="CN743">
            <v>0</v>
          </cell>
          <cell r="CO743" t="str">
            <v>N/A</v>
          </cell>
          <cell r="CP743">
            <v>0</v>
          </cell>
          <cell r="CQ743" t="str">
            <v>N/A</v>
          </cell>
          <cell r="CR743">
            <v>0</v>
          </cell>
          <cell r="CS743" t="str">
            <v>N/A</v>
          </cell>
          <cell r="CT743">
            <v>1</v>
          </cell>
          <cell r="CU743">
            <v>45138</v>
          </cell>
          <cell r="CV743">
            <v>39</v>
          </cell>
          <cell r="CW743">
            <v>42537608</v>
          </cell>
          <cell r="CX743" t="str">
            <v>NO</v>
          </cell>
          <cell r="CY743" t="str">
            <v>N/A</v>
          </cell>
          <cell r="CZ743" t="str">
            <v>N/A</v>
          </cell>
          <cell r="DA743" t="str">
            <v>N/A</v>
          </cell>
          <cell r="DB743">
            <v>45138</v>
          </cell>
          <cell r="DC743">
            <v>45177</v>
          </cell>
          <cell r="DD743">
            <v>-165</v>
          </cell>
          <cell r="DE743" t="str">
            <v>NO</v>
          </cell>
          <cell r="DF743" t="str">
            <v>Bogotá D.C.</v>
          </cell>
          <cell r="DG743" t="str">
            <v>Cumplimiento</v>
          </cell>
          <cell r="DH743" t="str">
            <v>21-45-101410079
21-45-101410079</v>
          </cell>
          <cell r="DI743" t="str">
            <v>0
1</v>
          </cell>
          <cell r="DJ743" t="str">
            <v>Seguros del Estado S.A.
Seguros del Estado S.A.</v>
          </cell>
          <cell r="DK743" t="str">
            <v>18/05/2023
01/08/2023</v>
          </cell>
          <cell r="DL743" t="str">
            <v>18/05/2023 - 02/02/2024
18/05/2023 - 10/03/2024</v>
          </cell>
          <cell r="DM743" t="str">
            <v>19/05/2023
03/08/2023</v>
          </cell>
          <cell r="DN743" t="str">
            <v>https://jepcolombia.sharepoint.com/:b:/g/SE/DAJ/SDC/EZ7jyT3ma4dEtB9FMmo3glABqwPKPQmW1JIoCELoekvSCg?e=eT8Cjk</v>
          </cell>
          <cell r="DO743" t="str">
            <v>El 31/07/2023 adición y prórroga CTO JEP-629-2023, hasta el 08 de sepiembre de 2023.</v>
          </cell>
          <cell r="DP743" t="str">
            <v>Terminado</v>
          </cell>
          <cell r="DQ743" t="str">
            <v>Adición y prorroga</v>
          </cell>
          <cell r="DR743" t="str">
            <v>N/A</v>
          </cell>
          <cell r="DS743" t="str">
            <v>DERECHO</v>
          </cell>
          <cell r="DT743" t="str">
            <v>N/A</v>
          </cell>
          <cell r="DU743" t="str">
            <v>FEMENINO</v>
          </cell>
        </row>
        <row r="744">
          <cell r="AY744" t="str">
            <v>JEP-680-2023</v>
          </cell>
          <cell r="AZ744" t="str">
            <v>JEP-CSPO-668-2023</v>
          </cell>
          <cell r="BA744" t="str">
            <v>Clara Torres</v>
          </cell>
          <cell r="BB744">
            <v>45093</v>
          </cell>
          <cell r="BC744" t="str">
            <v>Laura Lorena Patiño Carrasco</v>
          </cell>
          <cell r="BD744" t="str">
            <v>Contratos o convenios que no requieren pluralidad de ofertas</v>
          </cell>
          <cell r="BE744" t="str">
            <v>1. Prestación de servicios</v>
          </cell>
          <cell r="BF744" t="str">
            <v>Cédula de ciudadanía</v>
          </cell>
          <cell r="BG744">
            <v>1022434627</v>
          </cell>
          <cell r="BH744">
            <v>1</v>
          </cell>
          <cell r="BI744" t="str">
            <v>Persona Natural</v>
          </cell>
          <cell r="BJ744" t="str">
            <v>Mosquera</v>
          </cell>
          <cell r="BK744" t="str">
            <v>Prestar servicios profesionales a la Subsecretaria Ejecutiva en el apoyo y acompañamiento a la ejecución de los servicios contratados en cumplimiento de las obligaciones misionales de acuerdo a las disposiciones adelantadas en el macro caso 01.</v>
          </cell>
          <cell r="BL744" t="str">
            <v>Administrativo Transversal</v>
          </cell>
          <cell r="BM744" t="str">
            <v>Harvey Danilo Suárez Morales</v>
          </cell>
          <cell r="BN744" t="str">
            <v>Secretaría Ejecutiva</v>
          </cell>
          <cell r="BO744" t="str">
            <v>B- Subsecretaría Ejecutiva</v>
          </cell>
          <cell r="BP744" t="str">
            <v>Maria del Pilar Torres Navarrete</v>
          </cell>
          <cell r="BQ744">
            <v>52107153</v>
          </cell>
          <cell r="BR744" t="str">
            <v>B - Subsecretaría Ejecutiva</v>
          </cell>
          <cell r="BS744" t="str">
            <v>N/A</v>
          </cell>
          <cell r="BT744" t="str">
            <v>Macro caso 01 SRVR</v>
          </cell>
          <cell r="BU744" t="str">
            <v>Mgdo. Julieta Lamaitre</v>
          </cell>
          <cell r="BV744" t="str">
            <v>Inversión</v>
          </cell>
          <cell r="BW744">
            <v>27732207</v>
          </cell>
          <cell r="BX744" t="str">
            <v>N/A</v>
          </cell>
          <cell r="BY744" t="str">
            <v>N/A</v>
          </cell>
          <cell r="BZ744">
            <v>4401938</v>
          </cell>
          <cell r="CA744" t="str">
            <v>N/A</v>
          </cell>
          <cell r="CB744">
            <v>95923</v>
          </cell>
          <cell r="CC744" t="str">
            <v xml:space="preserve">	355023</v>
          </cell>
          <cell r="CD744" t="str">
            <v xml:space="preserve">	2022011000068</v>
          </cell>
          <cell r="CE744">
            <v>45106</v>
          </cell>
          <cell r="CF744">
            <v>45111</v>
          </cell>
          <cell r="CG744" t="str">
            <v>N/A</v>
          </cell>
          <cell r="CH744" t="str">
            <v>N/A</v>
          </cell>
          <cell r="CI744" t="str">
            <v>N/A</v>
          </cell>
          <cell r="CJ744" t="str">
            <v>N/A</v>
          </cell>
          <cell r="CK744" t="str">
            <v>N/A</v>
          </cell>
          <cell r="CL744">
            <v>-1614049</v>
          </cell>
          <cell r="CM744">
            <v>45281</v>
          </cell>
          <cell r="CN744">
            <v>12017282</v>
          </cell>
          <cell r="CO744">
            <v>45281</v>
          </cell>
          <cell r="CP744">
            <v>0</v>
          </cell>
          <cell r="CQ744" t="str">
            <v>N/A</v>
          </cell>
          <cell r="CR744">
            <v>0</v>
          </cell>
          <cell r="CS744" t="str">
            <v>N/A</v>
          </cell>
          <cell r="CT744">
            <v>1</v>
          </cell>
          <cell r="CU744">
            <v>45281</v>
          </cell>
          <cell r="CV744">
            <v>75</v>
          </cell>
          <cell r="CW744">
            <v>38135440</v>
          </cell>
          <cell r="CX744" t="str">
            <v>SI</v>
          </cell>
          <cell r="CY744">
            <v>12017282</v>
          </cell>
          <cell r="CZ744" t="str">
            <v>N/A</v>
          </cell>
          <cell r="DA744" t="str">
            <v>N/A</v>
          </cell>
          <cell r="DB744">
            <v>45291</v>
          </cell>
          <cell r="DC744">
            <v>45366</v>
          </cell>
          <cell r="DD744">
            <v>24</v>
          </cell>
          <cell r="DE744" t="str">
            <v>NO</v>
          </cell>
          <cell r="DF744" t="str">
            <v>Bogotá D.C.</v>
          </cell>
          <cell r="DG744" t="str">
            <v>Cumplimiento</v>
          </cell>
          <cell r="DH744" t="str">
            <v>21-47-101029799</v>
          </cell>
          <cell r="DI744">
            <v>0</v>
          </cell>
          <cell r="DJ744" t="str">
            <v>Seguros del Estado S.A.</v>
          </cell>
          <cell r="DK744">
            <v>45103</v>
          </cell>
          <cell r="DL744" t="str">
            <v>26/06/2023 - 30/06/2024</v>
          </cell>
          <cell r="DM744">
            <v>45107</v>
          </cell>
          <cell r="DN744" t="str">
            <v>https://jepcolombia.sharepoint.com/:b:/g/SE/DAJ/SDC/EdXtSfxtlg5PsRh5pCNc3oABbEbLZ_ZtbjclUttCyMExdQ?e=H0PT9w</v>
          </cell>
          <cell r="DO744" t="str">
            <v>Mediante otrosí N°2 del 21/12/2023 se publica adición y prórroga del contrato JEP-680-2023</v>
          </cell>
          <cell r="DP744" t="str">
            <v>En ejecución</v>
          </cell>
          <cell r="DQ744" t="str">
            <v>Adición y prorroga</v>
          </cell>
          <cell r="DR744" t="str">
            <v>N/A</v>
          </cell>
          <cell r="DS744" t="str">
            <v>ADMINISTRACIÓN DE EMPRESAS</v>
          </cell>
          <cell r="DT744" t="str">
            <v>N/A</v>
          </cell>
          <cell r="DU744" t="str">
            <v>FEMENINO</v>
          </cell>
        </row>
        <row r="745">
          <cell r="AY745" t="str">
            <v>JEP-645-2023</v>
          </cell>
          <cell r="AZ745" t="str">
            <v>JEP-CSPO-638-2023</v>
          </cell>
          <cell r="BA745" t="str">
            <v>Laura Paredes</v>
          </cell>
          <cell r="BB745">
            <v>45072</v>
          </cell>
          <cell r="BC745" t="str">
            <v>Carlos Alberto Alfonso Correa</v>
          </cell>
          <cell r="BD745" t="str">
            <v>Contratos o convenios que no requieren pluralidad de ofertas</v>
          </cell>
          <cell r="BE745" t="str">
            <v>1. Prestación de servicios</v>
          </cell>
          <cell r="BF745" t="str">
            <v>Cédula de ciudadanía</v>
          </cell>
          <cell r="BG745">
            <v>79526197</v>
          </cell>
          <cell r="BH745">
            <v>8</v>
          </cell>
          <cell r="BI745" t="str">
            <v>Persona Natural</v>
          </cell>
          <cell r="BJ745" t="str">
            <v>Bogotá D.C.</v>
          </cell>
          <cell r="BK745" t="str">
            <v>Prestar servicios profesionales especializados para apoyar a la subdirección financiera en asuntos estratégicos y conexos a la gestión presupuestal, contable y tesoral, para fortalecer su modelo de gestión a partir de la revisión de las herramientas tecnológicas en operación y de los productos que emite el área financiera</v>
          </cell>
          <cell r="BL745" t="str">
            <v>Funciones de la dependencia</v>
          </cell>
          <cell r="BM745" t="str">
            <v>Harvey Danilo Suárez Morales</v>
          </cell>
          <cell r="BN745" t="str">
            <v>Secretaría Ejecutiva</v>
          </cell>
          <cell r="BO745" t="str">
            <v>DD- Subdirección Financiera</v>
          </cell>
          <cell r="BP745" t="str">
            <v>Juan David Olarte Torres</v>
          </cell>
          <cell r="BQ745">
            <v>73583226</v>
          </cell>
          <cell r="BR745" t="str">
            <v>DD- Subdirección Financiera</v>
          </cell>
          <cell r="BS745" t="str">
            <v>Adriana Lorena
Guzmán Molano
52.716.224
Octubre 17 hasta el termino de la ausencia</v>
          </cell>
          <cell r="BT745" t="str">
            <v>N/A</v>
          </cell>
          <cell r="BU745" t="str">
            <v>N/A</v>
          </cell>
          <cell r="BV745" t="str">
            <v>Inversión</v>
          </cell>
          <cell r="BW745">
            <v>124590076</v>
          </cell>
          <cell r="BX745" t="str">
            <v>N/A</v>
          </cell>
          <cell r="BY745" t="str">
            <v>N/A</v>
          </cell>
          <cell r="BZ745">
            <v>17304178</v>
          </cell>
          <cell r="CA745" t="str">
            <v>N/A</v>
          </cell>
          <cell r="CB745">
            <v>93523</v>
          </cell>
          <cell r="CC745">
            <v>290423</v>
          </cell>
          <cell r="CD745">
            <v>2018011001175</v>
          </cell>
          <cell r="CE745">
            <v>45076</v>
          </cell>
          <cell r="CF745">
            <v>45077</v>
          </cell>
          <cell r="CG745" t="str">
            <v>N/A</v>
          </cell>
          <cell r="CH745" t="str">
            <v>N/A</v>
          </cell>
          <cell r="CI745" t="str">
            <v>N/A</v>
          </cell>
          <cell r="CJ745" t="str">
            <v>N/A</v>
          </cell>
          <cell r="CK745" t="str">
            <v>N/A</v>
          </cell>
          <cell r="CL745">
            <v>0</v>
          </cell>
          <cell r="CM745" t="str">
            <v>N/A</v>
          </cell>
          <cell r="CN745">
            <v>0</v>
          </cell>
          <cell r="CO745" t="str">
            <v>N/A</v>
          </cell>
          <cell r="CP745">
            <v>0</v>
          </cell>
          <cell r="CQ745" t="str">
            <v>N/A</v>
          </cell>
          <cell r="CR745">
            <v>0</v>
          </cell>
          <cell r="CS745" t="str">
            <v>N/A</v>
          </cell>
          <cell r="CT745">
            <v>0</v>
          </cell>
          <cell r="CU745" t="str">
            <v>N/A</v>
          </cell>
          <cell r="CV745">
            <v>0</v>
          </cell>
          <cell r="CW745">
            <v>124590076</v>
          </cell>
          <cell r="CX745" t="str">
            <v>NO</v>
          </cell>
          <cell r="CY745" t="str">
            <v>N/A</v>
          </cell>
          <cell r="CZ745" t="str">
            <v>N/A</v>
          </cell>
          <cell r="DA745" t="str">
            <v>N/A</v>
          </cell>
          <cell r="DB745">
            <v>45291</v>
          </cell>
          <cell r="DC745">
            <v>45291</v>
          </cell>
          <cell r="DD745">
            <v>-51</v>
          </cell>
          <cell r="DE745" t="str">
            <v>NO</v>
          </cell>
          <cell r="DF745" t="str">
            <v>Bogotá D.C.</v>
          </cell>
          <cell r="DG745" t="str">
            <v>Cumplimiento</v>
          </cell>
          <cell r="DH745" t="str">
            <v xml:space="preserve">	340 - 47 - 994000045438</v>
          </cell>
          <cell r="DI745">
            <v>0</v>
          </cell>
          <cell r="DJ745" t="str">
            <v xml:space="preserve">Aseguradora Solidaria de Colombia </v>
          </cell>
          <cell r="DK745">
            <v>45076</v>
          </cell>
          <cell r="DL745" t="str">
            <v>29/05/2023 - 10/07/2023</v>
          </cell>
          <cell r="DM745">
            <v>45077</v>
          </cell>
          <cell r="DN745" t="str">
            <v>https://jepcolombia.sharepoint.com/:b:/g/SE/DAJ/SDC/EVUR1puvE1BNvw7nPuGfBPgB5Cti0NJWbXKIOTdMUuWuhA?e=OgnJUK</v>
          </cell>
          <cell r="DO745" t="str">
            <v>Ninguna</v>
          </cell>
          <cell r="DP745" t="str">
            <v>Terminado</v>
          </cell>
          <cell r="DQ745" t="str">
            <v>Ingreso</v>
          </cell>
          <cell r="DR745" t="str">
            <v>N/A</v>
          </cell>
          <cell r="DS745" t="str">
            <v>ADMINISTRADOR DE EMPRESAS</v>
          </cell>
          <cell r="DT745" t="str">
            <v>N/A</v>
          </cell>
          <cell r="DU745" t="str">
            <v>MASCULINO</v>
          </cell>
        </row>
        <row r="746">
          <cell r="AY746" t="str">
            <v>JEP-658-2023</v>
          </cell>
          <cell r="AZ746" t="str">
            <v>JEP-CSPO-650-2023</v>
          </cell>
          <cell r="BA746" t="str">
            <v>Angela Esquivel</v>
          </cell>
          <cell r="BB746">
            <v>45078</v>
          </cell>
          <cell r="BC746" t="str">
            <v>Laura Hernandez Gonzalez</v>
          </cell>
          <cell r="BD746" t="str">
            <v>Contratos o convenios que no requieren pluralidad de ofertas</v>
          </cell>
          <cell r="BE746" t="str">
            <v>1. Prestación de servicios</v>
          </cell>
          <cell r="BF746" t="str">
            <v>Cédula de ciudadanía</v>
          </cell>
          <cell r="BG746">
            <v>1018461343</v>
          </cell>
          <cell r="BH746">
            <v>5</v>
          </cell>
          <cell r="BI746" t="str">
            <v>Persona Natural</v>
          </cell>
          <cell r="BJ746" t="str">
            <v>Bogotá D.C.</v>
          </cell>
          <cell r="BK746" t="str">
            <v>Prestar servicios profesionales a la Subdirección de Planeación para apoyar la elaboración de informes y balances en materia presupuestal, con énfasis en inversión, así como la atención de requerimientos de información sobre la ejecución presupuestal y la gestión de inversión de la entidad</v>
          </cell>
          <cell r="BL746" t="str">
            <v>Funciones de la dependencia</v>
          </cell>
          <cell r="BM746" t="str">
            <v>Harvey Danilo Suarez Morales</v>
          </cell>
          <cell r="BN746" t="str">
            <v>Secretaría Ejecutiva</v>
          </cell>
          <cell r="BO746" t="str">
            <v>AA- Subdirección de Planeación</v>
          </cell>
          <cell r="BP746" t="str">
            <v>Adela del Pilar Parra González</v>
          </cell>
          <cell r="BQ746">
            <v>52793194</v>
          </cell>
          <cell r="BR746" t="str">
            <v>AA- Subdirección de Planeación</v>
          </cell>
          <cell r="BS746" t="str">
            <v>N/A</v>
          </cell>
          <cell r="BT746" t="str">
            <v>N/A</v>
          </cell>
          <cell r="BU746" t="str">
            <v>N/A</v>
          </cell>
          <cell r="BV746" t="str">
            <v>Inversión</v>
          </cell>
          <cell r="BW746">
            <v>44626554</v>
          </cell>
          <cell r="BX746" t="str">
            <v>N/A</v>
          </cell>
          <cell r="BY746" t="str">
            <v>N/A</v>
          </cell>
          <cell r="BZ746">
            <v>6375222</v>
          </cell>
          <cell r="CA746" t="str">
            <v>N/A</v>
          </cell>
          <cell r="CB746">
            <v>93923</v>
          </cell>
          <cell r="CC746">
            <v>300423</v>
          </cell>
          <cell r="CD746" t="str">
            <v xml:space="preserve">	2018011001175</v>
          </cell>
          <cell r="CE746">
            <v>45079</v>
          </cell>
          <cell r="CF746">
            <v>45082</v>
          </cell>
          <cell r="CG746" t="str">
            <v>N/A</v>
          </cell>
          <cell r="CH746" t="str">
            <v>N/A</v>
          </cell>
          <cell r="CI746" t="str">
            <v>N/A</v>
          </cell>
          <cell r="CJ746" t="str">
            <v>N/A</v>
          </cell>
          <cell r="CK746" t="str">
            <v>N/A</v>
          </cell>
          <cell r="CL746">
            <v>0</v>
          </cell>
          <cell r="CM746" t="str">
            <v>N/A</v>
          </cell>
          <cell r="CN746">
            <v>0</v>
          </cell>
          <cell r="CO746" t="str">
            <v>N/A</v>
          </cell>
          <cell r="CP746">
            <v>0</v>
          </cell>
          <cell r="CQ746" t="str">
            <v>N/A</v>
          </cell>
          <cell r="CR746">
            <v>0</v>
          </cell>
          <cell r="CS746" t="str">
            <v>N/A</v>
          </cell>
          <cell r="CT746">
            <v>0</v>
          </cell>
          <cell r="CU746">
            <v>0</v>
          </cell>
          <cell r="CV746">
            <v>-92</v>
          </cell>
          <cell r="CW746">
            <v>44626554</v>
          </cell>
          <cell r="CX746" t="str">
            <v>NO</v>
          </cell>
          <cell r="CY746" t="str">
            <v>N/A</v>
          </cell>
          <cell r="CZ746" t="str">
            <v>N/A</v>
          </cell>
          <cell r="DA746" t="str">
            <v>N/A</v>
          </cell>
          <cell r="DB746">
            <v>45291</v>
          </cell>
          <cell r="DC746">
            <v>45199</v>
          </cell>
          <cell r="DD746">
            <v>-143</v>
          </cell>
          <cell r="DE746" t="str">
            <v>NO</v>
          </cell>
          <cell r="DF746" t="str">
            <v>Bogotá D.C.</v>
          </cell>
          <cell r="DG746" t="str">
            <v>Cumplimiento</v>
          </cell>
          <cell r="DH746" t="str">
            <v>21-45-101411561</v>
          </cell>
          <cell r="DI746">
            <v>0</v>
          </cell>
          <cell r="DJ746" t="str">
            <v>Seguros del Esado S.A.</v>
          </cell>
          <cell r="DK746">
            <v>45079</v>
          </cell>
          <cell r="DL746" t="str">
            <v>2/06/2023 - 01/07/2024</v>
          </cell>
          <cell r="DM746">
            <v>45082</v>
          </cell>
          <cell r="DN746" t="str">
            <v>https://jepcolombia.sharepoint.com/:b:/g/SE/DAJ/SDC/EeReNO0v285AgLiHGu7kI3ABwwFzeOD5aklotAghI4F3qQ?e=tDLfYO</v>
          </cell>
          <cell r="DO746" t="str">
            <v>Por mutuo acuerdo se realiza la terminación anticipada del contrato hasta el 30/09/2023</v>
          </cell>
          <cell r="DP746" t="str">
            <v>Terminado</v>
          </cell>
          <cell r="DQ746" t="str">
            <v>Terminación anticipada</v>
          </cell>
          <cell r="DR746" t="str">
            <v>N/A</v>
          </cell>
          <cell r="DS746" t="str">
            <v>ECONOMIA</v>
          </cell>
          <cell r="DT746" t="str">
            <v>N/A</v>
          </cell>
          <cell r="DU746" t="str">
            <v>FEMENINO</v>
          </cell>
        </row>
        <row r="747">
          <cell r="AY747" t="str">
            <v>JEP-673-2023</v>
          </cell>
          <cell r="AZ747" t="str">
            <v>JEP-CSPO-661-2023</v>
          </cell>
          <cell r="BA747" t="str">
            <v>Jairo Cuellar</v>
          </cell>
          <cell r="BB747">
            <v>45092</v>
          </cell>
          <cell r="BC747" t="str">
            <v>Martha Angelica Campo Quintana</v>
          </cell>
          <cell r="BD747" t="str">
            <v>Contratos o convenios que no requieren pluralidad de ofertas</v>
          </cell>
          <cell r="BE747" t="str">
            <v>1. Prestación de servicios</v>
          </cell>
          <cell r="BF747" t="str">
            <v>Cédula de ciudadanía</v>
          </cell>
          <cell r="BG747">
            <v>1032374933</v>
          </cell>
          <cell r="BH747">
            <v>9</v>
          </cell>
          <cell r="BI747" t="str">
            <v>Persona Natural</v>
          </cell>
          <cell r="BJ747" t="str">
            <v>Bogotá D.C.</v>
          </cell>
          <cell r="BK747" t="str">
            <v>Prestar servicios profesionales para brindar apoyo a la gestión del proceso de representación judicial a víctimas, mediante la respuesta a derechos de petición y órdenes judiciales a cargo del departamento del sistema autónomo de asesoría y defensa SAAD representación de víctimas</v>
          </cell>
          <cell r="BL747" t="str">
            <v>Funciones de la dependencia</v>
          </cell>
          <cell r="BM747" t="str">
            <v>Harvey Danilo Suárez Morales</v>
          </cell>
          <cell r="BN747" t="str">
            <v>Secretaría Ejecutiva</v>
          </cell>
          <cell r="BO747" t="str">
            <v>BB- Departamento SAAD Representación Victimas</v>
          </cell>
          <cell r="BP747" t="str">
            <v>Claudia Liliana Erazo Maldonado</v>
          </cell>
          <cell r="BQ747">
            <v>52272737</v>
          </cell>
          <cell r="BR747" t="str">
            <v>BB- Departamento SAAD Representación Victimas</v>
          </cell>
          <cell r="BS747" t="str">
            <v>Carolina Silva Ortiz
A partir del 2 de octubre hasta por el término que dure la situación administrativa de
la titular del cargo</v>
          </cell>
          <cell r="BT747" t="str">
            <v>N/A</v>
          </cell>
          <cell r="BU747" t="str">
            <v>N/A</v>
          </cell>
          <cell r="BV747" t="str">
            <v>Inversión</v>
          </cell>
          <cell r="BW747">
            <v>35701240</v>
          </cell>
          <cell r="BX747" t="str">
            <v>N/A</v>
          </cell>
          <cell r="BY747" t="str">
            <v>N/A</v>
          </cell>
          <cell r="BZ747">
            <v>5464476</v>
          </cell>
          <cell r="CA747" t="str">
            <v>N/A</v>
          </cell>
          <cell r="CB747">
            <v>94823</v>
          </cell>
          <cell r="CC747">
            <v>328023</v>
          </cell>
          <cell r="CD747">
            <v>2022011000068</v>
          </cell>
          <cell r="CE747">
            <v>45092</v>
          </cell>
          <cell r="CF747">
            <v>45097</v>
          </cell>
          <cell r="CG747" t="str">
            <v>N/A</v>
          </cell>
          <cell r="CH747" t="str">
            <v>N/A</v>
          </cell>
          <cell r="CI747" t="str">
            <v>N/A</v>
          </cell>
          <cell r="CJ747" t="str">
            <v>N/A</v>
          </cell>
          <cell r="CK747" t="str">
            <v>N/A</v>
          </cell>
          <cell r="CL747">
            <v>0</v>
          </cell>
          <cell r="CM747" t="str">
            <v>N/A</v>
          </cell>
          <cell r="CN747">
            <v>0</v>
          </cell>
          <cell r="CO747" t="str">
            <v>N/A</v>
          </cell>
          <cell r="CP747">
            <v>0</v>
          </cell>
          <cell r="CQ747" t="str">
            <v>N/A</v>
          </cell>
          <cell r="CR747">
            <v>0</v>
          </cell>
          <cell r="CS747" t="str">
            <v>N/A</v>
          </cell>
          <cell r="CT747">
            <v>0</v>
          </cell>
          <cell r="CU747" t="str">
            <v>N/A</v>
          </cell>
          <cell r="CV747">
            <v>0</v>
          </cell>
          <cell r="CW747">
            <v>35701240</v>
          </cell>
          <cell r="CX747" t="str">
            <v>NO</v>
          </cell>
          <cell r="CY747" t="str">
            <v>N/A</v>
          </cell>
          <cell r="CZ747" t="str">
            <v>N/A</v>
          </cell>
          <cell r="DA747" t="str">
            <v>N/A</v>
          </cell>
          <cell r="DB747">
            <v>45291</v>
          </cell>
          <cell r="DC747">
            <v>45291</v>
          </cell>
          <cell r="DD747">
            <v>-51</v>
          </cell>
          <cell r="DE747" t="str">
            <v>NO</v>
          </cell>
          <cell r="DF747" t="str">
            <v>Bogotá D.C.</v>
          </cell>
          <cell r="DG747" t="str">
            <v>Cumplimiento</v>
          </cell>
          <cell r="DH747" t="str">
            <v>11-45-101126825</v>
          </cell>
          <cell r="DI747">
            <v>0</v>
          </cell>
          <cell r="DJ747" t="str">
            <v>Seguros del Estado S.A.</v>
          </cell>
          <cell r="DK747">
            <v>45093</v>
          </cell>
          <cell r="DL747" t="str">
            <v>16/06/2023 - 16/07/2024</v>
          </cell>
          <cell r="DM747">
            <v>45094</v>
          </cell>
          <cell r="DN747" t="str">
            <v>https://jepcolombia.sharepoint.com/:b:/g/SE/DAJ/SDC/EeRVrHxP4_1HjzvNEnKfcY0BDG90Ll842Gn1aYj6FPufqQ?e=YKN1y6</v>
          </cell>
          <cell r="DO747" t="str">
            <v>Ninguna</v>
          </cell>
          <cell r="DP747" t="str">
            <v>Terminado</v>
          </cell>
          <cell r="DQ747" t="str">
            <v>Ingreso</v>
          </cell>
          <cell r="DR747" t="str">
            <v>N/A</v>
          </cell>
          <cell r="DS747" t="str">
            <v>DERECHO</v>
          </cell>
          <cell r="DT747" t="str">
            <v>N/A</v>
          </cell>
          <cell r="DU747" t="str">
            <v>FEMENINO</v>
          </cell>
        </row>
        <row r="748">
          <cell r="AY748" t="str">
            <v>JEP-656-2023</v>
          </cell>
          <cell r="AZ748" t="str">
            <v>JEP-CSPO-648-2023</v>
          </cell>
          <cell r="BA748" t="str">
            <v>Jairo Cuellar</v>
          </cell>
          <cell r="BB748">
            <v>45077</v>
          </cell>
          <cell r="BC748" t="str">
            <v>Christian Kamilo Lopez Patiño</v>
          </cell>
          <cell r="BD748" t="str">
            <v>Contratos o convenios que no requieren pluralidad de ofertas</v>
          </cell>
          <cell r="BE748" t="str">
            <v>1. Prestación de servicios</v>
          </cell>
          <cell r="BF748" t="str">
            <v>Cédula de ciudadanía</v>
          </cell>
          <cell r="BG748">
            <v>1020713527</v>
          </cell>
          <cell r="BH748">
            <v>3</v>
          </cell>
          <cell r="BI748" t="str">
            <v>Persona Natural</v>
          </cell>
          <cell r="BJ748" t="str">
            <v>Bogotá D.C.</v>
          </cell>
          <cell r="BK748" t="str">
            <v>Prestar servicios profesionales especializados para apoyar y acompañar al departamento SAAD comparecientes en la articulación de las actividades desarrolladas por el equipo jurídico encargado de brindar tanto la asesoría jurídica,como la defensa técnica judicial a los comparecientes, así como el seguimiento y control de las mismas</v>
          </cell>
          <cell r="BL748" t="str">
            <v>Funciones de la dependencia</v>
          </cell>
          <cell r="BM748" t="str">
            <v>Harvey Danilo Suárez Morales</v>
          </cell>
          <cell r="BN748" t="str">
            <v>Secretaría Ejecutiva</v>
          </cell>
          <cell r="BO748" t="str">
            <v xml:space="preserve">BB- Departamento SAAD Defensa a Comparecientes </v>
          </cell>
          <cell r="BP748" t="str">
            <v>Jorge Alirio Mancera Cortés</v>
          </cell>
          <cell r="BQ748">
            <v>79309847</v>
          </cell>
          <cell r="BR748" t="str">
            <v xml:space="preserve">BB- Departamento SAAD Defensa a Comparecientes </v>
          </cell>
          <cell r="BS748" t="str">
            <v>N/A</v>
          </cell>
          <cell r="BT748" t="str">
            <v>N/A</v>
          </cell>
          <cell r="BU748" t="str">
            <v>N/A</v>
          </cell>
          <cell r="BV748" t="str">
            <v>Inversión</v>
          </cell>
          <cell r="BW748">
            <v>76806255</v>
          </cell>
          <cell r="BX748" t="str">
            <v>N/A</v>
          </cell>
          <cell r="BY748" t="str">
            <v>N/A</v>
          </cell>
          <cell r="BZ748">
            <v>13964775</v>
          </cell>
          <cell r="CA748" t="str">
            <v>N/A</v>
          </cell>
          <cell r="CB748">
            <v>94123</v>
          </cell>
          <cell r="CC748">
            <v>298223</v>
          </cell>
          <cell r="CD748">
            <v>2022011000068</v>
          </cell>
          <cell r="CE748">
            <v>45078</v>
          </cell>
          <cell r="CF748">
            <v>45078</v>
          </cell>
          <cell r="CG748" t="str">
            <v>N/A</v>
          </cell>
          <cell r="CH748" t="str">
            <v>N/A</v>
          </cell>
          <cell r="CI748" t="str">
            <v>N/A</v>
          </cell>
          <cell r="CJ748" t="str">
            <v>N/A</v>
          </cell>
          <cell r="CK748" t="str">
            <v>N/A</v>
          </cell>
          <cell r="CL748">
            <v>20947170</v>
          </cell>
          <cell r="CM748">
            <v>45245</v>
          </cell>
          <cell r="CN748">
            <v>15249534</v>
          </cell>
          <cell r="CO748">
            <v>45286</v>
          </cell>
          <cell r="CP748">
            <v>0</v>
          </cell>
          <cell r="CQ748" t="str">
            <v>N/A</v>
          </cell>
          <cell r="CR748">
            <v>0</v>
          </cell>
          <cell r="CS748" t="str">
            <v>N/A</v>
          </cell>
          <cell r="CT748">
            <v>2</v>
          </cell>
          <cell r="CU748">
            <v>45286</v>
          </cell>
          <cell r="CV748">
            <v>77</v>
          </cell>
          <cell r="CW748">
            <v>113002959</v>
          </cell>
          <cell r="CX748" t="str">
            <v>SI</v>
          </cell>
          <cell r="CY748">
            <v>15249534</v>
          </cell>
          <cell r="CZ748" t="str">
            <v>N/A</v>
          </cell>
          <cell r="DA748" t="str">
            <v>N/A</v>
          </cell>
          <cell r="DB748">
            <v>45245</v>
          </cell>
          <cell r="DC748">
            <v>45322</v>
          </cell>
          <cell r="DD748">
            <v>-20</v>
          </cell>
          <cell r="DE748" t="str">
            <v>NO</v>
          </cell>
          <cell r="DF748" t="str">
            <v>Bogotá D.C.</v>
          </cell>
          <cell r="DG748" t="str">
            <v>Cumplimiento</v>
          </cell>
          <cell r="DH748" t="str">
            <v>21-45-101411455</v>
          </cell>
          <cell r="DI748">
            <v>0</v>
          </cell>
          <cell r="DJ748" t="str">
            <v>Seguros del Estado S.A.</v>
          </cell>
          <cell r="DK748">
            <v>45078</v>
          </cell>
          <cell r="DL748" t="str">
            <v>01/06/2023 - 30/05/2024</v>
          </cell>
          <cell r="DM748">
            <v>45078</v>
          </cell>
          <cell r="DN748" t="str">
            <v>https://jepcolombia.sharepoint.com/:b:/g/SE/DAJ/SDC/EXTRsXr2ONJFnWVz6mhlSKIBhciSq5uvVM3AzIoZHhDYfQ?e=8riPrv</v>
          </cell>
          <cell r="DO748" t="str">
            <v xml:space="preserve">Mediante otrosí N°1 el 15/11/2023 se publica la adición y prórroga del Cto JEP-656-2023
Mediante Otrosí N°2 el 26/12/2023 se publica la adición y prórroga del contrato JEP-656-2023 hasta el 31 de Enero de 2024 </v>
          </cell>
          <cell r="DP748" t="str">
            <v>En ejecución</v>
          </cell>
          <cell r="DQ748" t="str">
            <v>Adición y prórroga</v>
          </cell>
          <cell r="DR748" t="str">
            <v>N/A</v>
          </cell>
          <cell r="DS748" t="str">
            <v>DERECHO</v>
          </cell>
          <cell r="DT748" t="str">
            <v>N/A</v>
          </cell>
          <cell r="DU748" t="str">
            <v>MASCULINO</v>
          </cell>
        </row>
        <row r="749">
          <cell r="AY749" t="str">
            <v>JEP-687-2023</v>
          </cell>
          <cell r="AZ749" t="str">
            <v>JEP-CSPO-675-2023</v>
          </cell>
          <cell r="BA749" t="str">
            <v>Jairo Cuellar</v>
          </cell>
          <cell r="BB749">
            <v>45112</v>
          </cell>
          <cell r="BC749" t="str">
            <v>Nelson Giovany Saray Rodriguez</v>
          </cell>
          <cell r="BD749" t="str">
            <v>Contratos o convenios que no requieren pluralidad de ofertas</v>
          </cell>
          <cell r="BE749" t="str">
            <v>1. Prestación de servicios</v>
          </cell>
          <cell r="BF749" t="str">
            <v>Cédula de ciudadanía</v>
          </cell>
          <cell r="BG749">
            <v>79883098</v>
          </cell>
          <cell r="BH749">
            <v>7</v>
          </cell>
          <cell r="BI749" t="str">
            <v>Persona Natural</v>
          </cell>
          <cell r="BJ749" t="str">
            <v>Bogotá D.C.</v>
          </cell>
          <cell r="BK749" t="str">
            <v>Prestación de servicios profesionales para apoyar al departamento SAAD Comparecientes en las actividades administrativas de seguimiento y control propias del desarrollo del Sistema Autónomo de Asesoría y Defensa</v>
          </cell>
          <cell r="BL749" t="str">
            <v>Funciones de la dependencia</v>
          </cell>
          <cell r="BM749" t="str">
            <v>Harvey Danilo Suárez Morales</v>
          </cell>
          <cell r="BN749" t="str">
            <v>Secretaría Ejecutiva</v>
          </cell>
          <cell r="BO749" t="str">
            <v xml:space="preserve">BB- Departamento SAAD Defensa a Comparecientes </v>
          </cell>
          <cell r="BP749" t="str">
            <v>Jorge Alirio Mancera Cortés</v>
          </cell>
          <cell r="BQ749">
            <v>79309847</v>
          </cell>
          <cell r="BR749" t="str">
            <v xml:space="preserve">BB- Departamento SAAD Defensa a Comparecientes </v>
          </cell>
          <cell r="BS749" t="str">
            <v>N/A</v>
          </cell>
          <cell r="BT749" t="str">
            <v>N/A</v>
          </cell>
          <cell r="BU749" t="str">
            <v>N/A</v>
          </cell>
          <cell r="BV749" t="str">
            <v>Inversión</v>
          </cell>
          <cell r="BW749">
            <v>32422552</v>
          </cell>
          <cell r="BX749" t="str">
            <v>N/A</v>
          </cell>
          <cell r="BY749" t="str">
            <v>N/A</v>
          </cell>
          <cell r="BZ749">
            <v>5464476</v>
          </cell>
          <cell r="CA749" t="str">
            <v>N/A</v>
          </cell>
          <cell r="CB749">
            <v>99423</v>
          </cell>
          <cell r="CC749">
            <v>374423</v>
          </cell>
          <cell r="CD749">
            <v>2022011000068</v>
          </cell>
          <cell r="CE749">
            <v>45118</v>
          </cell>
          <cell r="CF749">
            <v>45120</v>
          </cell>
          <cell r="CG749" t="str">
            <v>N/A</v>
          </cell>
          <cell r="CH749" t="str">
            <v>N/A</v>
          </cell>
          <cell r="CI749" t="str">
            <v>N/A</v>
          </cell>
          <cell r="CJ749" t="str">
            <v>N/A</v>
          </cell>
          <cell r="CK749" t="str">
            <v>N/A</v>
          </cell>
          <cell r="CL749">
            <v>0</v>
          </cell>
          <cell r="CM749" t="str">
            <v>N/A</v>
          </cell>
          <cell r="CN749">
            <v>0</v>
          </cell>
          <cell r="CO749" t="str">
            <v>N/A</v>
          </cell>
          <cell r="CP749">
            <v>0</v>
          </cell>
          <cell r="CQ749" t="str">
            <v>N/A</v>
          </cell>
          <cell r="CR749">
            <v>0</v>
          </cell>
          <cell r="CS749" t="str">
            <v>N/A</v>
          </cell>
          <cell r="CT749">
            <v>0</v>
          </cell>
          <cell r="CU749" t="str">
            <v>N/A</v>
          </cell>
          <cell r="CV749">
            <v>0</v>
          </cell>
          <cell r="CW749">
            <v>32422552</v>
          </cell>
          <cell r="CX749" t="str">
            <v>NO</v>
          </cell>
          <cell r="CY749" t="str">
            <v>N/A</v>
          </cell>
          <cell r="CZ749" t="str">
            <v>N/A</v>
          </cell>
          <cell r="DA749" t="str">
            <v>N/A</v>
          </cell>
          <cell r="DB749">
            <v>45291</v>
          </cell>
          <cell r="DC749">
            <v>45291</v>
          </cell>
          <cell r="DD749">
            <v>-51</v>
          </cell>
          <cell r="DE749" t="str">
            <v>NO</v>
          </cell>
          <cell r="DF749" t="str">
            <v>Bogotá D.C.</v>
          </cell>
          <cell r="DG749" t="str">
            <v>Cumplimiento</v>
          </cell>
          <cell r="DH749" t="str">
            <v xml:space="preserve">25-47-101004148 </v>
          </cell>
          <cell r="DI749">
            <v>0</v>
          </cell>
          <cell r="DJ749" t="str">
            <v>Seguros del Estado S.A.</v>
          </cell>
          <cell r="DK749">
            <v>45119</v>
          </cell>
          <cell r="DL749" t="str">
            <v>11/07/2023 - 01/07/2024</v>
          </cell>
          <cell r="DM749">
            <v>45120</v>
          </cell>
          <cell r="DN749" t="str">
            <v>https://jepcolombia.sharepoint.com/:b:/g/SE/DAJ/SDC/EevbGghFL9FNh4ljYzRPuHgBszGFbN0O8xqPLUlboMsj6w?e=eiHGg5</v>
          </cell>
          <cell r="DO749" t="str">
            <v>Ninguna</v>
          </cell>
          <cell r="DP749" t="str">
            <v>Terminado</v>
          </cell>
          <cell r="DQ749" t="str">
            <v>Ingreso</v>
          </cell>
          <cell r="DR749" t="str">
            <v>N/A</v>
          </cell>
          <cell r="DS749" t="str">
            <v>DERECHO</v>
          </cell>
          <cell r="DT749" t="str">
            <v>N/A</v>
          </cell>
          <cell r="DU749" t="str">
            <v>MASCULINO</v>
          </cell>
        </row>
        <row r="750">
          <cell r="AY750" t="str">
            <v>JEP-741-2023</v>
          </cell>
          <cell r="AZ750" t="str">
            <v>JEP-CSPO-721-2023</v>
          </cell>
          <cell r="BA750" t="str">
            <v>Angela Esquivel</v>
          </cell>
          <cell r="BB750">
            <v>45147</v>
          </cell>
          <cell r="BC750" t="str">
            <v>Oscar Javier Perez Lora</v>
          </cell>
          <cell r="BD750" t="str">
            <v>Contratos o convenios que no requieren pluralidad de ofertas</v>
          </cell>
          <cell r="BE750" t="str">
            <v>1. Prestación de servicios</v>
          </cell>
          <cell r="BF750" t="str">
            <v>Cedula de ciudadania</v>
          </cell>
          <cell r="BG750">
            <v>80211289</v>
          </cell>
          <cell r="BH750">
            <v>8</v>
          </cell>
          <cell r="BI750" t="str">
            <v>Persona Natural</v>
          </cell>
          <cell r="BJ750" t="str">
            <v>Bogotá D.C.</v>
          </cell>
          <cell r="BK750" t="str">
            <v>Apoyar a la Subdirección de Planeación en el análisis estadístico, la mejora en la recolección y sistematización de la información disponible y en el diseño de mecanismos para mejorar el procedimiento estadístico para la transparencia y rendición de cuentas institucional</v>
          </cell>
          <cell r="BL750" t="str">
            <v>Funciones de la dependencia</v>
          </cell>
          <cell r="BM750" t="str">
            <v>Harvey Danilo Suárez Morales</v>
          </cell>
          <cell r="BN750" t="str">
            <v>Secretaría Ejecutiva</v>
          </cell>
          <cell r="BO750" t="str">
            <v>AA- Subdirección de Planeación</v>
          </cell>
          <cell r="BP750" t="str">
            <v>Adela del Pilar Parra González</v>
          </cell>
          <cell r="BQ750">
            <v>52793194</v>
          </cell>
          <cell r="BR750" t="str">
            <v>AA- Subdirección de Planeación</v>
          </cell>
          <cell r="BS750" t="str">
            <v>Polo Felix Suárez Gómez
 79.848.138</v>
          </cell>
          <cell r="BT750" t="str">
            <v>N/A</v>
          </cell>
          <cell r="BU750" t="str">
            <v>N/A</v>
          </cell>
          <cell r="BV750" t="str">
            <v>Inversión</v>
          </cell>
          <cell r="BW750">
            <v>56826596</v>
          </cell>
          <cell r="BX750" t="str">
            <v>N/A</v>
          </cell>
          <cell r="BY750" t="str">
            <v>N/A</v>
          </cell>
          <cell r="BZ750">
            <v>11921668</v>
          </cell>
          <cell r="CA750" t="str">
            <v>N/A</v>
          </cell>
          <cell r="CB750">
            <v>103323</v>
          </cell>
          <cell r="CC750">
            <v>448523</v>
          </cell>
          <cell r="CD750" t="str">
            <v xml:space="preserve">	2018011001175</v>
          </cell>
          <cell r="CE750">
            <v>45149</v>
          </cell>
          <cell r="CF750">
            <v>45153</v>
          </cell>
          <cell r="CG750" t="str">
            <v xml:space="preserve">Angie Milena Urrea Cancelado </v>
          </cell>
          <cell r="CH750" t="str">
            <v>Cedula de ciudadanía</v>
          </cell>
          <cell r="CI750">
            <v>1020802243</v>
          </cell>
          <cell r="CJ750">
            <v>9</v>
          </cell>
          <cell r="CK750">
            <v>45212</v>
          </cell>
          <cell r="CL750">
            <v>0</v>
          </cell>
          <cell r="CM750" t="str">
            <v>N/A</v>
          </cell>
          <cell r="CN750">
            <v>0</v>
          </cell>
          <cell r="CO750" t="str">
            <v>N/A</v>
          </cell>
          <cell r="CP750">
            <v>0</v>
          </cell>
          <cell r="CQ750" t="str">
            <v>N/A</v>
          </cell>
          <cell r="CR750">
            <v>0</v>
          </cell>
          <cell r="CS750" t="str">
            <v>N/A</v>
          </cell>
          <cell r="CT750">
            <v>0</v>
          </cell>
          <cell r="CU750" t="str">
            <v>N/A</v>
          </cell>
          <cell r="CV750">
            <v>0</v>
          </cell>
          <cell r="CW750">
            <v>56826596</v>
          </cell>
          <cell r="CX750" t="str">
            <v>NO</v>
          </cell>
          <cell r="CY750" t="str">
            <v>N/A</v>
          </cell>
          <cell r="CZ750" t="str">
            <v>N/A</v>
          </cell>
          <cell r="DA750" t="str">
            <v>N/A</v>
          </cell>
          <cell r="DB750">
            <v>45291</v>
          </cell>
          <cell r="DC750">
            <v>45291</v>
          </cell>
          <cell r="DD750">
            <v>-51</v>
          </cell>
          <cell r="DE750" t="str">
            <v>NO</v>
          </cell>
          <cell r="DF750" t="str">
            <v>Bogotá D.C.</v>
          </cell>
          <cell r="DG750" t="str">
            <v>Cumplimiento</v>
          </cell>
          <cell r="DH750" t="str">
            <v>33-47-101011966</v>
          </cell>
          <cell r="DI750">
            <v>0</v>
          </cell>
          <cell r="DJ750" t="str">
            <v>Seguros del Estado S.A.</v>
          </cell>
          <cell r="DK750">
            <v>45152</v>
          </cell>
          <cell r="DL750" t="str">
            <v>11/08/2023 - 30/06/2024</v>
          </cell>
          <cell r="DM750">
            <v>45152</v>
          </cell>
          <cell r="DN750" t="str">
            <v>https://jepcolombia.sharepoint.com/:b:/g/SE/DAJ/SDC/EU4cxx4dCiBFt_FYu3TwlIsBpjAO0AcNxkDpypyTbzwK0g?e=JgEnCt</v>
          </cell>
          <cell r="DO750" t="str">
            <v>El 12/10/2023 Se publica la cesión del contrato JEP-741-2023 Angie Milena Urrea Cancelado a partir del 13/10/2023</v>
          </cell>
          <cell r="DP750" t="str">
            <v>Terminado</v>
          </cell>
          <cell r="DQ750" t="str">
            <v>Cesión</v>
          </cell>
          <cell r="DR750" t="str">
            <v>N/A</v>
          </cell>
          <cell r="DS750" t="str">
            <v>ECONOMIA</v>
          </cell>
          <cell r="DT750" t="str">
            <v>N/A</v>
          </cell>
          <cell r="DU750" t="str">
            <v>FEMENINO</v>
          </cell>
        </row>
        <row r="751">
          <cell r="AY751" t="str">
            <v>JEP-698-2023</v>
          </cell>
          <cell r="AZ751" t="str">
            <v>JEP-CSPO-685-2023</v>
          </cell>
          <cell r="BA751" t="str">
            <v>Arinson Ruiz</v>
          </cell>
          <cell r="BB751">
            <v>45118</v>
          </cell>
          <cell r="BC751" t="str">
            <v>Silvia Liliana Amado Torres</v>
          </cell>
          <cell r="BD751" t="str">
            <v>Contratos o convenios que no requieren pluralidad de ofertas</v>
          </cell>
          <cell r="BE751" t="str">
            <v>1. Prestación de servicios</v>
          </cell>
          <cell r="BF751" t="str">
            <v>Cédula de ciudadanía</v>
          </cell>
          <cell r="BG751">
            <v>52311276</v>
          </cell>
          <cell r="BH751">
            <v>1</v>
          </cell>
          <cell r="BI751" t="str">
            <v>Persona Natural</v>
          </cell>
          <cell r="BJ751" t="str">
            <v>Bogotá D.C.</v>
          </cell>
          <cell r="BK751" t="str">
            <v>Prestar servicios profesionales para acompañar a la Dirección de Tecnologías de la Información en el apoyo a la supervisión del Sistema ViSTA, en las actividades relacionadas con el desarrollo, gestión y seguimiento de las acciones de mejora e implementación de ajustes del sistema y articulación con los usuarios funcionales para la puesta en operación de las mismas</v>
          </cell>
          <cell r="BL751" t="str">
            <v>Funciones de la dependencia</v>
          </cell>
          <cell r="BM751" t="str">
            <v>Harvey Danilo Suárez Morales</v>
          </cell>
          <cell r="BN751" t="str">
            <v>Secretaría Ejecutiva</v>
          </cell>
          <cell r="BO751" t="str">
            <v>C- Dirección de TI</v>
          </cell>
          <cell r="BP751" t="str">
            <v>Natalia Lorena Arbeláez Mendoza</v>
          </cell>
          <cell r="BQ751">
            <v>1053784979</v>
          </cell>
          <cell r="BR751" t="str">
            <v>C- Dirección de TI</v>
          </cell>
          <cell r="BS751" t="str">
            <v>N/A</v>
          </cell>
          <cell r="BT751" t="str">
            <v>N/A</v>
          </cell>
          <cell r="BU751" t="str">
            <v>N/A</v>
          </cell>
          <cell r="BV751" t="str">
            <v>Inversión</v>
          </cell>
          <cell r="BW751">
            <v>49316882</v>
          </cell>
          <cell r="BX751" t="str">
            <v>N/A</v>
          </cell>
          <cell r="BY751" t="str">
            <v>N/A</v>
          </cell>
          <cell r="BZ751">
            <v>8652088</v>
          </cell>
          <cell r="CA751" t="str">
            <v>N/A</v>
          </cell>
          <cell r="CB751">
            <v>101723</v>
          </cell>
          <cell r="CC751">
            <v>389023</v>
          </cell>
          <cell r="CD751">
            <v>2022011000049</v>
          </cell>
          <cell r="CE751">
            <v>45121</v>
          </cell>
          <cell r="CF751">
            <v>45126</v>
          </cell>
          <cell r="CG751" t="str">
            <v>N/A</v>
          </cell>
          <cell r="CH751" t="str">
            <v>N/A</v>
          </cell>
          <cell r="CI751" t="str">
            <v>N/A</v>
          </cell>
          <cell r="CJ751" t="str">
            <v>N/A</v>
          </cell>
          <cell r="CK751" t="str">
            <v>N/A</v>
          </cell>
          <cell r="CL751">
            <v>0</v>
          </cell>
          <cell r="CM751" t="str">
            <v>N/A</v>
          </cell>
          <cell r="CN751">
            <v>0</v>
          </cell>
          <cell r="CO751" t="str">
            <v>N/A</v>
          </cell>
          <cell r="CP751">
            <v>0</v>
          </cell>
          <cell r="CQ751" t="str">
            <v>N/A</v>
          </cell>
          <cell r="CR751">
            <v>0</v>
          </cell>
          <cell r="CS751" t="str">
            <v>N/A</v>
          </cell>
          <cell r="CT751">
            <v>0</v>
          </cell>
          <cell r="CU751" t="str">
            <v>N/A</v>
          </cell>
          <cell r="CV751">
            <v>0</v>
          </cell>
          <cell r="CW751">
            <v>49316882</v>
          </cell>
          <cell r="CX751" t="str">
            <v>NO</v>
          </cell>
          <cell r="CY751" t="str">
            <v>N/A</v>
          </cell>
          <cell r="CZ751" t="str">
            <v>N/A</v>
          </cell>
          <cell r="DA751" t="str">
            <v>N/A</v>
          </cell>
          <cell r="DB751">
            <v>45291</v>
          </cell>
          <cell r="DC751">
            <v>45291</v>
          </cell>
          <cell r="DD751">
            <v>-51</v>
          </cell>
          <cell r="DE751" t="str">
            <v>NO</v>
          </cell>
          <cell r="DF751" t="str">
            <v>Bogotá D.C.</v>
          </cell>
          <cell r="DG751" t="str">
            <v>Cumplimiento</v>
          </cell>
          <cell r="DH751" t="str">
            <v>460 47 994000067600</v>
          </cell>
          <cell r="DI751">
            <v>0</v>
          </cell>
          <cell r="DJ751" t="str">
            <v>Aseguradora Solidaria de Colombia</v>
          </cell>
          <cell r="DK751">
            <v>45125</v>
          </cell>
          <cell r="DL751" t="str">
            <v>11/07/2023 - 30/06/2024</v>
          </cell>
          <cell r="DM751">
            <v>45125</v>
          </cell>
          <cell r="DN751" t="str">
            <v>https://jepcolombia.sharepoint.com/:b:/g/SE/DAJ/SDC/EZu-hCPO0H9DijMXfGzU-34Bu2T79LKlcFE1T85dsy-29w?e=qf544r</v>
          </cell>
          <cell r="DO751" t="str">
            <v>Ninguna</v>
          </cell>
          <cell r="DP751" t="str">
            <v>Terminado</v>
          </cell>
          <cell r="DQ751" t="str">
            <v>Ingreso</v>
          </cell>
          <cell r="DR751" t="str">
            <v>N/A</v>
          </cell>
          <cell r="DS751" t="str">
            <v>INGENIERIA DE SISTEMAS</v>
          </cell>
          <cell r="DT751" t="str">
            <v>N/A</v>
          </cell>
          <cell r="DU751" t="str">
            <v>FEMENINO</v>
          </cell>
        </row>
        <row r="752">
          <cell r="AY752" t="str">
            <v>JEP-713-2023</v>
          </cell>
          <cell r="AZ752" t="str">
            <v>JEP-CSPO-698-2023</v>
          </cell>
          <cell r="BA752" t="str">
            <v>Arinson Ruiz</v>
          </cell>
          <cell r="BB752">
            <v>45124</v>
          </cell>
          <cell r="BC752" t="str">
            <v>Alfonso Andrade Peña</v>
          </cell>
          <cell r="BD752" t="str">
            <v>Contratos o convenios que no requieren pluralidad de ofertas</v>
          </cell>
          <cell r="BE752" t="str">
            <v>1. Prestación de servicios</v>
          </cell>
          <cell r="BF752" t="str">
            <v>Cédula de ciudadanía</v>
          </cell>
          <cell r="BG752">
            <v>79561303</v>
          </cell>
          <cell r="BH752">
            <v>0</v>
          </cell>
          <cell r="BI752" t="str">
            <v>Persona Natural</v>
          </cell>
          <cell r="BJ752" t="str">
            <v>Bogotá D.C.</v>
          </cell>
          <cell r="BK752" t="str">
            <v xml:space="preserve">Prestar servicios profesionales para apoyar y acompañar  a la Dirección de Tecnologías de la Información, en la implementación y administración del Sistema de Gestión de Seguridad y Privacidad de la Información y las soluciones de Seguridad Informática de conformidad con la Arquitectura de Soluciones Tecnológicas de la JEP. </v>
          </cell>
          <cell r="BL752" t="str">
            <v>Funciones de la dependencia</v>
          </cell>
          <cell r="BM752" t="str">
            <v>Harvey Danilo Suárez Morales</v>
          </cell>
          <cell r="BN752" t="str">
            <v>Secretaría Ejecutiva</v>
          </cell>
          <cell r="BO752" t="str">
            <v>C- Dirección de TI</v>
          </cell>
          <cell r="BP752" t="str">
            <v>Yury Andrea Garcia Mora</v>
          </cell>
          <cell r="BQ752">
            <v>53069577</v>
          </cell>
          <cell r="BR752" t="str">
            <v>C- Dirección de TI</v>
          </cell>
          <cell r="BS752" t="str">
            <v>N/A</v>
          </cell>
          <cell r="BT752" t="str">
            <v>N/A</v>
          </cell>
          <cell r="BU752" t="str">
            <v>N/A</v>
          </cell>
          <cell r="BV752" t="str">
            <v>Inversión</v>
          </cell>
          <cell r="BW752">
            <v>47298068</v>
          </cell>
          <cell r="BX752" t="str">
            <v>N/A</v>
          </cell>
          <cell r="BY752" t="str">
            <v>N/A</v>
          </cell>
          <cell r="BZ752">
            <v>8652088</v>
          </cell>
          <cell r="CA752" t="str">
            <v>N/A</v>
          </cell>
          <cell r="CB752">
            <v>101823</v>
          </cell>
          <cell r="CC752">
            <v>403623</v>
          </cell>
          <cell r="CD752">
            <v>2022011000049</v>
          </cell>
          <cell r="CE752">
            <v>45131</v>
          </cell>
          <cell r="CF752">
            <v>45133</v>
          </cell>
          <cell r="CG752" t="str">
            <v>N/A</v>
          </cell>
          <cell r="CH752" t="str">
            <v>N/A</v>
          </cell>
          <cell r="CI752" t="str">
            <v>N/A</v>
          </cell>
          <cell r="CJ752" t="str">
            <v>N/A</v>
          </cell>
          <cell r="CK752" t="str">
            <v>N/A</v>
          </cell>
          <cell r="CL752">
            <v>0</v>
          </cell>
          <cell r="CM752" t="str">
            <v>N/A</v>
          </cell>
          <cell r="CN752">
            <v>0</v>
          </cell>
          <cell r="CO752" t="str">
            <v>N/A</v>
          </cell>
          <cell r="CP752">
            <v>0</v>
          </cell>
          <cell r="CQ752" t="str">
            <v>N/A</v>
          </cell>
          <cell r="CR752">
            <v>0</v>
          </cell>
          <cell r="CS752" t="str">
            <v>N/A</v>
          </cell>
          <cell r="CT752">
            <v>0</v>
          </cell>
          <cell r="CU752" t="str">
            <v>N/A</v>
          </cell>
          <cell r="CV752">
            <v>0</v>
          </cell>
          <cell r="CW752">
            <v>47298068</v>
          </cell>
          <cell r="CX752" t="str">
            <v>NO</v>
          </cell>
          <cell r="CY752" t="str">
            <v>N/A</v>
          </cell>
          <cell r="CZ752" t="str">
            <v>N/A</v>
          </cell>
          <cell r="DA752" t="str">
            <v>N/A</v>
          </cell>
          <cell r="DB752">
            <v>45291</v>
          </cell>
          <cell r="DC752">
            <v>45291</v>
          </cell>
          <cell r="DD752">
            <v>-51</v>
          </cell>
          <cell r="DE752" t="str">
            <v>NO</v>
          </cell>
          <cell r="DF752" t="str">
            <v>Bogotá D.C.</v>
          </cell>
          <cell r="DG752" t="str">
            <v>Cumplimiento</v>
          </cell>
          <cell r="DH752" t="str">
            <v>380-47-994000137108</v>
          </cell>
          <cell r="DI752">
            <v>0</v>
          </cell>
          <cell r="DJ752" t="str">
            <v>Aseguradora Solidaria de Colombia</v>
          </cell>
          <cell r="DK752">
            <v>45132</v>
          </cell>
          <cell r="DL752" t="str">
            <v>24/07/2023 - 03|/07/2024</v>
          </cell>
          <cell r="DM752">
            <v>45133</v>
          </cell>
          <cell r="DN752" t="str">
            <v>https://jepcolombia.sharepoint.com/:b:/g/SE/DAJ/SDC/Ee3TJFnBkUVDkTrlhG9MJtUBB9FywKOklHlyeKqSxZJHew?e=d0dBT1</v>
          </cell>
          <cell r="DO752" t="str">
            <v>Ninguna</v>
          </cell>
          <cell r="DP752" t="str">
            <v>Terminado</v>
          </cell>
          <cell r="DQ752" t="str">
            <v>Ingreso</v>
          </cell>
          <cell r="DR752" t="str">
            <v>N/A</v>
          </cell>
          <cell r="DS752" t="str">
            <v>INGENIERIA DE SISTEMAS</v>
          </cell>
          <cell r="DT752" t="str">
            <v>ESPECIALISTA EN SEGURIDAD INFORMATICA</v>
          </cell>
          <cell r="DU752" t="str">
            <v>MASCULINO</v>
          </cell>
        </row>
        <row r="753">
          <cell r="AY753" t="str">
            <v>JEP-838-2023</v>
          </cell>
          <cell r="AZ753" t="str">
            <v>JEP-SB-013-2023</v>
          </cell>
          <cell r="BA753" t="str">
            <v>Angela Esquivel</v>
          </cell>
          <cell r="BB753">
            <v>45231</v>
          </cell>
          <cell r="BC753" t="str">
            <v>COMERCIALIZADORA SERLE.COM</v>
          </cell>
          <cell r="BD753" t="str">
            <v>Subasta a la baja</v>
          </cell>
          <cell r="BE753" t="str">
            <v xml:space="preserve">2. Compraventa </v>
          </cell>
          <cell r="BF753" t="str">
            <v>NIT</v>
          </cell>
          <cell r="BG753">
            <v>800089897</v>
          </cell>
          <cell r="BH753">
            <v>4</v>
          </cell>
          <cell r="BI753" t="str">
            <v>Persona Jurídica</v>
          </cell>
          <cell r="BJ753" t="str">
            <v>Duitama</v>
          </cell>
          <cell r="BK753" t="str">
            <v>Adquisición Equipos Mac</v>
          </cell>
          <cell r="BL753" t="str">
            <v>Funciones de la dependencia</v>
          </cell>
          <cell r="BM753" t="str">
            <v>Nestor Julio Corredor Niampira (Encargado)</v>
          </cell>
          <cell r="BN753" t="str">
            <v>Dirección de Tecnologías de la Información</v>
          </cell>
          <cell r="BO753" t="str">
            <v>C- Dirección de TI</v>
          </cell>
          <cell r="BP753" t="str">
            <v>Alicia Mercedes Arenas Valderrama</v>
          </cell>
          <cell r="BQ753">
            <v>51815822</v>
          </cell>
          <cell r="BR753" t="str">
            <v>C- Dirección de TI</v>
          </cell>
          <cell r="BS753" t="str">
            <v>N/A</v>
          </cell>
          <cell r="BT753" t="str">
            <v>N/A</v>
          </cell>
          <cell r="BU753" t="str">
            <v>N/A</v>
          </cell>
          <cell r="BV753" t="str">
            <v>Inversión</v>
          </cell>
          <cell r="BW753">
            <v>47794300</v>
          </cell>
          <cell r="BX753" t="str">
            <v>N/A</v>
          </cell>
          <cell r="BY753" t="str">
            <v>N/A</v>
          </cell>
          <cell r="BZ753" t="str">
            <v>N/A</v>
          </cell>
          <cell r="CA753" t="str">
            <v>N/A</v>
          </cell>
          <cell r="CB753">
            <v>108223</v>
          </cell>
          <cell r="CC753">
            <v>644123</v>
          </cell>
          <cell r="CD753" t="str">
            <v xml:space="preserve">	2022011000068</v>
          </cell>
          <cell r="CE753">
            <v>45233</v>
          </cell>
          <cell r="CF753">
            <v>45259</v>
          </cell>
          <cell r="CG753" t="str">
            <v>N/A</v>
          </cell>
          <cell r="CH753" t="str">
            <v>N/A</v>
          </cell>
          <cell r="CI753" t="str">
            <v>N/A</v>
          </cell>
          <cell r="CJ753" t="str">
            <v>N/A</v>
          </cell>
          <cell r="CK753" t="str">
            <v>N/A</v>
          </cell>
          <cell r="CL753">
            <v>0</v>
          </cell>
          <cell r="CM753" t="str">
            <v>N/A</v>
          </cell>
          <cell r="CN753">
            <v>0</v>
          </cell>
          <cell r="CO753" t="str">
            <v>N/A</v>
          </cell>
          <cell r="CP753">
            <v>0</v>
          </cell>
          <cell r="CQ753" t="str">
            <v>N/A</v>
          </cell>
          <cell r="CR753">
            <v>0</v>
          </cell>
          <cell r="CS753" t="str">
            <v>N/A</v>
          </cell>
          <cell r="CT753">
            <v>0</v>
          </cell>
          <cell r="CU753" t="str">
            <v>N/A</v>
          </cell>
          <cell r="CV753">
            <v>0</v>
          </cell>
          <cell r="CW753">
            <v>47794300</v>
          </cell>
          <cell r="CX753" t="str">
            <v>NO</v>
          </cell>
          <cell r="CY753" t="str">
            <v>N/A</v>
          </cell>
          <cell r="CZ753" t="str">
            <v>N/A</v>
          </cell>
          <cell r="DA753" t="str">
            <v>N/A</v>
          </cell>
          <cell r="DB753">
            <v>45271</v>
          </cell>
          <cell r="DC753">
            <v>45271</v>
          </cell>
          <cell r="DD753">
            <v>-71</v>
          </cell>
          <cell r="DE753" t="str">
            <v>SI</v>
          </cell>
          <cell r="DF753" t="str">
            <v>Bogotá D.C. JEP</v>
          </cell>
          <cell r="DG753" t="str">
            <v>Cumplimiento</v>
          </cell>
          <cell r="DH753" t="str">
            <v>14-45-101103733</v>
          </cell>
          <cell r="DI753">
            <v>0</v>
          </cell>
          <cell r="DJ753" t="str">
            <v>Seguros del Estado S.A.</v>
          </cell>
          <cell r="DK753">
            <v>45234</v>
          </cell>
          <cell r="DL753" t="str">
            <v>3/11/2023 - 11/12/2026</v>
          </cell>
          <cell r="DM753">
            <v>45269</v>
          </cell>
          <cell r="DN753" t="str">
            <v>No se encuentra en la carpeta revisado 23/01/2024</v>
          </cell>
          <cell r="DO753" t="str">
            <v>Ninguna</v>
          </cell>
          <cell r="DP753" t="str">
            <v>Terminado</v>
          </cell>
          <cell r="DQ753" t="str">
            <v>Ingreso</v>
          </cell>
          <cell r="DR753" t="str">
            <v>N/A</v>
          </cell>
          <cell r="DS753" t="str">
            <v>N/A</v>
          </cell>
          <cell r="DT753" t="str">
            <v>N/A</v>
          </cell>
          <cell r="DU753" t="str">
            <v>N/A</v>
          </cell>
        </row>
        <row r="754">
          <cell r="AY754" t="str">
            <v>JEP-686-2023</v>
          </cell>
          <cell r="AZ754" t="str">
            <v>JEP-CSPO-674-2023</v>
          </cell>
          <cell r="BA754" t="str">
            <v>Jairo Cuellar</v>
          </cell>
          <cell r="BB754">
            <v>45112</v>
          </cell>
          <cell r="BC754" t="str">
            <v xml:space="preserve">Luisa Paola Robayo Acevedo </v>
          </cell>
          <cell r="BD754" t="str">
            <v>Contratos o convenios que no requieren pluralidad de ofertas</v>
          </cell>
          <cell r="BE754" t="str">
            <v>1. Prestación de servicios</v>
          </cell>
          <cell r="BF754" t="str">
            <v>Cédula de ciudadanía</v>
          </cell>
          <cell r="BG754">
            <v>1015462638</v>
          </cell>
          <cell r="BH754">
            <v>6</v>
          </cell>
          <cell r="BI754" t="str">
            <v>Persona Natural</v>
          </cell>
          <cell r="BJ754" t="str">
            <v>Bogotá D.C.</v>
          </cell>
          <cell r="BK754" t="str">
            <v>Prestar servicios profesionales para al grupo de relacionamiento y comunicaciones para apoyar la planeación estratégica y la elaboración de campañas institucionales para gestión interna y externa de la UIA</v>
          </cell>
          <cell r="BL754" t="str">
            <v>Funciones de la dependencia</v>
          </cell>
          <cell r="BM754" t="str">
            <v>Harvey Danilo Suárez Morales</v>
          </cell>
          <cell r="BN754" t="str">
            <v>Secretaría Ejecutiva</v>
          </cell>
          <cell r="BO754" t="str">
            <v>I- Unidad de Investigación y Acusación- UIA</v>
          </cell>
          <cell r="BP754" t="str">
            <v>Luz Helena Morales Gray</v>
          </cell>
          <cell r="BQ754">
            <v>51872606</v>
          </cell>
          <cell r="BR754" t="str">
            <v>I- Unidad de Investigación y Acusación- UIA</v>
          </cell>
          <cell r="BS754" t="str">
            <v>N/A</v>
          </cell>
          <cell r="BT754" t="str">
            <v>N/A</v>
          </cell>
          <cell r="BU754" t="str">
            <v>N/A</v>
          </cell>
          <cell r="BV754" t="str">
            <v>Inversión</v>
          </cell>
          <cell r="BW754">
            <v>29143860</v>
          </cell>
          <cell r="BX754" t="str">
            <v>N/A</v>
          </cell>
          <cell r="BY754" t="str">
            <v>N/A</v>
          </cell>
          <cell r="BZ754">
            <v>4857310</v>
          </cell>
          <cell r="CA754" t="str">
            <v>N/A</v>
          </cell>
          <cell r="CB754">
            <v>94923</v>
          </cell>
          <cell r="CC754">
            <v>385123</v>
          </cell>
          <cell r="CD754">
            <v>2022011000057</v>
          </cell>
          <cell r="CE754">
            <v>45120</v>
          </cell>
          <cell r="CF754">
            <v>45120</v>
          </cell>
          <cell r="CG754" t="str">
            <v>N/A</v>
          </cell>
          <cell r="CH754" t="str">
            <v>N/A</v>
          </cell>
          <cell r="CI754" t="str">
            <v>N/A</v>
          </cell>
          <cell r="CJ754" t="str">
            <v>N/A</v>
          </cell>
          <cell r="CK754" t="str">
            <v>N/A</v>
          </cell>
          <cell r="CL754">
            <v>0</v>
          </cell>
          <cell r="CM754" t="str">
            <v>N/A</v>
          </cell>
          <cell r="CN754">
            <v>0</v>
          </cell>
          <cell r="CO754" t="str">
            <v>N/A</v>
          </cell>
          <cell r="CP754">
            <v>0</v>
          </cell>
          <cell r="CQ754" t="str">
            <v>N/A</v>
          </cell>
          <cell r="CR754">
            <v>0</v>
          </cell>
          <cell r="CS754" t="str">
            <v>N/A</v>
          </cell>
          <cell r="CT754">
            <v>0</v>
          </cell>
          <cell r="CU754" t="str">
            <v>N/A</v>
          </cell>
          <cell r="CV754">
            <v>0</v>
          </cell>
          <cell r="CW754">
            <v>29143860</v>
          </cell>
          <cell r="CX754" t="str">
            <v>NO</v>
          </cell>
          <cell r="CY754" t="str">
            <v>N/A</v>
          </cell>
          <cell r="CZ754" t="str">
            <v>N/A</v>
          </cell>
          <cell r="DA754" t="str">
            <v>N/A</v>
          </cell>
          <cell r="DB754">
            <v>45291</v>
          </cell>
          <cell r="DC754">
            <v>45291</v>
          </cell>
          <cell r="DD754">
            <v>-51</v>
          </cell>
          <cell r="DE754" t="str">
            <v>NO</v>
          </cell>
          <cell r="DF754" t="str">
            <v>Bogotá D.C.</v>
          </cell>
          <cell r="DG754" t="str">
            <v>Cumplimiento</v>
          </cell>
          <cell r="DH754" t="str">
            <v>14-45-101099153</v>
          </cell>
          <cell r="DI754">
            <v>0</v>
          </cell>
          <cell r="DJ754" t="str">
            <v>Seguros del Estado S.A.</v>
          </cell>
          <cell r="DK754">
            <v>45121</v>
          </cell>
          <cell r="DL754" t="str">
            <v>13/07/2023 - 10/07/2024</v>
          </cell>
          <cell r="DM754">
            <v>45124</v>
          </cell>
          <cell r="DN754" t="str">
            <v>https://jepcolombia.sharepoint.com/:b:/g/SE/DAJ/SDC/EY5NQarBkcVCt-QegRQZMjIBLsU38i45D6Lwt2IXFbmF3Q?e=agA2tt</v>
          </cell>
          <cell r="DO754" t="str">
            <v>Ninguna</v>
          </cell>
          <cell r="DP754" t="str">
            <v>Terminado</v>
          </cell>
          <cell r="DQ754" t="str">
            <v>Ingreso</v>
          </cell>
          <cell r="DR754" t="str">
            <v>N/A</v>
          </cell>
          <cell r="DS754" t="str">
            <v>PUBLICIDAD INERNACIONAL</v>
          </cell>
          <cell r="DT754" t="str">
            <v>N/A</v>
          </cell>
          <cell r="DU754" t="str">
            <v>FEMENINO</v>
          </cell>
        </row>
        <row r="755">
          <cell r="AY755" t="str">
            <v>JEP-663-2023</v>
          </cell>
          <cell r="AZ755" t="str">
            <v>JEP-CSPO-653-2023</v>
          </cell>
          <cell r="BA755" t="str">
            <v>Clara Torres</v>
          </cell>
          <cell r="BB755">
            <v>45083</v>
          </cell>
          <cell r="BC755" t="str">
            <v>Marco Antonio Castillo Velasco</v>
          </cell>
          <cell r="BD755" t="str">
            <v>Contratos o convenios que no requieren pluralidad de ofertas</v>
          </cell>
          <cell r="BE755" t="str">
            <v>1. Prestación de servicios</v>
          </cell>
          <cell r="BF755" t="str">
            <v>Cédula de ciudadanía</v>
          </cell>
          <cell r="BG755">
            <v>94309155</v>
          </cell>
          <cell r="BH755">
            <v>3</v>
          </cell>
          <cell r="BI755" t="str">
            <v>Persona Natural</v>
          </cell>
          <cell r="BJ755" t="str">
            <v>Palmira</v>
          </cell>
          <cell r="BK755" t="str">
            <v>Prestar servicios profesionales especializados para apoyar y acompañar a la Secretaría Ejecutiva en la orientación de la articulación estratégica del despacho con el sector defensa, así como brindar el apoyo y acompañamiento transversal a los componentes del Sistema Restaurativo (SR) para el adecuado desarrollo de la gestión judicial de la JEP</v>
          </cell>
          <cell r="BL755" t="str">
            <v>Administrativo Transversal</v>
          </cell>
          <cell r="BM755" t="str">
            <v>Harvey Danilo Suárez Morales</v>
          </cell>
          <cell r="BN755" t="str">
            <v>Secretaría Ejecutiva</v>
          </cell>
          <cell r="BO755" t="str">
            <v>A- Despacho Secretaría Ejecutiva</v>
          </cell>
          <cell r="BP755" t="str">
            <v>Rosemberg Leguizamon Vargas</v>
          </cell>
          <cell r="BQ755">
            <v>79649197</v>
          </cell>
          <cell r="BR755" t="str">
            <v>A - Despacho Secretaría Ejecutiva</v>
          </cell>
          <cell r="BS755" t="str">
            <v>N/A</v>
          </cell>
          <cell r="BT755" t="str">
            <v>N/A</v>
          </cell>
          <cell r="BU755" t="str">
            <v>N/A</v>
          </cell>
          <cell r="BV755" t="str">
            <v>Inversión</v>
          </cell>
          <cell r="BW755">
            <v>121129239</v>
          </cell>
          <cell r="BX755" t="str">
            <v>N/A</v>
          </cell>
          <cell r="BY755" t="str">
            <v>N/A</v>
          </cell>
          <cell r="BZ755" t="str">
            <v>$17’304.177</v>
          </cell>
          <cell r="CA755" t="str">
            <v>N/A</v>
          </cell>
          <cell r="CB755">
            <v>96223</v>
          </cell>
          <cell r="CC755">
            <v>316123</v>
          </cell>
          <cell r="CD755">
            <v>2022011000068</v>
          </cell>
          <cell r="CE755">
            <v>45086</v>
          </cell>
          <cell r="CF755">
            <v>45092</v>
          </cell>
          <cell r="CG755" t="str">
            <v>N/A</v>
          </cell>
          <cell r="CH755" t="str">
            <v>N/A</v>
          </cell>
          <cell r="CI755" t="str">
            <v>N/A</v>
          </cell>
          <cell r="CJ755" t="str">
            <v>N/A</v>
          </cell>
          <cell r="CK755" t="str">
            <v>N/A</v>
          </cell>
          <cell r="CL755">
            <v>0</v>
          </cell>
          <cell r="CM755" t="str">
            <v>N/A</v>
          </cell>
          <cell r="CN755">
            <v>0</v>
          </cell>
          <cell r="CO755" t="str">
            <v>N/A</v>
          </cell>
          <cell r="CP755">
            <v>0</v>
          </cell>
          <cell r="CQ755" t="str">
            <v>N/A</v>
          </cell>
          <cell r="CR755">
            <v>0</v>
          </cell>
          <cell r="CS755" t="str">
            <v>N/A</v>
          </cell>
          <cell r="CT755">
            <v>0</v>
          </cell>
          <cell r="CU755" t="str">
            <v>N/A</v>
          </cell>
          <cell r="CV755">
            <v>0</v>
          </cell>
          <cell r="CW755">
            <v>121129239</v>
          </cell>
          <cell r="CX755" t="str">
            <v>NO</v>
          </cell>
          <cell r="CY755" t="str">
            <v>N/A</v>
          </cell>
          <cell r="CZ755" t="str">
            <v>N/A</v>
          </cell>
          <cell r="DA755" t="str">
            <v>N/A</v>
          </cell>
          <cell r="DB755">
            <v>45291</v>
          </cell>
          <cell r="DC755">
            <v>45291</v>
          </cell>
          <cell r="DD755">
            <v>-51</v>
          </cell>
          <cell r="DE755" t="str">
            <v>NO</v>
          </cell>
          <cell r="DF755" t="str">
            <v>Bogotá D.C.</v>
          </cell>
          <cell r="DG755" t="str">
            <v>Cumplimiento</v>
          </cell>
          <cell r="DH755" t="str">
            <v>18-47-101005896</v>
          </cell>
          <cell r="DI755">
            <v>0</v>
          </cell>
          <cell r="DJ755" t="str">
            <v>Seguros del Estado S.A.</v>
          </cell>
          <cell r="DK755">
            <v>45090</v>
          </cell>
          <cell r="DL755" t="str">
            <v>09/06/2023 - 30/06/2024</v>
          </cell>
          <cell r="DM755">
            <v>45090</v>
          </cell>
          <cell r="DN755" t="str">
            <v>https://jepcolombia.sharepoint.com/:b:/g/SE/DAJ/SDC/EYcTgShl5ktCgDDTGpzkEY4BpokM7iqWz2ct1FzsxO6AMQ?e=40yc6X</v>
          </cell>
          <cell r="DO755" t="str">
            <v>Ninguna</v>
          </cell>
          <cell r="DP755" t="str">
            <v>Terminado</v>
          </cell>
          <cell r="DQ755" t="str">
            <v>Ingreso</v>
          </cell>
          <cell r="DR755" t="str">
            <v>N/A</v>
          </cell>
          <cell r="DS755" t="str">
            <v>DERECHO</v>
          </cell>
          <cell r="DT755" t="str">
            <v>N/A</v>
          </cell>
          <cell r="DU755" t="str">
            <v>MASCULINO</v>
          </cell>
        </row>
        <row r="756">
          <cell r="AY756" t="str">
            <v>JEP-768-2023</v>
          </cell>
          <cell r="AZ756" t="str">
            <v>JEP-CSPO-743-2023</v>
          </cell>
          <cell r="BA756" t="str">
            <v>Jairo Cuellar</v>
          </cell>
          <cell r="BB756">
            <v>45174</v>
          </cell>
          <cell r="BC756" t="str">
            <v>Nadya Kathitz Quintero Certuche</v>
          </cell>
          <cell r="BD756" t="str">
            <v>Contratos o convenios que no requieren pluralidad de ofertas</v>
          </cell>
          <cell r="BE756" t="str">
            <v>1. Prestación de servicios</v>
          </cell>
          <cell r="BF756" t="str">
            <v>Cedula de ciudadania</v>
          </cell>
          <cell r="BG756">
            <v>26502551</v>
          </cell>
          <cell r="BH756">
            <v>6</v>
          </cell>
          <cell r="BI756" t="str">
            <v>Persona Natural</v>
          </cell>
          <cell r="BJ756" t="str">
            <v>Rivera</v>
          </cell>
          <cell r="BK756" t="str">
            <v>Prestar servicios profesionales especializados para apoyar y acompañar al departamento de gestión territorial en el despliegue territorial y la gestión en los departamentos de huila, Tolima y Caquetá, en el marco de las funciones de la dependencia, los lineamientos para la aplicación del enfoque territorial y la justicia restaurativa, teniendo en cuenta los enfoques diferenciales</v>
          </cell>
          <cell r="BL756" t="str">
            <v>Misional</v>
          </cell>
          <cell r="BM756" t="str">
            <v>Harvey Danilo Suárez Morales</v>
          </cell>
          <cell r="BN756" t="str">
            <v>Secretaría Ejecutiva</v>
          </cell>
          <cell r="BO756" t="str">
            <v xml:space="preserve">BB- Departamento de Gestión Territorial </v>
          </cell>
          <cell r="BP756" t="str">
            <v>Gloria Patricia Cala Navarro</v>
          </cell>
          <cell r="BQ756">
            <v>45761628</v>
          </cell>
          <cell r="BR756" t="str">
            <v xml:space="preserve">BB- Departamento de Gestión Territorial </v>
          </cell>
          <cell r="BS756" t="str">
            <v>N/A</v>
          </cell>
          <cell r="BT756" t="str">
            <v>N/A</v>
          </cell>
          <cell r="BU756" t="str">
            <v>N/A</v>
          </cell>
          <cell r="BV756" t="str">
            <v>Inversión</v>
          </cell>
          <cell r="BW756">
            <v>29599215</v>
          </cell>
          <cell r="BX756" t="str">
            <v>N/A</v>
          </cell>
          <cell r="BY756" t="str">
            <v>N/A</v>
          </cell>
          <cell r="BZ756">
            <v>7589549</v>
          </cell>
          <cell r="CA756" t="str">
            <v>N/A</v>
          </cell>
          <cell r="CB756">
            <v>98323</v>
          </cell>
          <cell r="CC756">
            <v>505623</v>
          </cell>
          <cell r="CD756">
            <v>2022011000068</v>
          </cell>
          <cell r="CE756">
            <v>45176</v>
          </cell>
          <cell r="CF756">
            <v>45177</v>
          </cell>
          <cell r="CG756" t="str">
            <v>N/A</v>
          </cell>
          <cell r="CH756" t="str">
            <v>N/A</v>
          </cell>
          <cell r="CI756" t="str">
            <v>N/A</v>
          </cell>
          <cell r="CJ756" t="str">
            <v>N/A</v>
          </cell>
          <cell r="CK756" t="str">
            <v>N/A</v>
          </cell>
          <cell r="CL756">
            <v>-1011936</v>
          </cell>
          <cell r="CM756">
            <v>45289</v>
          </cell>
          <cell r="CN756">
            <v>12431672</v>
          </cell>
          <cell r="CO756">
            <v>45289</v>
          </cell>
          <cell r="CP756">
            <v>0</v>
          </cell>
          <cell r="CQ756" t="str">
            <v>N/A</v>
          </cell>
          <cell r="CR756">
            <v>0</v>
          </cell>
          <cell r="CS756" t="str">
            <v>N/A</v>
          </cell>
          <cell r="CT756">
            <v>1</v>
          </cell>
          <cell r="CU756">
            <v>45289</v>
          </cell>
          <cell r="CV756">
            <v>46</v>
          </cell>
          <cell r="CW756">
            <v>41018951</v>
          </cell>
          <cell r="CX756" t="str">
            <v>SI</v>
          </cell>
          <cell r="CY756">
            <v>12431672</v>
          </cell>
          <cell r="CZ756" t="str">
            <v>N/A</v>
          </cell>
          <cell r="DA756" t="str">
            <v>N/A</v>
          </cell>
          <cell r="DB756">
            <v>45291</v>
          </cell>
          <cell r="DC756">
            <v>45337</v>
          </cell>
          <cell r="DD756">
            <v>-5</v>
          </cell>
          <cell r="DE756" t="str">
            <v>NO</v>
          </cell>
          <cell r="DF756" t="str">
            <v>Neiva</v>
          </cell>
          <cell r="DG756" t="str">
            <v>Cumplimiento</v>
          </cell>
          <cell r="DH756" t="str">
            <v>45-47-101007928</v>
          </cell>
          <cell r="DI756">
            <v>0</v>
          </cell>
          <cell r="DJ756" t="str">
            <v>Seguros del Estado S.A.</v>
          </cell>
          <cell r="DK756">
            <v>45176</v>
          </cell>
          <cell r="DL756" t="str">
            <v>6/09/2023 - 30/06/2024</v>
          </cell>
          <cell r="DM756">
            <v>45177</v>
          </cell>
          <cell r="DN756" t="str">
            <v>https://jepcolombia.sharepoint.com/:b:/g/SE/DAJ/SDC/EdH_SVZhgehAvZCJtPUCsMcBKaZEfhCQC1re_SoA3QAzxQ?e=e3krpi</v>
          </cell>
          <cell r="DO756" t="str">
            <v>Mediante Otrosí No. 1 Se publica la prórroga y adición al contrato No. JEP-768-2023</v>
          </cell>
          <cell r="DP756" t="str">
            <v>En ejecución</v>
          </cell>
          <cell r="DQ756" t="str">
            <v>Adición y prorroga</v>
          </cell>
          <cell r="DR756" t="str">
            <v>N/A</v>
          </cell>
          <cell r="DS756" t="str">
            <v>DERECHO</v>
          </cell>
          <cell r="DT756" t="str">
            <v>N/A</v>
          </cell>
          <cell r="DU756" t="str">
            <v>FEMENINO</v>
          </cell>
        </row>
        <row r="757">
          <cell r="AY757" t="str">
            <v>JEP-889-2023</v>
          </cell>
          <cell r="AZ757" t="str">
            <v>JEP-CSPO-851-2023</v>
          </cell>
          <cell r="BA757" t="str">
            <v>Jairo Cuellar</v>
          </cell>
          <cell r="BB757">
            <v>45235</v>
          </cell>
          <cell r="BC757" t="str">
            <v>Diana Paola Jerez Durán</v>
          </cell>
          <cell r="BD757" t="str">
            <v>Contratos o convenios que no requieren pluralidad de ofertas</v>
          </cell>
          <cell r="BE757" t="str">
            <v>1. Prestación de servicios</v>
          </cell>
          <cell r="BF757" t="str">
            <v>Cédula de ciudadanía</v>
          </cell>
          <cell r="BG757">
            <v>1098610448</v>
          </cell>
          <cell r="BH757">
            <v>0</v>
          </cell>
          <cell r="BI757" t="str">
            <v>Persona Natural</v>
          </cell>
          <cell r="BJ757" t="str">
            <v xml:space="preserve">Medellin </v>
          </cell>
          <cell r="BK757" t="str">
            <v>Prestar servicios profesionales especializados para apoyar y acompañar al Departamento de Gestión Territorial en el despliegue territorial y la gestión en los departamentos de Antioquia y Chocó, en el marco de las funciones de la dependencia, los lineamientos para la aplicación del enfoque territorial y la justicia restaurativa, teniendo en cuenta los enfoques diferenciales</v>
          </cell>
          <cell r="BL757" t="str">
            <v>Funciones de la dependencia</v>
          </cell>
          <cell r="BM757" t="str">
            <v>Harvey Danilo Suarez Morales</v>
          </cell>
          <cell r="BN757" t="str">
            <v>Secretaría Ejecutiva</v>
          </cell>
          <cell r="BO757" t="str">
            <v xml:space="preserve">BB- Departamento de Gestión Territorial </v>
          </cell>
          <cell r="BP757" t="str">
            <v>Gloria Cala Navarro</v>
          </cell>
          <cell r="BQ757">
            <v>45761628</v>
          </cell>
          <cell r="BR757" t="str">
            <v xml:space="preserve">BB- Departamento de Gestión Territorial </v>
          </cell>
          <cell r="BS757" t="str">
            <v>N/A</v>
          </cell>
          <cell r="BT757" t="str">
            <v>N/A</v>
          </cell>
          <cell r="BU757" t="str">
            <v>N/A</v>
          </cell>
          <cell r="BV757" t="str">
            <v>Inversión</v>
          </cell>
          <cell r="BW757">
            <v>7589549</v>
          </cell>
          <cell r="BX757" t="str">
            <v>N/A</v>
          </cell>
          <cell r="BY757" t="str">
            <v>N/A</v>
          </cell>
          <cell r="BZ757">
            <v>7589549</v>
          </cell>
          <cell r="CA757" t="str">
            <v>N/A</v>
          </cell>
          <cell r="CB757">
            <v>98523</v>
          </cell>
          <cell r="CC757">
            <v>735723</v>
          </cell>
          <cell r="CD757">
            <v>2022011000068</v>
          </cell>
          <cell r="CE757">
            <v>45266</v>
          </cell>
          <cell r="CF757">
            <v>45267</v>
          </cell>
          <cell r="CG757" t="str">
            <v>N/A</v>
          </cell>
          <cell r="CH757" t="str">
            <v>N/A</v>
          </cell>
          <cell r="CI757" t="str">
            <v>N/A</v>
          </cell>
          <cell r="CJ757" t="str">
            <v>N/A</v>
          </cell>
          <cell r="CK757" t="str">
            <v>N/A</v>
          </cell>
          <cell r="CL757">
            <v>0</v>
          </cell>
          <cell r="CM757" t="str">
            <v>N/A</v>
          </cell>
          <cell r="CN757">
            <v>0</v>
          </cell>
          <cell r="CO757" t="str">
            <v>N/A</v>
          </cell>
          <cell r="CP757">
            <v>0</v>
          </cell>
          <cell r="CQ757" t="str">
            <v>N/A</v>
          </cell>
          <cell r="CR757">
            <v>0</v>
          </cell>
          <cell r="CS757" t="str">
            <v>N/A</v>
          </cell>
          <cell r="CT757">
            <v>0</v>
          </cell>
          <cell r="CU757">
            <v>0</v>
          </cell>
          <cell r="CV757">
            <v>0</v>
          </cell>
          <cell r="CW757">
            <v>7589549</v>
          </cell>
          <cell r="CX757" t="str">
            <v>NO</v>
          </cell>
          <cell r="CY757" t="str">
            <v>N/A</v>
          </cell>
          <cell r="CZ757" t="str">
            <v>N/A</v>
          </cell>
          <cell r="DA757" t="str">
            <v>N/A</v>
          </cell>
          <cell r="DB757">
            <v>45291</v>
          </cell>
          <cell r="DC757">
            <v>45291</v>
          </cell>
          <cell r="DD757">
            <v>-51</v>
          </cell>
          <cell r="DE757" t="str">
            <v>NO</v>
          </cell>
          <cell r="DF757" t="str">
            <v>Medellín</v>
          </cell>
          <cell r="DG757" t="str">
            <v>Cumplimiento</v>
          </cell>
          <cell r="DH757" t="str">
            <v>340 47 994000049892</v>
          </cell>
          <cell r="DI757">
            <v>0</v>
          </cell>
          <cell r="DJ757" t="str">
            <v>Aseguradora Solidaria de Colombia</v>
          </cell>
          <cell r="DK757">
            <v>45267</v>
          </cell>
          <cell r="DL757" t="str">
            <v>06/12/2023 - 10/07/2024</v>
          </cell>
          <cell r="DM757">
            <v>45267</v>
          </cell>
          <cell r="DN757" t="str">
            <v>https://jepcolombia.sharepoint.com/:b:/g/SE/DAJ/SDC/Ealh0fue0UtOkhztT_dJz3QB5yyVS33_gHbinhuJazEwNg?e=0N668F</v>
          </cell>
          <cell r="DO757" t="str">
            <v>Ninguna</v>
          </cell>
          <cell r="DP757" t="str">
            <v>Terminado</v>
          </cell>
          <cell r="DQ757" t="str">
            <v>Ingreso</v>
          </cell>
          <cell r="DR757" t="str">
            <v>N/A</v>
          </cell>
          <cell r="DS757" t="str">
            <v xml:space="preserve">PSICOLOGÍA </v>
          </cell>
          <cell r="DT757" t="str">
            <v>N/A</v>
          </cell>
          <cell r="DU757" t="str">
            <v>FEMENINO</v>
          </cell>
        </row>
        <row r="758">
          <cell r="AY758" t="str">
            <v>JEP-776-2023</v>
          </cell>
          <cell r="AZ758" t="str">
            <v>JEP-CSPO-750-2023</v>
          </cell>
          <cell r="BA758" t="str">
            <v>Jairo Cuellar</v>
          </cell>
          <cell r="BB758">
            <v>45182</v>
          </cell>
          <cell r="BC758" t="str">
            <v>Fraccedi Cecilia Ochoa Matute</v>
          </cell>
          <cell r="BD758" t="str">
            <v>Contratos o convenios que no requieren pluralidad de ofertas</v>
          </cell>
          <cell r="BE758" t="str">
            <v>1. Prestación de servicios</v>
          </cell>
          <cell r="BF758" t="str">
            <v>Cedula de ciudadania</v>
          </cell>
          <cell r="BG758">
            <v>49716269</v>
          </cell>
          <cell r="BH758">
            <v>6</v>
          </cell>
          <cell r="BI758" t="str">
            <v>Persona Natural</v>
          </cell>
          <cell r="BJ758" t="str">
            <v>Valledupar</v>
          </cell>
          <cell r="BK758" t="str">
            <v>Prestar servicios profesionales especializados para apoyar y acompañar al Departamento de Gestión Territorial en el  despliegue territorial y la gestión en los departamentos de Cesar, La Guajira, Magdalena, Atlántico, Bolívar, Sucre y Córdoba, en el marco de las funciones de la dependencia, los lineamientos para la aplicación del enfoque territorial y la justicia restaurativa, teniendo en cuenta los enfoques diferenciales</v>
          </cell>
          <cell r="BL758" t="str">
            <v>Misional</v>
          </cell>
          <cell r="BM758" t="str">
            <v>Harvey Danilo Suárez Morales</v>
          </cell>
          <cell r="BN758" t="str">
            <v>Secretaría Ejecutiva</v>
          </cell>
          <cell r="BO758" t="str">
            <v xml:space="preserve">BB- Departamento de Gestión Territorial </v>
          </cell>
          <cell r="BP758" t="str">
            <v>Gloria Patricia Cala Navarro</v>
          </cell>
          <cell r="BQ758">
            <v>45761628</v>
          </cell>
          <cell r="BR758" t="str">
            <v xml:space="preserve">BB- Departamento de Gestión Territorial </v>
          </cell>
          <cell r="BS758" t="str">
            <v>N/A</v>
          </cell>
          <cell r="BT758" t="str">
            <v>N/A</v>
          </cell>
          <cell r="BU758" t="str">
            <v>N/A</v>
          </cell>
          <cell r="BV758" t="str">
            <v>Inversión</v>
          </cell>
          <cell r="BW758">
            <v>27322359</v>
          </cell>
          <cell r="BX758" t="str">
            <v>N/A</v>
          </cell>
          <cell r="BY758" t="str">
            <v>N/A</v>
          </cell>
          <cell r="BZ758">
            <v>7589549</v>
          </cell>
          <cell r="CA758" t="str">
            <v>N/A</v>
          </cell>
          <cell r="CB758">
            <v>98823</v>
          </cell>
          <cell r="CC758">
            <v>550823</v>
          </cell>
          <cell r="CD758">
            <v>2022011000068</v>
          </cell>
          <cell r="CE758">
            <v>45191</v>
          </cell>
          <cell r="CF758">
            <v>45194</v>
          </cell>
          <cell r="CG758" t="str">
            <v>N/A</v>
          </cell>
          <cell r="CH758" t="str">
            <v>N/A</v>
          </cell>
          <cell r="CI758" t="str">
            <v>N/A</v>
          </cell>
          <cell r="CJ758" t="str">
            <v>N/A</v>
          </cell>
          <cell r="CK758" t="str">
            <v>N/A</v>
          </cell>
          <cell r="CL758">
            <v>0</v>
          </cell>
          <cell r="CM758" t="str">
            <v>N/A</v>
          </cell>
          <cell r="CN758">
            <v>0</v>
          </cell>
          <cell r="CO758" t="str">
            <v>N/A</v>
          </cell>
          <cell r="CP758">
            <v>0</v>
          </cell>
          <cell r="CQ758" t="str">
            <v>N/A</v>
          </cell>
          <cell r="CR758">
            <v>0</v>
          </cell>
          <cell r="CS758" t="str">
            <v>N/A</v>
          </cell>
          <cell r="CT758">
            <v>0</v>
          </cell>
          <cell r="CU758" t="str">
            <v>N/A</v>
          </cell>
          <cell r="CV758">
            <v>0</v>
          </cell>
          <cell r="CW758">
            <v>27322359</v>
          </cell>
          <cell r="CX758" t="str">
            <v>NO</v>
          </cell>
          <cell r="CY758" t="str">
            <v>N/A</v>
          </cell>
          <cell r="CZ758" t="str">
            <v>N/A</v>
          </cell>
          <cell r="DA758" t="str">
            <v>N/A</v>
          </cell>
          <cell r="DB758">
            <v>45291</v>
          </cell>
          <cell r="DC758">
            <v>45291</v>
          </cell>
          <cell r="DD758">
            <v>-51</v>
          </cell>
          <cell r="DE758" t="str">
            <v>NO</v>
          </cell>
          <cell r="DF758" t="str">
            <v>Valledupar</v>
          </cell>
          <cell r="DG758" t="str">
            <v>Cumplimiento</v>
          </cell>
          <cell r="DH758" t="str">
            <v>15-47-101012114</v>
          </cell>
          <cell r="DI758">
            <v>0</v>
          </cell>
          <cell r="DJ758" t="str">
            <v>Seguros del Estado S.A.</v>
          </cell>
          <cell r="DK758">
            <v>45191</v>
          </cell>
          <cell r="DL758" t="str">
            <v>22/09/2023 - 30/06/2024</v>
          </cell>
          <cell r="DM758">
            <v>45191</v>
          </cell>
          <cell r="DN758" t="str">
            <v>https://jepcolombia.sharepoint.com/:b:/g/SE/DAJ/SDC/EQdvjOF5wF5Jg2fS6YXkgM4Bx6PJ9qGgLo1tZ3AEHFgN3Q?e=ldciP8</v>
          </cell>
          <cell r="DO758" t="str">
            <v>Ninguna</v>
          </cell>
          <cell r="DP758" t="str">
            <v>Terminado</v>
          </cell>
          <cell r="DQ758" t="str">
            <v>Ingreso</v>
          </cell>
          <cell r="DR758" t="str">
            <v>N/A</v>
          </cell>
          <cell r="DS758" t="str">
            <v>DERECHO</v>
          </cell>
          <cell r="DT758" t="str">
            <v>N/A</v>
          </cell>
          <cell r="DU758" t="str">
            <v>FEMENINO</v>
          </cell>
        </row>
        <row r="759">
          <cell r="AY759" t="str">
            <v>JEP-706-2023</v>
          </cell>
          <cell r="AZ759" t="str">
            <v>JEP-CSPO-692-2023</v>
          </cell>
          <cell r="BA759" t="str">
            <v>Carlos Torres</v>
          </cell>
          <cell r="BB759">
            <v>45120</v>
          </cell>
          <cell r="BC759" t="str">
            <v>Diana Alejandra Ramirez Rincón</v>
          </cell>
          <cell r="BD759" t="str">
            <v>Contratos o convenios que no requieren pluralidad de ofertas</v>
          </cell>
          <cell r="BE759" t="str">
            <v>1. Prestación de servicios</v>
          </cell>
          <cell r="BF759" t="str">
            <v>Cédula de ciudadanía</v>
          </cell>
          <cell r="BG759">
            <v>1026291195</v>
          </cell>
          <cell r="BH759">
            <v>0</v>
          </cell>
          <cell r="BI759" t="str">
            <v>Persona Natural</v>
          </cell>
          <cell r="BJ759" t="str">
            <v>Bogotá D.C.</v>
          </cell>
          <cell r="BK759" t="str">
            <v>Prestar servicios profesionales en el Departamento de Atención a Víctimas adelantando acciones de seguimiento y apoyo para el cumplimiento de peticiones y órdenes judiciales como parte de la asistencia técnica a las actuaciones y decisiones judiciales, atendiendo los enfoques diferenciales.</v>
          </cell>
          <cell r="BL759" t="str">
            <v>Administrativo Transversal</v>
          </cell>
          <cell r="BM759" t="str">
            <v>Harvey Danilo Suárez Morales</v>
          </cell>
          <cell r="BN759" t="str">
            <v>Secretaría Ejecutiva</v>
          </cell>
          <cell r="BO759" t="str">
            <v xml:space="preserve">BB- Departamento de Atención a Victimas </v>
          </cell>
          <cell r="BP759" t="str">
            <v>Claudia Viviana Ferro Buitrago</v>
          </cell>
          <cell r="BQ759">
            <v>52032888</v>
          </cell>
          <cell r="BR759" t="str">
            <v xml:space="preserve">BB- Departamento de Atención a Victimas </v>
          </cell>
          <cell r="BS759" t="str">
            <v>Sandra Helena
Narváez Ramírez C.C. 51.859.703 hasta por el término que dure la
ausencia de su titular</v>
          </cell>
          <cell r="BT759" t="str">
            <v>N/A</v>
          </cell>
          <cell r="BU759" t="str">
            <v>N/A</v>
          </cell>
          <cell r="BV759" t="str">
            <v>Inversión</v>
          </cell>
          <cell r="BW759">
            <v>32240403</v>
          </cell>
          <cell r="BX759" t="str">
            <v>N/A</v>
          </cell>
          <cell r="BY759" t="str">
            <v>N/A</v>
          </cell>
          <cell r="BZ759">
            <v>5464476</v>
          </cell>
          <cell r="CA759" t="str">
            <v>N/A</v>
          </cell>
          <cell r="CB759">
            <v>102423</v>
          </cell>
          <cell r="CC759">
            <v>391223</v>
          </cell>
          <cell r="CD759">
            <v>2022011000068</v>
          </cell>
          <cell r="CE759">
            <v>45125</v>
          </cell>
          <cell r="CF759">
            <v>45131</v>
          </cell>
          <cell r="CG759" t="str">
            <v>N/A</v>
          </cell>
          <cell r="CH759" t="str">
            <v>N/A</v>
          </cell>
          <cell r="CI759" t="str">
            <v>N/A</v>
          </cell>
          <cell r="CJ759" t="str">
            <v>N/A</v>
          </cell>
          <cell r="CK759" t="str">
            <v>N/A</v>
          </cell>
          <cell r="CL759">
            <v>-2914384</v>
          </cell>
          <cell r="CM759">
            <v>45288</v>
          </cell>
          <cell r="CN759">
            <v>14918004</v>
          </cell>
          <cell r="CO759">
            <v>45288</v>
          </cell>
          <cell r="CP759">
            <v>0</v>
          </cell>
          <cell r="CQ759" t="str">
            <v>N/A</v>
          </cell>
          <cell r="CR759">
            <v>0</v>
          </cell>
          <cell r="CS759" t="str">
            <v>N/A</v>
          </cell>
          <cell r="CT759">
            <v>1</v>
          </cell>
          <cell r="CU759">
            <v>45288</v>
          </cell>
          <cell r="CV759">
            <v>75</v>
          </cell>
          <cell r="CW759">
            <v>44244023</v>
          </cell>
          <cell r="CX759" t="str">
            <v>SI</v>
          </cell>
          <cell r="CY759">
            <v>14918004</v>
          </cell>
          <cell r="CZ759" t="str">
            <v>N/A</v>
          </cell>
          <cell r="DA759" t="str">
            <v>N/A</v>
          </cell>
          <cell r="DB759">
            <v>45291</v>
          </cell>
          <cell r="DC759">
            <v>45366</v>
          </cell>
          <cell r="DD759">
            <v>24</v>
          </cell>
          <cell r="DE759" t="str">
            <v>NO</v>
          </cell>
          <cell r="DF759" t="str">
            <v>Bogotá D.C.</v>
          </cell>
          <cell r="DG759" t="str">
            <v>Cumplimiento</v>
          </cell>
          <cell r="DH759" t="str">
            <v>33-45-101120378</v>
          </cell>
          <cell r="DI759">
            <v>0</v>
          </cell>
          <cell r="DJ759" t="str">
            <v>Seguros del Estado S.A.</v>
          </cell>
          <cell r="DK759">
            <v>45126</v>
          </cell>
          <cell r="DL759" t="str">
            <v>18/07/2023 - 05/07/2024</v>
          </cell>
          <cell r="DM759">
            <v>45128</v>
          </cell>
          <cell r="DN759" t="str">
            <v>https://jepcolombia.sharepoint.com/:b:/g/SE/DAJ/SDC/EZyOSVjrXaVIs4bVfYJnRAwBA8RyuCMAh1EX9TFXAf-2ug?e=tmSFV3</v>
          </cell>
          <cell r="DO759" t="str">
            <v>Mediante Otrosí N°1 el 28/12/2023 se publica la adición y prórroga del contrato JEP-706-2023</v>
          </cell>
          <cell r="DP759" t="str">
            <v>En ejecución</v>
          </cell>
          <cell r="DQ759" t="str">
            <v>Adición y prorroga</v>
          </cell>
          <cell r="DR759" t="str">
            <v>N/A</v>
          </cell>
          <cell r="DS759" t="str">
            <v>INTERNACIONALISTA</v>
          </cell>
          <cell r="DT759" t="str">
            <v>ESPECIALISTA EN DERECHO AMBIENTAL</v>
          </cell>
          <cell r="DU759" t="str">
            <v>FEMENINO</v>
          </cell>
        </row>
        <row r="760">
          <cell r="AY760" t="str">
            <v>JEP-681-2023</v>
          </cell>
          <cell r="AZ760" t="str">
            <v>JEP-CSPO-669-2023</v>
          </cell>
          <cell r="BA760" t="str">
            <v>Carlos Torres</v>
          </cell>
          <cell r="BB760">
            <v>45099</v>
          </cell>
          <cell r="BC760" t="str">
            <v>Maria Camila Velez Garcia</v>
          </cell>
          <cell r="BD760" t="str">
            <v>Contratos o convenios que no requieren pluralidad de ofertas</v>
          </cell>
          <cell r="BE760" t="str">
            <v>1. Prestación de servicios</v>
          </cell>
          <cell r="BF760" t="str">
            <v>Cédula de ciudadanía</v>
          </cell>
          <cell r="BG760">
            <v>1088294326</v>
          </cell>
          <cell r="BH760">
            <v>8</v>
          </cell>
          <cell r="BI760" t="str">
            <v>Persona Natural</v>
          </cell>
          <cell r="BJ760" t="str">
            <v>Bogotá D.C.</v>
          </cell>
          <cell r="BK760" t="str">
            <v>Prestar servicios profesionales en el Departamento de Atención a Víctimas adelantando acciones de seguimiento y apoyo para el cumplimiento de peticiones y órdenes judiciales como parte de la asistencia técnica a las actuaciones y decisiones judiciales, atendiendo los enfoques diferenciales</v>
          </cell>
          <cell r="BL760" t="str">
            <v>Funciones de la dependencia</v>
          </cell>
          <cell r="BM760" t="str">
            <v>Harvey Danilo Suárez Morales</v>
          </cell>
          <cell r="BN760" t="str">
            <v>Secretaría Ejecutiva</v>
          </cell>
          <cell r="BO760" t="str">
            <v xml:space="preserve">BB- Departamento de Atención a Victimas </v>
          </cell>
          <cell r="BP760" t="str">
            <v>Claudia Viviana Ferro Buitrago</v>
          </cell>
          <cell r="BQ760">
            <v>52032888</v>
          </cell>
          <cell r="BR760" t="str">
            <v xml:space="preserve">BB- Departamento de Atención a Victimas </v>
          </cell>
          <cell r="BS760" t="str">
            <v>Sandra Helena
Narváez Ramírez C.C. 51.859.703 hasta por el término que dure la
ausencia de su titular</v>
          </cell>
          <cell r="BT760" t="str">
            <v>N/A</v>
          </cell>
          <cell r="BU760" t="str">
            <v>N/A</v>
          </cell>
          <cell r="BV760" t="str">
            <v>Inversión</v>
          </cell>
          <cell r="BW760">
            <v>24407990</v>
          </cell>
          <cell r="BX760" t="str">
            <v>N/A</v>
          </cell>
          <cell r="BY760" t="str">
            <v>N/A</v>
          </cell>
          <cell r="BZ760">
            <v>5464476</v>
          </cell>
          <cell r="CA760" t="str">
            <v>N/A</v>
          </cell>
          <cell r="CB760">
            <v>102523</v>
          </cell>
          <cell r="CC760" t="str">
            <v xml:space="preserve">	460323</v>
          </cell>
          <cell r="CD760" t="str">
            <v xml:space="preserve">	2022011000068</v>
          </cell>
          <cell r="CE760">
            <v>45154</v>
          </cell>
          <cell r="CF760">
            <v>45156</v>
          </cell>
          <cell r="CG760" t="str">
            <v>N/A</v>
          </cell>
          <cell r="CH760" t="str">
            <v>N/A</v>
          </cell>
          <cell r="CI760" t="str">
            <v>N/A</v>
          </cell>
          <cell r="CJ760" t="str">
            <v>N/A</v>
          </cell>
          <cell r="CK760" t="str">
            <v>N/A</v>
          </cell>
          <cell r="CL760">
            <v>0</v>
          </cell>
          <cell r="CM760" t="str">
            <v>N/A</v>
          </cell>
          <cell r="CN760">
            <v>0</v>
          </cell>
          <cell r="CO760" t="str">
            <v>N/A</v>
          </cell>
          <cell r="CP760">
            <v>0</v>
          </cell>
          <cell r="CQ760" t="str">
            <v>N/A</v>
          </cell>
          <cell r="CR760">
            <v>0</v>
          </cell>
          <cell r="CS760" t="str">
            <v>N/A</v>
          </cell>
          <cell r="CT760">
            <v>0</v>
          </cell>
          <cell r="CU760" t="str">
            <v>N/A</v>
          </cell>
          <cell r="CV760">
            <v>0</v>
          </cell>
          <cell r="CW760">
            <v>24407990</v>
          </cell>
          <cell r="CX760" t="str">
            <v>NO</v>
          </cell>
          <cell r="CY760" t="str">
            <v>N/A</v>
          </cell>
          <cell r="CZ760" t="str">
            <v>N/A</v>
          </cell>
          <cell r="DA760" t="str">
            <v>N/A</v>
          </cell>
          <cell r="DB760">
            <v>45291</v>
          </cell>
          <cell r="DC760">
            <v>45291</v>
          </cell>
          <cell r="DD760">
            <v>-51</v>
          </cell>
          <cell r="DE760" t="str">
            <v>NO</v>
          </cell>
          <cell r="DF760" t="str">
            <v>Bogotá D.C.</v>
          </cell>
          <cell r="DG760" t="str">
            <v>Cumplimiento</v>
          </cell>
          <cell r="DH760" t="str">
            <v xml:space="preserve">55-47-101008581 </v>
          </cell>
          <cell r="DI760">
            <v>0</v>
          </cell>
          <cell r="DJ760" t="str">
            <v>Seguros del Estado S.A.</v>
          </cell>
          <cell r="DK760">
            <v>45156</v>
          </cell>
          <cell r="DL760" t="str">
            <v>16/08/2023 - 30/06/2024</v>
          </cell>
          <cell r="DM760">
            <v>45156</v>
          </cell>
          <cell r="DN760" t="str">
            <v>https://jepcolombia.sharepoint.com/:b:/g/SE/DAJ/SDC/Efkggpka37NHtSyNl7cTDpABUWHWzI5ko65RRWrVIB62Ug?e=5ZHe1R</v>
          </cell>
          <cell r="DO760" t="str">
            <v>El 29/08/2023 quedo  publicado el otrosí No 1 cto JEP-681-2023 forma de pago y valor, se relaciona directamente en las columnas para fines de informe</v>
          </cell>
          <cell r="DP760" t="str">
            <v>Terminado</v>
          </cell>
          <cell r="DQ760" t="str">
            <v>Ingreso</v>
          </cell>
          <cell r="DR760" t="str">
            <v>N/A</v>
          </cell>
          <cell r="DS760" t="str">
            <v>DERECHO</v>
          </cell>
          <cell r="DT760" t="str">
            <v>N/A</v>
          </cell>
          <cell r="DU760" t="str">
            <v>FEMENINO</v>
          </cell>
        </row>
        <row r="761">
          <cell r="AY761" t="str">
            <v>JEP-824-2023</v>
          </cell>
          <cell r="AZ761" t="str">
            <v>JEP-CSPO-794-2023</v>
          </cell>
          <cell r="BA761" t="str">
            <v>julieth Barrera</v>
          </cell>
          <cell r="BB761">
            <v>45216</v>
          </cell>
          <cell r="BC761" t="str">
            <v>Giovany Diaz Garcia</v>
          </cell>
          <cell r="BD761" t="str">
            <v>Contratos o convenios que no requieren pluralidad de ofertas</v>
          </cell>
          <cell r="BE761" t="str">
            <v>1. Prestación de servicios</v>
          </cell>
          <cell r="BF761" t="str">
            <v>Cédula de ciudadanía</v>
          </cell>
          <cell r="BG761">
            <v>93061687</v>
          </cell>
          <cell r="BH761">
            <v>9</v>
          </cell>
          <cell r="BI761" t="str">
            <v>Persona Natural</v>
          </cell>
          <cell r="BJ761" t="str">
            <v>Sesquile</v>
          </cell>
          <cell r="BK761" t="str">
            <v>Prestar servicios profesionales especializados para apoyar al Departamento de Atención a Victimas en la planeación, la ejecución y el seguimiento a las actividades de desarrollo, implementación y administración del Registro de Víctimas, así como el seguimiento a la ejecución de los convenios que suscriba la JEP con organizaciones de cooperación internacional u otras entidades del Estado en temas relacionados con el Registro</v>
          </cell>
          <cell r="BL761" t="str">
            <v>Funciones de la dependencia</v>
          </cell>
          <cell r="BM761" t="str">
            <v>Harvey Danilo Suárez Morales</v>
          </cell>
          <cell r="BN761" t="str">
            <v>Secretaría Ejecutiva</v>
          </cell>
          <cell r="BO761" t="str">
            <v xml:space="preserve">BB- Departamento de Atención a Victimas </v>
          </cell>
          <cell r="BP761" t="str">
            <v>Claudia Viviana Ferro Buitrago</v>
          </cell>
          <cell r="BQ761">
            <v>52032888</v>
          </cell>
          <cell r="BR761" t="str">
            <v xml:space="preserve">BB- Departamento de Atención a Victimas </v>
          </cell>
          <cell r="BS761" t="str">
            <v>Sandra Helena
Narváez Ramírez C.C. 51.859.703 hasta por el término que dure la
ausencia de su titular</v>
          </cell>
          <cell r="BT761" t="str">
            <v>N/A</v>
          </cell>
          <cell r="BU761" t="str">
            <v>N/A</v>
          </cell>
          <cell r="BV761" t="str">
            <v>Inversión</v>
          </cell>
          <cell r="BW761">
            <v>43255379</v>
          </cell>
          <cell r="BX761" t="str">
            <v>N/A</v>
          </cell>
          <cell r="BY761" t="str">
            <v>N/A</v>
          </cell>
          <cell r="BZ761">
            <v>15634476</v>
          </cell>
          <cell r="CA761" t="str">
            <v>N/A</v>
          </cell>
          <cell r="CB761">
            <v>110323</v>
          </cell>
          <cell r="CC761">
            <v>618923</v>
          </cell>
          <cell r="CD761">
            <v>2022011000068</v>
          </cell>
          <cell r="CE761">
            <v>45219</v>
          </cell>
          <cell r="CF761">
            <v>45222</v>
          </cell>
          <cell r="CG761" t="str">
            <v>N/A</v>
          </cell>
          <cell r="CH761" t="str">
            <v>N/A</v>
          </cell>
          <cell r="CI761" t="str">
            <v>N/A</v>
          </cell>
          <cell r="CJ761" t="str">
            <v>N/A</v>
          </cell>
          <cell r="CK761" t="str">
            <v>N/A</v>
          </cell>
          <cell r="CL761">
            <v>0</v>
          </cell>
          <cell r="CM761" t="str">
            <v>N/A</v>
          </cell>
          <cell r="CN761">
            <v>0</v>
          </cell>
          <cell r="CO761" t="str">
            <v>N/A</v>
          </cell>
          <cell r="CP761">
            <v>0</v>
          </cell>
          <cell r="CQ761" t="str">
            <v>N/A</v>
          </cell>
          <cell r="CR761">
            <v>0</v>
          </cell>
          <cell r="CS761" t="str">
            <v>N/A</v>
          </cell>
          <cell r="CT761">
            <v>0</v>
          </cell>
          <cell r="CU761" t="str">
            <v>N/A</v>
          </cell>
          <cell r="CV761">
            <v>0</v>
          </cell>
          <cell r="CW761">
            <v>43255379</v>
          </cell>
          <cell r="CX761" t="str">
            <v>NO</v>
          </cell>
          <cell r="CY761" t="str">
            <v>N/A</v>
          </cell>
          <cell r="CZ761" t="str">
            <v>N/A</v>
          </cell>
          <cell r="DA761" t="str">
            <v>N/A</v>
          </cell>
          <cell r="DB761">
            <v>45291</v>
          </cell>
          <cell r="DC761">
            <v>45291</v>
          </cell>
          <cell r="DD761">
            <v>-51</v>
          </cell>
          <cell r="DE761" t="str">
            <v>NO</v>
          </cell>
          <cell r="DF761" t="str">
            <v>Bogotá D.C.</v>
          </cell>
          <cell r="DG761" t="str">
            <v>Cumplimiento</v>
          </cell>
          <cell r="DH761" t="str">
            <v xml:space="preserve">	21-47-101032840</v>
          </cell>
          <cell r="DI761">
            <v>0</v>
          </cell>
          <cell r="DJ761" t="str">
            <v>Seguros del Estado S.A.</v>
          </cell>
          <cell r="DK761">
            <v>45219</v>
          </cell>
          <cell r="DL761" t="str">
            <v>20/10/2023 - 30/06/2024</v>
          </cell>
          <cell r="DM761">
            <v>45222</v>
          </cell>
          <cell r="DN761" t="str">
            <v>https://jepcolombia.sharepoint.com/:b:/g/SE/DAJ/SDC/EW--dkNumElJrvcUsU1NjV8ByziTzhjUaUDDzbWzrC1gmw?e=9WdVek</v>
          </cell>
          <cell r="DO761" t="str">
            <v>Ninguna</v>
          </cell>
          <cell r="DP761" t="str">
            <v>Terminado</v>
          </cell>
          <cell r="DQ761" t="str">
            <v>Ingreso</v>
          </cell>
          <cell r="DR761" t="str">
            <v>N/A</v>
          </cell>
          <cell r="DS761" t="str">
            <v>INGENIERIA ELECTRONICA</v>
          </cell>
          <cell r="DT761" t="str">
            <v>TECNOLOGIA EN GESTION DE BASE DE DATOS</v>
          </cell>
          <cell r="DU761" t="str">
            <v>MASCULINO</v>
          </cell>
        </row>
        <row r="762">
          <cell r="AY762" t="str">
            <v>JEP-805-2023</v>
          </cell>
          <cell r="AZ762" t="str">
            <v>JEP-CSPO-776-2023</v>
          </cell>
          <cell r="BA762" t="str">
            <v>Clara Torres</v>
          </cell>
          <cell r="BB762">
            <v>45201</v>
          </cell>
          <cell r="BC762" t="str">
            <v>Laura María Poveda Chicuazuque</v>
          </cell>
          <cell r="BD762" t="str">
            <v>Contratos o convenios que no requieren pluralidad de ofertas</v>
          </cell>
          <cell r="BE762" t="str">
            <v>1. Prestación de servicios</v>
          </cell>
          <cell r="BF762" t="str">
            <v>Cedula de ciudadania</v>
          </cell>
          <cell r="BG762">
            <v>1070014698</v>
          </cell>
          <cell r="BH762">
            <v>7</v>
          </cell>
          <cell r="BI762" t="str">
            <v>Persona Natural</v>
          </cell>
          <cell r="BJ762" t="str">
            <v>Bogotá D.C.</v>
          </cell>
          <cell r="BK762" t="str">
            <v>Prestar servicios profesionales especializados para apoyar al Departamento de Atención a Víctimas en la definición de lineamientos conceptuales para la gestión, acopio, validación, procesamiento y análisis de la información asociada al Registro de Víctimas; en la realización de pruebas y la elaboración de casos de uso para el desarrollo de sus funcionalidades y en la capacitación y socialización del Registro</v>
          </cell>
          <cell r="BL762" t="str">
            <v>Funciones de la dependencia</v>
          </cell>
          <cell r="BM762" t="str">
            <v>Harvey Danilo Suárez Morales</v>
          </cell>
          <cell r="BN762" t="str">
            <v>Secretaría Ejecutiva</v>
          </cell>
          <cell r="BO762" t="str">
            <v xml:space="preserve">BB- Departamento de Atención a Victimas </v>
          </cell>
          <cell r="BP762" t="str">
            <v>Claudia Viviana Ferro Buitrago</v>
          </cell>
          <cell r="BQ762">
            <v>52032888</v>
          </cell>
          <cell r="BR762" t="str">
            <v xml:space="preserve">BB- Departamento de Atención a Victimas </v>
          </cell>
          <cell r="BS762" t="str">
            <v>Sandra Helena
Narváez Ramírez C.C. 51.859.703 hasta por el término que dure la
ausencia de su titular</v>
          </cell>
          <cell r="BT762" t="str">
            <v>N/A</v>
          </cell>
          <cell r="BU762" t="str">
            <v>N/A</v>
          </cell>
          <cell r="BV762" t="str">
            <v>Inversión</v>
          </cell>
          <cell r="BW762">
            <v>37340586</v>
          </cell>
          <cell r="BX762" t="str">
            <v>N/A</v>
          </cell>
          <cell r="BY762" t="str">
            <v>N/A</v>
          </cell>
          <cell r="BZ762">
            <v>12446862</v>
          </cell>
          <cell r="CA762" t="str">
            <v>N/A</v>
          </cell>
          <cell r="CB762">
            <v>110223</v>
          </cell>
          <cell r="CC762">
            <v>588723</v>
          </cell>
          <cell r="CD762">
            <v>2022011000068</v>
          </cell>
          <cell r="CE762">
            <v>45208</v>
          </cell>
          <cell r="CF762">
            <v>45211</v>
          </cell>
          <cell r="CG762" t="str">
            <v>N/A</v>
          </cell>
          <cell r="CH762" t="str">
            <v>N/A</v>
          </cell>
          <cell r="CI762" t="str">
            <v>N/A</v>
          </cell>
          <cell r="CJ762" t="str">
            <v>N/A</v>
          </cell>
          <cell r="CK762" t="str">
            <v>N/A</v>
          </cell>
          <cell r="CL762">
            <v>0</v>
          </cell>
          <cell r="CM762" t="str">
            <v>N/A</v>
          </cell>
          <cell r="CN762">
            <v>0</v>
          </cell>
          <cell r="CO762" t="str">
            <v>N/A</v>
          </cell>
          <cell r="CP762">
            <v>0</v>
          </cell>
          <cell r="CQ762" t="str">
            <v>N/A</v>
          </cell>
          <cell r="CR762">
            <v>0</v>
          </cell>
          <cell r="CS762" t="str">
            <v>N/A</v>
          </cell>
          <cell r="CT762">
            <v>0</v>
          </cell>
          <cell r="CU762" t="str">
            <v>N/A</v>
          </cell>
          <cell r="CV762">
            <v>0</v>
          </cell>
          <cell r="CW762">
            <v>37340586</v>
          </cell>
          <cell r="CX762" t="str">
            <v>NO</v>
          </cell>
          <cell r="CY762" t="str">
            <v>N/A</v>
          </cell>
          <cell r="CZ762" t="str">
            <v>N/A</v>
          </cell>
          <cell r="DA762" t="str">
            <v>N/A</v>
          </cell>
          <cell r="DB762">
            <v>45291</v>
          </cell>
          <cell r="DC762">
            <v>45291</v>
          </cell>
          <cell r="DD762">
            <v>-51</v>
          </cell>
          <cell r="DE762" t="str">
            <v>NO</v>
          </cell>
          <cell r="DF762" t="str">
            <v>Bogotá D.C.</v>
          </cell>
          <cell r="DG762" t="str">
            <v>Cumplimiento</v>
          </cell>
          <cell r="DH762" t="str">
            <v>25-47-101004475</v>
          </cell>
          <cell r="DI762">
            <v>0</v>
          </cell>
          <cell r="DJ762" t="str">
            <v>Seguros del Estado S.A.</v>
          </cell>
          <cell r="DK762">
            <v>45210</v>
          </cell>
          <cell r="DL762" t="str">
            <v>9/10/2023 - 01/07/2024</v>
          </cell>
          <cell r="DM762">
            <v>45211</v>
          </cell>
          <cell r="DN762" t="str">
            <v>https://jepcolombia.sharepoint.com/:b:/g/SE/DAJ/SDC/EZm1IzPy1uNFpVYmMczcm74BO9WX6V2afA-WM1uABpGsJQ?e=zC56Pm</v>
          </cell>
          <cell r="DO762" t="str">
            <v>Ninguna</v>
          </cell>
          <cell r="DP762" t="str">
            <v>Terminado</v>
          </cell>
          <cell r="DQ762" t="str">
            <v>Ingreso</v>
          </cell>
          <cell r="DR762" t="str">
            <v>N/A</v>
          </cell>
          <cell r="DS762" t="str">
            <v>DERECHO</v>
          </cell>
          <cell r="DT762" t="str">
            <v>N/A</v>
          </cell>
          <cell r="DU762" t="str">
            <v>FEMENINO</v>
          </cell>
        </row>
        <row r="763">
          <cell r="AY763" t="str">
            <v>JEP-857-2023</v>
          </cell>
          <cell r="AZ763" t="str">
            <v>JEP-CSPO-822-2023</v>
          </cell>
          <cell r="BA763" t="str">
            <v>Julieth Barrera</v>
          </cell>
          <cell r="BB763">
            <v>45247</v>
          </cell>
          <cell r="BC763" t="str">
            <v>Edison Orlando Calixto Amaya</v>
          </cell>
          <cell r="BD763" t="str">
            <v>Contratos o convenios que no requieren pluralidad de ofertas</v>
          </cell>
          <cell r="BE763" t="str">
            <v>1. Prestación de servicios</v>
          </cell>
          <cell r="BF763" t="str">
            <v>Cédula de ciudadanía</v>
          </cell>
          <cell r="BG763">
            <v>1048847234</v>
          </cell>
          <cell r="BH763">
            <v>8</v>
          </cell>
          <cell r="BI763" t="str">
            <v>Persona Natural</v>
          </cell>
          <cell r="BJ763" t="str">
            <v>Bogota D.C.</v>
          </cell>
          <cell r="BK763" t="str">
            <v>Prestar servicios profesionales para apoyar al
Departamento de Atención a Víctimas en la gestión, acopio, validación, procesamiento y análisis de la información asociada al Registro de Victimas, en la realización de pruebas funcionales y la elaboración de casos de uso para el desarrollo de funcionalidades</v>
          </cell>
          <cell r="BL763" t="str">
            <v>Funciones de la dependencia</v>
          </cell>
          <cell r="BM763" t="str">
            <v>Harvey Danilo Suarez Morales</v>
          </cell>
          <cell r="BN763" t="str">
            <v>Secretaría Ejecutiva</v>
          </cell>
          <cell r="BO763" t="str">
            <v xml:space="preserve">BB- Departamento de Atención a Victimas </v>
          </cell>
          <cell r="BP763" t="str">
            <v>Claudia Viviana Ferro Buitrago</v>
          </cell>
          <cell r="BQ763">
            <v>52032888</v>
          </cell>
          <cell r="BR763" t="str">
            <v xml:space="preserve">BB- Departamento de Atención a Victimas </v>
          </cell>
          <cell r="BS763" t="str">
            <v>N/A</v>
          </cell>
          <cell r="BT763" t="str">
            <v>N/A</v>
          </cell>
          <cell r="BU763" t="str">
            <v>N/A</v>
          </cell>
          <cell r="BV763" t="str">
            <v>Inversión</v>
          </cell>
          <cell r="BW763">
            <v>6375222</v>
          </cell>
          <cell r="BX763" t="str">
            <v>N/A</v>
          </cell>
          <cell r="BY763" t="str">
            <v>N/A</v>
          </cell>
          <cell r="BZ763" t="str">
            <v>N/A</v>
          </cell>
          <cell r="CA763" t="str">
            <v>N/A</v>
          </cell>
          <cell r="CB763">
            <v>103123</v>
          </cell>
          <cell r="CC763">
            <v>746223</v>
          </cell>
          <cell r="CD763">
            <v>2022011000068</v>
          </cell>
          <cell r="CE763">
            <v>45272</v>
          </cell>
          <cell r="CF763">
            <v>45275</v>
          </cell>
          <cell r="CG763" t="str">
            <v>N/A</v>
          </cell>
          <cell r="CH763" t="str">
            <v>N/A</v>
          </cell>
          <cell r="CI763" t="str">
            <v>N/A</v>
          </cell>
          <cell r="CJ763" t="str">
            <v>N/A</v>
          </cell>
          <cell r="CK763" t="str">
            <v>N/A</v>
          </cell>
          <cell r="CL763">
            <v>0</v>
          </cell>
          <cell r="CM763" t="str">
            <v>N/A</v>
          </cell>
          <cell r="CN763">
            <v>0</v>
          </cell>
          <cell r="CO763" t="str">
            <v>N/A</v>
          </cell>
          <cell r="CP763">
            <v>0</v>
          </cell>
          <cell r="CQ763" t="str">
            <v>N/A</v>
          </cell>
          <cell r="CR763">
            <v>0</v>
          </cell>
          <cell r="CS763" t="str">
            <v>N/A</v>
          </cell>
          <cell r="CT763">
            <v>0</v>
          </cell>
          <cell r="CU763">
            <v>0</v>
          </cell>
          <cell r="CV763">
            <v>0</v>
          </cell>
          <cell r="CW763">
            <v>6375222</v>
          </cell>
          <cell r="CX763" t="str">
            <v>NO</v>
          </cell>
          <cell r="CY763" t="str">
            <v>N/A</v>
          </cell>
          <cell r="CZ763" t="str">
            <v>N/A</v>
          </cell>
          <cell r="DA763" t="str">
            <v>N/A</v>
          </cell>
          <cell r="DB763">
            <v>45291</v>
          </cell>
          <cell r="DC763">
            <v>45291</v>
          </cell>
          <cell r="DD763">
            <v>-51</v>
          </cell>
          <cell r="DE763" t="str">
            <v>NO</v>
          </cell>
          <cell r="DF763" t="str">
            <v>Bogotá D.C.</v>
          </cell>
          <cell r="DG763" t="str">
            <v>Cumplimiento</v>
          </cell>
          <cell r="DH763" t="str">
            <v>BCH-100031575</v>
          </cell>
          <cell r="DI763">
            <v>0</v>
          </cell>
          <cell r="DJ763" t="str">
            <v xml:space="preserve">Seguros Mundial </v>
          </cell>
          <cell r="DK763">
            <v>45275</v>
          </cell>
          <cell r="DL763" t="str">
            <v>13/12/2023 - 30/06/2024</v>
          </cell>
          <cell r="DM763">
            <v>45275</v>
          </cell>
          <cell r="DN763" t="str">
            <v>No se encuentra en la carpeta revisado 23/01/2024</v>
          </cell>
          <cell r="DO763" t="str">
            <v>Ninguna</v>
          </cell>
          <cell r="DP763" t="str">
            <v>Terminado</v>
          </cell>
          <cell r="DQ763" t="str">
            <v>Ingreso</v>
          </cell>
          <cell r="DR763" t="str">
            <v>N/A</v>
          </cell>
          <cell r="DS763" t="str">
            <v xml:space="preserve">INGENIERÍA DE SISTEMAS </v>
          </cell>
          <cell r="DT763" t="str">
            <v>N/A</v>
          </cell>
          <cell r="DU763" t="str">
            <v>MASCULINO</v>
          </cell>
        </row>
        <row r="764">
          <cell r="AY764" t="str">
            <v>JEP-817-2023</v>
          </cell>
          <cell r="AZ764" t="str">
            <v>JEP-CSPO-787-2023</v>
          </cell>
          <cell r="BA764" t="str">
            <v>Julieth Barrera</v>
          </cell>
          <cell r="BB764">
            <v>45211</v>
          </cell>
          <cell r="BC764" t="str">
            <v>Nicolás Biotrago Vargas</v>
          </cell>
          <cell r="BD764" t="str">
            <v>Contratos o convenios que no requieren pluralidad de ofertas</v>
          </cell>
          <cell r="BE764" t="str">
            <v>1. Prestación de servicios</v>
          </cell>
          <cell r="BF764" t="str">
            <v>Cédula de ciudadanía</v>
          </cell>
          <cell r="BG764">
            <v>80767150</v>
          </cell>
          <cell r="BH764">
            <v>1</v>
          </cell>
          <cell r="BI764" t="str">
            <v>Persona Natural</v>
          </cell>
          <cell r="BJ764" t="str">
            <v>Bogotá D.C.</v>
          </cell>
          <cell r="BK764" t="str">
            <v>Prestar servicios profesionales para apoyar al Departamento de Atención a Víctimas en la gestión, acopio, validación, procesamiento y análisis de la información asociada al Registro de Victimas, en la realización de pruebas funcionales y la elaboración de casos de uso para el desarrollo de funcionalidades asociadas al Registro.</v>
          </cell>
          <cell r="BL764" t="str">
            <v>Funciones de la dependencia</v>
          </cell>
          <cell r="BM764" t="str">
            <v>Harvey Danilo Suárez Morales</v>
          </cell>
          <cell r="BN764" t="str">
            <v>Secretaría Ejecutiva</v>
          </cell>
          <cell r="BO764" t="str">
            <v xml:space="preserve">BB- Departamento de Atención a Victimas </v>
          </cell>
          <cell r="BP764" t="str">
            <v>Claudia Viviana Ferro Buitrago</v>
          </cell>
          <cell r="BQ764">
            <v>52032888</v>
          </cell>
          <cell r="BR764" t="str">
            <v xml:space="preserve">BB- Departamento de Atención a Victimas </v>
          </cell>
          <cell r="BS764" t="str">
            <v>Sandra Helena
Narváez Ramírez C.C. 51.859.703 hasta por el término que dure la
ausencia de su titular</v>
          </cell>
          <cell r="BT764" t="str">
            <v>N/A</v>
          </cell>
          <cell r="BU764" t="str">
            <v>N/A</v>
          </cell>
          <cell r="BV764" t="str">
            <v>Inversión</v>
          </cell>
          <cell r="BW764">
            <v>17425598</v>
          </cell>
          <cell r="BX764" t="str">
            <v>N/A</v>
          </cell>
          <cell r="BY764" t="str">
            <v>N/A</v>
          </cell>
          <cell r="BZ764">
            <v>6375222</v>
          </cell>
          <cell r="CA764" t="str">
            <v>N/A</v>
          </cell>
          <cell r="CB764">
            <v>97623</v>
          </cell>
          <cell r="CC764">
            <v>618823</v>
          </cell>
          <cell r="CD764">
            <v>2022011000068</v>
          </cell>
          <cell r="CE764">
            <v>45219</v>
          </cell>
          <cell r="CF764">
            <v>45226</v>
          </cell>
          <cell r="CG764" t="str">
            <v>N/A</v>
          </cell>
          <cell r="CH764" t="str">
            <v>N/A</v>
          </cell>
          <cell r="CI764" t="str">
            <v>N/A</v>
          </cell>
          <cell r="CJ764" t="str">
            <v>N/A</v>
          </cell>
          <cell r="CK764" t="str">
            <v>N/A</v>
          </cell>
          <cell r="CL764">
            <v>0</v>
          </cell>
          <cell r="CM764" t="str">
            <v>N/A</v>
          </cell>
          <cell r="CN764">
            <v>0</v>
          </cell>
          <cell r="CO764" t="str">
            <v>N/A</v>
          </cell>
          <cell r="CP764">
            <v>0</v>
          </cell>
          <cell r="CQ764" t="str">
            <v>N/A</v>
          </cell>
          <cell r="CR764">
            <v>0</v>
          </cell>
          <cell r="CS764" t="str">
            <v>N/A</v>
          </cell>
          <cell r="CT764">
            <v>0</v>
          </cell>
          <cell r="CU764" t="str">
            <v>N/A</v>
          </cell>
          <cell r="CV764">
            <v>-31</v>
          </cell>
          <cell r="CW764">
            <v>17425598</v>
          </cell>
          <cell r="CX764" t="str">
            <v>NO</v>
          </cell>
          <cell r="CY764" t="str">
            <v>N/A</v>
          </cell>
          <cell r="CZ764" t="str">
            <v>N/A</v>
          </cell>
          <cell r="DA764" t="str">
            <v>N/A</v>
          </cell>
          <cell r="DB764">
            <v>45291</v>
          </cell>
          <cell r="DC764">
            <v>45260</v>
          </cell>
          <cell r="DD764">
            <v>-82</v>
          </cell>
          <cell r="DE764" t="str">
            <v>NO</v>
          </cell>
          <cell r="DF764" t="str">
            <v>Bogotá D.C.</v>
          </cell>
          <cell r="DG764" t="str">
            <v>Cumplimiento</v>
          </cell>
          <cell r="DH764" t="str">
            <v>25-47-101004493</v>
          </cell>
          <cell r="DI764">
            <v>0</v>
          </cell>
          <cell r="DJ764" t="str">
            <v>Seguros del Estado S.A.</v>
          </cell>
          <cell r="DK764">
            <v>45222</v>
          </cell>
          <cell r="DL764" t="str">
            <v>20/10/2023 - 01/07/2024</v>
          </cell>
          <cell r="DM764">
            <v>45226</v>
          </cell>
          <cell r="DN764" t="str">
            <v>https://jepcolombia.sharepoint.com/:b:/g/SE/DAJ/SDC/EV_ksEVepuFCkFWwx4Qz54YBIow3ygWBkBPiFn61Ml4ojQ?e=XfLTpL</v>
          </cell>
          <cell r="DO764" t="str">
            <v>Sin acta pero en ejecución 7/11/2023
El 1/12/2023 se publica en secop II la terminación anticipada del contrato JEP-817-2023 - Nicolás Buitrago - DAV</v>
          </cell>
          <cell r="DP764" t="str">
            <v>Terminado</v>
          </cell>
          <cell r="DQ764" t="str">
            <v>Terminación anticipada</v>
          </cell>
          <cell r="DR764" t="str">
            <v>N/A</v>
          </cell>
          <cell r="DS764" t="str">
            <v>INGENIERIA ELECTRONICA</v>
          </cell>
          <cell r="DT764" t="str">
            <v>N/A</v>
          </cell>
          <cell r="DU764" t="str">
            <v>MASCULINO</v>
          </cell>
        </row>
        <row r="765">
          <cell r="AY765" t="str">
            <v>JEP-802-2023</v>
          </cell>
          <cell r="AZ765" t="str">
            <v>JEP-CSPO-773-2023</v>
          </cell>
          <cell r="BA765" t="str">
            <v>Julieth Barrera</v>
          </cell>
          <cell r="BB765">
            <v>45197</v>
          </cell>
          <cell r="BC765" t="str">
            <v>Carolina Jaimes Castro</v>
          </cell>
          <cell r="BD765" t="str">
            <v>Contratos o convenios que no requieren pluralidad de ofertas</v>
          </cell>
          <cell r="BE765" t="str">
            <v>1. Prestación de servicios</v>
          </cell>
          <cell r="BF765" t="str">
            <v>Cedula de ciudadania</v>
          </cell>
          <cell r="BG765">
            <v>52695005</v>
          </cell>
          <cell r="BH765">
            <v>8</v>
          </cell>
          <cell r="BI765" t="str">
            <v>Persona Natural</v>
          </cell>
          <cell r="BJ765" t="str">
            <v>Bogotá D.C.</v>
          </cell>
          <cell r="BK765" t="str">
            <v>Prestar servicios profesionales para apoyar al Departamento de Atención a Víctimas en la gestión, acopio, validación, procesamiento y análisis de la información asociada al Registro de Victimas, en la realización de pruebas funcionales y la elaboración de casos de uso para el desarrollo de funcionalidades asociadas al Registro.</v>
          </cell>
          <cell r="BL765" t="str">
            <v>Funciones de la dependencia</v>
          </cell>
          <cell r="BM765" t="str">
            <v>Harvey Danilo Suárez Morales</v>
          </cell>
          <cell r="BN765" t="str">
            <v>Secretaría Ejecutiva</v>
          </cell>
          <cell r="BO765" t="str">
            <v xml:space="preserve">BB- Departamento de Atención a Victimas </v>
          </cell>
          <cell r="BP765" t="str">
            <v>Claudia Viviana Ferro Buitrago</v>
          </cell>
          <cell r="BQ765">
            <v>52032888</v>
          </cell>
          <cell r="BR765" t="str">
            <v xml:space="preserve">BB- Departamento de Atención a Victimas </v>
          </cell>
          <cell r="BS765" t="str">
            <v>Sandra Helena
Narváez Ramírez C.C. 51.859.703 hasta por el término que dure la
ausencia de su titular</v>
          </cell>
          <cell r="BT765" t="str">
            <v>N/A</v>
          </cell>
          <cell r="BU765" t="str">
            <v>N/A</v>
          </cell>
          <cell r="BV765" t="str">
            <v>Inversión</v>
          </cell>
          <cell r="BW765">
            <v>19125666</v>
          </cell>
          <cell r="BX765" t="str">
            <v>N/A</v>
          </cell>
          <cell r="BY765" t="str">
            <v>N/A</v>
          </cell>
          <cell r="BZ765">
            <v>6375222</v>
          </cell>
          <cell r="CA765" t="str">
            <v>N/A</v>
          </cell>
          <cell r="CB765">
            <v>97923</v>
          </cell>
          <cell r="CC765" t="str">
            <v xml:space="preserve">	577123</v>
          </cell>
          <cell r="CD765">
            <v>2022011000068</v>
          </cell>
          <cell r="CE765">
            <v>45202</v>
          </cell>
          <cell r="CF765">
            <v>45209</v>
          </cell>
          <cell r="CG765" t="str">
            <v>N/A</v>
          </cell>
          <cell r="CH765" t="str">
            <v>N/A</v>
          </cell>
          <cell r="CI765" t="str">
            <v>N/A</v>
          </cell>
          <cell r="CJ765" t="str">
            <v>N/A</v>
          </cell>
          <cell r="CK765" t="str">
            <v>N/A</v>
          </cell>
          <cell r="CL765">
            <v>0</v>
          </cell>
          <cell r="CM765" t="str">
            <v>N/A</v>
          </cell>
          <cell r="CN765">
            <v>0</v>
          </cell>
          <cell r="CO765" t="str">
            <v>N/A</v>
          </cell>
          <cell r="CP765">
            <v>0</v>
          </cell>
          <cell r="CQ765" t="str">
            <v>N/A</v>
          </cell>
          <cell r="CR765">
            <v>0</v>
          </cell>
          <cell r="CS765" t="str">
            <v>N/A</v>
          </cell>
          <cell r="CT765">
            <v>0</v>
          </cell>
          <cell r="CU765" t="str">
            <v>N/A</v>
          </cell>
          <cell r="CV765">
            <v>0</v>
          </cell>
          <cell r="CW765">
            <v>19125666</v>
          </cell>
          <cell r="CX765" t="str">
            <v>NO</v>
          </cell>
          <cell r="CY765" t="str">
            <v>N/A</v>
          </cell>
          <cell r="CZ765" t="str">
            <v>N/A</v>
          </cell>
          <cell r="DA765" t="str">
            <v>N/A</v>
          </cell>
          <cell r="DB765">
            <v>45291</v>
          </cell>
          <cell r="DC765">
            <v>45291</v>
          </cell>
          <cell r="DD765">
            <v>-51</v>
          </cell>
          <cell r="DE765" t="str">
            <v>NO</v>
          </cell>
          <cell r="DF765" t="str">
            <v>Bogotá D.C.</v>
          </cell>
          <cell r="DG765" t="str">
            <v>Cumplimiento</v>
          </cell>
          <cell r="DH765" t="str">
            <v>33-45-101122197</v>
          </cell>
          <cell r="DI765">
            <v>0</v>
          </cell>
          <cell r="DJ765" t="str">
            <v>Seguros del Estado S.A.</v>
          </cell>
          <cell r="DK765">
            <v>45205</v>
          </cell>
          <cell r="DL765" t="str">
            <v>03/10/2023 - 05/07/2024</v>
          </cell>
          <cell r="DM765">
            <v>45209</v>
          </cell>
          <cell r="DN765" t="str">
            <v>https://jepcolombia.sharepoint.com/:b:/g/SE/DAJ/SDC/EfZiUrBbVv1ArRHDoUYXYmkBErSIO6bOG6VOU4WUsNe4WQ?e=Hy0bPE</v>
          </cell>
          <cell r="DO765" t="str">
            <v>Ninguno</v>
          </cell>
          <cell r="DP765" t="str">
            <v>Terminado</v>
          </cell>
          <cell r="DQ765" t="str">
            <v>Ingreso</v>
          </cell>
          <cell r="DR765" t="str">
            <v>N/A</v>
          </cell>
          <cell r="DS765" t="str">
            <v>DERECHO</v>
          </cell>
          <cell r="DT765" t="str">
            <v>N/A</v>
          </cell>
          <cell r="DU765" t="str">
            <v>FEMENINO</v>
          </cell>
        </row>
        <row r="766">
          <cell r="AY766" t="str">
            <v>JEP-818-2023</v>
          </cell>
          <cell r="AZ766" t="str">
            <v>JEP-CSPO-788-2023</v>
          </cell>
          <cell r="BA766" t="str">
            <v>Julieth Barrera</v>
          </cell>
          <cell r="BB766">
            <v>45211</v>
          </cell>
          <cell r="BC766" t="str">
            <v xml:space="preserve">John Alexander Guanga Segura </v>
          </cell>
          <cell r="BD766" t="str">
            <v>Contratos o convenios que no requieren pluralidad de ofertas</v>
          </cell>
          <cell r="BE766" t="str">
            <v>1. Prestación de servicios</v>
          </cell>
          <cell r="BF766" t="str">
            <v>Cedula de ciudadania</v>
          </cell>
          <cell r="BG766">
            <v>1026300355</v>
          </cell>
          <cell r="BH766">
            <v>2</v>
          </cell>
          <cell r="BI766" t="str">
            <v>Persona Natural</v>
          </cell>
          <cell r="BJ766" t="str">
            <v>Bogotá D.C.</v>
          </cell>
          <cell r="BK766" t="str">
            <v>Prestar servicios profesionales para apoyar al Departamento de Atención a Víctimas en la gestión, acopio, validación, procesamiento y análisis de la información asociada al Registro de Victimas, en la realización de pruebas funcionales y la elaboración de casos de uso para el desarrollo de funcionalidades asociadas al Registro</v>
          </cell>
          <cell r="BL766" t="str">
            <v>Funciones de la dependencia</v>
          </cell>
          <cell r="BM766" t="str">
            <v>Harvey Danilo Suárez Morales</v>
          </cell>
          <cell r="BN766" t="str">
            <v>Secretaría Ejecutiva</v>
          </cell>
          <cell r="BO766" t="str">
            <v xml:space="preserve">BB- Departamento de Atención a Victimas </v>
          </cell>
          <cell r="BP766" t="str">
            <v>Claudia Viviana Ferro Buitrago</v>
          </cell>
          <cell r="BQ766">
            <v>52032888</v>
          </cell>
          <cell r="BR766" t="str">
            <v xml:space="preserve">BB- Departamento de Atención a Victimas </v>
          </cell>
          <cell r="BS766" t="str">
            <v>Sandra Helena
Narváez Ramírez C.C. 51.859.703 hasta por el término que dure la
ausencia de su titular</v>
          </cell>
          <cell r="BT766" t="str">
            <v>N/A</v>
          </cell>
          <cell r="BU766" t="str">
            <v>N/A</v>
          </cell>
          <cell r="BV766" t="str">
            <v>Inversión</v>
          </cell>
          <cell r="BW766">
            <v>17425598</v>
          </cell>
          <cell r="BX766" t="str">
            <v>N/A</v>
          </cell>
          <cell r="BY766" t="str">
            <v>N/A</v>
          </cell>
          <cell r="BZ766">
            <v>6375222</v>
          </cell>
          <cell r="CA766" t="str">
            <v>N/A</v>
          </cell>
          <cell r="CB766">
            <v>97723</v>
          </cell>
          <cell r="CC766">
            <v>630123</v>
          </cell>
          <cell r="CD766">
            <v>2022011000068</v>
          </cell>
          <cell r="CE766">
            <v>45224</v>
          </cell>
          <cell r="CF766">
            <v>45231</v>
          </cell>
          <cell r="CG766" t="str">
            <v>N/A</v>
          </cell>
          <cell r="CH766" t="str">
            <v>N/A</v>
          </cell>
          <cell r="CI766" t="str">
            <v>N/A</v>
          </cell>
          <cell r="CJ766" t="str">
            <v>N/A</v>
          </cell>
          <cell r="CK766" t="str">
            <v>N/A</v>
          </cell>
          <cell r="CL766">
            <v>0</v>
          </cell>
          <cell r="CM766" t="str">
            <v>N/A</v>
          </cell>
          <cell r="CN766">
            <v>0</v>
          </cell>
          <cell r="CO766" t="str">
            <v>N/A</v>
          </cell>
          <cell r="CP766">
            <v>0</v>
          </cell>
          <cell r="CQ766" t="str">
            <v>N/A</v>
          </cell>
          <cell r="CR766">
            <v>0</v>
          </cell>
          <cell r="CS766" t="str">
            <v>N/A</v>
          </cell>
          <cell r="CT766">
            <v>0</v>
          </cell>
          <cell r="CU766" t="str">
            <v>N/A</v>
          </cell>
          <cell r="CV766">
            <v>0</v>
          </cell>
          <cell r="CW766">
            <v>17425598</v>
          </cell>
          <cell r="CX766" t="str">
            <v>NO</v>
          </cell>
          <cell r="CY766" t="str">
            <v>N/A</v>
          </cell>
          <cell r="CZ766" t="str">
            <v>N/A</v>
          </cell>
          <cell r="DA766" t="str">
            <v>N/A</v>
          </cell>
          <cell r="DB766">
            <v>45291</v>
          </cell>
          <cell r="DC766">
            <v>45291</v>
          </cell>
          <cell r="DD766">
            <v>-51</v>
          </cell>
          <cell r="DE766" t="str">
            <v>NO</v>
          </cell>
          <cell r="DF766" t="str">
            <v>Bogotá D.C.</v>
          </cell>
          <cell r="DG766" t="str">
            <v>Cumplimiento</v>
          </cell>
          <cell r="DH766" t="str">
            <v>33-45-101122642</v>
          </cell>
          <cell r="DI766">
            <v>0</v>
          </cell>
          <cell r="DJ766" t="str">
            <v>Seguros del Estado S.A.</v>
          </cell>
          <cell r="DK766">
            <v>45225</v>
          </cell>
          <cell r="DL766" t="str">
            <v>25/10/2023 - 05/07/2024</v>
          </cell>
          <cell r="DM766">
            <v>45230</v>
          </cell>
          <cell r="DN766" t="str">
            <v>https://jepcolombia.sharepoint.com/:b:/g/SE/DAJ/SDC/EYtgfJx9PfhAqAtfIbWDC7EBEb2xQ8yF52uiE0COIiy5oQ?e=Fwd6Eb</v>
          </cell>
          <cell r="DO766" t="str">
            <v>Ninguna</v>
          </cell>
          <cell r="DP766" t="str">
            <v>Terminado</v>
          </cell>
          <cell r="DQ766" t="str">
            <v>Ingreso</v>
          </cell>
          <cell r="DR766" t="str">
            <v>N/A</v>
          </cell>
          <cell r="DS766" t="str">
            <v>DERECHO</v>
          </cell>
          <cell r="DT766" t="str">
            <v>ESPECIALISTA EN DERECHO CONSTITUCIONAL Y ADMINISTRATIVO</v>
          </cell>
          <cell r="DU766" t="str">
            <v>MASCULINO</v>
          </cell>
        </row>
        <row r="767">
          <cell r="AY767" t="str">
            <v>JEP-683-2023</v>
          </cell>
          <cell r="AZ767" t="str">
            <v>JEP-CSPO-671-2023</v>
          </cell>
          <cell r="BA767" t="str">
            <v>Julieth Barrera</v>
          </cell>
          <cell r="BB767">
            <v>45103</v>
          </cell>
          <cell r="BC767" t="str">
            <v>UNIVERSIDAD DEL TOLIMA</v>
          </cell>
          <cell r="BD767" t="str">
            <v>Contratos o convenios que no requieren pluralidad de ofertas</v>
          </cell>
          <cell r="BE767" t="str">
            <v>7. Convenios con otras organizaciones</v>
          </cell>
          <cell r="BF767" t="str">
            <v>NIT</v>
          </cell>
          <cell r="BG767">
            <v>890700640</v>
          </cell>
          <cell r="BH767">
            <v>7</v>
          </cell>
          <cell r="BI767" t="str">
            <v>Persona Jurídica</v>
          </cell>
          <cell r="BJ767" t="str">
            <v>Tolima</v>
          </cell>
          <cell r="BK767" t="str">
            <v>Aunar esfuerzos técnicos y financieros para desarrollar conjuntamente procesos de formación pedagógica para la comprensión y reflexión de la justicia transicional y justicia restaurativa que imparte la JEP, en perspectiva de promover la construcción de narrativas de paz en la región surcolombiana del país</v>
          </cell>
          <cell r="BL767" t="str">
            <v>Funciones de la dependencia</v>
          </cell>
          <cell r="BM767" t="str">
            <v>Angela Maria Mora Soto</v>
          </cell>
          <cell r="BN767" t="str">
            <v>Subsecretaría Ejecutiva</v>
          </cell>
          <cell r="BO767" t="str">
            <v>AA- Subdirección de Fortalecimiento Institucional</v>
          </cell>
          <cell r="BP767" t="str">
            <v>Luz Amanda Granados Urrea</v>
          </cell>
          <cell r="BQ767">
            <v>51746389</v>
          </cell>
          <cell r="BR767" t="str">
            <v>AA- Subdirección de Fortalecimiento Institucional</v>
          </cell>
          <cell r="BS767" t="str">
            <v>N/A</v>
          </cell>
          <cell r="BT767" t="str">
            <v>N/A</v>
          </cell>
          <cell r="BU767" t="str">
            <v>N/A</v>
          </cell>
          <cell r="BV767" t="str">
            <v>Inversión</v>
          </cell>
          <cell r="BW767" t="str">
            <v>$111.108.250.00</v>
          </cell>
          <cell r="BX767">
            <v>37000000</v>
          </cell>
          <cell r="BY767">
            <v>74108250</v>
          </cell>
          <cell r="BZ767" t="str">
            <v>N/A</v>
          </cell>
          <cell r="CA767" t="str">
            <v>N/A</v>
          </cell>
          <cell r="CB767">
            <v>96723</v>
          </cell>
          <cell r="CC767" t="str">
            <v>PND</v>
          </cell>
          <cell r="CD767">
            <v>2018011001175</v>
          </cell>
          <cell r="CE767" t="str">
            <v>En revisión del proveedor</v>
          </cell>
          <cell r="CF767" t="str">
            <v>SIN ACTA</v>
          </cell>
          <cell r="CG767" t="str">
            <v>N/A</v>
          </cell>
          <cell r="CH767" t="str">
            <v>N/A</v>
          </cell>
          <cell r="CI767" t="str">
            <v>N/A</v>
          </cell>
          <cell r="CJ767" t="str">
            <v>N/A</v>
          </cell>
          <cell r="CK767" t="str">
            <v>N/A</v>
          </cell>
          <cell r="CL767">
            <v>0</v>
          </cell>
          <cell r="CM767" t="str">
            <v>N/A</v>
          </cell>
          <cell r="CN767">
            <v>0</v>
          </cell>
          <cell r="CO767" t="str">
            <v>N/A</v>
          </cell>
          <cell r="CP767">
            <v>0</v>
          </cell>
          <cell r="CQ767" t="str">
            <v>N/A</v>
          </cell>
          <cell r="CR767">
            <v>0</v>
          </cell>
          <cell r="CS767" t="str">
            <v>N/A</v>
          </cell>
          <cell r="CT767">
            <v>0</v>
          </cell>
          <cell r="CU767">
            <v>0</v>
          </cell>
          <cell r="CV767">
            <v>0</v>
          </cell>
          <cell r="CW767" t="e">
            <v>#VALUE!</v>
          </cell>
          <cell r="CX767" t="str">
            <v>NO</v>
          </cell>
          <cell r="CY767" t="str">
            <v>N/A</v>
          </cell>
          <cell r="CZ767" t="str">
            <v>N/A</v>
          </cell>
          <cell r="DA767" t="str">
            <v>N/A</v>
          </cell>
          <cell r="DB767">
            <v>45291</v>
          </cell>
          <cell r="DC767">
            <v>45291</v>
          </cell>
          <cell r="DD767">
            <v>-51</v>
          </cell>
          <cell r="DE767" t="str">
            <v>SI</v>
          </cell>
          <cell r="DF767" t="str">
            <v>territorio nacional con especial énfasis en la región surcolombiana del
país, conformada por los departamentos de Cauca, Caquetá, Huila, Nariño, Putumayo y Tolima.</v>
          </cell>
          <cell r="DG767" t="str">
            <v>No firmado</v>
          </cell>
          <cell r="DH767" t="str">
            <v>No firmado</v>
          </cell>
          <cell r="DI767" t="str">
            <v>No firmado</v>
          </cell>
          <cell r="DJ767" t="str">
            <v>No firmado</v>
          </cell>
          <cell r="DK767" t="str">
            <v>No firmado</v>
          </cell>
          <cell r="DL767" t="str">
            <v>No firmado</v>
          </cell>
          <cell r="DM767" t="str">
            <v>No firmado</v>
          </cell>
          <cell r="DN767" t="str">
            <v>No firmado</v>
          </cell>
          <cell r="DO767" t="str">
            <v>Revisado última vez 17/07/2023
Revisado última vez 21/07/2023
Revisado el 27/07/2023
Revisado el 31/07/2023
Revisado 3/08/2023
Revisado el 08/08/2023
Revisado 14/08/2023
Revisado el 22/08/2023
Revisado 29/08/2023
Revisado 31/08/2023
Revisado 1/11/2023
Revisado 20/11/2023
Revisado 29/11/2023</v>
          </cell>
          <cell r="DP767" t="str">
            <v>En revisión del proveedor</v>
          </cell>
          <cell r="DQ767" t="str">
            <v>Ingreso</v>
          </cell>
          <cell r="DR767" t="str">
            <v>N/A</v>
          </cell>
          <cell r="DS767" t="str">
            <v>N/A</v>
          </cell>
          <cell r="DT767" t="str">
            <v>N/A</v>
          </cell>
          <cell r="DU767" t="str">
            <v>N/A</v>
          </cell>
        </row>
        <row r="768">
          <cell r="AY768" t="str">
            <v>JEP-667-2023</v>
          </cell>
          <cell r="AZ768" t="str">
            <v>JEP-CSPO-656-2023</v>
          </cell>
          <cell r="BA768" t="str">
            <v>Norma Bonilla</v>
          </cell>
          <cell r="BB768">
            <v>45086</v>
          </cell>
          <cell r="BC768" t="str">
            <v>Programa de las Naciones Unidas para el Desarrollo – PNUD</v>
          </cell>
          <cell r="BD768" t="str">
            <v>Contratos o convenios que no requieren pluralidad de ofertas</v>
          </cell>
          <cell r="BE768" t="str">
            <v>6. Convenio de Cooperación Internacional</v>
          </cell>
          <cell r="BF768" t="str">
            <v>NIT</v>
          </cell>
          <cell r="BG768">
            <v>800091076</v>
          </cell>
          <cell r="BH768">
            <v>0</v>
          </cell>
          <cell r="BI768" t="str">
            <v>Persona Jurídica</v>
          </cell>
          <cell r="BJ768" t="str">
            <v>Bogotá D.C.</v>
          </cell>
          <cell r="BK768" t="str">
            <v>Aunar esfuerzos y recursos para continuar facilitando la implementación de medidas de prevención y protección complementarias con el fin de garantizar la vida, libertad, seguridad e integridad de las personas, grupos y comunidades, que, por su participación en cualquiera de los procesos de interés de la Jurisdicción Especial para la Paz, se encuentren en situación de riesgo; teniendo en cuenta los enfoques diferenciales, de género y territoriales</v>
          </cell>
          <cell r="BL768" t="str">
            <v>Funciones de la dependencia</v>
          </cell>
          <cell r="BM768" t="str">
            <v>Harvey Danilo Suárez Morales</v>
          </cell>
          <cell r="BN768" t="str">
            <v>Secretaría Ejecutiva</v>
          </cell>
          <cell r="BO768" t="str">
            <v>I- Unidad de Investigación y Acusación- UIA</v>
          </cell>
          <cell r="BP768" t="str">
            <v>Oscar Alfonso Téllez Valenzuela</v>
          </cell>
          <cell r="BQ768">
            <v>91226679</v>
          </cell>
          <cell r="BR768" t="str">
            <v>I- Unidad de Investigación y Acusación- UIA</v>
          </cell>
          <cell r="BS768" t="str">
            <v>N/A</v>
          </cell>
          <cell r="BT768" t="str">
            <v>N/A</v>
          </cell>
          <cell r="BU768" t="str">
            <v>N/A</v>
          </cell>
          <cell r="BV768" t="str">
            <v>Inversión</v>
          </cell>
          <cell r="BW768">
            <v>6233500000</v>
          </cell>
          <cell r="BX768">
            <v>4795000000</v>
          </cell>
          <cell r="BY768">
            <v>1438500000</v>
          </cell>
          <cell r="BZ768" t="str">
            <v>N/A</v>
          </cell>
          <cell r="CA768" t="str">
            <v>N/A</v>
          </cell>
          <cell r="CB768">
            <v>93723</v>
          </cell>
          <cell r="CC768">
            <v>316623</v>
          </cell>
          <cell r="CD768">
            <v>2018011001068</v>
          </cell>
          <cell r="CE768">
            <v>45086</v>
          </cell>
          <cell r="CF768">
            <v>45086</v>
          </cell>
          <cell r="CG768" t="str">
            <v>N/A</v>
          </cell>
          <cell r="CH768" t="str">
            <v>N/A</v>
          </cell>
          <cell r="CI768" t="str">
            <v>N/A</v>
          </cell>
          <cell r="CJ768" t="str">
            <v>N/A</v>
          </cell>
          <cell r="CK768" t="str">
            <v>N/A</v>
          </cell>
          <cell r="CL768">
            <v>0</v>
          </cell>
          <cell r="CM768" t="str">
            <v>N/A</v>
          </cell>
          <cell r="CN768">
            <v>0</v>
          </cell>
          <cell r="CO768" t="str">
            <v>N/A</v>
          </cell>
          <cell r="CP768">
            <v>0</v>
          </cell>
          <cell r="CQ768" t="str">
            <v>N/A</v>
          </cell>
          <cell r="CR768">
            <v>0</v>
          </cell>
          <cell r="CS768" t="str">
            <v>N/A</v>
          </cell>
          <cell r="CT768">
            <v>0</v>
          </cell>
          <cell r="CU768" t="str">
            <v>N/A</v>
          </cell>
          <cell r="CV768">
            <v>0</v>
          </cell>
          <cell r="CW768">
            <v>6233500000</v>
          </cell>
          <cell r="CX768" t="str">
            <v>NO</v>
          </cell>
          <cell r="CY768" t="str">
            <v>N/A</v>
          </cell>
          <cell r="CZ768" t="str">
            <v>N/A</v>
          </cell>
          <cell r="DA768" t="str">
            <v>N/A</v>
          </cell>
          <cell r="DB768">
            <v>45657</v>
          </cell>
          <cell r="DC768">
            <v>45657</v>
          </cell>
          <cell r="DD768">
            <v>315</v>
          </cell>
          <cell r="DE768" t="str">
            <v>SI</v>
          </cell>
          <cell r="DF768" t="str">
            <v>Territorio Nacional</v>
          </cell>
          <cell r="DG768" t="str">
            <v>N/A</v>
          </cell>
          <cell r="DH768" t="str">
            <v>N/A</v>
          </cell>
          <cell r="DI768" t="str">
            <v>N/A</v>
          </cell>
          <cell r="DJ768" t="str">
            <v>N/A</v>
          </cell>
          <cell r="DK768" t="str">
            <v>N/A</v>
          </cell>
          <cell r="DL768" t="str">
            <v>N/A</v>
          </cell>
          <cell r="DM768" t="str">
            <v>N/A</v>
          </cell>
          <cell r="DN768" t="str">
            <v>N/A</v>
          </cell>
          <cell r="DO768" t="str">
            <v>Ninguna</v>
          </cell>
          <cell r="DP768" t="str">
            <v>En ejecución</v>
          </cell>
          <cell r="DQ768" t="str">
            <v>Ingreso</v>
          </cell>
          <cell r="DR768" t="str">
            <v>N/A</v>
          </cell>
          <cell r="DS768" t="str">
            <v>N/A</v>
          </cell>
          <cell r="DT768" t="str">
            <v>N/A</v>
          </cell>
          <cell r="DU768" t="str">
            <v>N/A</v>
          </cell>
        </row>
        <row r="769">
          <cell r="AY769" t="str">
            <v>JEP-834-2023</v>
          </cell>
          <cell r="AZ769" t="str">
            <v>JEP-CSPO-803-2023</v>
          </cell>
          <cell r="BA769" t="str">
            <v>Paola Casas</v>
          </cell>
          <cell r="BB769">
            <v>45224</v>
          </cell>
          <cell r="BC769" t="str">
            <v>Natalia Galeano García</v>
          </cell>
          <cell r="BD769" t="str">
            <v>Contratos o convenios que no requieren pluralidad de ofertas</v>
          </cell>
          <cell r="BE769" t="str">
            <v>1. Prestación de servicios</v>
          </cell>
          <cell r="BF769" t="str">
            <v>Cédula de ciudadanía</v>
          </cell>
          <cell r="BG769">
            <v>1032506558</v>
          </cell>
          <cell r="BH769">
            <v>8</v>
          </cell>
          <cell r="BI769" t="str">
            <v>Persona Natural</v>
          </cell>
          <cell r="BJ769" t="str">
            <v>Bogotá D.C.</v>
          </cell>
          <cell r="BK769" t="str">
            <v>Prestar servicios profesionales para apoyar a las presidencias de las salas en los procesos de mejoramiento de su gestión administrativa y excepcionalmente judicial</v>
          </cell>
          <cell r="BL769" t="str">
            <v>Misional</v>
          </cell>
          <cell r="BM769" t="str">
            <v>Harvey Danilo Suárez Morales</v>
          </cell>
          <cell r="BN769" t="str">
            <v>Secretaría Ejecutiva</v>
          </cell>
          <cell r="BO769" t="str">
            <v>G- Secretaría General Judicial DAJ</v>
          </cell>
          <cell r="BP769" t="str">
            <v>Heydi Patricia Baldosea Perea</v>
          </cell>
          <cell r="BQ769">
            <v>52503835</v>
          </cell>
          <cell r="BR769" t="str">
            <v>F - Magistratura</v>
          </cell>
          <cell r="BS769" t="str">
            <v>N/A</v>
          </cell>
          <cell r="BT769" t="str">
            <v>Magistrada Presidenta de la
Sala de Definición de Situaciones Jurídicas</v>
          </cell>
          <cell r="BU769" t="str">
            <v>N/A</v>
          </cell>
          <cell r="BV769" t="str">
            <v>Inversión</v>
          </cell>
          <cell r="BW769">
            <v>10928952</v>
          </cell>
          <cell r="BX769" t="str">
            <v>N/A</v>
          </cell>
          <cell r="BY769" t="str">
            <v>N/A</v>
          </cell>
          <cell r="BZ769">
            <v>5464476</v>
          </cell>
          <cell r="CA769" t="str">
            <v>N/A</v>
          </cell>
          <cell r="CB769">
            <v>109023</v>
          </cell>
          <cell r="CC769">
            <v>659623</v>
          </cell>
          <cell r="CD769">
            <v>2022011000068</v>
          </cell>
          <cell r="CE769">
            <v>45240</v>
          </cell>
          <cell r="CF769">
            <v>45247</v>
          </cell>
          <cell r="CG769" t="str">
            <v>N/A</v>
          </cell>
          <cell r="CH769" t="str">
            <v>N/A</v>
          </cell>
          <cell r="CI769" t="str">
            <v>N/A</v>
          </cell>
          <cell r="CJ769" t="str">
            <v>N/A</v>
          </cell>
          <cell r="CK769" t="str">
            <v>N/A</v>
          </cell>
          <cell r="CL769">
            <v>0</v>
          </cell>
          <cell r="CM769" t="str">
            <v>N/A</v>
          </cell>
          <cell r="CN769">
            <v>0</v>
          </cell>
          <cell r="CO769" t="str">
            <v>N/A</v>
          </cell>
          <cell r="CP769">
            <v>0</v>
          </cell>
          <cell r="CQ769" t="str">
            <v>N/A</v>
          </cell>
          <cell r="CR769">
            <v>0</v>
          </cell>
          <cell r="CS769" t="str">
            <v>N/A</v>
          </cell>
          <cell r="CT769">
            <v>0</v>
          </cell>
          <cell r="CU769" t="str">
            <v>N/A</v>
          </cell>
          <cell r="CV769">
            <v>0</v>
          </cell>
          <cell r="CW769">
            <v>10928952</v>
          </cell>
          <cell r="CX769" t="str">
            <v>NO</v>
          </cell>
          <cell r="CY769" t="str">
            <v>N/A</v>
          </cell>
          <cell r="CZ769" t="str">
            <v>N/A</v>
          </cell>
          <cell r="DA769" t="str">
            <v>N/A</v>
          </cell>
          <cell r="DB769">
            <v>45291</v>
          </cell>
          <cell r="DC769">
            <v>45291</v>
          </cell>
          <cell r="DD769">
            <v>-51</v>
          </cell>
          <cell r="DE769" t="str">
            <v>NO</v>
          </cell>
          <cell r="DF769" t="str">
            <v>Bogotá D.C.</v>
          </cell>
          <cell r="DG769" t="str">
            <v>Cumplimiento</v>
          </cell>
          <cell r="DH769" t="str">
            <v>33-47-101012472</v>
          </cell>
          <cell r="DI769">
            <v>0</v>
          </cell>
          <cell r="DJ769" t="str">
            <v>Seguros del Estado S.A.</v>
          </cell>
          <cell r="DK769">
            <v>45246</v>
          </cell>
          <cell r="DL769" t="str">
            <v>16/11/2023 - 01/07/2024</v>
          </cell>
          <cell r="DM769">
            <v>45245</v>
          </cell>
          <cell r="DN769" t="str">
            <v>https://jepcolombia.sharepoint.com/:b:/g/SE/DAJ/SDC/EXa4cQcQMrBKvGg0YMPMhcAB1x1qAQtmKu8I_7G-QDE8wQ?e=l1WabY</v>
          </cell>
          <cell r="DO769" t="str">
            <v>Ninguna</v>
          </cell>
          <cell r="DP769" t="str">
            <v>Terminado</v>
          </cell>
          <cell r="DQ769" t="str">
            <v>Ingreso</v>
          </cell>
          <cell r="DR769" t="str">
            <v>N/A</v>
          </cell>
          <cell r="DS769" t="str">
            <v>DERECHO</v>
          </cell>
          <cell r="DT769" t="str">
            <v>ESPECIALIZACIÓN EN DERECHO PENAL</v>
          </cell>
          <cell r="DU769" t="str">
            <v>FEMENINO</v>
          </cell>
        </row>
        <row r="770">
          <cell r="AY770" t="str">
            <v>JEP-840-2023</v>
          </cell>
          <cell r="AZ770" t="str">
            <v>JEP-CSPO-806-2023</v>
          </cell>
          <cell r="BA770" t="str">
            <v>Julieth Barrera</v>
          </cell>
          <cell r="BB770">
            <v>45232</v>
          </cell>
          <cell r="BC770" t="str">
            <v>Laura Juliana Fandiño Cubillos</v>
          </cell>
          <cell r="BD770" t="str">
            <v>Contratos o convenios que no requieren pluralidad de ofertas</v>
          </cell>
          <cell r="BE770" t="str">
            <v>1. Prestación de servicios</v>
          </cell>
          <cell r="BF770" t="str">
            <v>Cédula de ciudadanía</v>
          </cell>
          <cell r="BG770">
            <v>1016004056</v>
          </cell>
          <cell r="BH770">
            <v>1</v>
          </cell>
          <cell r="BI770" t="str">
            <v>Persona Natural</v>
          </cell>
          <cell r="BJ770" t="str">
            <v>Bogotá D.C.</v>
          </cell>
          <cell r="BK770" t="str">
            <v>Prestar servicios profesionales para apoyar a las presidencias de las salas de justicia en los procesos de mejoramiento de su gestión administrativa y excepcionalmente judicial.</v>
          </cell>
          <cell r="BL770" t="str">
            <v>Funciones de la dependencia</v>
          </cell>
          <cell r="BM770" t="str">
            <v>Jairo Ernesto Arias Orjuela (Encargado)</v>
          </cell>
          <cell r="BN770" t="str">
            <v>Secretaría Ejecutiva</v>
          </cell>
          <cell r="BO770" t="str">
            <v>G- Secretaría General Judicial DAJ</v>
          </cell>
          <cell r="BP770" t="str">
            <v>Marlith Gineth Nieto</v>
          </cell>
          <cell r="BQ770">
            <v>1030581193</v>
          </cell>
          <cell r="BR770" t="str">
            <v>G- Secretaría General Judicial DAJ</v>
          </cell>
          <cell r="BS770" t="str">
            <v>N/A</v>
          </cell>
          <cell r="BT770" t="str">
            <v>Magistratura SEJUD - SRVR</v>
          </cell>
          <cell r="BU770" t="str">
            <v>N/A</v>
          </cell>
          <cell r="BV770" t="str">
            <v>Inversión</v>
          </cell>
          <cell r="BW770">
            <v>10928952</v>
          </cell>
          <cell r="BX770" t="str">
            <v>N/A</v>
          </cell>
          <cell r="BY770" t="str">
            <v>N/A</v>
          </cell>
          <cell r="BZ770">
            <v>5464476</v>
          </cell>
          <cell r="CA770" t="str">
            <v>N/A</v>
          </cell>
          <cell r="CB770">
            <v>114923</v>
          </cell>
          <cell r="CC770">
            <v>719823</v>
          </cell>
          <cell r="CD770" t="str">
            <v xml:space="preserve">	2022011000068</v>
          </cell>
          <cell r="CE770">
            <v>45259</v>
          </cell>
          <cell r="CF770">
            <v>45265</v>
          </cell>
          <cell r="CG770" t="str">
            <v>N/A</v>
          </cell>
          <cell r="CH770" t="str">
            <v>N/A</v>
          </cell>
          <cell r="CI770" t="str">
            <v>N/A</v>
          </cell>
          <cell r="CJ770" t="str">
            <v>N/A</v>
          </cell>
          <cell r="CK770" t="str">
            <v>N/A</v>
          </cell>
          <cell r="CL770">
            <v>0</v>
          </cell>
          <cell r="CM770" t="str">
            <v>N/A</v>
          </cell>
          <cell r="CN770">
            <v>0</v>
          </cell>
          <cell r="CO770" t="str">
            <v>N/A</v>
          </cell>
          <cell r="CP770">
            <v>0</v>
          </cell>
          <cell r="CQ770" t="str">
            <v>N/A</v>
          </cell>
          <cell r="CR770">
            <v>0</v>
          </cell>
          <cell r="CS770" t="str">
            <v>N/A</v>
          </cell>
          <cell r="CT770">
            <v>0</v>
          </cell>
          <cell r="CU770">
            <v>0</v>
          </cell>
          <cell r="CV770">
            <v>0</v>
          </cell>
          <cell r="CW770">
            <v>10928952</v>
          </cell>
          <cell r="CX770" t="str">
            <v>NO</v>
          </cell>
          <cell r="CY770" t="str">
            <v>N/A</v>
          </cell>
          <cell r="CZ770" t="str">
            <v>N/A</v>
          </cell>
          <cell r="DA770" t="str">
            <v>N/A</v>
          </cell>
          <cell r="DB770">
            <v>45291</v>
          </cell>
          <cell r="DC770">
            <v>45291</v>
          </cell>
          <cell r="DD770">
            <v>-51</v>
          </cell>
          <cell r="DE770" t="str">
            <v>NO</v>
          </cell>
          <cell r="DF770" t="str">
            <v>Bogotá D.C.</v>
          </cell>
          <cell r="DG770" t="str">
            <v>Cumplimiento</v>
          </cell>
          <cell r="DH770" t="str">
            <v>96-47-101002384</v>
          </cell>
          <cell r="DI770">
            <v>0</v>
          </cell>
          <cell r="DJ770" t="str">
            <v>Seguros del Estado S.A.</v>
          </cell>
          <cell r="DK770">
            <v>45260</v>
          </cell>
          <cell r="DL770" t="str">
            <v>30/11/2023 - 05/07/2024</v>
          </cell>
          <cell r="DM770">
            <v>45261</v>
          </cell>
          <cell r="DN770" t="str">
            <v>https://jepcolombia.sharepoint.com/:b:/g/SE/DAJ/SDC/EURceTwfywdKpdojMkaBdMIBsZAP3kOn_MwHJe9bDbiInA?e=tEQre3</v>
          </cell>
          <cell r="DO770" t="str">
            <v xml:space="preserve">Ninguna </v>
          </cell>
          <cell r="DP770" t="str">
            <v>Terminado</v>
          </cell>
          <cell r="DQ770" t="str">
            <v>Ingreso</v>
          </cell>
          <cell r="DR770" t="str">
            <v>N/A</v>
          </cell>
          <cell r="DS770" t="str">
            <v>DERECHO</v>
          </cell>
          <cell r="DT770" t="str">
            <v>N/A</v>
          </cell>
          <cell r="DU770" t="str">
            <v>FEMENINO</v>
          </cell>
        </row>
        <row r="771">
          <cell r="AY771" t="str">
            <v>JEP-835-2023</v>
          </cell>
          <cell r="AZ771" t="str">
            <v>JEP-CSPO-804-2023</v>
          </cell>
          <cell r="BA771" t="str">
            <v>Paola Casas</v>
          </cell>
          <cell r="BB771">
            <v>45224</v>
          </cell>
          <cell r="BC771" t="str">
            <v>Mallerly Cardenas Ballesteros</v>
          </cell>
          <cell r="BD771" t="str">
            <v>Contratos o convenios que no requieren pluralidad de ofertas</v>
          </cell>
          <cell r="BE771" t="str">
            <v>1. Prestación de servicios</v>
          </cell>
          <cell r="BF771" t="str">
            <v>Cédula de ciudadanía</v>
          </cell>
          <cell r="BG771">
            <v>1022359526</v>
          </cell>
          <cell r="BH771">
            <v>5</v>
          </cell>
          <cell r="BI771" t="str">
            <v>Persona Natural</v>
          </cell>
          <cell r="BJ771" t="str">
            <v>Bogotá D.C.</v>
          </cell>
          <cell r="BK771" t="str">
            <v>Prestar servicios profesionales para apoyar a las presidencias de las salas en los procesos de mejoramiento de su gestión administrativa y excepcionalmente judicial</v>
          </cell>
          <cell r="BL771" t="str">
            <v>Misional</v>
          </cell>
          <cell r="BM771" t="str">
            <v>Harvey Danilo Suárez Morales</v>
          </cell>
          <cell r="BN771" t="str">
            <v>Secretaría Ejecutiva</v>
          </cell>
          <cell r="BO771" t="str">
            <v>G- Secretaría General Judicial DAJ</v>
          </cell>
          <cell r="BP771" t="str">
            <v>Alexandra Sandoval</v>
          </cell>
          <cell r="BQ771">
            <v>53905111</v>
          </cell>
          <cell r="BR771" t="str">
            <v>F - Magistratura</v>
          </cell>
          <cell r="BS771" t="str">
            <v>N/A</v>
          </cell>
          <cell r="BT771" t="str">
            <v>N/A</v>
          </cell>
          <cell r="BU771" t="str">
            <v>Mgdo. Alexandra Sandoval</v>
          </cell>
          <cell r="BV771" t="str">
            <v>Inversión</v>
          </cell>
          <cell r="BW771">
            <v>10928952</v>
          </cell>
          <cell r="BX771" t="str">
            <v>N/A</v>
          </cell>
          <cell r="BY771" t="str">
            <v>N/A</v>
          </cell>
          <cell r="BZ771">
            <v>5464476</v>
          </cell>
          <cell r="CA771" t="str">
            <v>N/A</v>
          </cell>
          <cell r="CB771">
            <v>109123</v>
          </cell>
          <cell r="CC771" t="str">
            <v xml:space="preserve">	651723</v>
          </cell>
          <cell r="CD771" t="str">
            <v xml:space="preserve">	2022011000068</v>
          </cell>
          <cell r="CE771">
            <v>45237</v>
          </cell>
          <cell r="CF771">
            <v>45239</v>
          </cell>
          <cell r="CG771" t="str">
            <v>N/A</v>
          </cell>
          <cell r="CH771" t="str">
            <v>N/A</v>
          </cell>
          <cell r="CI771" t="str">
            <v>N/A</v>
          </cell>
          <cell r="CJ771" t="str">
            <v>N/A</v>
          </cell>
          <cell r="CK771" t="str">
            <v>N/A</v>
          </cell>
          <cell r="CL771">
            <v>0</v>
          </cell>
          <cell r="CM771" t="str">
            <v>N/A</v>
          </cell>
          <cell r="CN771">
            <v>0</v>
          </cell>
          <cell r="CO771" t="str">
            <v>N/A</v>
          </cell>
          <cell r="CP771">
            <v>0</v>
          </cell>
          <cell r="CQ771" t="str">
            <v>N/A</v>
          </cell>
          <cell r="CR771">
            <v>0</v>
          </cell>
          <cell r="CS771" t="str">
            <v>N/A</v>
          </cell>
          <cell r="CT771">
            <v>0</v>
          </cell>
          <cell r="CU771" t="str">
            <v>N/A</v>
          </cell>
          <cell r="CV771">
            <v>0</v>
          </cell>
          <cell r="CW771">
            <v>10928952</v>
          </cell>
          <cell r="CX771" t="str">
            <v>NO</v>
          </cell>
          <cell r="CY771" t="str">
            <v>N/A</v>
          </cell>
          <cell r="CZ771" t="str">
            <v>N/A</v>
          </cell>
          <cell r="DA771" t="str">
            <v>N/A</v>
          </cell>
          <cell r="DB771">
            <v>45291</v>
          </cell>
          <cell r="DC771">
            <v>45291</v>
          </cell>
          <cell r="DD771">
            <v>-51</v>
          </cell>
          <cell r="DE771" t="str">
            <v>NO</v>
          </cell>
          <cell r="DF771" t="str">
            <v>Bogotá D.C.</v>
          </cell>
          <cell r="DG771" t="str">
            <v>Cumplimiento</v>
          </cell>
          <cell r="DH771" t="str">
            <v xml:space="preserve">18-47-101006883 </v>
          </cell>
          <cell r="DI771">
            <v>0</v>
          </cell>
          <cell r="DJ771" t="str">
            <v>Seguros del Estado S.A.</v>
          </cell>
          <cell r="DK771">
            <v>45238</v>
          </cell>
          <cell r="DL771" t="str">
            <v>08/11/2023 - 05/07/2024</v>
          </cell>
          <cell r="DM771">
            <v>45239</v>
          </cell>
          <cell r="DN771" t="str">
            <v>No se encuentra en la carpeta revisado 23/01/2024</v>
          </cell>
          <cell r="DO771" t="str">
            <v>Ninguna</v>
          </cell>
          <cell r="DP771" t="str">
            <v>Terminado</v>
          </cell>
          <cell r="DQ771" t="str">
            <v>Ingreso</v>
          </cell>
          <cell r="DR771" t="str">
            <v>N/A</v>
          </cell>
          <cell r="DS771" t="str">
            <v>DERECHO</v>
          </cell>
          <cell r="DT771" t="str">
            <v>ESPECIALISTA EN DERECHO CONTRACTUAL Y RELACIONES JURIDICO NEGOCIALES</v>
          </cell>
          <cell r="DU771" t="str">
            <v>FEMENINO</v>
          </cell>
        </row>
        <row r="772">
          <cell r="AY772" t="str">
            <v>JEP-812-2023</v>
          </cell>
          <cell r="AZ772" t="str">
            <v>JEP-CSPO-783-2023</v>
          </cell>
          <cell r="BA772" t="str">
            <v>Paola Casas</v>
          </cell>
          <cell r="BB772">
            <v>45205</v>
          </cell>
          <cell r="BC772" t="str">
            <v>Ginna Paola Carmona Mendoza</v>
          </cell>
          <cell r="BD772" t="str">
            <v>Contratos o convenios que no requieren pluralidad de ofertas</v>
          </cell>
          <cell r="BE772" t="str">
            <v>1. Prestación de servicios</v>
          </cell>
          <cell r="BF772" t="str">
            <v>Cedula de ciudadania</v>
          </cell>
          <cell r="BG772">
            <v>1121935155</v>
          </cell>
          <cell r="BH772">
            <v>6</v>
          </cell>
          <cell r="BI772" t="str">
            <v>Persona Natural</v>
          </cell>
          <cell r="BJ772" t="str">
            <v>Villavicencio</v>
          </cell>
          <cell r="BK772" t="str">
            <v>Prestar servicios profesionales para apoyar a las Presidencias de las secciones del Tribunal para la Paz en los procesos de mejoramiento de su gestión administrativa y excepcionalmente judicial</v>
          </cell>
          <cell r="BL772" t="str">
            <v>Misional</v>
          </cell>
          <cell r="BM772" t="str">
            <v>Harvey Danilo Suárez Morales</v>
          </cell>
          <cell r="BN772" t="str">
            <v>Secretaría Ejecutiva</v>
          </cell>
          <cell r="BO772" t="str">
            <v>G- Secretaría General Judicial DAJ</v>
          </cell>
          <cell r="BP772" t="str">
            <v>Camilo Andres Suarez Aldana</v>
          </cell>
          <cell r="BQ772">
            <v>79280864</v>
          </cell>
          <cell r="BR772" t="str">
            <v>F - Magistratura</v>
          </cell>
          <cell r="BS772" t="str">
            <v>N/A</v>
          </cell>
          <cell r="BT772" t="str">
            <v>Magistratura
Presidencias de la sala - SeRVR</v>
          </cell>
          <cell r="BU772" t="str">
            <v>N/A</v>
          </cell>
          <cell r="BV772" t="str">
            <v>Inversión</v>
          </cell>
          <cell r="BW772">
            <v>16393428</v>
          </cell>
          <cell r="BX772" t="str">
            <v>N/A</v>
          </cell>
          <cell r="BY772" t="str">
            <v>N/A</v>
          </cell>
          <cell r="BZ772">
            <v>5464476</v>
          </cell>
          <cell r="CA772" t="str">
            <v>N/A</v>
          </cell>
          <cell r="CB772">
            <v>109323</v>
          </cell>
          <cell r="CC772">
            <v>603323</v>
          </cell>
          <cell r="CD772">
            <v>2022011000068</v>
          </cell>
          <cell r="CE772">
            <v>45210</v>
          </cell>
          <cell r="CF772">
            <v>45216</v>
          </cell>
          <cell r="CG772" t="str">
            <v>N/A</v>
          </cell>
          <cell r="CH772" t="str">
            <v>N/A</v>
          </cell>
          <cell r="CI772" t="str">
            <v>N/A</v>
          </cell>
          <cell r="CJ772" t="str">
            <v>N/A</v>
          </cell>
          <cell r="CK772" t="str">
            <v>N/A</v>
          </cell>
          <cell r="CL772">
            <v>0</v>
          </cell>
          <cell r="CM772" t="str">
            <v>N/A</v>
          </cell>
          <cell r="CN772">
            <v>0</v>
          </cell>
          <cell r="CO772" t="str">
            <v>N/A</v>
          </cell>
          <cell r="CP772">
            <v>0</v>
          </cell>
          <cell r="CQ772" t="str">
            <v>N/A</v>
          </cell>
          <cell r="CR772">
            <v>0</v>
          </cell>
          <cell r="CS772" t="str">
            <v>N/A</v>
          </cell>
          <cell r="CT772">
            <v>0</v>
          </cell>
          <cell r="CU772" t="str">
            <v>N/A</v>
          </cell>
          <cell r="CV772">
            <v>0</v>
          </cell>
          <cell r="CW772">
            <v>16393428</v>
          </cell>
          <cell r="CX772" t="str">
            <v>NO</v>
          </cell>
          <cell r="CY772" t="str">
            <v>N/A</v>
          </cell>
          <cell r="CZ772" t="str">
            <v>N/A</v>
          </cell>
          <cell r="DA772" t="str">
            <v>N/A</v>
          </cell>
          <cell r="DB772">
            <v>45291</v>
          </cell>
          <cell r="DC772">
            <v>45291</v>
          </cell>
          <cell r="DD772">
            <v>-51</v>
          </cell>
          <cell r="DE772" t="str">
            <v>NO</v>
          </cell>
          <cell r="DF772" t="str">
            <v>Bogotá D.C.</v>
          </cell>
          <cell r="DG772" t="str">
            <v>Cumplimiento</v>
          </cell>
          <cell r="DH772" t="str">
            <v>30-47-101002816</v>
          </cell>
          <cell r="DI772">
            <v>0</v>
          </cell>
          <cell r="DJ772" t="str">
            <v>Seguros del Estado S.A.</v>
          </cell>
          <cell r="DK772">
            <v>45211</v>
          </cell>
          <cell r="DL772" t="str">
            <v>12/10/2023 - 05/07/2024</v>
          </cell>
          <cell r="DM772">
            <v>45212</v>
          </cell>
          <cell r="DN772" t="str">
            <v>No esta en la carpta revisado 26/10/2023
No se encuentra en la carpeta revisado 23/01/2024</v>
          </cell>
          <cell r="DO772" t="str">
            <v xml:space="preserve">Ninguna
</v>
          </cell>
          <cell r="DP772" t="str">
            <v>Terminado</v>
          </cell>
          <cell r="DQ772" t="str">
            <v>Ingreso</v>
          </cell>
          <cell r="DR772" t="str">
            <v>N/A</v>
          </cell>
          <cell r="DS772" t="str">
            <v>DERECHO</v>
          </cell>
          <cell r="DT772" t="str">
            <v>N/A</v>
          </cell>
          <cell r="DU772" t="str">
            <v>FEMENINO</v>
          </cell>
        </row>
        <row r="773">
          <cell r="AY773" t="str">
            <v>JEP-813-2023</v>
          </cell>
          <cell r="AZ773" t="str">
            <v>JEP-CSPO-784-2023</v>
          </cell>
          <cell r="BA773" t="str">
            <v>Paola Casas</v>
          </cell>
          <cell r="BB773">
            <v>45205</v>
          </cell>
          <cell r="BC773" t="str">
            <v>Juan Camilo Ramirez Franco</v>
          </cell>
          <cell r="BD773" t="str">
            <v>Contratos o convenios que no requieren pluralidad de ofertas</v>
          </cell>
          <cell r="BE773" t="str">
            <v>1. Prestación de servicios</v>
          </cell>
          <cell r="BF773" t="str">
            <v>Cedula de ciudadania</v>
          </cell>
          <cell r="BG773">
            <v>1128048910</v>
          </cell>
          <cell r="BH773">
            <v>0</v>
          </cell>
          <cell r="BI773" t="str">
            <v>Persona Natural</v>
          </cell>
          <cell r="BJ773" t="str">
            <v>Cali</v>
          </cell>
          <cell r="BK773" t="str">
            <v>Prestar servicios profesionales para apoyar a las Presidencias de las secciones del Tribunal para la Paz en los procesos de mejoramiento de su gestión administrativa y excepcionalmente judicial</v>
          </cell>
          <cell r="BL773" t="str">
            <v>Misional</v>
          </cell>
          <cell r="BM773" t="str">
            <v>Harvey Danilo Suárez Morales</v>
          </cell>
          <cell r="BN773" t="str">
            <v>Secretaría Ejecutiva</v>
          </cell>
          <cell r="BO773" t="str">
            <v>G- Secretaría General Judicial DAJ</v>
          </cell>
          <cell r="BP773" t="str">
            <v>Monica Cristina Puentes Celis</v>
          </cell>
          <cell r="BQ773">
            <v>1095787172</v>
          </cell>
          <cell r="BR773" t="str">
            <v>F - Magistratura</v>
          </cell>
          <cell r="BS773" t="str">
            <v>N/A</v>
          </cell>
          <cell r="BT773" t="str">
            <v>Magistratura
Presidencias de la sala</v>
          </cell>
          <cell r="BU773" t="str">
            <v>N/A</v>
          </cell>
          <cell r="BV773" t="str">
            <v>Inversión</v>
          </cell>
          <cell r="BW773">
            <v>16393428</v>
          </cell>
          <cell r="BX773" t="str">
            <v>N/A</v>
          </cell>
          <cell r="BY773" t="str">
            <v>N/A</v>
          </cell>
          <cell r="BZ773">
            <v>5464476</v>
          </cell>
          <cell r="CA773" t="str">
            <v>N/A</v>
          </cell>
          <cell r="CB773">
            <v>109423</v>
          </cell>
          <cell r="CC773">
            <v>603423</v>
          </cell>
          <cell r="CD773">
            <v>2022011000068</v>
          </cell>
          <cell r="CE773">
            <v>45210</v>
          </cell>
          <cell r="CF773">
            <v>45216</v>
          </cell>
          <cell r="CG773" t="str">
            <v>N/A</v>
          </cell>
          <cell r="CH773" t="str">
            <v>N/A</v>
          </cell>
          <cell r="CI773" t="str">
            <v>N/A</v>
          </cell>
          <cell r="CJ773" t="str">
            <v>N/A</v>
          </cell>
          <cell r="CK773" t="str">
            <v>N/A</v>
          </cell>
          <cell r="CL773">
            <v>0</v>
          </cell>
          <cell r="CM773" t="str">
            <v>N/A</v>
          </cell>
          <cell r="CN773">
            <v>0</v>
          </cell>
          <cell r="CO773" t="str">
            <v>N/A</v>
          </cell>
          <cell r="CP773">
            <v>0</v>
          </cell>
          <cell r="CQ773" t="str">
            <v>N/A</v>
          </cell>
          <cell r="CR773">
            <v>0</v>
          </cell>
          <cell r="CS773" t="str">
            <v>N/A</v>
          </cell>
          <cell r="CT773">
            <v>0</v>
          </cell>
          <cell r="CU773" t="str">
            <v>N/A</v>
          </cell>
          <cell r="CV773">
            <v>0</v>
          </cell>
          <cell r="CW773">
            <v>16393428</v>
          </cell>
          <cell r="CX773" t="str">
            <v>NO</v>
          </cell>
          <cell r="CY773" t="str">
            <v>N/A</v>
          </cell>
          <cell r="CZ773" t="str">
            <v>N/A</v>
          </cell>
          <cell r="DA773" t="str">
            <v>N/A</v>
          </cell>
          <cell r="DB773">
            <v>45291</v>
          </cell>
          <cell r="DC773">
            <v>45291</v>
          </cell>
          <cell r="DD773">
            <v>-51</v>
          </cell>
          <cell r="DE773" t="str">
            <v>NO</v>
          </cell>
          <cell r="DF773" t="str">
            <v>Bogotá D.C.</v>
          </cell>
          <cell r="DG773" t="str">
            <v>Cumplimiento</v>
          </cell>
          <cell r="DH773" t="str">
            <v>75-47-101002755</v>
          </cell>
          <cell r="DI773">
            <v>0</v>
          </cell>
          <cell r="DJ773" t="str">
            <v>Seguros del Estado S.A.</v>
          </cell>
          <cell r="DK773">
            <v>45211</v>
          </cell>
          <cell r="DL773" t="str">
            <v>12/10/2023 - 30/06/2024</v>
          </cell>
          <cell r="DM773">
            <v>45211</v>
          </cell>
          <cell r="DN773" t="str">
            <v>No esta en la carpta revisado 26/10/2023
No se encuentra en la carpeta revisado 23/01/2024</v>
          </cell>
          <cell r="DO773" t="str">
            <v>Ninguna</v>
          </cell>
          <cell r="DP773" t="str">
            <v>Terminado</v>
          </cell>
          <cell r="DQ773" t="str">
            <v>Ingreso</v>
          </cell>
          <cell r="DR773" t="str">
            <v>N/A</v>
          </cell>
          <cell r="DS773" t="str">
            <v>DERECHO</v>
          </cell>
          <cell r="DT773" t="str">
            <v>N/A</v>
          </cell>
          <cell r="DU773" t="str">
            <v>MASCULINO</v>
          </cell>
        </row>
        <row r="774">
          <cell r="AY774" t="str">
            <v>JEP-814-2023</v>
          </cell>
          <cell r="AZ774" t="str">
            <v>JEP-CSPO-785-2023</v>
          </cell>
          <cell r="BA774" t="str">
            <v>Paola Casas</v>
          </cell>
          <cell r="BB774">
            <v>45205</v>
          </cell>
          <cell r="BC774" t="str">
            <v>Valentina Arrieta Sotelo</v>
          </cell>
          <cell r="BD774" t="str">
            <v>Contratos o convenios que no requieren pluralidad de ofertas</v>
          </cell>
          <cell r="BE774" t="str">
            <v>1. Prestación de servicios</v>
          </cell>
          <cell r="BF774" t="str">
            <v>Cedula de ciudadania</v>
          </cell>
          <cell r="BG774">
            <v>1061809495</v>
          </cell>
          <cell r="BH774">
            <v>9</v>
          </cell>
          <cell r="BI774" t="str">
            <v>Persona Natural</v>
          </cell>
          <cell r="BJ774" t="str">
            <v>Bogotá D.C.</v>
          </cell>
          <cell r="BK774" t="str">
            <v>Prestar servicios profesionales para apoyar a las Presidencias de las secciones del Tribunal para la Paz en los procesos de mejoramiento de su gestión administrativa y excepcionalmente judicial.</v>
          </cell>
          <cell r="BL774" t="str">
            <v>Misional</v>
          </cell>
          <cell r="BM774" t="str">
            <v>Harvey Danilo Suárez Morales</v>
          </cell>
          <cell r="BN774" t="str">
            <v>Secretaría Ejecutiva</v>
          </cell>
          <cell r="BO774" t="str">
            <v>G- Secretaría General Judicial DAJ</v>
          </cell>
          <cell r="BP774" t="str">
            <v>Ana Cristina Portilla Benavides</v>
          </cell>
          <cell r="BQ774">
            <v>522350519</v>
          </cell>
          <cell r="BR774" t="str">
            <v>F - Magistratura</v>
          </cell>
          <cell r="BS774" t="str">
            <v>N/A</v>
          </cell>
          <cell r="BT774" t="str">
            <v>Magistratura
Presidencias de la sala</v>
          </cell>
          <cell r="BU774" t="str">
            <v>Mgdo. Gustavo Adolfo Salazar Arbeláez</v>
          </cell>
          <cell r="BV774" t="str">
            <v>Inversión</v>
          </cell>
          <cell r="BW774">
            <v>16393428</v>
          </cell>
          <cell r="BX774" t="str">
            <v>N/A</v>
          </cell>
          <cell r="BY774" t="str">
            <v>N/A</v>
          </cell>
          <cell r="BZ774">
            <v>5464476</v>
          </cell>
          <cell r="CA774" t="str">
            <v>N/A</v>
          </cell>
          <cell r="CB774">
            <v>109523</v>
          </cell>
          <cell r="CC774">
            <v>599023</v>
          </cell>
          <cell r="CD774">
            <v>2022011000068</v>
          </cell>
          <cell r="CE774">
            <v>45211</v>
          </cell>
          <cell r="CF774">
            <v>45216</v>
          </cell>
          <cell r="CG774" t="str">
            <v>N/A</v>
          </cell>
          <cell r="CH774" t="str">
            <v>N/A</v>
          </cell>
          <cell r="CI774" t="str">
            <v>N/A</v>
          </cell>
          <cell r="CJ774" t="str">
            <v>N/A</v>
          </cell>
          <cell r="CK774" t="str">
            <v>N/A</v>
          </cell>
          <cell r="CL774">
            <v>0</v>
          </cell>
          <cell r="CM774" t="str">
            <v>N/A</v>
          </cell>
          <cell r="CN774">
            <v>0</v>
          </cell>
          <cell r="CO774" t="str">
            <v>N/A</v>
          </cell>
          <cell r="CP774">
            <v>0</v>
          </cell>
          <cell r="CQ774" t="str">
            <v>N/A</v>
          </cell>
          <cell r="CR774">
            <v>0</v>
          </cell>
          <cell r="CS774" t="str">
            <v>N/A</v>
          </cell>
          <cell r="CT774">
            <v>0</v>
          </cell>
          <cell r="CU774" t="str">
            <v>N/A</v>
          </cell>
          <cell r="CV774">
            <v>0</v>
          </cell>
          <cell r="CW774">
            <v>16393428</v>
          </cell>
          <cell r="CX774" t="str">
            <v>NO</v>
          </cell>
          <cell r="CY774" t="str">
            <v>N/A</v>
          </cell>
          <cell r="CZ774" t="str">
            <v>N/A</v>
          </cell>
          <cell r="DA774" t="str">
            <v>N/A</v>
          </cell>
          <cell r="DB774">
            <v>45291</v>
          </cell>
          <cell r="DC774">
            <v>45291</v>
          </cell>
          <cell r="DD774">
            <v>-51</v>
          </cell>
          <cell r="DE774" t="str">
            <v>NO</v>
          </cell>
          <cell r="DF774" t="str">
            <v>Bogotá D.C.</v>
          </cell>
          <cell r="DG774" t="str">
            <v>Cumplimiento</v>
          </cell>
          <cell r="DH774" t="str">
            <v>340-47-994000049099</v>
          </cell>
          <cell r="DI774">
            <v>0</v>
          </cell>
          <cell r="DJ774" t="str">
            <v>Aseguradora Solidaria de Colombia</v>
          </cell>
          <cell r="DK774">
            <v>45212</v>
          </cell>
          <cell r="DL774" t="str">
            <v>13/10/2023 - 10/07/2024</v>
          </cell>
          <cell r="DM774">
            <v>45212</v>
          </cell>
          <cell r="DN774" t="str">
            <v>No esta en la carpta revisado 26/10/2023
No se encuentra en la carpeta revisado 23/01/2024</v>
          </cell>
          <cell r="DO774" t="str">
            <v>Ninguna</v>
          </cell>
          <cell r="DP774" t="str">
            <v>Terminado</v>
          </cell>
          <cell r="DQ774" t="str">
            <v>Ingreso</v>
          </cell>
          <cell r="DR774" t="str">
            <v>N/A</v>
          </cell>
          <cell r="DS774" t="str">
            <v>DERECHO</v>
          </cell>
          <cell r="DT774" t="str">
            <v>N/A</v>
          </cell>
          <cell r="DU774" t="str">
            <v>FEMENINO</v>
          </cell>
        </row>
        <row r="775">
          <cell r="AY775" t="str">
            <v>JEP-646-2023</v>
          </cell>
          <cell r="AZ775" t="str">
            <v>JEP-CSPO-639-2023</v>
          </cell>
          <cell r="BA775" t="str">
            <v>Clara Torres</v>
          </cell>
          <cell r="BB775">
            <v>45072</v>
          </cell>
          <cell r="BC775" t="str">
            <v>COMPAÑÍA ASEGURADORA DE FIANZAS S.A.</v>
          </cell>
          <cell r="BD775" t="str">
            <v>Contratos o convenios que no requieren pluralidad de ofertas</v>
          </cell>
          <cell r="BE775" t="str">
            <v>8. Seguros</v>
          </cell>
          <cell r="BF775" t="str">
            <v>NIT</v>
          </cell>
          <cell r="BG775">
            <v>860070374</v>
          </cell>
          <cell r="BH775">
            <v>9</v>
          </cell>
          <cell r="BI775" t="str">
            <v>Persona Jurídica</v>
          </cell>
          <cell r="BJ775" t="str">
            <v>Bogotá D.C.</v>
          </cell>
          <cell r="BK775" t="str">
            <v>Adquisición de póliza de seguros de accidentes personales para menores de edad que ingresen a las instalaciones de la Jurisdicción Especial para la Paz</v>
          </cell>
          <cell r="BL775" t="str">
            <v>Funciones de la dependencia</v>
          </cell>
          <cell r="BM775" t="str">
            <v>Gabriel Amado Pardo</v>
          </cell>
          <cell r="BN775" t="str">
            <v>Subdirección de Recursos Físicos e Infraestructura</v>
          </cell>
          <cell r="BO775" t="str">
            <v>DD- Subdirección de Recursos Físicos e Infraestructura</v>
          </cell>
          <cell r="BP775" t="str">
            <v>Martha Cristina Useche Rodriguez</v>
          </cell>
          <cell r="BQ775">
            <v>52267258</v>
          </cell>
          <cell r="BR775" t="str">
            <v>DD- Subdirección de Recursos Físicos e Infraestructura</v>
          </cell>
          <cell r="BS775" t="str">
            <v>Martha Cristina Useche Rodriguez
52.267.258</v>
          </cell>
          <cell r="BT775" t="str">
            <v>N/A</v>
          </cell>
          <cell r="BU775" t="str">
            <v>N/A</v>
          </cell>
          <cell r="BV775" t="str">
            <v>Funcionamiento</v>
          </cell>
          <cell r="BW775">
            <v>3700000</v>
          </cell>
          <cell r="BX775" t="str">
            <v>N/A</v>
          </cell>
          <cell r="BY775" t="str">
            <v>N/A</v>
          </cell>
          <cell r="BZ775" t="str">
            <v>N/A</v>
          </cell>
          <cell r="CA775" t="str">
            <v>N/A</v>
          </cell>
          <cell r="CB775">
            <v>90523</v>
          </cell>
          <cell r="CC775">
            <v>305923</v>
          </cell>
          <cell r="CD775" t="str">
            <v>N/A</v>
          </cell>
          <cell r="CE775">
            <v>45083</v>
          </cell>
          <cell r="CF775">
            <v>45084</v>
          </cell>
          <cell r="CG775" t="str">
            <v>N/A</v>
          </cell>
          <cell r="CH775" t="str">
            <v>N/A</v>
          </cell>
          <cell r="CI775" t="str">
            <v>N/A</v>
          </cell>
          <cell r="CJ775" t="str">
            <v>N/A</v>
          </cell>
          <cell r="CK775" t="str">
            <v>N/A</v>
          </cell>
          <cell r="CL775">
            <v>0</v>
          </cell>
          <cell r="CM775" t="str">
            <v>N/A</v>
          </cell>
          <cell r="CN775">
            <v>0</v>
          </cell>
          <cell r="CO775" t="str">
            <v>N/A</v>
          </cell>
          <cell r="CP775">
            <v>0</v>
          </cell>
          <cell r="CQ775" t="str">
            <v>N/A</v>
          </cell>
          <cell r="CR775">
            <v>0</v>
          </cell>
          <cell r="CS775" t="str">
            <v>N/A</v>
          </cell>
          <cell r="CT775">
            <v>0</v>
          </cell>
          <cell r="CU775" t="str">
            <v>N/A</v>
          </cell>
          <cell r="CV775">
            <v>5</v>
          </cell>
          <cell r="CW775">
            <v>3700000</v>
          </cell>
          <cell r="CX775" t="str">
            <v>NO</v>
          </cell>
          <cell r="CY775" t="str">
            <v>N/A</v>
          </cell>
          <cell r="CZ775" t="str">
            <v>N/A</v>
          </cell>
          <cell r="DA775" t="str">
            <v>N/A</v>
          </cell>
          <cell r="DB775">
            <v>45444</v>
          </cell>
          <cell r="DC775">
            <v>45449</v>
          </cell>
          <cell r="DD775">
            <v>107</v>
          </cell>
          <cell r="DE775" t="str">
            <v>NO</v>
          </cell>
          <cell r="DF775" t="str">
            <v>Territorio Nacional</v>
          </cell>
          <cell r="DG775" t="str">
            <v>N/A</v>
          </cell>
          <cell r="DH775" t="str">
            <v>N/A</v>
          </cell>
          <cell r="DI775" t="str">
            <v>N/A</v>
          </cell>
          <cell r="DJ775" t="str">
            <v>N/A</v>
          </cell>
          <cell r="DK775" t="str">
            <v>N/A</v>
          </cell>
          <cell r="DL775" t="str">
            <v>N/A</v>
          </cell>
          <cell r="DM775" t="str">
            <v>N/A</v>
          </cell>
          <cell r="DN775" t="str">
            <v>N/A</v>
          </cell>
          <cell r="DO775" t="str">
            <v>Mediante otrosi N°1 se modifica El plazo de ejecución del contrato será hasta las 24:00 horas del 6 de junio de 2024</v>
          </cell>
          <cell r="DP775" t="str">
            <v>En ejecución</v>
          </cell>
          <cell r="DQ775" t="str">
            <v>Prorroga</v>
          </cell>
          <cell r="DR775" t="str">
            <v>N/A</v>
          </cell>
          <cell r="DS775" t="str">
            <v>N/A</v>
          </cell>
          <cell r="DT775" t="str">
            <v>N/A</v>
          </cell>
          <cell r="DU775" t="str">
            <v>N/A</v>
          </cell>
        </row>
        <row r="776">
          <cell r="AY776" t="str">
            <v>JEP-627-2023</v>
          </cell>
          <cell r="AZ776" t="str">
            <v>JEP-CSPO-623-2023</v>
          </cell>
          <cell r="BA776" t="str">
            <v>Paola Casas</v>
          </cell>
          <cell r="BB776">
            <v>45061</v>
          </cell>
          <cell r="BC776" t="str">
            <v>UNIVERSIDAD DE LA SALLE</v>
          </cell>
          <cell r="BD776" t="str">
            <v>Contratos o convenios que no requieren pluralidad de ofertas</v>
          </cell>
          <cell r="BE776" t="str">
            <v>7. Convenios con otras organizaciones</v>
          </cell>
          <cell r="BF776" t="str">
            <v>NIT</v>
          </cell>
          <cell r="BG776">
            <v>860015542</v>
          </cell>
          <cell r="BH776">
            <v>6</v>
          </cell>
          <cell r="BI776" t="str">
            <v>Persona Jurídica</v>
          </cell>
          <cell r="BJ776" t="str">
            <v>Bogotá D.C.</v>
          </cell>
          <cell r="BK776" t="str">
            <v>Aunar esfuerzos pedagógicos, académicos, técnicos, tecnológicos, logísticos, humanos y administrativos, para adelantar acciones conjuntas en temas de interés recíproco a cada una de las partes, en áreas de formación, investigación y extensión, y en todas las demás formas de acción universitaria, que contribuyan al propósito común de mejorar la comprensión de la justicia transicional y aportar a la reconciliación y construcción de paz en Colombia</v>
          </cell>
          <cell r="BL776" t="str">
            <v>Administrativo Transversal</v>
          </cell>
          <cell r="BM776" t="str">
            <v>Yiris Rosa Tovar Medina</v>
          </cell>
          <cell r="BN776" t="str">
            <v>Dirección Administrativa y Financiera</v>
          </cell>
          <cell r="BO776" t="str">
            <v>AA- Subdirección de Fortalecimiento Institucional</v>
          </cell>
          <cell r="BP776" t="str">
            <v>Luz Amanda Granados Urrea</v>
          </cell>
          <cell r="BQ776">
            <v>51746389</v>
          </cell>
          <cell r="BR776" t="str">
            <v>AA- Subdirección de Fortalecimiento Institucional</v>
          </cell>
          <cell r="BS776" t="str">
            <v>N/A</v>
          </cell>
          <cell r="BT776" t="str">
            <v>N/A</v>
          </cell>
          <cell r="BU776" t="str">
            <v>N/A</v>
          </cell>
          <cell r="BV776" t="str">
            <v>N/A</v>
          </cell>
          <cell r="BW776">
            <v>0</v>
          </cell>
          <cell r="BX776" t="str">
            <v>N/A</v>
          </cell>
          <cell r="BY776" t="str">
            <v>N/A</v>
          </cell>
          <cell r="BZ776" t="str">
            <v>N/A</v>
          </cell>
          <cell r="CA776" t="str">
            <v>N/A</v>
          </cell>
          <cell r="CB776" t="str">
            <v>N/A</v>
          </cell>
          <cell r="CC776" t="str">
            <v>N/A</v>
          </cell>
          <cell r="CD776" t="str">
            <v>N/A</v>
          </cell>
          <cell r="CE776">
            <v>45119</v>
          </cell>
          <cell r="CF776">
            <v>45119</v>
          </cell>
          <cell r="CG776" t="str">
            <v>N/A</v>
          </cell>
          <cell r="CH776" t="str">
            <v>N/A</v>
          </cell>
          <cell r="CI776" t="str">
            <v>N/A</v>
          </cell>
          <cell r="CJ776" t="str">
            <v>N/A</v>
          </cell>
          <cell r="CK776" t="str">
            <v>N/A</v>
          </cell>
          <cell r="CL776">
            <v>0</v>
          </cell>
          <cell r="CM776" t="str">
            <v>N/A</v>
          </cell>
          <cell r="CN776">
            <v>0</v>
          </cell>
          <cell r="CO776" t="str">
            <v>N/A</v>
          </cell>
          <cell r="CP776">
            <v>0</v>
          </cell>
          <cell r="CQ776" t="str">
            <v>N/A</v>
          </cell>
          <cell r="CR776">
            <v>0</v>
          </cell>
          <cell r="CS776" t="str">
            <v>N/A</v>
          </cell>
          <cell r="CT776">
            <v>0</v>
          </cell>
          <cell r="CU776" t="str">
            <v>N/A</v>
          </cell>
          <cell r="CV776">
            <v>0</v>
          </cell>
          <cell r="CW776">
            <v>0</v>
          </cell>
          <cell r="CX776" t="str">
            <v>NO</v>
          </cell>
          <cell r="CY776" t="str">
            <v>N/A</v>
          </cell>
          <cell r="CZ776" t="str">
            <v>N/A</v>
          </cell>
          <cell r="DA776" t="str">
            <v>N/A</v>
          </cell>
          <cell r="DB776">
            <v>46944</v>
          </cell>
          <cell r="DC776">
            <v>46944</v>
          </cell>
          <cell r="DD776">
            <v>1602</v>
          </cell>
          <cell r="DE776" t="str">
            <v>SI</v>
          </cell>
          <cell r="DF776" t="str">
            <v>Todo el territorio nacioanl</v>
          </cell>
          <cell r="DG776" t="str">
            <v>N/A</v>
          </cell>
          <cell r="DH776" t="str">
            <v>N/A</v>
          </cell>
          <cell r="DI776" t="str">
            <v>N/A</v>
          </cell>
          <cell r="DJ776" t="str">
            <v>N/A</v>
          </cell>
          <cell r="DK776" t="str">
            <v>N/A</v>
          </cell>
          <cell r="DL776" t="str">
            <v>N/A</v>
          </cell>
          <cell r="DM776" t="str">
            <v>N/A</v>
          </cell>
          <cell r="DN776" t="str">
            <v>N/A</v>
          </cell>
          <cell r="DO776" t="str">
            <v>Ninguna</v>
          </cell>
          <cell r="DP776" t="str">
            <v>En ejecución</v>
          </cell>
          <cell r="DQ776" t="str">
            <v>Ingreso</v>
          </cell>
          <cell r="DR776" t="str">
            <v>N/A</v>
          </cell>
          <cell r="DS776" t="str">
            <v>N/A</v>
          </cell>
          <cell r="DT776" t="str">
            <v>N/A</v>
          </cell>
          <cell r="DU776" t="str">
            <v>N/A</v>
          </cell>
        </row>
        <row r="777">
          <cell r="AY777" t="str">
            <v>JEP-725-2023</v>
          </cell>
          <cell r="AZ777" t="str">
            <v>JEP-CSPO-708-2023</v>
          </cell>
          <cell r="BA777" t="str">
            <v>Laura Paredes</v>
          </cell>
          <cell r="BB777">
            <v>45131</v>
          </cell>
          <cell r="BC777" t="str">
            <v>Susana Arango Haupt</v>
          </cell>
          <cell r="BD777" t="str">
            <v>Contratos o convenios que no requieren pluralidad de ofertas</v>
          </cell>
          <cell r="BE777" t="str">
            <v>1. Prestación de servicios</v>
          </cell>
          <cell r="BF777" t="str">
            <v>Cedula de ciudadania</v>
          </cell>
          <cell r="BG777">
            <v>53178861</v>
          </cell>
          <cell r="BH777">
            <v>2</v>
          </cell>
          <cell r="BI777" t="str">
            <v>Persona Natural</v>
          </cell>
          <cell r="BJ777" t="str">
            <v>Bogotá D.C.</v>
          </cell>
          <cell r="BK777" t="str">
            <v xml:space="preserve">Prestar servicios profesionales de apoyo a la Relatoría General de la JEP con la elaboración de las líneas jurisprudenciales en los temas que sean priorizados, en la revisión y ajustes de la metodología diseñada y en las estrategias de divulgación previstas para las decisiones de la jurisdicción como publicaciones, eventos académicos y de extensión, entre otros. </v>
          </cell>
          <cell r="BL777" t="str">
            <v>Misional</v>
          </cell>
          <cell r="BM777" t="str">
            <v>Harvey Danilo Suárez Morales</v>
          </cell>
          <cell r="BN777" t="str">
            <v>Secretaría Ejecutiva</v>
          </cell>
          <cell r="BO777" t="str">
            <v xml:space="preserve">FF- Relatoría </v>
          </cell>
          <cell r="BP777" t="str">
            <v>Dilia Danyxa Lozano Suárez</v>
          </cell>
          <cell r="BQ777">
            <v>52818254</v>
          </cell>
          <cell r="BR777" t="str">
            <v xml:space="preserve">FF- Relatoría </v>
          </cell>
          <cell r="BS777" t="str">
            <v>N/A</v>
          </cell>
          <cell r="BT777" t="str">
            <v xml:space="preserve">Magistratura - Relatoria 
</v>
          </cell>
          <cell r="BU777" t="str">
            <v>N/A</v>
          </cell>
          <cell r="BV777" t="str">
            <v>Inversión</v>
          </cell>
          <cell r="BW777">
            <v>45856058</v>
          </cell>
          <cell r="BX777" t="str">
            <v>N/A</v>
          </cell>
          <cell r="BY777" t="str">
            <v>N/A</v>
          </cell>
          <cell r="BZ777">
            <v>8652088</v>
          </cell>
          <cell r="CA777" t="str">
            <v>N/A</v>
          </cell>
          <cell r="CB777">
            <v>101323</v>
          </cell>
          <cell r="CC777">
            <v>417623</v>
          </cell>
          <cell r="CD777" t="str">
            <v xml:space="preserve">	2022011000068</v>
          </cell>
          <cell r="CE777">
            <v>45138</v>
          </cell>
          <cell r="CF777">
            <v>45139</v>
          </cell>
          <cell r="CG777" t="str">
            <v>Lynda Melissa Oyola Chadid</v>
          </cell>
          <cell r="CH777" t="str">
            <v>Cedula de ciudadanía</v>
          </cell>
          <cell r="CI777">
            <v>53124794</v>
          </cell>
          <cell r="CJ777">
            <v>5</v>
          </cell>
          <cell r="CK777">
            <v>45150</v>
          </cell>
          <cell r="CL777">
            <v>-3172450</v>
          </cell>
          <cell r="CM777">
            <v>45289</v>
          </cell>
          <cell r="CN777">
            <v>18896160</v>
          </cell>
          <cell r="CO777">
            <v>45289</v>
          </cell>
          <cell r="CP777">
            <v>0</v>
          </cell>
          <cell r="CQ777" t="str">
            <v>N/A</v>
          </cell>
          <cell r="CR777">
            <v>0</v>
          </cell>
          <cell r="CS777" t="str">
            <v>N/A</v>
          </cell>
          <cell r="CT777">
            <v>1</v>
          </cell>
          <cell r="CU777">
            <v>45289</v>
          </cell>
          <cell r="CV777">
            <v>60</v>
          </cell>
          <cell r="CW777">
            <v>61579768</v>
          </cell>
          <cell r="CX777" t="str">
            <v>SI</v>
          </cell>
          <cell r="CY777">
            <v>18896160</v>
          </cell>
          <cell r="CZ777" t="str">
            <v>N/A</v>
          </cell>
          <cell r="DA777" t="str">
            <v>N/A</v>
          </cell>
          <cell r="DB777">
            <v>45291</v>
          </cell>
          <cell r="DC777">
            <v>45351</v>
          </cell>
          <cell r="DD777">
            <v>9</v>
          </cell>
          <cell r="DE777" t="str">
            <v>NO</v>
          </cell>
          <cell r="DF777" t="str">
            <v>Bogotá D.C.</v>
          </cell>
          <cell r="DG777" t="str">
            <v>Cumplimiento</v>
          </cell>
          <cell r="DH777" t="str">
            <v xml:space="preserve">	15-47-101011820</v>
          </cell>
          <cell r="DI777">
            <v>0</v>
          </cell>
          <cell r="DJ777" t="str">
            <v>Seguros del Estado S.A.</v>
          </cell>
          <cell r="DK777">
            <v>45138</v>
          </cell>
          <cell r="DL777" t="str">
            <v>31/07/2023 - 30/06/2024</v>
          </cell>
          <cell r="DM777">
            <v>45139</v>
          </cell>
          <cell r="DN777" t="str">
            <v>https://jepcolombia.sharepoint.com/:b:/g/SE/DAJ/SDC/ERCFdx3MvlZBhOGAn5BOsAABtMC22FbfffvPIJ1yzuVTHA?e=SFWrBA</v>
          </cell>
          <cell r="DO777" t="str">
            <v>El 12/08/2023 se publica la cesión del CTO JEP-725-2023
Mediante Otrosí N°1 el 29/12/2023 se publica la adición y prórroga del contrato JEP-725-2023</v>
          </cell>
          <cell r="DP777" t="str">
            <v>En ejecución</v>
          </cell>
          <cell r="DQ777" t="str">
            <v>Cesión, Adición y prórroga</v>
          </cell>
          <cell r="DR777" t="str">
            <v>N/A</v>
          </cell>
          <cell r="DS777" t="str">
            <v>DERECHO</v>
          </cell>
          <cell r="DT777" t="str">
            <v>N/A</v>
          </cell>
          <cell r="DU777" t="str">
            <v>FEMENINO</v>
          </cell>
        </row>
        <row r="778">
          <cell r="AY778" t="str">
            <v>JEP-714-2023</v>
          </cell>
          <cell r="AZ778" t="str">
            <v>JEP-CSPO-699-2023</v>
          </cell>
          <cell r="BA778" t="str">
            <v>Laura Paredes</v>
          </cell>
          <cell r="BB778">
            <v>45124</v>
          </cell>
          <cell r="BC778" t="str">
            <v>Néstor Julian Ramirez Sierra</v>
          </cell>
          <cell r="BD778" t="str">
            <v>Contratos o convenios que no requieren pluralidad de ofertas</v>
          </cell>
          <cell r="BE778" t="str">
            <v>1. Prestación de servicios</v>
          </cell>
          <cell r="BF778" t="str">
            <v>Cédula de ciudadanía</v>
          </cell>
          <cell r="BG778">
            <v>1010169744</v>
          </cell>
          <cell r="BH778">
            <v>5</v>
          </cell>
          <cell r="BI778" t="str">
            <v>Persona Natural</v>
          </cell>
          <cell r="BJ778" t="str">
            <v>Bogotá D.C.</v>
          </cell>
          <cell r="BK778" t="str">
            <v>Prestar servicios profesionales de apoyo a la Relatoría General de la JEP en la construcción de líneas jurisprudenciales en los temas que sean priorizados, así como en el desarrollo de éstas, en la revisión y ajustes de la metodología diseñada y en las estrategias de divulgación previstas para las decisiones de la jurisdicción. Así como también en el acompañamiento a los procesos de calidad y estructuración de la Relatoria</v>
          </cell>
          <cell r="BL778" t="str">
            <v>Misional</v>
          </cell>
          <cell r="BM778" t="str">
            <v>Harvey Danilo Suárez Morales</v>
          </cell>
          <cell r="BN778" t="str">
            <v>Secretaría Ejecutiva</v>
          </cell>
          <cell r="BO778" t="str">
            <v xml:space="preserve">FF- Relatoría </v>
          </cell>
          <cell r="BP778" t="str">
            <v>Dilia Danyxa Lozano Suárez</v>
          </cell>
          <cell r="BQ778">
            <v>52818254</v>
          </cell>
          <cell r="BR778" t="str">
            <v xml:space="preserve">FF- Relatoría </v>
          </cell>
          <cell r="BS778" t="str">
            <v>N/A</v>
          </cell>
          <cell r="BT778" t="str">
            <v xml:space="preserve">Magistratura - Relatoria 
</v>
          </cell>
          <cell r="BU778" t="str">
            <v>N/A</v>
          </cell>
          <cell r="BV778" t="str">
            <v>Inversión</v>
          </cell>
          <cell r="BW778">
            <v>48163274</v>
          </cell>
          <cell r="BX778" t="str">
            <v>N/A</v>
          </cell>
          <cell r="BY778" t="str">
            <v>N/A</v>
          </cell>
          <cell r="BZ778">
            <v>8652088</v>
          </cell>
          <cell r="CA778" t="str">
            <v>N/A</v>
          </cell>
          <cell r="CB778">
            <v>101423</v>
          </cell>
          <cell r="CC778">
            <v>398823</v>
          </cell>
          <cell r="CD778">
            <v>2022011000068</v>
          </cell>
          <cell r="CE778">
            <v>45128</v>
          </cell>
          <cell r="CF778">
            <v>45131</v>
          </cell>
          <cell r="CG778" t="str">
            <v>N/A</v>
          </cell>
          <cell r="CH778" t="str">
            <v>N/A</v>
          </cell>
          <cell r="CI778" t="str">
            <v>N/A</v>
          </cell>
          <cell r="CJ778" t="str">
            <v>N/A</v>
          </cell>
          <cell r="CK778" t="str">
            <v>N/A</v>
          </cell>
          <cell r="CL778">
            <v>-2595618</v>
          </cell>
          <cell r="CM778">
            <v>45289</v>
          </cell>
          <cell r="CN778">
            <v>23620200</v>
          </cell>
          <cell r="CO778">
            <v>45289</v>
          </cell>
          <cell r="CP778">
            <v>0</v>
          </cell>
          <cell r="CQ778" t="str">
            <v>N/A</v>
          </cell>
          <cell r="CR778">
            <v>0</v>
          </cell>
          <cell r="CS778" t="str">
            <v>N/A</v>
          </cell>
          <cell r="CT778">
            <v>1</v>
          </cell>
          <cell r="CU778">
            <v>45289</v>
          </cell>
          <cell r="CV778">
            <v>75</v>
          </cell>
          <cell r="CW778">
            <v>69187856</v>
          </cell>
          <cell r="CX778" t="str">
            <v>SI</v>
          </cell>
          <cell r="CY778">
            <v>23620200</v>
          </cell>
          <cell r="CZ778" t="str">
            <v>N/A</v>
          </cell>
          <cell r="DA778" t="str">
            <v>N/A</v>
          </cell>
          <cell r="DB778">
            <v>45291</v>
          </cell>
          <cell r="DC778">
            <v>45366</v>
          </cell>
          <cell r="DD778">
            <v>24</v>
          </cell>
          <cell r="DE778" t="str">
            <v>NO</v>
          </cell>
          <cell r="DF778" t="str">
            <v>Bogotá D.C.</v>
          </cell>
          <cell r="DG778" t="str">
            <v>Cumplimiento</v>
          </cell>
          <cell r="DH778" t="str">
            <v>380-47-994000137079</v>
          </cell>
          <cell r="DI778">
            <v>0</v>
          </cell>
          <cell r="DJ778" t="str">
            <v>Aseguradora Solidaria de Colombia</v>
          </cell>
          <cell r="DK778">
            <v>45128</v>
          </cell>
          <cell r="DL778" t="str">
            <v>21/07/2023 - 03/07/2024</v>
          </cell>
          <cell r="DM778">
            <v>45131</v>
          </cell>
          <cell r="DN778" t="str">
            <v>https://jepcolombia.sharepoint.com/:b:/g/SE/DAJ/SDC/ET1LrB9fcjFBnVMexQREafoBlygXf-yf3C6Unm8_jen6gg?e=Qdruex</v>
          </cell>
          <cell r="DO778" t="str">
            <v>Mediante Otrosí N°1 el 29/12/2023 se publica la adición y prórroga del contrato JEP-714-2023</v>
          </cell>
          <cell r="DP778" t="str">
            <v>En ejecución</v>
          </cell>
          <cell r="DQ778" t="str">
            <v>Adición y prorroga</v>
          </cell>
          <cell r="DR778" t="str">
            <v>N/A</v>
          </cell>
          <cell r="DS778" t="str">
            <v>CIENCIAS POLITICAS</v>
          </cell>
          <cell r="DT778" t="str">
            <v>DERECHO</v>
          </cell>
          <cell r="DU778" t="str">
            <v>MASCULINO</v>
          </cell>
        </row>
        <row r="779">
          <cell r="AY779" t="str">
            <v>JEP-722-2023</v>
          </cell>
          <cell r="AZ779" t="str">
            <v>JEP-CSPO-706-2023</v>
          </cell>
          <cell r="BA779" t="str">
            <v>Jairo Cuellar</v>
          </cell>
          <cell r="BB779">
            <v>45128</v>
          </cell>
          <cell r="BC779" t="str">
            <v>Paula Andrea Rivas Barrera</v>
          </cell>
          <cell r="BD779" t="str">
            <v>Contratos o convenios que no requieren pluralidad de ofertas</v>
          </cell>
          <cell r="BE779" t="str">
            <v>1. Prestación de servicios</v>
          </cell>
          <cell r="BF779" t="str">
            <v>Cedula de ciudadania</v>
          </cell>
          <cell r="BG779">
            <v>29178586</v>
          </cell>
          <cell r="BH779">
            <v>4</v>
          </cell>
          <cell r="BI779" t="str">
            <v>Persona Natural</v>
          </cell>
          <cell r="BJ779" t="str">
            <v>Cali</v>
          </cell>
          <cell r="BK779" t="str">
            <v xml:space="preserve">Prestar servicios profesionales para apoyar y acompañar al Departamento de Atención al Ciudadano en la gestión de los diferentes canales, manejo de bases de datos, encuestas de satisfacción a los titulares de derecho y ciudadanía en general e informes estadísticos para la implementación del punto 5 del acuerdo final con enfoque sistémico. </v>
          </cell>
          <cell r="BL779" t="str">
            <v>Funciones de la dependencia</v>
          </cell>
          <cell r="BM779" t="str">
            <v>Harvey Danilo Suárez Morales</v>
          </cell>
          <cell r="BN779" t="str">
            <v>Secretaría Ejecutiva</v>
          </cell>
          <cell r="BO779" t="str">
            <v>BB- Departamento de Atención al Ciudadano</v>
          </cell>
          <cell r="BP779" t="str">
            <v>Constanza Eugenia Cañón Charry</v>
          </cell>
          <cell r="BQ779">
            <v>51713734</v>
          </cell>
          <cell r="BR779" t="str">
            <v>BB- Departamento de Atención al Ciudadano</v>
          </cell>
          <cell r="BS779" t="str">
            <v>N/A</v>
          </cell>
          <cell r="BT779" t="str">
            <v>N/A</v>
          </cell>
          <cell r="BU779" t="str">
            <v>N/A</v>
          </cell>
          <cell r="BV779" t="str">
            <v>Inversión</v>
          </cell>
          <cell r="BW779">
            <v>25091041</v>
          </cell>
          <cell r="BX779" t="str">
            <v>N/A</v>
          </cell>
          <cell r="BY779" t="str">
            <v>N/A</v>
          </cell>
          <cell r="BZ779">
            <v>4401938</v>
          </cell>
          <cell r="CA779" t="str">
            <v>N/A</v>
          </cell>
          <cell r="CB779">
            <v>102723</v>
          </cell>
          <cell r="CC779">
            <v>416723</v>
          </cell>
          <cell r="CD779">
            <v>2022011000068</v>
          </cell>
          <cell r="CE779">
            <v>45135</v>
          </cell>
          <cell r="CF779">
            <v>45140</v>
          </cell>
          <cell r="CG779" t="str">
            <v>N/A</v>
          </cell>
          <cell r="CH779" t="str">
            <v>N/A</v>
          </cell>
          <cell r="CI779" t="str">
            <v>N/A</v>
          </cell>
          <cell r="CJ779" t="str">
            <v>N/A</v>
          </cell>
          <cell r="CK779" t="str">
            <v>N/A</v>
          </cell>
          <cell r="CL779">
            <v>0</v>
          </cell>
          <cell r="CM779" t="str">
            <v>N/A</v>
          </cell>
          <cell r="CN779">
            <v>0</v>
          </cell>
          <cell r="CO779" t="str">
            <v>N/A</v>
          </cell>
          <cell r="CP779">
            <v>0</v>
          </cell>
          <cell r="CQ779" t="str">
            <v>N/A</v>
          </cell>
          <cell r="CR779">
            <v>0</v>
          </cell>
          <cell r="CS779" t="str">
            <v>N/A</v>
          </cell>
          <cell r="CT779">
            <v>0</v>
          </cell>
          <cell r="CU779" t="str">
            <v>N/A</v>
          </cell>
          <cell r="CV779">
            <v>0</v>
          </cell>
          <cell r="CW779">
            <v>25091041</v>
          </cell>
          <cell r="CX779" t="str">
            <v>NO</v>
          </cell>
          <cell r="CY779" t="str">
            <v>N/A</v>
          </cell>
          <cell r="CZ779" t="str">
            <v>N/A</v>
          </cell>
          <cell r="DA779" t="str">
            <v>N/A</v>
          </cell>
          <cell r="DB779">
            <v>45291</v>
          </cell>
          <cell r="DC779">
            <v>45291</v>
          </cell>
          <cell r="DD779">
            <v>-51</v>
          </cell>
          <cell r="DE779" t="str">
            <v>NO</v>
          </cell>
          <cell r="DF779" t="str">
            <v>Cali</v>
          </cell>
          <cell r="DG779" t="str">
            <v>Cumplimiento</v>
          </cell>
          <cell r="DH779" t="str">
            <v>340-47-994000047591</v>
          </cell>
          <cell r="DI779">
            <v>0</v>
          </cell>
          <cell r="DJ779" t="str">
            <v>Aseguradora Solidaria de Colombia</v>
          </cell>
          <cell r="DK779">
            <v>45138</v>
          </cell>
          <cell r="DL779" t="str">
            <v>28/07/2023 - 10/07/2024</v>
          </cell>
          <cell r="DM779">
            <v>45139</v>
          </cell>
          <cell r="DN779" t="str">
            <v>https://jepcolombia.sharepoint.com/:b:/g/SE/DAJ/SDC/EXC4PjU3eXhEh9p5cs4E2LcBYpLegL45C3d6ef5xWybXDQ?e=rgEMil</v>
          </cell>
          <cell r="DO779" t="str">
            <v>Ninguna</v>
          </cell>
          <cell r="DP779" t="str">
            <v>Terminado</v>
          </cell>
          <cell r="DQ779" t="str">
            <v>Ingreso</v>
          </cell>
          <cell r="DR779" t="str">
            <v>N/A</v>
          </cell>
          <cell r="DS779" t="str">
            <v>ADMINISTRACIÓN PÚBLICA</v>
          </cell>
          <cell r="DT779" t="str">
            <v>N/A</v>
          </cell>
          <cell r="DU779" t="str">
            <v>FEMENINO</v>
          </cell>
        </row>
        <row r="780">
          <cell r="AY780" t="str">
            <v>JEP-737-2023</v>
          </cell>
          <cell r="AZ780" t="str">
            <v>JEP-CSPO-718-2024</v>
          </cell>
          <cell r="BA780" t="str">
            <v>Mateo Avila</v>
          </cell>
          <cell r="BB780">
            <v>45140</v>
          </cell>
          <cell r="BC780" t="str">
            <v>Oscar Arnold Sanabria Sanchez</v>
          </cell>
          <cell r="BD780" t="str">
            <v>Contratos o convenios que no requieren pluralidad de ofertas</v>
          </cell>
          <cell r="BE780" t="str">
            <v>1. Prestación de servicios</v>
          </cell>
          <cell r="BF780" t="str">
            <v>Cedula de ciudadania</v>
          </cell>
          <cell r="BG780">
            <v>1018514387</v>
          </cell>
          <cell r="BH780">
            <v>8</v>
          </cell>
          <cell r="BI780" t="str">
            <v>Persona Natural</v>
          </cell>
          <cell r="BJ780" t="str">
            <v>Bogotá D.C.</v>
          </cell>
          <cell r="BK780" t="str">
            <v xml:space="preserve">Prestar servicios profesionales para apoyar al GRAI en la clasificación, contraste, depuración e integración de información para producir análisis objetivos, rigurosos y oportunos en el marco de los macrocasos; todo lo anterior siguiendo los lineamientos de la magistratura. </v>
          </cell>
          <cell r="BL780" t="str">
            <v>Funciones de la dependencia</v>
          </cell>
          <cell r="BM780" t="str">
            <v>Harvey Danilo Suárez Morales</v>
          </cell>
          <cell r="BN780" t="str">
            <v>Secretaría Ejecutiva</v>
          </cell>
          <cell r="BO780" t="str">
            <v>H- Grupo de Análisis de la Información- GRAI</v>
          </cell>
          <cell r="BP780" t="str">
            <v>Gloria Marcela Abadia Cubillos</v>
          </cell>
          <cell r="BQ780">
            <v>51976278</v>
          </cell>
          <cell r="BR780" t="str">
            <v>H - Grupo de Análisis de la Información- GRAI</v>
          </cell>
          <cell r="BS780" t="str">
            <v>N/A</v>
          </cell>
          <cell r="BT780" t="str">
            <v>N/A</v>
          </cell>
          <cell r="BU780" t="str">
            <v>N/A</v>
          </cell>
          <cell r="BV780" t="str">
            <v>Inversión</v>
          </cell>
          <cell r="BW780">
            <v>34911930</v>
          </cell>
          <cell r="BX780" t="str">
            <v>N/A</v>
          </cell>
          <cell r="BY780" t="str">
            <v>N/A</v>
          </cell>
          <cell r="BZ780">
            <v>6982386</v>
          </cell>
          <cell r="CA780" t="str">
            <v>N/A</v>
          </cell>
          <cell r="CB780">
            <v>102223</v>
          </cell>
          <cell r="CC780">
            <v>432823</v>
          </cell>
          <cell r="CD780" t="str">
            <v xml:space="preserve">	2022011000068</v>
          </cell>
          <cell r="CE780">
            <v>45142</v>
          </cell>
          <cell r="CF780">
            <v>45146</v>
          </cell>
          <cell r="CG780" t="str">
            <v>N/A</v>
          </cell>
          <cell r="CH780" t="str">
            <v>N/A</v>
          </cell>
          <cell r="CI780" t="str">
            <v>N/A</v>
          </cell>
          <cell r="CJ780" t="str">
            <v>N/A</v>
          </cell>
          <cell r="CK780" t="str">
            <v>N/A</v>
          </cell>
          <cell r="CL780">
            <v>1396482</v>
          </cell>
          <cell r="CM780">
            <v>45287</v>
          </cell>
          <cell r="CN780">
            <v>15249530</v>
          </cell>
          <cell r="CO780">
            <v>45287</v>
          </cell>
          <cell r="CP780">
            <v>0</v>
          </cell>
          <cell r="CQ780" t="str">
            <v>N/A</v>
          </cell>
          <cell r="CR780">
            <v>0</v>
          </cell>
          <cell r="CS780" t="str">
            <v>N/A</v>
          </cell>
          <cell r="CT780">
            <v>1</v>
          </cell>
          <cell r="CU780">
            <v>45287</v>
          </cell>
          <cell r="CV780">
            <v>60</v>
          </cell>
          <cell r="CW780">
            <v>51557942</v>
          </cell>
          <cell r="CX780" t="str">
            <v>SI</v>
          </cell>
          <cell r="CY780">
            <v>15249530</v>
          </cell>
          <cell r="CZ780" t="str">
            <v>N/A</v>
          </cell>
          <cell r="DA780" t="str">
            <v>N/A</v>
          </cell>
          <cell r="DB780">
            <v>45291</v>
          </cell>
          <cell r="DC780">
            <v>45351</v>
          </cell>
          <cell r="DD780">
            <v>9</v>
          </cell>
          <cell r="DE780" t="str">
            <v>NO</v>
          </cell>
          <cell r="DF780" t="str">
            <v>Bogotá D.C.</v>
          </cell>
          <cell r="DG780" t="str">
            <v>Cumplimiento</v>
          </cell>
          <cell r="DH780" t="str">
            <v>15-47-101011855</v>
          </cell>
          <cell r="DI780">
            <v>0</v>
          </cell>
          <cell r="DJ780" t="str">
            <v>Seguros del Estado</v>
          </cell>
          <cell r="DK780">
            <v>45142</v>
          </cell>
          <cell r="DL780" t="str">
            <v>03/08/2023 - 10/07/2024</v>
          </cell>
          <cell r="DM780">
            <v>45142</v>
          </cell>
          <cell r="DN780" t="str">
            <v>https://jepcolombia.sharepoint.com/:b:/g/SE/DAJ/SDC/ER8ZLS1IthRKlkJh3PE8vjYBq-_Q-jjVD-V_0Jn2c2Wnfg?e=V4Dr92</v>
          </cell>
          <cell r="DO780" t="str">
            <v>Mediante Otrosí N°1 el 27/12/2023 se publica la adición y prórroga del contrato JEP-737-2023 VF</v>
          </cell>
          <cell r="DP780" t="str">
            <v>En ejecución</v>
          </cell>
          <cell r="DQ780" t="str">
            <v>Adición y prorroga</v>
          </cell>
          <cell r="DR780" t="str">
            <v>N/A</v>
          </cell>
          <cell r="DS780" t="str">
            <v>CIENCIAS POLIÍTICAS</v>
          </cell>
          <cell r="DT780" t="str">
            <v>N/A</v>
          </cell>
          <cell r="DU780" t="str">
            <v>MASCULINO</v>
          </cell>
        </row>
        <row r="781">
          <cell r="AY781" t="str">
            <v>JEP-732-2023</v>
          </cell>
          <cell r="AZ781" t="str">
            <v>JEP-CSPO-714-2023</v>
          </cell>
          <cell r="BA781" t="str">
            <v>Arinson Ruiz</v>
          </cell>
          <cell r="BB781">
            <v>45133</v>
          </cell>
          <cell r="BC781" t="str">
            <v>Andres Felipe Cardenas Dueñas</v>
          </cell>
          <cell r="BD781" t="str">
            <v>Contratos o convenios que no requieren pluralidad de ofertas</v>
          </cell>
          <cell r="BE781" t="str">
            <v>1. Prestación de servicios</v>
          </cell>
          <cell r="BF781" t="str">
            <v>Cedula de ciudadania</v>
          </cell>
          <cell r="BG781">
            <v>1030581000</v>
          </cell>
          <cell r="BH781">
            <v>2</v>
          </cell>
          <cell r="BI781" t="str">
            <v>Persona Natural</v>
          </cell>
          <cell r="BJ781" t="str">
            <v>Bogotá D.C.</v>
          </cell>
          <cell r="BK781" t="str">
            <v>Prestar servicios de apoyo a la Subdirección de Recursos Físicos e Infraestructura en las actividades  requeridas para tramitar los desplazamientos de la UIA requeridos para facilitar la capacidad de investigación judicial</v>
          </cell>
          <cell r="BL781" t="str">
            <v>Funciones de la dependencia</v>
          </cell>
          <cell r="BM781" t="str">
            <v>Harvey Danilo Suárez Morales</v>
          </cell>
          <cell r="BN781" t="str">
            <v>Secretaría Ejecutiva</v>
          </cell>
          <cell r="BO781" t="str">
            <v>DD- Subdirección de Recursos Físicos e Infraestructura</v>
          </cell>
          <cell r="BP781" t="str">
            <v>Martha Cristina Useche Rodriguez</v>
          </cell>
          <cell r="BQ781">
            <v>52267258</v>
          </cell>
          <cell r="BR781" t="str">
            <v>DD- Subdirección de Recursos Físicos e Infraestructura</v>
          </cell>
          <cell r="BS781" t="str">
            <v>Martha Cristina Useche Rodriguez
52.267.258</v>
          </cell>
          <cell r="BT781" t="str">
            <v>N/A</v>
          </cell>
          <cell r="BU781" t="str">
            <v>N/A</v>
          </cell>
          <cell r="BV781" t="str">
            <v>Inversión</v>
          </cell>
          <cell r="BW781">
            <v>19859309</v>
          </cell>
          <cell r="BX781" t="str">
            <v>N/A</v>
          </cell>
          <cell r="BY781" t="str">
            <v>N/A</v>
          </cell>
          <cell r="BZ781">
            <v>3794773</v>
          </cell>
          <cell r="CA781" t="str">
            <v>N/A</v>
          </cell>
          <cell r="CB781">
            <v>99823</v>
          </cell>
          <cell r="CC781">
            <v>416423</v>
          </cell>
          <cell r="CD781">
            <v>2022011000057</v>
          </cell>
          <cell r="CE781">
            <v>45135</v>
          </cell>
          <cell r="CF781">
            <v>45139</v>
          </cell>
          <cell r="CG781" t="str">
            <v>N/A</v>
          </cell>
          <cell r="CH781" t="str">
            <v>N/A</v>
          </cell>
          <cell r="CI781" t="str">
            <v>N/A</v>
          </cell>
          <cell r="CJ781" t="str">
            <v>N/A</v>
          </cell>
          <cell r="CK781" t="str">
            <v>N/A</v>
          </cell>
          <cell r="CL781">
            <v>0</v>
          </cell>
          <cell r="CM781" t="str">
            <v>N/A</v>
          </cell>
          <cell r="CN781">
            <v>0</v>
          </cell>
          <cell r="CO781" t="str">
            <v>N/A</v>
          </cell>
          <cell r="CP781">
            <v>0</v>
          </cell>
          <cell r="CQ781" t="str">
            <v>N/A</v>
          </cell>
          <cell r="CR781">
            <v>0</v>
          </cell>
          <cell r="CS781" t="str">
            <v>N/A</v>
          </cell>
          <cell r="CT781">
            <v>0</v>
          </cell>
          <cell r="CU781" t="str">
            <v>N/A</v>
          </cell>
          <cell r="CV781">
            <v>0</v>
          </cell>
          <cell r="CW781">
            <v>19859309</v>
          </cell>
          <cell r="CX781" t="str">
            <v>NO</v>
          </cell>
          <cell r="CY781" t="str">
            <v>N/A</v>
          </cell>
          <cell r="CZ781" t="str">
            <v>N/A</v>
          </cell>
          <cell r="DA781" t="str">
            <v>N/A</v>
          </cell>
          <cell r="DB781">
            <v>45291</v>
          </cell>
          <cell r="DC781">
            <v>45291</v>
          </cell>
          <cell r="DD781">
            <v>-51</v>
          </cell>
          <cell r="DE781" t="str">
            <v>NO</v>
          </cell>
          <cell r="DF781" t="str">
            <v>Bogotá D.C.</v>
          </cell>
          <cell r="DG781" t="str">
            <v>Cumplimiento</v>
          </cell>
          <cell r="DH781" t="str">
            <v>63-45-101044020</v>
          </cell>
          <cell r="DI781">
            <v>0</v>
          </cell>
          <cell r="DJ781" t="str">
            <v>Seguros del Estado S.A.</v>
          </cell>
          <cell r="DK781">
            <v>45138</v>
          </cell>
          <cell r="DL781" t="str">
            <v>31/07/2023 - 30/06/2024</v>
          </cell>
          <cell r="DM781">
            <v>45139</v>
          </cell>
          <cell r="DN781" t="str">
            <v>https://jepcolombia.sharepoint.com/:b:/g/SE/DAJ/SDC/EUtJn2JLTphEvdcPKZtj4hMByVNcGCWH0VK71seVGVGhzw?e=yglOjF</v>
          </cell>
          <cell r="DO781" t="str">
            <v>Ninguna</v>
          </cell>
          <cell r="DP781" t="str">
            <v>Terminado</v>
          </cell>
          <cell r="DQ781" t="str">
            <v>Ingreso</v>
          </cell>
          <cell r="DR781" t="str">
            <v>N/A</v>
          </cell>
          <cell r="DS781" t="str">
            <v>INGENIERO DE SISTEMAS</v>
          </cell>
          <cell r="DT781" t="str">
            <v>N/A</v>
          </cell>
          <cell r="DU781" t="str">
            <v>MASCULINO</v>
          </cell>
        </row>
        <row r="782">
          <cell r="AY782" t="str">
            <v>JEP-774-2023</v>
          </cell>
          <cell r="AZ782" t="str">
            <v>JEP-CSPO-748-2023</v>
          </cell>
          <cell r="BA782" t="str">
            <v>Jairo Cuellar</v>
          </cell>
          <cell r="BB782">
            <v>45181</v>
          </cell>
          <cell r="BC782" t="str">
            <v>William Geovanny Isaza Morales</v>
          </cell>
          <cell r="BD782" t="str">
            <v>Contratos o convenios que no requieren pluralidad de ofertas</v>
          </cell>
          <cell r="BE782" t="str">
            <v>1. Prestación de servicios</v>
          </cell>
          <cell r="BF782" t="str">
            <v>Cedula de ciudadania</v>
          </cell>
          <cell r="BG782">
            <v>10011758</v>
          </cell>
          <cell r="BH782">
            <v>8</v>
          </cell>
          <cell r="BI782" t="str">
            <v>Persona Natural</v>
          </cell>
          <cell r="BJ782" t="str">
            <v>Pereira</v>
          </cell>
          <cell r="BK782" t="str">
            <v>Prestar servicios profesionales para apoyar al  departamento de SAAD comparecientes en los procesos de estructuración, procesamiento y cargue de información asociada al registro de comparecientes; la realización de  pruebas técnicas y en la elaboración de casos de uso para el desarrollo de funcionalidades del registro</v>
          </cell>
          <cell r="BL782" t="str">
            <v>Funciones de la dependencia</v>
          </cell>
          <cell r="BM782" t="str">
            <v>Harvey Danilo Suárez Morales</v>
          </cell>
          <cell r="BN782" t="str">
            <v>Secretaría Ejecutiva</v>
          </cell>
          <cell r="BO782" t="str">
            <v xml:space="preserve">BB- Departamento SAAD Defensa a Comparecientes </v>
          </cell>
          <cell r="BP782" t="str">
            <v>Jorge Alirio Mancera Cortés</v>
          </cell>
          <cell r="BQ782">
            <v>79309847</v>
          </cell>
          <cell r="BR782" t="str">
            <v xml:space="preserve">BB- Departamento SAAD Defensa a Comparecientes </v>
          </cell>
          <cell r="BS782" t="str">
            <v>N/A</v>
          </cell>
          <cell r="BT782" t="str">
            <v>N/A</v>
          </cell>
          <cell r="BU782" t="str">
            <v>N/A</v>
          </cell>
          <cell r="BV782" t="str">
            <v>Inversión</v>
          </cell>
          <cell r="BW782">
            <v>30358196</v>
          </cell>
          <cell r="BX782" t="str">
            <v>N/A</v>
          </cell>
          <cell r="BY782" t="str">
            <v>N/A</v>
          </cell>
          <cell r="BZ782">
            <v>7589549</v>
          </cell>
          <cell r="CA782" t="str">
            <v>N/A</v>
          </cell>
          <cell r="CB782">
            <v>100823</v>
          </cell>
          <cell r="CC782">
            <v>533023</v>
          </cell>
          <cell r="CD782" t="str">
            <v xml:space="preserve">	2022011000068</v>
          </cell>
          <cell r="CE782">
            <v>45184</v>
          </cell>
          <cell r="CF782">
            <v>45189</v>
          </cell>
          <cell r="CG782" t="str">
            <v>N/A</v>
          </cell>
          <cell r="CH782" t="str">
            <v>N/A</v>
          </cell>
          <cell r="CI782" t="str">
            <v>N/A</v>
          </cell>
          <cell r="CJ782" t="str">
            <v>N/A</v>
          </cell>
          <cell r="CK782" t="str">
            <v>N/A</v>
          </cell>
          <cell r="CL782">
            <v>0</v>
          </cell>
          <cell r="CM782" t="str">
            <v>N/A</v>
          </cell>
          <cell r="CN782">
            <v>0</v>
          </cell>
          <cell r="CO782" t="str">
            <v>N/A</v>
          </cell>
          <cell r="CP782">
            <v>0</v>
          </cell>
          <cell r="CQ782" t="str">
            <v>N/A</v>
          </cell>
          <cell r="CR782">
            <v>0</v>
          </cell>
          <cell r="CS782" t="str">
            <v>N/A</v>
          </cell>
          <cell r="CT782">
            <v>0</v>
          </cell>
          <cell r="CU782" t="str">
            <v>N/A</v>
          </cell>
          <cell r="CV782">
            <v>0</v>
          </cell>
          <cell r="CW782">
            <v>30358196</v>
          </cell>
          <cell r="CX782" t="str">
            <v>NO</v>
          </cell>
          <cell r="CY782" t="str">
            <v>N/A</v>
          </cell>
          <cell r="CZ782" t="str">
            <v>N/A</v>
          </cell>
          <cell r="DA782" t="str">
            <v>N/A</v>
          </cell>
          <cell r="DB782">
            <v>45291</v>
          </cell>
          <cell r="DC782">
            <v>45291</v>
          </cell>
          <cell r="DD782">
            <v>-51</v>
          </cell>
          <cell r="DE782" t="str">
            <v>NO</v>
          </cell>
          <cell r="DF782" t="str">
            <v>Bogotá D.C.</v>
          </cell>
          <cell r="DG782" t="str">
            <v>Cumplimiento</v>
          </cell>
          <cell r="DH782" t="str">
            <v>21-45-101422770</v>
          </cell>
          <cell r="DI782">
            <v>0</v>
          </cell>
          <cell r="DJ782" t="str">
            <v>Seguros del Estado S.A.</v>
          </cell>
          <cell r="DK782">
            <v>45189</v>
          </cell>
          <cell r="DL782" t="str">
            <v>15/09/2023 - 01/07/2024</v>
          </cell>
          <cell r="DM782">
            <v>45189</v>
          </cell>
          <cell r="DN782" t="str">
            <v>https://jepcolombia.sharepoint.com/:b:/g/SE/DAJ/SDC/EUf1ceZfWhhNsPAvvz0C6gsBnwZKx3IdD0I999zfEX02oA?e=LMy7F5</v>
          </cell>
          <cell r="DO782" t="str">
            <v>Ninguna</v>
          </cell>
          <cell r="DP782" t="str">
            <v>Terminado</v>
          </cell>
          <cell r="DQ782" t="str">
            <v>Ingreso</v>
          </cell>
          <cell r="DR782" t="str">
            <v>N/A</v>
          </cell>
          <cell r="DS782" t="str">
            <v>INGENIERIA DE SISTEMAS</v>
          </cell>
          <cell r="DT782" t="str">
            <v>N/A</v>
          </cell>
          <cell r="DU782" t="str">
            <v>MASCULINO</v>
          </cell>
        </row>
        <row r="783">
          <cell r="AY783" t="str">
            <v>JEP-827-2023</v>
          </cell>
          <cell r="AZ783" t="str">
            <v>JEP-CSPO-797-2023</v>
          </cell>
          <cell r="BA783" t="str">
            <v>Paola Casas</v>
          </cell>
          <cell r="BB783">
            <v>45218</v>
          </cell>
          <cell r="BC783" t="str">
            <v>CONFEDERACIÓN INDÍGENA TAYRONA</v>
          </cell>
          <cell r="BD783" t="str">
            <v>Contratos o convenios que no requieren pluralidad de ofertas</v>
          </cell>
          <cell r="BE783" t="str">
            <v>7. Convenios con otras organizaciones</v>
          </cell>
          <cell r="BF783" t="str">
            <v>NIT</v>
          </cell>
          <cell r="BG783">
            <v>901632088</v>
          </cell>
          <cell r="BH783">
            <v>8</v>
          </cell>
          <cell r="BI783" t="str">
            <v>Persona Jurídica</v>
          </cell>
          <cell r="BJ783" t="str">
            <v>Bogotá D.C.</v>
          </cell>
          <cell r="BK783" t="str">
            <v>Aunar esfuerzos técnicos, administrativos, operativos y financieros para la socialización, retroalimentación y validación de los componentes del plan de acción para la inclusión del enfoque cultural de mujer, familia y generación indígena; y la participación efectiva de las mujeres, niñas, niños y jóvenes indígenas en los procesos judiciales que adelante la Jurisdicción Especial para la Paz</v>
          </cell>
          <cell r="BL783" t="str">
            <v>Administrativo Transversal</v>
          </cell>
          <cell r="BM783" t="str">
            <v>Claudia Liliana Erazo Maldonado</v>
          </cell>
          <cell r="BN783" t="str">
            <v>Subsecretaría Ejecutiva</v>
          </cell>
          <cell r="BO783" t="str">
            <v>BB- Departamento de Enfoques Diferenciales</v>
          </cell>
          <cell r="BP783" t="str">
            <v>Eliana Fernanda Antonio Rosero</v>
          </cell>
          <cell r="BQ783">
            <v>52517142</v>
          </cell>
          <cell r="BR783" t="str">
            <v>BB- Departamento de Enfoques Diferenciales</v>
          </cell>
          <cell r="BS783" t="str">
            <v>N/A</v>
          </cell>
          <cell r="BT783" t="str">
            <v>N/A</v>
          </cell>
          <cell r="BU783" t="str">
            <v>N/A</v>
          </cell>
          <cell r="BV783" t="str">
            <v>Inversión</v>
          </cell>
          <cell r="BW783">
            <v>370000000</v>
          </cell>
          <cell r="BX783">
            <v>350000000</v>
          </cell>
          <cell r="BY783">
            <v>20000000</v>
          </cell>
          <cell r="BZ783" t="str">
            <v>N/A</v>
          </cell>
          <cell r="CA783" t="str">
            <v>N/A</v>
          </cell>
          <cell r="CB783">
            <v>101023</v>
          </cell>
          <cell r="CC783">
            <v>654923</v>
          </cell>
          <cell r="CD783">
            <v>2022011000057</v>
          </cell>
          <cell r="CE783">
            <v>45239</v>
          </cell>
          <cell r="CF783">
            <v>45245</v>
          </cell>
          <cell r="CG783" t="str">
            <v>N/A</v>
          </cell>
          <cell r="CH783" t="str">
            <v>N/A</v>
          </cell>
          <cell r="CI783" t="str">
            <v>N/A</v>
          </cell>
          <cell r="CJ783" t="str">
            <v>N/A</v>
          </cell>
          <cell r="CK783" t="str">
            <v>N/A</v>
          </cell>
          <cell r="CL783">
            <v>0</v>
          </cell>
          <cell r="CM783" t="str">
            <v>N/A</v>
          </cell>
          <cell r="CN783">
            <v>0</v>
          </cell>
          <cell r="CO783" t="str">
            <v>N/A</v>
          </cell>
          <cell r="CP783">
            <v>0</v>
          </cell>
          <cell r="CQ783" t="str">
            <v>N/A</v>
          </cell>
          <cell r="CR783">
            <v>0</v>
          </cell>
          <cell r="CS783" t="str">
            <v>N/A</v>
          </cell>
          <cell r="CT783">
            <v>0</v>
          </cell>
          <cell r="CU783" t="str">
            <v>N/A</v>
          </cell>
          <cell r="CV783">
            <v>0</v>
          </cell>
          <cell r="CW783">
            <v>370000000</v>
          </cell>
          <cell r="CX783" t="str">
            <v>NO</v>
          </cell>
          <cell r="CY783" t="str">
            <v>N/A</v>
          </cell>
          <cell r="CZ783" t="str">
            <v>N/A</v>
          </cell>
          <cell r="DA783" t="str">
            <v>N/A</v>
          </cell>
          <cell r="DB783">
            <v>45291</v>
          </cell>
          <cell r="DC783">
            <v>45291</v>
          </cell>
          <cell r="DD783">
            <v>-51</v>
          </cell>
          <cell r="DE783" t="str">
            <v>NO</v>
          </cell>
          <cell r="DF783" t="str">
            <v>Bogotá D.C.</v>
          </cell>
          <cell r="DG783" t="str">
            <v>Cumplimiento
Responsabilidad Civil Extracontractual</v>
          </cell>
          <cell r="DH783" t="str">
            <v xml:space="preserve">	47-45-101006719	
47-40-101007822</v>
          </cell>
          <cell r="DI783">
            <v>0</v>
          </cell>
          <cell r="DJ783" t="str">
            <v>Seguros del Estado S.A.</v>
          </cell>
          <cell r="DK783">
            <v>45240</v>
          </cell>
          <cell r="DL783" t="str">
            <v xml:space="preserve">02/11/2023 - 31/12/2026
02/11/2023 - 31/12/2023
</v>
          </cell>
          <cell r="DM783">
            <v>45244</v>
          </cell>
          <cell r="DN783" t="str">
            <v>No se encuentra en la carpeta revisado 23/01/2024</v>
          </cell>
          <cell r="DO783" t="str">
            <v>EL 28/11/2023 se publicó el Otrosí Nro.1 al Convenio JEP-827-2023 Confederación Indígena Tayrona (Enfoques Diferenciales) forma de realización de los desembolsos</v>
          </cell>
          <cell r="DP783" t="str">
            <v>Terminado</v>
          </cell>
          <cell r="DQ783" t="str">
            <v>Otro</v>
          </cell>
          <cell r="DR783" t="str">
            <v>N/A</v>
          </cell>
          <cell r="DS783" t="str">
            <v>N/A</v>
          </cell>
          <cell r="DT783" t="str">
            <v>N/A</v>
          </cell>
          <cell r="DU783" t="str">
            <v>N/A</v>
          </cell>
        </row>
        <row r="784">
          <cell r="AY784" t="str">
            <v>JEP-690-2023</v>
          </cell>
          <cell r="AZ784" t="str">
            <v>JEP-CSPO-677-2023</v>
          </cell>
          <cell r="BA784" t="str">
            <v>Angela Esquivel</v>
          </cell>
          <cell r="BB784">
            <v>45112</v>
          </cell>
          <cell r="BC784" t="str">
            <v>Gina Briggite Rusinque Perez</v>
          </cell>
          <cell r="BD784" t="str">
            <v>Contratos o convenios que no requieren pluralidad de ofertas</v>
          </cell>
          <cell r="BE784" t="str">
            <v>1. Prestación de servicios</v>
          </cell>
          <cell r="BF784" t="str">
            <v>Cédula de ciudadanía</v>
          </cell>
          <cell r="BG784">
            <v>1016028641</v>
          </cell>
          <cell r="BH784">
            <v>2</v>
          </cell>
          <cell r="BI784" t="str">
            <v>Persona Natural</v>
          </cell>
          <cell r="BJ784" t="str">
            <v>Bogotá D.C.</v>
          </cell>
          <cell r="BK784" t="str">
            <v>Prestar servicios profesionales para apoyar y acompañar al Departamento de Atención a Víctimas en la gestión administrativa, precontractual y seguimiento contractual a fin de facilitar la asistencia material a víctimas atendiendo los enfoques diferenciales</v>
          </cell>
          <cell r="BL784" t="str">
            <v>Administrativo Transversal</v>
          </cell>
          <cell r="BM784" t="str">
            <v>Harvey Danilo Suárez Morales</v>
          </cell>
          <cell r="BN784" t="str">
            <v>Secretaría Ejecutiva</v>
          </cell>
          <cell r="BO784" t="str">
            <v xml:space="preserve">BB- Departamento de Atención a Victimas </v>
          </cell>
          <cell r="BP784" t="str">
            <v>Claudia Viviana Ferro Buitrago</v>
          </cell>
          <cell r="BQ784">
            <v>52032888</v>
          </cell>
          <cell r="BR784" t="str">
            <v xml:space="preserve">BB- Departamento de Atención a Victimas </v>
          </cell>
          <cell r="BS784" t="str">
            <v>Sandra Helena
Narváez Ramírez C.C. 51.859.703 hasta por el término que dure la
ausencia de su titular</v>
          </cell>
          <cell r="BT784" t="str">
            <v>N/A</v>
          </cell>
          <cell r="BU784" t="str">
            <v>N/A</v>
          </cell>
          <cell r="BV784" t="str">
            <v>Inversión</v>
          </cell>
          <cell r="BW784">
            <v>32240403</v>
          </cell>
          <cell r="BX784" t="str">
            <v>N/A</v>
          </cell>
          <cell r="BY784" t="str">
            <v>N/A</v>
          </cell>
          <cell r="BZ784">
            <v>5464476</v>
          </cell>
          <cell r="CA784" t="str">
            <v>N/A</v>
          </cell>
          <cell r="CB784">
            <v>100423</v>
          </cell>
          <cell r="CC784">
            <v>367423</v>
          </cell>
          <cell r="CD784" t="str">
            <v xml:space="preserve">	2022011000068</v>
          </cell>
          <cell r="CE784">
            <v>45114</v>
          </cell>
          <cell r="CF784">
            <v>45117</v>
          </cell>
          <cell r="CG784" t="str">
            <v>N/A</v>
          </cell>
          <cell r="CH784" t="str">
            <v>N/A</v>
          </cell>
          <cell r="CI784" t="str">
            <v>N/A</v>
          </cell>
          <cell r="CJ784" t="str">
            <v>N/A</v>
          </cell>
          <cell r="CK784" t="str">
            <v>N/A</v>
          </cell>
          <cell r="CL784">
            <v>0</v>
          </cell>
          <cell r="CM784" t="str">
            <v>N/A</v>
          </cell>
          <cell r="CN784">
            <v>0</v>
          </cell>
          <cell r="CO784" t="str">
            <v>N/A</v>
          </cell>
          <cell r="CP784">
            <v>0</v>
          </cell>
          <cell r="CQ784" t="str">
            <v>N/A</v>
          </cell>
          <cell r="CR784">
            <v>0</v>
          </cell>
          <cell r="CS784" t="str">
            <v>N/A</v>
          </cell>
          <cell r="CT784">
            <v>0</v>
          </cell>
          <cell r="CU784" t="str">
            <v>N/A</v>
          </cell>
          <cell r="CV784">
            <v>-34</v>
          </cell>
          <cell r="CW784">
            <v>32240403</v>
          </cell>
          <cell r="CX784" t="str">
            <v>NO</v>
          </cell>
          <cell r="CY784" t="str">
            <v>N/A</v>
          </cell>
          <cell r="CZ784" t="str">
            <v>N/A</v>
          </cell>
          <cell r="DA784" t="str">
            <v>N/A</v>
          </cell>
          <cell r="DB784">
            <v>45291</v>
          </cell>
          <cell r="DC784">
            <v>45257</v>
          </cell>
          <cell r="DD784">
            <v>-85</v>
          </cell>
          <cell r="DE784" t="str">
            <v>NO</v>
          </cell>
          <cell r="DF784" t="str">
            <v>Bogotá D.C.</v>
          </cell>
          <cell r="DG784" t="str">
            <v>Cumplimiento</v>
          </cell>
          <cell r="DH784" t="str">
            <v>33-47-101011782</v>
          </cell>
          <cell r="DI784">
            <v>0</v>
          </cell>
          <cell r="DJ784" t="str">
            <v>Seguros del Estado S.A.</v>
          </cell>
          <cell r="DK784" t="str">
            <v>08/0/2023</v>
          </cell>
          <cell r="DL784" t="str">
            <v>07/07/2023 - 05/07/2024</v>
          </cell>
          <cell r="DM784">
            <v>45117</v>
          </cell>
          <cell r="DN784" t="str">
            <v>https://jepcolombia.sharepoint.com/:b:/g/SE/DAJ/SDC/ETPU7jrwMa9JtqgwNecewtEBPoLCnjkiRi9XpjR7nYwfJw?e=21MEPq</v>
          </cell>
          <cell r="DO784" t="str">
            <v>El 27/11/2023 se publicó la terminación anticipada del CTO JEP-690-2023 del DAV</v>
          </cell>
          <cell r="DP784" t="str">
            <v>Terminado</v>
          </cell>
          <cell r="DQ784" t="str">
            <v>Terminación anticipada</v>
          </cell>
          <cell r="DR784" t="str">
            <v>N/A</v>
          </cell>
          <cell r="DS784" t="str">
            <v>ADMINISTRACIÓN DE EMPRESAS</v>
          </cell>
          <cell r="DT784" t="str">
            <v>N/A</v>
          </cell>
          <cell r="DU784" t="str">
            <v>FEMENINO</v>
          </cell>
        </row>
        <row r="785">
          <cell r="AY785" t="str">
            <v>JEP-695-2023</v>
          </cell>
          <cell r="AZ785" t="str">
            <v>JEP-CSPO-682-2023</v>
          </cell>
          <cell r="BA785" t="str">
            <v>Angela Esquivel</v>
          </cell>
          <cell r="BB785">
            <v>45114</v>
          </cell>
          <cell r="BC785" t="str">
            <v>Jorge Fernando Vargas Rodriguez</v>
          </cell>
          <cell r="BD785" t="str">
            <v>Contratos o convenios que no requieren pluralidad de ofertas</v>
          </cell>
          <cell r="BE785" t="str">
            <v>1. Prestación de servicios</v>
          </cell>
          <cell r="BF785" t="str">
            <v>Cédula de ciudadanía</v>
          </cell>
          <cell r="BG785">
            <v>79244908</v>
          </cell>
          <cell r="BH785">
            <v>7</v>
          </cell>
          <cell r="BI785" t="str">
            <v>Persona Natural</v>
          </cell>
          <cell r="BJ785" t="str">
            <v>Bogotá D.C.</v>
          </cell>
          <cell r="BK785" t="str">
            <v>Prestar servicios profesionales para apoyar y acompañar al Departamento de Atención a Víctimas en la gestión administrativa, precontractual y seguimiento contractual a fin de facilitar la asistencia material a víctimas atendiendo los enfoques diferenciales</v>
          </cell>
          <cell r="BL785" t="str">
            <v>Administrativo Transversal</v>
          </cell>
          <cell r="BM785" t="str">
            <v>Harvey Danilo Suárez Morales</v>
          </cell>
          <cell r="BN785" t="str">
            <v>Secretaría Ejecutiva</v>
          </cell>
          <cell r="BO785" t="str">
            <v xml:space="preserve">BB- Departamento de Atención a Victimas </v>
          </cell>
          <cell r="BP785" t="str">
            <v>Claudia Viviana Ferro Buitrago</v>
          </cell>
          <cell r="BQ785">
            <v>52032888</v>
          </cell>
          <cell r="BR785" t="str">
            <v xml:space="preserve">BB- Departamento de Atención a Victimas </v>
          </cell>
          <cell r="BS785" t="str">
            <v>Sandra Helena
Narváez Ramírez C.C. 51.859.703 hasta por el término que dure la
ausencia de su titular</v>
          </cell>
          <cell r="BT785" t="str">
            <v>N/A</v>
          </cell>
          <cell r="BU785" t="str">
            <v>N/A</v>
          </cell>
          <cell r="BV785" t="str">
            <v>Inversión</v>
          </cell>
          <cell r="BW785">
            <v>32240403</v>
          </cell>
          <cell r="BX785" t="str">
            <v>N/A</v>
          </cell>
          <cell r="BY785" t="str">
            <v>N/A</v>
          </cell>
          <cell r="BZ785">
            <v>5464476</v>
          </cell>
          <cell r="CA785" t="str">
            <v>N/A</v>
          </cell>
          <cell r="CB785">
            <v>100523</v>
          </cell>
          <cell r="CC785" t="str">
            <v xml:space="preserve">	375923</v>
          </cell>
          <cell r="CD785" t="str">
            <v xml:space="preserve">	2022011000068</v>
          </cell>
          <cell r="CE785">
            <v>45118</v>
          </cell>
          <cell r="CF785">
            <v>45120</v>
          </cell>
          <cell r="CG785" t="str">
            <v>N/A</v>
          </cell>
          <cell r="CH785" t="str">
            <v>N/A</v>
          </cell>
          <cell r="CI785" t="str">
            <v>N/A</v>
          </cell>
          <cell r="CJ785" t="str">
            <v>N/A</v>
          </cell>
          <cell r="CK785" t="str">
            <v>N/A</v>
          </cell>
          <cell r="CL785">
            <v>-1457192</v>
          </cell>
          <cell r="CM785">
            <v>45288</v>
          </cell>
          <cell r="CN785">
            <v>14918004</v>
          </cell>
          <cell r="CO785">
            <v>45288</v>
          </cell>
          <cell r="CP785">
            <v>0</v>
          </cell>
          <cell r="CQ785" t="str">
            <v>N/A</v>
          </cell>
          <cell r="CR785">
            <v>0</v>
          </cell>
          <cell r="CS785" t="str">
            <v>N/A</v>
          </cell>
          <cell r="CT785">
            <v>1</v>
          </cell>
          <cell r="CU785">
            <v>45288</v>
          </cell>
          <cell r="CV785">
            <v>75</v>
          </cell>
          <cell r="CW785">
            <v>45701215</v>
          </cell>
          <cell r="CX785" t="str">
            <v>SI</v>
          </cell>
          <cell r="CY785">
            <v>14918004</v>
          </cell>
          <cell r="CZ785" t="str">
            <v>N/A</v>
          </cell>
          <cell r="DA785" t="str">
            <v>N/A</v>
          </cell>
          <cell r="DB785">
            <v>45291</v>
          </cell>
          <cell r="DC785">
            <v>45366</v>
          </cell>
          <cell r="DD785">
            <v>24</v>
          </cell>
          <cell r="DE785" t="str">
            <v>NO</v>
          </cell>
          <cell r="DF785" t="str">
            <v>Bogotá D.C.</v>
          </cell>
          <cell r="DG785" t="str">
            <v>Cumplimiento</v>
          </cell>
          <cell r="DH785" t="str">
            <v>18-47-101006047</v>
          </cell>
          <cell r="DI785">
            <v>0</v>
          </cell>
          <cell r="DJ785" t="str">
            <v>Seguros del Estado S.A.</v>
          </cell>
          <cell r="DK785">
            <v>45119</v>
          </cell>
          <cell r="DL785" t="str">
            <v>11/07/2023 - 08/07/2024</v>
          </cell>
          <cell r="DM785">
            <v>45119</v>
          </cell>
          <cell r="DN785" t="str">
            <v>https://jepcolombia.sharepoint.com/:b:/g/SE/DAJ/SDC/ETOV5HyIbrBDkwDIK6Mg7WkBfhd24EcKCQxvXNfIju19Vw?e=I118O6</v>
          </cell>
          <cell r="DO785" t="str">
            <v>Mediante Otrosí N°1 el 28/12/2023 se publica la adición y prórroga del contrato JEP-695-2023</v>
          </cell>
          <cell r="DP785" t="str">
            <v>En ejecución</v>
          </cell>
          <cell r="DQ785" t="str">
            <v>Adición y prorroga</v>
          </cell>
          <cell r="DR785" t="str">
            <v>N/A</v>
          </cell>
          <cell r="DS785" t="str">
            <v>ECONOMIA</v>
          </cell>
          <cell r="DT785" t="str">
            <v>N/A</v>
          </cell>
          <cell r="DU785" t="str">
            <v>MASCULINO</v>
          </cell>
        </row>
        <row r="786">
          <cell r="AY786" t="str">
            <v>JEP-701-2023</v>
          </cell>
          <cell r="AZ786" t="str">
            <v>JEP-CSPO-687-2023</v>
          </cell>
          <cell r="BA786" t="str">
            <v>Angela Esquivel</v>
          </cell>
          <cell r="BB786">
            <v>45118</v>
          </cell>
          <cell r="BC786" t="str">
            <v>Manuel Alejandro Niño Fontecha</v>
          </cell>
          <cell r="BD786" t="str">
            <v>Contratos o convenios que no requieren pluralidad de ofertas</v>
          </cell>
          <cell r="BE786" t="str">
            <v>1. Prestación de servicios</v>
          </cell>
          <cell r="BF786" t="str">
            <v>Cédula de ciudadanía</v>
          </cell>
          <cell r="BG786">
            <v>1018435769</v>
          </cell>
          <cell r="BH786">
            <v>9</v>
          </cell>
          <cell r="BI786" t="str">
            <v>Persona Natural</v>
          </cell>
          <cell r="BJ786" t="str">
            <v>Bogotá D.C.</v>
          </cell>
          <cell r="BK786" t="str">
            <v>Prestar servicios profesionales para apoyar y acompañar al Departamento de Atención a Víctimas en la gestión administrativa, precontractual y seguimiento contractual a fin de facilitar la asistencia material a víctimas atendiendo los enfoques diferenciales</v>
          </cell>
          <cell r="BL786" t="str">
            <v>Administrativo Transversal</v>
          </cell>
          <cell r="BM786" t="str">
            <v>Harvey Danilo Suárez Morales</v>
          </cell>
          <cell r="BN786" t="str">
            <v>Secretaría Ejecutiva</v>
          </cell>
          <cell r="BO786" t="str">
            <v xml:space="preserve">BB- Departamento de Atención a Victimas </v>
          </cell>
          <cell r="BP786" t="str">
            <v>Claudia Viviana Ferro Buitrago</v>
          </cell>
          <cell r="BQ786">
            <v>52032888</v>
          </cell>
          <cell r="BR786" t="str">
            <v xml:space="preserve">BB- Departamento de Atención a Victimas </v>
          </cell>
          <cell r="BS786" t="str">
            <v>Sandra Helena
Narváez Ramírez C.C. 51.859.703 hasta por el término que dure la
ausencia de su titular</v>
          </cell>
          <cell r="BT786" t="str">
            <v>N/A</v>
          </cell>
          <cell r="BU786" t="str">
            <v>N/A</v>
          </cell>
          <cell r="BV786" t="str">
            <v>Inversión</v>
          </cell>
          <cell r="BW786">
            <v>30783211</v>
          </cell>
          <cell r="BX786" t="str">
            <v>N/A</v>
          </cell>
          <cell r="BY786" t="str">
            <v>N/A</v>
          </cell>
          <cell r="BZ786">
            <v>5464476</v>
          </cell>
          <cell r="CA786" t="str">
            <v>N/A</v>
          </cell>
          <cell r="CB786">
            <v>100623</v>
          </cell>
          <cell r="CC786">
            <v>390223</v>
          </cell>
          <cell r="CD786">
            <v>2022011000068</v>
          </cell>
          <cell r="CE786">
            <v>45125</v>
          </cell>
          <cell r="CF786">
            <v>45128</v>
          </cell>
          <cell r="CG786" t="str">
            <v>N/A</v>
          </cell>
          <cell r="CH786" t="str">
            <v>N/A</v>
          </cell>
          <cell r="CI786" t="str">
            <v>N/A</v>
          </cell>
          <cell r="CJ786" t="str">
            <v>N/A</v>
          </cell>
          <cell r="CK786" t="str">
            <v>N/A</v>
          </cell>
          <cell r="CL786">
            <v>-1457192</v>
          </cell>
          <cell r="CM786">
            <v>45288</v>
          </cell>
          <cell r="CN786">
            <v>14918004</v>
          </cell>
          <cell r="CO786">
            <v>45288</v>
          </cell>
          <cell r="CP786">
            <v>0</v>
          </cell>
          <cell r="CQ786" t="str">
            <v>N/A</v>
          </cell>
          <cell r="CR786">
            <v>0</v>
          </cell>
          <cell r="CS786" t="str">
            <v>N/A</v>
          </cell>
          <cell r="CT786">
            <v>1</v>
          </cell>
          <cell r="CU786">
            <v>45288</v>
          </cell>
          <cell r="CV786">
            <v>75</v>
          </cell>
          <cell r="CW786">
            <v>44244023</v>
          </cell>
          <cell r="CX786" t="str">
            <v>SI</v>
          </cell>
          <cell r="CY786">
            <v>14918004</v>
          </cell>
          <cell r="CZ786" t="str">
            <v>N/A</v>
          </cell>
          <cell r="DA786" t="str">
            <v>N/A</v>
          </cell>
          <cell r="DB786">
            <v>45291</v>
          </cell>
          <cell r="DC786">
            <v>45366</v>
          </cell>
          <cell r="DD786">
            <v>24</v>
          </cell>
          <cell r="DE786" t="str">
            <v>NO</v>
          </cell>
          <cell r="DF786" t="str">
            <v>Bogotá D.C.</v>
          </cell>
          <cell r="DG786" t="str">
            <v>Cumplimiento</v>
          </cell>
          <cell r="DH786" t="str">
            <v>18-47-101006080</v>
          </cell>
          <cell r="DI786">
            <v>0</v>
          </cell>
          <cell r="DJ786" t="str">
            <v>Seguros del Estado S.A.</v>
          </cell>
          <cell r="DK786">
            <v>45125</v>
          </cell>
          <cell r="DL786" t="str">
            <v>18/07/2023 - 10/07/2024</v>
          </cell>
          <cell r="DM786">
            <v>45128</v>
          </cell>
          <cell r="DN786" t="str">
            <v>https://jepcolombia.sharepoint.com/:b:/g/SE/DAJ/SDC/ETHhBqEyxadIjffCjpP-JV4B-CoPdTFmFl7nQ-TbLIRomg?e=pWsy61</v>
          </cell>
          <cell r="DO786" t="str">
            <v xml:space="preserve">Mediante Otrosí N°1 el 28/12/2023 se publica la adición y prórroga del contrato JEP-701-2023 </v>
          </cell>
          <cell r="DP786" t="str">
            <v>En ejecución</v>
          </cell>
          <cell r="DQ786" t="str">
            <v>Adición y prorroga</v>
          </cell>
          <cell r="DR786" t="str">
            <v>N/A</v>
          </cell>
          <cell r="DS786" t="str">
            <v>PSICOLOGIA</v>
          </cell>
          <cell r="DT786" t="str">
            <v>ESPECIALISTA PSICOLOGIA DEL DEPORTE Y EL EJERCICIO</v>
          </cell>
          <cell r="DU786" t="str">
            <v>MASCULINO</v>
          </cell>
        </row>
        <row r="787">
          <cell r="AY787" t="str">
            <v>JEP-710-2023</v>
          </cell>
          <cell r="AZ787" t="str">
            <v>JEP-CSPO-695-2023</v>
          </cell>
          <cell r="BA787" t="str">
            <v>Angela Esquivel</v>
          </cell>
          <cell r="BB787">
            <v>45121</v>
          </cell>
          <cell r="BC787" t="str">
            <v>Cesar Orlando Cañon Oliva</v>
          </cell>
          <cell r="BD787" t="str">
            <v>Contratos o convenios que no requieren pluralidad de ofertas</v>
          </cell>
          <cell r="BE787" t="str">
            <v>1. Prestación de servicios</v>
          </cell>
          <cell r="BF787" t="str">
            <v>Cédula de ciudadanía</v>
          </cell>
          <cell r="BG787">
            <v>1016039177</v>
          </cell>
          <cell r="BH787">
            <v>3</v>
          </cell>
          <cell r="BI787" t="str">
            <v>Persona Natural</v>
          </cell>
          <cell r="BJ787" t="str">
            <v>Bogotá D.C.</v>
          </cell>
          <cell r="BK787" t="str">
            <v>Prestar servicios profesionales para apoyar y acompañar al Departamento de Atención a Víctimas en la elaboración, seguimiento y apoyo respuesta a ordenes judiciales, peticiones, orientación y asesoría, atendiendo los enfoques diferenciales. </v>
          </cell>
          <cell r="BL787" t="str">
            <v>Funciones de la dependencia</v>
          </cell>
          <cell r="BM787" t="str">
            <v>Harvey Danilo Suárez Morales</v>
          </cell>
          <cell r="BN787" t="str">
            <v>Secretaría Ejecutiva</v>
          </cell>
          <cell r="BO787" t="str">
            <v xml:space="preserve">BB- Departamento de Atención a Victimas </v>
          </cell>
          <cell r="BP787" t="str">
            <v>Claudia Viviana Ferro Buitrago</v>
          </cell>
          <cell r="BQ787">
            <v>52032888</v>
          </cell>
          <cell r="BR787" t="str">
            <v xml:space="preserve">BB- Departamento de Atención a Victimas </v>
          </cell>
          <cell r="BS787" t="str">
            <v>Sandra Helena
Narváez Ramírez C.C. 51.859.703 hasta por el término que dure la
ausencia de su titular</v>
          </cell>
          <cell r="BT787" t="str">
            <v>N/A</v>
          </cell>
          <cell r="BU787" t="str">
            <v>N/A</v>
          </cell>
          <cell r="BV787" t="str">
            <v>Inversión</v>
          </cell>
          <cell r="BW787">
            <v>42754441</v>
          </cell>
          <cell r="BX787" t="str">
            <v>N/A</v>
          </cell>
          <cell r="BY787" t="str">
            <v>N/A</v>
          </cell>
          <cell r="BZ787">
            <v>7589549</v>
          </cell>
          <cell r="CA787" t="str">
            <v>N/A</v>
          </cell>
          <cell r="CB787">
            <v>102023</v>
          </cell>
          <cell r="CC787">
            <v>390523</v>
          </cell>
          <cell r="CD787">
            <v>2022011000068</v>
          </cell>
          <cell r="CE787">
            <v>45125</v>
          </cell>
          <cell r="CF787">
            <v>45128</v>
          </cell>
          <cell r="CG787" t="str">
            <v>N/A</v>
          </cell>
          <cell r="CH787" t="str">
            <v>N/A</v>
          </cell>
          <cell r="CI787" t="str">
            <v>N/A</v>
          </cell>
          <cell r="CJ787" t="str">
            <v>N/A</v>
          </cell>
          <cell r="CK787" t="str">
            <v>N/A</v>
          </cell>
          <cell r="CL787">
            <v>-2023872</v>
          </cell>
          <cell r="CM787">
            <v>45288</v>
          </cell>
          <cell r="CN787">
            <v>20719459</v>
          </cell>
          <cell r="CO787">
            <v>45288</v>
          </cell>
          <cell r="CP787">
            <v>0</v>
          </cell>
          <cell r="CQ787" t="str">
            <v>N/A</v>
          </cell>
          <cell r="CR787">
            <v>0</v>
          </cell>
          <cell r="CS787" t="str">
            <v>N/A</v>
          </cell>
          <cell r="CT787">
            <v>1</v>
          </cell>
          <cell r="CU787">
            <v>45288</v>
          </cell>
          <cell r="CV787">
            <v>75</v>
          </cell>
          <cell r="CW787">
            <v>61450028</v>
          </cell>
          <cell r="CX787" t="str">
            <v>SI</v>
          </cell>
          <cell r="CY787">
            <v>20719459</v>
          </cell>
          <cell r="CZ787" t="str">
            <v>N/A</v>
          </cell>
          <cell r="DA787" t="str">
            <v>N/A</v>
          </cell>
          <cell r="DB787">
            <v>45291</v>
          </cell>
          <cell r="DC787">
            <v>45366</v>
          </cell>
          <cell r="DD787">
            <v>24</v>
          </cell>
          <cell r="DE787" t="str">
            <v>NO</v>
          </cell>
          <cell r="DF787" t="str">
            <v>Bogotá D.C.</v>
          </cell>
          <cell r="DG787" t="str">
            <v>Cumplimiento</v>
          </cell>
          <cell r="DH787" t="str">
            <v>14-45-101099320</v>
          </cell>
          <cell r="DI787">
            <v>0</v>
          </cell>
          <cell r="DJ787" t="str">
            <v>Seguros del Estado S.A.</v>
          </cell>
          <cell r="DK787">
            <v>45126</v>
          </cell>
          <cell r="DL787" t="str">
            <v>18/07/2023 - 30/07/2024</v>
          </cell>
          <cell r="DM787">
            <v>45128</v>
          </cell>
          <cell r="DN787" t="str">
            <v>https://jepcolombia.sharepoint.com/:b:/g/SE/DAJ/SDC/EZNsAOdCBHdMlOt0p5aJGoEB-wUMbHQLBLtp0bUUXW2BhA?e=Jl2Mk2</v>
          </cell>
          <cell r="DO787" t="str">
            <v>Mediante Otrosí N°1 el 28/12/2023 se publica la adición y prórroga del contrato JEP-710-2023</v>
          </cell>
          <cell r="DP787" t="str">
            <v>En ejecución</v>
          </cell>
          <cell r="DQ787" t="str">
            <v>Adición y prorroga</v>
          </cell>
          <cell r="DR787" t="str">
            <v>N/A</v>
          </cell>
          <cell r="DS787" t="str">
            <v>DERECHO</v>
          </cell>
          <cell r="DT787" t="str">
            <v>ESPECIALISTA EN DERECHOS HUMANOS</v>
          </cell>
          <cell r="DU787" t="str">
            <v>MASCULINO</v>
          </cell>
        </row>
        <row r="788">
          <cell r="AY788" t="str">
            <v>JEP-726-2023</v>
          </cell>
          <cell r="AZ788" t="str">
            <v>JEP-CSPO-709-2023</v>
          </cell>
          <cell r="BA788" t="str">
            <v>Angela Esquivel</v>
          </cell>
          <cell r="BB788">
            <v>45133</v>
          </cell>
          <cell r="BC788" t="str">
            <v>Javier Camilo Amador Perilla</v>
          </cell>
          <cell r="BD788" t="str">
            <v>Contratos o convenios que no requieren pluralidad de ofertas</v>
          </cell>
          <cell r="BE788" t="str">
            <v>1. Prestación de servicios</v>
          </cell>
          <cell r="BF788" t="str">
            <v>Cedula de ciudadania</v>
          </cell>
          <cell r="BG788">
            <v>1022328635</v>
          </cell>
          <cell r="BH788">
            <v>7</v>
          </cell>
          <cell r="BI788" t="str">
            <v>Persona Natural</v>
          </cell>
          <cell r="BJ788" t="str">
            <v>Bogotá D.C.</v>
          </cell>
          <cell r="BK788" t="str">
            <v xml:space="preserve">Prestar servicios profesionales para apoyar y acompañar al Departamento de Atención a Víctimas en la elaboración, seguimiento y apoyo respuesta a ordenes judiciales, peticiones, orientación y asesoría, atendiendo los enfoques diferenciales.  </v>
          </cell>
          <cell r="BL788" t="str">
            <v>Funciones de la dependencia</v>
          </cell>
          <cell r="BM788" t="str">
            <v>Harvey Danilo Suárez Morales</v>
          </cell>
          <cell r="BN788" t="str">
            <v>Secretaría Ejecutiva</v>
          </cell>
          <cell r="BO788" t="str">
            <v xml:space="preserve">BB- Departamento de Atención a Victimas </v>
          </cell>
          <cell r="BP788" t="str">
            <v>Claudia Viviana Ferro Buitrago</v>
          </cell>
          <cell r="BQ788">
            <v>52032888</v>
          </cell>
          <cell r="BR788" t="str">
            <v xml:space="preserve">BB- Departamento de Atención a Victimas </v>
          </cell>
          <cell r="BS788" t="str">
            <v>Sandra Helena
Narváez Ramírez C.C. 51.859.703 hasta por el término que dure la
ausencia de su titular</v>
          </cell>
          <cell r="BT788" t="str">
            <v>N/A</v>
          </cell>
          <cell r="BU788" t="str">
            <v>N/A</v>
          </cell>
          <cell r="BV788" t="str">
            <v>Inversión</v>
          </cell>
          <cell r="BW788">
            <v>39971617</v>
          </cell>
          <cell r="BX788" t="str">
            <v>N/A</v>
          </cell>
          <cell r="BY788" t="str">
            <v>N/A</v>
          </cell>
          <cell r="BZ788">
            <v>7589549</v>
          </cell>
          <cell r="CA788" t="str">
            <v>N/A</v>
          </cell>
          <cell r="CB788">
            <v>100723</v>
          </cell>
          <cell r="CC788">
            <v>416623</v>
          </cell>
          <cell r="CD788">
            <v>2022011000068</v>
          </cell>
          <cell r="CE788">
            <v>45135</v>
          </cell>
          <cell r="CF788">
            <v>45138</v>
          </cell>
          <cell r="CG788" t="str">
            <v>N/A</v>
          </cell>
          <cell r="CH788" t="str">
            <v>N/A</v>
          </cell>
          <cell r="CI788" t="str">
            <v>N/A</v>
          </cell>
          <cell r="CJ788" t="str">
            <v>N/A</v>
          </cell>
          <cell r="CK788" t="str">
            <v>N/A</v>
          </cell>
          <cell r="CL788">
            <v>-1770888</v>
          </cell>
          <cell r="CM788">
            <v>45288</v>
          </cell>
          <cell r="CN788">
            <v>16575574</v>
          </cell>
          <cell r="CO788">
            <v>45288</v>
          </cell>
          <cell r="CP788">
            <v>0</v>
          </cell>
          <cell r="CQ788" t="str">
            <v>N/A</v>
          </cell>
          <cell r="CR788">
            <v>0</v>
          </cell>
          <cell r="CS788" t="str">
            <v>N/A</v>
          </cell>
          <cell r="CT788">
            <v>1</v>
          </cell>
          <cell r="CU788">
            <v>45288</v>
          </cell>
          <cell r="CV788">
            <v>60</v>
          </cell>
          <cell r="CW788">
            <v>54776303</v>
          </cell>
          <cell r="CX788" t="str">
            <v>SI</v>
          </cell>
          <cell r="CY788">
            <v>16575574</v>
          </cell>
          <cell r="CZ788" t="str">
            <v>N/A</v>
          </cell>
          <cell r="DA788" t="str">
            <v>N/A</v>
          </cell>
          <cell r="DB788">
            <v>45291</v>
          </cell>
          <cell r="DC788">
            <v>45351</v>
          </cell>
          <cell r="DD788">
            <v>9</v>
          </cell>
          <cell r="DE788" t="str">
            <v>NO</v>
          </cell>
          <cell r="DF788" t="str">
            <v>Bogotá D.C.</v>
          </cell>
          <cell r="DG788" t="str">
            <v>Cumplimiento</v>
          </cell>
          <cell r="DH788" t="str">
            <v>33-47-101011885</v>
          </cell>
          <cell r="DI788">
            <v>0</v>
          </cell>
          <cell r="DJ788" t="str">
            <v>Seguros del Estado S.A.</v>
          </cell>
          <cell r="DK788">
            <v>45136</v>
          </cell>
          <cell r="DL788" t="str">
            <v>28/07/2023 - 05/06/2024</v>
          </cell>
          <cell r="DM788">
            <v>45138</v>
          </cell>
          <cell r="DN788" t="str">
            <v>https://jepcolombia.sharepoint.com/:b:/g/SE/DAJ/SDC/EeQOBwFlrLBLhVcVbINoxkYBqFqEHfZXBUNoUsiXH7JoVA?e=jXxwgS</v>
          </cell>
          <cell r="DO788" t="str">
            <v>Mediante Otrosí N°1 el 28/12/2023 se publica la adición y prórroga del contrato JEP-726-2023</v>
          </cell>
          <cell r="DP788" t="str">
            <v>En ejecución</v>
          </cell>
          <cell r="DQ788" t="str">
            <v>Adición y prorroga</v>
          </cell>
          <cell r="DR788" t="str">
            <v>N/A</v>
          </cell>
          <cell r="DS788" t="str">
            <v>DERECHO</v>
          </cell>
          <cell r="DT788" t="str">
            <v>N/A</v>
          </cell>
          <cell r="DU788" t="str">
            <v>MASCULINO</v>
          </cell>
        </row>
        <row r="789">
          <cell r="AY789" t="str">
            <v>JEP-693-2023</v>
          </cell>
          <cell r="AZ789" t="str">
            <v>JEP-CSPO-680-2023</v>
          </cell>
          <cell r="BA789" t="str">
            <v>Mateo Avila</v>
          </cell>
          <cell r="BB789">
            <v>45113</v>
          </cell>
          <cell r="BC789" t="str">
            <v>Javier Eduardo Pereira Cerón</v>
          </cell>
          <cell r="BD789" t="str">
            <v>Contratos o convenios que no requieren pluralidad de ofertas</v>
          </cell>
          <cell r="BE789" t="str">
            <v>1. Prestación de servicios</v>
          </cell>
          <cell r="BF789" t="str">
            <v>Cédula de ciudadanía</v>
          </cell>
          <cell r="BG789">
            <v>76326106</v>
          </cell>
          <cell r="BH789">
            <v>9</v>
          </cell>
          <cell r="BI789" t="str">
            <v>Persona Natural</v>
          </cell>
          <cell r="BJ789" t="str">
            <v xml:space="preserve">Popayan </v>
          </cell>
          <cell r="BK789" t="str">
            <v>Prestar servicios profesionales para apoyar al Departamento de Atención a Víctimas, para adelantar acciones de divulgación, difusión, asesoría y orientación a las víctimas en instancias judiciales y no judiciales, atendiendo los enfoques diferenciales y psicosocial</v>
          </cell>
          <cell r="BL789" t="str">
            <v>Administrativo Transversal</v>
          </cell>
          <cell r="BM789" t="str">
            <v>Harvey Danilo Suárez Morales</v>
          </cell>
          <cell r="BN789" t="str">
            <v>Secretaría Ejecutiva</v>
          </cell>
          <cell r="BO789" t="str">
            <v xml:space="preserve">BB- Departamento de Atención a Victimas </v>
          </cell>
          <cell r="BP789" t="str">
            <v>Claudia Viviana Ferro Buitrago</v>
          </cell>
          <cell r="BQ789">
            <v>52032888</v>
          </cell>
          <cell r="BR789" t="str">
            <v xml:space="preserve">BB- Departamento de Atención a Victimas </v>
          </cell>
          <cell r="BS789" t="str">
            <v>Sandra Helena
Narváez Ramírez C.C. 51.859.703 hasta por el término que dure la
ausencia de su titular</v>
          </cell>
          <cell r="BT789" t="str">
            <v>N/A</v>
          </cell>
          <cell r="BU789" t="str">
            <v>N/A</v>
          </cell>
          <cell r="BV789" t="str">
            <v>Inversión</v>
          </cell>
          <cell r="BW789">
            <v>45031297</v>
          </cell>
          <cell r="BX789" t="str">
            <v>N/A</v>
          </cell>
          <cell r="BY789" t="str">
            <v>N/A</v>
          </cell>
          <cell r="BZ789">
            <v>7589549</v>
          </cell>
          <cell r="CA789" t="str">
            <v>N/A</v>
          </cell>
          <cell r="CB789">
            <v>101123</v>
          </cell>
          <cell r="CC789">
            <v>374623</v>
          </cell>
          <cell r="CD789" t="str">
            <v xml:space="preserve">	2022011000068</v>
          </cell>
          <cell r="CE789">
            <v>45118</v>
          </cell>
          <cell r="CF789">
            <v>45120</v>
          </cell>
          <cell r="CG789" t="str">
            <v>N/A</v>
          </cell>
          <cell r="CH789" t="str">
            <v>N/A</v>
          </cell>
          <cell r="CI789" t="str">
            <v>N/A</v>
          </cell>
          <cell r="CJ789" t="str">
            <v>N/A</v>
          </cell>
          <cell r="CK789" t="str">
            <v>N/A</v>
          </cell>
          <cell r="CL789">
            <v>0</v>
          </cell>
          <cell r="CM789" t="str">
            <v>N/A</v>
          </cell>
          <cell r="CN789">
            <v>0</v>
          </cell>
          <cell r="CO789" t="str">
            <v>N/A</v>
          </cell>
          <cell r="CP789">
            <v>0</v>
          </cell>
          <cell r="CQ789" t="str">
            <v>N/A</v>
          </cell>
          <cell r="CR789">
            <v>0</v>
          </cell>
          <cell r="CS789" t="str">
            <v>N/A</v>
          </cell>
          <cell r="CT789">
            <v>0</v>
          </cell>
          <cell r="CU789" t="str">
            <v>N/A</v>
          </cell>
          <cell r="CV789">
            <v>0</v>
          </cell>
          <cell r="CW789">
            <v>45031297</v>
          </cell>
          <cell r="CX789" t="str">
            <v>NO</v>
          </cell>
          <cell r="CY789" t="str">
            <v>N/A</v>
          </cell>
          <cell r="CZ789" t="str">
            <v>N/A</v>
          </cell>
          <cell r="DA789" t="str">
            <v>N/A</v>
          </cell>
          <cell r="DB789">
            <v>45291</v>
          </cell>
          <cell r="DC789">
            <v>45291</v>
          </cell>
          <cell r="DD789">
            <v>-51</v>
          </cell>
          <cell r="DE789" t="str">
            <v>NO</v>
          </cell>
          <cell r="DF789" t="str">
            <v>Popayán con
desplazamiento en los departamentos de Cauca, Valle del Cauca y Nariño</v>
          </cell>
          <cell r="DG789" t="str">
            <v>Cumplimiento</v>
          </cell>
          <cell r="DH789" t="str">
            <v>25-47-101004145</v>
          </cell>
          <cell r="DI789">
            <v>0</v>
          </cell>
          <cell r="DJ789" t="str">
            <v>Seguos del Estado S.A.</v>
          </cell>
          <cell r="DK789">
            <v>45119</v>
          </cell>
          <cell r="DL789" t="str">
            <v>11/07/2023 - 10/07/2024</v>
          </cell>
          <cell r="DM789">
            <v>45120</v>
          </cell>
          <cell r="DN789" t="str">
            <v>https://jepcolombia.sharepoint.com/:b:/g/SE/DAJ/SDC/Eb4bp3mReDxHu1879QKV0kcB3bw9MNOQZSZg-ML2jNTx_A?e=93br92</v>
          </cell>
          <cell r="DO789" t="str">
            <v>Ninguna</v>
          </cell>
          <cell r="DP789" t="str">
            <v>Terminado</v>
          </cell>
          <cell r="DQ789" t="str">
            <v>Ingreso</v>
          </cell>
          <cell r="DR789" t="str">
            <v>N/A</v>
          </cell>
          <cell r="DS789" t="str">
            <v>DERECHO</v>
          </cell>
          <cell r="DT789" t="str">
            <v>ESPECIALISTA EN RESPONSABILIDAD Y SEGUROS</v>
          </cell>
          <cell r="DU789" t="str">
            <v>MASCULINO</v>
          </cell>
        </row>
        <row r="790">
          <cell r="AY790" t="str">
            <v>JEP-694-2023</v>
          </cell>
          <cell r="AZ790" t="str">
            <v>JEP-CSPO-681-2023</v>
          </cell>
          <cell r="BA790" t="str">
            <v>Angela Esquivel</v>
          </cell>
          <cell r="BB790">
            <v>45114</v>
          </cell>
          <cell r="BC790" t="str">
            <v>Yesid Arnulfo  Mejía Chamorro</v>
          </cell>
          <cell r="BD790" t="str">
            <v>Contratos o convenios que no requieren pluralidad de ofertas</v>
          </cell>
          <cell r="BE790" t="str">
            <v>1. Prestación de servicios</v>
          </cell>
          <cell r="BF790" t="str">
            <v>Cédula de ciudadanía</v>
          </cell>
          <cell r="BG790">
            <v>98400064</v>
          </cell>
          <cell r="BH790">
            <v>4</v>
          </cell>
          <cell r="BI790" t="str">
            <v>Persona Natural</v>
          </cell>
          <cell r="BJ790" t="str">
            <v>Pasto</v>
          </cell>
          <cell r="BK790" t="str">
            <v>Prestar servicios profesionales para apoyar al Departamento de Atención a Víctimas, para adelantar acciones de divulgación, difusión, acompañamiento y orientación psicosocial a las víctimas en instancias judiciales y no judiciales, atendiendo los enfoques diferenciales</v>
          </cell>
          <cell r="BL790" t="str">
            <v>Funciones de la dependencia</v>
          </cell>
          <cell r="BM790" t="str">
            <v>Harvey Danilo Suárez Morales</v>
          </cell>
          <cell r="BN790" t="str">
            <v>Secretaría Ejecutiva</v>
          </cell>
          <cell r="BO790" t="str">
            <v xml:space="preserve">BB- Departamento de Atención a Victimas </v>
          </cell>
          <cell r="BP790" t="str">
            <v>Claudia Viviana Ferro Buitrago</v>
          </cell>
          <cell r="BQ790">
            <v>52032888</v>
          </cell>
          <cell r="BR790" t="str">
            <v xml:space="preserve">BB- Departamento de Atención a Victimas </v>
          </cell>
          <cell r="BS790" t="str">
            <v>Sandra Helena
Narváez Ramírez C.C. 51.859.703 hasta por el término que dure la
ausencia de su titular</v>
          </cell>
          <cell r="BT790" t="str">
            <v>N/A</v>
          </cell>
          <cell r="BU790" t="str">
            <v>N/A</v>
          </cell>
          <cell r="BV790" t="str">
            <v>Inversión</v>
          </cell>
          <cell r="BW790">
            <v>43513393</v>
          </cell>
          <cell r="BX790" t="str">
            <v>N/A</v>
          </cell>
          <cell r="BY790" t="str">
            <v>N/A</v>
          </cell>
          <cell r="BZ790">
            <v>7589549</v>
          </cell>
          <cell r="CA790" t="str">
            <v>N/A</v>
          </cell>
          <cell r="CB790">
            <v>101623</v>
          </cell>
          <cell r="CC790">
            <v>375823</v>
          </cell>
          <cell r="CD790">
            <v>2022011000068</v>
          </cell>
          <cell r="CE790">
            <v>45118</v>
          </cell>
          <cell r="CF790">
            <v>45120</v>
          </cell>
          <cell r="CG790" t="str">
            <v>N/A</v>
          </cell>
          <cell r="CH790" t="str">
            <v>N/A</v>
          </cell>
          <cell r="CI790" t="str">
            <v>N/A</v>
          </cell>
          <cell r="CJ790" t="str">
            <v>N/A</v>
          </cell>
          <cell r="CK790" t="str">
            <v>N/A</v>
          </cell>
          <cell r="CL790">
            <v>0</v>
          </cell>
          <cell r="CM790" t="str">
            <v>N/A</v>
          </cell>
          <cell r="CN790">
            <v>0</v>
          </cell>
          <cell r="CO790" t="str">
            <v>N/A</v>
          </cell>
          <cell r="CP790">
            <v>0</v>
          </cell>
          <cell r="CQ790" t="str">
            <v>N/A</v>
          </cell>
          <cell r="CR790">
            <v>0</v>
          </cell>
          <cell r="CS790" t="str">
            <v>N/A</v>
          </cell>
          <cell r="CT790">
            <v>0</v>
          </cell>
          <cell r="CU790" t="str">
            <v>N/A</v>
          </cell>
          <cell r="CV790">
            <v>0</v>
          </cell>
          <cell r="CW790">
            <v>43513393</v>
          </cell>
          <cell r="CX790" t="str">
            <v>NO</v>
          </cell>
          <cell r="CY790" t="str">
            <v>N/A</v>
          </cell>
          <cell r="CZ790" t="str">
            <v>N/A</v>
          </cell>
          <cell r="DA790" t="str">
            <v>N/A</v>
          </cell>
          <cell r="DB790">
            <v>45291</v>
          </cell>
          <cell r="DC790">
            <v>45291</v>
          </cell>
          <cell r="DD790">
            <v>-51</v>
          </cell>
          <cell r="DE790" t="str">
            <v>NO</v>
          </cell>
          <cell r="DF790" t="str">
            <v>Pasto con desplazamiento
en la región conformada por los departamentos de Nariño, Valle del Cauca y Cauca</v>
          </cell>
          <cell r="DG790" t="str">
            <v>Cumplimiento</v>
          </cell>
          <cell r="DH790" t="str">
            <v>41-45-101082642</v>
          </cell>
          <cell r="DI790">
            <v>0</v>
          </cell>
          <cell r="DJ790" t="str">
            <v>Seguros del Estado S.A.</v>
          </cell>
          <cell r="DK790">
            <v>45119</v>
          </cell>
          <cell r="DL790" t="str">
            <v>11/07/2023 - 30/06/2024</v>
          </cell>
          <cell r="DM790">
            <v>45119</v>
          </cell>
          <cell r="DN790" t="str">
            <v>https://jepcolombia.sharepoint.com/:b:/g/SE/DAJ/SDC/Ebje8_xGAt5Kg39hl_VtYe8BAMQYYwYOiuS-Ejo124AvpQ?e=gsXXAw</v>
          </cell>
          <cell r="DO790" t="str">
            <v>Ninguna</v>
          </cell>
          <cell r="DP790" t="str">
            <v>Terminado</v>
          </cell>
          <cell r="DQ790" t="str">
            <v>Ingreso</v>
          </cell>
          <cell r="DR790" t="str">
            <v>N/A</v>
          </cell>
          <cell r="DS790" t="str">
            <v>PSICOLOGIA</v>
          </cell>
          <cell r="DT790" t="str">
            <v>ESPECIALISTA EN GERENCIA Y AUDITORIA DE LA CALIDAD EN SALUD</v>
          </cell>
          <cell r="DU790" t="str">
            <v>MASCULINO</v>
          </cell>
        </row>
        <row r="791">
          <cell r="AY791" t="str">
            <v>JEP-859-2023</v>
          </cell>
          <cell r="AZ791" t="str">
            <v>JEP-CSPO-824-2023</v>
          </cell>
          <cell r="BA791" t="str">
            <v>Carlos Torres</v>
          </cell>
          <cell r="BB791">
            <v>45250</v>
          </cell>
          <cell r="BC791" t="str">
            <v>Francia Maria Del Pilar Jimenez Franco</v>
          </cell>
          <cell r="BD791" t="str">
            <v>Contratos o convenios que no requieren pluralidad de ofertas</v>
          </cell>
          <cell r="BE791" t="str">
            <v>1. Prestación de servicios</v>
          </cell>
          <cell r="BF791" t="str">
            <v>Cédula de ciudadanía</v>
          </cell>
          <cell r="BG791">
            <v>42079385</v>
          </cell>
          <cell r="BH791">
            <v>3</v>
          </cell>
          <cell r="BI791" t="str">
            <v>Persona Natural</v>
          </cell>
          <cell r="BJ791" t="str">
            <v>Bogotá D.C.</v>
          </cell>
          <cell r="BK791" t="str">
            <v>Prestar los servicios profesionales para apoyar a la Dirección de Tecnologías de la Información, en la revisión y actualización documental de los procesos contractuales del área, incluyendo el apoyo en el seguimiento de  indicadores y estadísticas en la supervisión de los contratos de la DTI</v>
          </cell>
          <cell r="BL791" t="str">
            <v>Funciones de la dependencia</v>
          </cell>
          <cell r="BM791" t="str">
            <v>Harvey Danilo Suárez Morales</v>
          </cell>
          <cell r="BN791" t="str">
            <v>Secretaría Ejecutiva</v>
          </cell>
          <cell r="BO791" t="str">
            <v>C- Dirección de TI</v>
          </cell>
          <cell r="BP791" t="str">
            <v>Guillermo Velasquez Yaya</v>
          </cell>
          <cell r="BQ791">
            <v>79267308</v>
          </cell>
          <cell r="BR791" t="str">
            <v>C- Dirección de TI</v>
          </cell>
          <cell r="BS791" t="str">
            <v>N/A</v>
          </cell>
          <cell r="BT791" t="str">
            <v>N/A</v>
          </cell>
          <cell r="BU791" t="str">
            <v>N/A</v>
          </cell>
          <cell r="BV791" t="str">
            <v>Inversión</v>
          </cell>
          <cell r="BW791">
            <v>13266520</v>
          </cell>
          <cell r="BX791" t="str">
            <v>N/A</v>
          </cell>
          <cell r="BY791" t="str">
            <v>N/A</v>
          </cell>
          <cell r="BZ791">
            <v>8652088</v>
          </cell>
          <cell r="CA791" t="str">
            <v>N/A</v>
          </cell>
          <cell r="CB791">
            <v>118823</v>
          </cell>
          <cell r="CC791">
            <v>687523</v>
          </cell>
          <cell r="CD791">
            <v>2022011000049</v>
          </cell>
          <cell r="CE791">
            <v>45252</v>
          </cell>
          <cell r="CF791">
            <v>45254</v>
          </cell>
          <cell r="CG791" t="str">
            <v>N/A</v>
          </cell>
          <cell r="CH791" t="str">
            <v>N/A</v>
          </cell>
          <cell r="CI791" t="str">
            <v>N/A</v>
          </cell>
          <cell r="CJ791" t="str">
            <v>N/A</v>
          </cell>
          <cell r="CK791" t="str">
            <v>N/A</v>
          </cell>
          <cell r="CL791">
            <v>0</v>
          </cell>
          <cell r="CM791" t="str">
            <v>N/A</v>
          </cell>
          <cell r="CN791">
            <v>0</v>
          </cell>
          <cell r="CO791" t="str">
            <v>N/A</v>
          </cell>
          <cell r="CP791">
            <v>0</v>
          </cell>
          <cell r="CQ791" t="str">
            <v>N/A</v>
          </cell>
          <cell r="CR791">
            <v>0</v>
          </cell>
          <cell r="CS791" t="str">
            <v>N/A</v>
          </cell>
          <cell r="CT791">
            <v>0</v>
          </cell>
          <cell r="CU791" t="str">
            <v>N/A</v>
          </cell>
          <cell r="CV791">
            <v>0</v>
          </cell>
          <cell r="CW791">
            <v>13266520</v>
          </cell>
          <cell r="CX791" t="str">
            <v>NO</v>
          </cell>
          <cell r="CY791" t="str">
            <v>N/A</v>
          </cell>
          <cell r="CZ791" t="str">
            <v>N/A</v>
          </cell>
          <cell r="DA791" t="str">
            <v>N/A</v>
          </cell>
          <cell r="DB791">
            <v>45291</v>
          </cell>
          <cell r="DC791">
            <v>45291</v>
          </cell>
          <cell r="DD791">
            <v>-51</v>
          </cell>
          <cell r="DE791" t="str">
            <v>NO</v>
          </cell>
          <cell r="DF791" t="str">
            <v>Bogotá D.C.</v>
          </cell>
          <cell r="DG791" t="str">
            <v>Cumplimiento</v>
          </cell>
          <cell r="DH791" t="str">
            <v>11-45-101132592</v>
          </cell>
          <cell r="DI791">
            <v>0</v>
          </cell>
          <cell r="DJ791" t="str">
            <v>Seguros del Estado S.A.</v>
          </cell>
          <cell r="DK791">
            <v>45253</v>
          </cell>
          <cell r="DL791" t="str">
            <v>22/11/2023 - 30/06/2024</v>
          </cell>
          <cell r="DM791">
            <v>45253</v>
          </cell>
          <cell r="DN791" t="str">
            <v>https://jepcolombia.sharepoint.com/:b:/g/SE/DAJ/SDC/EXvRK7EQMZtNgXIDL6pYLKAB5ir9QKLBSxDhBWJ3zMm9vQ?e=bgJQj2</v>
          </cell>
          <cell r="DO791" t="str">
            <v>Ninguna</v>
          </cell>
          <cell r="DP791" t="str">
            <v>Terminado</v>
          </cell>
          <cell r="DQ791" t="str">
            <v>Ingreso</v>
          </cell>
          <cell r="DR791" t="str">
            <v>N/A</v>
          </cell>
          <cell r="DS791" t="str">
            <v>ECONOMIA</v>
          </cell>
          <cell r="DT791" t="str">
            <v>ESPECIALISTA EN ADMNISTRACIÓN Y GERENCIA INSTITUCIONAL</v>
          </cell>
          <cell r="DU791" t="str">
            <v>FEMENINO</v>
          </cell>
        </row>
        <row r="792">
          <cell r="AY792" t="str">
            <v>JEP-804-2023</v>
          </cell>
          <cell r="AZ792" t="str">
            <v>JEP-CSPO-775-2023</v>
          </cell>
          <cell r="BA792" t="str">
            <v>Jairo Cuellar</v>
          </cell>
          <cell r="BB792">
            <v>45198</v>
          </cell>
          <cell r="BC792" t="str">
            <v>Jesús Fernando Rodriguez Kekhan</v>
          </cell>
          <cell r="BD792" t="str">
            <v>Contratos o convenios que no requieren pluralidad de ofertas</v>
          </cell>
          <cell r="BE792" t="str">
            <v>1. Prestación de servicios</v>
          </cell>
          <cell r="BF792" t="str">
            <v>Cedula de ciudadania</v>
          </cell>
          <cell r="BG792">
            <v>19479691</v>
          </cell>
          <cell r="BH792">
            <v>5</v>
          </cell>
          <cell r="BI792" t="str">
            <v>Persona Natural</v>
          </cell>
          <cell r="BJ792" t="str">
            <v>Bogotá D.C.</v>
          </cell>
          <cell r="BK792" t="str">
            <v>Prestar servicios profesionales para la asesoría y representación a víctimas con enfoque de género, étnico, diferencial, psicosocial y socio cultural en los asuntos de competencia de la jurisdicción, para el sistema autónomo de asesoría y defensa de la SE-JEP</v>
          </cell>
          <cell r="BL792" t="str">
            <v>Misional</v>
          </cell>
          <cell r="BM792" t="str">
            <v>Harvey Danilo Suárez Morales</v>
          </cell>
          <cell r="BN792" t="str">
            <v>Secretaría Ejecutiva</v>
          </cell>
          <cell r="BO792" t="str">
            <v>BB- Departamento SAAD Representación Victimas</v>
          </cell>
          <cell r="BP792" t="str">
            <v>Carolina Silva Ortiz</v>
          </cell>
          <cell r="BQ792">
            <v>52263832</v>
          </cell>
          <cell r="BR792" t="str">
            <v>BB- Departamento SAAD Representación Victimas</v>
          </cell>
          <cell r="BS792" t="str">
            <v>N/A</v>
          </cell>
          <cell r="BT792" t="str">
            <v>N/A</v>
          </cell>
          <cell r="BU792" t="str">
            <v>N/A</v>
          </cell>
          <cell r="BV792" t="str">
            <v>Inversión</v>
          </cell>
          <cell r="BW792">
            <v>22768647</v>
          </cell>
          <cell r="BX792" t="str">
            <v>N/A</v>
          </cell>
          <cell r="BY792" t="str">
            <v>N/A</v>
          </cell>
          <cell r="BZ792">
            <v>7589549</v>
          </cell>
          <cell r="CA792" t="str">
            <v>N/A</v>
          </cell>
          <cell r="CB792">
            <v>104623</v>
          </cell>
          <cell r="CC792">
            <v>595823</v>
          </cell>
          <cell r="CD792" t="str">
            <v xml:space="preserve">	2022011000068</v>
          </cell>
          <cell r="CE792">
            <v>45210</v>
          </cell>
          <cell r="CF792">
            <v>45212</v>
          </cell>
          <cell r="CG792" t="str">
            <v>N/A</v>
          </cell>
          <cell r="CH792" t="str">
            <v>N/A</v>
          </cell>
          <cell r="CI792" t="str">
            <v>N/A</v>
          </cell>
          <cell r="CJ792" t="str">
            <v>N/A</v>
          </cell>
          <cell r="CK792" t="str">
            <v>N/A</v>
          </cell>
          <cell r="CL792">
            <v>0</v>
          </cell>
          <cell r="CM792" t="str">
            <v>N/A</v>
          </cell>
          <cell r="CN792">
            <v>0</v>
          </cell>
          <cell r="CO792" t="str">
            <v>N/A</v>
          </cell>
          <cell r="CP792">
            <v>0</v>
          </cell>
          <cell r="CQ792" t="str">
            <v>N/A</v>
          </cell>
          <cell r="CR792">
            <v>0</v>
          </cell>
          <cell r="CS792" t="str">
            <v>N/A</v>
          </cell>
          <cell r="CT792">
            <v>0</v>
          </cell>
          <cell r="CU792" t="str">
            <v>N/A</v>
          </cell>
          <cell r="CV792">
            <v>0</v>
          </cell>
          <cell r="CW792">
            <v>22768647</v>
          </cell>
          <cell r="CX792" t="str">
            <v>NO</v>
          </cell>
          <cell r="CY792" t="str">
            <v>N/A</v>
          </cell>
          <cell r="CZ792" t="str">
            <v>N/A</v>
          </cell>
          <cell r="DA792" t="str">
            <v>N/A</v>
          </cell>
          <cell r="DB792">
            <v>45291</v>
          </cell>
          <cell r="DC792">
            <v>45291</v>
          </cell>
          <cell r="DD792">
            <v>-51</v>
          </cell>
          <cell r="DE792" t="str">
            <v>NO</v>
          </cell>
          <cell r="DF792" t="str">
            <v>Bogotá D.C.</v>
          </cell>
          <cell r="DG792" t="str">
            <v>Cumplimiento</v>
          </cell>
          <cell r="DH792" t="str">
            <v>21-47-101032366</v>
          </cell>
          <cell r="DI792">
            <v>4</v>
          </cell>
          <cell r="DJ792" t="str">
            <v>Seguros del Estado S.A.</v>
          </cell>
          <cell r="DK792">
            <v>45212</v>
          </cell>
          <cell r="DL792" t="str">
            <v>11/10/2023 - 08/07/2024</v>
          </cell>
          <cell r="DM792">
            <v>45212</v>
          </cell>
          <cell r="DN792" t="str">
            <v>https://jepcolombia.sharepoint.com/:b:/g/SE/DAJ/SDC/EUtmyvkimghEiQ6d5L071kMB60ErrP3t8l41Uhm05rY6aw?e=F1JdrN</v>
          </cell>
          <cell r="DO792" t="str">
            <v>Ninguna</v>
          </cell>
          <cell r="DP792" t="str">
            <v>Terminado</v>
          </cell>
          <cell r="DQ792" t="str">
            <v>Ingreso</v>
          </cell>
          <cell r="DR792" t="str">
            <v>N/A</v>
          </cell>
          <cell r="DS792" t="str">
            <v>DERECHO</v>
          </cell>
          <cell r="DT792" t="str">
            <v>N/A</v>
          </cell>
          <cell r="DU792" t="str">
            <v>MASCULINO</v>
          </cell>
        </row>
        <row r="793">
          <cell r="AY793" t="str">
            <v>JEP-761-2023</v>
          </cell>
          <cell r="AZ793" t="str">
            <v>JEP-CSPO-737-2023</v>
          </cell>
          <cell r="BA793" t="str">
            <v>Jairo Cuellar</v>
          </cell>
          <cell r="BB793">
            <v>45170</v>
          </cell>
          <cell r="BC793" t="str">
            <v>Laura Fernanda Valderrama Ladeutt</v>
          </cell>
          <cell r="BD793" t="str">
            <v>Contratos o convenios que no requieren pluralidad de ofertas</v>
          </cell>
          <cell r="BE793" t="str">
            <v>1. Prestación de servicios</v>
          </cell>
          <cell r="BF793" t="str">
            <v>Cédula de ciudadanía</v>
          </cell>
          <cell r="BG793">
            <v>1104872310</v>
          </cell>
          <cell r="BH793">
            <v>8</v>
          </cell>
          <cell r="BI793" t="str">
            <v>Persona Natural</v>
          </cell>
          <cell r="BJ793" t="str">
            <v>Bogotá D.C.</v>
          </cell>
          <cell r="BK793" t="str">
            <v>Prestar servicios profesionales para la asesoría y representación a víctimas con enfoque de género, étnico, diferencial, psicosocial y socio cultural en los asuntos de competencia de la jurisdicción, para el sistema autónomo de asesoría y defensa de la se-jep</v>
          </cell>
          <cell r="BL793" t="str">
            <v>Misional</v>
          </cell>
          <cell r="BM793" t="str">
            <v>Harvey Danilo Suárez Morales</v>
          </cell>
          <cell r="BN793" t="str">
            <v>Secretaría Ejecutiva</v>
          </cell>
          <cell r="BO793" t="str">
            <v>BB- Departamento SAAD Representación Victimas</v>
          </cell>
          <cell r="BP793" t="str">
            <v>Claudia Liliana Erazo Maldonado</v>
          </cell>
          <cell r="BQ793">
            <v>52272737</v>
          </cell>
          <cell r="BR793" t="str">
            <v>BB- Departamento SAAD Representación Victimas</v>
          </cell>
          <cell r="BS793" t="str">
            <v>Carolina Silva Ortiz
A partir del 2 de octubre hasta por el término que dure la situación administrativa de
la titular del cargo</v>
          </cell>
          <cell r="BT793" t="str">
            <v>N/A</v>
          </cell>
          <cell r="BU793" t="str">
            <v>N/A</v>
          </cell>
          <cell r="BV793" t="str">
            <v>Inversión</v>
          </cell>
          <cell r="BW793">
            <v>30358196</v>
          </cell>
          <cell r="BX793" t="str">
            <v>N/A</v>
          </cell>
          <cell r="BY793" t="str">
            <v>N/A</v>
          </cell>
          <cell r="BZ793">
            <v>7589549</v>
          </cell>
          <cell r="CA793" t="str">
            <v>N/A</v>
          </cell>
          <cell r="CB793">
            <v>106723</v>
          </cell>
          <cell r="CC793">
            <v>501723</v>
          </cell>
          <cell r="CD793">
            <v>2022011000068</v>
          </cell>
          <cell r="CE793">
            <v>45174</v>
          </cell>
          <cell r="CF793">
            <v>45176</v>
          </cell>
          <cell r="CG793" t="str">
            <v>N/A</v>
          </cell>
          <cell r="CH793" t="str">
            <v>N/A</v>
          </cell>
          <cell r="CI793" t="str">
            <v>N/A</v>
          </cell>
          <cell r="CJ793" t="str">
            <v>N/A</v>
          </cell>
          <cell r="CK793" t="str">
            <v>N/A</v>
          </cell>
          <cell r="CL793">
            <v>0</v>
          </cell>
          <cell r="CM793" t="str">
            <v>N/A</v>
          </cell>
          <cell r="CN793">
            <v>0</v>
          </cell>
          <cell r="CO793" t="str">
            <v>N/A</v>
          </cell>
          <cell r="CP793">
            <v>0</v>
          </cell>
          <cell r="CQ793" t="str">
            <v>N/A</v>
          </cell>
          <cell r="CR793">
            <v>0</v>
          </cell>
          <cell r="CS793" t="str">
            <v>N/A</v>
          </cell>
          <cell r="CT793">
            <v>0</v>
          </cell>
          <cell r="CU793" t="str">
            <v>N/A</v>
          </cell>
          <cell r="CV793">
            <v>0</v>
          </cell>
          <cell r="CW793">
            <v>30358196</v>
          </cell>
          <cell r="CX793" t="str">
            <v>NO</v>
          </cell>
          <cell r="CY793" t="str">
            <v>N/A</v>
          </cell>
          <cell r="CZ793" t="str">
            <v>N/A</v>
          </cell>
          <cell r="DA793" t="str">
            <v>N/A</v>
          </cell>
          <cell r="DB793">
            <v>45291</v>
          </cell>
          <cell r="DC793">
            <v>45291</v>
          </cell>
          <cell r="DD793">
            <v>-51</v>
          </cell>
          <cell r="DE793" t="str">
            <v>NO</v>
          </cell>
          <cell r="DF793" t="str">
            <v>Bogotá D.C.</v>
          </cell>
          <cell r="DG793" t="str">
            <v>Cumplimiento</v>
          </cell>
          <cell r="DH793" t="str">
            <v>21-45-101421071</v>
          </cell>
          <cell r="DI793">
            <v>0</v>
          </cell>
          <cell r="DJ793" t="str">
            <v>Seguros del Estado S.A.</v>
          </cell>
          <cell r="DK793">
            <v>45173</v>
          </cell>
          <cell r="DL793" t="str">
            <v>5/09/2023 - 01/07/2024</v>
          </cell>
          <cell r="DM793">
            <v>45175</v>
          </cell>
          <cell r="DN793" t="str">
            <v>https://jepcolombia.sharepoint.com/:b:/g/SE/DAJ/SDC/Ec37cwL2QHdCqco2RXhOg7QBQhNGdB7LTm2ar44iWwMhiw?e=SoZB7E</v>
          </cell>
          <cell r="DO793" t="str">
            <v>Ninguna</v>
          </cell>
          <cell r="DP793" t="str">
            <v>Terminado</v>
          </cell>
          <cell r="DQ793" t="str">
            <v>Ingreso</v>
          </cell>
          <cell r="DR793" t="str">
            <v>N/A</v>
          </cell>
          <cell r="DS793" t="str">
            <v>DERECHO</v>
          </cell>
          <cell r="DT793" t="str">
            <v>N/A</v>
          </cell>
          <cell r="DU793" t="str">
            <v>FEMENINO</v>
          </cell>
        </row>
        <row r="794">
          <cell r="AY794" t="str">
            <v>JEP-746-2023</v>
          </cell>
          <cell r="AZ794" t="str">
            <v>JEP-CSPO-724-2023</v>
          </cell>
          <cell r="BA794" t="str">
            <v>Jairo Cuellar</v>
          </cell>
          <cell r="BB794">
            <v>45153</v>
          </cell>
          <cell r="BC794" t="str">
            <v>Karen Milena Diaz Barriga</v>
          </cell>
          <cell r="BD794" t="str">
            <v>Contratos o convenios que no requieren pluralidad de ofertas</v>
          </cell>
          <cell r="BE794" t="str">
            <v>1. Prestación de servicios</v>
          </cell>
          <cell r="BF794" t="str">
            <v>Cedula de ciudadania</v>
          </cell>
          <cell r="BG794">
            <v>1019039354</v>
          </cell>
          <cell r="BH794">
            <v>1</v>
          </cell>
          <cell r="BI794" t="str">
            <v>Persona Natural</v>
          </cell>
          <cell r="BJ794" t="str">
            <v>Bogotá D.C.</v>
          </cell>
          <cell r="BK794" t="str">
            <v>Prestar servicios profesionales para brindar apoyo a la gestión del proceso de representación judicial a víctimas, mediante la respuesta  a órdenes judiciales a cargo del Departamento del Sistema Autónomo de Asesoría y Defensa SAAD Representación de Víctimas y el cargue de información al Sistema Vista.</v>
          </cell>
          <cell r="BL794" t="str">
            <v>Misional</v>
          </cell>
          <cell r="BM794" t="str">
            <v>Harvey Danilo Suárez Morales</v>
          </cell>
          <cell r="BN794" t="str">
            <v>Secretaría Ejecutiva</v>
          </cell>
          <cell r="BO794" t="str">
            <v>BB- Departamento SAAD Representación Victimas</v>
          </cell>
          <cell r="BP794" t="str">
            <v>Claudia Liliana Erazo Maldonado</v>
          </cell>
          <cell r="BQ794">
            <v>52272737</v>
          </cell>
          <cell r="BR794" t="str">
            <v>BB- Departamento SAAD Representación Victimas</v>
          </cell>
          <cell r="BS794" t="str">
            <v>Carolina Silva Ortiz
A partir del 2 de octubre hasta por el término que dure la situación administrativa de
la titular del cargo</v>
          </cell>
          <cell r="BT794" t="str">
            <v>N/A</v>
          </cell>
          <cell r="BU794" t="str">
            <v>N/A</v>
          </cell>
          <cell r="BV794" t="str">
            <v>Inversión</v>
          </cell>
          <cell r="BW794">
            <v>29599215</v>
          </cell>
          <cell r="BX794" t="str">
            <v>N/A</v>
          </cell>
          <cell r="BY794" t="str">
            <v>N/A</v>
          </cell>
          <cell r="BZ794">
            <v>7589549</v>
          </cell>
          <cell r="CA794" t="str">
            <v>N/A</v>
          </cell>
          <cell r="CB794">
            <v>104323</v>
          </cell>
          <cell r="CC794">
            <v>501623</v>
          </cell>
          <cell r="CD794">
            <v>2022011000068</v>
          </cell>
          <cell r="CE794">
            <v>45174</v>
          </cell>
          <cell r="CF794">
            <v>45176</v>
          </cell>
          <cell r="CG794" t="str">
            <v>N/A</v>
          </cell>
          <cell r="CH794" t="str">
            <v>N/A</v>
          </cell>
          <cell r="CI794" t="str">
            <v>N/A</v>
          </cell>
          <cell r="CJ794" t="str">
            <v>N/A</v>
          </cell>
          <cell r="CK794" t="str">
            <v>N/A</v>
          </cell>
          <cell r="CL794">
            <v>0</v>
          </cell>
          <cell r="CM794" t="str">
            <v>N/A</v>
          </cell>
          <cell r="CN794">
            <v>0</v>
          </cell>
          <cell r="CO794" t="str">
            <v>N/A</v>
          </cell>
          <cell r="CP794">
            <v>0</v>
          </cell>
          <cell r="CQ794" t="str">
            <v>N/A</v>
          </cell>
          <cell r="CR794">
            <v>0</v>
          </cell>
          <cell r="CS794" t="str">
            <v>N/A</v>
          </cell>
          <cell r="CT794">
            <v>0</v>
          </cell>
          <cell r="CU794" t="str">
            <v>N/A</v>
          </cell>
          <cell r="CV794">
            <v>0</v>
          </cell>
          <cell r="CW794">
            <v>29599215</v>
          </cell>
          <cell r="CX794" t="str">
            <v>NO</v>
          </cell>
          <cell r="CY794" t="str">
            <v>N/A</v>
          </cell>
          <cell r="CZ794" t="str">
            <v>N/A</v>
          </cell>
          <cell r="DA794" t="str">
            <v>N/A</v>
          </cell>
          <cell r="DB794">
            <v>45291</v>
          </cell>
          <cell r="DC794">
            <v>45291</v>
          </cell>
          <cell r="DD794">
            <v>-51</v>
          </cell>
          <cell r="DE794" t="str">
            <v>NO</v>
          </cell>
          <cell r="DF794" t="str">
            <v>Bogotá D.C.</v>
          </cell>
          <cell r="DG794" t="str">
            <v>Cumplimiento</v>
          </cell>
          <cell r="DH794" t="str">
            <v>21-45-101420953</v>
          </cell>
          <cell r="DI794">
            <v>0</v>
          </cell>
          <cell r="DJ794" t="str">
            <v>Seguros del Estado S.A.</v>
          </cell>
          <cell r="DK794">
            <v>45170</v>
          </cell>
          <cell r="DL794" t="str">
            <v>04/09/2023 - 01/07/2024</v>
          </cell>
          <cell r="DM794">
            <v>45175</v>
          </cell>
          <cell r="DN794" t="str">
            <v>https://jepcolombia.sharepoint.com/:b:/g/SE/DAJ/SDC/EWSlWtultmBIlhd95aFv7tcBQnGE7ywfpqml_TbP8UHFqA?e=0lj9sD</v>
          </cell>
          <cell r="DO794" t="str">
            <v>Ninguna</v>
          </cell>
          <cell r="DP794" t="str">
            <v>Terminado</v>
          </cell>
          <cell r="DQ794" t="str">
            <v>Ingreso</v>
          </cell>
          <cell r="DR794" t="str">
            <v>N/A</v>
          </cell>
          <cell r="DS794" t="str">
            <v>DERECHO</v>
          </cell>
          <cell r="DT794" t="str">
            <v>N/A</v>
          </cell>
          <cell r="DU794" t="str">
            <v>FEMENINO</v>
          </cell>
        </row>
        <row r="795">
          <cell r="AY795" t="str">
            <v>JEP-915-2023</v>
          </cell>
          <cell r="AZ795" t="str">
            <v>JEP-IPI-013-2023</v>
          </cell>
          <cell r="BA795" t="str">
            <v>Jairo Cuellar</v>
          </cell>
          <cell r="BB795">
            <v>45278</v>
          </cell>
          <cell r="BC795" t="str">
            <v>EMERMEDICA S.A. SERVICIOS DE AMBULANCIA PREPAGADOS</v>
          </cell>
          <cell r="BD795" t="str">
            <v>Invitación Pública inferior a 450SMMLV</v>
          </cell>
          <cell r="BE795" t="str">
            <v>1. Prestación de servicios</v>
          </cell>
          <cell r="BF795" t="str">
            <v>NIT</v>
          </cell>
          <cell r="BG795">
            <v>800126785</v>
          </cell>
          <cell r="BH795">
            <v>7</v>
          </cell>
          <cell r="BI795" t="str">
            <v>Persona Jurídica</v>
          </cell>
          <cell r="BJ795" t="str">
            <v>Bogotá D.C</v>
          </cell>
          <cell r="BK795" t="str">
            <v>Contratar los servicios de área protegida (asistencia médica, unidad móvil, etc.,) para atender los casos de urgencias y/o emergencias médicas que ocurran a los servidores, servidoras, contratistas y/o visitantes en la sede central en Bogotá D.C. y en los grupos territoriales de la Jurisdicción Especial Para La Paz -Jep</v>
          </cell>
          <cell r="BL795" t="str">
            <v>Funciones de la dependencia</v>
          </cell>
          <cell r="BM795" t="str">
            <v>Ana Lucia Rosales Callejas</v>
          </cell>
          <cell r="BN795" t="str">
            <v>Dirección Administrativa y Financiera</v>
          </cell>
          <cell r="BO795" t="str">
            <v xml:space="preserve">DD- Subdirección de Talento Humano </v>
          </cell>
          <cell r="BP795" t="str">
            <v>Francy Elena Palomino Millán</v>
          </cell>
          <cell r="BQ795">
            <v>31905812</v>
          </cell>
          <cell r="BR795" t="str">
            <v xml:space="preserve">DD- Subdirección de Talento Humano </v>
          </cell>
          <cell r="BS795" t="str">
            <v>N/A</v>
          </cell>
          <cell r="BT795" t="str">
            <v>N/A</v>
          </cell>
          <cell r="BU795" t="str">
            <v>N/A</v>
          </cell>
          <cell r="BV795" t="str">
            <v>Funcionamiento</v>
          </cell>
          <cell r="BW795">
            <v>117648498</v>
          </cell>
          <cell r="BX795" t="str">
            <v>N/A</v>
          </cell>
          <cell r="BY795" t="str">
            <v>N/A</v>
          </cell>
          <cell r="BZ795" t="str">
            <v>N/A</v>
          </cell>
          <cell r="CA795" t="str">
            <v>N/A</v>
          </cell>
          <cell r="CB795" t="str">
            <v>105623
47923</v>
          </cell>
          <cell r="CC795" t="str">
            <v>753123
2323</v>
          </cell>
          <cell r="CD795" t="str">
            <v>N/A</v>
          </cell>
          <cell r="CE795">
            <v>45279</v>
          </cell>
          <cell r="CF795">
            <v>45287</v>
          </cell>
          <cell r="CG795" t="str">
            <v>N/A</v>
          </cell>
          <cell r="CH795" t="str">
            <v>N/A</v>
          </cell>
          <cell r="CI795" t="str">
            <v>N/A</v>
          </cell>
          <cell r="CJ795" t="str">
            <v>N/A</v>
          </cell>
          <cell r="CK795" t="str">
            <v>N/A</v>
          </cell>
          <cell r="CL795">
            <v>0</v>
          </cell>
          <cell r="CM795" t="str">
            <v>N/A</v>
          </cell>
          <cell r="CN795">
            <v>0</v>
          </cell>
          <cell r="CO795" t="str">
            <v>N/A</v>
          </cell>
          <cell r="CP795">
            <v>0</v>
          </cell>
          <cell r="CQ795" t="str">
            <v>N/A</v>
          </cell>
          <cell r="CR795">
            <v>0</v>
          </cell>
          <cell r="CS795" t="str">
            <v>N/A</v>
          </cell>
          <cell r="CT795">
            <v>0</v>
          </cell>
          <cell r="CU795" t="str">
            <v>N/A</v>
          </cell>
          <cell r="CV795">
            <v>0</v>
          </cell>
          <cell r="CW795">
            <v>117648498</v>
          </cell>
          <cell r="CX795" t="str">
            <v>SI</v>
          </cell>
          <cell r="CY795">
            <v>43218816</v>
          </cell>
          <cell r="CZ795">
            <v>44252628</v>
          </cell>
          <cell r="DA795">
            <v>26693929</v>
          </cell>
          <cell r="DB795">
            <v>46234</v>
          </cell>
          <cell r="DC795">
            <v>46234</v>
          </cell>
          <cell r="DD795">
            <v>892</v>
          </cell>
          <cell r="DE795" t="str">
            <v>SI</v>
          </cell>
          <cell r="DF795" t="str">
            <v>Bogotá D.C., Medellín y Bucaramanga</v>
          </cell>
          <cell r="DG795" t="str">
            <v xml:space="preserve">Cumplimiento 
Responsabilodad civil extracontractual </v>
          </cell>
          <cell r="DH795" t="str">
            <v>11-45-101134755
11-40-101058635</v>
          </cell>
          <cell r="DI795" t="str">
            <v>0
0</v>
          </cell>
          <cell r="DJ795" t="str">
            <v>Seguros del Estado S.A.</v>
          </cell>
          <cell r="DK795" t="str">
            <v>21/12/2023
21/12/2023</v>
          </cell>
          <cell r="DL795" t="str">
            <v>19/12/2023 - 31/07/2027
19/12/2023 - 31/07/2026</v>
          </cell>
          <cell r="DM795" t="str">
            <v>27/12/2023
27/12/2023</v>
          </cell>
          <cell r="DN795" t="str">
            <v>https://jepcolombia.sharepoint.com/:b:/g/SE/DAJ/SDC/EZhBaF0idaNEsieRBvS1KKsBg9ByacblW2bh1HylIshFZA?e=eqlLjP
https://jepcolombia.sharepoint.com/:b:/g/SE/DAJ/SDC/ERFBvUDnVPNGuyPMDYBetOcBEdw276SM2QUJKH5vpEVTOw?e=vus1hi</v>
          </cell>
          <cell r="DO795" t="str">
            <v>Ninguna</v>
          </cell>
          <cell r="DP795" t="str">
            <v>En ejecución</v>
          </cell>
          <cell r="DQ795" t="str">
            <v>Ingreso</v>
          </cell>
          <cell r="DR795" t="str">
            <v>N/A</v>
          </cell>
          <cell r="DS795" t="str">
            <v>N/A</v>
          </cell>
          <cell r="DT795" t="str">
            <v>N/A</v>
          </cell>
          <cell r="DU795" t="str">
            <v>N/A</v>
          </cell>
        </row>
        <row r="796">
          <cell r="AY796" t="str">
            <v>JEP-803-2023</v>
          </cell>
          <cell r="AZ796" t="str">
            <v>JEP-CSPO-774-2023</v>
          </cell>
          <cell r="BA796" t="str">
            <v>John Maldonado</v>
          </cell>
          <cell r="BB796">
            <v>45198</v>
          </cell>
          <cell r="BC796" t="str">
            <v>FUNDACION EL ARTE DE VIVIR</v>
          </cell>
          <cell r="BD796" t="str">
            <v>Contratos o convenios que no requieren pluralidad de ofertas</v>
          </cell>
          <cell r="BE796" t="str">
            <v>7. Convenios con otras organizaciones</v>
          </cell>
          <cell r="BF796" t="str">
            <v>NIT</v>
          </cell>
          <cell r="BG796">
            <v>900091579</v>
          </cell>
          <cell r="BH796">
            <v>6</v>
          </cell>
          <cell r="BI796" t="str">
            <v>Persona Jurídica</v>
          </cell>
          <cell r="BJ796" t="str">
            <v>Bogotá D.C.</v>
          </cell>
          <cell r="BK796" t="str">
            <v>Aunar esfuerzos técnicos y financieros para la ejecución de actividades que aporten al manejo de pensamientos y emociones así como herramientas que fomenten la salud mental en el personal de la JEP</v>
          </cell>
          <cell r="BL796" t="str">
            <v>Funciones de la dependencia</v>
          </cell>
          <cell r="BM796" t="str">
            <v>Juan David Olarte Torres</v>
          </cell>
          <cell r="BN796" t="str">
            <v>Subdirección Financiera</v>
          </cell>
          <cell r="BO796" t="str">
            <v xml:space="preserve">DD- Subdirección de Talento Humano </v>
          </cell>
          <cell r="BP796" t="str">
            <v>Francy Elena Palomino Millán</v>
          </cell>
          <cell r="BQ796">
            <v>31905812</v>
          </cell>
          <cell r="BR796" t="str">
            <v xml:space="preserve">DD - Subdirección de Talento Humano </v>
          </cell>
          <cell r="BS796" t="str">
            <v>César Augusto Vargas Londoño
1.010.167.159
29/09/2023 - hasta por el término que dure la ausencia
de su titular</v>
          </cell>
          <cell r="BT796" t="str">
            <v>N/A</v>
          </cell>
          <cell r="BU796" t="str">
            <v>N/A</v>
          </cell>
          <cell r="BV796" t="str">
            <v>Funcionamiento</v>
          </cell>
          <cell r="BW796">
            <v>119775000</v>
          </cell>
          <cell r="BX796">
            <v>109235000</v>
          </cell>
          <cell r="BY796">
            <v>10540000</v>
          </cell>
          <cell r="BZ796" t="str">
            <v>N/A</v>
          </cell>
          <cell r="CA796" t="str">
            <v>N/A</v>
          </cell>
          <cell r="CB796">
            <v>107323</v>
          </cell>
          <cell r="CC796">
            <v>588123</v>
          </cell>
          <cell r="CD796" t="str">
            <v>N/A</v>
          </cell>
          <cell r="CE796">
            <v>45208</v>
          </cell>
          <cell r="CF796">
            <v>45211</v>
          </cell>
          <cell r="CG796" t="str">
            <v>N/A</v>
          </cell>
          <cell r="CH796" t="str">
            <v>N/A</v>
          </cell>
          <cell r="CI796" t="str">
            <v>N/A</v>
          </cell>
          <cell r="CJ796" t="str">
            <v>N/A</v>
          </cell>
          <cell r="CK796" t="str">
            <v>N/A</v>
          </cell>
          <cell r="CL796">
            <v>0</v>
          </cell>
          <cell r="CM796" t="str">
            <v>N/A</v>
          </cell>
          <cell r="CN796">
            <v>0</v>
          </cell>
          <cell r="CO796" t="str">
            <v>N/A</v>
          </cell>
          <cell r="CP796">
            <v>0</v>
          </cell>
          <cell r="CQ796" t="str">
            <v>N/A</v>
          </cell>
          <cell r="CR796">
            <v>0</v>
          </cell>
          <cell r="CS796" t="str">
            <v>N/A</v>
          </cell>
          <cell r="CT796">
            <v>0</v>
          </cell>
          <cell r="CU796" t="str">
            <v>N/A</v>
          </cell>
          <cell r="CV796">
            <v>0</v>
          </cell>
          <cell r="CW796">
            <v>119775000</v>
          </cell>
          <cell r="CX796" t="str">
            <v>NO</v>
          </cell>
          <cell r="CY796" t="str">
            <v>N/A</v>
          </cell>
          <cell r="CZ796" t="str">
            <v>N/A</v>
          </cell>
          <cell r="DA796" t="str">
            <v>N/A</v>
          </cell>
          <cell r="DB796">
            <v>45291</v>
          </cell>
          <cell r="DC796">
            <v>45291</v>
          </cell>
          <cell r="DD796">
            <v>-51</v>
          </cell>
          <cell r="DE796" t="str">
            <v>SI</v>
          </cell>
          <cell r="DF796" t="str">
            <v>Bogotá D.C.</v>
          </cell>
          <cell r="DG796" t="str">
            <v>Cumplimiento</v>
          </cell>
          <cell r="DH796" t="str">
            <v>37-47-101004509</v>
          </cell>
          <cell r="DI796">
            <v>0</v>
          </cell>
          <cell r="DJ796" t="str">
            <v>Seguros del Estado S.A.</v>
          </cell>
          <cell r="DK796">
            <v>45209</v>
          </cell>
          <cell r="DL796" t="str">
            <v>9/10/2023 - 31/12/2026</v>
          </cell>
          <cell r="DM796">
            <v>45211</v>
          </cell>
          <cell r="DN796" t="str">
            <v>https://jepcolombia.sharepoint.com/:b:/g/SE/DAJ/SDC/EQ98LK7SBa9DoY1JDEyHJsIBwEvTHvmBazHqBslL4tEzSw?e=olUGPj</v>
          </cell>
          <cell r="DO796" t="str">
            <v>Ninguna</v>
          </cell>
          <cell r="DP796" t="str">
            <v>Terminado</v>
          </cell>
          <cell r="DQ796" t="str">
            <v>Ingreso</v>
          </cell>
          <cell r="DR796" t="str">
            <v>N/A</v>
          </cell>
          <cell r="DS796" t="str">
            <v>N/A</v>
          </cell>
          <cell r="DT796" t="str">
            <v>N/A</v>
          </cell>
          <cell r="DU796" t="str">
            <v>N/A</v>
          </cell>
        </row>
        <row r="797">
          <cell r="AY797" t="str">
            <v>JEP-721-2023</v>
          </cell>
          <cell r="AZ797" t="str">
            <v>JEP-CSPO-705-2023</v>
          </cell>
          <cell r="BA797" t="str">
            <v>Laura Paredes</v>
          </cell>
          <cell r="BB797">
            <v>45128</v>
          </cell>
          <cell r="BC797" t="str">
            <v>Raúl David Torres Osorio</v>
          </cell>
          <cell r="BD797" t="str">
            <v>Contratos o convenios que no requieren pluralidad de ofertas</v>
          </cell>
          <cell r="BE797" t="str">
            <v>1. Prestación de servicios</v>
          </cell>
          <cell r="BF797" t="str">
            <v>Cedula de ciudadania</v>
          </cell>
          <cell r="BG797">
            <v>1023955394</v>
          </cell>
          <cell r="BH797">
            <v>1</v>
          </cell>
          <cell r="BI797" t="str">
            <v>Persona Natural</v>
          </cell>
          <cell r="BJ797" t="str">
            <v>Bogotá D.C.</v>
          </cell>
          <cell r="BK797" t="str">
            <v xml:space="preserve">Prestar servicios a la Secretaría Ejecutiva en el apoyo a la certificación de trabajos, obras y actividades con contenido reparador – restaurador (TOAR), con énfasis en la revisión y análisis de documentos técnicos y jurídicos y en la proyección de respuestas a requerimientos de otras dependencias de la JEP o de entidades externas. </v>
          </cell>
          <cell r="BL797" t="str">
            <v>Administrativo Transversal</v>
          </cell>
          <cell r="BM797" t="str">
            <v>Harvey Danilo Suárez Morales</v>
          </cell>
          <cell r="BN797" t="str">
            <v>Secretaría Ejecutiva</v>
          </cell>
          <cell r="BO797" t="str">
            <v>AA- Equipo de Monitoreo Integral</v>
          </cell>
          <cell r="BP797" t="str">
            <v>Gladys Celeide Prada Pardo</v>
          </cell>
          <cell r="BQ797">
            <v>60335962</v>
          </cell>
          <cell r="BR797" t="str">
            <v>AA - Oficina Asesora de Monitoreo Integral</v>
          </cell>
          <cell r="BS797" t="str">
            <v>N/A</v>
          </cell>
          <cell r="BT797" t="str">
            <v>N/A</v>
          </cell>
          <cell r="BU797" t="str">
            <v>N/A</v>
          </cell>
          <cell r="BV797" t="str">
            <v>Inversión</v>
          </cell>
          <cell r="BW797">
            <v>18590582</v>
          </cell>
          <cell r="BX797" t="str">
            <v>N/A</v>
          </cell>
          <cell r="BY797" t="str">
            <v>N/A</v>
          </cell>
          <cell r="BZ797">
            <v>3794000</v>
          </cell>
          <cell r="CA797" t="str">
            <v>N/A</v>
          </cell>
          <cell r="CB797">
            <v>102323</v>
          </cell>
          <cell r="CC797">
            <v>429023</v>
          </cell>
          <cell r="CD797" t="str">
            <v xml:space="preserve">	2022011000068</v>
          </cell>
          <cell r="CE797">
            <v>45141</v>
          </cell>
          <cell r="CF797">
            <v>45143</v>
          </cell>
          <cell r="CG797" t="str">
            <v>N/A</v>
          </cell>
          <cell r="CH797" t="str">
            <v>N/A</v>
          </cell>
          <cell r="CI797" t="str">
            <v>N/A</v>
          </cell>
          <cell r="CJ797" t="str">
            <v>N/A</v>
          </cell>
          <cell r="CK797" t="str">
            <v>N/A</v>
          </cell>
          <cell r="CL797">
            <v>0</v>
          </cell>
          <cell r="CM797" t="str">
            <v>N/A</v>
          </cell>
          <cell r="CN797">
            <v>0</v>
          </cell>
          <cell r="CO797" t="str">
            <v>N/A</v>
          </cell>
          <cell r="CP797">
            <v>0</v>
          </cell>
          <cell r="CQ797" t="str">
            <v>N/A</v>
          </cell>
          <cell r="CR797">
            <v>0</v>
          </cell>
          <cell r="CS797" t="str">
            <v>N/A</v>
          </cell>
          <cell r="CT797">
            <v>0</v>
          </cell>
          <cell r="CU797" t="str">
            <v>N/A</v>
          </cell>
          <cell r="CV797">
            <v>0</v>
          </cell>
          <cell r="CW797">
            <v>18590582</v>
          </cell>
          <cell r="CX797" t="str">
            <v>NO</v>
          </cell>
          <cell r="CY797" t="str">
            <v>N/A</v>
          </cell>
          <cell r="CZ797" t="str">
            <v>N/A</v>
          </cell>
          <cell r="DA797" t="str">
            <v>N/A</v>
          </cell>
          <cell r="DB797">
            <v>45291</v>
          </cell>
          <cell r="DC797">
            <v>45291</v>
          </cell>
          <cell r="DD797">
            <v>-51</v>
          </cell>
          <cell r="DE797" t="str">
            <v>NO</v>
          </cell>
          <cell r="DF797" t="str">
            <v>Bogotá D.C.</v>
          </cell>
          <cell r="DG797" t="str">
            <v>Cumplimiento</v>
          </cell>
          <cell r="DH797" t="str">
            <v>14-47-101026445</v>
          </cell>
          <cell r="DI797">
            <v>0</v>
          </cell>
          <cell r="DJ797" t="str">
            <v>Seguros del Estado</v>
          </cell>
          <cell r="DK797">
            <v>45141</v>
          </cell>
          <cell r="DL797" t="str">
            <v>3/08/2023 - 05/07/2024</v>
          </cell>
          <cell r="DM797">
            <v>45142</v>
          </cell>
          <cell r="DN797" t="str">
            <v>https://jepcolombia.sharepoint.com/:b:/g/SE/DAJ/SDC/EWdAm3QJvclLuCXl_or4owMBi5PiXZOS3pIqZF39Nr1JQQ?e=aAUJZz</v>
          </cell>
          <cell r="DO797" t="str">
            <v>Mediante otrosí número 1 se modifica el valor del contrato 18.590.582 se relaciona directamente en el valor inicial del contrato</v>
          </cell>
          <cell r="DP797" t="str">
            <v>Terminado</v>
          </cell>
          <cell r="DQ797" t="str">
            <v>Ingreso</v>
          </cell>
          <cell r="DR797" t="str">
            <v>N/A</v>
          </cell>
          <cell r="DS797" t="str">
            <v>DERECHO</v>
          </cell>
          <cell r="DT797" t="str">
            <v>N/A</v>
          </cell>
          <cell r="DU797" t="str">
            <v>MASCULINO</v>
          </cell>
        </row>
        <row r="798">
          <cell r="AY798" t="str">
            <v>JEP-875-2023</v>
          </cell>
          <cell r="AZ798" t="str">
            <v>JEP-CSPO-837-2023</v>
          </cell>
          <cell r="BA798" t="str">
            <v>Laura Paredes</v>
          </cell>
          <cell r="BB798">
            <v>45257</v>
          </cell>
          <cell r="BC798" t="str">
            <v>Olaf Vladimir Santanilla Saavedra</v>
          </cell>
          <cell r="BD798" t="str">
            <v>Contratos o convenios que no requieren pluralidad de ofertas</v>
          </cell>
          <cell r="BE798" t="str">
            <v>1. Prestación de servicios</v>
          </cell>
          <cell r="BF798" t="str">
            <v>Cédula de ciudadanía</v>
          </cell>
          <cell r="BG798">
            <v>79840308</v>
          </cell>
          <cell r="BH798">
            <v>4</v>
          </cell>
          <cell r="BI798" t="str">
            <v>Persona Natural</v>
          </cell>
          <cell r="BJ798" t="str">
            <v>Bogotá D.C.</v>
          </cell>
          <cell r="BK798" t="str">
            <v>Prestar servicios profesionales para apoyar la definición de las necesidades para el diseño de la herramienta tecnológica y de la base de datos destinada para el seguimiento al monitoreo integral, así como su implementación, en apoyo a la verificación judicial</v>
          </cell>
          <cell r="BL798" t="str">
            <v>Funciones de la dependencia</v>
          </cell>
          <cell r="BM798" t="str">
            <v>Jairo Ernesto Arias Orjuela (Encargado)</v>
          </cell>
          <cell r="BN798" t="str">
            <v>Secretaría Ejecutiva</v>
          </cell>
          <cell r="BO798" t="str">
            <v>AA- Equipo de Monitoreo Integral</v>
          </cell>
          <cell r="BP798" t="str">
            <v>Gladys Celeide Prada Pardo</v>
          </cell>
          <cell r="BQ798">
            <v>60335962</v>
          </cell>
          <cell r="BR798" t="str">
            <v>AA - Oficina Asesora de Monitoreo Integral</v>
          </cell>
          <cell r="BS798" t="str">
            <v>N/A</v>
          </cell>
          <cell r="BT798" t="str">
            <v>N/A</v>
          </cell>
          <cell r="BU798" t="str">
            <v>N/A</v>
          </cell>
          <cell r="BV798" t="str">
            <v>Inversión</v>
          </cell>
          <cell r="BW798">
            <v>7103817</v>
          </cell>
          <cell r="BX798" t="str">
            <v>N/A</v>
          </cell>
          <cell r="BY798" t="str">
            <v>N/A</v>
          </cell>
          <cell r="BZ798">
            <v>5464476</v>
          </cell>
          <cell r="CA798" t="str">
            <v>N/A</v>
          </cell>
          <cell r="CB798">
            <v>119423</v>
          </cell>
          <cell r="CC798" t="str">
            <v xml:space="preserve">	717623</v>
          </cell>
          <cell r="CD798" t="str">
            <v xml:space="preserve">	2022011000068</v>
          </cell>
          <cell r="CE798">
            <v>45259</v>
          </cell>
          <cell r="CF798">
            <v>45260</v>
          </cell>
          <cell r="CG798" t="str">
            <v>N/A</v>
          </cell>
          <cell r="CH798" t="str">
            <v>N/A</v>
          </cell>
          <cell r="CI798" t="str">
            <v>N/A</v>
          </cell>
          <cell r="CJ798" t="str">
            <v>N/A</v>
          </cell>
          <cell r="CK798" t="str">
            <v>N/A</v>
          </cell>
          <cell r="CL798">
            <v>0</v>
          </cell>
          <cell r="CM798" t="str">
            <v>N/A</v>
          </cell>
          <cell r="CN798">
            <v>0</v>
          </cell>
          <cell r="CO798" t="str">
            <v>N/A</v>
          </cell>
          <cell r="CP798">
            <v>0</v>
          </cell>
          <cell r="CQ798" t="str">
            <v>N/A</v>
          </cell>
          <cell r="CR798">
            <v>0</v>
          </cell>
          <cell r="CS798" t="str">
            <v>N/A</v>
          </cell>
          <cell r="CT798">
            <v>0</v>
          </cell>
          <cell r="CU798">
            <v>0</v>
          </cell>
          <cell r="CV798">
            <v>0</v>
          </cell>
          <cell r="CW798">
            <v>7103817</v>
          </cell>
          <cell r="CX798" t="str">
            <v>NO</v>
          </cell>
          <cell r="CY798" t="str">
            <v>N/A</v>
          </cell>
          <cell r="CZ798" t="str">
            <v>N/A</v>
          </cell>
          <cell r="DA798" t="str">
            <v>N/A</v>
          </cell>
          <cell r="DB798">
            <v>45291</v>
          </cell>
          <cell r="DC798">
            <v>45291</v>
          </cell>
          <cell r="DD798">
            <v>-51</v>
          </cell>
          <cell r="DE798" t="str">
            <v>NO</v>
          </cell>
          <cell r="DF798" t="str">
            <v>Bogotá D.C.</v>
          </cell>
          <cell r="DG798" t="str">
            <v>Cumplimiento</v>
          </cell>
          <cell r="DH798" t="str">
            <v xml:space="preserve"> 11 11-47-101018007</v>
          </cell>
          <cell r="DI798">
            <v>0</v>
          </cell>
          <cell r="DJ798" t="str">
            <v>Seguros del Estado S.A.</v>
          </cell>
          <cell r="DK798">
            <v>45260</v>
          </cell>
          <cell r="DL798" t="str">
            <v>29/11/2023 - 05/07/2024</v>
          </cell>
          <cell r="DM798">
            <v>45260</v>
          </cell>
          <cell r="DN798" t="str">
            <v>https://jepcolombia.sharepoint.com/:b:/g/SE/DAJ/SDC/EQusmI0qPI9OvrgbpLz4VjIBWUru5HI6W8fwT9pt1xoPpg?e=0rB6m2</v>
          </cell>
          <cell r="DO798" t="str">
            <v>Ninguna</v>
          </cell>
          <cell r="DP798" t="str">
            <v>Terminado</v>
          </cell>
          <cell r="DQ798" t="str">
            <v>Ingreso</v>
          </cell>
          <cell r="DR798" t="str">
            <v>N/A</v>
          </cell>
          <cell r="DS798" t="str">
            <v>INGENIERIA DE SISTEMAS</v>
          </cell>
          <cell r="DT798" t="str">
            <v>N/A</v>
          </cell>
          <cell r="DU798" t="str">
            <v>MASCULINO</v>
          </cell>
        </row>
        <row r="799">
          <cell r="AY799" t="str">
            <v>JEP-790-2023</v>
          </cell>
          <cell r="AZ799" t="str">
            <v>JEP-CSPO-763-2023</v>
          </cell>
          <cell r="BA799" t="str">
            <v>Jairo Cuellar</v>
          </cell>
          <cell r="BB799">
            <v>45190</v>
          </cell>
          <cell r="BC799" t="str">
            <v>Maria Carolina García Burgos</v>
          </cell>
          <cell r="BD799" t="str">
            <v>Contratos o convenios que no requieren pluralidad de ofertas</v>
          </cell>
          <cell r="BE799" t="str">
            <v>1. Prestación de servicios</v>
          </cell>
          <cell r="BF799" t="str">
            <v>Cedula de ciudadania</v>
          </cell>
          <cell r="BG799">
            <v>1047449331</v>
          </cell>
          <cell r="BH799">
            <v>3</v>
          </cell>
          <cell r="BI799" t="str">
            <v>Persona Natural</v>
          </cell>
          <cell r="BJ799" t="str">
            <v>Bogotá D.C.</v>
          </cell>
          <cell r="BK799" t="str">
            <v>Prestar servicios profesionales para apoyar y acompañar a la Secretaría Ejecutiva, en la construcción, revisión y análisis de documentos técnicos y jurídicos relacionados con la gestión e implementación del Monitoreo Integral al cumplimiento de las sanciones propias y el régimen de condicionalidad</v>
          </cell>
          <cell r="BL799" t="str">
            <v>Administrativo Transversal</v>
          </cell>
          <cell r="BM799" t="str">
            <v>Harvey Danilo Suárez Morales</v>
          </cell>
          <cell r="BN799" t="str">
            <v>Secretaría Ejecutiva</v>
          </cell>
          <cell r="BO799" t="str">
            <v>AA- Equipo de Monitoreo Integral</v>
          </cell>
          <cell r="BP799" t="str">
            <v>Gladys Celeide Prada Pardo</v>
          </cell>
          <cell r="BQ799">
            <v>60335962</v>
          </cell>
          <cell r="BR799" t="str">
            <v>AA - Oficina Asesora de Monitoreo Integral</v>
          </cell>
          <cell r="BS799" t="str">
            <v>N/A</v>
          </cell>
          <cell r="BT799" t="str">
            <v>N/A</v>
          </cell>
          <cell r="BU799" t="str">
            <v>N/A</v>
          </cell>
          <cell r="BV799" t="str">
            <v>Inversión</v>
          </cell>
          <cell r="BW799">
            <v>26057439</v>
          </cell>
          <cell r="BX799" t="str">
            <v>N/A</v>
          </cell>
          <cell r="BY799" t="str">
            <v>N/A</v>
          </cell>
          <cell r="BZ799">
            <v>7589549</v>
          </cell>
          <cell r="CA799" t="str">
            <v>N/A</v>
          </cell>
          <cell r="CB799">
            <v>106423</v>
          </cell>
          <cell r="CC799">
            <v>554923</v>
          </cell>
          <cell r="CD799">
            <v>2022011000068</v>
          </cell>
          <cell r="CE799">
            <v>45194</v>
          </cell>
          <cell r="CF799">
            <v>45196</v>
          </cell>
          <cell r="CG799" t="str">
            <v>N/A</v>
          </cell>
          <cell r="CH799" t="str">
            <v>N/A</v>
          </cell>
          <cell r="CI799" t="str">
            <v>N/A</v>
          </cell>
          <cell r="CJ799" t="str">
            <v>N/A</v>
          </cell>
          <cell r="CK799" t="str">
            <v>N/A</v>
          </cell>
          <cell r="CL799">
            <v>0</v>
          </cell>
          <cell r="CM799" t="str">
            <v>N/A</v>
          </cell>
          <cell r="CN799">
            <v>0</v>
          </cell>
          <cell r="CO799" t="str">
            <v>N/A</v>
          </cell>
          <cell r="CP799">
            <v>0</v>
          </cell>
          <cell r="CQ799" t="str">
            <v>N/A</v>
          </cell>
          <cell r="CR799">
            <v>0</v>
          </cell>
          <cell r="CS799" t="str">
            <v>N/A</v>
          </cell>
          <cell r="CT799">
            <v>0</v>
          </cell>
          <cell r="CU799" t="str">
            <v>N/A</v>
          </cell>
          <cell r="CV799">
            <v>0</v>
          </cell>
          <cell r="CW799">
            <v>26057439</v>
          </cell>
          <cell r="CX799" t="str">
            <v>NO</v>
          </cell>
          <cell r="CY799" t="str">
            <v>N/A</v>
          </cell>
          <cell r="CZ799" t="str">
            <v>N/A</v>
          </cell>
          <cell r="DA799" t="str">
            <v>N/A</v>
          </cell>
          <cell r="DB799">
            <v>45291</v>
          </cell>
          <cell r="DC799">
            <v>45291</v>
          </cell>
          <cell r="DD799">
            <v>-51</v>
          </cell>
          <cell r="DE799" t="str">
            <v>NO</v>
          </cell>
          <cell r="DF799" t="str">
            <v>Bogotá D.C.</v>
          </cell>
          <cell r="DG799" t="str">
            <v>Cumplimiento</v>
          </cell>
          <cell r="DH799" t="str">
            <v>11-47-101016885</v>
          </cell>
          <cell r="DI799">
            <v>0</v>
          </cell>
          <cell r="DJ799" t="str">
            <v>Seguros del Estado S.A.</v>
          </cell>
          <cell r="DK799">
            <v>45195</v>
          </cell>
          <cell r="DL799" t="str">
            <v>25/09/2023 - 02/07/2024</v>
          </cell>
          <cell r="DM799">
            <v>45196</v>
          </cell>
          <cell r="DN799" t="str">
            <v>https://jepcolombia.sharepoint.com/:b:/g/SE/DAJ/SDC/EYpVSi0njMVIheC-hv7v8zABKnssorMGdz8gAgO4Faqo1w?e=FfhgYc</v>
          </cell>
          <cell r="DO799" t="str">
            <v>Ninguna</v>
          </cell>
          <cell r="DP799" t="str">
            <v>Terminado</v>
          </cell>
          <cell r="DQ799" t="str">
            <v>Ingreso</v>
          </cell>
          <cell r="DR799" t="str">
            <v>N/A</v>
          </cell>
          <cell r="DS799" t="str">
            <v>DERECHO</v>
          </cell>
          <cell r="DT799" t="str">
            <v>ESPECIALISTA EN DERECHO CONSTITUCIONAL</v>
          </cell>
          <cell r="DU799" t="str">
            <v>FEMENINO</v>
          </cell>
        </row>
        <row r="800">
          <cell r="AY800" t="str">
            <v>JEP-718-2023</v>
          </cell>
          <cell r="AZ800" t="str">
            <v>JEP-CSPO-702-2023</v>
          </cell>
          <cell r="BA800" t="str">
            <v>Laura Paredes</v>
          </cell>
          <cell r="BB800">
            <v>45125</v>
          </cell>
          <cell r="BC800" t="str">
            <v>Wilmar Dario Gonzalez Buritaca</v>
          </cell>
          <cell r="BD800" t="str">
            <v>Contratos o convenios que no requieren pluralidad de ofertas</v>
          </cell>
          <cell r="BE800" t="str">
            <v>1. Prestación de servicios</v>
          </cell>
          <cell r="BF800" t="str">
            <v>Cedula de ciudadania</v>
          </cell>
          <cell r="BG800">
            <v>75063698</v>
          </cell>
          <cell r="BH800">
            <v>3</v>
          </cell>
          <cell r="BI800" t="str">
            <v>Persona Natural</v>
          </cell>
          <cell r="BJ800" t="str">
            <v>Bogotá D.C.</v>
          </cell>
          <cell r="BK800" t="str">
            <v>Prestar servicios profesionales para apoyar y acompañar a la Secretaría Ejecutiva en el seguimiento de asuntos contractuales y relacionados, así como en la documentación y preparación  de documentos, informes y conceptos dirigidos a la participación del la Secretaria aspectos institucionales</v>
          </cell>
          <cell r="BL800" t="str">
            <v>Administrativo Transversal</v>
          </cell>
          <cell r="BM800" t="str">
            <v>Harvey Danilo Suárez Morales</v>
          </cell>
          <cell r="BN800" t="str">
            <v>Secretaría Ejecutiva</v>
          </cell>
          <cell r="BO800" t="str">
            <v>AA- Equipo de Monitoreo Integral</v>
          </cell>
          <cell r="BP800" t="str">
            <v>Gladys Celeide Prada Pardo</v>
          </cell>
          <cell r="BQ800">
            <v>60335962</v>
          </cell>
          <cell r="BR800" t="str">
            <v>AA - Oficina Asesora de Monitoreo Integral</v>
          </cell>
          <cell r="BS800" t="str">
            <v>N/A</v>
          </cell>
          <cell r="BT800" t="str">
            <v>N/A</v>
          </cell>
          <cell r="BU800" t="str">
            <v>N/A</v>
          </cell>
          <cell r="BV800" t="str">
            <v>Inversión</v>
          </cell>
          <cell r="BW800">
            <v>130438489</v>
          </cell>
          <cell r="BX800" t="str">
            <v>N/A</v>
          </cell>
          <cell r="BY800" t="str">
            <v>N/A</v>
          </cell>
          <cell r="BZ800">
            <v>23860701</v>
          </cell>
          <cell r="CA800" t="str">
            <v>N/A</v>
          </cell>
          <cell r="CB800">
            <v>100023</v>
          </cell>
          <cell r="CC800">
            <v>398723</v>
          </cell>
          <cell r="CD800">
            <v>2022011000068</v>
          </cell>
          <cell r="CE800">
            <v>45128</v>
          </cell>
          <cell r="CF800">
            <v>45131</v>
          </cell>
          <cell r="CG800" t="str">
            <v>N/A</v>
          </cell>
          <cell r="CH800" t="str">
            <v>N/A</v>
          </cell>
          <cell r="CI800" t="str">
            <v>N/A</v>
          </cell>
          <cell r="CJ800" t="str">
            <v>N/A</v>
          </cell>
          <cell r="CK800" t="str">
            <v>N/A</v>
          </cell>
          <cell r="CL800">
            <v>0</v>
          </cell>
          <cell r="CM800" t="str">
            <v>N/A</v>
          </cell>
          <cell r="CN800">
            <v>0</v>
          </cell>
          <cell r="CO800" t="str">
            <v>N/A</v>
          </cell>
          <cell r="CP800">
            <v>0</v>
          </cell>
          <cell r="CQ800" t="str">
            <v>N/A</v>
          </cell>
          <cell r="CR800">
            <v>0</v>
          </cell>
          <cell r="CS800" t="str">
            <v>N/A</v>
          </cell>
          <cell r="CT800">
            <v>0</v>
          </cell>
          <cell r="CU800" t="str">
            <v>N/A</v>
          </cell>
          <cell r="CV800">
            <v>0</v>
          </cell>
          <cell r="CW800">
            <v>130438489</v>
          </cell>
          <cell r="CX800" t="str">
            <v>NO</v>
          </cell>
          <cell r="CY800" t="str">
            <v>N/A</v>
          </cell>
          <cell r="CZ800" t="str">
            <v>N/A</v>
          </cell>
          <cell r="DA800" t="str">
            <v>N/A</v>
          </cell>
          <cell r="DB800">
            <v>45291</v>
          </cell>
          <cell r="DC800">
            <v>45291</v>
          </cell>
          <cell r="DD800">
            <v>-51</v>
          </cell>
          <cell r="DE800" t="str">
            <v>NO</v>
          </cell>
          <cell r="DF800" t="str">
            <v>Bogotá D.C.</v>
          </cell>
          <cell r="DG800" t="str">
            <v>Cumplimiento</v>
          </cell>
          <cell r="DH800" t="str">
            <v>17-47-101004267</v>
          </cell>
          <cell r="DI800">
            <v>0</v>
          </cell>
          <cell r="DJ800" t="str">
            <v>Seguros del Estado S.A.</v>
          </cell>
          <cell r="DK800">
            <v>45128</v>
          </cell>
          <cell r="DL800" t="str">
            <v>21/07/2023 - 05/07/2024</v>
          </cell>
          <cell r="DM800">
            <v>45131</v>
          </cell>
          <cell r="DN800" t="str">
            <v>https://jepcolombia.sharepoint.com/:b:/g/SE/DAJ/SDC/ETqKsQjTR5pAmrBL23-crSsB7n2M52DMSxQkVWHul4uM6A?e=Wsuf9D</v>
          </cell>
          <cell r="DO800" t="str">
            <v>Ninguna</v>
          </cell>
          <cell r="DP800" t="str">
            <v>Terminado</v>
          </cell>
          <cell r="DQ800" t="str">
            <v>Ingreso</v>
          </cell>
          <cell r="DR800" t="str">
            <v>N/A</v>
          </cell>
          <cell r="DS800" t="str">
            <v>DERECHO</v>
          </cell>
          <cell r="DT800" t="str">
            <v>N/A</v>
          </cell>
          <cell r="DU800" t="str">
            <v>MASCULINO</v>
          </cell>
        </row>
        <row r="801">
          <cell r="AY801" t="str">
            <v>JEP-731-2023</v>
          </cell>
          <cell r="AZ801" t="str">
            <v>JEP-CSPO-713-2023</v>
          </cell>
          <cell r="BA801" t="str">
            <v>Angela Esquivel</v>
          </cell>
          <cell r="BB801">
            <v>45133</v>
          </cell>
          <cell r="BC801" t="str">
            <v>Eryen Korath Ortíz Garcés</v>
          </cell>
          <cell r="BD801" t="str">
            <v>Contratos o convenios que no requieren pluralidad de ofertas</v>
          </cell>
          <cell r="BE801" t="str">
            <v>1. Prestación de servicios</v>
          </cell>
          <cell r="BF801" t="str">
            <v>Cedula de ciudadania</v>
          </cell>
          <cell r="BG801">
            <v>1235138394</v>
          </cell>
          <cell r="BH801">
            <v>4</v>
          </cell>
          <cell r="BI801" t="str">
            <v>Persona Natural</v>
          </cell>
          <cell r="BJ801" t="str">
            <v>Buenaventura</v>
          </cell>
          <cell r="BK801" t="str">
            <v>Prestar servicios profesionales para apoyar las actividades administrativas y misionales relacionadas con la transversalización del enfoque de género en la JEP</v>
          </cell>
          <cell r="BL801" t="str">
            <v>Administrativo Transversal</v>
          </cell>
          <cell r="BM801" t="str">
            <v>Harvey Danilo Suárez Morales</v>
          </cell>
          <cell r="BN801" t="str">
            <v>Secretaría Ejecutiva</v>
          </cell>
          <cell r="BO801" t="str">
            <v>BB- Departamento de Enfoques Diferenciales</v>
          </cell>
          <cell r="BP801" t="str">
            <v>Eliana Fernanda Antonio Rosero</v>
          </cell>
          <cell r="BQ801">
            <v>52517142</v>
          </cell>
          <cell r="BR801" t="str">
            <v>BB- Departamento de Enfoques Diferenciales</v>
          </cell>
          <cell r="BS801" t="str">
            <v>N/A</v>
          </cell>
          <cell r="BT801" t="str">
            <v>N/A</v>
          </cell>
          <cell r="BU801" t="str">
            <v>N/A</v>
          </cell>
          <cell r="BV801" t="str">
            <v>Inversión</v>
          </cell>
          <cell r="BW801">
            <v>18973865</v>
          </cell>
          <cell r="BX801" t="str">
            <v>N/A</v>
          </cell>
          <cell r="BY801" t="str">
            <v>N/A</v>
          </cell>
          <cell r="BZ801">
            <v>3794773</v>
          </cell>
          <cell r="CA801" t="str">
            <v>N/A</v>
          </cell>
          <cell r="CB801">
            <v>99723</v>
          </cell>
          <cell r="CC801">
            <v>428923</v>
          </cell>
          <cell r="CD801">
            <v>2022011000057</v>
          </cell>
          <cell r="CE801">
            <v>45141</v>
          </cell>
          <cell r="CF801">
            <v>45146</v>
          </cell>
          <cell r="CG801" t="str">
            <v>N/A</v>
          </cell>
          <cell r="CH801" t="str">
            <v>N/A</v>
          </cell>
          <cell r="CI801" t="str">
            <v>N/A</v>
          </cell>
          <cell r="CJ801" t="str">
            <v>N/A</v>
          </cell>
          <cell r="CK801" t="str">
            <v>N/A</v>
          </cell>
          <cell r="CL801">
            <v>0</v>
          </cell>
          <cell r="CM801" t="str">
            <v>N/A</v>
          </cell>
          <cell r="CN801">
            <v>0</v>
          </cell>
          <cell r="CO801" t="str">
            <v>N/A</v>
          </cell>
          <cell r="CP801">
            <v>0</v>
          </cell>
          <cell r="CQ801" t="str">
            <v>N/A</v>
          </cell>
          <cell r="CR801">
            <v>0</v>
          </cell>
          <cell r="CS801" t="str">
            <v>N/A</v>
          </cell>
          <cell r="CT801">
            <v>0</v>
          </cell>
          <cell r="CU801" t="str">
            <v>N/A</v>
          </cell>
          <cell r="CV801">
            <v>0</v>
          </cell>
          <cell r="CW801">
            <v>18973865</v>
          </cell>
          <cell r="CX801" t="str">
            <v>NO</v>
          </cell>
          <cell r="CY801" t="str">
            <v>N/A</v>
          </cell>
          <cell r="CZ801" t="str">
            <v>N/A</v>
          </cell>
          <cell r="DA801" t="str">
            <v>N/A</v>
          </cell>
          <cell r="DB801">
            <v>45291</v>
          </cell>
          <cell r="DC801">
            <v>45291</v>
          </cell>
          <cell r="DD801">
            <v>-51</v>
          </cell>
          <cell r="DE801" t="str">
            <v>NO</v>
          </cell>
          <cell r="DF801" t="str">
            <v>Bogotá D.C.</v>
          </cell>
          <cell r="DG801" t="str">
            <v>Cumplimiento</v>
          </cell>
          <cell r="DH801" t="str">
            <v>21-45-101418047</v>
          </cell>
          <cell r="DI801">
            <v>0</v>
          </cell>
          <cell r="DJ801" t="str">
            <v>Seguros del Estado</v>
          </cell>
          <cell r="DK801">
            <v>45142</v>
          </cell>
          <cell r="DL801" t="str">
            <v>04/08/2023 - 01/07/2024</v>
          </cell>
          <cell r="DM801">
            <v>45146</v>
          </cell>
          <cell r="DN801" t="str">
            <v>https://jepcolombia.sharepoint.com/:b:/g/SE/DAJ/SDC/ESMlqeN2o0dEkeXXw_5aXCMBKKy3Rdc1dWbHuJPj5We-yA?e=Sgmsie</v>
          </cell>
          <cell r="DO801" t="str">
            <v>Ninguna</v>
          </cell>
          <cell r="DP801" t="str">
            <v>Terminado</v>
          </cell>
          <cell r="DQ801" t="str">
            <v>Ingreso</v>
          </cell>
          <cell r="DR801" t="str">
            <v>N/A</v>
          </cell>
          <cell r="DS801" t="str">
            <v>DERECHO</v>
          </cell>
          <cell r="DT801" t="str">
            <v>N/A</v>
          </cell>
          <cell r="DU801" t="str">
            <v>FEMENINO</v>
          </cell>
        </row>
        <row r="802">
          <cell r="AY802" t="str">
            <v>JEP-738-2023</v>
          </cell>
          <cell r="AZ802" t="str">
            <v>JEP-CSPO-719-2024</v>
          </cell>
          <cell r="BA802" t="str">
            <v>Mateo Avila</v>
          </cell>
          <cell r="BB802">
            <v>45142</v>
          </cell>
          <cell r="BC802" t="str">
            <v xml:space="preserve">Juana Saldarriaga Romero </v>
          </cell>
          <cell r="BD802" t="str">
            <v>Contratos o convenios que no requieren pluralidad de ofertas</v>
          </cell>
          <cell r="BE802" t="str">
            <v>1. Prestación de servicios</v>
          </cell>
          <cell r="BF802" t="str">
            <v>Cedula de ciudadania</v>
          </cell>
          <cell r="BG802">
            <v>1026266464</v>
          </cell>
          <cell r="BH802">
            <v>1</v>
          </cell>
          <cell r="BI802" t="str">
            <v>Persona Natural</v>
          </cell>
          <cell r="BJ802" t="str">
            <v>Bogotá D.C.</v>
          </cell>
          <cell r="BK802" t="str">
            <v>Prestar servicios profesionales para apoyar y acompañar a la Secretaría Ejecutiva en los procesos de gestión de la información a cargo de la Jurisdicción Especial para la Paz</v>
          </cell>
          <cell r="BL802" t="str">
            <v>Administrativo Transversal</v>
          </cell>
          <cell r="BM802" t="str">
            <v>Harvey Danilo Suárez Morales</v>
          </cell>
          <cell r="BN802" t="str">
            <v>Secretaría Ejecutiva</v>
          </cell>
          <cell r="BO802" t="str">
            <v>E- Dirección de Asuntos Jurídicos</v>
          </cell>
          <cell r="BP802" t="str">
            <v>Jairo Ernesto Arias Orjuela</v>
          </cell>
          <cell r="BQ802">
            <v>79542112</v>
          </cell>
          <cell r="BR802" t="str">
            <v>E - Dirección de Asuntos Jurídicos</v>
          </cell>
          <cell r="BS802" t="str">
            <v>N/A</v>
          </cell>
          <cell r="BT802" t="str">
            <v>N/A</v>
          </cell>
          <cell r="BU802" t="str">
            <v>N/A</v>
          </cell>
          <cell r="BV802" t="str">
            <v>Inversión</v>
          </cell>
          <cell r="BW802">
            <v>47814170</v>
          </cell>
          <cell r="BX802" t="str">
            <v>N/A</v>
          </cell>
          <cell r="BY802" t="str">
            <v>N/A</v>
          </cell>
          <cell r="BZ802">
            <v>9562834</v>
          </cell>
          <cell r="CA802" t="str">
            <v>N/A</v>
          </cell>
          <cell r="CB802">
            <v>102623</v>
          </cell>
          <cell r="CC802">
            <v>439223</v>
          </cell>
          <cell r="CD802">
            <v>2022011000068</v>
          </cell>
          <cell r="CE802">
            <v>45147</v>
          </cell>
          <cell r="CF802">
            <v>45153</v>
          </cell>
          <cell r="CG802" t="str">
            <v>N/A</v>
          </cell>
          <cell r="CH802" t="str">
            <v>N/A</v>
          </cell>
          <cell r="CI802" t="str">
            <v>N/A</v>
          </cell>
          <cell r="CJ802" t="str">
            <v>N/A</v>
          </cell>
          <cell r="CK802" t="str">
            <v>N/A</v>
          </cell>
          <cell r="CL802">
            <v>0</v>
          </cell>
          <cell r="CM802" t="str">
            <v>N/A</v>
          </cell>
          <cell r="CN802">
            <v>0</v>
          </cell>
          <cell r="CO802" t="str">
            <v>N/A</v>
          </cell>
          <cell r="CP802">
            <v>0</v>
          </cell>
          <cell r="CQ802" t="str">
            <v>N/A</v>
          </cell>
          <cell r="CR802">
            <v>0</v>
          </cell>
          <cell r="CS802" t="str">
            <v>N/A</v>
          </cell>
          <cell r="CT802">
            <v>0</v>
          </cell>
          <cell r="CU802" t="str">
            <v>N/A</v>
          </cell>
          <cell r="CV802">
            <v>0</v>
          </cell>
          <cell r="CW802">
            <v>47814170</v>
          </cell>
          <cell r="CX802" t="str">
            <v>NO</v>
          </cell>
          <cell r="CY802" t="str">
            <v>N/A</v>
          </cell>
          <cell r="CZ802" t="str">
            <v>N/A</v>
          </cell>
          <cell r="DA802" t="str">
            <v>N/A</v>
          </cell>
          <cell r="DB802">
            <v>45291</v>
          </cell>
          <cell r="DC802">
            <v>45291</v>
          </cell>
          <cell r="DD802">
            <v>-51</v>
          </cell>
          <cell r="DE802" t="str">
            <v>NO</v>
          </cell>
          <cell r="DF802" t="str">
            <v>Bogotá D.C.</v>
          </cell>
          <cell r="DG802" t="str">
            <v>Cumplimiento</v>
          </cell>
          <cell r="DH802" t="str">
            <v>11-47-101016172</v>
          </cell>
          <cell r="DI802">
            <v>0</v>
          </cell>
          <cell r="DJ802" t="str">
            <v>Seguros del Estado S.A.</v>
          </cell>
          <cell r="DK802">
            <v>45148</v>
          </cell>
          <cell r="DL802" t="str">
            <v>10/08/2023 - 07/07/2024</v>
          </cell>
          <cell r="DM802">
            <v>45148</v>
          </cell>
          <cell r="DN802" t="str">
            <v>https://jepcolombia.sharepoint.com/:b:/g/SE/DAJ/SDC/EWy-BqajISBCjwt97gLod0wBX8DzPyJC-nUrUbFKcnYXPw?e=akgSAE</v>
          </cell>
          <cell r="DO802" t="str">
            <v>Ninguna</v>
          </cell>
          <cell r="DP802" t="str">
            <v>Terminado</v>
          </cell>
          <cell r="DQ802" t="str">
            <v>Ingreso</v>
          </cell>
          <cell r="DR802" t="str">
            <v>N/A</v>
          </cell>
          <cell r="DS802" t="str">
            <v>CIENCIAS POLITICAS Y GOBIERNO</v>
          </cell>
          <cell r="DT802" t="str">
            <v>N/A</v>
          </cell>
          <cell r="DU802" t="str">
            <v>FEMENINO</v>
          </cell>
        </row>
        <row r="803">
          <cell r="AY803" t="str">
            <v>JEP-712-2023</v>
          </cell>
          <cell r="AZ803" t="str">
            <v>JEP-CSPO-697-2023</v>
          </cell>
          <cell r="BA803" t="str">
            <v>Laura Paredes</v>
          </cell>
          <cell r="BB803">
            <v>45121</v>
          </cell>
          <cell r="BC803" t="str">
            <v>Lorrin Giselle Moreno Ochoa</v>
          </cell>
          <cell r="BD803" t="str">
            <v>Contratos o convenios que no requieren pluralidad de ofertas</v>
          </cell>
          <cell r="BE803" t="str">
            <v>1. Prestación de servicios</v>
          </cell>
          <cell r="BF803" t="str">
            <v>Cédula de ciudadanía</v>
          </cell>
          <cell r="BG803">
            <v>1030595688</v>
          </cell>
          <cell r="BH803">
            <v>1</v>
          </cell>
          <cell r="BI803" t="str">
            <v>Persona Natural</v>
          </cell>
          <cell r="BJ803" t="str">
            <v>Bogotá D.C.</v>
          </cell>
          <cell r="BK803" t="str">
            <v>Prestar servicios profesionales para apoyar a la secretaría ejecutiva en la organización del archivo y gestión documental de las actividades relativas al monitoreo integral en apoyo a la verificación judicial de acuerdo con los lineamientos administrativos de la JEP, así como en la gestión, revisión, seguimiento y apoyo a la supervisión de los informes presentados por los contratistas adscritos al equipo de la oficina asesora de monitoreo integral</v>
          </cell>
          <cell r="BL803" t="str">
            <v>Funciones de la dependencia</v>
          </cell>
          <cell r="BM803" t="str">
            <v>Harvey Danilo Suárez Morales</v>
          </cell>
          <cell r="BN803" t="str">
            <v>Secretaría Ejecutiva</v>
          </cell>
          <cell r="BO803" t="str">
            <v>AA- Equipo de Monitoreo Integral</v>
          </cell>
          <cell r="BP803" t="str">
            <v>Gladys Celeide Prada Pardo</v>
          </cell>
          <cell r="BQ803">
            <v>60335962</v>
          </cell>
          <cell r="BR803" t="str">
            <v>AA - Oficina Asesora de Monitoreo Integral</v>
          </cell>
          <cell r="BS803" t="str">
            <v>N/A</v>
          </cell>
          <cell r="BT803" t="str">
            <v>N/A</v>
          </cell>
          <cell r="BU803" t="str">
            <v>N/A</v>
          </cell>
          <cell r="BV803" t="str">
            <v>Inversión</v>
          </cell>
          <cell r="BW803">
            <v>27200930</v>
          </cell>
          <cell r="BX803" t="str">
            <v>N/A</v>
          </cell>
          <cell r="BY803" t="str">
            <v>N/A</v>
          </cell>
          <cell r="BZ803">
            <v>4857310</v>
          </cell>
          <cell r="CA803" t="str">
            <v>N/A</v>
          </cell>
          <cell r="CB803">
            <v>100123</v>
          </cell>
          <cell r="CC803">
            <v>398623</v>
          </cell>
          <cell r="CD803">
            <v>2022011000068</v>
          </cell>
          <cell r="CE803">
            <v>45128</v>
          </cell>
          <cell r="CF803">
            <v>45131</v>
          </cell>
          <cell r="CG803" t="str">
            <v>N/A</v>
          </cell>
          <cell r="CH803" t="str">
            <v>N/A</v>
          </cell>
          <cell r="CI803" t="str">
            <v>N/A</v>
          </cell>
          <cell r="CJ803" t="str">
            <v>N/A</v>
          </cell>
          <cell r="CK803" t="str">
            <v>N/A</v>
          </cell>
          <cell r="CL803">
            <v>-1619100</v>
          </cell>
          <cell r="CM803">
            <v>45282</v>
          </cell>
          <cell r="CN803">
            <v>13260454</v>
          </cell>
          <cell r="CO803">
            <v>45282</v>
          </cell>
          <cell r="CP803">
            <v>0</v>
          </cell>
          <cell r="CQ803" t="str">
            <v>N/A</v>
          </cell>
          <cell r="CR803">
            <v>0</v>
          </cell>
          <cell r="CS803" t="str">
            <v>N/A</v>
          </cell>
          <cell r="CT803">
            <v>1</v>
          </cell>
          <cell r="CU803">
            <v>45282</v>
          </cell>
          <cell r="CV803">
            <v>106</v>
          </cell>
          <cell r="CW803">
            <v>38842284</v>
          </cell>
          <cell r="CX803" t="str">
            <v>SI</v>
          </cell>
          <cell r="CY803">
            <v>13260454</v>
          </cell>
          <cell r="CZ803" t="str">
            <v>N/A</v>
          </cell>
          <cell r="DA803" t="str">
            <v>N/A</v>
          </cell>
          <cell r="DB803">
            <v>45291</v>
          </cell>
          <cell r="DC803">
            <v>45397</v>
          </cell>
          <cell r="DD803">
            <v>55</v>
          </cell>
          <cell r="DE803" t="str">
            <v>NO</v>
          </cell>
          <cell r="DF803" t="str">
            <v>Bogotá D.C.</v>
          </cell>
          <cell r="DG803" t="str">
            <v>Cumplimiento</v>
          </cell>
          <cell r="DH803" t="str">
            <v>340-47-994000047449</v>
          </cell>
          <cell r="DI803">
            <v>0</v>
          </cell>
          <cell r="DJ803" t="str">
            <v>Aseguradora Solidaria de Colombia</v>
          </cell>
          <cell r="DK803">
            <v>45128</v>
          </cell>
          <cell r="DL803" t="str">
            <v>21/07/2023 - 10/07/2024</v>
          </cell>
          <cell r="DM803">
            <v>45128</v>
          </cell>
          <cell r="DN803" t="str">
            <v>https://jepcolombia.sharepoint.com/:b:/g/SE/DAJ/SDC/EfkyktLI7DVHlvFq-hiHovwBj89x9Dt3SMnQ5QM4JufA0g?e=QZkh11</v>
          </cell>
          <cell r="DO803" t="str">
            <v>Mediante otrosí N°1  del 22/12/2023 se adicionó y prorrogo el contrato CTO JEP-712-2023</v>
          </cell>
          <cell r="DP803" t="str">
            <v>En ejecución</v>
          </cell>
          <cell r="DQ803" t="str">
            <v>Adición y prorroga</v>
          </cell>
          <cell r="DR803" t="str">
            <v>N/A</v>
          </cell>
          <cell r="DS803" t="str">
            <v>PSICOLOGIA</v>
          </cell>
          <cell r="DT803" t="str">
            <v>N/A</v>
          </cell>
          <cell r="DU803" t="str">
            <v>FEMENINO</v>
          </cell>
        </row>
        <row r="804">
          <cell r="AY804" t="str">
            <v>JEP-709-2023</v>
          </cell>
          <cell r="AZ804" t="str">
            <v>JEP-CSPO-694-2023</v>
          </cell>
          <cell r="BA804" t="str">
            <v>Laura Paredes</v>
          </cell>
          <cell r="BB804">
            <v>45121</v>
          </cell>
          <cell r="BC804" t="str">
            <v>Juan Carlos Camargo Perez</v>
          </cell>
          <cell r="BD804" t="str">
            <v>Contratos o convenios que no requieren pluralidad de ofertas</v>
          </cell>
          <cell r="BE804" t="str">
            <v>1. Prestación de servicios</v>
          </cell>
          <cell r="BF804" t="str">
            <v>Cédula de ciudadanía</v>
          </cell>
          <cell r="BG804">
            <v>88179540</v>
          </cell>
          <cell r="BH804">
            <v>5</v>
          </cell>
          <cell r="BI804" t="str">
            <v>Persona Natural</v>
          </cell>
          <cell r="BJ804" t="str">
            <v>Bogotá D.C.</v>
          </cell>
          <cell r="BK804" t="str">
            <v>Prestar servicios para apoyar a la secretaría ejecutiva en la gestión y análisis  de información estadística y geográfica relativa al monitoreo integral,  en apoyo a la verificación judicial.</v>
          </cell>
          <cell r="BL804" t="str">
            <v>Administrativo Transversal</v>
          </cell>
          <cell r="BM804" t="str">
            <v>Harvey Danilo Suárez Morales</v>
          </cell>
          <cell r="BN804" t="str">
            <v>Secretaría Ejecutiva</v>
          </cell>
          <cell r="BO804" t="str">
            <v>AA- Equipo de Monitoreo Integral</v>
          </cell>
          <cell r="BP804" t="str">
            <v>Gladys Celeide Prada Pardo</v>
          </cell>
          <cell r="BQ804">
            <v>60335962</v>
          </cell>
          <cell r="BR804" t="str">
            <v>AA - Oficina Asesora de Monitoreo Integral</v>
          </cell>
          <cell r="BS804" t="str">
            <v>N/A</v>
          </cell>
          <cell r="BT804" t="str">
            <v>N/A</v>
          </cell>
          <cell r="BU804" t="str">
            <v>N/A</v>
          </cell>
          <cell r="BV804" t="str">
            <v>Inversión</v>
          </cell>
          <cell r="BW804">
            <v>21246388</v>
          </cell>
          <cell r="BX804" t="str">
            <v>N/A</v>
          </cell>
          <cell r="BY804" t="str">
            <v>N/A</v>
          </cell>
          <cell r="BZ804">
            <v>3794000</v>
          </cell>
          <cell r="CA804" t="str">
            <v>N/A</v>
          </cell>
          <cell r="CB804">
            <v>100923</v>
          </cell>
          <cell r="CC804">
            <v>390323</v>
          </cell>
          <cell r="CD804">
            <v>2022011000068</v>
          </cell>
          <cell r="CE804">
            <v>45125</v>
          </cell>
          <cell r="CF804">
            <v>45126</v>
          </cell>
          <cell r="CG804" t="str">
            <v>N/A</v>
          </cell>
          <cell r="CH804" t="str">
            <v>N/A</v>
          </cell>
          <cell r="CI804" t="str">
            <v>N/A</v>
          </cell>
          <cell r="CJ804" t="str">
            <v>N/A</v>
          </cell>
          <cell r="CK804" t="str">
            <v>N/A</v>
          </cell>
          <cell r="CL804">
            <v>0</v>
          </cell>
          <cell r="CM804" t="str">
            <v>N/A</v>
          </cell>
          <cell r="CN804">
            <v>0</v>
          </cell>
          <cell r="CO804" t="str">
            <v>N/A</v>
          </cell>
          <cell r="CP804">
            <v>0</v>
          </cell>
          <cell r="CQ804" t="str">
            <v>N/A</v>
          </cell>
          <cell r="CR804">
            <v>0</v>
          </cell>
          <cell r="CS804" t="str">
            <v>N/A</v>
          </cell>
          <cell r="CT804">
            <v>0</v>
          </cell>
          <cell r="CU804" t="str">
            <v>N/A</v>
          </cell>
          <cell r="CV804">
            <v>0</v>
          </cell>
          <cell r="CW804">
            <v>21246388</v>
          </cell>
          <cell r="CX804" t="str">
            <v>NO</v>
          </cell>
          <cell r="CY804" t="str">
            <v>N/A</v>
          </cell>
          <cell r="CZ804" t="str">
            <v>N/A</v>
          </cell>
          <cell r="DA804" t="str">
            <v>N/A</v>
          </cell>
          <cell r="DB804">
            <v>45291</v>
          </cell>
          <cell r="DC804">
            <v>45291</v>
          </cell>
          <cell r="DD804">
            <v>-51</v>
          </cell>
          <cell r="DE804" t="str">
            <v>NO</v>
          </cell>
          <cell r="DF804" t="str">
            <v>Bogotá D.C.</v>
          </cell>
          <cell r="DG804" t="str">
            <v>Cumplimiento</v>
          </cell>
          <cell r="DH804" t="str">
            <v>340 47 994000047280</v>
          </cell>
          <cell r="DI804">
            <v>0</v>
          </cell>
          <cell r="DJ804" t="str">
            <v>Aseguradora Solidaria de Colombia</v>
          </cell>
          <cell r="DK804">
            <v>45125</v>
          </cell>
          <cell r="DL804" t="str">
            <v>18/07/2023 - 10/07/2024</v>
          </cell>
          <cell r="DM804">
            <v>45125</v>
          </cell>
          <cell r="DN804" t="str">
            <v>https://jepcolombia.sharepoint.com/:b:/g/SE/DAJ/SDC/EeiS6lb1bHpIvgmwP9LO2GwB_QFPxV4L70b8TyVYyucQQA?e=g0qrVx</v>
          </cell>
          <cell r="DO804" t="str">
            <v>Ninguna</v>
          </cell>
          <cell r="DP804" t="str">
            <v>Terminado</v>
          </cell>
          <cell r="DQ804" t="str">
            <v>Ingreso</v>
          </cell>
          <cell r="DR804" t="str">
            <v>N/A</v>
          </cell>
          <cell r="DS804" t="str">
            <v>TECNOLOGO EN ANALISIS Y DESARROLLO DE SISTEMAS DE INFORMACIÓN</v>
          </cell>
          <cell r="DT804" t="str">
            <v>N/A</v>
          </cell>
          <cell r="DU804" t="str">
            <v>MASCULINO</v>
          </cell>
        </row>
        <row r="805">
          <cell r="AY805" t="str">
            <v>JEP-772-2023</v>
          </cell>
          <cell r="AZ805" t="str">
            <v>JEP-CSPO-746-2023</v>
          </cell>
          <cell r="BA805" t="str">
            <v>Clara Torres</v>
          </cell>
          <cell r="BB805">
            <v>45181</v>
          </cell>
          <cell r="BC805" t="str">
            <v>Folco Zaffalon</v>
          </cell>
          <cell r="BD805" t="str">
            <v>Contratos o convenios que no requieren pluralidad de ofertas</v>
          </cell>
          <cell r="BE805" t="str">
            <v>1. Prestación de servicios</v>
          </cell>
          <cell r="BF805" t="str">
            <v>Cedula de extranjería</v>
          </cell>
          <cell r="BG805">
            <v>444275</v>
          </cell>
          <cell r="BH805">
            <v>3</v>
          </cell>
          <cell r="BI805" t="str">
            <v>Persona Natural</v>
          </cell>
          <cell r="BJ805" t="str">
            <v>Bogotá D.C.</v>
          </cell>
          <cell r="BK805" t="str">
            <v>Prestar servicios profesionales especializados para apoyar y acompañar a las salas y secciones de la JEP, en el análisis y estructuración de información para el trámite y preparación de las versiones voluntarias</v>
          </cell>
          <cell r="BL805" t="str">
            <v>Misional</v>
          </cell>
          <cell r="BM805" t="str">
            <v>Harvey Danilo Suárez Morales</v>
          </cell>
          <cell r="BN805" t="str">
            <v>Secretaría Ejecutiva</v>
          </cell>
          <cell r="BO805" t="str">
            <v>B- Subsecretaría Ejecutiva</v>
          </cell>
          <cell r="BP805" t="str">
            <v>Gustavo Adolfo Salazar Arbelaez</v>
          </cell>
          <cell r="BQ805">
            <v>79326990</v>
          </cell>
          <cell r="BR805" t="str">
            <v>F - Magistratura</v>
          </cell>
          <cell r="BS805" t="str">
            <v>N/A</v>
          </cell>
          <cell r="BT805" t="str">
            <v>N/A</v>
          </cell>
          <cell r="BU805" t="str">
            <v>Mgdo. Gustavo Adolfo Salazar Arbeláez</v>
          </cell>
          <cell r="BV805" t="str">
            <v>Inversión</v>
          </cell>
          <cell r="BW805">
            <v>43564011</v>
          </cell>
          <cell r="BX805" t="str">
            <v>N/A</v>
          </cell>
          <cell r="BY805" t="str">
            <v>N/A</v>
          </cell>
          <cell r="BZ805">
            <v>12446862</v>
          </cell>
          <cell r="CA805" t="str">
            <v>N/A</v>
          </cell>
          <cell r="CB805">
            <v>100323</v>
          </cell>
          <cell r="CC805" t="str">
            <v xml:space="preserve">	532723</v>
          </cell>
          <cell r="CD805" t="str">
            <v xml:space="preserve">	2022011000068</v>
          </cell>
          <cell r="CE805">
            <v>45184</v>
          </cell>
          <cell r="CF805">
            <v>45187</v>
          </cell>
          <cell r="CG805" t="str">
            <v>N/A</v>
          </cell>
          <cell r="CH805" t="str">
            <v>N/A</v>
          </cell>
          <cell r="CI805" t="str">
            <v>N/A</v>
          </cell>
          <cell r="CJ805" t="str">
            <v>N/A</v>
          </cell>
          <cell r="CK805" t="str">
            <v>N/A</v>
          </cell>
          <cell r="CL805">
            <v>0</v>
          </cell>
          <cell r="CM805" t="str">
            <v>N/A</v>
          </cell>
          <cell r="CN805">
            <v>0</v>
          </cell>
          <cell r="CO805" t="str">
            <v>N/A</v>
          </cell>
          <cell r="CP805">
            <v>0</v>
          </cell>
          <cell r="CQ805" t="str">
            <v>N/A</v>
          </cell>
          <cell r="CR805">
            <v>0</v>
          </cell>
          <cell r="CS805" t="str">
            <v>N/A</v>
          </cell>
          <cell r="CT805">
            <v>0</v>
          </cell>
          <cell r="CU805" t="str">
            <v>N/A</v>
          </cell>
          <cell r="CV805">
            <v>0</v>
          </cell>
          <cell r="CW805">
            <v>43564011</v>
          </cell>
          <cell r="CX805" t="str">
            <v>NO</v>
          </cell>
          <cell r="CY805" t="str">
            <v>N/A</v>
          </cell>
          <cell r="CZ805" t="str">
            <v>N/A</v>
          </cell>
          <cell r="DA805" t="str">
            <v>N/A</v>
          </cell>
          <cell r="DB805">
            <v>45291</v>
          </cell>
          <cell r="DC805">
            <v>45291</v>
          </cell>
          <cell r="DD805">
            <v>-51</v>
          </cell>
          <cell r="DE805" t="str">
            <v>NO</v>
          </cell>
          <cell r="DF805" t="str">
            <v>Bogotá D.C.</v>
          </cell>
          <cell r="DG805" t="str">
            <v>Cumplimiento</v>
          </cell>
          <cell r="DH805" t="str">
            <v>21-45-101422362</v>
          </cell>
          <cell r="DI805">
            <v>0</v>
          </cell>
          <cell r="DJ805" t="str">
            <v>Seguros del Estado S.A.</v>
          </cell>
          <cell r="DK805">
            <v>45184</v>
          </cell>
          <cell r="DL805" t="str">
            <v>18/09/2023 - 01/07/2024</v>
          </cell>
          <cell r="DM805">
            <v>45187</v>
          </cell>
          <cell r="DN805" t="str">
            <v>https://jepcolombia.sharepoint.com/:b:/g/SE/DAJ/SDC/EQAOCZLX4NhLuT5V5iycM6QBL7G3F3aClZsSTK1d9q0sLQ?e=fCaoKK</v>
          </cell>
          <cell r="DO805" t="str">
            <v>Ninguna</v>
          </cell>
          <cell r="DP805" t="str">
            <v>Terminado</v>
          </cell>
          <cell r="DQ805" t="str">
            <v>Ingreso</v>
          </cell>
          <cell r="DR805" t="str">
            <v>N/A</v>
          </cell>
          <cell r="DS805" t="str">
            <v>CIENCIAS INTERNACIONALES Y DIPLOMATICAS</v>
          </cell>
          <cell r="DT805" t="str">
            <v>N/A</v>
          </cell>
          <cell r="DU805" t="str">
            <v>MASCULINO</v>
          </cell>
        </row>
        <row r="806">
          <cell r="AY806" t="str">
            <v>JEP-696-2023</v>
          </cell>
          <cell r="AZ806" t="str">
            <v>JEP-CSPO-683-2023</v>
          </cell>
          <cell r="BA806" t="str">
            <v>Paola Casas</v>
          </cell>
          <cell r="BB806">
            <v>45114</v>
          </cell>
          <cell r="BC806" t="str">
            <v>CENTRO NACIONAL DE MEMORIA HISTORICA</v>
          </cell>
          <cell r="BD806" t="str">
            <v>Contratos o convenios que no requieren pluralidad de ofertas</v>
          </cell>
          <cell r="BE806" t="str">
            <v xml:space="preserve">5. Convenio interadministrativo </v>
          </cell>
          <cell r="BF806" t="str">
            <v>NIT</v>
          </cell>
          <cell r="BG806">
            <v>900492141</v>
          </cell>
          <cell r="BH806">
            <v>5</v>
          </cell>
          <cell r="BI806" t="str">
            <v>Persona Jurídica</v>
          </cell>
          <cell r="BJ806" t="str">
            <v>Bogotá D.C.</v>
          </cell>
          <cell r="BK806" t="str">
            <v>Aunar esfuerzos técnicos y administrativos entre la JEP y EL CNMH para el intercambio de información, la cooperación técnica, así como promover la estructuración, viabilización e implementación de planes, programas y proyectos restaurativos que contribuyan a la reparación de las víctimas, en los que se puedan vincular a comparecientes al desarrollo de trabajos, obras o actividades con contenido reparador y restaurador, en el marco de las líneas del Sistema Restaurativo, especialmente en materia</v>
          </cell>
          <cell r="BL806" t="str">
            <v>Funciones de la dependencia</v>
          </cell>
          <cell r="BM806" t="str">
            <v>Harvey Danilo Suárez Morales</v>
          </cell>
          <cell r="BN806" t="str">
            <v>Secretaría Ejecutiva</v>
          </cell>
          <cell r="BO806" t="str">
            <v>AA- Equipo de Monitoreo Integral</v>
          </cell>
          <cell r="BP806" t="str">
            <v>Gladys Celeide Prada Pardo</v>
          </cell>
          <cell r="BQ806">
            <v>60335962</v>
          </cell>
          <cell r="BR806" t="str">
            <v>AA - Oficina Asesora de Monitoreo Integral</v>
          </cell>
          <cell r="BS806" t="str">
            <v>N/A</v>
          </cell>
          <cell r="BT806" t="str">
            <v>N/A</v>
          </cell>
          <cell r="BU806" t="str">
            <v>N/A</v>
          </cell>
          <cell r="BV806" t="str">
            <v>N/A</v>
          </cell>
          <cell r="BW806">
            <v>0</v>
          </cell>
          <cell r="BX806" t="str">
            <v>N/A</v>
          </cell>
          <cell r="BY806" t="str">
            <v>N/A</v>
          </cell>
          <cell r="BZ806" t="str">
            <v>N/A</v>
          </cell>
          <cell r="CA806" t="str">
            <v>N/A</v>
          </cell>
          <cell r="CB806" t="str">
            <v>N/A</v>
          </cell>
          <cell r="CC806" t="str">
            <v>N/A</v>
          </cell>
          <cell r="CD806" t="str">
            <v>N/A</v>
          </cell>
          <cell r="CE806">
            <v>45195</v>
          </cell>
          <cell r="CF806">
            <v>45195</v>
          </cell>
          <cell r="CG806" t="str">
            <v>N/A</v>
          </cell>
          <cell r="CH806" t="str">
            <v>N/A</v>
          </cell>
          <cell r="CI806" t="str">
            <v>N/A</v>
          </cell>
          <cell r="CJ806" t="str">
            <v>N/A</v>
          </cell>
          <cell r="CK806" t="str">
            <v>N/A</v>
          </cell>
          <cell r="CL806">
            <v>0</v>
          </cell>
          <cell r="CM806" t="str">
            <v>N/A</v>
          </cell>
          <cell r="CN806">
            <v>0</v>
          </cell>
          <cell r="CO806" t="str">
            <v>N/A</v>
          </cell>
          <cell r="CP806">
            <v>0</v>
          </cell>
          <cell r="CQ806" t="str">
            <v>N/A</v>
          </cell>
          <cell r="CR806">
            <v>0</v>
          </cell>
          <cell r="CS806" t="str">
            <v>N/A</v>
          </cell>
          <cell r="CT806">
            <v>0</v>
          </cell>
          <cell r="CU806" t="str">
            <v>N/A</v>
          </cell>
          <cell r="CV806">
            <v>0</v>
          </cell>
          <cell r="CW806">
            <v>0</v>
          </cell>
          <cell r="CX806" t="str">
            <v>NO</v>
          </cell>
          <cell r="CY806" t="str">
            <v>N/A</v>
          </cell>
          <cell r="CZ806" t="str">
            <v>N/A</v>
          </cell>
          <cell r="DA806" t="str">
            <v>N/A</v>
          </cell>
          <cell r="DB806">
            <v>47021</v>
          </cell>
          <cell r="DC806">
            <v>47021</v>
          </cell>
          <cell r="DD806">
            <v>1679</v>
          </cell>
          <cell r="DE806" t="str">
            <v>SI</v>
          </cell>
          <cell r="DF806" t="str">
            <v>Bogotá D.C.</v>
          </cell>
          <cell r="DG806" t="str">
            <v>N/A</v>
          </cell>
          <cell r="DH806" t="str">
            <v>N/A</v>
          </cell>
          <cell r="DI806" t="str">
            <v>N/A</v>
          </cell>
          <cell r="DJ806" t="str">
            <v>N/A</v>
          </cell>
          <cell r="DK806" t="str">
            <v>N/A</v>
          </cell>
          <cell r="DL806" t="str">
            <v>N/A</v>
          </cell>
          <cell r="DM806" t="str">
            <v>N/A</v>
          </cell>
          <cell r="DN806" t="str">
            <v>N/A</v>
          </cell>
          <cell r="DO806" t="str">
            <v>Ninguna</v>
          </cell>
          <cell r="DP806" t="str">
            <v>En ejecución</v>
          </cell>
          <cell r="DQ806" t="str">
            <v>Ingreso</v>
          </cell>
          <cell r="DR806" t="str">
            <v>N/A</v>
          </cell>
          <cell r="DS806" t="str">
            <v>N/A</v>
          </cell>
          <cell r="DT806" t="str">
            <v>N/A</v>
          </cell>
          <cell r="DU806" t="str">
            <v>N/A</v>
          </cell>
        </row>
        <row r="807">
          <cell r="AY807" t="str">
            <v>JEP-697-2023</v>
          </cell>
          <cell r="AZ807" t="str">
            <v>JEP-CSPO-684-2023</v>
          </cell>
          <cell r="BA807" t="str">
            <v>Mateo Avila</v>
          </cell>
          <cell r="BB807">
            <v>45117</v>
          </cell>
          <cell r="BC807" t="str">
            <v>PONTIFICIA UNIVERSIDAD JAVERIANA</v>
          </cell>
          <cell r="BD807" t="str">
            <v>Contratos o convenios que no requieren pluralidad de ofertas</v>
          </cell>
          <cell r="BE807" t="str">
            <v>7. Convenios con otras organizaciones</v>
          </cell>
          <cell r="BF807" t="str">
            <v>NIT</v>
          </cell>
          <cell r="BG807">
            <v>860013720</v>
          </cell>
          <cell r="BH807">
            <v>1</v>
          </cell>
          <cell r="BI807" t="str">
            <v>Persona Jurídica</v>
          </cell>
          <cell r="BJ807" t="str">
            <v>Bogotá D.C.</v>
          </cell>
          <cell r="BK807" t="str">
            <v>Aunar esfuerzos pedagógicos, académicos, técnicos tecnológicos, logísticos, humanos y administrativos, para adelantar acciones conjuntas en temas de interés recíproco a cada una de las partes, en áreas de formación, investigación y extensión, asistencia técnica, administrativa y académica, y en todas las demás formas de acción universitaria, que contribuyan al propósito común de mejorar la comprensión de la justicia transicional y aportar a la reconciliación y construcción de paz en Colombia</v>
          </cell>
          <cell r="BL807" t="str">
            <v>Funciones de la dependencia</v>
          </cell>
          <cell r="BM807" t="str">
            <v>Harvey Danilo Suárez Morales</v>
          </cell>
          <cell r="BN807" t="str">
            <v>Secretaría Ejecutiva</v>
          </cell>
          <cell r="BO807" t="str">
            <v>AA- Subdirección de Fortalecimiento Institucional</v>
          </cell>
          <cell r="BP807" t="str">
            <v>Luz Amanda Granados Urrea</v>
          </cell>
          <cell r="BQ807">
            <v>51746389</v>
          </cell>
          <cell r="BR807" t="str">
            <v>AA- Subdirección de Fortalecimiento Institucional</v>
          </cell>
          <cell r="BS807" t="str">
            <v>N/A</v>
          </cell>
          <cell r="BT807" t="str">
            <v>N/A</v>
          </cell>
          <cell r="BU807" t="str">
            <v>N/A</v>
          </cell>
          <cell r="BV807" t="str">
            <v>N/A</v>
          </cell>
          <cell r="BW807">
            <v>0</v>
          </cell>
          <cell r="BX807" t="str">
            <v>N/A</v>
          </cell>
          <cell r="BY807" t="str">
            <v>N/A</v>
          </cell>
          <cell r="BZ807" t="str">
            <v>N/A</v>
          </cell>
          <cell r="CA807" t="str">
            <v>N/A</v>
          </cell>
          <cell r="CB807" t="str">
            <v>N/A</v>
          </cell>
          <cell r="CC807" t="str">
            <v>N/A</v>
          </cell>
          <cell r="CD807" t="str">
            <v>N/A</v>
          </cell>
          <cell r="CE807">
            <v>45139</v>
          </cell>
          <cell r="CF807">
            <v>45140</v>
          </cell>
          <cell r="CG807" t="str">
            <v>N/A</v>
          </cell>
          <cell r="CH807" t="str">
            <v>N/A</v>
          </cell>
          <cell r="CI807" t="str">
            <v>N/A</v>
          </cell>
          <cell r="CJ807" t="str">
            <v>N/A</v>
          </cell>
          <cell r="CK807" t="str">
            <v>N/A</v>
          </cell>
          <cell r="CL807">
            <v>0</v>
          </cell>
          <cell r="CM807" t="str">
            <v>N/A</v>
          </cell>
          <cell r="CN807">
            <v>0</v>
          </cell>
          <cell r="CO807" t="str">
            <v>N/A</v>
          </cell>
          <cell r="CP807">
            <v>0</v>
          </cell>
          <cell r="CQ807" t="str">
            <v>N/A</v>
          </cell>
          <cell r="CR807">
            <v>0</v>
          </cell>
          <cell r="CS807" t="str">
            <v>N/A</v>
          </cell>
          <cell r="CT807">
            <v>0</v>
          </cell>
          <cell r="CU807" t="str">
            <v>N/A</v>
          </cell>
          <cell r="CV807">
            <v>0</v>
          </cell>
          <cell r="CW807">
            <v>0</v>
          </cell>
          <cell r="CX807" t="str">
            <v>NO</v>
          </cell>
          <cell r="CY807" t="str">
            <v>N/A</v>
          </cell>
          <cell r="CZ807" t="str">
            <v>N/A</v>
          </cell>
          <cell r="DA807" t="str">
            <v>N/A</v>
          </cell>
          <cell r="DB807">
            <v>46935</v>
          </cell>
          <cell r="DC807">
            <v>46935</v>
          </cell>
          <cell r="DD807">
            <v>1593</v>
          </cell>
          <cell r="DE807" t="str">
            <v>SI</v>
          </cell>
          <cell r="DF807" t="str">
            <v>Bogotá D.C.</v>
          </cell>
          <cell r="DG807" t="str">
            <v>N/A</v>
          </cell>
          <cell r="DH807" t="str">
            <v>N/A</v>
          </cell>
          <cell r="DI807" t="str">
            <v>N/A</v>
          </cell>
          <cell r="DJ807" t="str">
            <v>N/A</v>
          </cell>
          <cell r="DK807" t="str">
            <v>N/A</v>
          </cell>
          <cell r="DL807" t="str">
            <v>N/A</v>
          </cell>
          <cell r="DM807" t="str">
            <v>N/A</v>
          </cell>
          <cell r="DN807" t="str">
            <v>N/A</v>
          </cell>
          <cell r="DO807" t="str">
            <v>Ninguna</v>
          </cell>
          <cell r="DP807" t="str">
            <v>En ejecución</v>
          </cell>
          <cell r="DQ807" t="str">
            <v>Ingreso</v>
          </cell>
          <cell r="DR807" t="str">
            <v>N/A</v>
          </cell>
          <cell r="DS807" t="str">
            <v>N/A</v>
          </cell>
          <cell r="DT807" t="str">
            <v>N/A</v>
          </cell>
          <cell r="DU807" t="str">
            <v>N/A</v>
          </cell>
        </row>
        <row r="808">
          <cell r="AY808" t="str">
            <v>JEP-707-2023</v>
          </cell>
          <cell r="AZ808" t="str">
            <v>JEP-CSPO-693-2023</v>
          </cell>
          <cell r="BA808" t="str">
            <v>Mateo Avila</v>
          </cell>
          <cell r="BB808">
            <v>45120</v>
          </cell>
          <cell r="BC808" t="str">
            <v>UNIVERSIDAD EXTERNADO DE COLOMBIA</v>
          </cell>
          <cell r="BD808" t="str">
            <v>Contratos o convenios que no requieren pluralidad de ofertas</v>
          </cell>
          <cell r="BE808" t="str">
            <v>7. Convenios con otras organizaciones</v>
          </cell>
          <cell r="BF808" t="str">
            <v>NIT</v>
          </cell>
          <cell r="BG808">
            <v>860014918</v>
          </cell>
          <cell r="BH808">
            <v>7</v>
          </cell>
          <cell r="BI808" t="str">
            <v>Persona Jurídica</v>
          </cell>
          <cell r="BJ808" t="str">
            <v>Bogotá D.C.</v>
          </cell>
          <cell r="BK808" t="str">
            <v>Aunar esfuerzos pedagógicos, académicos, técnicos tecnológicos, logísticos, humanos y administrativos, para adelantar acciones conjuntas en temas de interés recíproco a cada una de las partes, en áreas de formación, investigación y extensión, asistencia técnica, administrativa y académica, y en todas las demás formas de acción universitaria, que contribuyan al propósito común de mejorar la comprensión de la justicia transicional y aportar a la reconciliación y construcción de paz en Colombia</v>
          </cell>
          <cell r="BL808" t="str">
            <v>Funciones de la dependencia</v>
          </cell>
          <cell r="BM808" t="str">
            <v>Harvey Danilo Suárez Morales</v>
          </cell>
          <cell r="BN808" t="str">
            <v>Secretaría Ejecutiva</v>
          </cell>
          <cell r="BO808" t="str">
            <v>AA- Subdirección de Fortalecimiento Institucional</v>
          </cell>
          <cell r="BP808" t="str">
            <v>Luz Amanda Granados Urrea</v>
          </cell>
          <cell r="BQ808">
            <v>51746389</v>
          </cell>
          <cell r="BR808" t="str">
            <v>AA- Subdirección de Fortalecimiento Institucional</v>
          </cell>
          <cell r="BS808" t="str">
            <v>N/A</v>
          </cell>
          <cell r="BT808" t="str">
            <v>N/A</v>
          </cell>
          <cell r="BU808" t="str">
            <v>N/A</v>
          </cell>
          <cell r="BV808" t="str">
            <v>N/A</v>
          </cell>
          <cell r="BW808">
            <v>0</v>
          </cell>
          <cell r="BX808" t="str">
            <v>N/A</v>
          </cell>
          <cell r="BY808" t="str">
            <v>N/A</v>
          </cell>
          <cell r="BZ808" t="str">
            <v>N/A</v>
          </cell>
          <cell r="CA808" t="str">
            <v>N/A</v>
          </cell>
          <cell r="CB808" t="str">
            <v>N/A</v>
          </cell>
          <cell r="CC808" t="str">
            <v>N/A</v>
          </cell>
          <cell r="CD808" t="str">
            <v>N/A</v>
          </cell>
          <cell r="CE808">
            <v>45131</v>
          </cell>
          <cell r="CF808">
            <v>45131</v>
          </cell>
          <cell r="CG808" t="str">
            <v>N/A</v>
          </cell>
          <cell r="CH808" t="str">
            <v>N/A</v>
          </cell>
          <cell r="CI808" t="str">
            <v>N/A</v>
          </cell>
          <cell r="CJ808" t="str">
            <v>N/A</v>
          </cell>
          <cell r="CK808" t="str">
            <v>N/A</v>
          </cell>
          <cell r="CL808">
            <v>0</v>
          </cell>
          <cell r="CM808" t="str">
            <v>N/A</v>
          </cell>
          <cell r="CN808">
            <v>0</v>
          </cell>
          <cell r="CO808" t="str">
            <v>N/A</v>
          </cell>
          <cell r="CP808">
            <v>0</v>
          </cell>
          <cell r="CQ808" t="str">
            <v>N/A</v>
          </cell>
          <cell r="CR808">
            <v>0</v>
          </cell>
          <cell r="CS808" t="str">
            <v>N/A</v>
          </cell>
          <cell r="CT808">
            <v>0</v>
          </cell>
          <cell r="CU808" t="str">
            <v>N/A</v>
          </cell>
          <cell r="CV808">
            <v>0</v>
          </cell>
          <cell r="CW808">
            <v>0</v>
          </cell>
          <cell r="CX808" t="str">
            <v>NO</v>
          </cell>
          <cell r="CY808" t="str">
            <v>N/A</v>
          </cell>
          <cell r="CZ808" t="str">
            <v>N/A</v>
          </cell>
          <cell r="DA808" t="str">
            <v>N/A</v>
          </cell>
          <cell r="DB808">
            <v>46948</v>
          </cell>
          <cell r="DC808">
            <v>46948</v>
          </cell>
          <cell r="DD808">
            <v>1606</v>
          </cell>
          <cell r="DE808" t="str">
            <v>SI</v>
          </cell>
          <cell r="DF808" t="str">
            <v>Bogotá D.C.</v>
          </cell>
          <cell r="DG808" t="str">
            <v>N/A</v>
          </cell>
          <cell r="DH808" t="str">
            <v>N/A</v>
          </cell>
          <cell r="DI808" t="str">
            <v>N/A</v>
          </cell>
          <cell r="DJ808" t="str">
            <v>N/A</v>
          </cell>
          <cell r="DK808" t="str">
            <v>N/A</v>
          </cell>
          <cell r="DL808" t="str">
            <v>N/A</v>
          </cell>
          <cell r="DM808" t="str">
            <v>N/A</v>
          </cell>
          <cell r="DN808" t="str">
            <v>N/A</v>
          </cell>
          <cell r="DO808" t="str">
            <v>Ninguna</v>
          </cell>
          <cell r="DP808" t="str">
            <v>En ejecución</v>
          </cell>
          <cell r="DQ808" t="str">
            <v>Ingreso</v>
          </cell>
          <cell r="DR808" t="str">
            <v>N/A</v>
          </cell>
          <cell r="DS808" t="str">
            <v>N/A</v>
          </cell>
          <cell r="DT808" t="str">
            <v>N/A</v>
          </cell>
          <cell r="DU808" t="str">
            <v>N/A</v>
          </cell>
        </row>
        <row r="809">
          <cell r="AY809" t="str">
            <v>OC-122554-2023</v>
          </cell>
          <cell r="AZ809" t="str">
            <v>JEP-TVEC-012-2023</v>
          </cell>
          <cell r="BA809" t="str">
            <v>Arinson Ruiz</v>
          </cell>
          <cell r="BB809">
            <v>45281</v>
          </cell>
          <cell r="BC809" t="str">
            <v>CONSORCIO KIOS</v>
          </cell>
          <cell r="BD809" t="str">
            <v>Orden de compra</v>
          </cell>
          <cell r="BE809" t="str">
            <v>Compraventa</v>
          </cell>
          <cell r="BF809" t="str">
            <v>NIT</v>
          </cell>
          <cell r="BG809">
            <v>901681580</v>
          </cell>
          <cell r="BH809">
            <v>1</v>
          </cell>
          <cell r="BI809" t="str">
            <v>Persona Jurídica</v>
          </cell>
          <cell r="BJ809" t="str">
            <v>Villavicencio</v>
          </cell>
          <cell r="BK809" t="str">
            <v>Prestar el servicio integral de aseo y cafetería incluido suministro de insumos, elementos, materiales y equipos requeridos para las instalaciones de la Jurisdicción Especial para la Paz.</v>
          </cell>
          <cell r="BL809" t="str">
            <v>Funciones de la dependencia</v>
          </cell>
          <cell r="BM809" t="str">
            <v>Ana Lucia Rosales Callejas</v>
          </cell>
          <cell r="BN809" t="str">
            <v>Dirección Administrativa y Financiera</v>
          </cell>
          <cell r="BO809" t="str">
            <v>DD- Subdirección de Recursos Físicos e Infraestructura</v>
          </cell>
          <cell r="BP809" t="str">
            <v>Martha Cristina Useche</v>
          </cell>
          <cell r="BQ809">
            <v>52267258</v>
          </cell>
          <cell r="BR809" t="str">
            <v>DD- Subdirección de Recursos Físicos e Infraestructura</v>
          </cell>
          <cell r="BS809" t="str">
            <v>N/A</v>
          </cell>
          <cell r="BT809" t="str">
            <v>N/A</v>
          </cell>
          <cell r="BU809" t="str">
            <v>N/A</v>
          </cell>
          <cell r="BV809" t="str">
            <v>Funcionamiento</v>
          </cell>
          <cell r="BW809">
            <v>890071487.82000005</v>
          </cell>
          <cell r="BX809" t="str">
            <v>N/A</v>
          </cell>
          <cell r="BY809" t="str">
            <v>N/A</v>
          </cell>
          <cell r="BZ809" t="str">
            <v>N/A</v>
          </cell>
          <cell r="CA809" t="str">
            <v>N/A</v>
          </cell>
          <cell r="CB809">
            <v>103723</v>
          </cell>
          <cell r="CC809">
            <v>751823</v>
          </cell>
          <cell r="CD809" t="str">
            <v>N/A</v>
          </cell>
          <cell r="CE809">
            <v>45274</v>
          </cell>
          <cell r="CF809">
            <v>45274</v>
          </cell>
          <cell r="CG809" t="str">
            <v>N/A</v>
          </cell>
          <cell r="CH809" t="str">
            <v>N/A</v>
          </cell>
          <cell r="CI809" t="str">
            <v>N/A</v>
          </cell>
          <cell r="CJ809" t="str">
            <v>N/A</v>
          </cell>
          <cell r="CK809" t="str">
            <v>N/A</v>
          </cell>
          <cell r="CL809">
            <v>0</v>
          </cell>
          <cell r="CM809" t="str">
            <v>N/A</v>
          </cell>
          <cell r="CN809">
            <v>0</v>
          </cell>
          <cell r="CO809" t="str">
            <v>N/A</v>
          </cell>
          <cell r="CP809">
            <v>0</v>
          </cell>
          <cell r="CQ809" t="str">
            <v>N/A</v>
          </cell>
          <cell r="CR809">
            <v>0</v>
          </cell>
          <cell r="CS809" t="str">
            <v>N/A</v>
          </cell>
          <cell r="CT809">
            <v>0</v>
          </cell>
          <cell r="CU809" t="str">
            <v>N/A</v>
          </cell>
          <cell r="CV809">
            <v>0</v>
          </cell>
          <cell r="CW809">
            <v>890071487.82000005</v>
          </cell>
          <cell r="CX809" t="str">
            <v>NO</v>
          </cell>
          <cell r="CY809" t="str">
            <v>N/A</v>
          </cell>
          <cell r="CZ809" t="str">
            <v>N/A</v>
          </cell>
          <cell r="DA809" t="str">
            <v>N/A</v>
          </cell>
          <cell r="DB809">
            <v>45521</v>
          </cell>
          <cell r="DC809">
            <v>45521</v>
          </cell>
          <cell r="DD809">
            <v>179</v>
          </cell>
          <cell r="DE809" t="str">
            <v>SI</v>
          </cell>
          <cell r="DF809"/>
          <cell r="DG809" t="str">
            <v>Cumplimiento
Responsabilidad Civil Extracontractual</v>
          </cell>
          <cell r="DH809" t="str">
            <v>30-44-101056515
30-40-101020465</v>
          </cell>
          <cell r="DI809">
            <v>0</v>
          </cell>
          <cell r="DJ809" t="str">
            <v>Seguros del Estado S.A.</v>
          </cell>
          <cell r="DK809">
            <v>45275</v>
          </cell>
          <cell r="DL809" t="str">
            <v>14/12/2023 - 17/02/2025
14/12/2023 - 16/12/2023</v>
          </cell>
          <cell r="DM809">
            <v>45275</v>
          </cell>
          <cell r="DN809" t="str">
            <v>No se encuentra en la carpeta revisado 23/01/2024</v>
          </cell>
          <cell r="DO809" t="str">
            <v>Ninguna</v>
          </cell>
          <cell r="DP809" t="str">
            <v>En ejecución</v>
          </cell>
          <cell r="DQ809" t="str">
            <v>Ingreso</v>
          </cell>
          <cell r="DR809" t="str">
            <v>N/A</v>
          </cell>
          <cell r="DS809" t="str">
            <v>N/A</v>
          </cell>
          <cell r="DT809" t="str">
            <v>N/A</v>
          </cell>
          <cell r="DU809" t="str">
            <v>N/A</v>
          </cell>
        </row>
        <row r="810">
          <cell r="AY810" t="str">
            <v>JEP-760-2023</v>
          </cell>
          <cell r="AZ810" t="str">
            <v>JEP-CSPO-736-2023</v>
          </cell>
          <cell r="BA810" t="str">
            <v>Laura Paredes</v>
          </cell>
          <cell r="BB810">
            <v>45170</v>
          </cell>
          <cell r="BC810" t="str">
            <v>Tania Isabel Vera Pacheco</v>
          </cell>
          <cell r="BD810" t="str">
            <v>Contratos o convenios que no requieren pluralidad de ofertas</v>
          </cell>
          <cell r="BE810" t="str">
            <v>1. Prestación de servicios</v>
          </cell>
          <cell r="BF810" t="str">
            <v>Cedula de ciudadania</v>
          </cell>
          <cell r="BG810">
            <v>52282518</v>
          </cell>
          <cell r="BH810">
            <v>1</v>
          </cell>
          <cell r="BI810" t="str">
            <v>Persona Natural</v>
          </cell>
          <cell r="BJ810" t="str">
            <v>Bogotá D.C.</v>
          </cell>
          <cell r="BK810" t="str">
            <v>Prestar servicios profesionales en el apoyo y acompañamiento a la Secretaría Ejecutiva en la contestación y seguimiento a las órdenes judiciales y demás asuntos de competencia de la Dirección de Asuntos Jurídicos</v>
          </cell>
          <cell r="BL810" t="str">
            <v>Funciones de la dependencia</v>
          </cell>
          <cell r="BM810" t="str">
            <v>Harvey Danilo Suárez Morales</v>
          </cell>
          <cell r="BN810" t="str">
            <v>Secretaría Ejecutiva</v>
          </cell>
          <cell r="BO810" t="str">
            <v>E- Dirección de Asuntos Jurídicos</v>
          </cell>
          <cell r="BP810" t="str">
            <v>María José Echeverry Hoyos</v>
          </cell>
          <cell r="BQ810">
            <v>51728425</v>
          </cell>
          <cell r="BR810" t="str">
            <v>EE - Departamento de Conceptos y Representación Jurídica</v>
          </cell>
          <cell r="BS810" t="str">
            <v>Ivonne Adriana Díaz Cruz
52.084.485
Encargar a partir del 30 de agosto de 2023 hasta por el término
que dure la ausencia de su titular</v>
          </cell>
          <cell r="BT810" t="str">
            <v>N/A</v>
          </cell>
          <cell r="BU810" t="str">
            <v>N/A</v>
          </cell>
          <cell r="BV810" t="str">
            <v>Inversión</v>
          </cell>
          <cell r="BW810">
            <v>30358196</v>
          </cell>
          <cell r="BX810" t="str">
            <v>N/A</v>
          </cell>
          <cell r="BY810" t="str">
            <v>N/A</v>
          </cell>
          <cell r="BZ810">
            <v>7589549</v>
          </cell>
          <cell r="CA810" t="str">
            <v>N/A</v>
          </cell>
          <cell r="CB810">
            <v>498623</v>
          </cell>
          <cell r="CC810">
            <v>105123</v>
          </cell>
          <cell r="CD810" t="str">
            <v xml:space="preserve">	2022011000068</v>
          </cell>
          <cell r="CE810">
            <v>45174</v>
          </cell>
          <cell r="CF810">
            <v>45175</v>
          </cell>
          <cell r="CG810" t="str">
            <v>N/A</v>
          </cell>
          <cell r="CH810" t="str">
            <v>N/A</v>
          </cell>
          <cell r="CI810" t="str">
            <v>N/A</v>
          </cell>
          <cell r="CJ810" t="str">
            <v>N/A</v>
          </cell>
          <cell r="CK810" t="str">
            <v>N/A</v>
          </cell>
          <cell r="CL810">
            <v>0</v>
          </cell>
          <cell r="CM810" t="str">
            <v>N/A</v>
          </cell>
          <cell r="CN810">
            <v>0</v>
          </cell>
          <cell r="CO810" t="str">
            <v>N/A</v>
          </cell>
          <cell r="CP810">
            <v>0</v>
          </cell>
          <cell r="CQ810" t="str">
            <v>N/A</v>
          </cell>
          <cell r="CR810">
            <v>0</v>
          </cell>
          <cell r="CS810" t="str">
            <v>N/A</v>
          </cell>
          <cell r="CT810">
            <v>0</v>
          </cell>
          <cell r="CU810" t="str">
            <v>N/A</v>
          </cell>
          <cell r="CV810">
            <v>0</v>
          </cell>
          <cell r="CW810">
            <v>30358196</v>
          </cell>
          <cell r="CX810" t="str">
            <v>NO</v>
          </cell>
          <cell r="CY810" t="str">
            <v>N/A</v>
          </cell>
          <cell r="CZ810" t="str">
            <v>N/A</v>
          </cell>
          <cell r="DA810" t="str">
            <v>N/A</v>
          </cell>
          <cell r="DB810">
            <v>45291</v>
          </cell>
          <cell r="DC810">
            <v>45291</v>
          </cell>
          <cell r="DD810">
            <v>-51</v>
          </cell>
          <cell r="DE810" t="str">
            <v>NO</v>
          </cell>
          <cell r="DF810" t="str">
            <v>Bogotá D.C.</v>
          </cell>
          <cell r="DG810" t="str">
            <v>Cumplimiento</v>
          </cell>
          <cell r="DH810" t="str">
            <v>21-47-101031599</v>
          </cell>
          <cell r="DI810">
            <v>0</v>
          </cell>
          <cell r="DJ810" t="str">
            <v>Seguros del Estado S.A.</v>
          </cell>
          <cell r="DK810">
            <v>45174</v>
          </cell>
          <cell r="DL810" t="str">
            <v>05/09/2023 - 15/07/2024</v>
          </cell>
          <cell r="DM810">
            <v>45175</v>
          </cell>
          <cell r="DN810" t="str">
            <v>https://jepcolombia.sharepoint.com/:b:/g/SE/DAJ/SDC/EUSLbSnbVVVBmnlMwfxmxoYBPaHd-_StAiqR6LIOVcz7qQ?e=g3l3bL</v>
          </cell>
          <cell r="DO810" t="str">
            <v>Ninguna</v>
          </cell>
          <cell r="DP810" t="str">
            <v>Terminado</v>
          </cell>
          <cell r="DQ810" t="str">
            <v>Ingreso</v>
          </cell>
          <cell r="DR810" t="str">
            <v>N/A</v>
          </cell>
          <cell r="DS810" t="str">
            <v>DERECHO</v>
          </cell>
          <cell r="DT810" t="str">
            <v>N/A</v>
          </cell>
          <cell r="DU810" t="str">
            <v>FEMENINO</v>
          </cell>
        </row>
        <row r="811">
          <cell r="AY811" t="str">
            <v>JEP-753-2023</v>
          </cell>
          <cell r="AZ811" t="str">
            <v>JEP-CSPO-730-2023</v>
          </cell>
          <cell r="BA811" t="str">
            <v>Clara Torres</v>
          </cell>
          <cell r="BB811">
            <v>45163</v>
          </cell>
          <cell r="BC811" t="str">
            <v>Aurora Margarita Wberth Cotes</v>
          </cell>
          <cell r="BD811" t="str">
            <v>Contratos o convenios que no requieren pluralidad de ofertas</v>
          </cell>
          <cell r="BE811" t="str">
            <v>1. Prestación de servicios</v>
          </cell>
          <cell r="BF811" t="str">
            <v>Cédula de ciudadanía</v>
          </cell>
          <cell r="BG811">
            <v>1118818872</v>
          </cell>
          <cell r="BH811">
            <v>7</v>
          </cell>
          <cell r="BI811" t="str">
            <v>Persona Natural</v>
          </cell>
          <cell r="BJ811" t="str">
            <v>Bogotá D.C.</v>
          </cell>
          <cell r="BK811" t="str">
            <v>Prestación de servicios profesionales para apoyar y acompañar a la Jurisdicción en el seguimiento y relacionamiento con el Congreso de la República y otros actores estratégicos de interés de la JEP y del SIP</v>
          </cell>
          <cell r="BL811" t="str">
            <v>Administrativo Transversal</v>
          </cell>
          <cell r="BM811" t="str">
            <v>Harvey Danilo Suárez Morales</v>
          </cell>
          <cell r="BN811" t="str">
            <v>Secretaría Ejecutiva</v>
          </cell>
          <cell r="BO811" t="str">
            <v>A- Despacho Secretaría Ejecutiva</v>
          </cell>
          <cell r="BP811" t="str">
            <v>Jairo Ernesto Arias Orjuela</v>
          </cell>
          <cell r="BQ811">
            <v>79542112</v>
          </cell>
          <cell r="BR811" t="str">
            <v>E - Dirección de Asuntos Jurídicos</v>
          </cell>
          <cell r="BS811" t="str">
            <v>N/A</v>
          </cell>
          <cell r="BT811" t="str">
            <v>N/A</v>
          </cell>
          <cell r="BU811" t="str">
            <v>N/A</v>
          </cell>
          <cell r="BV811" t="str">
            <v>Inversión</v>
          </cell>
          <cell r="BW811">
            <v>36627166</v>
          </cell>
          <cell r="BX811" t="str">
            <v>N/A</v>
          </cell>
          <cell r="BY811" t="str">
            <v>N/A</v>
          </cell>
          <cell r="BZ811">
            <v>8652088</v>
          </cell>
          <cell r="CA811" t="str">
            <v>N/A</v>
          </cell>
          <cell r="CB811">
            <v>106223</v>
          </cell>
          <cell r="CC811" t="str">
            <v xml:space="preserve">	483823</v>
          </cell>
          <cell r="CD811">
            <v>2022011000068</v>
          </cell>
          <cell r="CE811">
            <v>45167</v>
          </cell>
          <cell r="CF811">
            <v>45174</v>
          </cell>
          <cell r="CG811" t="str">
            <v>N/A</v>
          </cell>
          <cell r="CH811" t="str">
            <v>N/A</v>
          </cell>
          <cell r="CI811" t="str">
            <v>N/A</v>
          </cell>
          <cell r="CJ811" t="str">
            <v>N/A</v>
          </cell>
          <cell r="CK811" t="str">
            <v>N/A</v>
          </cell>
          <cell r="CL811">
            <v>0</v>
          </cell>
          <cell r="CM811" t="str">
            <v>N/A</v>
          </cell>
          <cell r="CN811">
            <v>0</v>
          </cell>
          <cell r="CO811" t="str">
            <v>N/A</v>
          </cell>
          <cell r="CP811">
            <v>0</v>
          </cell>
          <cell r="CQ811" t="str">
            <v>N/A</v>
          </cell>
          <cell r="CR811">
            <v>0</v>
          </cell>
          <cell r="CS811" t="str">
            <v>N/A</v>
          </cell>
          <cell r="CT811">
            <v>0</v>
          </cell>
          <cell r="CU811" t="str">
            <v>N/A</v>
          </cell>
          <cell r="CV811">
            <v>0</v>
          </cell>
          <cell r="CW811">
            <v>36627166</v>
          </cell>
          <cell r="CX811" t="str">
            <v>NO</v>
          </cell>
          <cell r="CY811" t="str">
            <v>N/A</v>
          </cell>
          <cell r="CZ811" t="str">
            <v>N/A</v>
          </cell>
          <cell r="DA811" t="str">
            <v>N/A</v>
          </cell>
          <cell r="DB811">
            <v>45291</v>
          </cell>
          <cell r="DC811">
            <v>45291</v>
          </cell>
          <cell r="DD811">
            <v>-51</v>
          </cell>
          <cell r="DE811" t="str">
            <v>NO</v>
          </cell>
          <cell r="DF811" t="str">
            <v>Bogotá D.C.</v>
          </cell>
          <cell r="DG811" t="str">
            <v>Cumplimiento</v>
          </cell>
          <cell r="DH811" t="str">
            <v>11-47-101016371</v>
          </cell>
          <cell r="DI811">
            <v>0</v>
          </cell>
          <cell r="DJ811" t="str">
            <v>Seguros del Estado S.A.</v>
          </cell>
          <cell r="DK811">
            <v>45168</v>
          </cell>
          <cell r="DL811" t="str">
            <v>30/08/2023 - 02/07/2024</v>
          </cell>
          <cell r="DM811">
            <v>45168</v>
          </cell>
          <cell r="DN811" t="str">
            <v>https://jepcolombia.sharepoint.com/:b:/g/SE/DAJ/SDC/EZ6So3uqEhtMnxJfOIwP2NsB3wJ7fk0sJLWHlTS1M41elA?e=rbEvJo</v>
          </cell>
          <cell r="DO811" t="str">
            <v>Ninguna</v>
          </cell>
          <cell r="DP811" t="str">
            <v>Terminado</v>
          </cell>
          <cell r="DQ811" t="str">
            <v>Ingreso</v>
          </cell>
          <cell r="DR811" t="str">
            <v>N/A</v>
          </cell>
          <cell r="DS811" t="str">
            <v>DERECHO</v>
          </cell>
          <cell r="DT811" t="str">
            <v>N/A</v>
          </cell>
          <cell r="DU811" t="str">
            <v>FEMENINO</v>
          </cell>
        </row>
        <row r="812">
          <cell r="AY812" t="str">
            <v>JEP-890-2023</v>
          </cell>
          <cell r="AZ812" t="str">
            <v>JEP-IPS-005-2023</v>
          </cell>
          <cell r="BA812" t="str">
            <v>Clara Torres</v>
          </cell>
          <cell r="BB812">
            <v>45266</v>
          </cell>
          <cell r="BC812" t="str">
            <v>COVISUR DE COLOMBIA</v>
          </cell>
          <cell r="BD812" t="str">
            <v>Invitación Pública igual o superior a 450SMMLV</v>
          </cell>
          <cell r="BE812" t="str">
            <v>1. Prestación de servicios</v>
          </cell>
          <cell r="BF812" t="str">
            <v>NIT</v>
          </cell>
          <cell r="BG812">
            <v>891502104</v>
          </cell>
          <cell r="BH812">
            <v>5</v>
          </cell>
          <cell r="BI812" t="str">
            <v>Persona Jurídica</v>
          </cell>
          <cell r="BJ812" t="str">
            <v>Bogotá D.C.</v>
          </cell>
          <cell r="BK812" t="str">
            <v>Prestar el servicio de vigilancia y seguridad privada para las instalaciones de la Jurisdicción Especial para la Paz - JEP</v>
          </cell>
          <cell r="BL812" t="str">
            <v>Funciones de la dependencia</v>
          </cell>
          <cell r="BM812" t="str">
            <v>Ana Lucia Rosales Callejas</v>
          </cell>
          <cell r="BN812" t="str">
            <v>Dirección Administrativa y Financiera</v>
          </cell>
          <cell r="BO812" t="str">
            <v>DD- Oficina Asesora de Seguridad y Protección</v>
          </cell>
          <cell r="BP812" t="str">
            <v>Maria Emma Caro Robles</v>
          </cell>
          <cell r="BQ812">
            <v>39707567</v>
          </cell>
          <cell r="BR812" t="str">
            <v>DD- Oficina Asesora de Seguridad y Protección</v>
          </cell>
          <cell r="BS812" t="str">
            <v>N/A</v>
          </cell>
          <cell r="BT812" t="str">
            <v>N/A</v>
          </cell>
          <cell r="BU812" t="str">
            <v>N/A</v>
          </cell>
          <cell r="BV812" t="str">
            <v>Funcionamiento</v>
          </cell>
          <cell r="BW812">
            <v>3401832346</v>
          </cell>
          <cell r="BX812" t="str">
            <v>N/A</v>
          </cell>
          <cell r="BY812" t="str">
            <v>N/A</v>
          </cell>
          <cell r="BZ812">
            <v>162143840</v>
          </cell>
          <cell r="CA812">
            <v>178466827</v>
          </cell>
          <cell r="CB812" t="str">
            <v>47923
103823</v>
          </cell>
          <cell r="CC812" t="str">
            <v>823
745023</v>
          </cell>
          <cell r="CD812" t="str">
            <v>N.A</v>
          </cell>
          <cell r="CE812">
            <v>45272</v>
          </cell>
          <cell r="CF812">
            <v>45276</v>
          </cell>
          <cell r="CG812" t="str">
            <v>N/A</v>
          </cell>
          <cell r="CH812" t="str">
            <v>N/A</v>
          </cell>
          <cell r="CI812" t="str">
            <v>N/A</v>
          </cell>
          <cell r="CJ812" t="str">
            <v>N/A</v>
          </cell>
          <cell r="CK812" t="str">
            <v>N/A</v>
          </cell>
          <cell r="CL812">
            <v>0</v>
          </cell>
          <cell r="CM812" t="str">
            <v>N/A</v>
          </cell>
          <cell r="CN812">
            <v>0</v>
          </cell>
          <cell r="CO812" t="str">
            <v>N/A</v>
          </cell>
          <cell r="CP812">
            <v>0</v>
          </cell>
          <cell r="CQ812" t="str">
            <v>N/A</v>
          </cell>
          <cell r="CR812">
            <v>0</v>
          </cell>
          <cell r="CS812" t="str">
            <v>N/A</v>
          </cell>
          <cell r="CT812">
            <v>0</v>
          </cell>
          <cell r="CU812">
            <v>0</v>
          </cell>
          <cell r="CV812">
            <v>0</v>
          </cell>
          <cell r="CW812">
            <v>3401832346</v>
          </cell>
          <cell r="CX812" t="str">
            <v>SI</v>
          </cell>
          <cell r="CY812">
            <v>2171601919</v>
          </cell>
          <cell r="CZ812">
            <v>1144160974</v>
          </cell>
          <cell r="DA812" t="str">
            <v>N/A</v>
          </cell>
          <cell r="DB812">
            <v>45838</v>
          </cell>
          <cell r="DC812">
            <v>45838</v>
          </cell>
          <cell r="DD812">
            <v>496</v>
          </cell>
          <cell r="DE812" t="str">
            <v>SI</v>
          </cell>
          <cell r="DF812" t="str">
            <v>Bogotá D.C.</v>
          </cell>
          <cell r="DG812" t="str">
            <v>Cumplimiento
Responsabilidad civil extra contractual</v>
          </cell>
          <cell r="DH812" t="str">
            <v>895 47 994000008035
895-74-994000004937</v>
          </cell>
          <cell r="DI812" t="str">
            <v>1
1</v>
          </cell>
          <cell r="DJ812" t="str">
            <v>Aseguradora Solidaria de Colombia</v>
          </cell>
          <cell r="DK812" t="str">
            <v>14/12/2023
13/12/2023</v>
          </cell>
          <cell r="DL812" t="str">
            <v>16/12/2023 - 31/12/2025
16/12/2023 - 30/06/2025</v>
          </cell>
          <cell r="DM812" t="str">
            <v>15/12/2023
15/12/2023</v>
          </cell>
          <cell r="DN812" t="str">
            <v>No se encuentra en la carpeta revisado 23/01/2024</v>
          </cell>
          <cell r="DO812" t="str">
            <v xml:space="preserve">El 19/12/2023 se ajusto el valor en la plataforma SECOP II $3.401.832.356 </v>
          </cell>
          <cell r="DP812" t="str">
            <v>En ejecución</v>
          </cell>
          <cell r="DQ812" t="str">
            <v>Adición y prorroga</v>
          </cell>
          <cell r="DR812" t="str">
            <v>N/A</v>
          </cell>
          <cell r="DS812" t="str">
            <v>N/A</v>
          </cell>
          <cell r="DT812" t="str">
            <v>N/A</v>
          </cell>
          <cell r="DU812" t="str">
            <v>N/A</v>
          </cell>
        </row>
        <row r="813">
          <cell r="AY813" t="str">
            <v>JEP-873-2023</v>
          </cell>
          <cell r="AZ813" t="str">
            <v>JEP-CSPO-836-2023</v>
          </cell>
          <cell r="BA813" t="str">
            <v>Mateo Avila</v>
          </cell>
          <cell r="BB813">
            <v>45254</v>
          </cell>
          <cell r="BC813" t="str">
            <v>María de los Ángeles Reyes Mesa</v>
          </cell>
          <cell r="BD813" t="str">
            <v>Contratos o convenios que no requieren pluralidad de ofertas</v>
          </cell>
          <cell r="BE813" t="str">
            <v>1. Prestación de servicios</v>
          </cell>
          <cell r="BF813" t="str">
            <v>Cédula de ciudadanía</v>
          </cell>
          <cell r="BG813">
            <v>1019087524</v>
          </cell>
          <cell r="BH813">
            <v>1</v>
          </cell>
          <cell r="BI813" t="str">
            <v>Persona Natural</v>
          </cell>
          <cell r="BJ813" t="str">
            <v>Bogota D.C.</v>
          </cell>
          <cell r="BK813" t="str">
            <v>Prestar servicios Profesionales para apoyar a la Subdirección de Comunicaciones en el cubrimiento periodístico, así como la elaboración de piezas comunicativas y periodísticas respecto a las decisiones de las salas y secciones, con un enfoque diferencial étnico - racial con énfasis en pueblos indígenas, pueblos negros, afrocolombianos, raizales, palenqueros (NARP) y pueblo ROOM, en el desarrollo de la política y estrategia de comunicaciones</v>
          </cell>
          <cell r="BL813" t="str">
            <v>Funciones de la dependencia</v>
          </cell>
          <cell r="BM813" t="str">
            <v>Jairo Ernesto Arias Orjuela (Encargado)</v>
          </cell>
          <cell r="BN813" t="str">
            <v>Secretaría Ejecutiva</v>
          </cell>
          <cell r="BO813" t="str">
            <v>AA- Subdirección de Comunicaciones</v>
          </cell>
          <cell r="BP813" t="str">
            <v>Hernando Salazar Palacio</v>
          </cell>
          <cell r="BQ813">
            <v>14238439</v>
          </cell>
          <cell r="BR813" t="str">
            <v>AA - Subdirección de Comunicaciones</v>
          </cell>
          <cell r="BS813" t="str">
            <v>N/A</v>
          </cell>
          <cell r="BT813" t="str">
            <v>N/A</v>
          </cell>
          <cell r="BU813" t="str">
            <v>N/A</v>
          </cell>
          <cell r="BV813" t="str">
            <v>Inversión</v>
          </cell>
          <cell r="BW813">
            <v>11637293</v>
          </cell>
          <cell r="BX813" t="str">
            <v>N/A</v>
          </cell>
          <cell r="BY813" t="str">
            <v>N/A</v>
          </cell>
          <cell r="BZ813">
            <v>7589549</v>
          </cell>
          <cell r="CA813" t="str">
            <v>N/A</v>
          </cell>
          <cell r="CB813">
            <v>119123</v>
          </cell>
          <cell r="CC813">
            <v>722623</v>
          </cell>
          <cell r="CD813">
            <v>2022011000068</v>
          </cell>
          <cell r="CE813">
            <v>45261</v>
          </cell>
          <cell r="CF813">
            <v>45274</v>
          </cell>
          <cell r="CG813" t="str">
            <v>N/A</v>
          </cell>
          <cell r="CH813" t="str">
            <v>N/A</v>
          </cell>
          <cell r="CI813" t="str">
            <v>N/A</v>
          </cell>
          <cell r="CJ813" t="str">
            <v>N/A</v>
          </cell>
          <cell r="CK813" t="str">
            <v>N/A</v>
          </cell>
          <cell r="CL813">
            <v>0</v>
          </cell>
          <cell r="CM813" t="str">
            <v>N/A</v>
          </cell>
          <cell r="CN813">
            <v>0</v>
          </cell>
          <cell r="CO813" t="str">
            <v>N/A</v>
          </cell>
          <cell r="CP813">
            <v>0</v>
          </cell>
          <cell r="CQ813" t="str">
            <v>N/A</v>
          </cell>
          <cell r="CR813">
            <v>0</v>
          </cell>
          <cell r="CS813" t="str">
            <v>N/A</v>
          </cell>
          <cell r="CT813">
            <v>0</v>
          </cell>
          <cell r="CU813" t="str">
            <v>N/A</v>
          </cell>
          <cell r="CV813">
            <v>0</v>
          </cell>
          <cell r="CW813">
            <v>11637293</v>
          </cell>
          <cell r="CX813" t="str">
            <v>NO</v>
          </cell>
          <cell r="CY813" t="str">
            <v>N/A</v>
          </cell>
          <cell r="CZ813" t="str">
            <v>N/A</v>
          </cell>
          <cell r="DA813" t="str">
            <v>N/A</v>
          </cell>
          <cell r="DB813">
            <v>45291</v>
          </cell>
          <cell r="DC813">
            <v>45291</v>
          </cell>
          <cell r="DD813">
            <v>-51</v>
          </cell>
          <cell r="DE813" t="str">
            <v>NO</v>
          </cell>
          <cell r="DF813" t="str">
            <v>Bogotá D.C.</v>
          </cell>
          <cell r="DG813" t="str">
            <v xml:space="preserve">Cumplimiento </v>
          </cell>
          <cell r="DH813" t="str">
            <v>3796641-8</v>
          </cell>
          <cell r="DI813">
            <v>0</v>
          </cell>
          <cell r="DJ813" t="str">
            <v>Suramericana</v>
          </cell>
          <cell r="DK813">
            <v>45265</v>
          </cell>
          <cell r="DL813" t="str">
            <v>27/11/2023 - 30/06/2024</v>
          </cell>
          <cell r="DM813">
            <v>45272</v>
          </cell>
          <cell r="DN813" t="str">
            <v>No se encuentra en la carpeta revisado 23/01/2024</v>
          </cell>
          <cell r="DO813" t="str">
            <v>Ninguna</v>
          </cell>
          <cell r="DP813" t="str">
            <v>Terminado</v>
          </cell>
          <cell r="DQ813" t="str">
            <v>Ingreso</v>
          </cell>
          <cell r="DR813" t="str">
            <v>N/A</v>
          </cell>
          <cell r="DS813" t="str">
            <v xml:space="preserve">PERIODISMO Y OPINIÓN PUBLICA </v>
          </cell>
          <cell r="DT813" t="str">
            <v>N/A</v>
          </cell>
          <cell r="DU813" t="str">
            <v>FEMENINO</v>
          </cell>
        </row>
        <row r="814">
          <cell r="AY814" t="str">
            <v>JEP-792-2023</v>
          </cell>
          <cell r="AZ814" t="str">
            <v>JEP-SB-010-2023</v>
          </cell>
          <cell r="BA814" t="str">
            <v>John Maldonado</v>
          </cell>
          <cell r="BB814">
            <v>45191</v>
          </cell>
          <cell r="BC814" t="str">
            <v>M.S.L. DISTRIBUCIONES Y CIA S.A.S.</v>
          </cell>
          <cell r="BD814" t="str">
            <v>Subasta a la baja</v>
          </cell>
          <cell r="BE814" t="str">
            <v>25. Licenciamiento</v>
          </cell>
          <cell r="BF814" t="str">
            <v>NIT</v>
          </cell>
          <cell r="BG814">
            <v>830031855</v>
          </cell>
          <cell r="BH814">
            <v>4</v>
          </cell>
          <cell r="BI814" t="str">
            <v>Persona Jurídica</v>
          </cell>
          <cell r="BJ814" t="str">
            <v>Bogotá D.C.</v>
          </cell>
          <cell r="BK814" t="str">
            <v>Adquirir la renovación y ampliación del licenciamiento de la Solución Data Loss Prevention (DLP) para prevenir la fuga de información en la JEP</v>
          </cell>
          <cell r="BL814" t="str">
            <v>Funciones de la dependencia</v>
          </cell>
          <cell r="BM814" t="str">
            <v>Luis Felipe Rivera García</v>
          </cell>
          <cell r="BN814" t="str">
            <v>Director de Tecnologías de la Información</v>
          </cell>
          <cell r="BO814" t="str">
            <v>C- Dirección de TI</v>
          </cell>
          <cell r="BP814" t="str">
            <v>Yury Andrea Garcia Mora</v>
          </cell>
          <cell r="BQ814">
            <v>53069577</v>
          </cell>
          <cell r="BR814" t="str">
            <v>C- Dirección de TI</v>
          </cell>
          <cell r="BS814" t="str">
            <v>N/A</v>
          </cell>
          <cell r="BT814" t="str">
            <v>N/A</v>
          </cell>
          <cell r="BU814" t="str">
            <v>N/A</v>
          </cell>
          <cell r="BV814" t="str">
            <v>Funcionamiento</v>
          </cell>
          <cell r="BW814">
            <v>5276108950</v>
          </cell>
          <cell r="BX814" t="str">
            <v>N/A</v>
          </cell>
          <cell r="BY814" t="str">
            <v>N/A</v>
          </cell>
          <cell r="BZ814" t="str">
            <v>N/A</v>
          </cell>
          <cell r="CA814" t="str">
            <v>N/A</v>
          </cell>
          <cell r="CB814">
            <v>106523</v>
          </cell>
          <cell r="CC814">
            <v>554823</v>
          </cell>
          <cell r="CD814" t="str">
            <v>N/A</v>
          </cell>
          <cell r="CE814">
            <v>45195</v>
          </cell>
          <cell r="CF814">
            <v>45196</v>
          </cell>
          <cell r="CG814" t="str">
            <v>N/A</v>
          </cell>
          <cell r="CH814" t="str">
            <v>N/A</v>
          </cell>
          <cell r="CI814" t="str">
            <v>N/A</v>
          </cell>
          <cell r="CJ814" t="str">
            <v>N/A</v>
          </cell>
          <cell r="CK814" t="str">
            <v>N/A</v>
          </cell>
          <cell r="CL814">
            <v>0</v>
          </cell>
          <cell r="CM814" t="str">
            <v>N/A</v>
          </cell>
          <cell r="CN814">
            <v>0</v>
          </cell>
          <cell r="CO814" t="str">
            <v>N/A</v>
          </cell>
          <cell r="CP814">
            <v>0</v>
          </cell>
          <cell r="CQ814" t="str">
            <v>N/A</v>
          </cell>
          <cell r="CR814">
            <v>0</v>
          </cell>
          <cell r="CS814" t="str">
            <v>N/A</v>
          </cell>
          <cell r="CT814">
            <v>0</v>
          </cell>
          <cell r="CU814" t="str">
            <v>N/A</v>
          </cell>
          <cell r="CV814">
            <v>0</v>
          </cell>
          <cell r="CW814">
            <v>5276108950</v>
          </cell>
          <cell r="CX814" t="str">
            <v>NO</v>
          </cell>
          <cell r="CY814" t="str">
            <v>N/A</v>
          </cell>
          <cell r="CZ814" t="str">
            <v>N/A</v>
          </cell>
          <cell r="DA814" t="str">
            <v>N/A</v>
          </cell>
          <cell r="DB814">
            <v>45291</v>
          </cell>
          <cell r="DC814">
            <v>45291</v>
          </cell>
          <cell r="DD814">
            <v>-51</v>
          </cell>
          <cell r="DE814" t="str">
            <v>SI</v>
          </cell>
          <cell r="DF814" t="str">
            <v>Bogotá D.C.</v>
          </cell>
          <cell r="DG814" t="str">
            <v>Cumplimiento</v>
          </cell>
          <cell r="DH814" t="str">
            <v>14-45-101102030</v>
          </cell>
          <cell r="DI814">
            <v>0</v>
          </cell>
          <cell r="DJ814" t="str">
            <v>Seguros del Estado S.A.</v>
          </cell>
          <cell r="DK814">
            <v>45194</v>
          </cell>
          <cell r="DL814" t="str">
            <v>25/09/2023 - 31/03/2027</v>
          </cell>
          <cell r="DM814">
            <v>45196</v>
          </cell>
          <cell r="DN814" t="str">
            <v>https://jepcolombia.sharepoint.com/:b:/g/SE/DAJ/SDC/EZm-6LrPCfBLodqTyOz5R9cB7abH7CFLjO7WmoMxU4QJCg?e=Fqxk5X</v>
          </cell>
          <cell r="DO814" t="str">
            <v>Ninguna</v>
          </cell>
          <cell r="DP814" t="str">
            <v>Terminado</v>
          </cell>
          <cell r="DQ814" t="str">
            <v>Ingreso</v>
          </cell>
          <cell r="DR814" t="str">
            <v>N/A</v>
          </cell>
          <cell r="DS814" t="str">
            <v>N/A</v>
          </cell>
          <cell r="DT814" t="str">
            <v>N/A</v>
          </cell>
          <cell r="DU814" t="str">
            <v>N/A</v>
          </cell>
        </row>
        <row r="815">
          <cell r="AY815" t="str">
            <v>JEP-747-2023</v>
          </cell>
          <cell r="AZ815" t="str">
            <v>JEP-CSPO-725-2023</v>
          </cell>
          <cell r="BA815" t="str">
            <v>Jairo Cuellar</v>
          </cell>
          <cell r="BB815">
            <v>45153</v>
          </cell>
          <cell r="BC815" t="str">
            <v>Estefania Gomez Vanegas</v>
          </cell>
          <cell r="BD815" t="str">
            <v>Contratos o convenios que no requieren pluralidad de ofertas</v>
          </cell>
          <cell r="BE815" t="str">
            <v>1. Prestación de servicios</v>
          </cell>
          <cell r="BF815" t="str">
            <v>Cedula de ciudadania</v>
          </cell>
          <cell r="BG815">
            <v>1075284315</v>
          </cell>
          <cell r="BH815">
            <v>7</v>
          </cell>
          <cell r="BI815" t="str">
            <v>Persona Natural</v>
          </cell>
          <cell r="BJ815" t="str">
            <v>Neiva</v>
          </cell>
          <cell r="BK815" t="str">
            <v>Prestar servicios profesionales para la asesoría y representación a víctimas con enfoque de género, étnico, diferencial, psicosocial y socio cultural en los asuntos de competencia de la jurisdicción, para el Sistema Autónomo De Asesoría y Defensa de la SE-JEP</v>
          </cell>
          <cell r="BL815" t="str">
            <v>Funciones de la dependencia</v>
          </cell>
          <cell r="BM815" t="str">
            <v>Harvey Danilo Suárez Morales</v>
          </cell>
          <cell r="BN815" t="str">
            <v>Secretaría Ejecutiva</v>
          </cell>
          <cell r="BO815" t="str">
            <v>BB- Departamento SAAD Representación Victimas</v>
          </cell>
          <cell r="BP815" t="str">
            <v>Claudia Liliana Erazo Maldonado</v>
          </cell>
          <cell r="BQ815">
            <v>52272737</v>
          </cell>
          <cell r="BR815" t="str">
            <v>BB- Departamento SAAD Representación Victimas</v>
          </cell>
          <cell r="BS815" t="str">
            <v>Carolina Silva Ortiz
A partir del 2 de octubre hasta por el término que dure la situación administrativa de
la titular del cargo</v>
          </cell>
          <cell r="BT815" t="str">
            <v>N/A</v>
          </cell>
          <cell r="BU815" t="str">
            <v>N/A</v>
          </cell>
          <cell r="BV815" t="str">
            <v>Inversión</v>
          </cell>
          <cell r="BW815">
            <v>32129084</v>
          </cell>
          <cell r="BX815" t="str">
            <v>N/A</v>
          </cell>
          <cell r="BY815" t="str">
            <v>N/A</v>
          </cell>
          <cell r="BZ815">
            <v>7589549</v>
          </cell>
          <cell r="CA815" t="str">
            <v>N/A</v>
          </cell>
          <cell r="CB815">
            <v>104423</v>
          </cell>
          <cell r="CC815">
            <v>477423</v>
          </cell>
          <cell r="CD815" t="str">
            <v xml:space="preserve">	2022011000068</v>
          </cell>
          <cell r="CE815">
            <v>45162</v>
          </cell>
          <cell r="CF815">
            <v>45163</v>
          </cell>
          <cell r="CG815" t="str">
            <v>N/A</v>
          </cell>
          <cell r="CH815" t="str">
            <v>N/A</v>
          </cell>
          <cell r="CI815" t="str">
            <v>N/A</v>
          </cell>
          <cell r="CJ815" t="str">
            <v>N/A</v>
          </cell>
          <cell r="CK815" t="str">
            <v>N/A</v>
          </cell>
          <cell r="CL815">
            <v>0</v>
          </cell>
          <cell r="CM815" t="str">
            <v>N/A</v>
          </cell>
          <cell r="CN815">
            <v>0</v>
          </cell>
          <cell r="CO815" t="str">
            <v>N/A</v>
          </cell>
          <cell r="CP815">
            <v>0</v>
          </cell>
          <cell r="CQ815" t="str">
            <v>N/A</v>
          </cell>
          <cell r="CR815">
            <v>0</v>
          </cell>
          <cell r="CS815" t="str">
            <v>N/A</v>
          </cell>
          <cell r="CT815">
            <v>0</v>
          </cell>
          <cell r="CU815" t="str">
            <v>N/A</v>
          </cell>
          <cell r="CV815">
            <v>0</v>
          </cell>
          <cell r="CW815">
            <v>32129084</v>
          </cell>
          <cell r="CX815" t="str">
            <v>NO</v>
          </cell>
          <cell r="CY815" t="str">
            <v>N/A</v>
          </cell>
          <cell r="CZ815" t="str">
            <v>N/A</v>
          </cell>
          <cell r="DA815" t="str">
            <v>N/A</v>
          </cell>
          <cell r="DB815">
            <v>45291</v>
          </cell>
          <cell r="DC815">
            <v>45291</v>
          </cell>
          <cell r="DD815">
            <v>-51</v>
          </cell>
          <cell r="DE815" t="str">
            <v>NO</v>
          </cell>
          <cell r="DF815" t="str">
            <v>Bogotá D.C.</v>
          </cell>
          <cell r="DG815" t="str">
            <v>Cumplimiento</v>
          </cell>
          <cell r="DH815" t="str">
            <v>21-45-101419952</v>
          </cell>
          <cell r="DI815">
            <v>0</v>
          </cell>
          <cell r="DJ815" t="str">
            <v>Seguros del Estado S.A.</v>
          </cell>
          <cell r="DK815">
            <v>45162</v>
          </cell>
          <cell r="DL815" t="str">
            <v>25/08/2023 - 01/07/2024</v>
          </cell>
          <cell r="DM815">
            <v>45163</v>
          </cell>
          <cell r="DN815" t="str">
            <v>https://jepcolombia.sharepoint.com/:b:/g/SE/DAJ/SDC/EaiUU0dlCVpDomp2gPQ5sLgBfXnrsebqeZh2Fb6TbZKp2w?e=IifxnW</v>
          </cell>
          <cell r="DO815" t="str">
            <v>Ninguna</v>
          </cell>
          <cell r="DP815" t="str">
            <v>Terminado</v>
          </cell>
          <cell r="DQ815" t="str">
            <v>Ingreso</v>
          </cell>
          <cell r="DR815" t="str">
            <v>N/A</v>
          </cell>
          <cell r="DS815" t="str">
            <v>DERECHO</v>
          </cell>
          <cell r="DT815" t="str">
            <v>N/A</v>
          </cell>
          <cell r="DU815" t="str">
            <v>FEMENINO</v>
          </cell>
        </row>
        <row r="816">
          <cell r="AY816" t="str">
            <v>JEP-759-2023</v>
          </cell>
          <cell r="AZ816" t="str">
            <v>JEP-CSPO-735-2023</v>
          </cell>
          <cell r="BA816" t="str">
            <v>Laura Paredes</v>
          </cell>
          <cell r="BB816">
            <v>45168</v>
          </cell>
          <cell r="BC816" t="str">
            <v>Adriana Cristina Romero Beltrán</v>
          </cell>
          <cell r="BD816" t="str">
            <v>Contratos o convenios que no requieren pluralidad de ofertas</v>
          </cell>
          <cell r="BE816" t="str">
            <v>1. Prestación de servicios</v>
          </cell>
          <cell r="BF816" t="str">
            <v>Cedula de ciudadania</v>
          </cell>
          <cell r="BG816">
            <v>52713756</v>
          </cell>
          <cell r="BH816">
            <v>9</v>
          </cell>
          <cell r="BI816" t="str">
            <v>Persona Natural</v>
          </cell>
          <cell r="BJ816" t="str">
            <v>Bogotá D.C.</v>
          </cell>
          <cell r="BK816" t="str">
            <v>Prestar servicios profesionales especializados para brindar apoyo a la subdirección de contratación en la asesoría y acompañamiento de los temas jurídicos y contractuales que le sean asignados</v>
          </cell>
          <cell r="BL816" t="str">
            <v>Funciones de la dependencia</v>
          </cell>
          <cell r="BM816" t="str">
            <v>Harvey Danilo Suárez Morales</v>
          </cell>
          <cell r="BN816" t="str">
            <v>Secretaría Ejecutiva</v>
          </cell>
          <cell r="BO816" t="str">
            <v xml:space="preserve">EE- Subdirección de Contratación </v>
          </cell>
          <cell r="BP816" t="str">
            <v>Fabio Leonardo Muñoz</v>
          </cell>
          <cell r="BQ816">
            <v>80769053</v>
          </cell>
          <cell r="BR816" t="str">
            <v xml:space="preserve">EE - Subdirección de Contratación </v>
          </cell>
          <cell r="BS816" t="str">
            <v>N/A</v>
          </cell>
          <cell r="BT816" t="str">
            <v>N/A</v>
          </cell>
          <cell r="BU816" t="str">
            <v>N/A</v>
          </cell>
          <cell r="BV816" t="str">
            <v>Inversión</v>
          </cell>
          <cell r="BW816">
            <v>62537904</v>
          </cell>
          <cell r="BX816" t="str">
            <v>N/A</v>
          </cell>
          <cell r="BY816" t="str">
            <v>N/A</v>
          </cell>
          <cell r="BZ816">
            <v>15634476</v>
          </cell>
          <cell r="CA816" t="str">
            <v>N/A</v>
          </cell>
          <cell r="CB816">
            <v>106623</v>
          </cell>
          <cell r="CC816">
            <v>496823</v>
          </cell>
          <cell r="CD816">
            <v>2018011001175</v>
          </cell>
          <cell r="CE816">
            <v>45170</v>
          </cell>
          <cell r="CF816">
            <v>45173</v>
          </cell>
          <cell r="CG816" t="str">
            <v>N/A</v>
          </cell>
          <cell r="CH816" t="str">
            <v>N/A</v>
          </cell>
          <cell r="CI816" t="str">
            <v>N/A</v>
          </cell>
          <cell r="CJ816" t="str">
            <v>N/A</v>
          </cell>
          <cell r="CK816" t="str">
            <v>N/A</v>
          </cell>
          <cell r="CL816">
            <v>0</v>
          </cell>
          <cell r="CM816" t="str">
            <v>N/A</v>
          </cell>
          <cell r="CN816">
            <v>0</v>
          </cell>
          <cell r="CO816" t="str">
            <v>N/A</v>
          </cell>
          <cell r="CP816">
            <v>0</v>
          </cell>
          <cell r="CQ816" t="str">
            <v>N/A</v>
          </cell>
          <cell r="CR816">
            <v>0</v>
          </cell>
          <cell r="CS816" t="str">
            <v>N/A</v>
          </cell>
          <cell r="CT816">
            <v>0</v>
          </cell>
          <cell r="CU816" t="str">
            <v>N/A</v>
          </cell>
          <cell r="CV816">
            <v>0</v>
          </cell>
          <cell r="CW816">
            <v>62537904</v>
          </cell>
          <cell r="CX816" t="str">
            <v>NO</v>
          </cell>
          <cell r="CY816" t="str">
            <v>N/A</v>
          </cell>
          <cell r="CZ816" t="str">
            <v>N/A</v>
          </cell>
          <cell r="DA816" t="str">
            <v>N/A</v>
          </cell>
          <cell r="DB816">
            <v>45291</v>
          </cell>
          <cell r="DC816">
            <v>45291</v>
          </cell>
          <cell r="DD816">
            <v>-51</v>
          </cell>
          <cell r="DE816" t="str">
            <v>NO</v>
          </cell>
          <cell r="DF816" t="str">
            <v>Bogotá D.C.</v>
          </cell>
          <cell r="DG816" t="str">
            <v>Cumplimiento</v>
          </cell>
          <cell r="DH816" t="str">
            <v>21-45-101420885</v>
          </cell>
          <cell r="DI816">
            <v>0</v>
          </cell>
          <cell r="DJ816" t="str">
            <v>Seguros del Estado S.A.</v>
          </cell>
          <cell r="DK816">
            <v>45170</v>
          </cell>
          <cell r="DL816" t="str">
            <v>01/09/2023 - 01/07/2024</v>
          </cell>
          <cell r="DM816">
            <v>45170</v>
          </cell>
          <cell r="DN816" t="str">
            <v>https://jepcolombia.sharepoint.com/:b:/g/SE/DAJ/SDC/EQ0g1yYSyBlOmMqGC0gogdcB1eNxsxCoP0pLwwKxuNFLOA?e=6ywXMy</v>
          </cell>
          <cell r="DO816" t="str">
            <v>Ninguna</v>
          </cell>
          <cell r="DP816" t="str">
            <v>Terminado</v>
          </cell>
          <cell r="DQ816" t="str">
            <v>Ingreso</v>
          </cell>
          <cell r="DR816" t="str">
            <v>N/A</v>
          </cell>
          <cell r="DS816" t="str">
            <v>DERECHO</v>
          </cell>
          <cell r="DT816" t="str">
            <v>N/A</v>
          </cell>
          <cell r="DU816" t="str">
            <v>FEMENINO</v>
          </cell>
        </row>
        <row r="817">
          <cell r="AY817" t="str">
            <v>JEP-750-2023</v>
          </cell>
          <cell r="AZ817" t="str">
            <v>JEP-CSPO-727-2023</v>
          </cell>
          <cell r="BA817" t="str">
            <v>Laura Paredes</v>
          </cell>
          <cell r="BB817">
            <v>45160</v>
          </cell>
          <cell r="BC817" t="str">
            <v>Sara Cordóba Lache</v>
          </cell>
          <cell r="BD817" t="str">
            <v>Contratos o convenios que no requieren pluralidad de ofertas</v>
          </cell>
          <cell r="BE817" t="str">
            <v>1. Prestación de servicios</v>
          </cell>
          <cell r="BF817" t="str">
            <v>Cédula de ciudadanía</v>
          </cell>
          <cell r="BG817">
            <v>1019135464</v>
          </cell>
          <cell r="BH817">
            <v>4</v>
          </cell>
          <cell r="BI817" t="str">
            <v>Persona Natural</v>
          </cell>
          <cell r="BJ817" t="str">
            <v>Bogotá D.C.</v>
          </cell>
          <cell r="BK817" t="str">
            <v>Prestar servicios profesionales para acompañar a la Relatoría en el proceso de titulación y publicación de las decisiones de la Jurisdicción Especial para la Paz, así como en las tareas de construcción y fortalecimiento del tesauro especializado y coloquial</v>
          </cell>
          <cell r="BL817" t="str">
            <v>Misional</v>
          </cell>
          <cell r="BM817" t="str">
            <v>Harvey Danilo Suárez Morales</v>
          </cell>
          <cell r="BN817" t="str">
            <v>Secretaría Ejecutiva</v>
          </cell>
          <cell r="BO817" t="str">
            <v xml:space="preserve">FF- Relatoría </v>
          </cell>
          <cell r="BP817" t="str">
            <v>Dilia Danyxa Lozano Suárez</v>
          </cell>
          <cell r="BQ817">
            <v>52818254</v>
          </cell>
          <cell r="BR817" t="str">
            <v xml:space="preserve">FF- Relatoría </v>
          </cell>
          <cell r="BS817" t="str">
            <v>N/A</v>
          </cell>
          <cell r="BT817" t="str">
            <v xml:space="preserve">Magistratura - Relatoria 
</v>
          </cell>
          <cell r="BU817" t="str">
            <v>N/A</v>
          </cell>
          <cell r="BV817" t="str">
            <v>Inversión</v>
          </cell>
          <cell r="BW817">
            <v>15179090</v>
          </cell>
          <cell r="BX817" t="str">
            <v>N/A</v>
          </cell>
          <cell r="BY817" t="str">
            <v>N/A</v>
          </cell>
          <cell r="BZ817">
            <v>3035818</v>
          </cell>
          <cell r="CA817" t="str">
            <v>N/A</v>
          </cell>
          <cell r="CB817">
            <v>103523</v>
          </cell>
          <cell r="CC817">
            <v>481723</v>
          </cell>
          <cell r="CD817" t="str">
            <v xml:space="preserve">	2022011000068</v>
          </cell>
          <cell r="CE817">
            <v>45166</v>
          </cell>
          <cell r="CF817">
            <v>45167</v>
          </cell>
          <cell r="CG817" t="str">
            <v>N/A</v>
          </cell>
          <cell r="CH817" t="str">
            <v>N/A</v>
          </cell>
          <cell r="CI817" t="str">
            <v>N/A</v>
          </cell>
          <cell r="CJ817" t="str">
            <v>N/A</v>
          </cell>
          <cell r="CK817" t="str">
            <v>N/A</v>
          </cell>
          <cell r="CL817">
            <v>-2732239</v>
          </cell>
          <cell r="CM817">
            <v>45289</v>
          </cell>
          <cell r="CN817">
            <v>6630226</v>
          </cell>
          <cell r="CO817">
            <v>45289</v>
          </cell>
          <cell r="CP817">
            <v>0</v>
          </cell>
          <cell r="CQ817" t="str">
            <v>N/A</v>
          </cell>
          <cell r="CR817">
            <v>0</v>
          </cell>
          <cell r="CS817" t="str">
            <v>N/A</v>
          </cell>
          <cell r="CT817">
            <v>1</v>
          </cell>
          <cell r="CU817">
            <v>45289</v>
          </cell>
          <cell r="CV817">
            <v>60</v>
          </cell>
          <cell r="CW817">
            <v>19077077</v>
          </cell>
          <cell r="CX817" t="str">
            <v>SI</v>
          </cell>
          <cell r="CY817">
            <v>6630226</v>
          </cell>
          <cell r="CZ817" t="str">
            <v>N/A</v>
          </cell>
          <cell r="DA817" t="str">
            <v>N/A</v>
          </cell>
          <cell r="DB817">
            <v>45291</v>
          </cell>
          <cell r="DC817">
            <v>45351</v>
          </cell>
          <cell r="DD817">
            <v>9</v>
          </cell>
          <cell r="DE817" t="str">
            <v>NO</v>
          </cell>
          <cell r="DF817" t="str">
            <v>Bogotá D.C.</v>
          </cell>
          <cell r="DG817" t="str">
            <v>Cumplimiento</v>
          </cell>
          <cell r="DH817" t="str">
            <v>47-47-101002137</v>
          </cell>
          <cell r="DI817">
            <v>0</v>
          </cell>
          <cell r="DJ817" t="str">
            <v>Seguros del Estado S.A.</v>
          </cell>
          <cell r="DK817">
            <v>45166</v>
          </cell>
          <cell r="DL817" t="str">
            <v>28/08/2023 - 15/07/2024</v>
          </cell>
          <cell r="DM817">
            <v>45167</v>
          </cell>
          <cell r="DN817" t="str">
            <v>https://jepcolombia.sharepoint.com/:b:/g/SE/DAJ/SDC/EUebj-UA9NJAkbq1VtDSZakBCbSwAZSycy92-nRXjvnW0A?e=xXHkfe</v>
          </cell>
          <cell r="DO817" t="str">
            <v>Mediante Otrosí N°1 el 29/12/2023 se publica la adición y prórroga del contrato JEP-750-2023</v>
          </cell>
          <cell r="DP817" t="str">
            <v>En ejecución</v>
          </cell>
          <cell r="DQ817" t="str">
            <v>Adición y prorroga</v>
          </cell>
          <cell r="DR817" t="str">
            <v>N/A</v>
          </cell>
          <cell r="DS817" t="str">
            <v>CIENCIAS POLÍTICAS</v>
          </cell>
          <cell r="DT817" t="str">
            <v>N/A</v>
          </cell>
          <cell r="DU817" t="str">
            <v>FEMENINO</v>
          </cell>
        </row>
        <row r="818">
          <cell r="AY818" t="str">
            <v>JEP-771-2023</v>
          </cell>
          <cell r="AZ818" t="str">
            <v>JEP-CSPO-745-2023</v>
          </cell>
          <cell r="BA818" t="str">
            <v>Laura Paredes</v>
          </cell>
          <cell r="BB818">
            <v>45180</v>
          </cell>
          <cell r="BC818" t="str">
            <v>Daniel Felipe Maldonado Araque</v>
          </cell>
          <cell r="BD818" t="str">
            <v>Contratos o convenios que no requieren pluralidad de ofertas</v>
          </cell>
          <cell r="BE818" t="str">
            <v>1. Prestación de servicios</v>
          </cell>
          <cell r="BF818" t="str">
            <v>Cédula de ciudadanía</v>
          </cell>
          <cell r="BG818">
            <v>1001190830</v>
          </cell>
          <cell r="BH818">
            <v>5</v>
          </cell>
          <cell r="BI818" t="str">
            <v>Persona Natural</v>
          </cell>
          <cell r="BJ818" t="str">
            <v>Bogotá D.C.</v>
          </cell>
          <cell r="BK818" t="str">
            <v>Prestar servicios profesionales para acompañar a la Relatoría en el proceso de titulación y publicación de las decisiones de la Jurisdicción Especial para la Paz, así como en las tareas de construcción y fortalecimiento del tesauro especializado y coloquial</v>
          </cell>
          <cell r="BL818" t="str">
            <v>Misional</v>
          </cell>
          <cell r="BM818" t="str">
            <v>Harvey Danilo Suarez Morales</v>
          </cell>
          <cell r="BN818" t="str">
            <v>Secretaría Ejecutiva</v>
          </cell>
          <cell r="BO818" t="str">
            <v xml:space="preserve">FF- Relatoría </v>
          </cell>
          <cell r="BP818" t="str">
            <v>Dilia Danyxa Lozano Suárez</v>
          </cell>
          <cell r="BQ818">
            <v>52818254</v>
          </cell>
          <cell r="BR818" t="str">
            <v xml:space="preserve">FF- Relatoría </v>
          </cell>
          <cell r="BS818" t="str">
            <v>N/A</v>
          </cell>
          <cell r="BT818" t="str">
            <v>N/A</v>
          </cell>
          <cell r="BU818" t="str">
            <v>N/A</v>
          </cell>
          <cell r="BV818" t="str">
            <v>Inversión</v>
          </cell>
          <cell r="BW818">
            <v>12143272</v>
          </cell>
          <cell r="BX818" t="str">
            <v>N/A</v>
          </cell>
          <cell r="BY818" t="str">
            <v>N/A</v>
          </cell>
          <cell r="BZ818">
            <v>3035818</v>
          </cell>
          <cell r="CA818" t="str">
            <v>N/A</v>
          </cell>
          <cell r="CB818">
            <v>103623</v>
          </cell>
          <cell r="CC818" t="str">
            <v>PND</v>
          </cell>
          <cell r="CD818">
            <v>2022011000068</v>
          </cell>
          <cell r="CE818" t="str">
            <v>Rechazado</v>
          </cell>
          <cell r="CF818" t="str">
            <v>SIN ACTA</v>
          </cell>
          <cell r="CG818" t="str">
            <v>N/A</v>
          </cell>
          <cell r="CH818" t="str">
            <v>N/A</v>
          </cell>
          <cell r="CI818" t="str">
            <v>N/A</v>
          </cell>
          <cell r="CJ818" t="str">
            <v>N/A</v>
          </cell>
          <cell r="CK818" t="str">
            <v>N/A</v>
          </cell>
          <cell r="CL818">
            <v>0</v>
          </cell>
          <cell r="CM818" t="str">
            <v>N/A</v>
          </cell>
          <cell r="CN818">
            <v>0</v>
          </cell>
          <cell r="CO818" t="str">
            <v>N/A</v>
          </cell>
          <cell r="CP818">
            <v>0</v>
          </cell>
          <cell r="CQ818" t="str">
            <v>N/A</v>
          </cell>
          <cell r="CR818">
            <v>0</v>
          </cell>
          <cell r="CS818" t="str">
            <v>N/A</v>
          </cell>
          <cell r="CT818">
            <v>0</v>
          </cell>
          <cell r="CU818">
            <v>0</v>
          </cell>
          <cell r="CV818" t="e">
            <v>#VALUE!</v>
          </cell>
          <cell r="CW818">
            <v>12143272</v>
          </cell>
          <cell r="CX818" t="str">
            <v>NO</v>
          </cell>
          <cell r="CY818" t="str">
            <v>N/A</v>
          </cell>
          <cell r="CZ818" t="str">
            <v>N/A</v>
          </cell>
          <cell r="DA818" t="str">
            <v>N/A</v>
          </cell>
          <cell r="DB818" t="str">
            <v>Rechazado</v>
          </cell>
          <cell r="DC818" t="str">
            <v>Rechazado</v>
          </cell>
          <cell r="DD818" t="str">
            <v>Rechazado</v>
          </cell>
          <cell r="DE818" t="str">
            <v>NO</v>
          </cell>
          <cell r="DF818" t="str">
            <v>Rechazado</v>
          </cell>
          <cell r="DG818" t="str">
            <v>Rechazado</v>
          </cell>
          <cell r="DH818" t="str">
            <v>Rechazado</v>
          </cell>
          <cell r="DI818" t="str">
            <v>Rechazado</v>
          </cell>
          <cell r="DJ818" t="str">
            <v>Rechazado</v>
          </cell>
          <cell r="DK818" t="str">
            <v>Rechazado</v>
          </cell>
          <cell r="DL818" t="str">
            <v>Rechazado</v>
          </cell>
          <cell r="DM818" t="str">
            <v>Rechazado</v>
          </cell>
          <cell r="DN818" t="str">
            <v>Rechazado</v>
          </cell>
          <cell r="DO818" t="str">
            <v>Revisado 12/09/2023
Revisado 17/09/2023
Rechazado revisado 21/09/2023
Rechazado 26/09/2023
La abogada manifietsa que no va  a firmar</v>
          </cell>
          <cell r="DP818" t="str">
            <v>Rechazado</v>
          </cell>
          <cell r="DQ818" t="str">
            <v>Ingreso</v>
          </cell>
          <cell r="DR818" t="str">
            <v>N/A</v>
          </cell>
          <cell r="DS818" t="str">
            <v>Rechazado</v>
          </cell>
          <cell r="DT818" t="str">
            <v>Rechazado</v>
          </cell>
          <cell r="DU818" t="str">
            <v>MASCULINO</v>
          </cell>
        </row>
        <row r="819">
          <cell r="AY819" t="str">
            <v>JEP-748-2023</v>
          </cell>
          <cell r="AZ819" t="str">
            <v>JEP-CSPO-726-2023</v>
          </cell>
          <cell r="BA819" t="str">
            <v>Angela Esquivel</v>
          </cell>
          <cell r="BB819">
            <v>45153</v>
          </cell>
          <cell r="BC819" t="str">
            <v>Herbert Romero</v>
          </cell>
          <cell r="BD819" t="str">
            <v>Contratos o convenios que no requieren pluralidad de ofertas</v>
          </cell>
          <cell r="BE819" t="str">
            <v>1. Prestación de servicios</v>
          </cell>
          <cell r="BF819" t="str">
            <v>Cedula de ciudadania</v>
          </cell>
          <cell r="BG819">
            <v>79572235</v>
          </cell>
          <cell r="BH819">
            <v>5</v>
          </cell>
          <cell r="BI819" t="str">
            <v>Persona Natural</v>
          </cell>
          <cell r="BJ819" t="str">
            <v>Bogotá D.C.</v>
          </cell>
          <cell r="BK819" t="str">
            <v xml:space="preserve">Prestar servicios profesionales para apoyar y acompañar al despacho en el trámite de los asuntos administrativos y de la gestión judicial que sean de su competencia. </v>
          </cell>
          <cell r="BL819" t="str">
            <v>Funciones de la dependencia</v>
          </cell>
          <cell r="BM819" t="str">
            <v>Harvey Danilo Suárez Morales</v>
          </cell>
          <cell r="BN819" t="str">
            <v>Secretaría Ejecutiva</v>
          </cell>
          <cell r="BO819" t="str">
            <v>F- Magistratura STH</v>
          </cell>
          <cell r="BP819" t="str">
            <v>Sandra
Jeannette Castro Ospina</v>
          </cell>
          <cell r="BQ819">
            <v>51842438</v>
          </cell>
          <cell r="BR819" t="str">
            <v>F - Magistratura</v>
          </cell>
          <cell r="BS819" t="str">
            <v>N/A</v>
          </cell>
          <cell r="BT819" t="str">
            <v>Magistratura
Presidencias de la sala - SDSJ</v>
          </cell>
          <cell r="BU819" t="str">
            <v>Mgdo. Sandra
Jeannette Castro Ospina</v>
          </cell>
          <cell r="BV819" t="str">
            <v>Inversión</v>
          </cell>
          <cell r="BW819">
            <v>44692336</v>
          </cell>
          <cell r="BX819" t="str">
            <v>N/A</v>
          </cell>
          <cell r="BY819" t="str">
            <v>N/A</v>
          </cell>
          <cell r="BZ819">
            <v>11080746</v>
          </cell>
          <cell r="CA819" t="str">
            <v>N/A</v>
          </cell>
          <cell r="CB819">
            <v>105323</v>
          </cell>
          <cell r="CC819">
            <v>464223</v>
          </cell>
          <cell r="CD819">
            <v>2022011000068</v>
          </cell>
          <cell r="CE819">
            <v>45160</v>
          </cell>
          <cell r="CF819">
            <v>45161</v>
          </cell>
          <cell r="CG819" t="str">
            <v>N/A</v>
          </cell>
          <cell r="CH819" t="str">
            <v>N/A</v>
          </cell>
          <cell r="CI819" t="str">
            <v>N/A</v>
          </cell>
          <cell r="CJ819" t="str">
            <v>N/A</v>
          </cell>
          <cell r="CK819" t="str">
            <v>N/A</v>
          </cell>
          <cell r="CL819">
            <v>0</v>
          </cell>
          <cell r="CM819" t="str">
            <v>N/A</v>
          </cell>
          <cell r="CN819">
            <v>0</v>
          </cell>
          <cell r="CO819" t="str">
            <v>N/A</v>
          </cell>
          <cell r="CP819">
            <v>0</v>
          </cell>
          <cell r="CQ819" t="str">
            <v>N/A</v>
          </cell>
          <cell r="CR819">
            <v>0</v>
          </cell>
          <cell r="CS819" t="str">
            <v>N/A</v>
          </cell>
          <cell r="CT819">
            <v>0</v>
          </cell>
          <cell r="CU819" t="str">
            <v>N/A</v>
          </cell>
          <cell r="CV819">
            <v>0</v>
          </cell>
          <cell r="CW819">
            <v>44692336</v>
          </cell>
          <cell r="CX819" t="str">
            <v>NO</v>
          </cell>
          <cell r="CY819" t="str">
            <v>N/A</v>
          </cell>
          <cell r="CZ819" t="str">
            <v>N/A</v>
          </cell>
          <cell r="DA819" t="str">
            <v>N/A</v>
          </cell>
          <cell r="DB819">
            <v>45291</v>
          </cell>
          <cell r="DC819">
            <v>45291</v>
          </cell>
          <cell r="DD819">
            <v>-51</v>
          </cell>
          <cell r="DE819" t="str">
            <v>NO</v>
          </cell>
          <cell r="DF819" t="str">
            <v>Bogotá D.C.</v>
          </cell>
          <cell r="DG819" t="str">
            <v>Cumplimiento</v>
          </cell>
          <cell r="DH819" t="str">
            <v xml:space="preserve">	CHU-100005254</v>
          </cell>
          <cell r="DI819">
            <v>0</v>
          </cell>
          <cell r="DJ819" t="str">
            <v>Comapañía Mundial de Seguros S.A.</v>
          </cell>
          <cell r="DK819">
            <v>45154</v>
          </cell>
          <cell r="DL819" t="str">
            <v>17/08/2023 - 13/06/2024</v>
          </cell>
          <cell r="DM819">
            <v>45160</v>
          </cell>
          <cell r="DN819" t="str">
            <v>https://jepcolombia.sharepoint.com/:b:/g/SE/DAJ/SDC/ER7aESzhUc1Ot59bozncco0BBRa4U3xDCCnuk4mr4wdb3g?e=yT86Cu</v>
          </cell>
          <cell r="DO819" t="str">
            <v>Ninguna</v>
          </cell>
          <cell r="DP819" t="str">
            <v>Terminado</v>
          </cell>
          <cell r="DQ819" t="str">
            <v>Ingreso</v>
          </cell>
          <cell r="DR819" t="str">
            <v>N/A</v>
          </cell>
          <cell r="DS819" t="str">
            <v>DERECHO</v>
          </cell>
          <cell r="DT819" t="str">
            <v>N/A</v>
          </cell>
          <cell r="DU819" t="str">
            <v>MASCULINO</v>
          </cell>
        </row>
        <row r="820">
          <cell r="AY820" t="str">
            <v>JEP-775-2023</v>
          </cell>
          <cell r="AZ820" t="str">
            <v>JEP-CSPO-749-2023</v>
          </cell>
          <cell r="BA820" t="str">
            <v>Julieth Barrera</v>
          </cell>
          <cell r="BB820">
            <v>45182</v>
          </cell>
          <cell r="BC820" t="str">
            <v>Luz Mery Galvis Nieto</v>
          </cell>
          <cell r="BD820" t="str">
            <v>Contratos o convenios que no requieren pluralidad de ofertas</v>
          </cell>
          <cell r="BE820" t="str">
            <v>1. Prestación de servicios</v>
          </cell>
          <cell r="BF820" t="str">
            <v>Cedula de ciudadania</v>
          </cell>
          <cell r="BG820">
            <v>55063571</v>
          </cell>
          <cell r="BH820">
            <v>4</v>
          </cell>
          <cell r="BI820" t="str">
            <v>Persona Natural</v>
          </cell>
          <cell r="BJ820" t="str">
            <v>Bogotá D.C.</v>
          </cell>
          <cell r="BK820" t="str">
            <v>Prestar servicios profesionales para acompañar a la Subdirección de Talento Humano en los diferentes procesos administrativos inherentes a la vinculación, permanencia y desvinculación de servidores públicos y practicantes, pasantes y auxiliares judiciales, como parte de la gestión del Talento Humano</v>
          </cell>
          <cell r="BL820" t="str">
            <v>Funciones de la dependencia</v>
          </cell>
          <cell r="BM820" t="str">
            <v>Luis Felipe Rivera García</v>
          </cell>
          <cell r="BN820" t="str">
            <v>Director de Tecnologías de la Información</v>
          </cell>
          <cell r="BO820" t="str">
            <v xml:space="preserve">DD- Subdirección de Talento Humano </v>
          </cell>
          <cell r="BP820" t="str">
            <v>Francy Elena Palomino Millán</v>
          </cell>
          <cell r="BQ820">
            <v>31905812</v>
          </cell>
          <cell r="BR820" t="str">
            <v xml:space="preserve">DD - Subdirección de Talento Humano </v>
          </cell>
          <cell r="BS820" t="str">
            <v>César Augusto Vargas Londoño
1.010.167.159
29/09/2023 - hasta por el término que dure la ausencia
de su titular</v>
          </cell>
          <cell r="BT820" t="str">
            <v>N/A</v>
          </cell>
          <cell r="BU820" t="str">
            <v>N/A</v>
          </cell>
          <cell r="BV820" t="str">
            <v>Inversión</v>
          </cell>
          <cell r="BW820">
            <v>16393422</v>
          </cell>
          <cell r="BX820" t="str">
            <v>N/A</v>
          </cell>
          <cell r="BY820" t="str">
            <v>N/A</v>
          </cell>
          <cell r="BZ820">
            <v>5464476</v>
          </cell>
          <cell r="CA820" t="str">
            <v>N/A</v>
          </cell>
          <cell r="CB820">
            <v>108723</v>
          </cell>
          <cell r="CC820" t="str">
            <v xml:space="preserve">	567023</v>
          </cell>
          <cell r="CD820">
            <v>2018011001175</v>
          </cell>
          <cell r="CE820">
            <v>45196</v>
          </cell>
          <cell r="CF820">
            <v>45201</v>
          </cell>
          <cell r="CG820" t="str">
            <v>N/A</v>
          </cell>
          <cell r="CH820" t="str">
            <v>N/A</v>
          </cell>
          <cell r="CI820" t="str">
            <v>N/A</v>
          </cell>
          <cell r="CJ820" t="str">
            <v>N/A</v>
          </cell>
          <cell r="CK820" t="str">
            <v>N/A</v>
          </cell>
          <cell r="CL820">
            <v>0</v>
          </cell>
          <cell r="CM820" t="str">
            <v>N/A</v>
          </cell>
          <cell r="CN820">
            <v>0</v>
          </cell>
          <cell r="CO820" t="str">
            <v>N/A</v>
          </cell>
          <cell r="CP820">
            <v>0</v>
          </cell>
          <cell r="CQ820" t="str">
            <v>N/A</v>
          </cell>
          <cell r="CR820">
            <v>0</v>
          </cell>
          <cell r="CS820" t="str">
            <v>N/A</v>
          </cell>
          <cell r="CT820">
            <v>0</v>
          </cell>
          <cell r="CU820" t="str">
            <v>N/A</v>
          </cell>
          <cell r="CV820">
            <v>0</v>
          </cell>
          <cell r="CW820">
            <v>16393422</v>
          </cell>
          <cell r="CX820" t="str">
            <v>NO</v>
          </cell>
          <cell r="CY820" t="str">
            <v>N/A</v>
          </cell>
          <cell r="CZ820" t="str">
            <v>N/A</v>
          </cell>
          <cell r="DA820" t="str">
            <v>N/A</v>
          </cell>
          <cell r="DB820">
            <v>45291</v>
          </cell>
          <cell r="DC820">
            <v>45291</v>
          </cell>
          <cell r="DD820">
            <v>-51</v>
          </cell>
          <cell r="DE820" t="str">
            <v>NO</v>
          </cell>
          <cell r="DF820" t="str">
            <v>Bogotá D.C.</v>
          </cell>
          <cell r="DG820" t="str">
            <v>Cumplimiento</v>
          </cell>
          <cell r="DH820" t="str">
            <v>460 47 994000068835</v>
          </cell>
          <cell r="DI820">
            <v>0</v>
          </cell>
          <cell r="DJ820" t="str">
            <v>Aseguradora Solidaria de Colombia</v>
          </cell>
          <cell r="DK820">
            <v>45198</v>
          </cell>
          <cell r="DL820" t="str">
            <v>29/09/2023 - 30/06/2024</v>
          </cell>
          <cell r="DM820">
            <v>45201</v>
          </cell>
          <cell r="DN820" t="str">
            <v>https://jepcolombia.sharepoint.com/:b:/g/SE/DAJ/SDC/ES-iaScMtxJLrHNJQA29GC4BD_ctiQhEzxu7xCDf9tse0Q?e=o0IoPY</v>
          </cell>
          <cell r="DO820" t="str">
            <v xml:space="preserve">El 7/11/2023 se publica el Otrosí No. 1 al contrato JEP-775-2023 valor y forma de pago, se ajusta en el valor del cuadro. </v>
          </cell>
          <cell r="DP820" t="str">
            <v>Terminado</v>
          </cell>
          <cell r="DQ820" t="str">
            <v>Otro</v>
          </cell>
          <cell r="DR820" t="str">
            <v>N/A</v>
          </cell>
          <cell r="DS820" t="str">
            <v>CONTADURIA PUBLICA</v>
          </cell>
          <cell r="DT820" t="str">
            <v>ESPECIALISTA EN ALTA GERENCIA</v>
          </cell>
          <cell r="DU820" t="str">
            <v>FEMENINO</v>
          </cell>
        </row>
        <row r="821">
          <cell r="AY821" t="str">
            <v>JEP-847-2023</v>
          </cell>
          <cell r="AZ821" t="str">
            <v>JEP-IPI-009-2023</v>
          </cell>
          <cell r="BA821" t="str">
            <v>Jairo Cuellar</v>
          </cell>
          <cell r="BB821">
            <v>45238</v>
          </cell>
          <cell r="BC821" t="str">
            <v xml:space="preserve">EVALUA SALUD IPS SAS.  
R/L WILLIAM JAVIER MORALES NARANJO </v>
          </cell>
          <cell r="BD821" t="str">
            <v>Invitación Pública inferior a 450SMMLV</v>
          </cell>
          <cell r="BE821" t="str">
            <v>1. Prestación de servicios</v>
          </cell>
          <cell r="BF821" t="str">
            <v>NIT</v>
          </cell>
          <cell r="BG821">
            <v>900380150</v>
          </cell>
          <cell r="BH821">
            <v>0</v>
          </cell>
          <cell r="BI821" t="str">
            <v>Persona Jurídica</v>
          </cell>
          <cell r="BJ821" t="str">
            <v>Bogotá D.C.</v>
          </cell>
          <cell r="BK821" t="str">
            <v>Prestar el servicio de evaluaciones médicas y demás exámenes o pruebas complementarias a que haya lugar, para las servidoras y los servidores de la Jurisdicción Especial para la Paz -JEP</v>
          </cell>
          <cell r="BL821" t="str">
            <v>Funciones de la dependencia</v>
          </cell>
          <cell r="BM821" t="str">
            <v>Ana Lucia Rosales Callejas</v>
          </cell>
          <cell r="BN821" t="str">
            <v>Dirección Administrativa y Financiera</v>
          </cell>
          <cell r="BO821" t="str">
            <v xml:space="preserve">DD- Subdirección de Talento Humano </v>
          </cell>
          <cell r="BP821" t="str">
            <v>Francy Elena Palomino Millán</v>
          </cell>
          <cell r="BQ821">
            <v>31905812</v>
          </cell>
          <cell r="BR821" t="str">
            <v xml:space="preserve">DD - Subdirección de Talento Humano </v>
          </cell>
          <cell r="BS821" t="str">
            <v>N/A</v>
          </cell>
          <cell r="BT821" t="str">
            <v>N/A</v>
          </cell>
          <cell r="BU821" t="str">
            <v>N/A</v>
          </cell>
          <cell r="BV821" t="str">
            <v>Funcionamiento</v>
          </cell>
          <cell r="BW821">
            <v>277234106</v>
          </cell>
          <cell r="BX821" t="str">
            <v>N/A</v>
          </cell>
          <cell r="BY821" t="str">
            <v>N/A</v>
          </cell>
          <cell r="BZ821" t="str">
            <v>N/A</v>
          </cell>
          <cell r="CA821" t="str">
            <v>N/A</v>
          </cell>
          <cell r="CB821" t="str">
            <v>104223
47923</v>
          </cell>
          <cell r="CC821">
            <v>662523</v>
          </cell>
          <cell r="CD821" t="str">
            <v>N/A</v>
          </cell>
          <cell r="CE821">
            <v>45244</v>
          </cell>
          <cell r="CF821">
            <v>45246</v>
          </cell>
          <cell r="CG821" t="str">
            <v>N/A</v>
          </cell>
          <cell r="CH821" t="str">
            <v>N/A</v>
          </cell>
          <cell r="CI821" t="str">
            <v>N/A</v>
          </cell>
          <cell r="CJ821" t="str">
            <v>N/A</v>
          </cell>
          <cell r="CK821" t="str">
            <v>N/A</v>
          </cell>
          <cell r="CL821">
            <v>0</v>
          </cell>
          <cell r="CM821" t="str">
            <v>N/A</v>
          </cell>
          <cell r="CN821">
            <v>0</v>
          </cell>
          <cell r="CO821" t="str">
            <v>N/A</v>
          </cell>
          <cell r="CP821">
            <v>0</v>
          </cell>
          <cell r="CQ821" t="str">
            <v>N/A</v>
          </cell>
          <cell r="CR821">
            <v>0</v>
          </cell>
          <cell r="CS821" t="str">
            <v>N/A</v>
          </cell>
          <cell r="CT821">
            <v>0</v>
          </cell>
          <cell r="CU821" t="str">
            <v>N/A</v>
          </cell>
          <cell r="CV821">
            <v>0</v>
          </cell>
          <cell r="CW821">
            <v>277234106</v>
          </cell>
          <cell r="CX821" t="str">
            <v>SI</v>
          </cell>
          <cell r="CY821">
            <v>96480000</v>
          </cell>
          <cell r="CZ821">
            <v>101400480</v>
          </cell>
          <cell r="DA821">
            <v>56003626</v>
          </cell>
          <cell r="DB821">
            <v>46234</v>
          </cell>
          <cell r="DC821">
            <v>46234</v>
          </cell>
          <cell r="DD821">
            <v>892</v>
          </cell>
          <cell r="DE821" t="str">
            <v>SI</v>
          </cell>
          <cell r="DF821" t="str">
            <v>Bogotá D.C.</v>
          </cell>
          <cell r="DG821" t="str">
            <v>Cumplimiento</v>
          </cell>
          <cell r="DH821" t="str">
            <v>21-45-101428503</v>
          </cell>
          <cell r="DI821">
            <v>0</v>
          </cell>
          <cell r="DJ821" t="str">
            <v>Seguros del Estado S.A.</v>
          </cell>
          <cell r="DK821">
            <v>45245</v>
          </cell>
          <cell r="DL821" t="str">
            <v>14/11/2023 - 31/07/2029</v>
          </cell>
          <cell r="DM821">
            <v>45246</v>
          </cell>
          <cell r="DN821" t="str">
            <v>https://jepcolombia.sharepoint.com/:b:/g/SE/DAJ/SDC/Ea6uxL2_sRVJkx4sW68Lqi4BkC1NPNExy9gPvlfVXob9fg?e=dYVTYQ</v>
          </cell>
          <cell r="DO821" t="str">
            <v>Ninguna</v>
          </cell>
          <cell r="DP821" t="str">
            <v>En ejecución</v>
          </cell>
          <cell r="DQ821" t="str">
            <v>Ingreso</v>
          </cell>
          <cell r="DR821" t="str">
            <v>N/A</v>
          </cell>
          <cell r="DS821" t="str">
            <v>N/A</v>
          </cell>
          <cell r="DT821" t="str">
            <v>N/A</v>
          </cell>
          <cell r="DU821" t="str">
            <v>N/A</v>
          </cell>
        </row>
        <row r="822">
          <cell r="AY822" t="str">
            <v>JEP-810-2023</v>
          </cell>
          <cell r="AZ822" t="str">
            <v>JEP-CSPO-781-2023</v>
          </cell>
          <cell r="BA822" t="str">
            <v>Clara Torres</v>
          </cell>
          <cell r="BB822">
            <v>45205</v>
          </cell>
          <cell r="BC822" t="str">
            <v>Liliana Andrea Salamanca Aragón</v>
          </cell>
          <cell r="BD822" t="str">
            <v>Contratos o convenios que no requieren pluralidad de ofertas</v>
          </cell>
          <cell r="BE822" t="str">
            <v>1. Prestación de servicios</v>
          </cell>
          <cell r="BF822" t="str">
            <v>Cedula de ciudadania</v>
          </cell>
          <cell r="BG822">
            <v>52834699</v>
          </cell>
          <cell r="BH822">
            <v>6</v>
          </cell>
          <cell r="BI822" t="str">
            <v>Persona Natural</v>
          </cell>
          <cell r="BJ822" t="str">
            <v>Bogotá D.C.</v>
          </cell>
          <cell r="BK822" t="str">
            <v xml:space="preserve">Prestar servicios profesionales para apoyar y acompañar a la Oficina Asesora de Justicia Restaurativa,  en la asistencia técnica a los procesos preparatorios, actuaciones, encuentros y acercamientos necesarios para los procesos de justicia restaurativa, con énfasis en mediación, diálogo social y dinámicas del conflicto. </v>
          </cell>
          <cell r="BL822" t="str">
            <v>Misional</v>
          </cell>
          <cell r="BM822" t="str">
            <v>Harvey Danilo Suárez Morales</v>
          </cell>
          <cell r="BN822" t="str">
            <v>Secretaría Ejecutiva</v>
          </cell>
          <cell r="BO822" t="str">
            <v>AA- Oficina Asesora de Justicia Restaurativa</v>
          </cell>
          <cell r="BP822" t="str">
            <v>Ariel Sánchez Meertens</v>
          </cell>
          <cell r="BQ822">
            <v>79723293</v>
          </cell>
          <cell r="BR822" t="str">
            <v>AA - Oficina Asesora de Justicia Restaurativa</v>
          </cell>
          <cell r="BS822" t="str">
            <v>Jesús Eduardo Martínez
López
79.649.846
Octubre 9 al 23 de 2023</v>
          </cell>
          <cell r="BT822" t="str">
            <v>N/A</v>
          </cell>
          <cell r="BU822" t="str">
            <v>N/A</v>
          </cell>
          <cell r="BV822" t="str">
            <v>Inversión</v>
          </cell>
          <cell r="BW822">
            <v>44240441</v>
          </cell>
          <cell r="BX822" t="str">
            <v>N/A</v>
          </cell>
          <cell r="BY822" t="str">
            <v>N/A</v>
          </cell>
          <cell r="BZ822" t="str">
            <v>16’800.173</v>
          </cell>
          <cell r="CA822" t="str">
            <v>N/A</v>
          </cell>
          <cell r="CB822">
            <v>105723</v>
          </cell>
          <cell r="CC822">
            <v>611323</v>
          </cell>
          <cell r="CD822">
            <v>2022011000068</v>
          </cell>
          <cell r="CE822">
            <v>45218</v>
          </cell>
          <cell r="CF822">
            <v>45223</v>
          </cell>
          <cell r="CG822" t="str">
            <v>N/A</v>
          </cell>
          <cell r="CH822" t="str">
            <v>N/A</v>
          </cell>
          <cell r="CI822" t="str">
            <v>N/A</v>
          </cell>
          <cell r="CJ822" t="str">
            <v>N/A</v>
          </cell>
          <cell r="CK822" t="str">
            <v>N/A</v>
          </cell>
          <cell r="CL822">
            <v>0</v>
          </cell>
          <cell r="CM822" t="str">
            <v>N/A</v>
          </cell>
          <cell r="CN822">
            <v>0</v>
          </cell>
          <cell r="CO822" t="str">
            <v>N/A</v>
          </cell>
          <cell r="CP822">
            <v>0</v>
          </cell>
          <cell r="CQ822" t="str">
            <v>N/A</v>
          </cell>
          <cell r="CR822">
            <v>0</v>
          </cell>
          <cell r="CS822" t="str">
            <v>N/A</v>
          </cell>
          <cell r="CT822">
            <v>0</v>
          </cell>
          <cell r="CU822" t="str">
            <v>N/A</v>
          </cell>
          <cell r="CV822">
            <v>0</v>
          </cell>
          <cell r="CW822">
            <v>44240441</v>
          </cell>
          <cell r="CX822" t="str">
            <v>NO</v>
          </cell>
          <cell r="CY822" t="str">
            <v>N/A</v>
          </cell>
          <cell r="CZ822" t="str">
            <v>N/A</v>
          </cell>
          <cell r="DA822" t="str">
            <v>N/A</v>
          </cell>
          <cell r="DB822">
            <v>45291</v>
          </cell>
          <cell r="DC822">
            <v>45291</v>
          </cell>
          <cell r="DD822">
            <v>-51</v>
          </cell>
          <cell r="DE822" t="str">
            <v>NO</v>
          </cell>
          <cell r="DF822" t="str">
            <v>Bogotá D.C.</v>
          </cell>
          <cell r="DG822" t="str">
            <v>Cumplimiento</v>
          </cell>
          <cell r="DH822" t="str">
            <v>55-45-101045537</v>
          </cell>
          <cell r="DI822">
            <v>0</v>
          </cell>
          <cell r="DJ822" t="str">
            <v>Seguros del Estado S.A.</v>
          </cell>
          <cell r="DK822">
            <v>45222</v>
          </cell>
          <cell r="DL822" t="str">
            <v>23/10/2023 - 30/06/2024</v>
          </cell>
          <cell r="DM822">
            <v>45212</v>
          </cell>
          <cell r="DN822" t="str">
            <v>https://jepcolombia.sharepoint.com/:b:/g/SE/DAJ/SDC/ES-_XzD1-IxIghPVQgxp9skBSFl0eG8V5xbkcP1bH7EfCQ?e=WKOUzS</v>
          </cell>
          <cell r="DO822" t="str">
            <v>Ninguna</v>
          </cell>
          <cell r="DP822" t="str">
            <v>Terminado</v>
          </cell>
          <cell r="DQ822" t="str">
            <v>Ingreso</v>
          </cell>
          <cell r="DR822" t="str">
            <v>N/A</v>
          </cell>
          <cell r="DS822" t="str">
            <v>CIENCIAS POLÍTICAS</v>
          </cell>
          <cell r="DT822" t="str">
            <v>MAGISTER EN DEFENSA DE LOS DERECOS HUMANOS Y DEL DERECHO INTERNACIONAL HUMANITARIO ANTE ORGANISMOS CRIMINALES Y CORTES INTENACIONALES</v>
          </cell>
          <cell r="DU822" t="str">
            <v>FEMENINO</v>
          </cell>
        </row>
        <row r="823">
          <cell r="AY823" t="str">
            <v>JEP-886-2023</v>
          </cell>
          <cell r="AZ823" t="str">
            <v>JEP-CSPO-848-2023</v>
          </cell>
          <cell r="BA823" t="str">
            <v>Clara Torres</v>
          </cell>
          <cell r="BB823">
            <v>45261</v>
          </cell>
          <cell r="BC823" t="str">
            <v>Diego Fernando Godoy Collazos</v>
          </cell>
          <cell r="BD823" t="str">
            <v>Contratos o convenios que no requieren pluralidad de ofertas</v>
          </cell>
          <cell r="BE823" t="str">
            <v>1. Prestación de servicios</v>
          </cell>
          <cell r="BF823" t="str">
            <v>Cédula de ciudadanía</v>
          </cell>
          <cell r="BG823">
            <v>1019058102</v>
          </cell>
          <cell r="BH823">
            <v>3</v>
          </cell>
          <cell r="BI823" t="str">
            <v>Persona Natural</v>
          </cell>
          <cell r="BJ823" t="str">
            <v>Bogota D.C.</v>
          </cell>
          <cell r="BK823" t="str">
            <v>Prestar servicios profesionales para apoyar y acompañar a la Secretaría Ejecutiva en la gestión administrativa de la Oficina Asesora de Justicia Restaurativa, seguimiento, sistematización y análisis de información de las acciones, mediaciones y encuentros necesarios para los procesos de justicia restaurativa.</v>
          </cell>
          <cell r="BL823" t="str">
            <v>Administrativo Transversal</v>
          </cell>
          <cell r="BM823" t="str">
            <v>Harvey Danilo Suarez Morales</v>
          </cell>
          <cell r="BN823" t="str">
            <v>Secretaría Ejecutiva</v>
          </cell>
          <cell r="BO823" t="str">
            <v>AA- Oficina Asesora de Justicia Restaurativa</v>
          </cell>
          <cell r="BP823" t="str">
            <v>Ariel Sánchez Meertens</v>
          </cell>
          <cell r="BQ823">
            <v>79723293</v>
          </cell>
          <cell r="BR823" t="str">
            <v>AA- Oficina Asesora de Justicia Restaurativa</v>
          </cell>
          <cell r="BS823" t="str">
            <v>N/A</v>
          </cell>
          <cell r="BT823" t="str">
            <v>N/A</v>
          </cell>
          <cell r="BU823" t="str">
            <v>N/A</v>
          </cell>
          <cell r="BV823" t="str">
            <v>Inversión</v>
          </cell>
          <cell r="BW823">
            <v>8652088</v>
          </cell>
          <cell r="BX823" t="str">
            <v>N/A</v>
          </cell>
          <cell r="BY823" t="str">
            <v>N/A</v>
          </cell>
          <cell r="BZ823">
            <v>8652088</v>
          </cell>
          <cell r="CA823" t="str">
            <v>N/A</v>
          </cell>
          <cell r="CB823">
            <v>105823</v>
          </cell>
          <cell r="CC823">
            <v>731723</v>
          </cell>
          <cell r="CD823">
            <v>2022011000068</v>
          </cell>
          <cell r="CE823">
            <v>45265</v>
          </cell>
          <cell r="CF823">
            <v>45266</v>
          </cell>
          <cell r="CG823" t="str">
            <v>N/A</v>
          </cell>
          <cell r="CH823" t="str">
            <v>N/A</v>
          </cell>
          <cell r="CI823" t="str">
            <v>N/A</v>
          </cell>
          <cell r="CJ823" t="str">
            <v>N/A</v>
          </cell>
          <cell r="CK823" t="str">
            <v>N/A</v>
          </cell>
          <cell r="CL823">
            <v>0</v>
          </cell>
          <cell r="CM823" t="str">
            <v>N/A</v>
          </cell>
          <cell r="CN823">
            <v>0</v>
          </cell>
          <cell r="CO823" t="str">
            <v>N/A</v>
          </cell>
          <cell r="CP823">
            <v>0</v>
          </cell>
          <cell r="CQ823" t="str">
            <v>N/A</v>
          </cell>
          <cell r="CR823">
            <v>0</v>
          </cell>
          <cell r="CS823" t="str">
            <v>N/A</v>
          </cell>
          <cell r="CT823">
            <v>0</v>
          </cell>
          <cell r="CU823">
            <v>0</v>
          </cell>
          <cell r="CV823">
            <v>0</v>
          </cell>
          <cell r="CW823">
            <v>8652088</v>
          </cell>
          <cell r="CX823" t="str">
            <v>NO</v>
          </cell>
          <cell r="CY823" t="str">
            <v>N/A</v>
          </cell>
          <cell r="CZ823" t="str">
            <v>N/A</v>
          </cell>
          <cell r="DA823" t="str">
            <v>N/A</v>
          </cell>
          <cell r="DB823">
            <v>45291</v>
          </cell>
          <cell r="DC823">
            <v>45291</v>
          </cell>
          <cell r="DD823">
            <v>-51</v>
          </cell>
          <cell r="DE823" t="str">
            <v>NO</v>
          </cell>
          <cell r="DF823" t="str">
            <v>Bogotá D.C.</v>
          </cell>
          <cell r="DG823" t="str">
            <v xml:space="preserve">Cumplimiento </v>
          </cell>
          <cell r="DH823" t="str">
            <v>11-47-101018135</v>
          </cell>
          <cell r="DI823">
            <v>0</v>
          </cell>
          <cell r="DJ823" t="str">
            <v>Seguros del Estado S.A.</v>
          </cell>
          <cell r="DK823">
            <v>45266</v>
          </cell>
          <cell r="DL823" t="str">
            <v>06/12/2023 - 10/07/2024</v>
          </cell>
          <cell r="DM823">
            <v>45266</v>
          </cell>
          <cell r="DN823" t="str">
            <v>No se encuentra en la carpeta revisado 23/01/2024</v>
          </cell>
          <cell r="DO823" t="str">
            <v>Ninguna</v>
          </cell>
          <cell r="DP823" t="str">
            <v>Terminado</v>
          </cell>
          <cell r="DQ823" t="str">
            <v>Ingreso</v>
          </cell>
          <cell r="DR823" t="str">
            <v>N/A</v>
          </cell>
          <cell r="DS823" t="str">
            <v xml:space="preserve">COMUNICACIÓN SOCIAL Y PERIODISMO </v>
          </cell>
          <cell r="DT823" t="str">
            <v>N/A</v>
          </cell>
          <cell r="DU823" t="str">
            <v>MASCULINO</v>
          </cell>
        </row>
        <row r="824">
          <cell r="AY824" t="str">
            <v>JEP-757-2023</v>
          </cell>
          <cell r="AZ824" t="str">
            <v>JEP-CSPO-733-2023</v>
          </cell>
          <cell r="BA824" t="str">
            <v>Clara Torres</v>
          </cell>
          <cell r="BB824">
            <v>45168</v>
          </cell>
          <cell r="BC824" t="str">
            <v>Mario Anonio Toloza Sandoval</v>
          </cell>
          <cell r="BD824" t="str">
            <v>Contratos o convenios que no requieren pluralidad de ofertas</v>
          </cell>
          <cell r="BE824" t="str">
            <v>1. Prestación de servicios</v>
          </cell>
          <cell r="BF824" t="str">
            <v>Cedula de ciudadania</v>
          </cell>
          <cell r="BG824">
            <v>88218808</v>
          </cell>
          <cell r="BH824">
            <v>1</v>
          </cell>
          <cell r="BI824" t="str">
            <v>Persona Natural</v>
          </cell>
          <cell r="BJ824" t="str">
            <v>Bogotá D.C.</v>
          </cell>
          <cell r="BK824" t="str">
            <v>Prestar servicios profesionales en el apoyo y acompañamiento a la secretaría ejecutiva en la contestación y seguimiento a acciones constitucionales y peticiones de contenido jurídico y demás asuntos relacionados con la secretaría ejecutiva propios de su competencia y en el marco de la JEP</v>
          </cell>
          <cell r="BL824" t="str">
            <v>Funciones de la dependencia</v>
          </cell>
          <cell r="BM824" t="str">
            <v>Harvey Danilo Suárez Morales</v>
          </cell>
          <cell r="BN824" t="str">
            <v>Secretaría Ejecutiva</v>
          </cell>
          <cell r="BO824" t="str">
            <v>E- Dirección de Asuntos Jurídicos</v>
          </cell>
          <cell r="BP824" t="str">
            <v>María José Echeverry Hoyos</v>
          </cell>
          <cell r="BQ824">
            <v>51728425</v>
          </cell>
          <cell r="BR824" t="str">
            <v>EE - Departamento de Conceptos y Representación Jurídica</v>
          </cell>
          <cell r="BS824" t="str">
            <v>Ivonne Adriana Díaz Cruz
52.084.485
Encargar a partir del 30 de agosto de 2023 hasta por el término
que dure la ausencia de su titular</v>
          </cell>
          <cell r="BT824" t="str">
            <v>N/A</v>
          </cell>
          <cell r="BU824" t="str">
            <v>N/A</v>
          </cell>
          <cell r="BV824" t="str">
            <v>Inversión</v>
          </cell>
          <cell r="BW824">
            <v>30358196</v>
          </cell>
          <cell r="BX824" t="str">
            <v>N/A</v>
          </cell>
          <cell r="BY824" t="str">
            <v>N/A</v>
          </cell>
          <cell r="BZ824">
            <v>7589549</v>
          </cell>
          <cell r="CA824" t="str">
            <v>N/A</v>
          </cell>
          <cell r="CB824">
            <v>105223</v>
          </cell>
          <cell r="CC824">
            <v>496923</v>
          </cell>
          <cell r="CD824">
            <v>2022011000068</v>
          </cell>
          <cell r="CE824">
            <v>45170</v>
          </cell>
          <cell r="CF824">
            <v>45173</v>
          </cell>
          <cell r="CG824" t="str">
            <v>N/A</v>
          </cell>
          <cell r="CH824" t="str">
            <v>N/A</v>
          </cell>
          <cell r="CI824" t="str">
            <v>N/A</v>
          </cell>
          <cell r="CJ824" t="str">
            <v>N/A</v>
          </cell>
          <cell r="CK824" t="str">
            <v>N/A</v>
          </cell>
          <cell r="CL824">
            <v>0</v>
          </cell>
          <cell r="CM824" t="str">
            <v>N/A</v>
          </cell>
          <cell r="CN824">
            <v>0</v>
          </cell>
          <cell r="CO824" t="str">
            <v>N/A</v>
          </cell>
          <cell r="CP824">
            <v>0</v>
          </cell>
          <cell r="CQ824" t="str">
            <v>N/A</v>
          </cell>
          <cell r="CR824">
            <v>0</v>
          </cell>
          <cell r="CS824" t="str">
            <v>N/A</v>
          </cell>
          <cell r="CT824">
            <v>0</v>
          </cell>
          <cell r="CU824" t="str">
            <v>N/A</v>
          </cell>
          <cell r="CV824">
            <v>0</v>
          </cell>
          <cell r="CW824">
            <v>30358196</v>
          </cell>
          <cell r="CX824" t="str">
            <v>NO</v>
          </cell>
          <cell r="CY824" t="str">
            <v>N/A</v>
          </cell>
          <cell r="CZ824" t="str">
            <v>N/A</v>
          </cell>
          <cell r="DA824" t="str">
            <v>N/A</v>
          </cell>
          <cell r="DB824">
            <v>45291</v>
          </cell>
          <cell r="DC824">
            <v>45291</v>
          </cell>
          <cell r="DD824">
            <v>-51</v>
          </cell>
          <cell r="DE824" t="str">
            <v>NO</v>
          </cell>
          <cell r="DF824" t="str">
            <v>Bogotá D.C.</v>
          </cell>
          <cell r="DG824" t="str">
            <v>Cumplimiento</v>
          </cell>
          <cell r="DH824" t="str">
            <v>21-45-101421028</v>
          </cell>
          <cell r="DI824">
            <v>0</v>
          </cell>
          <cell r="DJ824" t="str">
            <v>Seguros del Estado S.A.</v>
          </cell>
          <cell r="DK824">
            <v>45173</v>
          </cell>
          <cell r="DL824" t="str">
            <v>4/09/2023 - 01/07/2024</v>
          </cell>
          <cell r="DM824">
            <v>45173</v>
          </cell>
          <cell r="DN824" t="str">
            <v>https://jepcolombia.sharepoint.com/:b:/g/SE/DAJ/SDC/Ec-Eq6hIe1FPlqSGldUDyNcB8tNVVmLNDqB_n6bbhA3F4w?e=mWoLFk</v>
          </cell>
          <cell r="DO824" t="str">
            <v>Ninguna</v>
          </cell>
          <cell r="DP824" t="str">
            <v>Terminado</v>
          </cell>
          <cell r="DQ824" t="str">
            <v>Ingreso</v>
          </cell>
          <cell r="DR824" t="str">
            <v>N/A</v>
          </cell>
          <cell r="DS824" t="str">
            <v>DERECHO</v>
          </cell>
          <cell r="DT824" t="str">
            <v>N/A</v>
          </cell>
          <cell r="DU824" t="str">
            <v>MASCULINO</v>
          </cell>
        </row>
        <row r="825">
          <cell r="AY825" t="str">
            <v>JEP-758-2023</v>
          </cell>
          <cell r="AZ825" t="str">
            <v>JEP-CSPO-734-2023</v>
          </cell>
          <cell r="BA825" t="str">
            <v>Clara Torres</v>
          </cell>
          <cell r="BB825">
            <v>45168</v>
          </cell>
          <cell r="BC825" t="str">
            <v>Julliet De Los Angeles Capador Quintero</v>
          </cell>
          <cell r="BD825" t="str">
            <v>Contratos o convenios que no requieren pluralidad de ofertas</v>
          </cell>
          <cell r="BE825" t="str">
            <v>1. Prestación de servicios</v>
          </cell>
          <cell r="BF825" t="str">
            <v>Cedula de ciudadania</v>
          </cell>
          <cell r="BG825">
            <v>1136880857</v>
          </cell>
          <cell r="BH825">
            <v>4</v>
          </cell>
          <cell r="BI825" t="str">
            <v>Persona Natural</v>
          </cell>
          <cell r="BJ825" t="str">
            <v>Bogotá D.C.</v>
          </cell>
          <cell r="BK825" t="str">
            <v>Prestar servicios profesionales en el apoyo y acompañamiento a la secretaría ejecutiva en la contestación y seguimiento a acciones constitucionales y peticiones de contenido jurídico y demás asuntos relacionados con la secretaría ejecutiva propios de su competencia y en el marco de la JEP</v>
          </cell>
          <cell r="BL825" t="str">
            <v>Funciones de la dependencia</v>
          </cell>
          <cell r="BM825" t="str">
            <v>Harvey Danilo Suárez Morales</v>
          </cell>
          <cell r="BN825" t="str">
            <v>Secretaría Ejecutiva</v>
          </cell>
          <cell r="BO825" t="str">
            <v>E- Dirección de Asuntos Jurídicos</v>
          </cell>
          <cell r="BP825" t="str">
            <v>María José Echeverry Hoyos</v>
          </cell>
          <cell r="BQ825">
            <v>51728425</v>
          </cell>
          <cell r="BR825" t="str">
            <v>EE - Departamento de Conceptos y Representación Jurídica</v>
          </cell>
          <cell r="BS825" t="str">
            <v>N/A</v>
          </cell>
          <cell r="BT825" t="str">
            <v>N/A</v>
          </cell>
          <cell r="BU825" t="str">
            <v>N/A</v>
          </cell>
          <cell r="BV825" t="str">
            <v>Inversión</v>
          </cell>
          <cell r="BW825">
            <v>30358196</v>
          </cell>
          <cell r="BX825" t="str">
            <v>N/A</v>
          </cell>
          <cell r="BY825" t="str">
            <v>N/A</v>
          </cell>
          <cell r="BZ825">
            <v>7589549</v>
          </cell>
          <cell r="CA825" t="str">
            <v>N/A</v>
          </cell>
          <cell r="CB825">
            <v>105023</v>
          </cell>
          <cell r="CC825">
            <v>497023</v>
          </cell>
          <cell r="CD825">
            <v>2022011000068</v>
          </cell>
          <cell r="CE825">
            <v>45170</v>
          </cell>
          <cell r="CF825">
            <v>45173</v>
          </cell>
          <cell r="CG825" t="str">
            <v>N/A</v>
          </cell>
          <cell r="CH825" t="str">
            <v>N/A</v>
          </cell>
          <cell r="CI825" t="str">
            <v>N/A</v>
          </cell>
          <cell r="CJ825" t="str">
            <v>N/A</v>
          </cell>
          <cell r="CK825" t="str">
            <v>N/A</v>
          </cell>
          <cell r="CL825">
            <v>0</v>
          </cell>
          <cell r="CM825" t="str">
            <v>N/A</v>
          </cell>
          <cell r="CN825">
            <v>0</v>
          </cell>
          <cell r="CO825" t="str">
            <v>N/A</v>
          </cell>
          <cell r="CP825">
            <v>0</v>
          </cell>
          <cell r="CQ825" t="str">
            <v>N/A</v>
          </cell>
          <cell r="CR825">
            <v>0</v>
          </cell>
          <cell r="CS825" t="str">
            <v>N/A</v>
          </cell>
          <cell r="CT825">
            <v>0</v>
          </cell>
          <cell r="CU825" t="str">
            <v>N/A</v>
          </cell>
          <cell r="CV825">
            <v>0</v>
          </cell>
          <cell r="CW825">
            <v>30358196</v>
          </cell>
          <cell r="CX825" t="str">
            <v>NO</v>
          </cell>
          <cell r="CY825" t="str">
            <v>N/A</v>
          </cell>
          <cell r="CZ825" t="str">
            <v>N/A</v>
          </cell>
          <cell r="DA825" t="str">
            <v>N/A</v>
          </cell>
          <cell r="DB825">
            <v>45291</v>
          </cell>
          <cell r="DC825">
            <v>45291</v>
          </cell>
          <cell r="DD825">
            <v>-51</v>
          </cell>
          <cell r="DE825" t="str">
            <v>NO</v>
          </cell>
          <cell r="DF825" t="str">
            <v>Bogotá D.C.</v>
          </cell>
          <cell r="DG825" t="str">
            <v>Cumplimiento</v>
          </cell>
          <cell r="DH825" t="str">
            <v xml:space="preserve">	21-45-101421031</v>
          </cell>
          <cell r="DI825">
            <v>0</v>
          </cell>
          <cell r="DJ825" t="str">
            <v>Seguros del Estado S.A.</v>
          </cell>
          <cell r="DK825">
            <v>45173</v>
          </cell>
          <cell r="DL825" t="str">
            <v>4/09/2023 - 01/07/2024</v>
          </cell>
          <cell r="DM825">
            <v>45173</v>
          </cell>
          <cell r="DN825" t="str">
            <v>https://jepcolombia.sharepoint.com/:b:/g/SE/DAJ/SDC/EVqh1I3UaxZArnED0lqfCOwB4J4TZ2wuYdYVk76vn5_TSw?e=doJf0D</v>
          </cell>
          <cell r="DO825" t="str">
            <v>Ninguna</v>
          </cell>
          <cell r="DP825" t="str">
            <v>Terminado</v>
          </cell>
          <cell r="DQ825" t="str">
            <v>Ingreso</v>
          </cell>
          <cell r="DR825" t="str">
            <v>N/A</v>
          </cell>
          <cell r="DS825" t="str">
            <v>DERECHO</v>
          </cell>
          <cell r="DT825" t="str">
            <v>N/A</v>
          </cell>
          <cell r="DU825" t="str">
            <v>FEMENINO</v>
          </cell>
        </row>
        <row r="826">
          <cell r="AY826" t="str">
            <v>JEP-796-2023</v>
          </cell>
          <cell r="AZ826" t="str">
            <v>JEP-CSPO-768-2023</v>
          </cell>
          <cell r="BA826" t="str">
            <v>Laura Paredes</v>
          </cell>
          <cell r="BB826">
            <v>45194</v>
          </cell>
          <cell r="BC826" t="str">
            <v>Leidy Carolina Ortiz Roncallo</v>
          </cell>
          <cell r="BD826" t="str">
            <v>Contratos o convenios que no requieren pluralidad de ofertas</v>
          </cell>
          <cell r="BE826" t="str">
            <v>1. Prestación de servicios</v>
          </cell>
          <cell r="BF826" t="str">
            <v>Cédula de ciudadanía</v>
          </cell>
          <cell r="BG826">
            <v>1010121693</v>
          </cell>
          <cell r="BH826">
            <v>0</v>
          </cell>
          <cell r="BI826" t="str">
            <v>Persona Natural</v>
          </cell>
          <cell r="BJ826" t="str">
            <v>Bogotá D.C.</v>
          </cell>
          <cell r="BK826" t="str">
            <v>Prestar servicios profesionales con el fin de apoyar la gestión de los asuntos jurídicos a cargo del Departamento de Conceptos y Representación Jurídica así como la elaboración de la compilación normativa de la JEP</v>
          </cell>
          <cell r="BL826" t="str">
            <v>Funciones de la dependencia</v>
          </cell>
          <cell r="BM826" t="str">
            <v>Harvey Danilo Suárez Morales</v>
          </cell>
          <cell r="BN826" t="str">
            <v>Secretaría Ejecutiva</v>
          </cell>
          <cell r="BO826" t="str">
            <v>EE- Departamento de Conceptos y Representación Jurídica</v>
          </cell>
          <cell r="BP826" t="str">
            <v>María José Echeverry Hoyos</v>
          </cell>
          <cell r="BQ826">
            <v>51728425</v>
          </cell>
          <cell r="BR826" t="str">
            <v>EE - Departamento de Conceptos y Representación Jurídica</v>
          </cell>
          <cell r="BS826" t="str">
            <v>Ivonne Adriana Díaz Cruz
52.084.485
Encargar a partir del 30 de agosto de 2023 hasta por el término
que dure la ausencia de su titular</v>
          </cell>
          <cell r="BT826" t="str">
            <v>N/A</v>
          </cell>
          <cell r="BU826" t="str">
            <v>N/A</v>
          </cell>
          <cell r="BV826" t="str">
            <v>Inversión</v>
          </cell>
          <cell r="BW826">
            <v>27929544</v>
          </cell>
          <cell r="BX826" t="str">
            <v>N/A</v>
          </cell>
          <cell r="BY826" t="str">
            <v>N/A</v>
          </cell>
          <cell r="BZ826">
            <v>6982386</v>
          </cell>
          <cell r="CA826" t="str">
            <v>N/A</v>
          </cell>
          <cell r="CB826">
            <v>104823</v>
          </cell>
          <cell r="CC826">
            <v>570423</v>
          </cell>
          <cell r="CD826">
            <v>2022011000068</v>
          </cell>
          <cell r="CE826">
            <v>45198</v>
          </cell>
          <cell r="CF826">
            <v>45202</v>
          </cell>
          <cell r="CG826" t="str">
            <v>N/A</v>
          </cell>
          <cell r="CH826" t="str">
            <v>N/A</v>
          </cell>
          <cell r="CI826" t="str">
            <v>N/A</v>
          </cell>
          <cell r="CJ826" t="str">
            <v>N/A</v>
          </cell>
          <cell r="CK826" t="str">
            <v>N/A</v>
          </cell>
          <cell r="CL826">
            <v>0</v>
          </cell>
          <cell r="CM826" t="str">
            <v>N/A</v>
          </cell>
          <cell r="CN826">
            <v>0</v>
          </cell>
          <cell r="CO826" t="str">
            <v>N/A</v>
          </cell>
          <cell r="CP826">
            <v>0</v>
          </cell>
          <cell r="CQ826" t="str">
            <v>N/A</v>
          </cell>
          <cell r="CR826">
            <v>0</v>
          </cell>
          <cell r="CS826" t="str">
            <v>N/A</v>
          </cell>
          <cell r="CT826">
            <v>0</v>
          </cell>
          <cell r="CU826" t="str">
            <v>N/A</v>
          </cell>
          <cell r="CV826">
            <v>0</v>
          </cell>
          <cell r="CW826">
            <v>27929544</v>
          </cell>
          <cell r="CX826" t="str">
            <v>NO</v>
          </cell>
          <cell r="CY826" t="str">
            <v>N/A</v>
          </cell>
          <cell r="CZ826" t="str">
            <v>N/A</v>
          </cell>
          <cell r="DA826" t="str">
            <v>N/A</v>
          </cell>
          <cell r="DB826">
            <v>45291</v>
          </cell>
          <cell r="DC826">
            <v>45291</v>
          </cell>
          <cell r="DD826">
            <v>-51</v>
          </cell>
          <cell r="DE826" t="str">
            <v>NO</v>
          </cell>
          <cell r="DF826" t="str">
            <v>Bogotá D.C.</v>
          </cell>
          <cell r="DG826" t="str">
            <v>Cumplimiento</v>
          </cell>
          <cell r="DH826" t="str">
            <v>33-47-101012246</v>
          </cell>
          <cell r="DI826">
            <v>0</v>
          </cell>
          <cell r="DJ826" t="str">
            <v>Seguros del Estado S.A.</v>
          </cell>
          <cell r="DK826">
            <v>45201</v>
          </cell>
          <cell r="DL826" t="str">
            <v>02/10/2023 - 01/07/2024</v>
          </cell>
          <cell r="DM826">
            <v>45202</v>
          </cell>
          <cell r="DN826" t="str">
            <v>https://jepcolombia.sharepoint.com/:b:/g/SE/DAJ/SDC/EWS6rDkLBJVFjI-Hyt3GP_ABPuBPf6d3Ga8_3IXCiD73bw?e=1BE356</v>
          </cell>
          <cell r="DO826" t="str">
            <v>Ninguna</v>
          </cell>
          <cell r="DP826" t="str">
            <v>Terminado</v>
          </cell>
          <cell r="DQ826" t="str">
            <v>Ingreso</v>
          </cell>
          <cell r="DR826" t="str">
            <v>N/A</v>
          </cell>
          <cell r="DS826" t="str">
            <v>DERECHO</v>
          </cell>
          <cell r="DT826" t="str">
            <v>ESPECIALISTA EN DERECHO ADMINISTRATIVO</v>
          </cell>
          <cell r="DU826" t="str">
            <v>FEMENINO</v>
          </cell>
        </row>
        <row r="827">
          <cell r="AY827" t="str">
            <v>JEP-907-2023</v>
          </cell>
          <cell r="AZ827" t="str">
            <v>JEP-CSPO-865-2023</v>
          </cell>
          <cell r="BA827" t="str">
            <v>Carlos Torres</v>
          </cell>
          <cell r="BB827">
            <v>45274</v>
          </cell>
          <cell r="BC827" t="str">
            <v>Paula Valentina Gamez Rodriguez</v>
          </cell>
          <cell r="BD827" t="str">
            <v>Contratos o convenios que no requieren pluralidad de ofertas</v>
          </cell>
          <cell r="BE827" t="str">
            <v>1. Prestación de servicios</v>
          </cell>
          <cell r="BF827" t="str">
            <v>Cédula de ciudadanía</v>
          </cell>
          <cell r="BG827">
            <v>53073504</v>
          </cell>
          <cell r="BH827">
            <v>6</v>
          </cell>
          <cell r="BI827" t="str">
            <v>Persona Natural</v>
          </cell>
          <cell r="BJ827" t="str">
            <v>Bogota D.C.</v>
          </cell>
          <cell r="BK827" t="str">
            <v>Prestar servicios profesionales al departamento de atención víctimas para apoyar y acompañar la implementación de la estrategia de divulgación, que permita la participación de las víctimas y actores estratégicos en instancias judiciales y no judiciales, atendiendo los enfoques diferenciales</v>
          </cell>
          <cell r="BL827" t="str">
            <v>Funciones de la dependencia</v>
          </cell>
          <cell r="BM827" t="str">
            <v>Harvey Danilo Suarez Morales</v>
          </cell>
          <cell r="BN827" t="str">
            <v>Secretaría Ejecutiva</v>
          </cell>
          <cell r="BO827" t="str">
            <v xml:space="preserve">BB- Departamento de Atención a Victimas </v>
          </cell>
          <cell r="BP827" t="str">
            <v>Claudia Viviana Ferro Buitrago</v>
          </cell>
          <cell r="BQ827">
            <v>52032888</v>
          </cell>
          <cell r="BR827" t="str">
            <v xml:space="preserve">BB- Departamento de Atención a Victimas </v>
          </cell>
          <cell r="BS827" t="str">
            <v>N/A</v>
          </cell>
          <cell r="BT827" t="str">
            <v>N/A</v>
          </cell>
          <cell r="BU827" t="str">
            <v>N/A</v>
          </cell>
          <cell r="BV827" t="str">
            <v>Inversión</v>
          </cell>
          <cell r="BW827">
            <v>6056442</v>
          </cell>
          <cell r="BX827" t="str">
            <v>N/A</v>
          </cell>
          <cell r="BY827" t="str">
            <v>N/A</v>
          </cell>
          <cell r="BZ827">
            <v>6056442</v>
          </cell>
          <cell r="CA827" t="str">
            <v>N/A</v>
          </cell>
          <cell r="CB827">
            <v>120523</v>
          </cell>
          <cell r="CC827">
            <v>753223</v>
          </cell>
          <cell r="CD827">
            <v>2022011000068</v>
          </cell>
          <cell r="CE827">
            <v>45276</v>
          </cell>
          <cell r="CF827">
            <v>45280</v>
          </cell>
          <cell r="CG827" t="str">
            <v>N/A</v>
          </cell>
          <cell r="CH827" t="str">
            <v>N/A</v>
          </cell>
          <cell r="CI827" t="str">
            <v>N/A</v>
          </cell>
          <cell r="CJ827" t="str">
            <v>N/A</v>
          </cell>
          <cell r="CK827" t="str">
            <v>N/A</v>
          </cell>
          <cell r="CL827">
            <v>0</v>
          </cell>
          <cell r="CM827" t="str">
            <v>N/A</v>
          </cell>
          <cell r="CN827">
            <v>0</v>
          </cell>
          <cell r="CO827" t="str">
            <v>N/A</v>
          </cell>
          <cell r="CP827">
            <v>0</v>
          </cell>
          <cell r="CQ827" t="str">
            <v>N/A</v>
          </cell>
          <cell r="CR827">
            <v>0</v>
          </cell>
          <cell r="CS827" t="str">
            <v>N/A</v>
          </cell>
          <cell r="CT827">
            <v>0</v>
          </cell>
          <cell r="CU827" t="str">
            <v>N/A</v>
          </cell>
          <cell r="CV827">
            <v>0</v>
          </cell>
          <cell r="CW827">
            <v>6056442</v>
          </cell>
          <cell r="CX827" t="str">
            <v>NO</v>
          </cell>
          <cell r="CY827" t="str">
            <v>N/A</v>
          </cell>
          <cell r="CZ827" t="str">
            <v>N/A</v>
          </cell>
          <cell r="DA827" t="str">
            <v>N/A</v>
          </cell>
          <cell r="DB827">
            <v>45291</v>
          </cell>
          <cell r="DC827">
            <v>45291</v>
          </cell>
          <cell r="DD827">
            <v>-51</v>
          </cell>
          <cell r="DE827" t="str">
            <v>NO</v>
          </cell>
          <cell r="DF827" t="str">
            <v>Bogotá D.C.</v>
          </cell>
          <cell r="DG827" t="str">
            <v>Cumplimiento</v>
          </cell>
          <cell r="DH827" t="str">
            <v>33-45-101123864</v>
          </cell>
          <cell r="DI827">
            <v>0</v>
          </cell>
          <cell r="DJ827" t="str">
            <v>Seguros del Estado S.A.</v>
          </cell>
          <cell r="DK827">
            <v>45278</v>
          </cell>
          <cell r="DL827" t="str">
            <v>16/12/2023 - 05/07/2024</v>
          </cell>
          <cell r="DM827">
            <v>45279</v>
          </cell>
          <cell r="DN827" t="str">
            <v>https://jepcolombia.sharepoint.com/:b:/g/SE/DAJ/SDC/EbSIUB_B1T1KvYaR1JZHwqgBZsDpYacQA4-ubk4xmbnVjg?e=nNeXdP</v>
          </cell>
          <cell r="DO827" t="str">
            <v>Ninguna</v>
          </cell>
          <cell r="DP827" t="str">
            <v>Terminado</v>
          </cell>
          <cell r="DQ827" t="str">
            <v>Ingreso</v>
          </cell>
          <cell r="DR827" t="str">
            <v>N/A</v>
          </cell>
          <cell r="DS827" t="str">
            <v xml:space="preserve">SOCIOLOGÍA </v>
          </cell>
          <cell r="DT827" t="str">
            <v>N/A</v>
          </cell>
          <cell r="DU827" t="str">
            <v>FEMENINO</v>
          </cell>
        </row>
        <row r="828">
          <cell r="AY828" t="str">
            <v>JEP-863-2023</v>
          </cell>
          <cell r="AZ828" t="str">
            <v>JEP-CSPO-827-2023</v>
          </cell>
          <cell r="BA828" t="str">
            <v>Arinson Ruiz</v>
          </cell>
          <cell r="BB828">
            <v>45252</v>
          </cell>
          <cell r="BC828" t="str">
            <v>Harold Leibnitz Chaux Campos</v>
          </cell>
          <cell r="BD828" t="str">
            <v>Contratos o convenios que no requieren pluralidad de ofertas</v>
          </cell>
          <cell r="BE828" t="str">
            <v>1. Prestación de servicios</v>
          </cell>
          <cell r="BF828" t="str">
            <v>Cédula de ciudadanía</v>
          </cell>
          <cell r="BG828">
            <v>19393097</v>
          </cell>
          <cell r="BH828">
            <v>9</v>
          </cell>
          <cell r="BI828" t="str">
            <v>Persona Natural</v>
          </cell>
          <cell r="BJ828" t="str">
            <v>Bogotá D.C.</v>
          </cell>
          <cell r="BK828" t="str">
            <v>Prestar servicios profesionales como abogado para desarrollar actividades de asesoría y apoyo jurídico en la gestión del departamento de conceptos y representación jurídica, y en los procesos judiciales en los que tenga representación judicial la Jurisdicción Especial Para La Paz</v>
          </cell>
          <cell r="BL828" t="str">
            <v>Funciones de la dependencia</v>
          </cell>
          <cell r="BM828" t="str">
            <v>Jairo Ernesto Arias Orjuela (Encargado)</v>
          </cell>
          <cell r="BN828" t="str">
            <v>Secretaría Ejecutiva</v>
          </cell>
          <cell r="BO828" t="str">
            <v>EE- Departamento de Conceptos y Representación Jurídica</v>
          </cell>
          <cell r="BP828" t="str">
            <v>María José Echeverry Hoyos</v>
          </cell>
          <cell r="BQ828">
            <v>51728425</v>
          </cell>
          <cell r="BR828" t="str">
            <v>EE - Departamento de Conceptos y Representación Jurídica</v>
          </cell>
          <cell r="BS828" t="str">
            <v>N/A</v>
          </cell>
          <cell r="BT828" t="str">
            <v>N/A</v>
          </cell>
          <cell r="BU828" t="str">
            <v>N/A</v>
          </cell>
          <cell r="BV828" t="str">
            <v>Inversión</v>
          </cell>
          <cell r="BW828">
            <v>14313889</v>
          </cell>
          <cell r="BX828" t="str">
            <v>N/A</v>
          </cell>
          <cell r="BY828" t="str">
            <v>N/A</v>
          </cell>
          <cell r="BZ828">
            <v>10473580</v>
          </cell>
          <cell r="CA828" t="str">
            <v>N/A</v>
          </cell>
          <cell r="CB828">
            <v>109623</v>
          </cell>
          <cell r="CC828">
            <v>692723</v>
          </cell>
          <cell r="CD828" t="str">
            <v xml:space="preserve">	2018011001175</v>
          </cell>
          <cell r="CE828">
            <v>45253</v>
          </cell>
          <cell r="CF828">
            <v>45253</v>
          </cell>
          <cell r="CG828" t="str">
            <v>N/A</v>
          </cell>
          <cell r="CH828" t="str">
            <v>N/A</v>
          </cell>
          <cell r="CI828" t="str">
            <v>N/A</v>
          </cell>
          <cell r="CJ828" t="str">
            <v>N/A</v>
          </cell>
          <cell r="CK828" t="str">
            <v>N/A</v>
          </cell>
          <cell r="CL828">
            <v>0</v>
          </cell>
          <cell r="CM828" t="str">
            <v>N/A</v>
          </cell>
          <cell r="CN828">
            <v>0</v>
          </cell>
          <cell r="CO828" t="str">
            <v>N/A</v>
          </cell>
          <cell r="CP828">
            <v>0</v>
          </cell>
          <cell r="CQ828" t="str">
            <v>N/A</v>
          </cell>
          <cell r="CR828">
            <v>0</v>
          </cell>
          <cell r="CS828" t="str">
            <v>N/A</v>
          </cell>
          <cell r="CT828">
            <v>0</v>
          </cell>
          <cell r="CU828" t="str">
            <v>N/A</v>
          </cell>
          <cell r="CV828">
            <v>0</v>
          </cell>
          <cell r="CW828">
            <v>14313889</v>
          </cell>
          <cell r="CX828" t="str">
            <v>NO</v>
          </cell>
          <cell r="CY828" t="str">
            <v>N/A</v>
          </cell>
          <cell r="CZ828" t="str">
            <v>N/A</v>
          </cell>
          <cell r="DA828" t="str">
            <v>N/A</v>
          </cell>
          <cell r="DB828">
            <v>45291</v>
          </cell>
          <cell r="DC828">
            <v>45291</v>
          </cell>
          <cell r="DD828">
            <v>-51</v>
          </cell>
          <cell r="DE828" t="str">
            <v>NO</v>
          </cell>
          <cell r="DF828" t="str">
            <v>Bogotá D.C.</v>
          </cell>
          <cell r="DG828" t="str">
            <v>Cumplimiento</v>
          </cell>
          <cell r="DH828" t="str">
            <v>14-45-101104456</v>
          </cell>
          <cell r="DI828">
            <v>0</v>
          </cell>
          <cell r="DJ828" t="str">
            <v>Seguros del Estado S.A.</v>
          </cell>
          <cell r="DK828">
            <v>45253</v>
          </cell>
          <cell r="DL828" t="str">
            <v>22/11/2023 - 05/07/2024</v>
          </cell>
          <cell r="DM828">
            <v>45253</v>
          </cell>
          <cell r="DN828" t="str">
            <v>No se encuentra en la carpeta revisado 23/01/2024</v>
          </cell>
          <cell r="DO828" t="str">
            <v>Ninguna</v>
          </cell>
          <cell r="DP828" t="str">
            <v>Terminado</v>
          </cell>
          <cell r="DQ828" t="str">
            <v>Ingreso</v>
          </cell>
          <cell r="DR828" t="str">
            <v>N/A</v>
          </cell>
          <cell r="DS828" t="str">
            <v>DERECHO</v>
          </cell>
          <cell r="DT828" t="str">
            <v>N/A</v>
          </cell>
          <cell r="DU828" t="str">
            <v>MASCULINO</v>
          </cell>
        </row>
        <row r="829">
          <cell r="AY829" t="str">
            <v>JEP-777-2023</v>
          </cell>
          <cell r="AZ829" t="str">
            <v>JEP-CSPO-751-2023</v>
          </cell>
          <cell r="BA829" t="str">
            <v>Clara Torres</v>
          </cell>
          <cell r="BB829">
            <v>45183</v>
          </cell>
          <cell r="BC829" t="str">
            <v>Alejandra Catalina Garzón Valero</v>
          </cell>
          <cell r="BD829" t="str">
            <v>Contratos o convenios que no requieren pluralidad de ofertas</v>
          </cell>
          <cell r="BE829" t="str">
            <v>1. Prestación de servicios</v>
          </cell>
          <cell r="BF829" t="str">
            <v>Cédula de ciudadanía</v>
          </cell>
          <cell r="BG829">
            <v>1019054512</v>
          </cell>
          <cell r="BH829">
            <v>1</v>
          </cell>
          <cell r="BI829" t="str">
            <v>Persona Natural</v>
          </cell>
          <cell r="BJ829" t="str">
            <v>Bogotá D.C.</v>
          </cell>
          <cell r="BK829" t="str">
            <v>Prestar servicios profesionales para acompañar y realizar las actividades necesarias para la formulación, ejecución y seguimiento de las políticas públicas, planes, programas y proyectos encaminados al cumplimiento del mandato de  la comisión para el esclarecimiento de la verdad CSM</v>
          </cell>
          <cell r="BL829" t="str">
            <v>Funciones de la dependencia</v>
          </cell>
          <cell r="BM829" t="str">
            <v>Harvey Danilo Suárez Morales</v>
          </cell>
          <cell r="BN829" t="str">
            <v>Secretaría Ejecutiva</v>
          </cell>
          <cell r="BO829" t="str">
            <v>AA- Oficina Asesora de Memoria Institucional y del Sistema Integral para la Paz</v>
          </cell>
          <cell r="BP829" t="str">
            <v>Gustavo Adolfo Salazar Arbelaez</v>
          </cell>
          <cell r="BQ829">
            <v>19452243</v>
          </cell>
          <cell r="BR829" t="str">
            <v>AA - Oficina Asesora de Memoria Institucional y del Sistema Integral para la Paz</v>
          </cell>
          <cell r="BS829" t="str">
            <v>N/A</v>
          </cell>
          <cell r="BT829" t="str">
            <v>N/A</v>
          </cell>
          <cell r="BU829" t="str">
            <v>N/A</v>
          </cell>
          <cell r="BV829" t="str">
            <v>Funcionamiento</v>
          </cell>
          <cell r="BW829">
            <v>34608352</v>
          </cell>
          <cell r="BX829" t="str">
            <v>N/A</v>
          </cell>
          <cell r="BY829" t="str">
            <v>N/A</v>
          </cell>
          <cell r="BZ829">
            <v>8652088</v>
          </cell>
          <cell r="CA829" t="str">
            <v>N/A</v>
          </cell>
          <cell r="CB829">
            <v>107523</v>
          </cell>
          <cell r="CC829">
            <v>543623</v>
          </cell>
          <cell r="CD829" t="str">
            <v>N/A</v>
          </cell>
          <cell r="CE829">
            <v>45189</v>
          </cell>
          <cell r="CF829">
            <v>45195</v>
          </cell>
          <cell r="CG829" t="str">
            <v>N/A</v>
          </cell>
          <cell r="CH829" t="str">
            <v>N/A</v>
          </cell>
          <cell r="CI829" t="str">
            <v>N/A</v>
          </cell>
          <cell r="CJ829" t="str">
            <v>N/A</v>
          </cell>
          <cell r="CK829" t="str">
            <v>N/A</v>
          </cell>
          <cell r="CL829">
            <v>0</v>
          </cell>
          <cell r="CM829" t="str">
            <v>N/A</v>
          </cell>
          <cell r="CN829">
            <v>0</v>
          </cell>
          <cell r="CO829" t="str">
            <v>N/A</v>
          </cell>
          <cell r="CP829">
            <v>0</v>
          </cell>
          <cell r="CQ829" t="str">
            <v>N/A</v>
          </cell>
          <cell r="CR829">
            <v>0</v>
          </cell>
          <cell r="CS829" t="str">
            <v>N/A</v>
          </cell>
          <cell r="CT829">
            <v>0</v>
          </cell>
          <cell r="CU829" t="str">
            <v>N/A</v>
          </cell>
          <cell r="CV829">
            <v>0</v>
          </cell>
          <cell r="CW829">
            <v>34608352</v>
          </cell>
          <cell r="CX829" t="str">
            <v>NO</v>
          </cell>
          <cell r="CY829" t="str">
            <v>N/A</v>
          </cell>
          <cell r="CZ829" t="str">
            <v>N/A</v>
          </cell>
          <cell r="DA829" t="str">
            <v>N/A</v>
          </cell>
          <cell r="DB829">
            <v>45291</v>
          </cell>
          <cell r="DC829">
            <v>45291</v>
          </cell>
          <cell r="DD829">
            <v>-51</v>
          </cell>
          <cell r="DE829" t="str">
            <v>NO</v>
          </cell>
          <cell r="DF829" t="str">
            <v>Bogotá D.C.</v>
          </cell>
          <cell r="DG829" t="str">
            <v>Cumplimiento</v>
          </cell>
          <cell r="DH829" t="str">
            <v>14-45-101101990</v>
          </cell>
          <cell r="DI829">
            <v>0</v>
          </cell>
          <cell r="DJ829" t="str">
            <v>Seguros del Estado S.A.</v>
          </cell>
          <cell r="DK829">
            <v>45194</v>
          </cell>
          <cell r="DL829" t="str">
            <v>21/09/2023 - 10/07/2024</v>
          </cell>
          <cell r="DM829">
            <v>45194</v>
          </cell>
          <cell r="DN829" t="str">
            <v>https://jepcolombia.sharepoint.com/:b:/g/SE/DAJ/SDC/EViei129gTBHoFUK3RBJ__0BWgsJ-h8534qCfHWlTKZabw?e=xcnsBC</v>
          </cell>
          <cell r="DO829" t="str">
            <v>Ninguna</v>
          </cell>
          <cell r="DP829" t="str">
            <v>Terminado</v>
          </cell>
          <cell r="DQ829" t="str">
            <v>Ingreso</v>
          </cell>
          <cell r="DR829" t="str">
            <v>N/A</v>
          </cell>
          <cell r="DS829" t="str">
            <v>CIENCIAS POLÍTICAS Y RELACIONES INTERNACIONALES</v>
          </cell>
          <cell r="DT829" t="str">
            <v>COMUNICACIÓN SOCIAL Y PERIODISMO</v>
          </cell>
          <cell r="DU829" t="str">
            <v>FEMENINO</v>
          </cell>
        </row>
        <row r="830">
          <cell r="AY830" t="str">
            <v>JEP-782-2023</v>
          </cell>
          <cell r="AZ830" t="str">
            <v>JEP-CSPO-756-2023</v>
          </cell>
          <cell r="BA830" t="str">
            <v>Clara Torres</v>
          </cell>
          <cell r="BB830">
            <v>45188</v>
          </cell>
          <cell r="BC830" t="str">
            <v>Vivian Fernanda Cuello Santana</v>
          </cell>
          <cell r="BD830" t="str">
            <v>Contratos o convenios que no requieren pluralidad de ofertas</v>
          </cell>
          <cell r="BE830" t="str">
            <v>1. Prestación de servicios</v>
          </cell>
          <cell r="BF830" t="str">
            <v>Cédula de ciudadanía</v>
          </cell>
          <cell r="BG830">
            <v>1140887371</v>
          </cell>
          <cell r="BH830">
            <v>3</v>
          </cell>
          <cell r="BI830" t="str">
            <v>Persona Natural</v>
          </cell>
          <cell r="BJ830" t="str">
            <v>Soledad</v>
          </cell>
          <cell r="BK830" t="str">
            <v>Prestar servicios profesionales para acompañar y realizar las actividades necesarias para la formulación, ejecución y seguimiento de las políticas públicas, planes, programas y proyectos encaminados al cumplimiento del mandato de  la comisión para el esclarecimiento de la verdad CSM</v>
          </cell>
          <cell r="BL830" t="str">
            <v>Funciones de la dependencia</v>
          </cell>
          <cell r="BM830" t="str">
            <v>Harvey Danilo Suárez Morales</v>
          </cell>
          <cell r="BN830" t="str">
            <v>Secretaría Ejecutiva</v>
          </cell>
          <cell r="BO830" t="str">
            <v>AA- Oficina Asesora de Memoria Institucional y del Sistema Integral para la Paz</v>
          </cell>
          <cell r="BP830" t="str">
            <v>Gustavo Adolfo Ramirez Ariza</v>
          </cell>
          <cell r="BQ830">
            <v>19452243</v>
          </cell>
          <cell r="BR830" t="str">
            <v>AA - Oficina Asesora de Memoria Institucional y del Sistema Integral para la Paz</v>
          </cell>
          <cell r="BS830" t="str">
            <v>N/A</v>
          </cell>
          <cell r="BT830" t="str">
            <v>N/A</v>
          </cell>
          <cell r="BU830" t="str">
            <v>N/A</v>
          </cell>
          <cell r="BV830" t="str">
            <v>Funcionamiento</v>
          </cell>
          <cell r="BW830">
            <v>34608352</v>
          </cell>
          <cell r="BX830" t="str">
            <v>N/A</v>
          </cell>
          <cell r="BY830" t="str">
            <v>N/A</v>
          </cell>
          <cell r="BZ830">
            <v>8652088</v>
          </cell>
          <cell r="CA830" t="str">
            <v>N/A</v>
          </cell>
          <cell r="CB830">
            <v>107623</v>
          </cell>
          <cell r="CC830" t="str">
            <v xml:space="preserve">	560523</v>
          </cell>
          <cell r="CD830" t="str">
            <v>N/A</v>
          </cell>
          <cell r="CE830">
            <v>45195</v>
          </cell>
          <cell r="CF830">
            <v>45201</v>
          </cell>
          <cell r="CG830" t="str">
            <v>N/A</v>
          </cell>
          <cell r="CH830" t="str">
            <v>N/A</v>
          </cell>
          <cell r="CI830" t="str">
            <v>N/A</v>
          </cell>
          <cell r="CJ830" t="str">
            <v>N/A</v>
          </cell>
          <cell r="CK830" t="str">
            <v>N/A</v>
          </cell>
          <cell r="CL830">
            <v>0</v>
          </cell>
          <cell r="CM830" t="str">
            <v>N/A</v>
          </cell>
          <cell r="CN830">
            <v>0</v>
          </cell>
          <cell r="CO830" t="str">
            <v>N/A</v>
          </cell>
          <cell r="CP830">
            <v>0</v>
          </cell>
          <cell r="CQ830" t="str">
            <v>N/A</v>
          </cell>
          <cell r="CR830">
            <v>0</v>
          </cell>
          <cell r="CS830" t="str">
            <v>N/A</v>
          </cell>
          <cell r="CT830">
            <v>0</v>
          </cell>
          <cell r="CU830" t="str">
            <v>N/A</v>
          </cell>
          <cell r="CV830">
            <v>0</v>
          </cell>
          <cell r="CW830">
            <v>34608352</v>
          </cell>
          <cell r="CX830" t="str">
            <v>NO</v>
          </cell>
          <cell r="CY830" t="str">
            <v>N/A</v>
          </cell>
          <cell r="CZ830" t="str">
            <v>N/A</v>
          </cell>
          <cell r="DA830" t="str">
            <v>N/A</v>
          </cell>
          <cell r="DB830">
            <v>45291</v>
          </cell>
          <cell r="DC830">
            <v>45291</v>
          </cell>
          <cell r="DD830">
            <v>-51</v>
          </cell>
          <cell r="DE830" t="str">
            <v>NO</v>
          </cell>
          <cell r="DF830" t="str">
            <v>Bogotá D.C.</v>
          </cell>
          <cell r="DG830" t="str">
            <v>Cumplimiento</v>
          </cell>
          <cell r="DH830" t="str">
            <v>17-45-101051041</v>
          </cell>
          <cell r="DI830">
            <v>0</v>
          </cell>
          <cell r="DJ830" t="str">
            <v>Seguros del Estado S.A.</v>
          </cell>
          <cell r="DK830">
            <v>45198</v>
          </cell>
          <cell r="DL830" t="str">
            <v>21/09/2023 - 30/06/2024</v>
          </cell>
          <cell r="DM830">
            <v>45198</v>
          </cell>
          <cell r="DN830" t="str">
            <v>https://jepcolombia.sharepoint.com/:b:/g/SE/DAJ/SDC/EX7AUTL-IZJOnHpcSyDKQhwB4htPMl_Nf_mDiczP12y37A?e=KWXk55</v>
          </cell>
          <cell r="DO830" t="str">
            <v>Ninguna</v>
          </cell>
          <cell r="DP830" t="str">
            <v>Terminado</v>
          </cell>
          <cell r="DQ830" t="str">
            <v>Ingreso</v>
          </cell>
          <cell r="DR830" t="str">
            <v>N/A</v>
          </cell>
          <cell r="DS830" t="str">
            <v>RELACIONES INTERNACIONALES</v>
          </cell>
          <cell r="DT830" t="str">
            <v>N/A</v>
          </cell>
          <cell r="DU830" t="str">
            <v>FEMENINO</v>
          </cell>
        </row>
        <row r="831">
          <cell r="AY831" t="str">
            <v>JEP-781-2023</v>
          </cell>
          <cell r="AZ831" t="str">
            <v>JEP-CSPO-755-2023</v>
          </cell>
          <cell r="BA831" t="str">
            <v>Julieth Barrera</v>
          </cell>
          <cell r="BB831">
            <v>45187</v>
          </cell>
          <cell r="BC831" t="str">
            <v>Paula Andrea Giraldo Restrepo</v>
          </cell>
          <cell r="BD831" t="str">
            <v>Contratos o convenios que no requieren pluralidad de ofertas</v>
          </cell>
          <cell r="BE831" t="str">
            <v>1. Prestación de servicios</v>
          </cell>
          <cell r="BF831" t="str">
            <v>Cédula de ciudadanía</v>
          </cell>
          <cell r="BG831">
            <v>43630774</v>
          </cell>
          <cell r="BH831">
            <v>1</v>
          </cell>
          <cell r="BI831" t="str">
            <v>Persona Natural</v>
          </cell>
          <cell r="BJ831" t="str">
            <v>Medellín</v>
          </cell>
          <cell r="BK831" t="str">
            <v>Prestar servicios profesionales especializados para acompañar y apoyar el seguimiento, monitoreo y elaboración de la propuesta de informes a las recomendaciones establecidas en el informe final de la cev, de acuerdo con las directrices impartidas por la coordinación de la secretaría técnica del comité</v>
          </cell>
          <cell r="BL831" t="str">
            <v>Funciones de la dependencia</v>
          </cell>
          <cell r="BM831" t="str">
            <v>Harvey Danilo Suárez Morales</v>
          </cell>
          <cell r="BN831" t="str">
            <v>Secretaría Ejecutiva</v>
          </cell>
          <cell r="BO831" t="str">
            <v>AA- Oficina Asesora de Memoria Institucional y del Sistema Integral para la Paz</v>
          </cell>
          <cell r="BP831" t="str">
            <v>Gustavo Adolfo Salazar Arbelaez</v>
          </cell>
          <cell r="BQ831">
            <v>19452243</v>
          </cell>
          <cell r="BR831" t="str">
            <v>AA - Oficina Asesora de Memoria Institucional y del Sistema Integral para la Paz</v>
          </cell>
          <cell r="BS831" t="str">
            <v>N/A</v>
          </cell>
          <cell r="BT831" t="str">
            <v>N/A</v>
          </cell>
          <cell r="BU831" t="str">
            <v>N/A</v>
          </cell>
          <cell r="BV831" t="str">
            <v>Funcionamiento</v>
          </cell>
          <cell r="BW831">
            <v>62537904</v>
          </cell>
          <cell r="BX831" t="str">
            <v>N/A</v>
          </cell>
          <cell r="BY831" t="str">
            <v>N/A</v>
          </cell>
          <cell r="BZ831">
            <v>15634476</v>
          </cell>
          <cell r="CA831" t="str">
            <v>N/A</v>
          </cell>
          <cell r="CB831">
            <v>107923</v>
          </cell>
          <cell r="CC831" t="str">
            <v xml:space="preserve">	539523</v>
          </cell>
          <cell r="CD831" t="str">
            <v>N/A</v>
          </cell>
          <cell r="CE831">
            <v>45189</v>
          </cell>
          <cell r="CF831">
            <v>45195</v>
          </cell>
          <cell r="CG831" t="str">
            <v>N/A</v>
          </cell>
          <cell r="CH831" t="str">
            <v>N/A</v>
          </cell>
          <cell r="CI831" t="str">
            <v>N/A</v>
          </cell>
          <cell r="CJ831" t="str">
            <v>N/A</v>
          </cell>
          <cell r="CK831" t="str">
            <v>N/A</v>
          </cell>
          <cell r="CL831">
            <v>0</v>
          </cell>
          <cell r="CM831" t="str">
            <v>N/A</v>
          </cell>
          <cell r="CN831">
            <v>0</v>
          </cell>
          <cell r="CO831" t="str">
            <v>N/A</v>
          </cell>
          <cell r="CP831">
            <v>0</v>
          </cell>
          <cell r="CQ831" t="str">
            <v>N/A</v>
          </cell>
          <cell r="CR831">
            <v>0</v>
          </cell>
          <cell r="CS831" t="str">
            <v>N/A</v>
          </cell>
          <cell r="CT831">
            <v>0</v>
          </cell>
          <cell r="CU831" t="str">
            <v>N/A</v>
          </cell>
          <cell r="CV831">
            <v>0</v>
          </cell>
          <cell r="CW831">
            <v>62537904</v>
          </cell>
          <cell r="CX831" t="str">
            <v>NO</v>
          </cell>
          <cell r="CY831" t="str">
            <v>N/A</v>
          </cell>
          <cell r="CZ831" t="str">
            <v>N/A</v>
          </cell>
          <cell r="DA831" t="str">
            <v>N/A</v>
          </cell>
          <cell r="DB831">
            <v>45291</v>
          </cell>
          <cell r="DC831">
            <v>45291</v>
          </cell>
          <cell r="DD831">
            <v>-51</v>
          </cell>
          <cell r="DE831" t="str">
            <v>NO</v>
          </cell>
          <cell r="DF831" t="str">
            <v>Bogotá D.C.</v>
          </cell>
          <cell r="DG831" t="str">
            <v>Cumplimiento</v>
          </cell>
          <cell r="DH831" t="str">
            <v>380 47 994000138147</v>
          </cell>
          <cell r="DI831">
            <v>0</v>
          </cell>
          <cell r="DJ831" t="str">
            <v>Aseguradora Solidaria de Colombia</v>
          </cell>
          <cell r="DK831">
            <v>45190</v>
          </cell>
          <cell r="DL831" t="str">
            <v>20/09/2023 - 03/07/2024</v>
          </cell>
          <cell r="DM831">
            <v>45191</v>
          </cell>
          <cell r="DN831" t="str">
            <v>https://jepcolombia.sharepoint.com/:b:/g/SE/DAJ/SDC/EdLRGjaHt59IieROS56JRJMBl9ay3w0eXEdg7mNcKA_wZQ?e=WfQ8PJ</v>
          </cell>
          <cell r="DO831" t="str">
            <v>Ninguna</v>
          </cell>
          <cell r="DP831" t="str">
            <v>Terminado</v>
          </cell>
          <cell r="DQ831" t="str">
            <v>Ingreso</v>
          </cell>
          <cell r="DR831" t="str">
            <v>N/A</v>
          </cell>
          <cell r="DS831" t="str">
            <v>HISTORIA</v>
          </cell>
          <cell r="DT831" t="str">
            <v>MASTER EN ESTUDIOS HISPANICOS</v>
          </cell>
          <cell r="DU831" t="str">
            <v>FEMENINO</v>
          </cell>
        </row>
        <row r="832">
          <cell r="AY832" t="str">
            <v>JEP-787-2023</v>
          </cell>
          <cell r="AZ832" t="str">
            <v>JEP-CSPO-760-2023</v>
          </cell>
          <cell r="BA832" t="str">
            <v>Julieth Barrera</v>
          </cell>
          <cell r="BB832">
            <v>45190</v>
          </cell>
          <cell r="BC832" t="str">
            <v>Santiago Gómez Obando</v>
          </cell>
          <cell r="BD832" t="str">
            <v>Contratos o convenios que no requieren pluralidad de ofertas</v>
          </cell>
          <cell r="BE832" t="str">
            <v>1. Prestación de servicios</v>
          </cell>
          <cell r="BF832" t="str">
            <v>Cedula de ciudadania</v>
          </cell>
          <cell r="BG832">
            <v>80849586</v>
          </cell>
          <cell r="BH832">
            <v>1</v>
          </cell>
          <cell r="BI832" t="str">
            <v>Persona Natural</v>
          </cell>
          <cell r="BJ832" t="str">
            <v>Bogotá D.C.</v>
          </cell>
          <cell r="BK832" t="str">
            <v>Prestar servicios profesionales especializados para acompañar y apoyar el seguimiento, monitoreo y elaboración de la propuesta de informes a las recomendaciones establecidas en el informe final de la CEV, de acuerdo con las directrices impartidas por la coordinación de la secretaría técnica del comité</v>
          </cell>
          <cell r="BL832" t="str">
            <v>Funciones de la dependencia</v>
          </cell>
          <cell r="BM832" t="str">
            <v>Harvey Danilo Suárez Morales</v>
          </cell>
          <cell r="BN832" t="str">
            <v>Secretaría Ejecutiva</v>
          </cell>
          <cell r="BO832" t="str">
            <v>AA- Oficina Asesora de Memoria Institucional y del Sistema Integral para la Paz</v>
          </cell>
          <cell r="BP832" t="str">
            <v>Gustavo Adolfo Ramirez Ariza</v>
          </cell>
          <cell r="BQ832">
            <v>19452243</v>
          </cell>
          <cell r="BR832" t="str">
            <v>AA - Oficina Asesora de Memoria Institucional y del Sistema Integral para la Paz</v>
          </cell>
          <cell r="BS832" t="str">
            <v>N/A</v>
          </cell>
          <cell r="BT832" t="str">
            <v>N/A</v>
          </cell>
          <cell r="BU832" t="str">
            <v>N/A</v>
          </cell>
          <cell r="BV832" t="str">
            <v>Funcionamiento</v>
          </cell>
          <cell r="BW832">
            <v>46903428</v>
          </cell>
          <cell r="BX832" t="str">
            <v>N/A</v>
          </cell>
          <cell r="BY832" t="str">
            <v>N/A</v>
          </cell>
          <cell r="BZ832">
            <v>15634476</v>
          </cell>
          <cell r="CA832" t="str">
            <v>N/A</v>
          </cell>
          <cell r="CB832">
            <v>107823</v>
          </cell>
          <cell r="CC832">
            <v>580823</v>
          </cell>
          <cell r="CD832" t="str">
            <v>N/A</v>
          </cell>
          <cell r="CE832">
            <v>45203</v>
          </cell>
          <cell r="CF832">
            <v>45223</v>
          </cell>
          <cell r="CG832" t="str">
            <v>N/A</v>
          </cell>
          <cell r="CH832" t="str">
            <v>N/A</v>
          </cell>
          <cell r="CI832" t="str">
            <v>N/A</v>
          </cell>
          <cell r="CJ832" t="str">
            <v>N/A</v>
          </cell>
          <cell r="CK832" t="str">
            <v>N/A</v>
          </cell>
          <cell r="CL832">
            <v>0</v>
          </cell>
          <cell r="CM832" t="str">
            <v>N/A</v>
          </cell>
          <cell r="CN832">
            <v>0</v>
          </cell>
          <cell r="CO832" t="str">
            <v>N/A</v>
          </cell>
          <cell r="CP832">
            <v>0</v>
          </cell>
          <cell r="CQ832" t="str">
            <v>N/A</v>
          </cell>
          <cell r="CR832">
            <v>0</v>
          </cell>
          <cell r="CS832" t="str">
            <v>N/A</v>
          </cell>
          <cell r="CT832">
            <v>0</v>
          </cell>
          <cell r="CU832" t="str">
            <v>N/A</v>
          </cell>
          <cell r="CV832">
            <v>0</v>
          </cell>
          <cell r="CW832">
            <v>46903428</v>
          </cell>
          <cell r="CX832" t="str">
            <v>NO</v>
          </cell>
          <cell r="CY832" t="str">
            <v>N/A</v>
          </cell>
          <cell r="CZ832" t="str">
            <v>N/A</v>
          </cell>
          <cell r="DA832" t="str">
            <v>N/A</v>
          </cell>
          <cell r="DB832">
            <v>45291</v>
          </cell>
          <cell r="DC832">
            <v>45291</v>
          </cell>
          <cell r="DD832">
            <v>-51</v>
          </cell>
          <cell r="DE832" t="str">
            <v>NO</v>
          </cell>
          <cell r="DF832" t="str">
            <v>Bogotá D.C.</v>
          </cell>
          <cell r="DG832" t="str">
            <v>Cumplimiento</v>
          </cell>
          <cell r="DH832" t="str">
            <v>17-45-101051157</v>
          </cell>
          <cell r="DI832">
            <v>0</v>
          </cell>
          <cell r="DJ832" t="str">
            <v>Seguros del Estado S.A.</v>
          </cell>
          <cell r="DK832">
            <v>45218</v>
          </cell>
          <cell r="DL832" t="str">
            <v>10/10/2023 - 30/06/2024</v>
          </cell>
          <cell r="DM832">
            <v>45219</v>
          </cell>
          <cell r="DN832" t="str">
            <v>https://jepcolombia.sharepoint.com/:b:/g/SE/DAJ/SDC/EYSmM6g8iC1KgvnjZlwQAgMBHIOqrroVxSIF6nOFI1AvjA?e=svgkFg</v>
          </cell>
          <cell r="DO832" t="str">
            <v>Ninguna</v>
          </cell>
          <cell r="DP832" t="str">
            <v>Terminado</v>
          </cell>
          <cell r="DQ832" t="str">
            <v>Ingreso</v>
          </cell>
          <cell r="DR832" t="str">
            <v>N/A</v>
          </cell>
          <cell r="DS832" t="str">
            <v>CIECIAS POLITICAS</v>
          </cell>
          <cell r="DT832" t="str">
            <v>N/A</v>
          </cell>
          <cell r="DU832" t="str">
            <v>MASCULINO</v>
          </cell>
        </row>
        <row r="833">
          <cell r="AY833" t="str">
            <v>JEP-783-2023</v>
          </cell>
          <cell r="AZ833" t="str">
            <v>JEP-CSPO-757-2023</v>
          </cell>
          <cell r="BA833" t="str">
            <v>Julieth Barrera</v>
          </cell>
          <cell r="BB833">
            <v>45187</v>
          </cell>
          <cell r="BC833" t="str">
            <v>Edwin José Corena Puentes</v>
          </cell>
          <cell r="BD833" t="str">
            <v>Contratos o convenios que no requieren pluralidad de ofertas</v>
          </cell>
          <cell r="BE833" t="str">
            <v>1. Prestación de servicios</v>
          </cell>
          <cell r="BF833" t="str">
            <v>Cédula de ciudadanía</v>
          </cell>
          <cell r="BG833">
            <v>8486487</v>
          </cell>
          <cell r="BH833">
            <v>8</v>
          </cell>
          <cell r="BI833" t="str">
            <v>Persona Natural</v>
          </cell>
          <cell r="BJ833" t="str">
            <v>Barranquilla</v>
          </cell>
          <cell r="BK833" t="str">
            <v>Prestar servicios profesionales especializados para acompañar y apoyar el seguimiento, monitoreo y elaboración de la propuesta de informes a las recomendaciones establecidas en el informe final de la cev, de acuerdo con las directrices impartidas por la coordinación de la secretaría técnica del comité</v>
          </cell>
          <cell r="BL833" t="str">
            <v>Funciones de la dependencia</v>
          </cell>
          <cell r="BM833" t="str">
            <v>Harvey Danilo Suárez Morales</v>
          </cell>
          <cell r="BN833" t="str">
            <v>Secretaría Ejecutiva</v>
          </cell>
          <cell r="BO833" t="str">
            <v>AA- Oficina Asesora de Memoria Institucional y del Sistema Integral para la Paz</v>
          </cell>
          <cell r="BP833" t="str">
            <v>Gustavo Adolfo Ramirez Ariza</v>
          </cell>
          <cell r="BQ833">
            <v>19452243</v>
          </cell>
          <cell r="BR833" t="str">
            <v>AA - Oficina Asesora de Memoria Institucional y del Sistema Integral para la Paz</v>
          </cell>
          <cell r="BS833" t="str">
            <v>N/A</v>
          </cell>
          <cell r="BT833" t="str">
            <v>N/A</v>
          </cell>
          <cell r="BU833" t="str">
            <v>N/A</v>
          </cell>
          <cell r="BV833" t="str">
            <v>Funcionamiento</v>
          </cell>
          <cell r="BW833">
            <v>62537904</v>
          </cell>
          <cell r="BX833" t="str">
            <v>N/A</v>
          </cell>
          <cell r="BY833" t="str">
            <v>N/A</v>
          </cell>
          <cell r="BZ833">
            <v>15634476</v>
          </cell>
          <cell r="CA833" t="str">
            <v>N/A</v>
          </cell>
          <cell r="CB833">
            <v>107723</v>
          </cell>
          <cell r="CC833">
            <v>552023</v>
          </cell>
          <cell r="CD833" t="str">
            <v>N/A</v>
          </cell>
          <cell r="CE833">
            <v>45191</v>
          </cell>
          <cell r="CF833">
            <v>45196</v>
          </cell>
          <cell r="CG833" t="str">
            <v>N/A</v>
          </cell>
          <cell r="CH833" t="str">
            <v>N/A</v>
          </cell>
          <cell r="CI833" t="str">
            <v>N/A</v>
          </cell>
          <cell r="CJ833" t="str">
            <v>N/A</v>
          </cell>
          <cell r="CK833" t="str">
            <v>N/A</v>
          </cell>
          <cell r="CL833">
            <v>0</v>
          </cell>
          <cell r="CM833" t="str">
            <v>N/A</v>
          </cell>
          <cell r="CN833">
            <v>0</v>
          </cell>
          <cell r="CO833" t="str">
            <v>N/A</v>
          </cell>
          <cell r="CP833">
            <v>0</v>
          </cell>
          <cell r="CQ833" t="str">
            <v>N/A</v>
          </cell>
          <cell r="CR833">
            <v>0</v>
          </cell>
          <cell r="CS833" t="str">
            <v>N/A</v>
          </cell>
          <cell r="CT833">
            <v>0</v>
          </cell>
          <cell r="CU833" t="str">
            <v>N/A</v>
          </cell>
          <cell r="CV833">
            <v>0</v>
          </cell>
          <cell r="CW833">
            <v>62537904</v>
          </cell>
          <cell r="CX833" t="str">
            <v>NO</v>
          </cell>
          <cell r="CY833" t="str">
            <v>N/A</v>
          </cell>
          <cell r="CZ833" t="str">
            <v>N/A</v>
          </cell>
          <cell r="DA833" t="str">
            <v>N/A</v>
          </cell>
          <cell r="DB833">
            <v>45291</v>
          </cell>
          <cell r="DC833">
            <v>45291</v>
          </cell>
          <cell r="DD833">
            <v>-51</v>
          </cell>
          <cell r="DE833" t="str">
            <v>NO</v>
          </cell>
          <cell r="DF833" t="str">
            <v>Bogotá D.C.</v>
          </cell>
          <cell r="DG833" t="str">
            <v>Cumplimiento</v>
          </cell>
          <cell r="DH833" t="str">
            <v>15-47-101012076</v>
          </cell>
          <cell r="DI833">
            <v>0</v>
          </cell>
          <cell r="DJ833" t="str">
            <v>Seguros del Estado S.A.</v>
          </cell>
          <cell r="DK833">
            <v>45189</v>
          </cell>
          <cell r="DL833" t="str">
            <v>20/09/2023 - 30/06/2024</v>
          </cell>
          <cell r="DM833">
            <v>45194</v>
          </cell>
          <cell r="DN833" t="str">
            <v>https://jepcolombia.sharepoint.com/:b:/g/SE/DAJ/SDC/EYP5O9J3NvxMu1RI_S6-8KMBPNLlt3Me6B-s3g6vcdA_Ng?e=Ga74gI</v>
          </cell>
          <cell r="DO833" t="str">
            <v>Ninguna</v>
          </cell>
          <cell r="DP833" t="str">
            <v>Terminado</v>
          </cell>
          <cell r="DQ833" t="str">
            <v>Ingreso</v>
          </cell>
          <cell r="DR833" t="str">
            <v>N/A</v>
          </cell>
          <cell r="DS833" t="str">
            <v>HISTORIA</v>
          </cell>
          <cell r="DT833" t="str">
            <v>MAGISTER EN HISTORIA</v>
          </cell>
          <cell r="DU833" t="str">
            <v>MASCULINO</v>
          </cell>
        </row>
        <row r="834">
          <cell r="AY834" t="str">
            <v>JEP-784-2023</v>
          </cell>
          <cell r="AZ834" t="str">
            <v>JEP-CSPO-758-2023</v>
          </cell>
          <cell r="BA834" t="str">
            <v>Julieth Barrera</v>
          </cell>
          <cell r="BB834">
            <v>45189</v>
          </cell>
          <cell r="BC834" t="str">
            <v>Felipe Antonio Jaramillo Toro</v>
          </cell>
          <cell r="BD834" t="str">
            <v>Contratos o convenios que no requieren pluralidad de ofertas</v>
          </cell>
          <cell r="BE834" t="str">
            <v>1. Prestación de servicios</v>
          </cell>
          <cell r="BF834" t="str">
            <v>Cédula de ciudadanía</v>
          </cell>
          <cell r="BG834">
            <v>18398377</v>
          </cell>
          <cell r="BH834">
            <v>5</v>
          </cell>
          <cell r="BI834" t="str">
            <v>Persona Natural</v>
          </cell>
          <cell r="BJ834" t="str">
            <v>Bogotá D.C.</v>
          </cell>
          <cell r="BK834" t="str">
            <v>Prestar servicios profesionales para apoyar y acompañar al comité de seguimiento y monitoreo a las recomendaciones de la comisión para el esclarecimiento de la verdad (csm), en las acciones de comunicación a desarrollar durante las actividades institucionales de comunicación interna y externa</v>
          </cell>
          <cell r="BL834" t="str">
            <v>Funciones de la dependencia</v>
          </cell>
          <cell r="BM834" t="str">
            <v>Harvey Danilo Suárez Morales</v>
          </cell>
          <cell r="BN834" t="str">
            <v>Secretaría Ejecutiva</v>
          </cell>
          <cell r="BO834" t="str">
            <v>AA- Oficina Asesora de Memoria Institucional y del Sistema Integral para la Paz</v>
          </cell>
          <cell r="BP834" t="str">
            <v>Gustavo Adolfo Ramirez Ariza</v>
          </cell>
          <cell r="BQ834">
            <v>19452243</v>
          </cell>
          <cell r="BR834" t="str">
            <v>AA - Oficina Asesora de Memoria Institucional y del Sistema Integral para la Paz</v>
          </cell>
          <cell r="BS834" t="str">
            <v>N/A</v>
          </cell>
          <cell r="BT834" t="str">
            <v>N/A</v>
          </cell>
          <cell r="BU834" t="str">
            <v>N/A</v>
          </cell>
          <cell r="BV834" t="str">
            <v>Funcionamiento</v>
          </cell>
          <cell r="BW834">
            <v>21857904</v>
          </cell>
          <cell r="BX834" t="str">
            <v>N/A</v>
          </cell>
          <cell r="BY834" t="str">
            <v>N/A</v>
          </cell>
          <cell r="BZ834">
            <v>5464476</v>
          </cell>
          <cell r="CA834" t="str">
            <v>N/A</v>
          </cell>
          <cell r="CB834">
            <v>108023</v>
          </cell>
          <cell r="CC834">
            <v>555023</v>
          </cell>
          <cell r="CD834" t="str">
            <v>N/A</v>
          </cell>
          <cell r="CE834">
            <v>45194</v>
          </cell>
          <cell r="CF834">
            <v>45203</v>
          </cell>
          <cell r="CG834" t="str">
            <v>N/A</v>
          </cell>
          <cell r="CH834" t="str">
            <v>N/A</v>
          </cell>
          <cell r="CI834" t="str">
            <v>N/A</v>
          </cell>
          <cell r="CJ834" t="str">
            <v>N/A</v>
          </cell>
          <cell r="CK834" t="str">
            <v>N/A</v>
          </cell>
          <cell r="CL834">
            <v>0</v>
          </cell>
          <cell r="CM834" t="str">
            <v>N/A</v>
          </cell>
          <cell r="CN834">
            <v>0</v>
          </cell>
          <cell r="CO834" t="str">
            <v>N/A</v>
          </cell>
          <cell r="CP834">
            <v>0</v>
          </cell>
          <cell r="CQ834" t="str">
            <v>N/A</v>
          </cell>
          <cell r="CR834">
            <v>0</v>
          </cell>
          <cell r="CS834" t="str">
            <v>N/A</v>
          </cell>
          <cell r="CT834">
            <v>0</v>
          </cell>
          <cell r="CU834" t="str">
            <v>N/A</v>
          </cell>
          <cell r="CV834">
            <v>0</v>
          </cell>
          <cell r="CW834">
            <v>21857904</v>
          </cell>
          <cell r="CX834" t="str">
            <v>NO</v>
          </cell>
          <cell r="CY834" t="str">
            <v>N/A</v>
          </cell>
          <cell r="CZ834" t="str">
            <v>N/A</v>
          </cell>
          <cell r="DA834" t="str">
            <v>N/A</v>
          </cell>
          <cell r="DB834">
            <v>45291</v>
          </cell>
          <cell r="DC834">
            <v>45291</v>
          </cell>
          <cell r="DD834">
            <v>-51</v>
          </cell>
          <cell r="DE834" t="str">
            <v>NO</v>
          </cell>
          <cell r="DF834" t="str">
            <v>Bogotá D.C.</v>
          </cell>
          <cell r="DG834" t="str">
            <v>Cumplimiento</v>
          </cell>
          <cell r="DH834" t="str">
            <v>14-45-101102155</v>
          </cell>
          <cell r="DI834">
            <v>0</v>
          </cell>
          <cell r="DJ834" t="str">
            <v>Seguros del Estado S.A.</v>
          </cell>
          <cell r="DK834">
            <v>45196</v>
          </cell>
          <cell r="DL834" t="str">
            <v>24/09/2023 - 30/06/2024</v>
          </cell>
          <cell r="DM834">
            <v>45203</v>
          </cell>
          <cell r="DN834" t="str">
            <v>https://jepcolombia.sharepoint.com/:b:/g/SE/DAJ/SDC/EYqjUg1lGfhFvtWRherDDdsB97j0Nl6dXKh7Xjh19bArSg?e=DnLOAR</v>
          </cell>
          <cell r="DO834" t="str">
            <v>Ninguna</v>
          </cell>
          <cell r="DP834" t="str">
            <v>Terminado</v>
          </cell>
          <cell r="DQ834" t="str">
            <v>Ingreso</v>
          </cell>
          <cell r="DR834" t="str">
            <v>N/A</v>
          </cell>
          <cell r="DS834" t="str">
            <v>COMUNICACIÓN SOCIAL Y PERIODISMO</v>
          </cell>
          <cell r="DT834" t="str">
            <v>N/A</v>
          </cell>
          <cell r="DU834" t="str">
            <v>MASCULINO</v>
          </cell>
        </row>
        <row r="835">
          <cell r="AY835" t="str">
            <v>JEP-778-2023</v>
          </cell>
          <cell r="AZ835" t="str">
            <v>JEP-CSPO-752-2023</v>
          </cell>
          <cell r="BA835" t="str">
            <v>Julieth Barrera</v>
          </cell>
          <cell r="BB835">
            <v>45183</v>
          </cell>
          <cell r="BC835" t="str">
            <v xml:space="preserve">Fernando Alberto Vargas Valencia </v>
          </cell>
          <cell r="BD835" t="str">
            <v>Contratos o convenios que no requieren pluralidad de ofertas</v>
          </cell>
          <cell r="BE835" t="str">
            <v>1. Prestación de servicios</v>
          </cell>
          <cell r="BF835" t="str">
            <v>Cédula de ciudadanía</v>
          </cell>
          <cell r="BG835">
            <v>80766376</v>
          </cell>
          <cell r="BH835">
            <v>2</v>
          </cell>
          <cell r="BI835" t="str">
            <v>Persona Natural</v>
          </cell>
          <cell r="BJ835" t="str">
            <v>Bogotá D.C.</v>
          </cell>
          <cell r="BK835" t="str">
            <v>Prestar servicios profesionales especializados para realizar la articulación del equipo técnico que apoyara y acompañara el seguimiento, monitoreo y elaboración de la propuesta de informes a las recomendaciones establecidas en el informe final de la cev</v>
          </cell>
          <cell r="BL835" t="str">
            <v>Funciones de la dependencia</v>
          </cell>
          <cell r="BM835" t="str">
            <v>Harvey Danilo Suárez Morales</v>
          </cell>
          <cell r="BN835" t="str">
            <v>Secretaría Ejecutiva</v>
          </cell>
          <cell r="BO835" t="str">
            <v>AA- Oficina Asesora de Memoria Institucional y del Sistema Integral para la Paz</v>
          </cell>
          <cell r="BP835" t="str">
            <v>Gustavo Adolfo Ramirez Ariza</v>
          </cell>
          <cell r="BQ835">
            <v>19452243</v>
          </cell>
          <cell r="BR835" t="str">
            <v>AA - Oficina Asesora de Memoria Institucional y del Sistema Integral para la Paz</v>
          </cell>
          <cell r="BS835" t="str">
            <v>N/A</v>
          </cell>
          <cell r="BT835" t="str">
            <v>N/A</v>
          </cell>
          <cell r="BU835" t="str">
            <v>N/A</v>
          </cell>
          <cell r="BV835" t="str">
            <v>Funcionamiento</v>
          </cell>
          <cell r="BW835">
            <v>69216712</v>
          </cell>
          <cell r="BX835" t="str">
            <v>N/A</v>
          </cell>
          <cell r="BY835" t="str">
            <v>N/A</v>
          </cell>
          <cell r="BZ835">
            <v>17304178</v>
          </cell>
          <cell r="CA835" t="str">
            <v>N/A</v>
          </cell>
          <cell r="CB835">
            <v>108123</v>
          </cell>
          <cell r="CC835">
            <v>551923</v>
          </cell>
          <cell r="CD835" t="str">
            <v>N/A</v>
          </cell>
          <cell r="CE835">
            <v>45191</v>
          </cell>
          <cell r="CF835">
            <v>45196</v>
          </cell>
          <cell r="CG835" t="str">
            <v>N/A</v>
          </cell>
          <cell r="CH835" t="str">
            <v>N/A</v>
          </cell>
          <cell r="CI835" t="str">
            <v>N/A</v>
          </cell>
          <cell r="CJ835" t="str">
            <v>N/A</v>
          </cell>
          <cell r="CK835" t="str">
            <v>N/A</v>
          </cell>
          <cell r="CL835">
            <v>0</v>
          </cell>
          <cell r="CM835" t="str">
            <v>N/A</v>
          </cell>
          <cell r="CN835">
            <v>0</v>
          </cell>
          <cell r="CO835" t="str">
            <v>N/A</v>
          </cell>
          <cell r="CP835">
            <v>0</v>
          </cell>
          <cell r="CQ835" t="str">
            <v>N/A</v>
          </cell>
          <cell r="CR835">
            <v>0</v>
          </cell>
          <cell r="CS835" t="str">
            <v>N/A</v>
          </cell>
          <cell r="CT835">
            <v>0</v>
          </cell>
          <cell r="CU835" t="str">
            <v>N/A</v>
          </cell>
          <cell r="CV835">
            <v>0</v>
          </cell>
          <cell r="CW835">
            <v>69216712</v>
          </cell>
          <cell r="CX835" t="str">
            <v>NO</v>
          </cell>
          <cell r="CY835" t="str">
            <v>N/A</v>
          </cell>
          <cell r="CZ835" t="str">
            <v>N/A</v>
          </cell>
          <cell r="DA835" t="str">
            <v>N/A</v>
          </cell>
          <cell r="DB835">
            <v>45291</v>
          </cell>
          <cell r="DC835">
            <v>45291</v>
          </cell>
          <cell r="DD835">
            <v>-51</v>
          </cell>
          <cell r="DE835" t="str">
            <v>NO</v>
          </cell>
          <cell r="DF835" t="str">
            <v>Bogotá D.C.</v>
          </cell>
          <cell r="DG835" t="str">
            <v>Cumplimiento</v>
          </cell>
          <cell r="DH835" t="str">
            <v>3744220–8</v>
          </cell>
          <cell r="DI835" t="str">
            <v>NR</v>
          </cell>
          <cell r="DJ835" t="str">
            <v>Suramericana</v>
          </cell>
          <cell r="DK835">
            <v>45195</v>
          </cell>
          <cell r="DL835" t="str">
            <v>22/09/2023 - 07/07/2024</v>
          </cell>
          <cell r="DM835">
            <v>45196</v>
          </cell>
          <cell r="DN835" t="str">
            <v>https://jepcolombia.sharepoint.com/:b:/g/SE/DAJ/SDC/EZYA2XExBk9NrKtxRVGLL0oBjI1VAxJtKtlKXk3cFW7YaQ?e=I2Da0R</v>
          </cell>
          <cell r="DO835" t="str">
            <v>Ninguna</v>
          </cell>
          <cell r="DP835" t="str">
            <v>Terminado</v>
          </cell>
          <cell r="DQ835" t="str">
            <v>Ingreso</v>
          </cell>
          <cell r="DR835" t="str">
            <v>N/A</v>
          </cell>
          <cell r="DS835" t="str">
            <v>DERECHO</v>
          </cell>
          <cell r="DT835" t="str">
            <v>ESPECIALISTA EN DERECHOS HUMANOS Y DERECHO INTERNACIONAL HUMANITARIO</v>
          </cell>
          <cell r="DU835" t="str">
            <v>MASCULINO</v>
          </cell>
        </row>
        <row r="836">
          <cell r="AY836" t="str">
            <v>JEP-767-2023</v>
          </cell>
          <cell r="AZ836" t="str">
            <v>JEP-CSPO-742-2023</v>
          </cell>
          <cell r="BA836" t="str">
            <v>Mateo Avila</v>
          </cell>
          <cell r="BB836">
            <v>45173</v>
          </cell>
          <cell r="BC836" t="str">
            <v xml:space="preserve">Astrid Adriana Arrieta Pinto </v>
          </cell>
          <cell r="BD836" t="str">
            <v>Contratos o convenios que no requieren pluralidad de ofertas</v>
          </cell>
          <cell r="BE836" t="str">
            <v>1. Prestación de servicios</v>
          </cell>
          <cell r="BF836" t="str">
            <v>Cedula de ciudadania</v>
          </cell>
          <cell r="BG836">
            <v>1006409434</v>
          </cell>
          <cell r="BH836">
            <v>3</v>
          </cell>
          <cell r="BI836" t="str">
            <v>Persona Natural</v>
          </cell>
          <cell r="BJ836" t="str">
            <v>Bogotá D.C.</v>
          </cell>
          <cell r="BK836" t="str">
            <v>Prestar servicios profesionales para apoyar al GRAI en la investigación, recolección y consolidación de información requerida por los equipos técnicos para la implementación de distintas etapas de los macrocasos, en atención a los lineamientos exigidos por la magistratura.</v>
          </cell>
          <cell r="BL836" t="str">
            <v>Funciones de la dependencia</v>
          </cell>
          <cell r="BM836" t="str">
            <v>Harvey Danilo Suárez Morales</v>
          </cell>
          <cell r="BN836" t="str">
            <v>Secretaría Ejecutiva</v>
          </cell>
          <cell r="BO836" t="str">
            <v>H- Grupo de Análisis de la Información- GRAI</v>
          </cell>
          <cell r="BP836" t="str">
            <v>Gloria Marcela Abadia Cubillos</v>
          </cell>
          <cell r="BQ836">
            <v>51976278</v>
          </cell>
          <cell r="BR836" t="str">
            <v>H - Grupo de Análisis de la Información- GRAI</v>
          </cell>
          <cell r="BS836" t="str">
            <v>N/A</v>
          </cell>
          <cell r="BT836" t="str">
            <v>N/A</v>
          </cell>
          <cell r="BU836" t="str">
            <v>N/A</v>
          </cell>
          <cell r="BV836" t="str">
            <v>Inversión</v>
          </cell>
          <cell r="BW836">
            <v>13964772</v>
          </cell>
          <cell r="BX836" t="str">
            <v>N/A</v>
          </cell>
          <cell r="BY836" t="str">
            <v>N/A</v>
          </cell>
          <cell r="BZ836">
            <v>3491193</v>
          </cell>
          <cell r="CA836" t="str">
            <v>N/A</v>
          </cell>
          <cell r="CB836">
            <v>106923</v>
          </cell>
          <cell r="CC836">
            <v>507423</v>
          </cell>
          <cell r="CD836">
            <v>2022011000068</v>
          </cell>
          <cell r="CE836">
            <v>45177</v>
          </cell>
          <cell r="CF836">
            <v>45180</v>
          </cell>
          <cell r="CG836" t="str">
            <v>N/A</v>
          </cell>
          <cell r="CH836" t="str">
            <v>N/A</v>
          </cell>
          <cell r="CI836" t="str">
            <v>N/A</v>
          </cell>
          <cell r="CJ836" t="str">
            <v>N/A</v>
          </cell>
          <cell r="CK836" t="str">
            <v>N/A</v>
          </cell>
          <cell r="CL836">
            <v>-1163733</v>
          </cell>
          <cell r="CM836">
            <v>45287</v>
          </cell>
          <cell r="CN836">
            <v>5718567</v>
          </cell>
          <cell r="CO836">
            <v>45287</v>
          </cell>
          <cell r="CP836">
            <v>0</v>
          </cell>
          <cell r="CQ836" t="str">
            <v>N/A</v>
          </cell>
          <cell r="CR836">
            <v>0</v>
          </cell>
          <cell r="CS836" t="str">
            <v>N/A</v>
          </cell>
          <cell r="CT836">
            <v>1</v>
          </cell>
          <cell r="CU836">
            <v>45287</v>
          </cell>
          <cell r="CV836">
            <v>46</v>
          </cell>
          <cell r="CW836">
            <v>18519606</v>
          </cell>
          <cell r="CX836" t="str">
            <v>SI</v>
          </cell>
          <cell r="CY836">
            <v>5718567</v>
          </cell>
          <cell r="CZ836" t="str">
            <v>N/A</v>
          </cell>
          <cell r="DA836" t="str">
            <v>N/A</v>
          </cell>
          <cell r="DB836">
            <v>45291</v>
          </cell>
          <cell r="DC836">
            <v>45337</v>
          </cell>
          <cell r="DD836">
            <v>-5</v>
          </cell>
          <cell r="DE836" t="str">
            <v>NO</v>
          </cell>
          <cell r="DF836" t="str">
            <v>Bogotá D.C.</v>
          </cell>
          <cell r="DG836" t="str">
            <v>Cumplimiento</v>
          </cell>
          <cell r="DH836" t="str">
            <v>15-47-101012010</v>
          </cell>
          <cell r="DI836">
            <v>0</v>
          </cell>
          <cell r="DJ836" t="str">
            <v>Seguros del Estado S.A.</v>
          </cell>
          <cell r="DK836">
            <v>45177</v>
          </cell>
          <cell r="DL836" t="str">
            <v>8/09/2023 - 10/07/2024</v>
          </cell>
          <cell r="DM836">
            <v>45180</v>
          </cell>
          <cell r="DN836" t="str">
            <v>https://jepcolombia.sharepoint.com/:b:/g/SE/DAJ/SDC/EXyt0dpj5ntCkXOkxJJokrUBofFl8PPoqAjWUYQv-WXx4A?e=HJrEbx</v>
          </cell>
          <cell r="DO836" t="str">
            <v>Mediante Otrosí N°1 el 27/12/2023 se publica la adición y prórroga del contrato JEP-767-2023-Astrid Adriana Arrieta Pinto</v>
          </cell>
          <cell r="DP836" t="str">
            <v>En ejecución</v>
          </cell>
          <cell r="DQ836" t="str">
            <v>Adición y prorroga</v>
          </cell>
          <cell r="DR836" t="str">
            <v>N/A</v>
          </cell>
          <cell r="DS836" t="str">
            <v>HISTORIA</v>
          </cell>
          <cell r="DT836" t="str">
            <v>N/A</v>
          </cell>
          <cell r="DU836" t="str">
            <v>FEMENINO</v>
          </cell>
        </row>
        <row r="837">
          <cell r="AY837" t="str">
            <v>JEP-868-2023</v>
          </cell>
          <cell r="AZ837" t="str">
            <v>JEP-CSPO-832-2023</v>
          </cell>
          <cell r="BA837" t="str">
            <v>Jairo Cuellar</v>
          </cell>
          <cell r="BB837">
            <v>45254</v>
          </cell>
          <cell r="BC837" t="str">
            <v>Lorena Cecilia Vega Dueñas</v>
          </cell>
          <cell r="BD837" t="str">
            <v>Contratos o convenios que no requieren pluralidad de ofertas</v>
          </cell>
          <cell r="BE837" t="str">
            <v>1. Prestación de servicios</v>
          </cell>
          <cell r="BF837" t="str">
            <v>Cédula de ciudadanía</v>
          </cell>
          <cell r="BG837">
            <v>46458225</v>
          </cell>
          <cell r="BH837">
            <v>4</v>
          </cell>
          <cell r="BI837" t="str">
            <v>Persona Natural</v>
          </cell>
          <cell r="BJ837" t="str">
            <v>Duitama</v>
          </cell>
          <cell r="BK837" t="str">
            <v>Prestar servicios profesionales para apoyar en la construcción del estado del arte actual del manual de participación de las víctimas en los procedimientos de las salas, secciones y dependencias de la JEP</v>
          </cell>
          <cell r="BL837" t="str">
            <v>Funciones de la dependencia</v>
          </cell>
          <cell r="BM837" t="str">
            <v>Harvey Danilo Suarez Morales</v>
          </cell>
          <cell r="BN837" t="str">
            <v>Secretaría Ejecutiva</v>
          </cell>
          <cell r="BO837" t="str">
            <v>F- Magistratura SSE</v>
          </cell>
          <cell r="BP837" t="str">
            <v>Pedro Julio Mahecha Ávila</v>
          </cell>
          <cell r="BQ837">
            <v>3077415</v>
          </cell>
          <cell r="BR837" t="str">
            <v>F- Magistratura SSE</v>
          </cell>
          <cell r="BS837" t="str">
            <v>N/A</v>
          </cell>
          <cell r="BT837" t="str">
            <v>N/A</v>
          </cell>
          <cell r="BU837" t="str">
            <v>Mgdo. Pedro Julio Mahecha Ávila</v>
          </cell>
          <cell r="BV837" t="str">
            <v>Inversión</v>
          </cell>
          <cell r="BW837">
            <v>9562834</v>
          </cell>
          <cell r="BX837" t="str">
            <v>N/A</v>
          </cell>
          <cell r="BY837" t="str">
            <v>N/A</v>
          </cell>
          <cell r="BZ837">
            <v>9562834</v>
          </cell>
          <cell r="CA837" t="str">
            <v>N/A</v>
          </cell>
          <cell r="CB837">
            <v>108323</v>
          </cell>
          <cell r="CC837">
            <v>731823</v>
          </cell>
          <cell r="CD837">
            <v>2022011000068</v>
          </cell>
          <cell r="CE837">
            <v>45265</v>
          </cell>
          <cell r="CF837">
            <v>45267</v>
          </cell>
          <cell r="CG837" t="str">
            <v>N/A</v>
          </cell>
          <cell r="CH837" t="str">
            <v>N/A</v>
          </cell>
          <cell r="CI837" t="str">
            <v>N/A</v>
          </cell>
          <cell r="CJ837" t="str">
            <v>N/A</v>
          </cell>
          <cell r="CK837" t="str">
            <v>N/A</v>
          </cell>
          <cell r="CL837">
            <v>0</v>
          </cell>
          <cell r="CM837" t="str">
            <v>N/A</v>
          </cell>
          <cell r="CN837">
            <v>0</v>
          </cell>
          <cell r="CO837" t="str">
            <v>N/A</v>
          </cell>
          <cell r="CP837">
            <v>0</v>
          </cell>
          <cell r="CQ837" t="str">
            <v>N/A</v>
          </cell>
          <cell r="CR837">
            <v>0</v>
          </cell>
          <cell r="CS837" t="str">
            <v>N/A</v>
          </cell>
          <cell r="CT837">
            <v>0</v>
          </cell>
          <cell r="CU837">
            <v>0</v>
          </cell>
          <cell r="CV837">
            <v>0</v>
          </cell>
          <cell r="CW837">
            <v>9562834</v>
          </cell>
          <cell r="CX837" t="str">
            <v>NO</v>
          </cell>
          <cell r="CY837" t="str">
            <v>N/A</v>
          </cell>
          <cell r="CZ837" t="str">
            <v>N/A</v>
          </cell>
          <cell r="DA837" t="str">
            <v>N/A</v>
          </cell>
          <cell r="DB837">
            <v>45291</v>
          </cell>
          <cell r="DC837">
            <v>45291</v>
          </cell>
          <cell r="DD837">
            <v>-51</v>
          </cell>
          <cell r="DE837" t="str">
            <v>NO</v>
          </cell>
          <cell r="DF837" t="str">
            <v>Cundinamarca y Boyacá</v>
          </cell>
          <cell r="DG837" t="str">
            <v>Cumplimiento</v>
          </cell>
          <cell r="DH837" t="str">
            <v xml:space="preserve"> 340- 47- 994000049889</v>
          </cell>
          <cell r="DI837">
            <v>0</v>
          </cell>
          <cell r="DJ837" t="str">
            <v>Aseguradora Solidaria de Colombia</v>
          </cell>
          <cell r="DK837">
            <v>45266</v>
          </cell>
          <cell r="DL837" t="str">
            <v>05/12/2023 - 10/07/2024</v>
          </cell>
          <cell r="DM837">
            <v>45266</v>
          </cell>
          <cell r="DN837" t="str">
            <v>https://jepcolombia.sharepoint.com/:b:/g/SE/DAJ/SDC/EQJjIZ691hpJvMeQ4eRpuWwBx7NetSyXYLFDoA4PnsJTwg?e=Q8YVfX</v>
          </cell>
          <cell r="DO837" t="str">
            <v>Ninguna</v>
          </cell>
          <cell r="DP837" t="str">
            <v>Terminado</v>
          </cell>
          <cell r="DQ837" t="str">
            <v>Ingreso</v>
          </cell>
          <cell r="DR837" t="str">
            <v>N/A</v>
          </cell>
          <cell r="DS837" t="str">
            <v>DERECHO</v>
          </cell>
          <cell r="DT837" t="str">
            <v>N/A</v>
          </cell>
          <cell r="DU837" t="str">
            <v>FEMENINO</v>
          </cell>
        </row>
        <row r="838">
          <cell r="AY838" t="str">
            <v>JEP-869-2023</v>
          </cell>
          <cell r="AZ838" t="str">
            <v>JEP-CSPO-833-2023</v>
          </cell>
          <cell r="BA838" t="str">
            <v>Jairo Cuellar</v>
          </cell>
          <cell r="BB838">
            <v>45254</v>
          </cell>
          <cell r="BC838" t="str">
            <v>Nicolas Rojas Bernal</v>
          </cell>
          <cell r="BD838" t="str">
            <v>Contratos o convenios que no requieren pluralidad de ofertas</v>
          </cell>
          <cell r="BE838" t="str">
            <v>1. Prestación de servicios</v>
          </cell>
          <cell r="BF838" t="str">
            <v>Cédula de ciudadanía</v>
          </cell>
          <cell r="BG838">
            <v>1019097137</v>
          </cell>
          <cell r="BH838">
            <v>7</v>
          </cell>
          <cell r="BI838" t="str">
            <v>Persona Natural</v>
          </cell>
          <cell r="BJ838" t="str">
            <v>Bogota D.C.</v>
          </cell>
          <cell r="BK838" t="str">
            <v>Prestar servicios profesionales para apoyar la actualización del manual de participación en clave de piezas de divulgación y pedagógicas</v>
          </cell>
          <cell r="BL838" t="str">
            <v>Funciones de la dependencia</v>
          </cell>
          <cell r="BM838" t="str">
            <v>Jairo Ernesto Arias Orjuela (Encargado)</v>
          </cell>
          <cell r="BN838" t="str">
            <v>Secretaría Ejecutiva</v>
          </cell>
          <cell r="BO838" t="str">
            <v>F- Magistratura SSE</v>
          </cell>
          <cell r="BP838" t="str">
            <v>Pedro Julio Mahecha Ávila</v>
          </cell>
          <cell r="BQ838">
            <v>3077415</v>
          </cell>
          <cell r="BR838" t="str">
            <v>F- Magistratura SSE</v>
          </cell>
          <cell r="BS838" t="str">
            <v>N/A</v>
          </cell>
          <cell r="BT838" t="str">
            <v>N/A</v>
          </cell>
          <cell r="BU838" t="str">
            <v>Mgdo. Pedro Julio Mahecha Ávila</v>
          </cell>
          <cell r="BV838" t="str">
            <v>Inversión</v>
          </cell>
          <cell r="BW838">
            <v>9360437</v>
          </cell>
          <cell r="BX838" t="str">
            <v>N/A</v>
          </cell>
          <cell r="BY838" t="str">
            <v>N/A</v>
          </cell>
          <cell r="BZ838">
            <v>7589549</v>
          </cell>
          <cell r="CA838" t="str">
            <v>N/A</v>
          </cell>
          <cell r="CB838">
            <v>108523</v>
          </cell>
          <cell r="CC838">
            <v>719423</v>
          </cell>
          <cell r="CD838">
            <v>2022011000068</v>
          </cell>
          <cell r="CE838">
            <v>45260</v>
          </cell>
          <cell r="CF838">
            <v>45261</v>
          </cell>
          <cell r="CG838" t="str">
            <v>N/A</v>
          </cell>
          <cell r="CH838" t="str">
            <v>N/A</v>
          </cell>
          <cell r="CI838" t="str">
            <v>N/A</v>
          </cell>
          <cell r="CJ838" t="str">
            <v>N/A</v>
          </cell>
          <cell r="CK838" t="str">
            <v>N/A</v>
          </cell>
          <cell r="CL838">
            <v>0</v>
          </cell>
          <cell r="CM838" t="str">
            <v>N/A</v>
          </cell>
          <cell r="CN838">
            <v>0</v>
          </cell>
          <cell r="CO838" t="str">
            <v>N/A</v>
          </cell>
          <cell r="CP838">
            <v>0</v>
          </cell>
          <cell r="CQ838" t="str">
            <v>N/A</v>
          </cell>
          <cell r="CR838">
            <v>0</v>
          </cell>
          <cell r="CS838" t="str">
            <v>N/A</v>
          </cell>
          <cell r="CT838">
            <v>0</v>
          </cell>
          <cell r="CU838">
            <v>0</v>
          </cell>
          <cell r="CV838">
            <v>0</v>
          </cell>
          <cell r="CW838">
            <v>9360437</v>
          </cell>
          <cell r="CX838" t="str">
            <v>NO</v>
          </cell>
          <cell r="CY838" t="str">
            <v>N/A</v>
          </cell>
          <cell r="CZ838" t="str">
            <v>N/A</v>
          </cell>
          <cell r="DA838" t="str">
            <v>N/A</v>
          </cell>
          <cell r="DB838">
            <v>45291</v>
          </cell>
          <cell r="DC838">
            <v>45291</v>
          </cell>
          <cell r="DD838">
            <v>-51</v>
          </cell>
          <cell r="DE838" t="str">
            <v>NO</v>
          </cell>
          <cell r="DF838" t="str">
            <v>Bogotá D.C.</v>
          </cell>
          <cell r="DG838" t="str">
            <v>Cumplimiento</v>
          </cell>
          <cell r="DH838" t="str">
            <v>21-45-101430097</v>
          </cell>
          <cell r="DI838">
            <v>0</v>
          </cell>
          <cell r="DJ838" t="str">
            <v>Seguros del Estado S.A.</v>
          </cell>
          <cell r="DK838">
            <v>45260</v>
          </cell>
          <cell r="DL838" t="str">
            <v>01/12/2023 - 30/06/2024</v>
          </cell>
          <cell r="DM838">
            <v>45260</v>
          </cell>
          <cell r="DN838" t="str">
            <v>https://jepcolombia.sharepoint.com/:b:/g/SE/DAJ/SDC/EYb0Zq95QJ9Hh4s-cRk2CuIBr1yez1wQSiGX-A1RDJteDg?e=s0OFMN</v>
          </cell>
          <cell r="DO838" t="str">
            <v>Ninguna</v>
          </cell>
          <cell r="DP838" t="str">
            <v>Terminado</v>
          </cell>
          <cell r="DQ838" t="str">
            <v>Ingreso</v>
          </cell>
          <cell r="DR838" t="str">
            <v>N/A</v>
          </cell>
          <cell r="DS838" t="str">
            <v>DERECHO</v>
          </cell>
          <cell r="DT838" t="str">
            <v>N/A</v>
          </cell>
          <cell r="DU838" t="str">
            <v>MASCULINO</v>
          </cell>
        </row>
        <row r="839">
          <cell r="AY839" t="str">
            <v>JEP-823-2023</v>
          </cell>
          <cell r="AZ839" t="str">
            <v>JEP-CSPO-793-2023</v>
          </cell>
          <cell r="BA839" t="str">
            <v>Jairo Cuellar</v>
          </cell>
          <cell r="BB839">
            <v>45216</v>
          </cell>
          <cell r="BC839" t="str">
            <v>Yira Carmiña Lazala Silva Hernández</v>
          </cell>
          <cell r="BD839" t="str">
            <v>Contratos o convenios que no requieren pluralidad de ofertas</v>
          </cell>
          <cell r="BE839" t="str">
            <v>1. Prestación de servicios</v>
          </cell>
          <cell r="BF839" t="str">
            <v>Cédula de ciudadanía</v>
          </cell>
          <cell r="BG839">
            <v>1001180736</v>
          </cell>
          <cell r="BH839">
            <v>4</v>
          </cell>
          <cell r="BI839" t="str">
            <v>Persona Natural</v>
          </cell>
          <cell r="BJ839" t="str">
            <v>Bogotá D.C.</v>
          </cell>
          <cell r="BK839" t="str">
            <v>Prestar servicios profesionales para apoyar la construcción del manual de justicia transicional restaurativa</v>
          </cell>
          <cell r="BL839" t="str">
            <v>Misional</v>
          </cell>
          <cell r="BM839" t="str">
            <v>Harvey Danilo Suárez Morales</v>
          </cell>
          <cell r="BN839" t="str">
            <v>Secretaría Ejecutiva</v>
          </cell>
          <cell r="BO839" t="str">
            <v>F- Magistratura SSE</v>
          </cell>
          <cell r="BP839" t="str">
            <v>Ariel Sánchez Meertens</v>
          </cell>
          <cell r="BQ839">
            <v>79723293</v>
          </cell>
          <cell r="BR839" t="str">
            <v>AA - Oficina Asesora de Justicia Restaurativa</v>
          </cell>
          <cell r="BS839" t="str">
            <v>Jesús Eduardo Martínez
López
79.649.846
Octubre 9 al 23 de 2023</v>
          </cell>
          <cell r="BT839" t="str">
            <v>N/A</v>
          </cell>
          <cell r="BU839" t="str">
            <v>N/A</v>
          </cell>
          <cell r="BV839" t="str">
            <v>Inversión</v>
          </cell>
          <cell r="BW839">
            <v>31117149</v>
          </cell>
          <cell r="BX839" t="str">
            <v>N/A</v>
          </cell>
          <cell r="BY839" t="str">
            <v>N/A</v>
          </cell>
          <cell r="BZ839">
            <v>12446862</v>
          </cell>
          <cell r="CA839" t="str">
            <v>N/A</v>
          </cell>
          <cell r="CB839">
            <v>108423</v>
          </cell>
          <cell r="CC839">
            <v>627823</v>
          </cell>
          <cell r="CD839">
            <v>2022011000068</v>
          </cell>
          <cell r="CE839">
            <v>45224</v>
          </cell>
          <cell r="CF839">
            <v>45225</v>
          </cell>
          <cell r="CG839" t="str">
            <v>N/A</v>
          </cell>
          <cell r="CH839" t="str">
            <v>N/A</v>
          </cell>
          <cell r="CI839" t="str">
            <v>N/A</v>
          </cell>
          <cell r="CJ839" t="str">
            <v>N/A</v>
          </cell>
          <cell r="CK839" t="str">
            <v>N/A</v>
          </cell>
          <cell r="CL839">
            <v>0</v>
          </cell>
          <cell r="CM839" t="str">
            <v>N/A</v>
          </cell>
          <cell r="CN839">
            <v>0</v>
          </cell>
          <cell r="CO839" t="str">
            <v>N/A</v>
          </cell>
          <cell r="CP839">
            <v>0</v>
          </cell>
          <cell r="CQ839" t="str">
            <v>N/A</v>
          </cell>
          <cell r="CR839">
            <v>0</v>
          </cell>
          <cell r="CS839" t="str">
            <v>N/A</v>
          </cell>
          <cell r="CT839">
            <v>0</v>
          </cell>
          <cell r="CU839" t="str">
            <v>N/A</v>
          </cell>
          <cell r="CV839">
            <v>0</v>
          </cell>
          <cell r="CW839">
            <v>31117149</v>
          </cell>
          <cell r="CX839" t="str">
            <v>NO</v>
          </cell>
          <cell r="CY839" t="str">
            <v>N/A</v>
          </cell>
          <cell r="CZ839" t="str">
            <v>N/A</v>
          </cell>
          <cell r="DA839" t="str">
            <v>N/A</v>
          </cell>
          <cell r="DB839">
            <v>45291</v>
          </cell>
          <cell r="DC839">
            <v>45291</v>
          </cell>
          <cell r="DD839">
            <v>-51</v>
          </cell>
          <cell r="DE839" t="str">
            <v>NO</v>
          </cell>
          <cell r="DF839" t="str">
            <v>Bogotá D.C.</v>
          </cell>
          <cell r="DG839" t="str">
            <v>Cumplimiento</v>
          </cell>
          <cell r="DH839" t="str">
            <v xml:space="preserve">	21-45-101426382</v>
          </cell>
          <cell r="DI839">
            <v>0</v>
          </cell>
          <cell r="DJ839" t="str">
            <v>Seguros del Estado S.A.</v>
          </cell>
          <cell r="DK839">
            <v>45224</v>
          </cell>
          <cell r="DL839" t="str">
            <v>25/10/2023 - 01/07/2024</v>
          </cell>
          <cell r="DM839">
            <v>45224</v>
          </cell>
          <cell r="DN839" t="str">
            <v>https://jepcolombia.sharepoint.com/:b:/g/SE/DAJ/SDC/Ea0DfZ7LKztPuvxxqH_8FocBwhcmxvQzuKkkFCazPQlT1w?e=JWuzg2</v>
          </cell>
          <cell r="DO839" t="str">
            <v>Ninguna</v>
          </cell>
          <cell r="DP839" t="str">
            <v>Terminado</v>
          </cell>
          <cell r="DQ839" t="str">
            <v>Ingreso</v>
          </cell>
          <cell r="DR839" t="str">
            <v>N/A</v>
          </cell>
          <cell r="DS839" t="str">
            <v>SOCIOLOGÍA</v>
          </cell>
          <cell r="DT839" t="str">
            <v>N/A</v>
          </cell>
          <cell r="DU839" t="str">
            <v>FEMENINO</v>
          </cell>
        </row>
        <row r="840">
          <cell r="AY840" t="str">
            <v>JEP-797-2023</v>
          </cell>
          <cell r="AZ840" t="str">
            <v>JEP-CSPO-769-2023</v>
          </cell>
          <cell r="BA840" t="str">
            <v>Laura Paredes</v>
          </cell>
          <cell r="BB840">
            <v>45194</v>
          </cell>
          <cell r="BC840" t="str">
            <v>Madeleine Ahumada Casas</v>
          </cell>
          <cell r="BD840" t="str">
            <v>Contratos o convenios que no requieren pluralidad de ofertas</v>
          </cell>
          <cell r="BE840" t="str">
            <v>1. Prestación de servicios</v>
          </cell>
          <cell r="BF840" t="str">
            <v>Cédula de ciudadanía</v>
          </cell>
          <cell r="BG840">
            <v>52429480</v>
          </cell>
          <cell r="BH840">
            <v>4</v>
          </cell>
          <cell r="BI840" t="str">
            <v>Persona Natural</v>
          </cell>
          <cell r="BJ840" t="str">
            <v>Bogotá D.C.</v>
          </cell>
          <cell r="BK840" t="str">
            <v>Prestar servicios profesionales para apoyar la propuesta, formulación, implementación y seguimiento de lineamientos protocolos y manuales para el monitoreo integral, atendiendo a la normativa vigente, la aplicación de enfoques diferenciales y el sistema de gestión de calidad</v>
          </cell>
          <cell r="BL840" t="str">
            <v>Funciones de la dependencia</v>
          </cell>
          <cell r="BM840" t="str">
            <v>Harvey Danilo Suárez Morales</v>
          </cell>
          <cell r="BN840" t="str">
            <v>Secretaría Ejecutiva</v>
          </cell>
          <cell r="BO840" t="str">
            <v>AA- Equipo de Monitoreo Integral</v>
          </cell>
          <cell r="BP840" t="str">
            <v>Gladys Celeide Prada Pardo</v>
          </cell>
          <cell r="BQ840">
            <v>60335962</v>
          </cell>
          <cell r="BR840" t="str">
            <v>AA - Oficina Asesora de Monitoreo Integral</v>
          </cell>
          <cell r="BS840" t="str">
            <v>N/A</v>
          </cell>
          <cell r="BT840" t="str">
            <v>N/A</v>
          </cell>
          <cell r="BU840" t="str">
            <v>N/A</v>
          </cell>
          <cell r="BV840" t="str">
            <v>Inversión</v>
          </cell>
          <cell r="BW840">
            <v>34911930</v>
          </cell>
          <cell r="BX840" t="str">
            <v>N/A</v>
          </cell>
          <cell r="BY840" t="str">
            <v>N/A</v>
          </cell>
          <cell r="BZ840">
            <v>3491190</v>
          </cell>
          <cell r="CA840" t="str">
            <v>N/A</v>
          </cell>
          <cell r="CB840">
            <v>108823</v>
          </cell>
          <cell r="CC840">
            <v>566823</v>
          </cell>
          <cell r="CD840">
            <v>2022011000068</v>
          </cell>
          <cell r="CE840">
            <v>45197</v>
          </cell>
          <cell r="CF840">
            <v>45199</v>
          </cell>
          <cell r="CG840" t="str">
            <v>N/A</v>
          </cell>
          <cell r="CH840" t="str">
            <v>N/A</v>
          </cell>
          <cell r="CI840" t="str">
            <v>N/A</v>
          </cell>
          <cell r="CJ840" t="str">
            <v>N/A</v>
          </cell>
          <cell r="CK840" t="str">
            <v>N/A</v>
          </cell>
          <cell r="CL840">
            <v>0</v>
          </cell>
          <cell r="CM840" t="str">
            <v>N/A</v>
          </cell>
          <cell r="CN840">
            <v>0</v>
          </cell>
          <cell r="CO840" t="str">
            <v>N/A</v>
          </cell>
          <cell r="CP840">
            <v>0</v>
          </cell>
          <cell r="CQ840" t="str">
            <v>N/A</v>
          </cell>
          <cell r="CR840">
            <v>0</v>
          </cell>
          <cell r="CS840" t="str">
            <v>N/A</v>
          </cell>
          <cell r="CT840">
            <v>0</v>
          </cell>
          <cell r="CU840" t="str">
            <v>N/A</v>
          </cell>
          <cell r="CV840">
            <v>0</v>
          </cell>
          <cell r="CW840">
            <v>34911930</v>
          </cell>
          <cell r="CX840" t="str">
            <v>NO</v>
          </cell>
          <cell r="CY840" t="str">
            <v>N/A</v>
          </cell>
          <cell r="CZ840" t="str">
            <v>N/A</v>
          </cell>
          <cell r="DA840" t="str">
            <v>N/A</v>
          </cell>
          <cell r="DB840">
            <v>45291</v>
          </cell>
          <cell r="DC840">
            <v>45291</v>
          </cell>
          <cell r="DD840">
            <v>-51</v>
          </cell>
          <cell r="DE840" t="str">
            <v>NO</v>
          </cell>
          <cell r="DF840" t="str">
            <v>Bogotá D.C.</v>
          </cell>
          <cell r="DG840" t="str">
            <v>Cumplimiento</v>
          </cell>
          <cell r="DH840" t="str">
            <v>96-47-101002316</v>
          </cell>
          <cell r="DI840">
            <v>0</v>
          </cell>
          <cell r="DJ840" t="str">
            <v>Seguros del Estado S.A.</v>
          </cell>
          <cell r="DK840">
            <v>45198</v>
          </cell>
          <cell r="DL840" t="str">
            <v>28/09/2023 - 10/07/2024</v>
          </cell>
          <cell r="DM840">
            <v>45198</v>
          </cell>
          <cell r="DN840" t="str">
            <v>https://jepcolombia.sharepoint.com/:b:/g/SE/DAJ/SDC/EQYDTvJjJ5JNjbmETYP9ZHYBsBNSwmPtO6vBU0_CX88YNQ?e=2AftWJ</v>
          </cell>
          <cell r="DO840" t="str">
            <v>Ninguna</v>
          </cell>
          <cell r="DP840" t="str">
            <v>Terminado</v>
          </cell>
          <cell r="DQ840" t="str">
            <v>Ingreso</v>
          </cell>
          <cell r="DR840" t="str">
            <v>N/A</v>
          </cell>
          <cell r="DS840" t="str">
            <v>CIENCIAS POLÍTICAS</v>
          </cell>
          <cell r="DT840" t="str">
            <v>ESPECILAISTA EN DESARROLLO LOCAL Y REGIONAL</v>
          </cell>
          <cell r="DU840" t="str">
            <v>FEMENINO</v>
          </cell>
        </row>
        <row r="841">
          <cell r="AY841" t="str">
            <v>JEP-798-2023</v>
          </cell>
          <cell r="AZ841" t="str">
            <v>JEP-CSPO-770-2023</v>
          </cell>
          <cell r="BA841" t="str">
            <v>Laura Paredes</v>
          </cell>
          <cell r="BB841">
            <v>45194</v>
          </cell>
          <cell r="BC841" t="str">
            <v>Jennifer Adriana Pinzón Cortés</v>
          </cell>
          <cell r="BD841" t="str">
            <v>Contratos o convenios que no requieren pluralidad de ofertas</v>
          </cell>
          <cell r="BE841" t="str">
            <v>1. Prestación de servicios</v>
          </cell>
          <cell r="BF841" t="str">
            <v>Cédula de ciudadanía</v>
          </cell>
          <cell r="BG841">
            <v>52193248</v>
          </cell>
          <cell r="BH841">
            <v>6</v>
          </cell>
          <cell r="BI841" t="str">
            <v>Persona Natural</v>
          </cell>
          <cell r="BJ841" t="str">
            <v>Bogotá D.C.</v>
          </cell>
          <cell r="BK841" t="str">
            <v>Prestar servicios profesionales para apoyar el diseño, conceptualización, alcance, organización y ejecución de las acciones definidas para el monitoreo integral de los comparecientes que intervienen ante la jep, de acuerdo con la normatividad vigente</v>
          </cell>
          <cell r="BL841" t="str">
            <v>Funciones de la dependencia</v>
          </cell>
          <cell r="BM841" t="str">
            <v>Harvey Danilo Suárez Morales</v>
          </cell>
          <cell r="BN841" t="str">
            <v>Secretaría Ejecutiva</v>
          </cell>
          <cell r="BO841" t="str">
            <v>AA- Equipo de Monitoreo Integral</v>
          </cell>
          <cell r="BP841" t="str">
            <v>Gladys Celeide Prada Pardo</v>
          </cell>
          <cell r="BQ841">
            <v>60335962</v>
          </cell>
          <cell r="BR841" t="str">
            <v>AA - Oficina Asesora de Monitoreo Integral</v>
          </cell>
          <cell r="BS841" t="str">
            <v>N/A</v>
          </cell>
          <cell r="BT841" t="str">
            <v>N/A</v>
          </cell>
          <cell r="BU841" t="str">
            <v>N/A</v>
          </cell>
          <cell r="BV841" t="str">
            <v>Inversión</v>
          </cell>
          <cell r="BW841">
            <v>25298487</v>
          </cell>
          <cell r="BX841" t="str">
            <v>N/A</v>
          </cell>
          <cell r="BY841" t="str">
            <v>N/A</v>
          </cell>
          <cell r="BZ841">
            <v>7589549</v>
          </cell>
          <cell r="CA841" t="str">
            <v>N/A</v>
          </cell>
          <cell r="CB841">
            <v>108923</v>
          </cell>
          <cell r="CC841">
            <v>566923</v>
          </cell>
          <cell r="CD841">
            <v>2022011000068</v>
          </cell>
          <cell r="CE841">
            <v>45197</v>
          </cell>
          <cell r="CF841">
            <v>45199</v>
          </cell>
          <cell r="CG841" t="str">
            <v>N/A</v>
          </cell>
          <cell r="CH841" t="str">
            <v>N/A</v>
          </cell>
          <cell r="CI841" t="str">
            <v>N/A</v>
          </cell>
          <cell r="CJ841" t="str">
            <v>N/A</v>
          </cell>
          <cell r="CK841" t="str">
            <v>N/A</v>
          </cell>
          <cell r="CL841">
            <v>0</v>
          </cell>
          <cell r="CM841" t="str">
            <v>N/A</v>
          </cell>
          <cell r="CN841">
            <v>0</v>
          </cell>
          <cell r="CO841" t="str">
            <v>N/A</v>
          </cell>
          <cell r="CP841">
            <v>0</v>
          </cell>
          <cell r="CQ841" t="str">
            <v>N/A</v>
          </cell>
          <cell r="CR841">
            <v>0</v>
          </cell>
          <cell r="CS841" t="str">
            <v>N/A</v>
          </cell>
          <cell r="CT841">
            <v>0</v>
          </cell>
          <cell r="CU841" t="str">
            <v>N/A</v>
          </cell>
          <cell r="CV841">
            <v>0</v>
          </cell>
          <cell r="CW841">
            <v>25298487</v>
          </cell>
          <cell r="CX841" t="str">
            <v>NO</v>
          </cell>
          <cell r="CY841" t="str">
            <v>N/A</v>
          </cell>
          <cell r="CZ841" t="str">
            <v>N/A</v>
          </cell>
          <cell r="DA841" t="str">
            <v>N/A</v>
          </cell>
          <cell r="DB841">
            <v>45291</v>
          </cell>
          <cell r="DC841">
            <v>45291</v>
          </cell>
          <cell r="DD841">
            <v>-51</v>
          </cell>
          <cell r="DE841" t="str">
            <v>NO</v>
          </cell>
          <cell r="DF841" t="str">
            <v>Bogotá D.C.</v>
          </cell>
          <cell r="DG841" t="str">
            <v>Cumplimiento</v>
          </cell>
          <cell r="DH841" t="str">
            <v xml:space="preserve">33-47-101012233 </v>
          </cell>
          <cell r="DI841">
            <v>0</v>
          </cell>
          <cell r="DJ841" t="str">
            <v>Seguros del Estado S.A.</v>
          </cell>
          <cell r="DK841">
            <v>45197</v>
          </cell>
          <cell r="DL841" t="str">
            <v>28/09/2023 - 30/06/2024</v>
          </cell>
          <cell r="DM841">
            <v>45198</v>
          </cell>
          <cell r="DN841" t="str">
            <v>https://jepcolombia.sharepoint.com/:b:/g/SE/DAJ/SDC/EV9R1eJtlDxKjlEgWVSSOwcBES7ennxrdTjYELFaJLMdjQ?e=3j92HC</v>
          </cell>
          <cell r="DO841" t="str">
            <v>Ninguna</v>
          </cell>
          <cell r="DP841" t="str">
            <v>Terminado</v>
          </cell>
          <cell r="DQ841" t="str">
            <v>Ingreso</v>
          </cell>
          <cell r="DR841" t="str">
            <v>N/A</v>
          </cell>
          <cell r="DS841" t="str">
            <v>ARQUITECTURA</v>
          </cell>
          <cell r="DT841" t="str">
            <v>ESEPCIALISTA EN GERENCIA DE PROYECTOS</v>
          </cell>
          <cell r="DU841" t="str">
            <v>FEMENINO</v>
          </cell>
        </row>
        <row r="842">
          <cell r="AY842" t="str">
            <v>JEP-822-2023</v>
          </cell>
          <cell r="AZ842" t="str">
            <v>JEP-CSPO-792-2023</v>
          </cell>
          <cell r="BA842" t="str">
            <v>John Maldonado</v>
          </cell>
          <cell r="BB842">
            <v>45216</v>
          </cell>
          <cell r="BC842" t="str">
            <v xml:space="preserve">Servisoft S.A </v>
          </cell>
          <cell r="BD842" t="str">
            <v>Contratos o convenios que no requieren pluralidad de ofertas</v>
          </cell>
          <cell r="BE842" t="str">
            <v>1. Prestación de servicios</v>
          </cell>
          <cell r="BF842" t="str">
            <v>NIT</v>
          </cell>
          <cell r="BG842">
            <v>800240660</v>
          </cell>
          <cell r="BH842">
            <v>2</v>
          </cell>
          <cell r="BI842" t="str">
            <v>Persona Jurídica</v>
          </cell>
          <cell r="BJ842" t="str">
            <v>Medellín</v>
          </cell>
          <cell r="BK842" t="str">
            <v>Adquirir las licencias usuario final de mercurio para el sistema de gestión documental de la JEP</v>
          </cell>
          <cell r="BL842" t="str">
            <v>Funciones de la dependencia</v>
          </cell>
          <cell r="BM842" t="str">
            <v>Luis Felipe Rivera García</v>
          </cell>
          <cell r="BN842" t="str">
            <v>Director de Tecnologías de la Información</v>
          </cell>
          <cell r="BO842" t="str">
            <v>C- Dirección de TI</v>
          </cell>
          <cell r="BP842" t="str">
            <v>Diana Lucia Pinilla Marín</v>
          </cell>
          <cell r="BQ842">
            <v>52021909</v>
          </cell>
          <cell r="BR842" t="str">
            <v>C- Dirección de TI</v>
          </cell>
          <cell r="BS842" t="str">
            <v>N/A</v>
          </cell>
          <cell r="BT842" t="str">
            <v>N/A</v>
          </cell>
          <cell r="BU842" t="str">
            <v>N/A</v>
          </cell>
          <cell r="BV842" t="str">
            <v>Inversión</v>
          </cell>
          <cell r="BW842">
            <v>704026776.60000002</v>
          </cell>
          <cell r="BX842" t="str">
            <v>N/A</v>
          </cell>
          <cell r="BY842" t="str">
            <v>N/A</v>
          </cell>
          <cell r="BZ842" t="str">
            <v>N/A</v>
          </cell>
          <cell r="CA842" t="str">
            <v>N/A</v>
          </cell>
          <cell r="CB842">
            <v>107023</v>
          </cell>
          <cell r="CC842">
            <v>610723</v>
          </cell>
          <cell r="CD842">
            <v>2022011000049</v>
          </cell>
          <cell r="CE842">
            <v>45218</v>
          </cell>
          <cell r="CF842">
            <v>45224</v>
          </cell>
          <cell r="CG842" t="str">
            <v>N/A</v>
          </cell>
          <cell r="CH842" t="str">
            <v>N/A</v>
          </cell>
          <cell r="CI842" t="str">
            <v>N/A</v>
          </cell>
          <cell r="CJ842" t="str">
            <v>N/A</v>
          </cell>
          <cell r="CK842" t="str">
            <v>N/A</v>
          </cell>
          <cell r="CL842">
            <v>0</v>
          </cell>
          <cell r="CM842" t="str">
            <v>N/A</v>
          </cell>
          <cell r="CN842">
            <v>0</v>
          </cell>
          <cell r="CO842" t="str">
            <v>N/A</v>
          </cell>
          <cell r="CP842">
            <v>0</v>
          </cell>
          <cell r="CQ842" t="str">
            <v>N/A</v>
          </cell>
          <cell r="CR842">
            <v>0</v>
          </cell>
          <cell r="CS842" t="str">
            <v>N/A</v>
          </cell>
          <cell r="CT842">
            <v>0</v>
          </cell>
          <cell r="CU842" t="str">
            <v>N/A</v>
          </cell>
          <cell r="CV842">
            <v>0</v>
          </cell>
          <cell r="CW842">
            <v>704026776.60000002</v>
          </cell>
          <cell r="CX842" t="str">
            <v>NO</v>
          </cell>
          <cell r="CY842" t="str">
            <v>N/A</v>
          </cell>
          <cell r="CZ842" t="str">
            <v>N/A</v>
          </cell>
          <cell r="DA842" t="str">
            <v>N/A</v>
          </cell>
          <cell r="DB842">
            <v>45291</v>
          </cell>
          <cell r="DC842">
            <v>45291</v>
          </cell>
          <cell r="DD842">
            <v>-51</v>
          </cell>
          <cell r="DE842" t="str">
            <v>SI</v>
          </cell>
          <cell r="DF842" t="str">
            <v>Bogotá D.C.</v>
          </cell>
          <cell r="DG842" t="str">
            <v>Cumplimiento</v>
          </cell>
          <cell r="DH842" t="str">
            <v>11-45-101130801</v>
          </cell>
          <cell r="DI842" t="str">
            <v>0
1</v>
          </cell>
          <cell r="DJ842" t="str">
            <v>Seguros del Estado S.A.</v>
          </cell>
          <cell r="DK842">
            <v>45222</v>
          </cell>
          <cell r="DL842" t="str">
            <v>19/10/2023 - 31/12/2024</v>
          </cell>
          <cell r="DM842">
            <v>45224</v>
          </cell>
          <cell r="DN842" t="str">
            <v>https://jepcolombia.sharepoint.com/:b:/g/SE/DAJ/SDC/EfJI4chA-TVGgOFBKxRiQYkBb9Lt0tWrw68omgsok5R17A?e=iP9HbQ</v>
          </cell>
          <cell r="DO842" t="str">
            <v xml:space="preserve">Ninguna </v>
          </cell>
          <cell r="DP842" t="str">
            <v>Terminado</v>
          </cell>
          <cell r="DQ842" t="str">
            <v>Ingreso</v>
          </cell>
          <cell r="DR842" t="str">
            <v>N/A</v>
          </cell>
          <cell r="DS842" t="str">
            <v>N/A</v>
          </cell>
          <cell r="DT842" t="str">
            <v>N/A</v>
          </cell>
          <cell r="DU842" t="str">
            <v>N/A</v>
          </cell>
        </row>
        <row r="843">
          <cell r="AY843" t="str">
            <v>OC-123319-2023</v>
          </cell>
          <cell r="AZ843" t="str">
            <v>JEP-TVEC-013-2023</v>
          </cell>
          <cell r="BA843" t="str">
            <v>Angela Esquivel</v>
          </cell>
          <cell r="BB843">
            <v>45281</v>
          </cell>
          <cell r="BC843" t="str">
            <v>CONTROLES EMPRESARIALES SAS</v>
          </cell>
          <cell r="BD843" t="str">
            <v>Orden de compra</v>
          </cell>
          <cell r="BE843" t="str">
            <v>Licenciamiento</v>
          </cell>
          <cell r="BF843" t="str">
            <v>NIT</v>
          </cell>
          <cell r="BG843">
            <v>800058607</v>
          </cell>
          <cell r="BH843">
            <v>2</v>
          </cell>
          <cell r="BI843" t="str">
            <v>Persona Jurídica</v>
          </cell>
          <cell r="BJ843" t="str">
            <v>Bogotá D.C.</v>
          </cell>
          <cell r="BK843" t="str">
            <v>Suministro de licenciamiento Microsoft para cubrir las necesidades de la JEP</v>
          </cell>
          <cell r="BL843" t="str">
            <v>Funciones de la dependencia</v>
          </cell>
          <cell r="BM843" t="str">
            <v>Nestor Julio Corredor Niampira (Encargado)</v>
          </cell>
          <cell r="BN843" t="str">
            <v>Dirección de Tecnologías de la Información</v>
          </cell>
          <cell r="BO843" t="str">
            <v>C- Dirección de TI</v>
          </cell>
          <cell r="BP843" t="str">
            <v>Nestor Julio Corredor Niampira</v>
          </cell>
          <cell r="BQ843">
            <v>79330694</v>
          </cell>
          <cell r="BR843" t="str">
            <v>C- Dirección de TI</v>
          </cell>
          <cell r="BS843" t="str">
            <v>N/A</v>
          </cell>
          <cell r="BT843" t="str">
            <v>N/A</v>
          </cell>
          <cell r="BU843" t="str">
            <v>N/A</v>
          </cell>
          <cell r="BV843" t="str">
            <v>Inversión y Funcionamiento</v>
          </cell>
          <cell r="BW843">
            <v>1134708727.5999999</v>
          </cell>
          <cell r="BX843" t="str">
            <v>N/A</v>
          </cell>
          <cell r="BY843" t="str">
            <v>N/A</v>
          </cell>
          <cell r="BZ843" t="str">
            <v>N/A</v>
          </cell>
          <cell r="CA843" t="str">
            <v>N/A</v>
          </cell>
          <cell r="CB843">
            <v>120123</v>
          </cell>
          <cell r="CC843">
            <v>756923</v>
          </cell>
          <cell r="CD843">
            <v>2022011000049</v>
          </cell>
          <cell r="CE843">
            <v>45287</v>
          </cell>
          <cell r="CF843">
            <v>45287</v>
          </cell>
          <cell r="CG843" t="str">
            <v>N/A</v>
          </cell>
          <cell r="CH843" t="str">
            <v>N/A</v>
          </cell>
          <cell r="CI843" t="str">
            <v>N/A</v>
          </cell>
          <cell r="CJ843" t="str">
            <v>N/A</v>
          </cell>
          <cell r="CK843" t="str">
            <v>N/A</v>
          </cell>
          <cell r="CL843">
            <v>0</v>
          </cell>
          <cell r="CM843" t="str">
            <v>N/A</v>
          </cell>
          <cell r="CN843">
            <v>0</v>
          </cell>
          <cell r="CO843" t="str">
            <v>N/A</v>
          </cell>
          <cell r="CP843">
            <v>0</v>
          </cell>
          <cell r="CQ843" t="str">
            <v>N/A</v>
          </cell>
          <cell r="CR843">
            <v>0</v>
          </cell>
          <cell r="CS843" t="str">
            <v>N/A</v>
          </cell>
          <cell r="CT843">
            <v>1</v>
          </cell>
          <cell r="CU843">
            <v>45288</v>
          </cell>
          <cell r="CV843">
            <v>3</v>
          </cell>
          <cell r="CW843">
            <v>1134708727.5999999</v>
          </cell>
          <cell r="CX843" t="str">
            <v>NO</v>
          </cell>
          <cell r="CY843" t="str">
            <v>N/A</v>
          </cell>
          <cell r="CZ843" t="str">
            <v>N/A</v>
          </cell>
          <cell r="DA843" t="str">
            <v>N/A</v>
          </cell>
          <cell r="DB843">
            <v>45288</v>
          </cell>
          <cell r="DC843">
            <v>45291</v>
          </cell>
          <cell r="DD843">
            <v>-51</v>
          </cell>
          <cell r="DE843" t="str">
            <v>SI</v>
          </cell>
          <cell r="DF843" t="str">
            <v>Bogotá D.C.</v>
          </cell>
          <cell r="DG843" t="str">
            <v>Cumplimiento</v>
          </cell>
          <cell r="DH843" t="str">
            <v>SGPL-126434324-1</v>
          </cell>
          <cell r="DI843">
            <v>1</v>
          </cell>
          <cell r="DJ843" t="str">
            <v>Zurich Colombia Seguros SA</v>
          </cell>
          <cell r="DK843">
            <v>45287</v>
          </cell>
          <cell r="DL843" t="str">
            <v>27/12/2023 - 28/12/2026</v>
          </cell>
          <cell r="DM843">
            <v>45287</v>
          </cell>
          <cell r="DN843" t="str">
            <v>No se encuentra en la carpeta revisado 23/01/2024</v>
          </cell>
          <cell r="DO843" t="str">
            <v>El 28/12/2023 se prorrogó el contrato hasta el 31/12/2023</v>
          </cell>
          <cell r="DP843" t="str">
            <v>Terminado</v>
          </cell>
          <cell r="DQ843" t="str">
            <v>Prorroga</v>
          </cell>
          <cell r="DR843" t="str">
            <v>N/A</v>
          </cell>
          <cell r="DS843" t="str">
            <v>N/A</v>
          </cell>
          <cell r="DT843" t="str">
            <v>N/A</v>
          </cell>
          <cell r="DU843" t="str">
            <v>N/A</v>
          </cell>
        </row>
        <row r="844">
          <cell r="AY844" t="str">
            <v>JEP-811-2023</v>
          </cell>
          <cell r="AZ844" t="str">
            <v>JEP-CSPO-782-2023</v>
          </cell>
          <cell r="BA844" t="str">
            <v>Angela Esquivel</v>
          </cell>
          <cell r="BB844">
            <v>45205</v>
          </cell>
          <cell r="BC844" t="str">
            <v>CANAL
REGIONAL DE TELEVISIÓN TEVEANDINA S.A.S</v>
          </cell>
          <cell r="BD844" t="str">
            <v>Contratos o convenios que no requieren pluralidad de ofertas</v>
          </cell>
          <cell r="BE844" t="str">
            <v>1. Prestación de servicios</v>
          </cell>
          <cell r="BF844" t="str">
            <v>NIT</v>
          </cell>
          <cell r="BG844">
            <v>830005370</v>
          </cell>
          <cell r="BH844">
            <v>4</v>
          </cell>
          <cell r="BI844" t="str">
            <v>Persona Jurídica</v>
          </cell>
          <cell r="BJ844" t="str">
            <v>Bogotá D.C.</v>
          </cell>
          <cell r="BK844" t="str">
            <v>Prestación de servicios logísticos, humanos, técnicos y demás que sean necesarios para la operación del sistema de gestión de medios de la JEP</v>
          </cell>
          <cell r="BL844" t="str">
            <v>Funciones de la dependencia</v>
          </cell>
          <cell r="BM844" t="str">
            <v>Ana Lucia Rosales Callejas</v>
          </cell>
          <cell r="BN844" t="str">
            <v>Dirección Administrativa y Financiera</v>
          </cell>
          <cell r="BO844" t="str">
            <v>AA- Subdirección de Comunicaciones</v>
          </cell>
          <cell r="BP844" t="str">
            <v>Hernando Salazar Palacio</v>
          </cell>
          <cell r="BQ844">
            <v>14238439</v>
          </cell>
          <cell r="BR844" t="str">
            <v>AA - Subdirección de Comunicaciones</v>
          </cell>
          <cell r="BS844" t="str">
            <v>N/A</v>
          </cell>
          <cell r="BT844" t="str">
            <v>N/A</v>
          </cell>
          <cell r="BU844" t="str">
            <v>N/A</v>
          </cell>
          <cell r="BV844" t="str">
            <v>Inversión</v>
          </cell>
          <cell r="BW844">
            <v>750000000</v>
          </cell>
          <cell r="BX844" t="str">
            <v>N/A</v>
          </cell>
          <cell r="BY844" t="str">
            <v>N/A</v>
          </cell>
          <cell r="BZ844" t="str">
            <v>ND</v>
          </cell>
          <cell r="CA844" t="str">
            <v>N/A</v>
          </cell>
          <cell r="CB844">
            <v>112923</v>
          </cell>
          <cell r="CC844" t="str">
            <v xml:space="preserve">	598823</v>
          </cell>
          <cell r="CD844">
            <v>2022011000068</v>
          </cell>
          <cell r="CE844">
            <v>45211</v>
          </cell>
          <cell r="CF844">
            <v>45211</v>
          </cell>
          <cell r="CG844" t="str">
            <v>N/A</v>
          </cell>
          <cell r="CH844" t="str">
            <v>N/A</v>
          </cell>
          <cell r="CI844" t="str">
            <v>N/A</v>
          </cell>
          <cell r="CJ844" t="str">
            <v>N/A</v>
          </cell>
          <cell r="CK844" t="str">
            <v>N/A</v>
          </cell>
          <cell r="CL844">
            <v>0</v>
          </cell>
          <cell r="CM844" t="str">
            <v>N/A</v>
          </cell>
          <cell r="CN844">
            <v>0</v>
          </cell>
          <cell r="CO844" t="str">
            <v>N/A</v>
          </cell>
          <cell r="CP844">
            <v>0</v>
          </cell>
          <cell r="CQ844" t="str">
            <v>N/A</v>
          </cell>
          <cell r="CR844">
            <v>0</v>
          </cell>
          <cell r="CS844" t="str">
            <v>N/A</v>
          </cell>
          <cell r="CT844">
            <v>0</v>
          </cell>
          <cell r="CU844" t="str">
            <v>N/A</v>
          </cell>
          <cell r="CV844">
            <v>7</v>
          </cell>
          <cell r="CW844">
            <v>750000000</v>
          </cell>
          <cell r="CX844" t="str">
            <v>NO</v>
          </cell>
          <cell r="CY844" t="str">
            <v>N/A</v>
          </cell>
          <cell r="CZ844" t="str">
            <v>N/A</v>
          </cell>
          <cell r="DA844" t="str">
            <v>N/A</v>
          </cell>
          <cell r="DB844">
            <v>45275</v>
          </cell>
          <cell r="DC844">
            <v>45282</v>
          </cell>
          <cell r="DD844">
            <v>-60</v>
          </cell>
          <cell r="DE844" t="str">
            <v>SI</v>
          </cell>
          <cell r="DF844" t="str">
            <v>Bogotá D.C. - JEP</v>
          </cell>
          <cell r="DG844" t="str">
            <v>Cumplimiento
Responsabilidad extracontractual</v>
          </cell>
          <cell r="DH844" t="str">
            <v>33-45-101122306
33-40-101076641</v>
          </cell>
          <cell r="DI844" t="str">
            <v>0 Y 1
0</v>
          </cell>
          <cell r="DJ844" t="str">
            <v>Seguros del Estado S.A.
Seguros del Estado S.A.</v>
          </cell>
          <cell r="DK844" t="str">
            <v>11/10/2023 Y 12/10/2023
11/10/2023</v>
          </cell>
          <cell r="DL844" t="str">
            <v>11/10/2023 - 15/12/2026
11/10/2023 - 15/12/2023</v>
          </cell>
          <cell r="DM844">
            <v>45211</v>
          </cell>
          <cell r="DN844" t="str">
            <v>https://jepcolombia.sharepoint.com/:b:/g/SE/DAJ/SDC/ETnKpRkqqfJLrwFzs1ryZjwBB--D0M7ZhUGpnFnbtdWoUg?e=iO3a4V</v>
          </cell>
          <cell r="DO844" t="str">
            <v>Mediante otrosí N°1 publicado el 1512/2023 se prorroga el contrato hasta el 22/12/2023</v>
          </cell>
          <cell r="DP844" t="str">
            <v>Terminado</v>
          </cell>
          <cell r="DQ844" t="str">
            <v>Prorroga</v>
          </cell>
          <cell r="DR844" t="str">
            <v>N/A</v>
          </cell>
          <cell r="DS844" t="str">
            <v>N/A</v>
          </cell>
          <cell r="DT844" t="str">
            <v>N/A</v>
          </cell>
          <cell r="DU844" t="str">
            <v>N/A</v>
          </cell>
        </row>
        <row r="845">
          <cell r="AY845" t="str">
            <v>JEP-766-2023</v>
          </cell>
          <cell r="AZ845" t="str">
            <v>JEP-CSPO-741-2023</v>
          </cell>
          <cell r="BA845" t="str">
            <v>Angela Esquivel</v>
          </cell>
          <cell r="BB845">
            <v>45173</v>
          </cell>
          <cell r="BC845" t="str">
            <v>Andrés Balcázar Gonzalez</v>
          </cell>
          <cell r="BD845" t="str">
            <v>Contratos o convenios que no requieren pluralidad de ofertas</v>
          </cell>
          <cell r="BE845" t="str">
            <v>1. Prestación de servicios</v>
          </cell>
          <cell r="BF845" t="str">
            <v>Cedula de ciudadania</v>
          </cell>
          <cell r="BG845">
            <v>80758128</v>
          </cell>
          <cell r="BH845">
            <v>9</v>
          </cell>
          <cell r="BI845" t="str">
            <v>Persona Natural</v>
          </cell>
          <cell r="BJ845" t="str">
            <v>Chía</v>
          </cell>
          <cell r="BK845" t="str">
            <v>Prestar servicios profesionales para apoyar y acompañar a la sección de no reconocimiento de la JEP en el análisis y estructuración de información para la elaboración de documentos jurídicos</v>
          </cell>
          <cell r="BL845" t="str">
            <v>Misional</v>
          </cell>
          <cell r="BM845" t="str">
            <v>Harvey Danilo Suárez Morales</v>
          </cell>
          <cell r="BN845" t="str">
            <v>Secretaría Ejecutiva</v>
          </cell>
          <cell r="BO845" t="str">
            <v>F- Magistratura SSE</v>
          </cell>
          <cell r="BP845" t="str">
            <v>Gustavo Adolfo Salazar Arbelaez</v>
          </cell>
          <cell r="BQ845">
            <v>79326990</v>
          </cell>
          <cell r="BR845" t="str">
            <v>F - Magistratura</v>
          </cell>
          <cell r="BS845" t="str">
            <v>N/A</v>
          </cell>
          <cell r="BT845" t="str">
            <v>Sección de Ausencia de Reconocimiento de Verdad y de Responsabilidad
de los Hechos y Conductas</v>
          </cell>
          <cell r="BU845" t="str">
            <v>Mgdo. Gustavo Adolfo Salazar Arbeláez</v>
          </cell>
          <cell r="BV845" t="str">
            <v>Inversión</v>
          </cell>
          <cell r="BW845">
            <v>29346231</v>
          </cell>
          <cell r="BX845" t="str">
            <v>N/A</v>
          </cell>
          <cell r="BY845" t="str">
            <v>N/A</v>
          </cell>
          <cell r="BZ845">
            <v>7589549</v>
          </cell>
          <cell r="CA845" t="str">
            <v>N/A</v>
          </cell>
          <cell r="CB845">
            <v>107223</v>
          </cell>
          <cell r="CC845">
            <v>512423</v>
          </cell>
          <cell r="CD845">
            <v>2022011000068</v>
          </cell>
          <cell r="CE845">
            <v>45180</v>
          </cell>
          <cell r="CF845">
            <v>45182</v>
          </cell>
          <cell r="CG845" t="str">
            <v>N/A</v>
          </cell>
          <cell r="CH845" t="str">
            <v>N/A</v>
          </cell>
          <cell r="CI845" t="str">
            <v>N/A</v>
          </cell>
          <cell r="CJ845" t="str">
            <v>N/A</v>
          </cell>
          <cell r="CK845" t="str">
            <v>N/A</v>
          </cell>
          <cell r="CL845">
            <v>0</v>
          </cell>
          <cell r="CM845" t="str">
            <v>N/A</v>
          </cell>
          <cell r="CN845">
            <v>0</v>
          </cell>
          <cell r="CO845" t="str">
            <v>N/A</v>
          </cell>
          <cell r="CP845">
            <v>0</v>
          </cell>
          <cell r="CQ845" t="str">
            <v>N/A</v>
          </cell>
          <cell r="CR845">
            <v>0</v>
          </cell>
          <cell r="CS845" t="str">
            <v>N/A</v>
          </cell>
          <cell r="CT845">
            <v>0</v>
          </cell>
          <cell r="CU845" t="str">
            <v>N/A</v>
          </cell>
          <cell r="CV845">
            <v>-27</v>
          </cell>
          <cell r="CW845">
            <v>29346231</v>
          </cell>
          <cell r="CX845" t="str">
            <v>NO</v>
          </cell>
          <cell r="CY845" t="str">
            <v>N/A</v>
          </cell>
          <cell r="CZ845" t="str">
            <v>N/A</v>
          </cell>
          <cell r="DA845" t="str">
            <v>N/A</v>
          </cell>
          <cell r="DB845">
            <v>45291</v>
          </cell>
          <cell r="DC845">
            <v>45264</v>
          </cell>
          <cell r="DD845">
            <v>-78</v>
          </cell>
          <cell r="DE845" t="str">
            <v>NO</v>
          </cell>
          <cell r="DF845" t="str">
            <v>Bogotá D.C.</v>
          </cell>
          <cell r="DG845" t="str">
            <v>Cumplimiento</v>
          </cell>
          <cell r="DH845" t="str">
            <v>21-47-101031769</v>
          </cell>
          <cell r="DI845">
            <v>0</v>
          </cell>
          <cell r="DJ845" t="str">
            <v>Seguros del Estado S.A.</v>
          </cell>
          <cell r="DK845">
            <v>45180</v>
          </cell>
          <cell r="DL845" t="str">
            <v>11/09/2023 - 31/07/2024</v>
          </cell>
          <cell r="DM845">
            <v>45181</v>
          </cell>
          <cell r="DN845" t="str">
            <v>https://jepcolombia.sharepoint.com/:b:/g/SE/DAJ/SDC/EXI5TkAcS4FErbVC5zrYSnYBN8DgOUQ6KEN8H23vO-yjaQ?e=fRNg6f</v>
          </cell>
          <cell r="DO845" t="str">
            <v>El 5/12/2023 se publico la terminación anticipada del cto 766 2023</v>
          </cell>
          <cell r="DP845" t="str">
            <v>Terminado</v>
          </cell>
          <cell r="DQ845" t="str">
            <v>Terminación anticipada</v>
          </cell>
          <cell r="DR845" t="str">
            <v>N/A</v>
          </cell>
          <cell r="DS845" t="str">
            <v>DERECHO</v>
          </cell>
          <cell r="DT845" t="str">
            <v>N/A</v>
          </cell>
          <cell r="DU845" t="str">
            <v>MASCULINO</v>
          </cell>
        </row>
        <row r="846">
          <cell r="AY846" t="str">
            <v>JEP-788-2023</v>
          </cell>
          <cell r="AZ846" t="str">
            <v>JEP-CSPO-761-2023</v>
          </cell>
          <cell r="BA846" t="str">
            <v>John Maldonado</v>
          </cell>
          <cell r="BB846">
            <v>45190</v>
          </cell>
          <cell r="BC846" t="str">
            <v>UNP</v>
          </cell>
          <cell r="BD846" t="str">
            <v>Contratos o convenios que no requieren pluralidad de ofertas</v>
          </cell>
          <cell r="BE846" t="str">
            <v xml:space="preserve">5. Convenio interadministrativo </v>
          </cell>
          <cell r="BF846" t="str">
            <v>NIT</v>
          </cell>
          <cell r="BG846">
            <v>900475780</v>
          </cell>
          <cell r="BH846">
            <v>1</v>
          </cell>
          <cell r="BI846" t="str">
            <v>Persona Jurídica</v>
          </cell>
          <cell r="BJ846" t="str">
            <v>Bogotá D.C.</v>
          </cell>
          <cell r="BK846" t="str">
            <v>Aunar esfuerzos institucionales, recursos, capacidades y métodos entre la Unidad Nacional De Protección -UNP- y la jurisdicción especial para la paz -JEP-, que permitan implementar con enfoque preventivo, las medidas necesarias que garanticen la seguridad en los desplazamientos y la permanencia en territorio de quienes se desplacen al mismo, por desarrollo de las diligencias judiciales, para su adecuada protección de la vida e integridad</v>
          </cell>
          <cell r="BL846" t="str">
            <v>Funciones de la dependencia</v>
          </cell>
          <cell r="BM846" t="str">
            <v>Juan David Olarte Torres</v>
          </cell>
          <cell r="BN846" t="str">
            <v>Subdirección Financiera</v>
          </cell>
          <cell r="BO846" t="str">
            <v>DD- Oficina Asesora de Seguridad y Protección</v>
          </cell>
          <cell r="BP846" t="str">
            <v>Maria Emma Caro Robles</v>
          </cell>
          <cell r="BQ846">
            <v>39707567</v>
          </cell>
          <cell r="BR846" t="str">
            <v>DD- Oficina Asesora de Seguridad y Protección</v>
          </cell>
          <cell r="BS846" t="str">
            <v>N/A</v>
          </cell>
          <cell r="BT846" t="str">
            <v>N/A</v>
          </cell>
          <cell r="BU846" t="str">
            <v>N/A</v>
          </cell>
          <cell r="BV846" t="str">
            <v>Funcionamiento</v>
          </cell>
          <cell r="BW846">
            <v>1037448263</v>
          </cell>
          <cell r="BX846">
            <v>1027071790</v>
          </cell>
          <cell r="BY846">
            <v>10376473</v>
          </cell>
          <cell r="BZ846" t="str">
            <v>ND</v>
          </cell>
          <cell r="CA846" t="str">
            <v>N/A</v>
          </cell>
          <cell r="CB846">
            <v>107123</v>
          </cell>
          <cell r="CC846">
            <v>550923</v>
          </cell>
          <cell r="CD846" t="str">
            <v>N/A</v>
          </cell>
          <cell r="CE846">
            <v>45191</v>
          </cell>
          <cell r="CF846">
            <v>45191</v>
          </cell>
          <cell r="CG846" t="str">
            <v>N/A</v>
          </cell>
          <cell r="CH846" t="str">
            <v>N/A</v>
          </cell>
          <cell r="CI846" t="str">
            <v>N/A</v>
          </cell>
          <cell r="CJ846" t="str">
            <v>N/A</v>
          </cell>
          <cell r="CK846" t="str">
            <v>N/A</v>
          </cell>
          <cell r="CL846">
            <v>0</v>
          </cell>
          <cell r="CM846" t="str">
            <v>N/A</v>
          </cell>
          <cell r="CN846">
            <v>0</v>
          </cell>
          <cell r="CO846" t="str">
            <v>N/A</v>
          </cell>
          <cell r="CP846">
            <v>0</v>
          </cell>
          <cell r="CQ846" t="str">
            <v>N/A</v>
          </cell>
          <cell r="CR846">
            <v>0</v>
          </cell>
          <cell r="CS846" t="str">
            <v>N/A</v>
          </cell>
          <cell r="CT846">
            <v>0</v>
          </cell>
          <cell r="CU846" t="str">
            <v>N/A</v>
          </cell>
          <cell r="CV846">
            <v>0</v>
          </cell>
          <cell r="CW846">
            <v>1037448263</v>
          </cell>
          <cell r="CX846" t="str">
            <v>NO</v>
          </cell>
          <cell r="CY846" t="str">
            <v>N/A</v>
          </cell>
          <cell r="CZ846" t="str">
            <v>N/A</v>
          </cell>
          <cell r="DA846" t="str">
            <v>N/A</v>
          </cell>
          <cell r="DB846">
            <v>45260</v>
          </cell>
          <cell r="DC846">
            <v>45260</v>
          </cell>
          <cell r="DD846">
            <v>-82</v>
          </cell>
          <cell r="DE846" t="str">
            <v>SI</v>
          </cell>
          <cell r="DF846" t="str">
            <v>Territorio Nacional</v>
          </cell>
          <cell r="DG846" t="str">
            <v>N/A</v>
          </cell>
          <cell r="DH846" t="str">
            <v>N/A</v>
          </cell>
          <cell r="DI846" t="str">
            <v>N/A</v>
          </cell>
          <cell r="DJ846" t="str">
            <v>N/A</v>
          </cell>
          <cell r="DK846" t="str">
            <v>N/A</v>
          </cell>
          <cell r="DL846" t="str">
            <v>N/A</v>
          </cell>
          <cell r="DM846" t="str">
            <v>N/A</v>
          </cell>
          <cell r="DN846" t="str">
            <v>N/A</v>
          </cell>
          <cell r="DO846" t="str">
            <v>Ninguna</v>
          </cell>
          <cell r="DP846" t="str">
            <v>Terminado</v>
          </cell>
          <cell r="DQ846" t="str">
            <v>Ingreso</v>
          </cell>
          <cell r="DR846" t="str">
            <v>N/A</v>
          </cell>
          <cell r="DS846" t="str">
            <v>N/A</v>
          </cell>
          <cell r="DT846" t="str">
            <v>N/A</v>
          </cell>
          <cell r="DU846" t="str">
            <v>N/A</v>
          </cell>
        </row>
        <row r="847">
          <cell r="AY847" t="str">
            <v>JEP-795-2023</v>
          </cell>
          <cell r="AZ847" t="str">
            <v>JEP-CSPO-767-2023</v>
          </cell>
          <cell r="BA847" t="str">
            <v>Laura Paredes</v>
          </cell>
          <cell r="BB847">
            <v>45194</v>
          </cell>
          <cell r="BC847" t="str">
            <v>Suzy Sierra Ruiz</v>
          </cell>
          <cell r="BD847" t="str">
            <v>Contratos o convenios que no requieren pluralidad de ofertas</v>
          </cell>
          <cell r="BE847" t="str">
            <v>1. Prestación de servicios</v>
          </cell>
          <cell r="BF847" t="str">
            <v>Cédula de ciudadanía</v>
          </cell>
          <cell r="BG847">
            <v>52184673</v>
          </cell>
          <cell r="BH847">
            <v>5</v>
          </cell>
          <cell r="BI847" t="str">
            <v>Persona Natural</v>
          </cell>
          <cell r="BJ847" t="str">
            <v>Bogotá D.C.</v>
          </cell>
          <cell r="BK847" t="str">
            <v>Prestar servicios profesionales especializados para apoyar y acompañar al Despacho del Secretario Ejecutivo en la orientación estratégica y seguimiento del Sistema Restaurativo en asuntos relativos a justicia restaurativa, estructuración de proyectos, monitoreo de las sanciones propias y medidas de contribución a la reparación y memoria institucional y del Sistema Integral para la Paz</v>
          </cell>
          <cell r="BL847" t="str">
            <v>Administrativo Transversal</v>
          </cell>
          <cell r="BM847" t="str">
            <v>Harvey Danilo Suárez Morales</v>
          </cell>
          <cell r="BN847" t="str">
            <v>Secretaría Ejecutiva</v>
          </cell>
          <cell r="BO847" t="str">
            <v>A- Despacho Secretaría Ejecutiva</v>
          </cell>
          <cell r="BP847" t="str">
            <v>Maria del Pilar Torres Navarrete</v>
          </cell>
          <cell r="BQ847">
            <v>52107153</v>
          </cell>
          <cell r="BR847" t="str">
            <v>B - Subsecretaría Ejecutiva</v>
          </cell>
          <cell r="BS847" t="str">
            <v>N/A</v>
          </cell>
          <cell r="BT847" t="str">
            <v>N/A</v>
          </cell>
          <cell r="BU847" t="str">
            <v>N/A</v>
          </cell>
          <cell r="BV847" t="str">
            <v>Inversión</v>
          </cell>
          <cell r="BW847">
            <v>76354239</v>
          </cell>
          <cell r="BX847" t="str">
            <v>N/A</v>
          </cell>
          <cell r="BY847" t="str">
            <v>N/A</v>
          </cell>
          <cell r="BZ847">
            <v>23860701</v>
          </cell>
          <cell r="CA847" t="str">
            <v>N/A</v>
          </cell>
          <cell r="CB847">
            <v>109823</v>
          </cell>
          <cell r="CC847">
            <v>565423</v>
          </cell>
          <cell r="CD847" t="str">
            <v xml:space="preserve">	2022011000068</v>
          </cell>
          <cell r="CE847">
            <v>45196</v>
          </cell>
          <cell r="CF847">
            <v>45197</v>
          </cell>
          <cell r="CG847" t="str">
            <v>N/A</v>
          </cell>
          <cell r="CH847" t="str">
            <v>N/A</v>
          </cell>
          <cell r="CI847" t="str">
            <v>N/A</v>
          </cell>
          <cell r="CJ847" t="str">
            <v>N/A</v>
          </cell>
          <cell r="CK847" t="str">
            <v>N/A</v>
          </cell>
          <cell r="CL847">
            <v>-2386068</v>
          </cell>
          <cell r="CM847">
            <v>45287</v>
          </cell>
          <cell r="CN847">
            <v>26055885</v>
          </cell>
          <cell r="CO847" t="str">
            <v>N/A</v>
          </cell>
          <cell r="CP847">
            <v>0</v>
          </cell>
          <cell r="CQ847" t="str">
            <v>N/A</v>
          </cell>
          <cell r="CR847">
            <v>0</v>
          </cell>
          <cell r="CS847" t="str">
            <v>N/A</v>
          </cell>
          <cell r="CT847">
            <v>1</v>
          </cell>
          <cell r="CU847">
            <v>45287</v>
          </cell>
          <cell r="CV847">
            <v>31</v>
          </cell>
          <cell r="CW847">
            <v>100024056</v>
          </cell>
          <cell r="CX847" t="str">
            <v>SI</v>
          </cell>
          <cell r="CY847">
            <v>26055885</v>
          </cell>
          <cell r="CZ847" t="str">
            <v>N/A</v>
          </cell>
          <cell r="DA847" t="str">
            <v>N/A</v>
          </cell>
          <cell r="DB847">
            <v>45291</v>
          </cell>
          <cell r="DC847">
            <v>45322</v>
          </cell>
          <cell r="DD847">
            <v>-20</v>
          </cell>
          <cell r="DE847" t="str">
            <v>NO</v>
          </cell>
          <cell r="DF847" t="str">
            <v>Bogotá D.C.</v>
          </cell>
          <cell r="DG847" t="str">
            <v>Cumplimiento</v>
          </cell>
          <cell r="DH847" t="str">
            <v>21-45-101423648</v>
          </cell>
          <cell r="DI847">
            <v>0</v>
          </cell>
          <cell r="DJ847" t="str">
            <v>Seguros del Estado S.A.</v>
          </cell>
          <cell r="DK847">
            <v>45197</v>
          </cell>
          <cell r="DL847" t="str">
            <v>28/09/2023 - 01/07/2024</v>
          </cell>
          <cell r="DM847">
            <v>45197</v>
          </cell>
          <cell r="DN847" t="str">
            <v>https://jepcolombia.sharepoint.com/:b:/g/SE/DAJ/SDC/EYPKkkdzjNVJiEKNpLv8qvgBrXrIbx-HmG7uqCFlBtZytw?e=gU3nwp</v>
          </cell>
          <cell r="DO847" t="str">
            <v>Mediante Otrosí N°1 el 27/12/2023 se publica la adición y prórroga del contrato JEP-795-2023</v>
          </cell>
          <cell r="DP847" t="str">
            <v>En ejecución</v>
          </cell>
          <cell r="DQ847" t="str">
            <v>Adición y prorroga</v>
          </cell>
          <cell r="DR847" t="str">
            <v>N/A</v>
          </cell>
          <cell r="DS847" t="str">
            <v>DERECHO</v>
          </cell>
          <cell r="DT847" t="str">
            <v>ESPECIALISTA EN DERECHO OCMERCIAL Y FINANCIERO</v>
          </cell>
          <cell r="DU847" t="str">
            <v>FEMENINO</v>
          </cell>
        </row>
        <row r="848">
          <cell r="AY848" t="str">
            <v>JEP-755-2023</v>
          </cell>
          <cell r="AZ848" t="str">
            <v>JEP-CSPO-731-2023</v>
          </cell>
          <cell r="BA848" t="str">
            <v>Mateo Avila</v>
          </cell>
          <cell r="BB848">
            <v>45167</v>
          </cell>
          <cell r="BC848" t="str">
            <v>UNIVERSIDAD INDUSTRIAL DE SANTANDER</v>
          </cell>
          <cell r="BD848" t="str">
            <v>Contratos o convenios que no requieren pluralidad de ofertas</v>
          </cell>
          <cell r="BE848" t="str">
            <v>1. Prestación de servicios</v>
          </cell>
          <cell r="BF848" t="str">
            <v>NIT</v>
          </cell>
          <cell r="BG848">
            <v>890201213</v>
          </cell>
          <cell r="BH848">
            <v>4</v>
          </cell>
          <cell r="BI848" t="str">
            <v>Persona Jurídica</v>
          </cell>
          <cell r="BJ848" t="str">
            <v>Bucaramanga</v>
          </cell>
          <cell r="BK848" t="str">
            <v>Aunar esfuerzos pedagógicos, académicos, técnicos tecnológicos, logísticos, humanos y administrativos, para adelantar acciones conjuntas en temas de interés recíproco a cada una de las partes, en áreas de formación, investigación y extensión, asistencia técnica, administrativa y académica, y en todas las demás formas de acción universitaria, que contribuyan al propósito común de mejorar la comprensión de la justicia transicional y aportar a la reconciliación y construcción de paz en Colombia.</v>
          </cell>
          <cell r="BL848" t="str">
            <v>Funciones de la dependencia</v>
          </cell>
          <cell r="BM848" t="str">
            <v>Harvey Danilo Suárez Morales</v>
          </cell>
          <cell r="BN848" t="str">
            <v>Secretaría Ejecutiva</v>
          </cell>
          <cell r="BO848" t="str">
            <v>AA- Subdirección de Fortalecimiento Institucional</v>
          </cell>
          <cell r="BP848" t="str">
            <v>Luz Amanda Granados Urrea</v>
          </cell>
          <cell r="BQ848">
            <v>51746389</v>
          </cell>
          <cell r="BR848" t="str">
            <v>AA- Subdirección de Fortalecimiento Institucional</v>
          </cell>
          <cell r="BS848" t="str">
            <v>N/A</v>
          </cell>
          <cell r="BT848" t="str">
            <v>N/A</v>
          </cell>
          <cell r="BU848" t="str">
            <v>N/A</v>
          </cell>
          <cell r="BV848" t="str">
            <v>N/A</v>
          </cell>
          <cell r="BW848">
            <v>0</v>
          </cell>
          <cell r="BX848" t="str">
            <v>N/A</v>
          </cell>
          <cell r="BY848" t="str">
            <v>N/A</v>
          </cell>
          <cell r="BZ848" t="str">
            <v>N/A</v>
          </cell>
          <cell r="CA848" t="str">
            <v>N/A</v>
          </cell>
          <cell r="CB848" t="str">
            <v>N/A</v>
          </cell>
          <cell r="CC848" t="str">
            <v>N/A</v>
          </cell>
          <cell r="CD848" t="str">
            <v>N/A</v>
          </cell>
          <cell r="CE848">
            <v>45231</v>
          </cell>
          <cell r="CF848">
            <v>45231</v>
          </cell>
          <cell r="CG848" t="str">
            <v>N/A</v>
          </cell>
          <cell r="CH848" t="str">
            <v>N/A</v>
          </cell>
          <cell r="CI848" t="str">
            <v>N/A</v>
          </cell>
          <cell r="CJ848" t="str">
            <v>N/A</v>
          </cell>
          <cell r="CK848" t="str">
            <v>N/A</v>
          </cell>
          <cell r="CL848">
            <v>0</v>
          </cell>
          <cell r="CM848" t="str">
            <v>N/A</v>
          </cell>
          <cell r="CN848">
            <v>0</v>
          </cell>
          <cell r="CO848" t="str">
            <v>N/A</v>
          </cell>
          <cell r="CP848">
            <v>0</v>
          </cell>
          <cell r="CQ848" t="str">
            <v>N/A</v>
          </cell>
          <cell r="CR848">
            <v>0</v>
          </cell>
          <cell r="CS848" t="str">
            <v>N/A</v>
          </cell>
          <cell r="CT848">
            <v>0</v>
          </cell>
          <cell r="CU848" t="str">
            <v>N/A</v>
          </cell>
          <cell r="CV848">
            <v>0</v>
          </cell>
          <cell r="CW848">
            <v>0</v>
          </cell>
          <cell r="CX848" t="str">
            <v>NO</v>
          </cell>
          <cell r="CY848" t="str">
            <v>N/A</v>
          </cell>
          <cell r="CZ848" t="str">
            <v>N/A</v>
          </cell>
          <cell r="DA848" t="str">
            <v>N/A</v>
          </cell>
          <cell r="DB848">
            <v>46997</v>
          </cell>
          <cell r="DC848">
            <v>46997</v>
          </cell>
          <cell r="DD848">
            <v>1655</v>
          </cell>
          <cell r="DE848" t="str">
            <v>SI</v>
          </cell>
          <cell r="DF848" t="str">
            <v>territorio Nacional</v>
          </cell>
          <cell r="DG848" t="str">
            <v>N/A</v>
          </cell>
          <cell r="DH848" t="str">
            <v>N/A</v>
          </cell>
          <cell r="DI848" t="str">
            <v>N/A</v>
          </cell>
          <cell r="DJ848" t="str">
            <v>N/A</v>
          </cell>
          <cell r="DK848" t="str">
            <v>N/A</v>
          </cell>
          <cell r="DL848" t="str">
            <v>N/A</v>
          </cell>
          <cell r="DM848" t="str">
            <v>N/A</v>
          </cell>
          <cell r="DN848" t="str">
            <v>N/A</v>
          </cell>
          <cell r="DO848" t="str">
            <v>Ninguna</v>
          </cell>
          <cell r="DP848" t="str">
            <v>En ejecución</v>
          </cell>
          <cell r="DQ848" t="str">
            <v>Ingreso</v>
          </cell>
          <cell r="DR848" t="str">
            <v>N/A</v>
          </cell>
          <cell r="DS848" t="str">
            <v>N/A</v>
          </cell>
          <cell r="DT848" t="str">
            <v>N/A</v>
          </cell>
          <cell r="DU848" t="str">
            <v>N/A</v>
          </cell>
        </row>
        <row r="849">
          <cell r="AY849" t="str">
            <v>JEP-780-2023</v>
          </cell>
          <cell r="AZ849" t="str">
            <v>JEP-CSPO-754-2023</v>
          </cell>
          <cell r="BA849" t="str">
            <v>Mateo Avila</v>
          </cell>
          <cell r="BB849">
            <v>45183</v>
          </cell>
          <cell r="BC849" t="str">
            <v>UNIVERSIDAD DE CÓRDOBA</v>
          </cell>
          <cell r="BD849" t="str">
            <v>Contratos o convenios que no requieren pluralidad de ofertas</v>
          </cell>
          <cell r="BE849" t="str">
            <v>7. Convenios con otras organizaciones</v>
          </cell>
          <cell r="BF849" t="str">
            <v>NIT</v>
          </cell>
          <cell r="BG849">
            <v>891080031</v>
          </cell>
          <cell r="BH849">
            <v>3</v>
          </cell>
          <cell r="BI849" t="str">
            <v>Persona Jurídica</v>
          </cell>
          <cell r="BJ849" t="str">
            <v>Montería</v>
          </cell>
          <cell r="BK849" t="str">
            <v>Aunar esfuerzos pedagógicos, académicos, técnicos tecnológicos, logísticos, humanos y administrativos, para adelantar acciones conjuntas en temas de interés recíproco a cada una de las partes, en áreas de formación, investigación y extensión, asistencia técnica, administrativa y académica, y en todas las demás formas de acción universitaria, que contribuyan al propósito común de mejorar la comprensión de la justicia transicional y aportar a la reconciliación y construcción de paz en Colombia.</v>
          </cell>
          <cell r="BL849" t="str">
            <v>Funciones de la dependencia</v>
          </cell>
          <cell r="BM849" t="str">
            <v>Harvey Danilo Suarez Morales</v>
          </cell>
          <cell r="BN849" t="str">
            <v>Secretaría Ejecutiva</v>
          </cell>
          <cell r="BO849" t="str">
            <v>AA- Subdirección de Fortalecimiento Institucional</v>
          </cell>
          <cell r="BP849" t="str">
            <v>Luz Amanda Granados Urrea</v>
          </cell>
          <cell r="BQ849">
            <v>51746389</v>
          </cell>
          <cell r="BR849" t="str">
            <v>AA- Subdirección de Fortalecimiento Institucional</v>
          </cell>
          <cell r="BS849" t="str">
            <v>N/A</v>
          </cell>
          <cell r="BT849" t="str">
            <v>N/A</v>
          </cell>
          <cell r="BU849" t="str">
            <v>N/A</v>
          </cell>
          <cell r="BV849" t="str">
            <v>N/A</v>
          </cell>
          <cell r="BW849">
            <v>0</v>
          </cell>
          <cell r="BX849" t="str">
            <v>N/A</v>
          </cell>
          <cell r="BY849" t="str">
            <v>N/A</v>
          </cell>
          <cell r="BZ849" t="str">
            <v>N/A</v>
          </cell>
          <cell r="CA849" t="str">
            <v>N/A</v>
          </cell>
          <cell r="CB849" t="str">
            <v>N/A</v>
          </cell>
          <cell r="CC849" t="str">
            <v>N/A</v>
          </cell>
          <cell r="CD849" t="str">
            <v>N/A</v>
          </cell>
          <cell r="CE849">
            <v>45265</v>
          </cell>
          <cell r="CF849">
            <v>45267</v>
          </cell>
          <cell r="CG849" t="str">
            <v>N/A</v>
          </cell>
          <cell r="CH849" t="str">
            <v>N/A</v>
          </cell>
          <cell r="CI849" t="str">
            <v>N/A</v>
          </cell>
          <cell r="CJ849" t="str">
            <v>N/A</v>
          </cell>
          <cell r="CK849" t="str">
            <v>N/A</v>
          </cell>
          <cell r="CL849">
            <v>0</v>
          </cell>
          <cell r="CM849" t="str">
            <v>N/A</v>
          </cell>
          <cell r="CN849">
            <v>0</v>
          </cell>
          <cell r="CO849" t="str">
            <v>N/A</v>
          </cell>
          <cell r="CP849">
            <v>0</v>
          </cell>
          <cell r="CQ849" t="str">
            <v>N/A</v>
          </cell>
          <cell r="CR849">
            <v>0</v>
          </cell>
          <cell r="CS849" t="str">
            <v>N/A</v>
          </cell>
          <cell r="CT849">
            <v>0</v>
          </cell>
          <cell r="CU849">
            <v>0</v>
          </cell>
          <cell r="CV849">
            <v>0</v>
          </cell>
          <cell r="CW849">
            <v>0</v>
          </cell>
          <cell r="CX849" t="str">
            <v>NO</v>
          </cell>
          <cell r="CY849" t="str">
            <v>N/A</v>
          </cell>
          <cell r="CZ849" t="str">
            <v>N/A</v>
          </cell>
          <cell r="DA849" t="str">
            <v>N/A</v>
          </cell>
          <cell r="DB849">
            <v>47011</v>
          </cell>
          <cell r="DC849">
            <v>47011</v>
          </cell>
          <cell r="DD849">
            <v>1669</v>
          </cell>
          <cell r="DE849" t="str">
            <v>SI</v>
          </cell>
          <cell r="DF849" t="str">
            <v>Territorio Nacional</v>
          </cell>
          <cell r="DG849" t="str">
            <v>N/A</v>
          </cell>
          <cell r="DH849" t="str">
            <v>N/A</v>
          </cell>
          <cell r="DI849" t="str">
            <v>N/A</v>
          </cell>
          <cell r="DJ849" t="str">
            <v>N/A</v>
          </cell>
          <cell r="DK849" t="str">
            <v>N/A</v>
          </cell>
          <cell r="DL849" t="str">
            <v>N/A</v>
          </cell>
          <cell r="DM849" t="str">
            <v>N/A</v>
          </cell>
          <cell r="DN849" t="str">
            <v>N/A</v>
          </cell>
          <cell r="DO849" t="str">
            <v>El convenio no tiene acta de inicio en secop II</v>
          </cell>
          <cell r="DP849" t="str">
            <v>En ejecución</v>
          </cell>
          <cell r="DQ849" t="str">
            <v>Ingreso</v>
          </cell>
          <cell r="DR849" t="str">
            <v>N/A</v>
          </cell>
          <cell r="DS849" t="str">
            <v>N/A</v>
          </cell>
          <cell r="DT849" t="str">
            <v>N/A</v>
          </cell>
          <cell r="DU849" t="str">
            <v>N/A</v>
          </cell>
        </row>
        <row r="850">
          <cell r="AY850" t="str">
            <v>JEP-785-2023</v>
          </cell>
          <cell r="AZ850" t="str">
            <v>JEP-CSPO-759-2023</v>
          </cell>
          <cell r="BA850" t="str">
            <v>Paola Casas</v>
          </cell>
          <cell r="BB850">
            <v>45190</v>
          </cell>
          <cell r="BC850" t="str">
            <v>CORPORACIÓN UNIVERSITARIA MINUTO DE DIOS -UNIMINUTO</v>
          </cell>
          <cell r="BD850" t="str">
            <v>Contratos o convenios que no requieren pluralidad de ofertas</v>
          </cell>
          <cell r="BE850" t="str">
            <v>7. Convenios con otras organizaciones</v>
          </cell>
          <cell r="BF850" t="str">
            <v>NIT</v>
          </cell>
          <cell r="BG850">
            <v>800116217</v>
          </cell>
          <cell r="BH850">
            <v>2</v>
          </cell>
          <cell r="BI850" t="str">
            <v>Persona Jurídica</v>
          </cell>
          <cell r="BJ850" t="str">
            <v>Bogota D.C.</v>
          </cell>
          <cell r="BK850" t="str">
            <v>Aunar esfuerzos pedagógicos, académicos, técnicos, tecnológicos, logísticos, humanos y administrativos, para adelantar acciones conjuntas en temas de interés recíproco a cada una de las partes, en áreas de formación, investigación y extensión, y en todas las demás formas de acción universitaria, que contribuyan al propósito común de mejorar la comprensión de la justicia transicional y aportar a la reconciliación y construcción de paz en Colombia</v>
          </cell>
          <cell r="BL850" t="str">
            <v>Funciones de la dependencia</v>
          </cell>
          <cell r="BM850" t="str">
            <v>Harvey Danilo Suarez Morales</v>
          </cell>
          <cell r="BN850" t="str">
            <v>Secretaría Ejecutiva</v>
          </cell>
          <cell r="BO850" t="str">
            <v>AA- Subdirección de Fortalecimiento Institucional</v>
          </cell>
          <cell r="BP850" t="str">
            <v>Luz Amanda Granados Urrea</v>
          </cell>
          <cell r="BQ850">
            <v>51746389</v>
          </cell>
          <cell r="BR850" t="str">
            <v>AA- Subdirección de Fortalecimiento Institucional</v>
          </cell>
          <cell r="BS850" t="str">
            <v>N/A</v>
          </cell>
          <cell r="BT850" t="str">
            <v>N/A</v>
          </cell>
          <cell r="BU850" t="str">
            <v>N/A</v>
          </cell>
          <cell r="BV850" t="str">
            <v>N/A</v>
          </cell>
          <cell r="BW850">
            <v>0</v>
          </cell>
          <cell r="BX850" t="str">
            <v>N/A</v>
          </cell>
          <cell r="BY850" t="str">
            <v>N/A</v>
          </cell>
          <cell r="BZ850">
            <v>0</v>
          </cell>
          <cell r="CA850" t="str">
            <v>N/A</v>
          </cell>
          <cell r="CB850" t="str">
            <v>N/A</v>
          </cell>
          <cell r="CC850" t="str">
            <v>N/A</v>
          </cell>
          <cell r="CD850" t="str">
            <v>N/A</v>
          </cell>
          <cell r="CE850">
            <v>45261</v>
          </cell>
          <cell r="CF850">
            <v>45264</v>
          </cell>
          <cell r="CG850" t="str">
            <v>N/A</v>
          </cell>
          <cell r="CH850" t="str">
            <v>N/A</v>
          </cell>
          <cell r="CI850" t="str">
            <v>N/A</v>
          </cell>
          <cell r="CJ850" t="str">
            <v>N/A</v>
          </cell>
          <cell r="CK850" t="str">
            <v>N/A</v>
          </cell>
          <cell r="CL850">
            <v>0</v>
          </cell>
          <cell r="CM850" t="str">
            <v>N/A</v>
          </cell>
          <cell r="CN850">
            <v>0</v>
          </cell>
          <cell r="CO850" t="str">
            <v>N/A</v>
          </cell>
          <cell r="CP850">
            <v>0</v>
          </cell>
          <cell r="CQ850" t="str">
            <v>N/A</v>
          </cell>
          <cell r="CR850">
            <v>0</v>
          </cell>
          <cell r="CS850" t="str">
            <v>N/A</v>
          </cell>
          <cell r="CT850">
            <v>0</v>
          </cell>
          <cell r="CU850">
            <v>0</v>
          </cell>
          <cell r="CV850">
            <v>0</v>
          </cell>
          <cell r="CW850">
            <v>0</v>
          </cell>
          <cell r="CX850" t="str">
            <v>NO</v>
          </cell>
          <cell r="CY850" t="str">
            <v>N/A</v>
          </cell>
          <cell r="CZ850" t="str">
            <v>N/A</v>
          </cell>
          <cell r="DA850" t="str">
            <v>N/A</v>
          </cell>
          <cell r="DB850">
            <v>47080</v>
          </cell>
          <cell r="DC850">
            <v>47080</v>
          </cell>
          <cell r="DD850">
            <v>1738</v>
          </cell>
          <cell r="DE850" t="str">
            <v>SI</v>
          </cell>
          <cell r="DF850" t="str">
            <v>Territorio Nacional</v>
          </cell>
          <cell r="DG850" t="str">
            <v>N/A</v>
          </cell>
          <cell r="DH850" t="str">
            <v>N/A</v>
          </cell>
          <cell r="DI850" t="str">
            <v>N/A</v>
          </cell>
          <cell r="DJ850" t="str">
            <v>N/A</v>
          </cell>
          <cell r="DK850" t="str">
            <v>N/A</v>
          </cell>
          <cell r="DL850" t="str">
            <v>N/A</v>
          </cell>
          <cell r="DM850" t="str">
            <v>N/A</v>
          </cell>
          <cell r="DN850" t="str">
            <v>N/A</v>
          </cell>
          <cell r="DO850" t="str">
            <v>El convenio no tiene acta de inicio en secop II</v>
          </cell>
          <cell r="DP850" t="str">
            <v>En ejecución</v>
          </cell>
          <cell r="DQ850" t="str">
            <v>Ingreso</v>
          </cell>
          <cell r="DR850" t="str">
            <v>N/A</v>
          </cell>
          <cell r="DS850" t="str">
            <v>N/A</v>
          </cell>
          <cell r="DT850" t="str">
            <v>N/A</v>
          </cell>
          <cell r="DU850" t="str">
            <v>N/A</v>
          </cell>
        </row>
        <row r="851">
          <cell r="AY851" t="str">
            <v>JEP-789-2023</v>
          </cell>
          <cell r="AZ851" t="str">
            <v>JEP-CSPO-762-2023</v>
          </cell>
          <cell r="BA851" t="str">
            <v>Mateo Avila</v>
          </cell>
          <cell r="BB851">
            <v>45190</v>
          </cell>
          <cell r="BC851" t="str">
            <v>FUNDACIÓN UNIVERSIDAD DEL NORTE</v>
          </cell>
          <cell r="BD851" t="str">
            <v>Contratos o convenios que no requieren pluralidad de ofertas</v>
          </cell>
          <cell r="BE851" t="str">
            <v>7. Convenios con otras organizaciones</v>
          </cell>
          <cell r="BF851" t="str">
            <v>NIT</v>
          </cell>
          <cell r="BG851">
            <v>890101681</v>
          </cell>
          <cell r="BH851">
            <v>9</v>
          </cell>
          <cell r="BI851" t="str">
            <v>Persona Jurídica</v>
          </cell>
          <cell r="BJ851" t="str">
            <v>Barranquilla</v>
          </cell>
          <cell r="BK851" t="str">
            <v>Aunar esfuerzos pedagógicos, académicos, técnicos tecnológicos, logísticos, humanos y administrativos, para adelantar acciones conjuntas en temas de interés recíproco a cada una de las partes, en áreas de formación, investigación y extensión, y en todas las demás formas de acción universitaria, que contribuyan al propósito común de mejorar la comprensión de la justicia transicional y aportar a la reconciliación y construcción de paz en Colombia</v>
          </cell>
          <cell r="BL851" t="str">
            <v>Funciones de la dependencia</v>
          </cell>
          <cell r="BM851" t="str">
            <v>Harvey Danilo Suárez Morales</v>
          </cell>
          <cell r="BN851" t="str">
            <v>Secretaría Ejecutiva</v>
          </cell>
          <cell r="BO851" t="str">
            <v>AA- Subdirección de Fortalecimiento Institucional</v>
          </cell>
          <cell r="BP851" t="str">
            <v>Luz Amanda Granados Urrea</v>
          </cell>
          <cell r="BQ851">
            <v>51746389</v>
          </cell>
          <cell r="BR851" t="str">
            <v>AA- Subdirección de Fortalecimiento Institucional</v>
          </cell>
          <cell r="BS851" t="str">
            <v>N/A</v>
          </cell>
          <cell r="BT851" t="str">
            <v>N/A</v>
          </cell>
          <cell r="BU851" t="str">
            <v>N/A</v>
          </cell>
          <cell r="BV851" t="str">
            <v>N/A</v>
          </cell>
          <cell r="BW851">
            <v>0</v>
          </cell>
          <cell r="BX851" t="str">
            <v>N/A</v>
          </cell>
          <cell r="BY851" t="str">
            <v>N/A</v>
          </cell>
          <cell r="BZ851" t="str">
            <v>N/A</v>
          </cell>
          <cell r="CA851" t="str">
            <v>N/A</v>
          </cell>
          <cell r="CB851" t="str">
            <v>N/A</v>
          </cell>
          <cell r="CC851" t="str">
            <v>N/A</v>
          </cell>
          <cell r="CD851" t="str">
            <v>N/A</v>
          </cell>
          <cell r="CE851">
            <v>45208</v>
          </cell>
          <cell r="CF851">
            <v>45208</v>
          </cell>
          <cell r="CG851" t="str">
            <v>N/A</v>
          </cell>
          <cell r="CH851" t="str">
            <v>N/A</v>
          </cell>
          <cell r="CI851" t="str">
            <v>N/A</v>
          </cell>
          <cell r="CJ851" t="str">
            <v>N/A</v>
          </cell>
          <cell r="CK851" t="str">
            <v>N/A</v>
          </cell>
          <cell r="CL851">
            <v>0</v>
          </cell>
          <cell r="CM851" t="str">
            <v>N/A</v>
          </cell>
          <cell r="CN851">
            <v>0</v>
          </cell>
          <cell r="CO851" t="str">
            <v>N/A</v>
          </cell>
          <cell r="CP851">
            <v>0</v>
          </cell>
          <cell r="CQ851" t="str">
            <v>N/A</v>
          </cell>
          <cell r="CR851">
            <v>0</v>
          </cell>
          <cell r="CS851" t="str">
            <v>N/A</v>
          </cell>
          <cell r="CT851">
            <v>0</v>
          </cell>
          <cell r="CU851" t="str">
            <v>N/A</v>
          </cell>
          <cell r="CV851">
            <v>0</v>
          </cell>
          <cell r="CW851">
            <v>0</v>
          </cell>
          <cell r="CX851" t="str">
            <v>NO</v>
          </cell>
          <cell r="CY851" t="str">
            <v>N/A</v>
          </cell>
          <cell r="CZ851" t="str">
            <v>N/A</v>
          </cell>
          <cell r="DA851" t="str">
            <v>N/A</v>
          </cell>
          <cell r="DB851">
            <v>47026</v>
          </cell>
          <cell r="DC851">
            <v>47026</v>
          </cell>
          <cell r="DD851">
            <v>1684</v>
          </cell>
          <cell r="DE851" t="str">
            <v>SI</v>
          </cell>
          <cell r="DF851" t="str">
            <v>Bogotá D.C. y Barranquilla, Atlántico</v>
          </cell>
          <cell r="DG851" t="str">
            <v>N/A</v>
          </cell>
          <cell r="DH851" t="str">
            <v>N/A</v>
          </cell>
          <cell r="DI851" t="str">
            <v>N/A</v>
          </cell>
          <cell r="DJ851" t="str">
            <v>N/A</v>
          </cell>
          <cell r="DK851" t="str">
            <v>N/A</v>
          </cell>
          <cell r="DL851" t="str">
            <v>N/A</v>
          </cell>
          <cell r="DM851" t="str">
            <v>N/A</v>
          </cell>
          <cell r="DN851" t="str">
            <v>N/A</v>
          </cell>
          <cell r="DO851" t="str">
            <v>Ninguna</v>
          </cell>
          <cell r="DP851" t="str">
            <v>En ejecución</v>
          </cell>
          <cell r="DQ851" t="str">
            <v>Ingreso</v>
          </cell>
          <cell r="DR851" t="str">
            <v>N/A</v>
          </cell>
          <cell r="DS851" t="str">
            <v>N/A</v>
          </cell>
          <cell r="DT851" t="str">
            <v>N/A</v>
          </cell>
          <cell r="DU851" t="str">
            <v>N/A</v>
          </cell>
        </row>
        <row r="852">
          <cell r="AY852" t="str">
            <v>JEP-794-2023</v>
          </cell>
          <cell r="AZ852" t="str">
            <v>JEP-CSPO-766-2023</v>
          </cell>
          <cell r="BA852" t="str">
            <v>Paola Casas</v>
          </cell>
          <cell r="BB852">
            <v>45192</v>
          </cell>
          <cell r="BC852" t="str">
            <v>DEFENSORIA DEL PUEBLO</v>
          </cell>
          <cell r="BD852" t="str">
            <v>Contratos o convenios que no requieren pluralidad de ofertas</v>
          </cell>
          <cell r="BE852" t="str">
            <v xml:space="preserve">5. Convenio interadministrativo </v>
          </cell>
          <cell r="BF852" t="str">
            <v>NIT</v>
          </cell>
          <cell r="BG852">
            <v>901140004</v>
          </cell>
          <cell r="BH852">
            <v>8</v>
          </cell>
          <cell r="BI852" t="str">
            <v>Persona Jurídica</v>
          </cell>
          <cell r="BJ852" t="str">
            <v>Bogotá D.C.</v>
          </cell>
          <cell r="BK852" t="str">
            <v>Aunar esfuerzos entre la Defensoría del Pueblo y la Jurisdicción Especial para la Paz, para impulsar la satisfacción del derecho de las víctimas en relación con su participación en los procesos ante la JEP, mediante el apoyo y promoción de los procedimientos para acceder a la Jurisdicción Especial para la Paz</v>
          </cell>
          <cell r="BL852" t="str">
            <v>Funciones de la dependencia</v>
          </cell>
          <cell r="BM852" t="str">
            <v>Harvey Danilo Suárez Morales</v>
          </cell>
          <cell r="BN852" t="str">
            <v>Secretaría Ejecutiva</v>
          </cell>
          <cell r="BO852" t="str">
            <v xml:space="preserve">BB- Departamento de Atención a Victimas </v>
          </cell>
          <cell r="BP852" t="str">
            <v>Claudia Viviana Ferro Buitrago</v>
          </cell>
          <cell r="BQ852">
            <v>52032888</v>
          </cell>
          <cell r="BR852" t="str">
            <v xml:space="preserve">BB- Departamento de Atención a Victimas </v>
          </cell>
          <cell r="BS852" t="str">
            <v>Sandra Helena
Narváez Ramírez C.C. 51.859.703 hasta por el término que dure la
ausencia de su titular</v>
          </cell>
          <cell r="BT852" t="str">
            <v>N/A</v>
          </cell>
          <cell r="BU852" t="str">
            <v>N/A</v>
          </cell>
          <cell r="BV852" t="str">
            <v>N/A</v>
          </cell>
          <cell r="BW852">
            <v>0</v>
          </cell>
          <cell r="BX852" t="str">
            <v>N/A</v>
          </cell>
          <cell r="BY852" t="str">
            <v>N/A</v>
          </cell>
          <cell r="BZ852" t="str">
            <v>N/A</v>
          </cell>
          <cell r="CA852" t="str">
            <v>N/A</v>
          </cell>
          <cell r="CB852" t="str">
            <v>N/A</v>
          </cell>
          <cell r="CC852" t="str">
            <v>N/A</v>
          </cell>
          <cell r="CD852" t="str">
            <v>N/A</v>
          </cell>
          <cell r="CE852">
            <v>45208</v>
          </cell>
          <cell r="CF852">
            <v>45209</v>
          </cell>
          <cell r="CG852" t="str">
            <v>N/A</v>
          </cell>
          <cell r="CH852" t="str">
            <v>N/A</v>
          </cell>
          <cell r="CI852" t="str">
            <v>N/A</v>
          </cell>
          <cell r="CJ852" t="str">
            <v>N/A</v>
          </cell>
          <cell r="CK852" t="str">
            <v>N/A</v>
          </cell>
          <cell r="CL852">
            <v>0</v>
          </cell>
          <cell r="CM852" t="str">
            <v>N/A</v>
          </cell>
          <cell r="CN852">
            <v>0</v>
          </cell>
          <cell r="CO852" t="str">
            <v>N/A</v>
          </cell>
          <cell r="CP852">
            <v>0</v>
          </cell>
          <cell r="CQ852" t="str">
            <v>N/A</v>
          </cell>
          <cell r="CR852">
            <v>0</v>
          </cell>
          <cell r="CS852" t="str">
            <v>N/A</v>
          </cell>
          <cell r="CT852">
            <v>0</v>
          </cell>
          <cell r="CU852" t="str">
            <v>N/A</v>
          </cell>
          <cell r="CV852">
            <v>0</v>
          </cell>
          <cell r="CW852">
            <v>0</v>
          </cell>
          <cell r="CX852" t="str">
            <v>NO</v>
          </cell>
          <cell r="CY852" t="str">
            <v>N/A</v>
          </cell>
          <cell r="CZ852" t="str">
            <v>N/A</v>
          </cell>
          <cell r="DA852" t="str">
            <v>N/A</v>
          </cell>
          <cell r="DB852">
            <v>45925</v>
          </cell>
          <cell r="DC852">
            <v>45925</v>
          </cell>
          <cell r="DD852">
            <v>583</v>
          </cell>
          <cell r="DE852" t="str">
            <v>SI</v>
          </cell>
          <cell r="DF852" t="str">
            <v>territorio Nacional</v>
          </cell>
          <cell r="DG852" t="str">
            <v>N/A</v>
          </cell>
          <cell r="DH852" t="str">
            <v>N/A</v>
          </cell>
          <cell r="DI852" t="str">
            <v>N/A</v>
          </cell>
          <cell r="DJ852" t="str">
            <v>N/A</v>
          </cell>
          <cell r="DK852" t="str">
            <v>N/A</v>
          </cell>
          <cell r="DL852" t="str">
            <v>N/A</v>
          </cell>
          <cell r="DM852" t="str">
            <v>N/A</v>
          </cell>
          <cell r="DN852" t="str">
            <v>N/A</v>
          </cell>
          <cell r="DO852" t="str">
            <v>Ninguna</v>
          </cell>
          <cell r="DP852" t="str">
            <v>En ejecución</v>
          </cell>
          <cell r="DQ852" t="str">
            <v>Ingreso</v>
          </cell>
          <cell r="DR852" t="str">
            <v>N/A</v>
          </cell>
          <cell r="DS852" t="str">
            <v>N/A</v>
          </cell>
          <cell r="DT852" t="str">
            <v>N/A</v>
          </cell>
          <cell r="DU852" t="str">
            <v>N/A</v>
          </cell>
        </row>
        <row r="853">
          <cell r="AY853" t="str">
            <v>JEP-821-2023</v>
          </cell>
          <cell r="AZ853" t="str">
            <v>JEP-CSPO-791-2023</v>
          </cell>
          <cell r="BA853" t="str">
            <v>Arinson Ruiz</v>
          </cell>
          <cell r="BB853">
            <v>45212</v>
          </cell>
          <cell r="BC853" t="str">
            <v>Diana Margarita Vivas Munar</v>
          </cell>
          <cell r="BD853" t="str">
            <v>Contratos o convenios que no requieren pluralidad de ofertas</v>
          </cell>
          <cell r="BE853" t="str">
            <v>1. Prestación de servicios</v>
          </cell>
          <cell r="BF853" t="str">
            <v>Cédula de ciudadanía</v>
          </cell>
          <cell r="BG853">
            <v>52224219</v>
          </cell>
          <cell r="BH853">
            <v>7</v>
          </cell>
          <cell r="BI853" t="str">
            <v>Persona Natural</v>
          </cell>
          <cell r="BJ853" t="str">
            <v>Bogotá D.C.</v>
          </cell>
          <cell r="BK853" t="str">
            <v xml:space="preserve">Prestar servicios profesionales a la Subdirección de Planeación para desarrollar las acciones tendientes a la consolidación y cierre de la formulación del Plan Estratégico Cuatrienal (PEC) 2023-2026 </v>
          </cell>
          <cell r="BL853" t="str">
            <v>Administrativo transversal</v>
          </cell>
          <cell r="BM853" t="str">
            <v>Harvey Danilo Suárez Morales</v>
          </cell>
          <cell r="BN853" t="str">
            <v>Secretaría Ejecutiva</v>
          </cell>
          <cell r="BO853" t="str">
            <v>AA- Subdirección de Planeación</v>
          </cell>
          <cell r="BP853" t="str">
            <v>Adela del Pilar Parra González</v>
          </cell>
          <cell r="BQ853">
            <v>52793194</v>
          </cell>
          <cell r="BR853" t="str">
            <v>AA- Subdirección de Planeación</v>
          </cell>
          <cell r="BS853" t="str">
            <v>N/A</v>
          </cell>
          <cell r="BT853" t="str">
            <v>N/A</v>
          </cell>
          <cell r="BU853" t="str">
            <v>N/A</v>
          </cell>
          <cell r="BV853" t="str">
            <v>Inversión</v>
          </cell>
          <cell r="BW853">
            <v>54424161</v>
          </cell>
          <cell r="BX853" t="str">
            <v>N/A</v>
          </cell>
          <cell r="BY853" t="str">
            <v>N/A</v>
          </cell>
          <cell r="BZ853">
            <v>21769668</v>
          </cell>
          <cell r="CA853" t="str">
            <v>N/A</v>
          </cell>
          <cell r="CB853">
            <v>113123</v>
          </cell>
          <cell r="CC853">
            <v>605523</v>
          </cell>
          <cell r="CD853" t="str">
            <v xml:space="preserve">	2022011000068</v>
          </cell>
          <cell r="CE853">
            <v>45216</v>
          </cell>
          <cell r="CF853">
            <v>45217</v>
          </cell>
          <cell r="CG853" t="str">
            <v>N/A</v>
          </cell>
          <cell r="CH853" t="str">
            <v>N/A</v>
          </cell>
          <cell r="CI853" t="str">
            <v>N/A</v>
          </cell>
          <cell r="CJ853" t="str">
            <v>N/A</v>
          </cell>
          <cell r="CK853" t="str">
            <v>N/A</v>
          </cell>
          <cell r="CL853">
            <v>0</v>
          </cell>
          <cell r="CM853" t="str">
            <v>N/A</v>
          </cell>
          <cell r="CN853">
            <v>0</v>
          </cell>
          <cell r="CO853" t="str">
            <v>N/A</v>
          </cell>
          <cell r="CP853">
            <v>0</v>
          </cell>
          <cell r="CQ853" t="str">
            <v>N/A</v>
          </cell>
          <cell r="CR853">
            <v>0</v>
          </cell>
          <cell r="CS853" t="str">
            <v>N/A</v>
          </cell>
          <cell r="CT853">
            <v>0</v>
          </cell>
          <cell r="CU853" t="str">
            <v>N/A</v>
          </cell>
          <cell r="CV853">
            <v>0</v>
          </cell>
          <cell r="CW853">
            <v>54424161</v>
          </cell>
          <cell r="CX853" t="str">
            <v>NO</v>
          </cell>
          <cell r="CY853" t="str">
            <v>N/A</v>
          </cell>
          <cell r="CZ853" t="str">
            <v>N/A</v>
          </cell>
          <cell r="DA853" t="str">
            <v>N/A</v>
          </cell>
          <cell r="DB853">
            <v>45291</v>
          </cell>
          <cell r="DC853">
            <v>45291</v>
          </cell>
          <cell r="DD853">
            <v>-51</v>
          </cell>
          <cell r="DE853" t="str">
            <v>NO</v>
          </cell>
          <cell r="DF853" t="str">
            <v>Bogotá D.C.</v>
          </cell>
          <cell r="DG853" t="str">
            <v>Cumplimiento</v>
          </cell>
          <cell r="DH853" t="str">
            <v>11-47-101017219</v>
          </cell>
          <cell r="DI853">
            <v>0</v>
          </cell>
          <cell r="DJ853" t="str">
            <v>Seguros del Estado S.A.</v>
          </cell>
          <cell r="DK853">
            <v>45217</v>
          </cell>
          <cell r="DL853" t="str">
            <v>17/10/2023 - 30/06/2024</v>
          </cell>
          <cell r="DM853">
            <v>45217</v>
          </cell>
          <cell r="DN853" t="str">
            <v>https://jepcolombia.sharepoint.com/:b:/g/SE/DAJ/SDC/EUOa6e5UoJlIuCA_3gfxsdUBg9PBdJoQnXTBFftmijYang?e=gY9KEd
https://jepcolombia.sharepoint.com/:b:/g/SE/DAJ/SDC/Eb0H-2SBQaZNjeWxJBkFJicBdoTYh8zlFlYW6SJGbFHt1g?e=0jzXcS</v>
          </cell>
          <cell r="DO853" t="str">
            <v>Mediante acta se determina suspender , “a partir del 23 de octubre y hasta el 26 de octubre de 2023 y se reanuda su ejecución desde el día del 27 de octubre 2023 hasta finalizar el plazo inicialmente pactado”, por cual fue necesario realizar modificación de las CLÁUSULA SEXTA- VALOR y CLÁUSULA OCTAVA – el valor del cotrato $50.795.886
El 1/11/2023 quedo publicada modificación del contrato de prestación de servicios JEP-821-2023- forma de pago 
eL 1/11/2023 quedo publicada modificación del contrato de prestación de servicios JEP-821-2023- forma de pago</v>
          </cell>
          <cell r="DP853" t="str">
            <v>Terminado</v>
          </cell>
          <cell r="DQ853" t="str">
            <v>Suspensión</v>
          </cell>
          <cell r="DR853" t="str">
            <v>23/10/2023 - 26/10/2023</v>
          </cell>
          <cell r="DS853" t="str">
            <v>DERECHO</v>
          </cell>
          <cell r="DT853" t="str">
            <v>ESPECIALISTA EN GESTION PUBLICA E INSTITUCIONES ADMINISTRATIVAS</v>
          </cell>
          <cell r="DU853" t="str">
            <v>FEMENINO</v>
          </cell>
        </row>
        <row r="854">
          <cell r="AY854" t="str">
            <v>JEP-900-2023</v>
          </cell>
          <cell r="AZ854" t="str">
            <v>JEP-CSPO-860-2023</v>
          </cell>
          <cell r="BA854" t="str">
            <v>John Maldonado</v>
          </cell>
          <cell r="BB854">
            <v>45267</v>
          </cell>
          <cell r="BC854" t="str">
            <v>Avia corredores de Seguros S.A</v>
          </cell>
          <cell r="BD854" t="str">
            <v>Contratos o convenios que no requieren pluralidad de ofertas</v>
          </cell>
          <cell r="BE854" t="str">
            <v>1. Prestación de servicios</v>
          </cell>
          <cell r="BF854" t="str">
            <v>NIT</v>
          </cell>
          <cell r="BG854">
            <v>860056784</v>
          </cell>
          <cell r="BH854">
            <v>7</v>
          </cell>
          <cell r="BI854" t="str">
            <v>Persona Jurídica</v>
          </cell>
          <cell r="BJ854" t="str">
            <v>Bogotá D.C</v>
          </cell>
          <cell r="BK854" t="str">
            <v>Contratar el servicio de un intermediario de seguros para el acompañamiento, estructuración, asesoría y gestión en el manejo integral del programa de seguros de la Jurisdiccion Especial Para La Paz</v>
          </cell>
          <cell r="BL854" t="str">
            <v>Administrativo Transversal</v>
          </cell>
          <cell r="BM854" t="str">
            <v>Martha Cristina Useche</v>
          </cell>
          <cell r="BN854" t="str">
            <v>Subdirección de Recursos Físicos e Infraestructura</v>
          </cell>
          <cell r="BO854" t="str">
            <v>DD- Subdirección de Recursos Físicos e Infraestructura</v>
          </cell>
          <cell r="BP854" t="str">
            <v>Martha Cristina Useche</v>
          </cell>
          <cell r="BQ854">
            <v>52267258</v>
          </cell>
          <cell r="BR854" t="str">
            <v>DD- Subdirección de Recursos Físicos e Infraestructura</v>
          </cell>
          <cell r="BS854" t="str">
            <v>N/A</v>
          </cell>
          <cell r="BT854" t="str">
            <v>N/A</v>
          </cell>
          <cell r="BU854" t="str">
            <v>N/A</v>
          </cell>
          <cell r="BV854" t="str">
            <v>N/A</v>
          </cell>
          <cell r="BW854">
            <v>0</v>
          </cell>
          <cell r="BX854" t="str">
            <v>N/A</v>
          </cell>
          <cell r="BY854" t="str">
            <v>N/A</v>
          </cell>
          <cell r="BZ854" t="str">
            <v>N/A</v>
          </cell>
          <cell r="CA854" t="str">
            <v>N/A</v>
          </cell>
          <cell r="CB854" t="str">
            <v>N/A</v>
          </cell>
          <cell r="CC854" t="str">
            <v>N/A</v>
          </cell>
          <cell r="CD854" t="str">
            <v>N/A</v>
          </cell>
          <cell r="CE854">
            <v>45279</v>
          </cell>
          <cell r="CF854">
            <v>45282</v>
          </cell>
          <cell r="CG854" t="str">
            <v>N/A</v>
          </cell>
          <cell r="CH854" t="str">
            <v>N/A</v>
          </cell>
          <cell r="CI854" t="str">
            <v>N/A</v>
          </cell>
          <cell r="CJ854" t="str">
            <v>N/A</v>
          </cell>
          <cell r="CK854" t="str">
            <v>N/A</v>
          </cell>
          <cell r="CL854">
            <v>0</v>
          </cell>
          <cell r="CM854" t="str">
            <v>N/A</v>
          </cell>
          <cell r="CN854">
            <v>0</v>
          </cell>
          <cell r="CO854" t="str">
            <v>N/A</v>
          </cell>
          <cell r="CP854">
            <v>0</v>
          </cell>
          <cell r="CQ854" t="str">
            <v>N/A</v>
          </cell>
          <cell r="CR854">
            <v>0</v>
          </cell>
          <cell r="CS854" t="str">
            <v>N/A</v>
          </cell>
          <cell r="CT854">
            <v>0</v>
          </cell>
          <cell r="CU854" t="str">
            <v>N/A</v>
          </cell>
          <cell r="CV854">
            <v>0</v>
          </cell>
          <cell r="CW854">
            <v>0</v>
          </cell>
          <cell r="CX854" t="str">
            <v>NO</v>
          </cell>
          <cell r="CY854" t="str">
            <v>N/A</v>
          </cell>
          <cell r="CZ854" t="str">
            <v>N/A</v>
          </cell>
          <cell r="DA854" t="str">
            <v>N/A</v>
          </cell>
          <cell r="DB854">
            <v>45647</v>
          </cell>
          <cell r="DC854">
            <v>45647</v>
          </cell>
          <cell r="DD854">
            <v>305</v>
          </cell>
          <cell r="DE854" t="str">
            <v>SI</v>
          </cell>
          <cell r="DF854" t="str">
            <v>Territorio Nacional</v>
          </cell>
          <cell r="DG854" t="str">
            <v>N/A</v>
          </cell>
          <cell r="DH854" t="str">
            <v>N/A</v>
          </cell>
          <cell r="DI854" t="str">
            <v>N/A</v>
          </cell>
          <cell r="DJ854" t="str">
            <v>N/A</v>
          </cell>
          <cell r="DK854" t="str">
            <v>N/A</v>
          </cell>
          <cell r="DL854" t="str">
            <v>N/A</v>
          </cell>
          <cell r="DM854" t="str">
            <v>N/A</v>
          </cell>
          <cell r="DN854" t="str">
            <v>N/A</v>
          </cell>
          <cell r="DO854" t="str">
            <v>Ninguna</v>
          </cell>
          <cell r="DP854" t="str">
            <v>En ejecución</v>
          </cell>
          <cell r="DQ854" t="str">
            <v>Ingreso</v>
          </cell>
          <cell r="DR854" t="str">
            <v>N/A</v>
          </cell>
          <cell r="DS854" t="str">
            <v>N/A</v>
          </cell>
          <cell r="DT854" t="str">
            <v>N/A</v>
          </cell>
          <cell r="DU854" t="str">
            <v>N/A</v>
          </cell>
        </row>
        <row r="855">
          <cell r="AY855" t="str">
            <v>JEP-820-2023</v>
          </cell>
          <cell r="AZ855" t="str">
            <v>JEP-CSPO-790-2023</v>
          </cell>
          <cell r="BA855" t="str">
            <v>Clara Torres</v>
          </cell>
          <cell r="BB855">
            <v>45211</v>
          </cell>
          <cell r="BC855" t="str">
            <v>Luis Guillermo Acero Gallego</v>
          </cell>
          <cell r="BD855" t="str">
            <v>Contratos o convenios que no requieren pluralidad de ofertas</v>
          </cell>
          <cell r="BE855" t="str">
            <v>1. Prestación de servicios</v>
          </cell>
          <cell r="BF855" t="str">
            <v>Cédula de ciudadanía</v>
          </cell>
          <cell r="BG855">
            <v>80470825</v>
          </cell>
          <cell r="BH855">
            <v>6</v>
          </cell>
          <cell r="BI855" t="str">
            <v>Persona Natural</v>
          </cell>
          <cell r="BJ855" t="str">
            <v>Bogotá D.C.</v>
          </cell>
          <cell r="BK855" t="str">
            <v>Prestar servicios profesionales de asesoría técnica y jurídica en temas propios del derecho de seguros para apoyar a la Dirección de Asuntos Jurídicos</v>
          </cell>
          <cell r="BL855" t="str">
            <v>Funciones de la dependencia</v>
          </cell>
          <cell r="BM855" t="str">
            <v>Harvey Danilo Suárez Morales</v>
          </cell>
          <cell r="BN855" t="str">
            <v>Secretaría Ejecutiva</v>
          </cell>
          <cell r="BO855" t="str">
            <v>EE- Departamento de Conceptos y Representación Jurídica</v>
          </cell>
          <cell r="BP855" t="str">
            <v>Jairo Ernesto Arias Orjuela</v>
          </cell>
          <cell r="BQ855">
            <v>79542112</v>
          </cell>
          <cell r="BR855" t="str">
            <v>E - Dirección de Asuntos Jurídicos</v>
          </cell>
          <cell r="BS855" t="str">
            <v>N/A</v>
          </cell>
          <cell r="BT855" t="str">
            <v>N/A</v>
          </cell>
          <cell r="BU855" t="str">
            <v>N/A</v>
          </cell>
          <cell r="BV855" t="str">
            <v>Inversión</v>
          </cell>
          <cell r="BW855">
            <v>77350000</v>
          </cell>
          <cell r="BX855" t="str">
            <v>N/A</v>
          </cell>
          <cell r="BY855" t="str">
            <v>N/A</v>
          </cell>
          <cell r="BZ855">
            <v>17850000</v>
          </cell>
          <cell r="CA855" t="str">
            <v>N/A</v>
          </cell>
          <cell r="CB855">
            <v>112623</v>
          </cell>
          <cell r="CC855">
            <v>619023</v>
          </cell>
          <cell r="CD855" t="str">
            <v xml:space="preserve">	2018011001175</v>
          </cell>
          <cell r="CE855">
            <v>45219</v>
          </cell>
          <cell r="CF855">
            <v>45231</v>
          </cell>
          <cell r="CG855" t="str">
            <v>N/A</v>
          </cell>
          <cell r="CH855" t="str">
            <v>N/A</v>
          </cell>
          <cell r="CI855" t="str">
            <v>N/A</v>
          </cell>
          <cell r="CJ855" t="str">
            <v>N/A</v>
          </cell>
          <cell r="CK855" t="str">
            <v>N/A</v>
          </cell>
          <cell r="CL855">
            <v>0</v>
          </cell>
          <cell r="CM855" t="str">
            <v>N/A</v>
          </cell>
          <cell r="CN855">
            <v>0</v>
          </cell>
          <cell r="CO855" t="str">
            <v>N/A</v>
          </cell>
          <cell r="CP855">
            <v>0</v>
          </cell>
          <cell r="CQ855" t="str">
            <v>N/A</v>
          </cell>
          <cell r="CR855">
            <v>0</v>
          </cell>
          <cell r="CS855" t="str">
            <v>N/A</v>
          </cell>
          <cell r="CT855">
            <v>0</v>
          </cell>
          <cell r="CU855" t="str">
            <v>N/A</v>
          </cell>
          <cell r="CV855">
            <v>0</v>
          </cell>
          <cell r="CW855">
            <v>77350000</v>
          </cell>
          <cell r="CX855" t="str">
            <v>NO</v>
          </cell>
          <cell r="CY855" t="str">
            <v>N/A</v>
          </cell>
          <cell r="CZ855" t="str">
            <v>N/A</v>
          </cell>
          <cell r="DA855" t="str">
            <v>N/A</v>
          </cell>
          <cell r="DB855">
            <v>45291</v>
          </cell>
          <cell r="DC855">
            <v>45291</v>
          </cell>
          <cell r="DD855">
            <v>-51</v>
          </cell>
          <cell r="DE855" t="str">
            <v>NO</v>
          </cell>
          <cell r="DF855" t="str">
            <v>Bogotá D.C.</v>
          </cell>
          <cell r="DG855" t="str">
            <v>Cumplimiento</v>
          </cell>
          <cell r="DH855" t="str">
            <v>15-45-101163620</v>
          </cell>
          <cell r="DI855">
            <v>0</v>
          </cell>
          <cell r="DJ855" t="str">
            <v>Seguros del Estado S.A.</v>
          </cell>
          <cell r="DK855">
            <v>45230</v>
          </cell>
          <cell r="DL855" t="str">
            <v>25/10/2023 - 30/06/2024</v>
          </cell>
          <cell r="DM855">
            <v>45231</v>
          </cell>
          <cell r="DN855" t="str">
            <v>https://jepcolombia.sharepoint.com/:b:/g/SE/DAJ/SDC/ETiP4bBp9gZCkHaGp0J9kegBdnN0CXgeGCBMwRlQMLybBQ?e=vnqcY6</v>
          </cell>
          <cell r="DO855" t="str">
            <v>Ninguna</v>
          </cell>
          <cell r="DP855" t="str">
            <v>Terminado</v>
          </cell>
          <cell r="DQ855" t="str">
            <v>Ingreso</v>
          </cell>
          <cell r="DR855" t="str">
            <v>N/A</v>
          </cell>
          <cell r="DS855" t="str">
            <v>DERECHO</v>
          </cell>
          <cell r="DT855" t="str">
            <v>N/A</v>
          </cell>
          <cell r="DU855" t="str">
            <v>MASCULINO</v>
          </cell>
        </row>
        <row r="856">
          <cell r="AY856" t="str">
            <v>JEP-832-2023</v>
          </cell>
          <cell r="AZ856" t="str">
            <v>JEP-CSPO-801-2023</v>
          </cell>
          <cell r="BA856" t="str">
            <v>Jairo Cuellar</v>
          </cell>
          <cell r="BB856">
            <v>45222</v>
          </cell>
          <cell r="BC856" t="str">
            <v>Juan David Restrepo Restrepo</v>
          </cell>
          <cell r="BD856" t="str">
            <v>Contratos o convenios que no requieren pluralidad de ofertas</v>
          </cell>
          <cell r="BE856" t="str">
            <v>1. Prestación de servicios</v>
          </cell>
          <cell r="BF856" t="str">
            <v>Rechazado</v>
          </cell>
          <cell r="BG856" t="str">
            <v>Rechazado</v>
          </cell>
          <cell r="BH856" t="str">
            <v>Rechazado</v>
          </cell>
          <cell r="BI856" t="str">
            <v>Persona Natural</v>
          </cell>
          <cell r="BJ856" t="str">
            <v>Rechazado</v>
          </cell>
          <cell r="BK856" t="str">
            <v>Prestar servicios profesionales para apoyar al departamento deSAAD comparecientes en el acopio, procesamiento, validación y análisis jurídico de la información asociada al registro de comparecientes, que sirva como insumo para las actuaciones y decisiones judiciales</v>
          </cell>
          <cell r="BL856" t="str">
            <v>Funciones de la dependencia</v>
          </cell>
          <cell r="BM856" t="str">
            <v>Rechazado</v>
          </cell>
          <cell r="BN856" t="str">
            <v>Rechazado</v>
          </cell>
          <cell r="BO856" t="str">
            <v xml:space="preserve">BB- Departamento SAAD Defensa a Comparecientes </v>
          </cell>
          <cell r="BP856" t="str">
            <v>Rechazado</v>
          </cell>
          <cell r="BQ856" t="str">
            <v>Rechazado</v>
          </cell>
          <cell r="BR856" t="str">
            <v>Rechazado</v>
          </cell>
          <cell r="BS856" t="str">
            <v>N/A</v>
          </cell>
          <cell r="BT856" t="str">
            <v>N/A</v>
          </cell>
          <cell r="BU856" t="str">
            <v>N/A</v>
          </cell>
          <cell r="BV856" t="str">
            <v>Rechazado</v>
          </cell>
          <cell r="BW856" t="str">
            <v>Rechazado</v>
          </cell>
          <cell r="BX856" t="str">
            <v>N/A</v>
          </cell>
          <cell r="BY856" t="str">
            <v>N/A</v>
          </cell>
          <cell r="BZ856" t="str">
            <v>Rechazado</v>
          </cell>
          <cell r="CA856" t="str">
            <v>N/A</v>
          </cell>
          <cell r="CB856" t="str">
            <v>Rechazado</v>
          </cell>
          <cell r="CC856" t="str">
            <v>Rechazado</v>
          </cell>
          <cell r="CD856" t="str">
            <v>Rechazado</v>
          </cell>
          <cell r="CE856" t="str">
            <v>Rechazado</v>
          </cell>
          <cell r="CF856" t="str">
            <v>SIN ACTA</v>
          </cell>
          <cell r="CG856" t="str">
            <v>N/A</v>
          </cell>
          <cell r="CH856" t="str">
            <v>N/A</v>
          </cell>
          <cell r="CI856" t="str">
            <v>N/A</v>
          </cell>
          <cell r="CJ856" t="str">
            <v>N/A</v>
          </cell>
          <cell r="CK856" t="str">
            <v>N/A</v>
          </cell>
          <cell r="CL856">
            <v>0</v>
          </cell>
          <cell r="CM856" t="str">
            <v>N/A</v>
          </cell>
          <cell r="CN856">
            <v>0</v>
          </cell>
          <cell r="CO856" t="str">
            <v>N/A</v>
          </cell>
          <cell r="CP856">
            <v>0</v>
          </cell>
          <cell r="CQ856" t="str">
            <v>N/A</v>
          </cell>
          <cell r="CR856">
            <v>0</v>
          </cell>
          <cell r="CS856" t="str">
            <v>N/A</v>
          </cell>
          <cell r="CT856">
            <v>0</v>
          </cell>
          <cell r="CU856">
            <v>0</v>
          </cell>
          <cell r="CV856" t="e">
            <v>#VALUE!</v>
          </cell>
          <cell r="CW856" t="e">
            <v>#VALUE!</v>
          </cell>
          <cell r="CX856" t="str">
            <v>NO</v>
          </cell>
          <cell r="CY856" t="str">
            <v>N/A</v>
          </cell>
          <cell r="CZ856" t="str">
            <v>N/A</v>
          </cell>
          <cell r="DA856" t="str">
            <v>N/A</v>
          </cell>
          <cell r="DB856" t="str">
            <v>Rechazado</v>
          </cell>
          <cell r="DC856" t="str">
            <v>Rechazado</v>
          </cell>
          <cell r="DD856" t="e">
            <v>#VALUE!</v>
          </cell>
          <cell r="DE856" t="str">
            <v>Rechazado</v>
          </cell>
          <cell r="DF856" t="str">
            <v>Rechazado</v>
          </cell>
          <cell r="DG856" t="str">
            <v>No firmado</v>
          </cell>
          <cell r="DH856" t="str">
            <v>No firmado</v>
          </cell>
          <cell r="DI856" t="str">
            <v>No firmado</v>
          </cell>
          <cell r="DJ856" t="str">
            <v>No firmado</v>
          </cell>
          <cell r="DK856" t="str">
            <v>No firmado</v>
          </cell>
          <cell r="DL856" t="str">
            <v>No firmado</v>
          </cell>
          <cell r="DM856" t="str">
            <v>No firmado</v>
          </cell>
          <cell r="DN856" t="str">
            <v>No firmado</v>
          </cell>
          <cell r="DO856" t="str">
            <v>El abogado Jairo Arias manigiesta que el contratista no aceptará el contrato
Revisado 14/12/2023</v>
          </cell>
          <cell r="DP856" t="str">
            <v>Rechazado</v>
          </cell>
          <cell r="DQ856" t="str">
            <v>Ingreso</v>
          </cell>
          <cell r="DR856" t="str">
            <v>N/A</v>
          </cell>
          <cell r="DS856" t="str">
            <v>N/A</v>
          </cell>
          <cell r="DT856" t="str">
            <v>N/A</v>
          </cell>
          <cell r="DU856" t="str">
            <v>MASCULINO</v>
          </cell>
        </row>
        <row r="857">
          <cell r="AY857" t="str">
            <v>JEP-861-2023</v>
          </cell>
          <cell r="AZ857" t="str">
            <v>JEP-CSPO-826-2023</v>
          </cell>
          <cell r="BA857" t="str">
            <v>Angela Esquivel</v>
          </cell>
          <cell r="BB857">
            <v>45250</v>
          </cell>
          <cell r="BC857" t="str">
            <v>Luisa Fernanda Amezquita Manjarres</v>
          </cell>
          <cell r="BD857" t="str">
            <v>Contratos o convenios que no requieren pluralidad de ofertas</v>
          </cell>
          <cell r="BE857" t="str">
            <v>1. Prestación de servicios</v>
          </cell>
          <cell r="BF857" t="str">
            <v>Cédula de ciudadanía</v>
          </cell>
          <cell r="BG857">
            <v>1015467351</v>
          </cell>
          <cell r="BH857">
            <v>0</v>
          </cell>
          <cell r="BI857" t="str">
            <v>Persona Natural</v>
          </cell>
          <cell r="BJ857" t="str">
            <v>Bogotá D.C.</v>
          </cell>
          <cell r="BK857" t="str">
            <v>Prestar servicios profesionales especializados para apoyar y acompañar jurídicamente al Departamento de Gestión Territorial en proyectos, procesos y procedimientos a cargo de la dependencia, en el seguimiento a la respuesta y asistencia técnica a necesidades de la actividad judicial de la JEP en territorio, en particular en lo relacionado con los macrocasos priorizados, teniendo en cuenta los lineamientos para la aplicación del enfoque territorial</v>
          </cell>
          <cell r="BL857" t="str">
            <v>Funciones de la dependencia</v>
          </cell>
          <cell r="BM857" t="str">
            <v>Jairo Ernesto Arias Orjuela (Encargado)</v>
          </cell>
          <cell r="BN857" t="str">
            <v>Secretaría Ejecutiva</v>
          </cell>
          <cell r="BO857" t="str">
            <v xml:space="preserve">BB- Departamento de Gestión Territorial </v>
          </cell>
          <cell r="BP857" t="str">
            <v>Gloria Cala Navarro</v>
          </cell>
          <cell r="BQ857">
            <v>4561628</v>
          </cell>
          <cell r="BR857" t="str">
            <v xml:space="preserve">BB- Departamento de Gestión Territorial </v>
          </cell>
          <cell r="BS857" t="str">
            <v>N/A</v>
          </cell>
          <cell r="BT857" t="str">
            <v>N/A</v>
          </cell>
          <cell r="BU857" t="str">
            <v>N/A</v>
          </cell>
          <cell r="BV857" t="str">
            <v>Inversión</v>
          </cell>
          <cell r="BW857">
            <v>10372373</v>
          </cell>
          <cell r="BX857" t="str">
            <v>N/A</v>
          </cell>
          <cell r="BY857" t="str">
            <v>N/A</v>
          </cell>
          <cell r="BZ857">
            <v>7589549</v>
          </cell>
          <cell r="CA857" t="str">
            <v>N/A</v>
          </cell>
          <cell r="CB857">
            <v>111923</v>
          </cell>
          <cell r="CC857" t="str">
            <v xml:space="preserve">	700123</v>
          </cell>
          <cell r="CD857">
            <v>2022011000068</v>
          </cell>
          <cell r="CE857">
            <v>45254</v>
          </cell>
          <cell r="CF857">
            <v>45258</v>
          </cell>
          <cell r="CG857" t="str">
            <v>N/A</v>
          </cell>
          <cell r="CH857" t="str">
            <v>N/A</v>
          </cell>
          <cell r="CI857" t="str">
            <v>N/A</v>
          </cell>
          <cell r="CJ857" t="str">
            <v>N/A</v>
          </cell>
          <cell r="CK857" t="str">
            <v>N/A</v>
          </cell>
          <cell r="CL857">
            <v>0</v>
          </cell>
          <cell r="CM857" t="str">
            <v>N/A</v>
          </cell>
          <cell r="CN857">
            <v>0</v>
          </cell>
          <cell r="CO857" t="str">
            <v>N/A</v>
          </cell>
          <cell r="CP857">
            <v>0</v>
          </cell>
          <cell r="CQ857" t="str">
            <v>N/A</v>
          </cell>
          <cell r="CR857">
            <v>0</v>
          </cell>
          <cell r="CS857" t="str">
            <v>N/A</v>
          </cell>
          <cell r="CT857">
            <v>0</v>
          </cell>
          <cell r="CU857" t="str">
            <v>N/A</v>
          </cell>
          <cell r="CV857">
            <v>0</v>
          </cell>
          <cell r="CW857">
            <v>10372373</v>
          </cell>
          <cell r="CX857" t="str">
            <v>NO</v>
          </cell>
          <cell r="CY857" t="str">
            <v>N/A</v>
          </cell>
          <cell r="CZ857" t="str">
            <v>N/A</v>
          </cell>
          <cell r="DA857" t="str">
            <v>N/A</v>
          </cell>
          <cell r="DB857">
            <v>45291</v>
          </cell>
          <cell r="DC857">
            <v>45291</v>
          </cell>
          <cell r="DD857">
            <v>-51</v>
          </cell>
          <cell r="DE857" t="str">
            <v>NO</v>
          </cell>
          <cell r="DF857" t="str">
            <v>Bogotá D.C.</v>
          </cell>
          <cell r="DG857" t="str">
            <v>Cumplimiento</v>
          </cell>
          <cell r="DH857" t="str">
            <v>11-45-101132790</v>
          </cell>
          <cell r="DI857">
            <v>0</v>
          </cell>
          <cell r="DJ857" t="str">
            <v>Seguros del Estado S.A.</v>
          </cell>
          <cell r="DK857">
            <v>45257</v>
          </cell>
          <cell r="DL857" t="str">
            <v>27/11/2023 - 10/07/2024</v>
          </cell>
          <cell r="DM857">
            <v>45258</v>
          </cell>
          <cell r="DN857" t="str">
            <v>No se encuentra en la carpeta revisado 23/01/2024</v>
          </cell>
          <cell r="DO857" t="str">
            <v>Ninguna</v>
          </cell>
          <cell r="DP857" t="str">
            <v>Terminado</v>
          </cell>
          <cell r="DQ857" t="str">
            <v>Ingreso</v>
          </cell>
          <cell r="DR857" t="str">
            <v>N/A</v>
          </cell>
          <cell r="DS857" t="str">
            <v>DERECHO</v>
          </cell>
          <cell r="DT857" t="str">
            <v>N/A</v>
          </cell>
          <cell r="DU857" t="str">
            <v>FEMENINO</v>
          </cell>
        </row>
        <row r="858">
          <cell r="AY858" t="str">
            <v>JEP-887-2023</v>
          </cell>
          <cell r="AZ858" t="str">
            <v>JEP-CSPO-849-2023</v>
          </cell>
          <cell r="BA858" t="str">
            <v>Angela Esquivel</v>
          </cell>
          <cell r="BB858">
            <v>45264</v>
          </cell>
          <cell r="BC858" t="str">
            <v>Leidy Johana Acosta Murcía</v>
          </cell>
          <cell r="BD858" t="str">
            <v>Contratos o convenios que no requieren pluralidad de ofertas</v>
          </cell>
          <cell r="BE858" t="str">
            <v>1. Prestación de servicios</v>
          </cell>
          <cell r="BF858" t="str">
            <v>Cédula de ciudadanía</v>
          </cell>
          <cell r="BG858">
            <v>1080180489</v>
          </cell>
          <cell r="BH858">
            <v>0</v>
          </cell>
          <cell r="BI858" t="str">
            <v>Persona Natural</v>
          </cell>
          <cell r="BJ858" t="str">
            <v>Gigante</v>
          </cell>
          <cell r="BK858" t="str">
            <v>Prestar servicios profesionales para apoyar y acompañar jurídicamente al Departamento de Gestión Territorial en los proyectos, procesos y procedimientos a cargo de la dependencia a partir de la implementación y seguimiento de los lineamientos para la aplicación del enfoque territorial, teniendo en cuenta los enfoques diferenciales.</v>
          </cell>
          <cell r="BL858" t="str">
            <v>Funciones de la dependencia</v>
          </cell>
          <cell r="BM858" t="str">
            <v>Harvey Danilo Suarez Morales</v>
          </cell>
          <cell r="BN858" t="str">
            <v>Secretaría Ejecutiva</v>
          </cell>
          <cell r="BO858" t="str">
            <v xml:space="preserve">BB- Departamento de Gestión Territorial </v>
          </cell>
          <cell r="BP858" t="str">
            <v>Gloria Cala Navarro</v>
          </cell>
          <cell r="BQ858">
            <v>45761628</v>
          </cell>
          <cell r="BR858" t="str">
            <v xml:space="preserve">BB- Departamento de Gestión Territorial </v>
          </cell>
          <cell r="BS858" t="str">
            <v>N/A</v>
          </cell>
          <cell r="BT858" t="str">
            <v>N/A</v>
          </cell>
          <cell r="BU858" t="str">
            <v>N/A</v>
          </cell>
          <cell r="BV858" t="str">
            <v>Inversión</v>
          </cell>
          <cell r="BW858">
            <v>5464476</v>
          </cell>
          <cell r="BX858" t="str">
            <v>N/A</v>
          </cell>
          <cell r="BY858" t="str">
            <v>N/A</v>
          </cell>
          <cell r="BZ858">
            <v>5464476</v>
          </cell>
          <cell r="CA858" t="str">
            <v>N/A</v>
          </cell>
          <cell r="CB858">
            <v>112223</v>
          </cell>
          <cell r="CC858">
            <v>752423</v>
          </cell>
          <cell r="CD858">
            <v>2022011000068</v>
          </cell>
          <cell r="CE858">
            <v>45276</v>
          </cell>
          <cell r="CF858">
            <v>45279</v>
          </cell>
          <cell r="CG858" t="str">
            <v>N/A</v>
          </cell>
          <cell r="CH858" t="str">
            <v>N/A</v>
          </cell>
          <cell r="CI858" t="str">
            <v>N/A</v>
          </cell>
          <cell r="CJ858" t="str">
            <v>N/A</v>
          </cell>
          <cell r="CK858" t="str">
            <v>N/A</v>
          </cell>
          <cell r="CL858">
            <v>0</v>
          </cell>
          <cell r="CM858" t="str">
            <v>N/A</v>
          </cell>
          <cell r="CN858">
            <v>0</v>
          </cell>
          <cell r="CO858" t="str">
            <v>N/A</v>
          </cell>
          <cell r="CP858">
            <v>0</v>
          </cell>
          <cell r="CQ858" t="str">
            <v>N/A</v>
          </cell>
          <cell r="CR858">
            <v>0</v>
          </cell>
          <cell r="CS858" t="str">
            <v>N/A</v>
          </cell>
          <cell r="CT858">
            <v>0</v>
          </cell>
          <cell r="CU858">
            <v>0</v>
          </cell>
          <cell r="CV858">
            <v>0</v>
          </cell>
          <cell r="CW858">
            <v>5464476</v>
          </cell>
          <cell r="CX858" t="str">
            <v>NO</v>
          </cell>
          <cell r="CY858" t="str">
            <v>N/A</v>
          </cell>
          <cell r="CZ858" t="str">
            <v>N/A</v>
          </cell>
          <cell r="DA858" t="str">
            <v>N/A</v>
          </cell>
          <cell r="DB858">
            <v>45291</v>
          </cell>
          <cell r="DC858">
            <v>45291</v>
          </cell>
          <cell r="DD858">
            <v>-51</v>
          </cell>
          <cell r="DE858" t="str">
            <v>NO</v>
          </cell>
          <cell r="DF858" t="str">
            <v>Bogotá D.C.</v>
          </cell>
          <cell r="DG858" t="str">
            <v>Cumplimiento</v>
          </cell>
          <cell r="DH858" t="str">
            <v xml:space="preserve">45-47-101008594 </v>
          </cell>
          <cell r="DI858">
            <v>0</v>
          </cell>
          <cell r="DJ858" t="str">
            <v>Seguros del Estado S.A.</v>
          </cell>
          <cell r="DK858">
            <v>45278</v>
          </cell>
          <cell r="DL858" t="str">
            <v>18/12/2023 - 02/07/2024</v>
          </cell>
          <cell r="DM858">
            <v>45278</v>
          </cell>
          <cell r="DN858" t="str">
            <v>No se encuentra en la carpeta revisado 23/01/2024</v>
          </cell>
          <cell r="DO858" t="str">
            <v>Ninguna</v>
          </cell>
          <cell r="DP858" t="str">
            <v>Terminado</v>
          </cell>
          <cell r="DQ858" t="str">
            <v>Ingreso</v>
          </cell>
          <cell r="DR858" t="str">
            <v>N/A</v>
          </cell>
          <cell r="DS858" t="str">
            <v xml:space="preserve">DERECHO </v>
          </cell>
          <cell r="DT858" t="str">
            <v>N/A</v>
          </cell>
          <cell r="DU858" t="str">
            <v>FEMENINO</v>
          </cell>
        </row>
        <row r="859">
          <cell r="AY859" t="str">
            <v>JEP-860-2023</v>
          </cell>
          <cell r="AZ859" t="str">
            <v>JEP-CSPO-825-2023</v>
          </cell>
          <cell r="BA859" t="str">
            <v>Carlos Torres</v>
          </cell>
          <cell r="BB859">
            <v>45250</v>
          </cell>
          <cell r="BC859" t="str">
            <v>Yazmin Ruth Garcia Rojas</v>
          </cell>
          <cell r="BD859" t="str">
            <v>Contratos o convenios que no requieren pluralidad de ofertas</v>
          </cell>
          <cell r="BE859" t="str">
            <v>1. Prestación de servicios</v>
          </cell>
          <cell r="BF859" t="str">
            <v>Cédula de ciudadanía</v>
          </cell>
          <cell r="BG859">
            <v>52182935</v>
          </cell>
          <cell r="BH859">
            <v>0</v>
          </cell>
          <cell r="BI859" t="str">
            <v>Persona Natural</v>
          </cell>
          <cell r="BJ859" t="str">
            <v>Bogotá D.C.</v>
          </cell>
          <cell r="BK859" t="str">
            <v>Prestar servicios profesionales para apoyar y acompañar al Departamento de Atención a Víctimas en las gestiones administrativas requeridas para el adecuado desarrollo de los contratos requeridos, para el cumplimiento de las funciones misionales de la dependencia</v>
          </cell>
          <cell r="BL859" t="str">
            <v>Funciones de la dependencia</v>
          </cell>
          <cell r="BM859" t="str">
            <v>Harvey Danilo Suárez Morales</v>
          </cell>
          <cell r="BN859" t="str">
            <v>Secretaría Ejecutiva</v>
          </cell>
          <cell r="BO859" t="str">
            <v xml:space="preserve">BB- Departamento de Atención a Victimas </v>
          </cell>
          <cell r="BP859" t="str">
            <v>Claudia Viviana Ferro Buitrago</v>
          </cell>
          <cell r="BQ859">
            <v>52032888</v>
          </cell>
          <cell r="BR859" t="str">
            <v xml:space="preserve">BB- Departamento de Atención a Victimas </v>
          </cell>
          <cell r="BS859" t="str">
            <v>N/A</v>
          </cell>
          <cell r="BT859" t="str">
            <v>N/A</v>
          </cell>
          <cell r="BU859" t="str">
            <v>N/A</v>
          </cell>
          <cell r="BV859" t="str">
            <v>Inversión</v>
          </cell>
          <cell r="BW859">
            <v>6749634</v>
          </cell>
          <cell r="BX859" t="str">
            <v>N/A</v>
          </cell>
          <cell r="BY859" t="str">
            <v>N/A</v>
          </cell>
          <cell r="BZ859">
            <v>4401938</v>
          </cell>
          <cell r="CA859" t="str">
            <v>N/A</v>
          </cell>
          <cell r="CB859">
            <v>115123</v>
          </cell>
          <cell r="CC859">
            <v>687423</v>
          </cell>
          <cell r="CD859">
            <v>2022011000068</v>
          </cell>
          <cell r="CE859">
            <v>45252</v>
          </cell>
          <cell r="CF859">
            <v>45254</v>
          </cell>
          <cell r="CG859" t="str">
            <v>N/A</v>
          </cell>
          <cell r="CH859" t="str">
            <v>N/A</v>
          </cell>
          <cell r="CI859" t="str">
            <v>N/A</v>
          </cell>
          <cell r="CJ859" t="str">
            <v>N/A</v>
          </cell>
          <cell r="CK859" t="str">
            <v>N/A</v>
          </cell>
          <cell r="CL859">
            <v>0</v>
          </cell>
          <cell r="CM859" t="str">
            <v>N/A</v>
          </cell>
          <cell r="CN859">
            <v>0</v>
          </cell>
          <cell r="CO859" t="str">
            <v>N/A</v>
          </cell>
          <cell r="CP859">
            <v>0</v>
          </cell>
          <cell r="CQ859" t="str">
            <v>N/A</v>
          </cell>
          <cell r="CR859">
            <v>0</v>
          </cell>
          <cell r="CS859" t="str">
            <v>N/A</v>
          </cell>
          <cell r="CT859">
            <v>0</v>
          </cell>
          <cell r="CU859" t="str">
            <v>N/A</v>
          </cell>
          <cell r="CV859">
            <v>0</v>
          </cell>
          <cell r="CW859">
            <v>6749634</v>
          </cell>
          <cell r="CX859" t="str">
            <v>NO</v>
          </cell>
          <cell r="CY859" t="str">
            <v>N/A</v>
          </cell>
          <cell r="CZ859" t="str">
            <v>N/A</v>
          </cell>
          <cell r="DA859" t="str">
            <v>N/A</v>
          </cell>
          <cell r="DB859">
            <v>45291</v>
          </cell>
          <cell r="DC859">
            <v>45291</v>
          </cell>
          <cell r="DD859">
            <v>-51</v>
          </cell>
          <cell r="DE859" t="str">
            <v>NO</v>
          </cell>
          <cell r="DF859" t="str">
            <v>Bogotá D.C.</v>
          </cell>
          <cell r="DG859" t="str">
            <v>Cumplimiento</v>
          </cell>
          <cell r="DH859" t="str">
            <v>25-47-101004596</v>
          </cell>
          <cell r="DI859">
            <v>0</v>
          </cell>
          <cell r="DJ859" t="str">
            <v>Seguros del Estado S.A.</v>
          </cell>
          <cell r="DK859">
            <v>45252</v>
          </cell>
          <cell r="DL859" t="str">
            <v>22/11/2023 - 01/07/2024</v>
          </cell>
          <cell r="DM859">
            <v>45253</v>
          </cell>
          <cell r="DN859" t="str">
            <v>https://jepcolombia.sharepoint.com/:b:/g/SE/DAJ/SDC/EWJbczbMl4tGoUqg1fTyIY4BlDPx3VGQRzIhwnozHtbLAQ?e=d6oHAL</v>
          </cell>
          <cell r="DO859" t="str">
            <v>Ninguna</v>
          </cell>
          <cell r="DP859" t="str">
            <v>Terminado</v>
          </cell>
          <cell r="DQ859" t="str">
            <v>Ingreso</v>
          </cell>
          <cell r="DR859" t="str">
            <v>N/A</v>
          </cell>
          <cell r="DS859" t="str">
            <v>ADMINISTRACIÓN DE EMPRESAS</v>
          </cell>
          <cell r="DT859" t="str">
            <v>N/A</v>
          </cell>
          <cell r="DU859" t="str">
            <v>FEMENINO</v>
          </cell>
        </row>
        <row r="860">
          <cell r="AY860" t="str">
            <v>JEP-846-2023</v>
          </cell>
          <cell r="AZ860" t="str">
            <v>JEP-CSPO-812-2023</v>
          </cell>
          <cell r="BA860" t="str">
            <v>Carlos Torres</v>
          </cell>
          <cell r="BB860">
            <v>45237</v>
          </cell>
          <cell r="BC860" t="str">
            <v>Angela Fiorela Cruz Siachoque</v>
          </cell>
          <cell r="BD860" t="str">
            <v>Contratos o convenios que no requieren pluralidad de ofertas</v>
          </cell>
          <cell r="BE860" t="str">
            <v>1. Prestación de servicios</v>
          </cell>
          <cell r="BF860" t="str">
            <v>Cédula de ciudadanía</v>
          </cell>
          <cell r="BG860">
            <v>40047561</v>
          </cell>
          <cell r="BH860">
            <v>9</v>
          </cell>
          <cell r="BI860" t="str">
            <v>Persona Natural</v>
          </cell>
          <cell r="BJ860" t="str">
            <v>Bogotá D.C.</v>
          </cell>
          <cell r="BK860" t="str">
            <v>Prestar servicios profesionales para apoyar al departamento de atención a víctimas a nivel nacional en acompañamiento psicosocial, orientación psicosocial y difusión a las víctimas en instancias judiciales y no judiciales, atendiendo los enfoques diferenciales y psicosocial</v>
          </cell>
          <cell r="BL860" t="str">
            <v>Funciones de la dependencia</v>
          </cell>
          <cell r="BM860" t="str">
            <v>Harvey Danilo Suárez Morales</v>
          </cell>
          <cell r="BN860" t="str">
            <v>Secretaría Ejecutiva</v>
          </cell>
          <cell r="BO860" t="str">
            <v xml:space="preserve">BB- Departamento de Atención a Victimas </v>
          </cell>
          <cell r="BP860" t="str">
            <v>Claudia Viviana Ferro Buitrago</v>
          </cell>
          <cell r="BQ860">
            <v>52032888</v>
          </cell>
          <cell r="BR860" t="str">
            <v xml:space="preserve">BB- Departamento de Atención a Victimas </v>
          </cell>
          <cell r="BS860" t="str">
            <v>N/A</v>
          </cell>
          <cell r="BT860" t="str">
            <v>N/A</v>
          </cell>
          <cell r="BU860" t="str">
            <v>N/A</v>
          </cell>
          <cell r="BV860" t="str">
            <v>Inversión</v>
          </cell>
          <cell r="BW860">
            <v>17304176</v>
          </cell>
          <cell r="BX860" t="str">
            <v>N/A</v>
          </cell>
          <cell r="BY860" t="str">
            <v>N/A</v>
          </cell>
          <cell r="BZ860">
            <v>8652088</v>
          </cell>
          <cell r="CA860" t="str">
            <v>N/A</v>
          </cell>
          <cell r="CB860">
            <v>115023</v>
          </cell>
          <cell r="CC860" t="str">
            <v xml:space="preserve">	659723</v>
          </cell>
          <cell r="CD860">
            <v>2022011000068</v>
          </cell>
          <cell r="CE860">
            <v>45240</v>
          </cell>
          <cell r="CF860">
            <v>45248</v>
          </cell>
          <cell r="CG860" t="str">
            <v>N/A</v>
          </cell>
          <cell r="CH860" t="str">
            <v>N/A</v>
          </cell>
          <cell r="CI860" t="str">
            <v>N/A</v>
          </cell>
          <cell r="CJ860" t="str">
            <v>N/A</v>
          </cell>
          <cell r="CK860" t="str">
            <v>N/A</v>
          </cell>
          <cell r="CL860">
            <v>0</v>
          </cell>
          <cell r="CM860" t="str">
            <v>N/A</v>
          </cell>
          <cell r="CN860">
            <v>0</v>
          </cell>
          <cell r="CO860" t="str">
            <v>N/A</v>
          </cell>
          <cell r="CP860">
            <v>0</v>
          </cell>
          <cell r="CQ860" t="str">
            <v>N/A</v>
          </cell>
          <cell r="CR860">
            <v>0</v>
          </cell>
          <cell r="CS860" t="str">
            <v>N/A</v>
          </cell>
          <cell r="CT860">
            <v>0</v>
          </cell>
          <cell r="CU860" t="str">
            <v>N/A</v>
          </cell>
          <cell r="CV860">
            <v>0</v>
          </cell>
          <cell r="CW860">
            <v>17304176</v>
          </cell>
          <cell r="CX860" t="str">
            <v>NO</v>
          </cell>
          <cell r="CY860" t="str">
            <v>N/A</v>
          </cell>
          <cell r="CZ860" t="str">
            <v>N/A</v>
          </cell>
          <cell r="DA860" t="str">
            <v>N/A</v>
          </cell>
          <cell r="DB860">
            <v>45291</v>
          </cell>
          <cell r="DC860">
            <v>45291</v>
          </cell>
          <cell r="DD860">
            <v>-51</v>
          </cell>
          <cell r="DE860" t="str">
            <v>NO</v>
          </cell>
          <cell r="DF860" t="str">
            <v>Bogotá D.C.</v>
          </cell>
          <cell r="DG860" t="str">
            <v>Cumplimiento</v>
          </cell>
          <cell r="DH860" t="str">
            <v>25-47-101004569</v>
          </cell>
          <cell r="DI860">
            <v>0</v>
          </cell>
          <cell r="DJ860" t="str">
            <v>Seguros del Estado S.A.</v>
          </cell>
          <cell r="DK860">
            <v>45245</v>
          </cell>
          <cell r="DL860" t="str">
            <v>10/11/2023 - 01/07/2024</v>
          </cell>
          <cell r="DM860">
            <v>45245</v>
          </cell>
          <cell r="DN860" t="str">
            <v>https://jepcolombia.sharepoint.com/:b:/g/SE/DAJ/SDC/EW28JEi1IhhFhf5EygcPShQBD_8aR09bGlXbo-wbnMPJbg?e=fOFQ0E</v>
          </cell>
          <cell r="DO860" t="str">
            <v>Ninguna</v>
          </cell>
          <cell r="DP860" t="str">
            <v>Terminado</v>
          </cell>
          <cell r="DQ860" t="str">
            <v>Ingreso</v>
          </cell>
          <cell r="DR860" t="str">
            <v>N/A</v>
          </cell>
          <cell r="DS860" t="str">
            <v>PSICOLOGIA</v>
          </cell>
          <cell r="DT860" t="str">
            <v>N/A</v>
          </cell>
          <cell r="DU860" t="str">
            <v>FEMENINO</v>
          </cell>
        </row>
        <row r="861">
          <cell r="AY861" t="str">
            <v>JEP-845-2023</v>
          </cell>
          <cell r="AZ861" t="str">
            <v>JEP-CSPO-811-2023</v>
          </cell>
          <cell r="BA861" t="str">
            <v>Paola Casas</v>
          </cell>
          <cell r="BB861">
            <v>45233</v>
          </cell>
          <cell r="BC861" t="str">
            <v>CONSEJO COMUNITARIO LA PRIMAVERA DEL QUINDÍO– CCPQ</v>
          </cell>
          <cell r="BD861" t="str">
            <v>Contratos o convenios que no requieren pluralidad de ofertas</v>
          </cell>
          <cell r="BE861" t="str">
            <v>Convenio con otras organizaciones</v>
          </cell>
          <cell r="BF861" t="str">
            <v>NIT</v>
          </cell>
          <cell r="BG861">
            <v>901034509</v>
          </cell>
          <cell r="BH861">
            <v>1</v>
          </cell>
          <cell r="BI861" t="str">
            <v>Persona Jurídica</v>
          </cell>
          <cell r="BJ861" t="str">
            <v>Córdoba</v>
          </cell>
          <cell r="BK861" t="str">
            <v>Aunar esfuerzos, técnicos, administrativos, operativos, financieros, metodológicos y presupuestal para la construcción y ejecución de la Ruta metodológica y conceptual que garantice la inclusión del enfoque transversal étnico de género, mujer, familia y generación del pueblo y comunidad y la participación efectiva de las mujeres, niñas, niños y jóvenes Negros, Afrocolombianos, Raizales y Palenqueros en la Jurisdicción Especial para la Paz</v>
          </cell>
          <cell r="BL861" t="str">
            <v>Administrativo Transversal</v>
          </cell>
          <cell r="BM861" t="str">
            <v>Claudia Liliana Erazo Maldonado</v>
          </cell>
          <cell r="BN861" t="str">
            <v>Subsecretaría Ejecutiva</v>
          </cell>
          <cell r="BO861" t="str">
            <v>BB- Departamento de Enfoques Diferenciales</v>
          </cell>
          <cell r="BP861" t="str">
            <v>Eliana Fernanda Antonio Rosero</v>
          </cell>
          <cell r="BQ861">
            <v>52517142</v>
          </cell>
          <cell r="BR861" t="str">
            <v>BB- Departamento de Enfoques Diferenciales</v>
          </cell>
          <cell r="BS861" t="str">
            <v>N/A</v>
          </cell>
          <cell r="BT861" t="str">
            <v>N/A</v>
          </cell>
          <cell r="BU861" t="str">
            <v>N/A</v>
          </cell>
          <cell r="BV861" t="str">
            <v>Inversión</v>
          </cell>
          <cell r="BW861">
            <v>1040000000</v>
          </cell>
          <cell r="BX861">
            <v>1000000000</v>
          </cell>
          <cell r="BY861">
            <v>40000000</v>
          </cell>
          <cell r="BZ861" t="str">
            <v>N/A</v>
          </cell>
          <cell r="CA861" t="str">
            <v>N/A</v>
          </cell>
          <cell r="CB861">
            <v>110823</v>
          </cell>
          <cell r="CC861">
            <v>655023</v>
          </cell>
          <cell r="CD861" t="str">
            <v xml:space="preserve">	2022011000057</v>
          </cell>
          <cell r="CE861">
            <v>45239</v>
          </cell>
          <cell r="CF861">
            <v>45245</v>
          </cell>
          <cell r="CG861" t="str">
            <v>N/A</v>
          </cell>
          <cell r="CH861" t="str">
            <v>N/A</v>
          </cell>
          <cell r="CI861" t="str">
            <v>N/A</v>
          </cell>
          <cell r="CJ861" t="str">
            <v>N/A</v>
          </cell>
          <cell r="CK861" t="str">
            <v>N/A</v>
          </cell>
          <cell r="CL861">
            <v>0</v>
          </cell>
          <cell r="CM861" t="str">
            <v>N/A</v>
          </cell>
          <cell r="CN861">
            <v>0</v>
          </cell>
          <cell r="CO861" t="str">
            <v>N/A</v>
          </cell>
          <cell r="CP861">
            <v>0</v>
          </cell>
          <cell r="CQ861" t="str">
            <v>N/A</v>
          </cell>
          <cell r="CR861">
            <v>0</v>
          </cell>
          <cell r="CS861" t="str">
            <v>N/A</v>
          </cell>
          <cell r="CT861">
            <v>0</v>
          </cell>
          <cell r="CU861" t="str">
            <v>N/A</v>
          </cell>
          <cell r="CV861">
            <v>0</v>
          </cell>
          <cell r="CW861">
            <v>1040000000</v>
          </cell>
          <cell r="CX861" t="str">
            <v>NO</v>
          </cell>
          <cell r="CY861" t="str">
            <v>N/A</v>
          </cell>
          <cell r="CZ861" t="str">
            <v>N/A</v>
          </cell>
          <cell r="DA861" t="str">
            <v>N/A</v>
          </cell>
          <cell r="DB861">
            <v>45291</v>
          </cell>
          <cell r="DC861">
            <v>45291</v>
          </cell>
          <cell r="DD861">
            <v>-51</v>
          </cell>
          <cell r="DE861" t="str">
            <v>NO</v>
          </cell>
          <cell r="DF861" t="str">
            <v>Armenia, Quindío, sin embargo,
su alcance y ejecución comprende presencia territorial en conjunto del CCPQ en
conjunto con la Subcomisión de mujeres de la Comisión VI del Espacio Nacional de
Consulta Previa en quince (15) zonas geográficas del país</v>
          </cell>
          <cell r="DG861" t="str">
            <v>Cumplimiento
Responsabilidad Civil Extracontractual</v>
          </cell>
          <cell r="DH861" t="str">
            <v>430 74 994000023570
430 47 994000063679</v>
          </cell>
          <cell r="DI861">
            <v>0</v>
          </cell>
          <cell r="DJ861" t="str">
            <v>Aseguradora Solidaria de Colombia</v>
          </cell>
          <cell r="DK861">
            <v>45240</v>
          </cell>
          <cell r="DL861" t="str">
            <v>09/11/2023 - 30/06/2024
09/11/2023 - 31/12/2023</v>
          </cell>
          <cell r="DM861">
            <v>45244</v>
          </cell>
          <cell r="DN861" t="str">
            <v>No se encuentra en la carpeta revisado 23/01/2024</v>
          </cell>
          <cell r="DO861" t="str">
            <v>Ninguna</v>
          </cell>
          <cell r="DP861" t="str">
            <v>Terminado</v>
          </cell>
          <cell r="DQ861" t="str">
            <v>Ingreso</v>
          </cell>
          <cell r="DR861" t="str">
            <v>N/A</v>
          </cell>
          <cell r="DS861" t="str">
            <v>N/A</v>
          </cell>
          <cell r="DT861" t="str">
            <v>N/A</v>
          </cell>
          <cell r="DU861" t="str">
            <v>N/A</v>
          </cell>
        </row>
        <row r="862">
          <cell r="AY862" t="str">
            <v>JEP-809-2023</v>
          </cell>
          <cell r="AZ862" t="str">
            <v>JEP-CSPO-780-2023</v>
          </cell>
          <cell r="BA862" t="str">
            <v>Julieth Barrera</v>
          </cell>
          <cell r="BB862">
            <v>45204</v>
          </cell>
          <cell r="BC862" t="str">
            <v>Valentina Acero Morales</v>
          </cell>
          <cell r="BD862" t="str">
            <v>Contratos o convenios que no requieren pluralidad de ofertas</v>
          </cell>
          <cell r="BE862" t="str">
            <v>1. Prestación de servicios</v>
          </cell>
          <cell r="BF862" t="str">
            <v>Cedula de ciudadania</v>
          </cell>
          <cell r="BG862">
            <v>1000576767</v>
          </cell>
          <cell r="BH862">
            <v>3</v>
          </cell>
          <cell r="BI862" t="str">
            <v>Persona Natural</v>
          </cell>
          <cell r="BJ862" t="str">
            <v>Bogotá D.C.</v>
          </cell>
          <cell r="BK862" t="str">
            <v>Prestar servicios profesionales para apoyar a la Subdirección de Fortalecimiento Institucional en la consolidación del archivo digital de las actividades derivadas del Modelo de Gestión del Conocimiento, mediante la digitalización de documentos, la realización de fichas técnicas y el seguimiento a las comunicaciones de gestión del conocimiento</v>
          </cell>
          <cell r="BL862" t="str">
            <v>Funciones de la dependencia</v>
          </cell>
          <cell r="BM862" t="str">
            <v>Harvey Danilo Suárez Morales</v>
          </cell>
          <cell r="BN862" t="str">
            <v>Secretaría Ejecutiva</v>
          </cell>
          <cell r="BO862" t="str">
            <v>AA- Subdirección de Fortalecimiento Institucional</v>
          </cell>
          <cell r="BP862" t="str">
            <v>Luz Amanda Granados Urrea</v>
          </cell>
          <cell r="BQ862">
            <v>51746389</v>
          </cell>
          <cell r="BR862" t="str">
            <v>AA- Subdirección de Fortalecimiento Institucional</v>
          </cell>
          <cell r="BS862" t="str">
            <v>N/A</v>
          </cell>
          <cell r="BT862" t="str">
            <v>N/A</v>
          </cell>
          <cell r="BU862" t="str">
            <v>N/A</v>
          </cell>
          <cell r="BV862" t="str">
            <v>Inversión</v>
          </cell>
          <cell r="BW862">
            <v>14571930</v>
          </cell>
          <cell r="BX862" t="str">
            <v>N/A</v>
          </cell>
          <cell r="BY862" t="str">
            <v>N/A</v>
          </cell>
          <cell r="BZ862">
            <v>4857310</v>
          </cell>
          <cell r="CA862" t="str">
            <v>N/A</v>
          </cell>
          <cell r="CB862">
            <v>110523</v>
          </cell>
          <cell r="CC862" t="str">
            <v xml:space="preserve">	588823</v>
          </cell>
          <cell r="CD862" t="str">
            <v xml:space="preserve">	2018011001175</v>
          </cell>
          <cell r="CE862">
            <v>45209</v>
          </cell>
          <cell r="CF862">
            <v>45211</v>
          </cell>
          <cell r="CG862" t="str">
            <v>N/A</v>
          </cell>
          <cell r="CH862" t="str">
            <v>N/A</v>
          </cell>
          <cell r="CI862" t="str">
            <v>N/A</v>
          </cell>
          <cell r="CJ862" t="str">
            <v>N/A</v>
          </cell>
          <cell r="CK862" t="str">
            <v>N/A</v>
          </cell>
          <cell r="CL862">
            <v>0</v>
          </cell>
          <cell r="CM862" t="str">
            <v>N/A</v>
          </cell>
          <cell r="CN862">
            <v>0</v>
          </cell>
          <cell r="CO862" t="str">
            <v>N/A</v>
          </cell>
          <cell r="CP862">
            <v>0</v>
          </cell>
          <cell r="CQ862" t="str">
            <v>N/A</v>
          </cell>
          <cell r="CR862">
            <v>0</v>
          </cell>
          <cell r="CS862" t="str">
            <v>N/A</v>
          </cell>
          <cell r="CT862">
            <v>0</v>
          </cell>
          <cell r="CU862" t="str">
            <v>N/A</v>
          </cell>
          <cell r="CV862">
            <v>0</v>
          </cell>
          <cell r="CW862">
            <v>14571930</v>
          </cell>
          <cell r="CX862" t="str">
            <v>NO</v>
          </cell>
          <cell r="CY862" t="str">
            <v>N/A</v>
          </cell>
          <cell r="CZ862" t="str">
            <v>N/A</v>
          </cell>
          <cell r="DA862" t="str">
            <v>N/A</v>
          </cell>
          <cell r="DB862">
            <v>45291</v>
          </cell>
          <cell r="DC862">
            <v>45291</v>
          </cell>
          <cell r="DD862">
            <v>-51</v>
          </cell>
          <cell r="DE862" t="str">
            <v>NO</v>
          </cell>
          <cell r="DF862" t="str">
            <v>Bogotá D.C.</v>
          </cell>
          <cell r="DG862" t="str">
            <v>Cumplimiento</v>
          </cell>
          <cell r="DH862" t="str">
            <v xml:space="preserve">15-47-101012212 </v>
          </cell>
          <cell r="DI862">
            <v>0</v>
          </cell>
          <cell r="DJ862" t="str">
            <v>Seguros del Estado S.A.</v>
          </cell>
          <cell r="DK862">
            <v>45209</v>
          </cell>
          <cell r="DL862" t="str">
            <v>10/10/2023 - 01/07/2024</v>
          </cell>
          <cell r="DM862">
            <v>45211</v>
          </cell>
          <cell r="DN862" t="str">
            <v>https://jepcolombia.sharepoint.com/:b:/g/SE/DAJ/SDC/EX6Kmi-v-gxKlVadZvscrHMBNSd_-NS-u_3c86EawXJcpQ?e=zIeHoh</v>
          </cell>
          <cell r="DO862" t="str">
            <v>Ninguna</v>
          </cell>
          <cell r="DP862" t="str">
            <v>Terminado</v>
          </cell>
          <cell r="DQ862" t="str">
            <v>Ingreso</v>
          </cell>
          <cell r="DR862" t="str">
            <v>N/A</v>
          </cell>
          <cell r="DS862" t="str">
            <v>CIENCIAS POLITICAS</v>
          </cell>
          <cell r="DT862" t="str">
            <v>N/A</v>
          </cell>
          <cell r="DU862" t="str">
            <v>FEMENINO</v>
          </cell>
        </row>
        <row r="863">
          <cell r="AY863" t="str">
            <v>JEP-909-2023</v>
          </cell>
          <cell r="AZ863" t="str">
            <v>JEP-IPINF-018-2023</v>
          </cell>
          <cell r="BA863" t="str">
            <v>Laura Cuenca</v>
          </cell>
          <cell r="BB863">
            <v>45275</v>
          </cell>
          <cell r="BC863" t="str">
            <v>COMPAÑÍA COMERCIAL CURACAO DE COLOMBIA S.A.</v>
          </cell>
          <cell r="BD863" t="str">
            <v>Contratos o convenios que no requieren pluralidad de ofertas</v>
          </cell>
          <cell r="BE863" t="str">
            <v>Compraventa</v>
          </cell>
          <cell r="BF863" t="str">
            <v>NIT</v>
          </cell>
          <cell r="BG863">
            <v>860004871</v>
          </cell>
          <cell r="BH863">
            <v>7</v>
          </cell>
          <cell r="BI863" t="str">
            <v>Persona Jurídica</v>
          </cell>
          <cell r="BJ863" t="str">
            <v>Bogotá D.C</v>
          </cell>
          <cell r="BK863" t="str">
            <v>Adquisición de equipos para la creación y producción de piezas sonoras</v>
          </cell>
          <cell r="BL863" t="str">
            <v>Funciones de la dependencia</v>
          </cell>
          <cell r="BM863" t="str">
            <v>Nestor Julio Corredor Niampira (Encargado)</v>
          </cell>
          <cell r="BN863" t="str">
            <v>Dirección de Tecnologías de la Información</v>
          </cell>
          <cell r="BO863" t="str">
            <v>AA- Subdirección de Comunicaciones</v>
          </cell>
          <cell r="BP863" t="str">
            <v>Hernando Salazar Palacio</v>
          </cell>
          <cell r="BQ863">
            <v>14238439</v>
          </cell>
          <cell r="BR863" t="str">
            <v>AA- Subdirección de Comunicaciones</v>
          </cell>
          <cell r="BS863" t="str">
            <v>N/A</v>
          </cell>
          <cell r="BT863" t="str">
            <v>N/A</v>
          </cell>
          <cell r="BU863" t="str">
            <v>N/A</v>
          </cell>
          <cell r="BV863" t="str">
            <v>Inversión</v>
          </cell>
          <cell r="BW863">
            <v>30420085</v>
          </cell>
          <cell r="BX863" t="str">
            <v>N/A</v>
          </cell>
          <cell r="BY863" t="str">
            <v>N/A</v>
          </cell>
          <cell r="BZ863" t="str">
            <v>N/A</v>
          </cell>
          <cell r="CA863" t="str">
            <v>N/A</v>
          </cell>
          <cell r="CB863">
            <v>111123</v>
          </cell>
          <cell r="CC863">
            <v>751923</v>
          </cell>
          <cell r="CD863">
            <v>2022011000068</v>
          </cell>
          <cell r="CE863">
            <v>45278</v>
          </cell>
          <cell r="CF863">
            <v>45279</v>
          </cell>
          <cell r="CG863" t="str">
            <v>N/A</v>
          </cell>
          <cell r="CH863" t="str">
            <v>N/A</v>
          </cell>
          <cell r="CI863" t="str">
            <v>N/A</v>
          </cell>
          <cell r="CJ863" t="str">
            <v>N/A</v>
          </cell>
          <cell r="CK863" t="str">
            <v>N/A</v>
          </cell>
          <cell r="CL863">
            <v>0</v>
          </cell>
          <cell r="CM863" t="str">
            <v>N/A</v>
          </cell>
          <cell r="CN863">
            <v>0</v>
          </cell>
          <cell r="CO863" t="str">
            <v>N/A</v>
          </cell>
          <cell r="CP863">
            <v>0</v>
          </cell>
          <cell r="CQ863" t="str">
            <v>N/A</v>
          </cell>
          <cell r="CR863">
            <v>0</v>
          </cell>
          <cell r="CS863" t="str">
            <v>N/A</v>
          </cell>
          <cell r="CT863">
            <v>1</v>
          </cell>
          <cell r="CU863">
            <v>45288</v>
          </cell>
          <cell r="CV863">
            <v>3</v>
          </cell>
          <cell r="CW863">
            <v>30420085</v>
          </cell>
          <cell r="CX863" t="str">
            <v>NO</v>
          </cell>
          <cell r="CY863" t="str">
            <v>N/A</v>
          </cell>
          <cell r="CZ863" t="str">
            <v>N/A</v>
          </cell>
          <cell r="DA863" t="str">
            <v>N/A</v>
          </cell>
          <cell r="DB863">
            <v>45288</v>
          </cell>
          <cell r="DC863">
            <v>45291</v>
          </cell>
          <cell r="DD863">
            <v>-51</v>
          </cell>
          <cell r="DE863" t="str">
            <v>SI</v>
          </cell>
          <cell r="DF863" t="str">
            <v>Bogotá D.C.</v>
          </cell>
          <cell r="DG863" t="str">
            <v>Cumplimiento</v>
          </cell>
          <cell r="DH863" t="str">
            <v>21-45-101431793</v>
          </cell>
          <cell r="DI863">
            <v>0</v>
          </cell>
          <cell r="DJ863" t="str">
            <v>Seguros del Estado S.A.</v>
          </cell>
          <cell r="DK863">
            <v>45278</v>
          </cell>
          <cell r="DL863" t="str">
            <v>18/12/2023 - 28/12/2024</v>
          </cell>
          <cell r="DM863">
            <v>45279</v>
          </cell>
          <cell r="DN863" t="str">
            <v>No se encuentra en la carpeta revisado 23/01/2024</v>
          </cell>
          <cell r="DO863" t="str">
            <v>Mediante Otrosí N°1 el 28/12/2023 se publica la prórroga del contrato JEP-909-2023</v>
          </cell>
          <cell r="DP863" t="str">
            <v>Terminado</v>
          </cell>
          <cell r="DQ863" t="str">
            <v>Prorroga</v>
          </cell>
          <cell r="DR863" t="str">
            <v>N/A</v>
          </cell>
          <cell r="DS863" t="str">
            <v>N/A</v>
          </cell>
          <cell r="DT863" t="str">
            <v>N/A</v>
          </cell>
          <cell r="DU863" t="str">
            <v>N/A</v>
          </cell>
        </row>
        <row r="864">
          <cell r="AY864" t="str">
            <v>OC-119354-2023
OC-119355-2023
OC-119356-2023</v>
          </cell>
          <cell r="AZ864" t="str">
            <v>JEP-TVEC-008-2023</v>
          </cell>
          <cell r="BA864" t="str">
            <v>Laura Cuenca</v>
          </cell>
          <cell r="BB864">
            <v>45238</v>
          </cell>
          <cell r="BC864" t="str">
            <v xml:space="preserve">PANAMERICANA LIBRERÍA Y PAPELERÍA S.A.
FERRICENTROS SAS
HARDWARE ASESORIAS SOFTWARE LTDA
</v>
          </cell>
          <cell r="BD864" t="str">
            <v>Orden de compra</v>
          </cell>
          <cell r="BE864" t="str">
            <v>Compraventa</v>
          </cell>
          <cell r="BF864" t="str">
            <v>NIT</v>
          </cell>
          <cell r="BG864" t="str">
            <v>830037946
800237412
804000673</v>
          </cell>
          <cell r="BH864" t="str">
            <v>3
1
3</v>
          </cell>
          <cell r="BI864" t="str">
            <v>Persona Jurídica</v>
          </cell>
          <cell r="BJ864" t="str">
            <v>Bogotá D.C.
Bogotá D.C.
Bucaramanga</v>
          </cell>
          <cell r="BK864" t="str">
            <v>Adquisición Cámara Fotográfica y accesorios para la Subdirección de Comunicaciones de la jurisdicción especial para la paz, para el normal desarrollo de sus actividades misionales</v>
          </cell>
          <cell r="BL864" t="str">
            <v>Funciones de la dependencia</v>
          </cell>
          <cell r="BM864" t="str">
            <v>Nestor Julio Corredor Niampira (Encargado)</v>
          </cell>
          <cell r="BN864" t="str">
            <v>Dirección de Tecnologías de la Información</v>
          </cell>
          <cell r="BO864" t="str">
            <v>AA- Subdirección de Comunicaciones</v>
          </cell>
          <cell r="BP864" t="str">
            <v>Hernando Salazar Palacio</v>
          </cell>
          <cell r="BQ864">
            <v>14238439</v>
          </cell>
          <cell r="BR864" t="str">
            <v>AA - Subdirección de Comunicaciones</v>
          </cell>
          <cell r="BS864" t="str">
            <v>N/A</v>
          </cell>
          <cell r="BT864" t="str">
            <v>N/A</v>
          </cell>
          <cell r="BU864" t="str">
            <v>N/A</v>
          </cell>
          <cell r="BV864" t="str">
            <v>Inversión</v>
          </cell>
          <cell r="BW864">
            <v>51834963</v>
          </cell>
          <cell r="BX864" t="str">
            <v>N/A</v>
          </cell>
          <cell r="BY864" t="str">
            <v>N/A</v>
          </cell>
          <cell r="BZ864" t="str">
            <v>N/A</v>
          </cell>
          <cell r="CA864" t="str">
            <v>N/A</v>
          </cell>
          <cell r="CB864">
            <v>111223</v>
          </cell>
          <cell r="CC864">
            <v>677523</v>
          </cell>
          <cell r="CD864">
            <v>2022011000068</v>
          </cell>
          <cell r="CE864">
            <v>45238</v>
          </cell>
          <cell r="CF864">
            <v>45238</v>
          </cell>
          <cell r="CG864" t="str">
            <v>N/A</v>
          </cell>
          <cell r="CH864" t="str">
            <v>N/A</v>
          </cell>
          <cell r="CI864" t="str">
            <v>N/A</v>
          </cell>
          <cell r="CJ864" t="str">
            <v>N/A</v>
          </cell>
          <cell r="CK864" t="str">
            <v>N/A</v>
          </cell>
          <cell r="CL864">
            <v>0</v>
          </cell>
          <cell r="CM864" t="str">
            <v>N/A</v>
          </cell>
          <cell r="CN864">
            <v>0</v>
          </cell>
          <cell r="CO864" t="str">
            <v>N/A</v>
          </cell>
          <cell r="CP864">
            <v>0</v>
          </cell>
          <cell r="CQ864" t="str">
            <v>N/A</v>
          </cell>
          <cell r="CR864">
            <v>0</v>
          </cell>
          <cell r="CS864" t="str">
            <v>N/A</v>
          </cell>
          <cell r="CT864">
            <v>0</v>
          </cell>
          <cell r="CU864">
            <v>0</v>
          </cell>
          <cell r="CV864">
            <v>22</v>
          </cell>
          <cell r="CW864">
            <v>51834963</v>
          </cell>
          <cell r="CX864" t="str">
            <v>NO</v>
          </cell>
          <cell r="CY864" t="str">
            <v>N/A</v>
          </cell>
          <cell r="CZ864" t="str">
            <v>N/A</v>
          </cell>
          <cell r="DA864" t="str">
            <v>N/A</v>
          </cell>
          <cell r="DB864">
            <v>45260</v>
          </cell>
          <cell r="DC864">
            <v>45282</v>
          </cell>
          <cell r="DD864">
            <v>-60</v>
          </cell>
          <cell r="DE864" t="str">
            <v>SI</v>
          </cell>
          <cell r="DF864" t="str">
            <v>N/A</v>
          </cell>
          <cell r="DG864" t="str">
            <v>N/A</v>
          </cell>
          <cell r="DH864" t="str">
            <v>N/A</v>
          </cell>
          <cell r="DI864" t="str">
            <v>N/A</v>
          </cell>
          <cell r="DJ864" t="str">
            <v>N/A</v>
          </cell>
          <cell r="DK864" t="str">
            <v>N/A</v>
          </cell>
          <cell r="DL864" t="str">
            <v>N/A</v>
          </cell>
          <cell r="DM864" t="str">
            <v>N/A</v>
          </cell>
          <cell r="DN864" t="str">
            <v>N/A</v>
          </cell>
          <cell r="DO864" t="str">
            <v>El 30/11/2023 publicada la prórroga y modificación a la orden de compra No. 119354; contratista PANAMERICANA LIBRERÍA Y PAPELERÍA S.A.S., con NIT 830037946-3, se excluyen los microfonos , se reduce el valor y se prorroga hasta el 22/12/2023</v>
          </cell>
          <cell r="DP864" t="str">
            <v>Terminado</v>
          </cell>
          <cell r="DQ864" t="str">
            <v>Reducción y prórroga</v>
          </cell>
          <cell r="DR864" t="str">
            <v>N/A</v>
          </cell>
          <cell r="DS864" t="str">
            <v>N/A</v>
          </cell>
          <cell r="DT864" t="str">
            <v>N/A</v>
          </cell>
          <cell r="DU864" t="str">
            <v>N/A</v>
          </cell>
        </row>
        <row r="865">
          <cell r="AY865" t="str">
            <v>OC-119566-2023</v>
          </cell>
          <cell r="AZ865" t="str">
            <v>JEP-TVEC-009-2023</v>
          </cell>
          <cell r="BA865" t="str">
            <v>Arinson Ruiz</v>
          </cell>
          <cell r="BB865">
            <v>45252</v>
          </cell>
          <cell r="BC865" t="str">
            <v>PANAMERICANA LIBRERÍA Y PAPELERÍA S.A.</v>
          </cell>
          <cell r="BD865" t="str">
            <v>Orden de compra</v>
          </cell>
          <cell r="BE865" t="str">
            <v xml:space="preserve">2. Compraventa </v>
          </cell>
          <cell r="BF865" t="str">
            <v>NIT</v>
          </cell>
          <cell r="BG865">
            <v>830037946</v>
          </cell>
          <cell r="BH865">
            <v>3</v>
          </cell>
          <cell r="BI865" t="str">
            <v>Persona Jurídica</v>
          </cell>
          <cell r="BJ865" t="str">
            <v>Bogotá D.C.</v>
          </cell>
          <cell r="BK865" t="str">
            <v>Adquisición de un Dron y accesorios  para la Subdirección de Comunicaciones de la jurisdicción especial para la paz, para el normal desarrollo de sus actividades misionales.</v>
          </cell>
          <cell r="BL865" t="str">
            <v>Funciones de la dependencia</v>
          </cell>
          <cell r="BM865" t="str">
            <v>Nestor Julio Corredor Niampira (Encargado)</v>
          </cell>
          <cell r="BN865" t="str">
            <v>Direcón de Tecnologías de la Información</v>
          </cell>
          <cell r="BO865" t="str">
            <v>AA- Subdirección de Comunicaciones</v>
          </cell>
          <cell r="BP865" t="str">
            <v>Hernando Salazar Palacio</v>
          </cell>
          <cell r="BQ865">
            <v>14238439</v>
          </cell>
          <cell r="BR865" t="str">
            <v>AA - Subdirección de Comunicaciones</v>
          </cell>
          <cell r="BS865" t="str">
            <v>N/A</v>
          </cell>
          <cell r="BT865" t="str">
            <v>N/A</v>
          </cell>
          <cell r="BU865" t="str">
            <v>N/A</v>
          </cell>
          <cell r="BV865" t="str">
            <v>Funcionamiento</v>
          </cell>
          <cell r="BW865">
            <v>8465422</v>
          </cell>
          <cell r="BX865" t="str">
            <v>N/A</v>
          </cell>
          <cell r="BY865" t="str">
            <v>N/A</v>
          </cell>
          <cell r="BZ865" t="str">
            <v>N/A</v>
          </cell>
          <cell r="CA865" t="str">
            <v>N/A</v>
          </cell>
          <cell r="CB865">
            <v>111323</v>
          </cell>
          <cell r="CC865">
            <v>656323</v>
          </cell>
          <cell r="CD865" t="str">
            <v>N/A</v>
          </cell>
          <cell r="CE865">
            <v>45240</v>
          </cell>
          <cell r="CF865">
            <v>45240</v>
          </cell>
          <cell r="CG865" t="str">
            <v>N/A</v>
          </cell>
          <cell r="CH865" t="str">
            <v>N/A</v>
          </cell>
          <cell r="CI865" t="str">
            <v>N/A</v>
          </cell>
          <cell r="CJ865" t="str">
            <v>N/A</v>
          </cell>
          <cell r="CK865" t="str">
            <v>N/A</v>
          </cell>
          <cell r="CL865">
            <v>0</v>
          </cell>
          <cell r="CM865" t="str">
            <v>N/A</v>
          </cell>
          <cell r="CN865">
            <v>0</v>
          </cell>
          <cell r="CO865" t="str">
            <v>N/A</v>
          </cell>
          <cell r="CP865">
            <v>0</v>
          </cell>
          <cell r="CQ865" t="str">
            <v>N/A</v>
          </cell>
          <cell r="CR865">
            <v>0</v>
          </cell>
          <cell r="CS865" t="str">
            <v>N/A</v>
          </cell>
          <cell r="CT865">
            <v>1</v>
          </cell>
          <cell r="CU865">
            <v>45260</v>
          </cell>
          <cell r="CV865">
            <v>20</v>
          </cell>
          <cell r="CW865">
            <v>8465422</v>
          </cell>
          <cell r="CX865" t="str">
            <v>N/A</v>
          </cell>
          <cell r="CY865" t="str">
            <v>N/A</v>
          </cell>
          <cell r="CZ865" t="str">
            <v>N/A</v>
          </cell>
          <cell r="DA865" t="str">
            <v>N/A</v>
          </cell>
          <cell r="DB865">
            <v>45260</v>
          </cell>
          <cell r="DC865">
            <v>45280</v>
          </cell>
          <cell r="DD865">
            <v>-62</v>
          </cell>
          <cell r="DE865" t="str">
            <v>SI</v>
          </cell>
          <cell r="DF865" t="str">
            <v>Bogotá D.C.</v>
          </cell>
          <cell r="DG865" t="str">
            <v>N/A</v>
          </cell>
          <cell r="DH865" t="str">
            <v>N/A</v>
          </cell>
          <cell r="DI865" t="str">
            <v>N/A</v>
          </cell>
          <cell r="DJ865" t="str">
            <v>N/A</v>
          </cell>
          <cell r="DK865" t="str">
            <v>N/A</v>
          </cell>
          <cell r="DL865" t="str">
            <v>N/A</v>
          </cell>
          <cell r="DM865" t="str">
            <v>N/A</v>
          </cell>
          <cell r="DN865" t="str">
            <v>N/A</v>
          </cell>
          <cell r="DO865" t="str">
            <v>El 30/11/2023 saludo  se publica prorroga  de la Orden de Compra No 119566 - contratista PANAMERICANA LIBRERÍA Y PAPELERÍA S.A.S</v>
          </cell>
          <cell r="DP865" t="str">
            <v>Terminado</v>
          </cell>
          <cell r="DQ865" t="str">
            <v>Prorroga</v>
          </cell>
          <cell r="DR865" t="str">
            <v>N/A</v>
          </cell>
          <cell r="DS865" t="str">
            <v>N/A</v>
          </cell>
          <cell r="DT865" t="str">
            <v>N/A</v>
          </cell>
          <cell r="DU865" t="str">
            <v>N/A</v>
          </cell>
        </row>
        <row r="866">
          <cell r="AY866" t="str">
            <v>JEP-871-2023</v>
          </cell>
          <cell r="AZ866" t="str">
            <v>JEP-CSPO-835-2023</v>
          </cell>
          <cell r="BA866" t="str">
            <v>Clara Torres</v>
          </cell>
          <cell r="BB866">
            <v>45254</v>
          </cell>
          <cell r="BC866" t="str">
            <v>Mónica Viviana Valdes Arcila</v>
          </cell>
          <cell r="BD866" t="str">
            <v>Contratos o convenios que no requieren pluralidad de ofertas</v>
          </cell>
          <cell r="BE866" t="str">
            <v>1. Prestación de servicios</v>
          </cell>
          <cell r="BF866" t="str">
            <v>Cédula de ciudadanía</v>
          </cell>
          <cell r="BG866">
            <v>51950036</v>
          </cell>
          <cell r="BH866">
            <v>6</v>
          </cell>
          <cell r="BI866" t="str">
            <v>Persona Natural</v>
          </cell>
          <cell r="BJ866" t="str">
            <v>Bogota D.C.</v>
          </cell>
          <cell r="BK866" t="str">
            <v>Prestar servicios profesionales para apoyar a la Subdirección de Comunicaciones en la conceptualización, producción y difusión de contenidos radiales y de pódcast que fortalezcan la estrategia sonora de la JEP, atendiendo los lineamientos de la Estrategia y la Política de Comunicaciones</v>
          </cell>
          <cell r="BL866" t="str">
            <v>Funciones de la dependencia</v>
          </cell>
          <cell r="BM866" t="str">
            <v>Jairo Ernesto Arias Orjuela (Encargado)</v>
          </cell>
          <cell r="BN866" t="str">
            <v>Secretaría Ejecutiva</v>
          </cell>
          <cell r="BO866" t="str">
            <v>AA- Subdirección de Comunicaciones</v>
          </cell>
          <cell r="BP866" t="str">
            <v>Hernando Salazar Palacio</v>
          </cell>
          <cell r="BQ866">
            <v>14238439</v>
          </cell>
          <cell r="BR866" t="str">
            <v>AA - Subdirección de Comunicaciones</v>
          </cell>
          <cell r="BS866" t="str">
            <v>N/A</v>
          </cell>
          <cell r="BT866" t="str">
            <v>N/A</v>
          </cell>
          <cell r="BU866" t="str">
            <v>N/A</v>
          </cell>
          <cell r="BV866" t="str">
            <v>Inversión</v>
          </cell>
          <cell r="BW866">
            <v>6982386</v>
          </cell>
          <cell r="BX866" t="str">
            <v>N/A</v>
          </cell>
          <cell r="BY866" t="str">
            <v>N/A</v>
          </cell>
          <cell r="BZ866">
            <v>6982386</v>
          </cell>
          <cell r="CA866" t="str">
            <v>N/A</v>
          </cell>
          <cell r="CB866">
            <v>111523</v>
          </cell>
          <cell r="CC866">
            <v>728523</v>
          </cell>
          <cell r="CD866">
            <v>2022011000068</v>
          </cell>
          <cell r="CE866">
            <v>45261</v>
          </cell>
          <cell r="CF866">
            <v>45265</v>
          </cell>
          <cell r="CG866" t="str">
            <v>N/A</v>
          </cell>
          <cell r="CH866" t="str">
            <v>N/A</v>
          </cell>
          <cell r="CI866" t="str">
            <v>N/A</v>
          </cell>
          <cell r="CJ866" t="str">
            <v>N/A</v>
          </cell>
          <cell r="CK866" t="str">
            <v>N/A</v>
          </cell>
          <cell r="CL866">
            <v>0</v>
          </cell>
          <cell r="CM866" t="str">
            <v>N/A</v>
          </cell>
          <cell r="CN866">
            <v>0</v>
          </cell>
          <cell r="CO866" t="str">
            <v>N/A</v>
          </cell>
          <cell r="CP866">
            <v>0</v>
          </cell>
          <cell r="CQ866" t="str">
            <v>N/A</v>
          </cell>
          <cell r="CR866">
            <v>0</v>
          </cell>
          <cell r="CS866" t="str">
            <v>N/A</v>
          </cell>
          <cell r="CT866">
            <v>0</v>
          </cell>
          <cell r="CU866" t="str">
            <v>N/A</v>
          </cell>
          <cell r="CV866">
            <v>0</v>
          </cell>
          <cell r="CW866">
            <v>6982386</v>
          </cell>
          <cell r="CX866" t="str">
            <v>NO</v>
          </cell>
          <cell r="CY866" t="str">
            <v>N/A</v>
          </cell>
          <cell r="CZ866" t="str">
            <v>N/A</v>
          </cell>
          <cell r="DA866" t="str">
            <v>N/A</v>
          </cell>
          <cell r="DB866">
            <v>45291</v>
          </cell>
          <cell r="DC866">
            <v>45291</v>
          </cell>
          <cell r="DD866">
            <v>-51</v>
          </cell>
          <cell r="DE866" t="str">
            <v>NO</v>
          </cell>
          <cell r="DF866" t="str">
            <v>Bogotá D.C.</v>
          </cell>
          <cell r="DG866" t="str">
            <v xml:space="preserve">Cumplimiento </v>
          </cell>
          <cell r="DH866" t="str">
            <v xml:space="preserve">25-47-101004645 </v>
          </cell>
          <cell r="DI866">
            <v>0</v>
          </cell>
          <cell r="DJ866" t="str">
            <v>Seguros del Estado S.A</v>
          </cell>
          <cell r="DK866">
            <v>45261</v>
          </cell>
          <cell r="DL866" t="str">
            <v>01/12/2023 - 01/07/2024</v>
          </cell>
          <cell r="DM866">
            <v>45264</v>
          </cell>
          <cell r="DN866" t="str">
            <v>No se encuentra en la carpeta revisado 23/01/2024</v>
          </cell>
          <cell r="DO866" t="str">
            <v>Ninguna</v>
          </cell>
          <cell r="DP866" t="str">
            <v>Terminado</v>
          </cell>
          <cell r="DQ866" t="str">
            <v>Ingreso</v>
          </cell>
          <cell r="DR866" t="str">
            <v>N/A</v>
          </cell>
          <cell r="DS866" t="str">
            <v xml:space="preserve">ANTROPOLOGÍA </v>
          </cell>
          <cell r="DT866" t="str">
            <v>N/A</v>
          </cell>
          <cell r="DU866" t="str">
            <v>FEMENINO</v>
          </cell>
        </row>
        <row r="867">
          <cell r="AY867" t="str">
            <v>JEP-856-2023</v>
          </cell>
          <cell r="AZ867" t="str">
            <v>JEP-CSPO-821-2023</v>
          </cell>
          <cell r="BA867" t="str">
            <v>Julieth Barrera</v>
          </cell>
          <cell r="BB867">
            <v>45247</v>
          </cell>
          <cell r="BC867" t="str">
            <v>Daniel Eduardo Perdomo Rayo</v>
          </cell>
          <cell r="BD867" t="str">
            <v>Contratos o convenios que no requieren pluralidad de ofertas</v>
          </cell>
          <cell r="BE867" t="str">
            <v>1. Prestación de servicios</v>
          </cell>
          <cell r="BF867" t="str">
            <v>Cédula de ciudadanía</v>
          </cell>
          <cell r="BG867">
            <v>1018503827</v>
          </cell>
          <cell r="BH867">
            <v>1</v>
          </cell>
          <cell r="BI867" t="str">
            <v>Persona Natural</v>
          </cell>
          <cell r="BJ867" t="str">
            <v>Bogota D.C.</v>
          </cell>
          <cell r="BK867" t="str">
            <v>Prestar servicios artísticos, creativos y técnicos para apoyar a la Subdirección de Comunicaciones en la creación, edición, grabación, producción, musicalización y diseño sonoro de los contenidos radiales y de pódcast atendiendo los lineamientos de la Estrategia y la Política de Comunicaciones</v>
          </cell>
          <cell r="BL867" t="str">
            <v>Funciones de la dependencia</v>
          </cell>
          <cell r="BM867" t="str">
            <v>Jairo Ernesto Arias Orjuela (Encargado)</v>
          </cell>
          <cell r="BN867" t="str">
            <v>Secretaría Ejecutiva</v>
          </cell>
          <cell r="BO867" t="str">
            <v>AA- Subdirección de Comunicaciones</v>
          </cell>
          <cell r="BP867" t="str">
            <v>Hernando Salazar Palacio</v>
          </cell>
          <cell r="BQ867">
            <v>14238439</v>
          </cell>
          <cell r="BR867" t="str">
            <v>AA - Subdirección de Comunicaciones</v>
          </cell>
          <cell r="BS867" t="str">
            <v>N/A</v>
          </cell>
          <cell r="BT867" t="str">
            <v>N/A</v>
          </cell>
          <cell r="BU867" t="str">
            <v>N/A</v>
          </cell>
          <cell r="BV867" t="str">
            <v>Inversión</v>
          </cell>
          <cell r="BW867">
            <v>5186185</v>
          </cell>
          <cell r="BX867" t="str">
            <v>N/A</v>
          </cell>
          <cell r="BY867" t="str">
            <v>N/A</v>
          </cell>
          <cell r="BZ867">
            <v>3794773</v>
          </cell>
          <cell r="CA867" t="str">
            <v>N/A</v>
          </cell>
          <cell r="CB867">
            <v>111423</v>
          </cell>
          <cell r="CC867" t="str">
            <v xml:space="preserve">	719723</v>
          </cell>
          <cell r="CD867">
            <v>2022011000068</v>
          </cell>
          <cell r="CE867">
            <v>45259</v>
          </cell>
          <cell r="CF867">
            <v>45264</v>
          </cell>
          <cell r="CG867" t="str">
            <v>N/A</v>
          </cell>
          <cell r="CH867" t="str">
            <v>N/A</v>
          </cell>
          <cell r="CI867" t="str">
            <v>N/A</v>
          </cell>
          <cell r="CJ867" t="str">
            <v>N/A</v>
          </cell>
          <cell r="CK867" t="str">
            <v>N/A</v>
          </cell>
          <cell r="CL867">
            <v>0</v>
          </cell>
          <cell r="CM867" t="str">
            <v>N/A</v>
          </cell>
          <cell r="CN867">
            <v>0</v>
          </cell>
          <cell r="CO867" t="str">
            <v>N/A</v>
          </cell>
          <cell r="CP867">
            <v>0</v>
          </cell>
          <cell r="CQ867" t="str">
            <v>N/A</v>
          </cell>
          <cell r="CR867">
            <v>0</v>
          </cell>
          <cell r="CS867" t="str">
            <v>N/A</v>
          </cell>
          <cell r="CT867">
            <v>0</v>
          </cell>
          <cell r="CU867">
            <v>0</v>
          </cell>
          <cell r="CV867">
            <v>0</v>
          </cell>
          <cell r="CW867">
            <v>5186185</v>
          </cell>
          <cell r="CX867" t="str">
            <v>NO</v>
          </cell>
          <cell r="CY867" t="str">
            <v>N/A</v>
          </cell>
          <cell r="CZ867" t="str">
            <v>N/A</v>
          </cell>
          <cell r="DA867" t="str">
            <v>N/A</v>
          </cell>
          <cell r="DB867">
            <v>45291</v>
          </cell>
          <cell r="DC867">
            <v>45291</v>
          </cell>
          <cell r="DD867">
            <v>-51</v>
          </cell>
          <cell r="DE867" t="str">
            <v>NO</v>
          </cell>
          <cell r="DF867" t="str">
            <v>Bogotá D.C.</v>
          </cell>
          <cell r="DG867" t="str">
            <v>Cumplimiento</v>
          </cell>
          <cell r="DH867" t="str">
            <v>11-47-101017997</v>
          </cell>
          <cell r="DI867">
            <v>0</v>
          </cell>
          <cell r="DJ867" t="str">
            <v>Seguros del Estado S.A.</v>
          </cell>
          <cell r="DK867">
            <v>45259</v>
          </cell>
          <cell r="DL867" t="str">
            <v>29/11/2023 - 10/07/2024</v>
          </cell>
          <cell r="DM867">
            <v>45261</v>
          </cell>
          <cell r="DN867" t="str">
            <v>https://jepcolombia.sharepoint.com/:b:/g/SE/DAJ/SDC/EYE9_g1ajgxJmuqBk3SFjFkB9O6kIjZB6aYgepXBVKb1Hw?e=fqEbjk</v>
          </cell>
          <cell r="DO867" t="str">
            <v xml:space="preserve">Ninguna </v>
          </cell>
          <cell r="DP867" t="str">
            <v>Terminado</v>
          </cell>
          <cell r="DQ867" t="str">
            <v>Ingreso</v>
          </cell>
          <cell r="DR867" t="str">
            <v>N/A</v>
          </cell>
          <cell r="DS867" t="str">
            <v>COMUNICAICÓN SOCIAL Y MULTIMEDIOS</v>
          </cell>
          <cell r="DT867" t="str">
            <v>N/A</v>
          </cell>
          <cell r="DU867" t="str">
            <v>MASCULINO</v>
          </cell>
        </row>
        <row r="868">
          <cell r="AY868" t="str">
            <v>JEP-815-2023</v>
          </cell>
          <cell r="AZ868" t="str">
            <v>JEP-CSPO-786-2023</v>
          </cell>
          <cell r="BA868" t="str">
            <v>Laura Paredes</v>
          </cell>
          <cell r="BB868">
            <v>45209</v>
          </cell>
          <cell r="BC868" t="str">
            <v>Mónica Yurani  Lucero Mosquera</v>
          </cell>
          <cell r="BD868" t="str">
            <v>Contratos o convenios que no requieren pluralidad de ofertas</v>
          </cell>
          <cell r="BE868" t="str">
            <v>1. Prestación de servicios</v>
          </cell>
          <cell r="BF868" t="str">
            <v>Cedula de ciudadania</v>
          </cell>
          <cell r="BG868">
            <v>34330820</v>
          </cell>
          <cell r="BH868">
            <v>2</v>
          </cell>
          <cell r="BI868" t="str">
            <v>Persona Natural</v>
          </cell>
          <cell r="BJ868" t="str">
            <v>Bogotá D.C.</v>
          </cell>
          <cell r="BK868" t="str">
            <v xml:space="preserve">Contratar servicios profesionales para acompañar y apoyar los asuntos relacionados con las actuaciones disciplinarias. </v>
          </cell>
          <cell r="BL868" t="str">
            <v>Misional</v>
          </cell>
          <cell r="BM868" t="str">
            <v>Harvey Danilo Suárez Morales</v>
          </cell>
          <cell r="BN868" t="str">
            <v>Secretaría Ejecutiva</v>
          </cell>
          <cell r="BO868" t="str">
            <v>AA- Subdirección de Asuntos Disciplinarios</v>
          </cell>
          <cell r="BP868" t="str">
            <v>Wilson Geovany Ramirez Hernandez</v>
          </cell>
          <cell r="BQ868">
            <v>79536702</v>
          </cell>
          <cell r="BR868" t="str">
            <v>AA - Subdirección de Asuntos Disciplinarios</v>
          </cell>
          <cell r="BS868" t="str">
            <v>N/A</v>
          </cell>
          <cell r="BT868" t="str">
            <v>N/A</v>
          </cell>
          <cell r="BU868" t="str">
            <v>N/A</v>
          </cell>
          <cell r="BV868" t="str">
            <v>Funcionamiento</v>
          </cell>
          <cell r="BW868">
            <v>35765004</v>
          </cell>
          <cell r="BX868" t="str">
            <v>N/A</v>
          </cell>
          <cell r="BY868" t="str">
            <v>N/A</v>
          </cell>
          <cell r="BZ868">
            <v>11921668</v>
          </cell>
          <cell r="CA868" t="str">
            <v>N/A</v>
          </cell>
          <cell r="CB868">
            <v>110923</v>
          </cell>
          <cell r="CC868">
            <v>598923</v>
          </cell>
          <cell r="CD868" t="str">
            <v>N/A</v>
          </cell>
          <cell r="CE868">
            <v>45211</v>
          </cell>
          <cell r="CF868">
            <v>45218</v>
          </cell>
          <cell r="CG868" t="str">
            <v>N/A</v>
          </cell>
          <cell r="CH868" t="str">
            <v>N/A</v>
          </cell>
          <cell r="CI868" t="str">
            <v>N/A</v>
          </cell>
          <cell r="CJ868" t="str">
            <v>N/A</v>
          </cell>
          <cell r="CK868" t="str">
            <v>N/A</v>
          </cell>
          <cell r="CL868">
            <v>0</v>
          </cell>
          <cell r="CM868" t="str">
            <v>N/A</v>
          </cell>
          <cell r="CN868">
            <v>0</v>
          </cell>
          <cell r="CO868" t="str">
            <v>N/A</v>
          </cell>
          <cell r="CP868">
            <v>0</v>
          </cell>
          <cell r="CQ868" t="str">
            <v>N/A</v>
          </cell>
          <cell r="CR868">
            <v>0</v>
          </cell>
          <cell r="CS868" t="str">
            <v>N/A</v>
          </cell>
          <cell r="CT868">
            <v>0</v>
          </cell>
          <cell r="CU868" t="str">
            <v>N/A</v>
          </cell>
          <cell r="CV868">
            <v>0</v>
          </cell>
          <cell r="CW868">
            <v>35765004</v>
          </cell>
          <cell r="CX868" t="str">
            <v>NO</v>
          </cell>
          <cell r="CY868" t="str">
            <v>N/A</v>
          </cell>
          <cell r="CZ868" t="str">
            <v>N/A</v>
          </cell>
          <cell r="DA868" t="str">
            <v>N/A</v>
          </cell>
          <cell r="DB868">
            <v>45291</v>
          </cell>
          <cell r="DC868">
            <v>45291</v>
          </cell>
          <cell r="DD868">
            <v>-51</v>
          </cell>
          <cell r="DE868" t="str">
            <v>NO</v>
          </cell>
          <cell r="DF868" t="str">
            <v>Bogotá D.C.</v>
          </cell>
          <cell r="DG868" t="str">
            <v>Cumplimiento</v>
          </cell>
          <cell r="DH868" t="str">
            <v>CHU-100008589</v>
          </cell>
          <cell r="DI868">
            <v>0</v>
          </cell>
          <cell r="DJ868" t="str">
            <v>Compañía Mundial de Seguros S.A.</v>
          </cell>
          <cell r="DK868">
            <v>45212</v>
          </cell>
          <cell r="DL868" t="str">
            <v>12/10/2023 - 30/06/2024</v>
          </cell>
          <cell r="DM868">
            <v>45216</v>
          </cell>
          <cell r="DN868" t="str">
            <v>https://jepcolombia.sharepoint.com/:b:/g/SE/DAJ/SDC/EU91CAvMSJVMoCNGji3jc9IBTRFcudNtqeRqKsKU3NseYw?e=1fqaqz</v>
          </cell>
          <cell r="DO868" t="str">
            <v>Ninguna</v>
          </cell>
          <cell r="DP868" t="str">
            <v>Terminado</v>
          </cell>
          <cell r="DQ868" t="str">
            <v>Ingreso</v>
          </cell>
          <cell r="DR868" t="str">
            <v>N/A</v>
          </cell>
          <cell r="DS868" t="str">
            <v>DERECHO</v>
          </cell>
          <cell r="DT868" t="str">
            <v>N/A</v>
          </cell>
          <cell r="DU868" t="str">
            <v>FEMENINO</v>
          </cell>
        </row>
        <row r="869">
          <cell r="AY869" t="str">
            <v>JEP-854-2023</v>
          </cell>
          <cell r="AZ869" t="str">
            <v>JEP-CSPO-819-2023</v>
          </cell>
          <cell r="BA869" t="str">
            <v>Julieth Barrera</v>
          </cell>
          <cell r="BB869">
            <v>45245</v>
          </cell>
          <cell r="BC869" t="str">
            <v>Angela Patricia Giraldo Gómez</v>
          </cell>
          <cell r="BD869" t="str">
            <v>Contratos o convenios que no requieren pluralidad de ofertas</v>
          </cell>
          <cell r="BE869" t="str">
            <v>1. Prestación de servicios</v>
          </cell>
          <cell r="BF869" t="str">
            <v>Cédula de ciudadanía</v>
          </cell>
          <cell r="BG869">
            <v>45563183</v>
          </cell>
          <cell r="BH869">
            <v>9</v>
          </cell>
          <cell r="BI869" t="str">
            <v>Persona Natural</v>
          </cell>
          <cell r="BJ869" t="str">
            <v>Libano</v>
          </cell>
          <cell r="BK869" t="str">
            <v>Prestar servicios profesionales para apoyar la gestión de la Oficina Asesora de Memoria Institucional y del Sistema Integral para la Paz en planes, programas y proyectos que desarrollen temas transversales especialmente en enfoques diferenciales.</v>
          </cell>
          <cell r="BL869" t="str">
            <v>Funciones de la dependencia</v>
          </cell>
          <cell r="BM869" t="str">
            <v>Harvey Danilo Suárez Morales</v>
          </cell>
          <cell r="BN869" t="str">
            <v>Secretaría Ejecutiva</v>
          </cell>
          <cell r="BO869" t="str">
            <v>AA- Oficina Asesora de Memoria Institucional y del Sistema Integral para la Paz</v>
          </cell>
          <cell r="BP869" t="str">
            <v>Gustavo Adolfo Ramirez Ariza</v>
          </cell>
          <cell r="BQ869">
            <v>19452243</v>
          </cell>
          <cell r="BR869" t="str">
            <v>AA - Oficina Asesora de Memoria Institucional y del Sistema Integral para la Paz</v>
          </cell>
          <cell r="BS869" t="str">
            <v>N/A</v>
          </cell>
          <cell r="BT869" t="str">
            <v>N/A</v>
          </cell>
          <cell r="BU869" t="str">
            <v>N/A</v>
          </cell>
          <cell r="BV869" t="str">
            <v>Inversión</v>
          </cell>
          <cell r="BW869">
            <v>19125668</v>
          </cell>
          <cell r="BX869" t="str">
            <v>N/A</v>
          </cell>
          <cell r="BY869" t="str">
            <v>N/A</v>
          </cell>
          <cell r="BZ869">
            <v>9562834</v>
          </cell>
          <cell r="CA869" t="str">
            <v>N/A</v>
          </cell>
          <cell r="CB869">
            <v>113623</v>
          </cell>
          <cell r="CC869" t="str">
            <v xml:space="preserve">	687823</v>
          </cell>
          <cell r="CD869">
            <v>2022011000068</v>
          </cell>
          <cell r="CE869">
            <v>45252</v>
          </cell>
          <cell r="CF869">
            <v>45257</v>
          </cell>
          <cell r="CG869" t="str">
            <v>N/A</v>
          </cell>
          <cell r="CH869" t="str">
            <v>N/A</v>
          </cell>
          <cell r="CI869" t="str">
            <v>N/A</v>
          </cell>
          <cell r="CJ869" t="str">
            <v>N/A</v>
          </cell>
          <cell r="CK869" t="str">
            <v>N/A</v>
          </cell>
          <cell r="CL869">
            <v>0</v>
          </cell>
          <cell r="CM869" t="str">
            <v>N/A</v>
          </cell>
          <cell r="CN869">
            <v>0</v>
          </cell>
          <cell r="CO869" t="str">
            <v>N/A</v>
          </cell>
          <cell r="CP869">
            <v>0</v>
          </cell>
          <cell r="CQ869" t="str">
            <v>N/A</v>
          </cell>
          <cell r="CR869">
            <v>0</v>
          </cell>
          <cell r="CS869" t="str">
            <v>N/A</v>
          </cell>
          <cell r="CT869">
            <v>0</v>
          </cell>
          <cell r="CU869" t="str">
            <v>N/A</v>
          </cell>
          <cell r="CV869">
            <v>0</v>
          </cell>
          <cell r="CW869">
            <v>19125668</v>
          </cell>
          <cell r="CX869" t="str">
            <v>NO</v>
          </cell>
          <cell r="CY869" t="str">
            <v>N/A</v>
          </cell>
          <cell r="CZ869" t="str">
            <v>N/A</v>
          </cell>
          <cell r="DA869" t="str">
            <v>N/A</v>
          </cell>
          <cell r="DB869">
            <v>45291</v>
          </cell>
          <cell r="DC869">
            <v>45291</v>
          </cell>
          <cell r="DD869">
            <v>-51</v>
          </cell>
          <cell r="DE869" t="str">
            <v>NO</v>
          </cell>
          <cell r="DF869" t="str">
            <v>Bogotá D.C.</v>
          </cell>
          <cell r="DG869" t="str">
            <v>Cumplimiento</v>
          </cell>
          <cell r="DH869" t="str">
            <v xml:space="preserve">	I-100028220</v>
          </cell>
          <cell r="DI869">
            <v>0</v>
          </cell>
          <cell r="DJ869" t="str">
            <v xml:space="preserve">Segros Mundial </v>
          </cell>
          <cell r="DK869">
            <v>45253</v>
          </cell>
          <cell r="DL869" t="str">
            <v>2211/2023 - 30/06/2024</v>
          </cell>
          <cell r="DM869">
            <v>45257</v>
          </cell>
          <cell r="DN869" t="str">
            <v>https://jepcolombia.sharepoint.com/:b:/g/SE/DAJ/SDC/EVthdHH_vmJPrkMe9coDqJ0B1h5_miMVgg-zRnuLrlqlDQ?e=zmEHh2</v>
          </cell>
          <cell r="DO869" t="str">
            <v>Ninguna</v>
          </cell>
          <cell r="DP869" t="str">
            <v>Terminado</v>
          </cell>
          <cell r="DQ869" t="str">
            <v>Ingreso</v>
          </cell>
          <cell r="DR869" t="str">
            <v>N/A</v>
          </cell>
          <cell r="DS869" t="str">
            <v>DERECHO</v>
          </cell>
          <cell r="DT869" t="str">
            <v>ESPECIALISTA EN DERECHO LABORAL</v>
          </cell>
          <cell r="DU869" t="str">
            <v>FEMENINO</v>
          </cell>
        </row>
        <row r="870">
          <cell r="AY870" t="str">
            <v>JEP-843-2023</v>
          </cell>
          <cell r="AZ870" t="str">
            <v>JEP-CSPO-809-2023</v>
          </cell>
          <cell r="BA870" t="str">
            <v>Julieth Barrera</v>
          </cell>
          <cell r="BB870">
            <v>45233</v>
          </cell>
          <cell r="BC870" t="str">
            <v>María Alejandra Vallejo Castro</v>
          </cell>
          <cell r="BD870" t="str">
            <v>Contratos o convenios que no requieren pluralidad de ofertas</v>
          </cell>
          <cell r="BE870" t="str">
            <v>1. Prestación de servicios</v>
          </cell>
          <cell r="BF870" t="str">
            <v>Cédula de ciudadanía</v>
          </cell>
          <cell r="BG870">
            <v>1010169900</v>
          </cell>
          <cell r="BH870">
            <v>8</v>
          </cell>
          <cell r="BI870" t="str">
            <v>Persona Natural</v>
          </cell>
          <cell r="BJ870" t="str">
            <v>Bogotá D.C.</v>
          </cell>
          <cell r="BK870" t="str">
            <v>Prestar servicios profesionales para apoyar la gestión de la Oficina Asesora de Memoria Institucional y del Sistema Integral para la Paz en planes, programas y proyectos que desarrollen temas transversales especialmente en enfoques diferenciales.</v>
          </cell>
          <cell r="BL870" t="str">
            <v>Funciones de la dependencia</v>
          </cell>
          <cell r="BM870" t="str">
            <v>Harvey Danilo Suárez Morales</v>
          </cell>
          <cell r="BN870" t="str">
            <v>Secretaría Ejecutiva</v>
          </cell>
          <cell r="BO870" t="str">
            <v>AA- Oficina Asesora de Memoria Institucional y del Sistema Integral para la Paz</v>
          </cell>
          <cell r="BP870" t="str">
            <v>Gustavo Adolfo Ramirez Ariza</v>
          </cell>
          <cell r="BQ870">
            <v>19452243</v>
          </cell>
          <cell r="BR870" t="str">
            <v>AA - Oficina Asesora de Memoria Institucional y del Sistema Integral para la Paz</v>
          </cell>
          <cell r="BS870" t="str">
            <v>N/A</v>
          </cell>
          <cell r="BT870" t="str">
            <v>N/A</v>
          </cell>
          <cell r="BU870" t="str">
            <v>N/A</v>
          </cell>
          <cell r="BV870" t="str">
            <v>Inversión</v>
          </cell>
          <cell r="BW870">
            <v>19125668</v>
          </cell>
          <cell r="BX870" t="str">
            <v>N/A</v>
          </cell>
          <cell r="BY870" t="str">
            <v>N/A</v>
          </cell>
          <cell r="BZ870">
            <v>9562834</v>
          </cell>
          <cell r="CA870" t="str">
            <v>N/A</v>
          </cell>
          <cell r="CB870">
            <v>113523</v>
          </cell>
          <cell r="CC870" t="str">
            <v xml:space="preserve">	688023</v>
          </cell>
          <cell r="CD870">
            <v>2022011000068</v>
          </cell>
          <cell r="CE870">
            <v>45252</v>
          </cell>
          <cell r="CF870">
            <v>45254</v>
          </cell>
          <cell r="CG870" t="str">
            <v>N/A</v>
          </cell>
          <cell r="CH870" t="str">
            <v>N/A</v>
          </cell>
          <cell r="CI870" t="str">
            <v>N/A</v>
          </cell>
          <cell r="CJ870" t="str">
            <v>N/A</v>
          </cell>
          <cell r="CK870" t="str">
            <v>N/A</v>
          </cell>
          <cell r="CL870">
            <v>0</v>
          </cell>
          <cell r="CM870" t="str">
            <v>N/A</v>
          </cell>
          <cell r="CN870">
            <v>0</v>
          </cell>
          <cell r="CO870" t="str">
            <v>N/A</v>
          </cell>
          <cell r="CP870">
            <v>0</v>
          </cell>
          <cell r="CQ870" t="str">
            <v>N/A</v>
          </cell>
          <cell r="CR870">
            <v>0</v>
          </cell>
          <cell r="CS870" t="str">
            <v>N/A</v>
          </cell>
          <cell r="CT870">
            <v>0</v>
          </cell>
          <cell r="CU870" t="str">
            <v>N/A</v>
          </cell>
          <cell r="CV870">
            <v>0</v>
          </cell>
          <cell r="CW870">
            <v>19125668</v>
          </cell>
          <cell r="CX870" t="str">
            <v>NO</v>
          </cell>
          <cell r="CY870" t="str">
            <v>N/A</v>
          </cell>
          <cell r="CZ870" t="str">
            <v>N/A</v>
          </cell>
          <cell r="DA870" t="str">
            <v>N/A</v>
          </cell>
          <cell r="DB870">
            <v>45291</v>
          </cell>
          <cell r="DC870">
            <v>45291</v>
          </cell>
          <cell r="DD870">
            <v>-51</v>
          </cell>
          <cell r="DE870" t="str">
            <v>NO</v>
          </cell>
          <cell r="DF870" t="str">
            <v>Bogotá D.C.</v>
          </cell>
          <cell r="DG870" t="str">
            <v>Cumplimiento</v>
          </cell>
          <cell r="DH870" t="str">
            <v>11-47-101017884</v>
          </cell>
          <cell r="DI870">
            <v>0</v>
          </cell>
          <cell r="DJ870" t="str">
            <v>Seguros del Estado S.A.</v>
          </cell>
          <cell r="DK870">
            <v>45253</v>
          </cell>
          <cell r="DL870" t="str">
            <v>22/11/2023 - 10/07/2024</v>
          </cell>
          <cell r="DM870">
            <v>45254</v>
          </cell>
          <cell r="DN870" t="str">
            <v>https://jepcolombia.sharepoint.com/:b:/g/SE/DAJ/SDC/EcfEYd-i-jtEsmXi2h2xN3gBAi1K6Cv5FvhLXxvNLuefUA?e=mks1Qf</v>
          </cell>
          <cell r="DO870" t="str">
            <v>Ninguna</v>
          </cell>
          <cell r="DP870" t="str">
            <v>Terminado</v>
          </cell>
          <cell r="DQ870" t="str">
            <v>Ingreso</v>
          </cell>
          <cell r="DR870" t="str">
            <v>N/A</v>
          </cell>
          <cell r="DS870" t="str">
            <v>ANTROPOLOGÍA</v>
          </cell>
          <cell r="DT870" t="str">
            <v>MAGISTER EN HISTORIA</v>
          </cell>
          <cell r="DU870" t="str">
            <v>FEMENINO</v>
          </cell>
        </row>
        <row r="871">
          <cell r="AY871" t="str">
            <v>JEP-851-2023</v>
          </cell>
          <cell r="AZ871" t="str">
            <v>JEP-CSPO-816-2023</v>
          </cell>
          <cell r="BA871" t="str">
            <v>Mateo Avila</v>
          </cell>
          <cell r="BB871">
            <v>45245</v>
          </cell>
          <cell r="BC871" t="str">
            <v>Maria Clara Uribe Escobar</v>
          </cell>
          <cell r="BD871" t="str">
            <v>Contratos o convenios que no requieren pluralidad de ofertas</v>
          </cell>
          <cell r="BE871" t="str">
            <v>1. Prestación de servicios</v>
          </cell>
          <cell r="BF871" t="str">
            <v>Cédula de ciudadanía</v>
          </cell>
          <cell r="BG871">
            <v>53178491</v>
          </cell>
          <cell r="BH871">
            <v>0</v>
          </cell>
          <cell r="BI871" t="str">
            <v>Persona Natural</v>
          </cell>
          <cell r="BJ871" t="str">
            <v>Bogotá D.C.</v>
          </cell>
          <cell r="BK871" t="str">
            <v xml:space="preserve">Prestar servicios profesionales para apoyar y acompañar a la Oficina Asesora de Memoria Institucional y del Sistema Integral para la Paz en la formulación estratégica del proyecto de conservación de las medidas de reparación simbólica. </v>
          </cell>
          <cell r="BL871" t="str">
            <v>Funciones de la dependencia</v>
          </cell>
          <cell r="BM871" t="str">
            <v>Harvey Danilo Suárez Morales</v>
          </cell>
          <cell r="BN871" t="str">
            <v>Secretaría Ejecutiva</v>
          </cell>
          <cell r="BO871" t="str">
            <v>AA- Oficina Asesora de Memoria Institucional y del Sistema Integral para la Paz</v>
          </cell>
          <cell r="BP871" t="str">
            <v>Gustavo Adolfo Ramirez Ariza</v>
          </cell>
          <cell r="BQ871">
            <v>19452243</v>
          </cell>
          <cell r="BR871" t="str">
            <v>AA - Oficina Asesora de Memoria Institucional y del Sistema Integral para la Paz</v>
          </cell>
          <cell r="BS871" t="str">
            <v>N/A</v>
          </cell>
          <cell r="BT871" t="str">
            <v>N/A</v>
          </cell>
          <cell r="BU871" t="str">
            <v>N/A</v>
          </cell>
          <cell r="BV871" t="str">
            <v>Inversión</v>
          </cell>
          <cell r="BW871">
            <v>15179098</v>
          </cell>
          <cell r="BX871" t="str">
            <v>N/A</v>
          </cell>
          <cell r="BY871" t="str">
            <v>N/A</v>
          </cell>
          <cell r="BZ871">
            <v>7589549</v>
          </cell>
          <cell r="CA871" t="str">
            <v>N/A</v>
          </cell>
          <cell r="CB871">
            <v>113323</v>
          </cell>
          <cell r="CC871">
            <v>687623</v>
          </cell>
          <cell r="CD871">
            <v>2022011000068</v>
          </cell>
          <cell r="CE871">
            <v>45252</v>
          </cell>
          <cell r="CF871">
            <v>45254</v>
          </cell>
          <cell r="CG871" t="str">
            <v>N/A</v>
          </cell>
          <cell r="CH871" t="str">
            <v>N/A</v>
          </cell>
          <cell r="CI871" t="str">
            <v>N/A</v>
          </cell>
          <cell r="CJ871" t="str">
            <v>N/A</v>
          </cell>
          <cell r="CK871" t="str">
            <v>N/A</v>
          </cell>
          <cell r="CL871">
            <v>0</v>
          </cell>
          <cell r="CM871" t="str">
            <v>N/A</v>
          </cell>
          <cell r="CN871">
            <v>0</v>
          </cell>
          <cell r="CO871" t="str">
            <v>N/A</v>
          </cell>
          <cell r="CP871">
            <v>0</v>
          </cell>
          <cell r="CQ871" t="str">
            <v>N/A</v>
          </cell>
          <cell r="CR871">
            <v>0</v>
          </cell>
          <cell r="CS871" t="str">
            <v>N/A</v>
          </cell>
          <cell r="CT871">
            <v>0</v>
          </cell>
          <cell r="CU871" t="str">
            <v>N/A</v>
          </cell>
          <cell r="CV871">
            <v>0</v>
          </cell>
          <cell r="CW871">
            <v>15179098</v>
          </cell>
          <cell r="CX871" t="str">
            <v>NO</v>
          </cell>
          <cell r="CY871" t="str">
            <v>N/A</v>
          </cell>
          <cell r="CZ871" t="str">
            <v>N/A</v>
          </cell>
          <cell r="DA871" t="str">
            <v>N/A</v>
          </cell>
          <cell r="DB871">
            <v>45291</v>
          </cell>
          <cell r="DC871">
            <v>45291</v>
          </cell>
          <cell r="DD871">
            <v>-51</v>
          </cell>
          <cell r="DE871" t="str">
            <v>NO</v>
          </cell>
          <cell r="DF871" t="str">
            <v>Bogotá D.C.</v>
          </cell>
          <cell r="DG871" t="str">
            <v>Cumplimiento</v>
          </cell>
          <cell r="DH871" t="str">
            <v>11-45-101132561</v>
          </cell>
          <cell r="DI871">
            <v>0</v>
          </cell>
          <cell r="DJ871" t="str">
            <v>Seguros del Estado S.A.</v>
          </cell>
          <cell r="DK871">
            <v>45253</v>
          </cell>
          <cell r="DL871" t="str">
            <v>22/11/2023 - 10/07/2024</v>
          </cell>
          <cell r="DM871">
            <v>45253</v>
          </cell>
          <cell r="DN871" t="str">
            <v>No se encuentra en la carpeta revisado 23/01/2024</v>
          </cell>
          <cell r="DO871" t="str">
            <v>Ninguna</v>
          </cell>
          <cell r="DP871" t="str">
            <v>Terminado</v>
          </cell>
          <cell r="DQ871" t="str">
            <v>Ingreso</v>
          </cell>
          <cell r="DR871" t="str">
            <v>N/A</v>
          </cell>
          <cell r="DS871" t="str">
            <v>ANTROPOLOGÍA</v>
          </cell>
          <cell r="DT871" t="str">
            <v>N/A</v>
          </cell>
          <cell r="DU871" t="str">
            <v>FEMENINO</v>
          </cell>
        </row>
        <row r="872">
          <cell r="AY872" t="str">
            <v>JEP-852-2023</v>
          </cell>
          <cell r="AZ872" t="str">
            <v>JEP-CSPO-817-2023</v>
          </cell>
          <cell r="BA872" t="str">
            <v>Mateo Avila</v>
          </cell>
          <cell r="BB872">
            <v>45245</v>
          </cell>
          <cell r="BC872" t="str">
            <v>Myriam Astrid Loaiza Rios</v>
          </cell>
          <cell r="BD872" t="str">
            <v>Contratos o convenios que no requieren pluralidad de ofertas</v>
          </cell>
          <cell r="BE872" t="str">
            <v>1. Prestación de servicios</v>
          </cell>
          <cell r="BF872" t="str">
            <v>Cédula de ciudadanía</v>
          </cell>
          <cell r="BG872">
            <v>51982863</v>
          </cell>
          <cell r="BH872">
            <v>8</v>
          </cell>
          <cell r="BI872" t="str">
            <v>Persona Natural</v>
          </cell>
          <cell r="BJ872" t="str">
            <v>Bogotá D.C.</v>
          </cell>
          <cell r="BK872" t="str">
            <v xml:space="preserve">Prestar servicios profesionales para apoyar a la Oficina Asesora de Memoria Institucional y del Sistema Integral para la Paz en la formulación de las políticas, planes, programas y proyectos para la conformación, conservación, preservación, acceso y difusión de la memoria institucional. </v>
          </cell>
          <cell r="BL872" t="str">
            <v>Funciones de la dependencia</v>
          </cell>
          <cell r="BM872" t="str">
            <v>Harvey Danilo Suárez Morales</v>
          </cell>
          <cell r="BN872" t="str">
            <v>Secretaría Ejecutiva</v>
          </cell>
          <cell r="BO872" t="str">
            <v>AA- Oficina Asesora de Memoria Institucional y del Sistema Integral para la Paz</v>
          </cell>
          <cell r="BP872" t="str">
            <v>Gustavo Adolfo Ramirez Ariza</v>
          </cell>
          <cell r="BQ872">
            <v>19452243</v>
          </cell>
          <cell r="BR872" t="str">
            <v>AA - Oficina Asesora de Memoria Institucional y del Sistema Integral para la Paz</v>
          </cell>
          <cell r="BS872" t="str">
            <v>N/A</v>
          </cell>
          <cell r="BT872" t="str">
            <v>N/A</v>
          </cell>
          <cell r="BU872" t="str">
            <v>N/A</v>
          </cell>
          <cell r="BV872" t="str">
            <v>Inversión</v>
          </cell>
          <cell r="BW872">
            <v>24893724</v>
          </cell>
          <cell r="BX872" t="str">
            <v>N/A</v>
          </cell>
          <cell r="BY872" t="str">
            <v>N/A</v>
          </cell>
          <cell r="BZ872">
            <v>12446862</v>
          </cell>
          <cell r="CA872" t="str">
            <v>N/A</v>
          </cell>
          <cell r="CB872">
            <v>113223</v>
          </cell>
          <cell r="CC872">
            <v>695423</v>
          </cell>
          <cell r="CD872">
            <v>2022011000068</v>
          </cell>
          <cell r="CE872">
            <v>45253</v>
          </cell>
          <cell r="CF872">
            <v>45254</v>
          </cell>
          <cell r="CG872" t="str">
            <v>N/A</v>
          </cell>
          <cell r="CH872" t="str">
            <v>N/A</v>
          </cell>
          <cell r="CI872" t="str">
            <v>N/A</v>
          </cell>
          <cell r="CJ872" t="str">
            <v>N/A</v>
          </cell>
          <cell r="CK872" t="str">
            <v>N/A</v>
          </cell>
          <cell r="CL872">
            <v>0</v>
          </cell>
          <cell r="CM872" t="str">
            <v>N/A</v>
          </cell>
          <cell r="CN872">
            <v>0</v>
          </cell>
          <cell r="CO872" t="str">
            <v>N/A</v>
          </cell>
          <cell r="CP872">
            <v>0</v>
          </cell>
          <cell r="CQ872" t="str">
            <v>N/A</v>
          </cell>
          <cell r="CR872">
            <v>0</v>
          </cell>
          <cell r="CS872" t="str">
            <v>N/A</v>
          </cell>
          <cell r="CT872">
            <v>0</v>
          </cell>
          <cell r="CU872" t="str">
            <v>N/A</v>
          </cell>
          <cell r="CV872">
            <v>0</v>
          </cell>
          <cell r="CW872">
            <v>24893724</v>
          </cell>
          <cell r="CX872" t="str">
            <v>NO</v>
          </cell>
          <cell r="CY872" t="str">
            <v>N/A</v>
          </cell>
          <cell r="CZ872" t="str">
            <v>N/A</v>
          </cell>
          <cell r="DA872" t="str">
            <v>N/A</v>
          </cell>
          <cell r="DB872">
            <v>45291</v>
          </cell>
          <cell r="DC872">
            <v>45291</v>
          </cell>
          <cell r="DD872">
            <v>-51</v>
          </cell>
          <cell r="DE872" t="str">
            <v>NO</v>
          </cell>
          <cell r="DF872" t="str">
            <v>Bogotá D.C.</v>
          </cell>
          <cell r="DG872" t="str">
            <v>Cumplimiento</v>
          </cell>
          <cell r="DH872" t="str">
            <v>380-47-994000139195</v>
          </cell>
          <cell r="DI872">
            <v>0</v>
          </cell>
          <cell r="DJ872" t="str">
            <v>Aseguradora de Colombia</v>
          </cell>
          <cell r="DK872">
            <v>45253</v>
          </cell>
          <cell r="DL872" t="str">
            <v>23/11/2023 - 03/07/2024</v>
          </cell>
          <cell r="DM872">
            <v>45254</v>
          </cell>
          <cell r="DN872" t="str">
            <v>No se encuentra en la carpeta revisado 23/01/2024</v>
          </cell>
          <cell r="DO872" t="str">
            <v>Ninguna</v>
          </cell>
          <cell r="DP872" t="str">
            <v>Terminado</v>
          </cell>
          <cell r="DQ872" t="str">
            <v>Ingreso</v>
          </cell>
          <cell r="DR872" t="str">
            <v>N/A</v>
          </cell>
          <cell r="DS872" t="str">
            <v>RESTAURACIÓN DE BIENES MUEBLES</v>
          </cell>
          <cell r="DT872" t="str">
            <v>N/A</v>
          </cell>
          <cell r="DU872" t="str">
            <v>FEMENINO</v>
          </cell>
        </row>
        <row r="873">
          <cell r="AY873" t="str">
            <v>JEP-853-2023</v>
          </cell>
          <cell r="AZ873" t="str">
            <v>JEP-CSPO-818-2023</v>
          </cell>
          <cell r="BA873" t="str">
            <v>Mateo Avila</v>
          </cell>
          <cell r="BB873">
            <v>45245</v>
          </cell>
          <cell r="BC873" t="str">
            <v>Andres Eduardo Pedraza Tabares</v>
          </cell>
          <cell r="BD873" t="str">
            <v>Contratos o convenios que no requieren pluralidad de ofertas</v>
          </cell>
          <cell r="BE873" t="str">
            <v>1. Prestación de servicios</v>
          </cell>
          <cell r="BF873" t="str">
            <v>Cédula de ciudadanía</v>
          </cell>
          <cell r="BG873">
            <v>91506034</v>
          </cell>
          <cell r="BH873">
            <v>4</v>
          </cell>
          <cell r="BI873" t="str">
            <v>Persona Natural</v>
          </cell>
          <cell r="BJ873" t="str">
            <v>Bogotá D.C.</v>
          </cell>
          <cell r="BK873" t="str">
            <v xml:space="preserve">Prestar servicios profesionales para apoyar y acompañar la gestión administrativa, operativa y de difusión de la Oficina Asesora de Memoria Institucional y del Sistema Integral para la Paz. </v>
          </cell>
          <cell r="BL873" t="str">
            <v>Funciones de la dependencia</v>
          </cell>
          <cell r="BM873" t="str">
            <v>Harvey Danilo Suárez Morales</v>
          </cell>
          <cell r="BN873" t="str">
            <v>Secretaría Ejecutiva</v>
          </cell>
          <cell r="BO873" t="str">
            <v>AA- Oficina Asesora de Memoria Institucional y del Sistema Integral para la Paz</v>
          </cell>
          <cell r="BP873" t="str">
            <v>Gustavo Adolfo Ramirez Ariza</v>
          </cell>
          <cell r="BQ873">
            <v>19452243</v>
          </cell>
          <cell r="BR873" t="str">
            <v>AA - Oficina Asesora de Memoria Institucional y del Sistema Integral para la Paz</v>
          </cell>
          <cell r="BS873" t="str">
            <v>N/A</v>
          </cell>
          <cell r="BT873" t="str">
            <v>N/A</v>
          </cell>
          <cell r="BU873" t="str">
            <v>N/A</v>
          </cell>
          <cell r="BV873" t="str">
            <v>Inversión</v>
          </cell>
          <cell r="BW873">
            <v>15179098</v>
          </cell>
          <cell r="BX873" t="str">
            <v>N/A</v>
          </cell>
          <cell r="BY873" t="str">
            <v>N/A</v>
          </cell>
          <cell r="BZ873">
            <v>7589549</v>
          </cell>
          <cell r="CA873" t="str">
            <v>N/A</v>
          </cell>
          <cell r="CB873">
            <v>118323</v>
          </cell>
          <cell r="CC873">
            <v>687723</v>
          </cell>
          <cell r="CD873">
            <v>2022011000068</v>
          </cell>
          <cell r="CE873">
            <v>45252</v>
          </cell>
          <cell r="CF873">
            <v>45254</v>
          </cell>
          <cell r="CG873" t="str">
            <v>N/A</v>
          </cell>
          <cell r="CH873" t="str">
            <v>N/A</v>
          </cell>
          <cell r="CI873" t="str">
            <v>N/A</v>
          </cell>
          <cell r="CJ873" t="str">
            <v>N/A</v>
          </cell>
          <cell r="CK873" t="str">
            <v>N/A</v>
          </cell>
          <cell r="CL873">
            <v>0</v>
          </cell>
          <cell r="CM873" t="str">
            <v>N/A</v>
          </cell>
          <cell r="CN873">
            <v>0</v>
          </cell>
          <cell r="CO873" t="str">
            <v>N/A</v>
          </cell>
          <cell r="CP873">
            <v>0</v>
          </cell>
          <cell r="CQ873" t="str">
            <v>N/A</v>
          </cell>
          <cell r="CR873">
            <v>0</v>
          </cell>
          <cell r="CS873" t="str">
            <v>N/A</v>
          </cell>
          <cell r="CT873">
            <v>0</v>
          </cell>
          <cell r="CU873" t="str">
            <v>N/A</v>
          </cell>
          <cell r="CV873">
            <v>0</v>
          </cell>
          <cell r="CW873">
            <v>15179098</v>
          </cell>
          <cell r="CX873" t="str">
            <v>NO</v>
          </cell>
          <cell r="CY873" t="str">
            <v>N/A</v>
          </cell>
          <cell r="CZ873" t="str">
            <v>N/A</v>
          </cell>
          <cell r="DA873" t="str">
            <v>N/A</v>
          </cell>
          <cell r="DB873">
            <v>45291</v>
          </cell>
          <cell r="DC873">
            <v>45291</v>
          </cell>
          <cell r="DD873">
            <v>-51</v>
          </cell>
          <cell r="DE873" t="str">
            <v>NO</v>
          </cell>
          <cell r="DF873" t="str">
            <v>Bogotá D.C.</v>
          </cell>
          <cell r="DG873" t="str">
            <v>Cumplimiento</v>
          </cell>
          <cell r="DH873" t="str">
            <v>11-45-101132565</v>
          </cell>
          <cell r="DI873">
            <v>0</v>
          </cell>
          <cell r="DJ873" t="str">
            <v>Seguros del Estado S.A.</v>
          </cell>
          <cell r="DK873">
            <v>45253</v>
          </cell>
          <cell r="DL873" t="str">
            <v>22/11/2023 - 30/06/2024</v>
          </cell>
          <cell r="DM873">
            <v>45254</v>
          </cell>
          <cell r="DN873" t="str">
            <v>No se encuentra en la carpeta revisado 23/01/2024</v>
          </cell>
          <cell r="DO873" t="str">
            <v>Ninguna</v>
          </cell>
          <cell r="DP873" t="str">
            <v>Terminado</v>
          </cell>
          <cell r="DQ873" t="str">
            <v>Ingreso</v>
          </cell>
          <cell r="DR873" t="str">
            <v>N/A</v>
          </cell>
          <cell r="DS873" t="str">
            <v>REALIZADOR DE CINE Y TELEVISIÓN</v>
          </cell>
          <cell r="DT873" t="str">
            <v>N/A</v>
          </cell>
          <cell r="DU873" t="str">
            <v>MASCULINO</v>
          </cell>
        </row>
        <row r="874">
          <cell r="AY874" t="str">
            <v>JEP-828-2023</v>
          </cell>
          <cell r="AZ874" t="str">
            <v>JEP-CSPO-798-2023</v>
          </cell>
          <cell r="BA874" t="str">
            <v>Arinson Ruiz</v>
          </cell>
          <cell r="BB874">
            <v>45218</v>
          </cell>
          <cell r="BC874" t="str">
            <v xml:space="preserve">Fernando Eugenio Navarro Vargas </v>
          </cell>
          <cell r="BD874" t="str">
            <v>Contratos o convenios que no requieren pluralidad de ofertas</v>
          </cell>
          <cell r="BE874" t="str">
            <v>1. Prestación de servicios</v>
          </cell>
          <cell r="BF874" t="str">
            <v>Cédula de ciudadanía</v>
          </cell>
          <cell r="BG874">
            <v>16738760</v>
          </cell>
          <cell r="BH874">
            <v>6</v>
          </cell>
          <cell r="BI874" t="str">
            <v>Persona Natural</v>
          </cell>
          <cell r="BJ874" t="str">
            <v>Bogotá D.C.</v>
          </cell>
          <cell r="BK874" t="str">
            <v>Asesorar y acompañar a la Secretaría Ejecutiva en la estructuración, planeación técnica y financiera de proyectos de justicia restaurativa, así como en la puesta en marcha de los componentes restaurativos sustanciales y procedimentales con otras dependencias y órganos de la Jurisdicción Especial para la Paz</v>
          </cell>
          <cell r="BL874" t="str">
            <v>Funciones de la dependencia</v>
          </cell>
          <cell r="BM874" t="str">
            <v>Harvey Danilo Suárez Morales</v>
          </cell>
          <cell r="BN874" t="str">
            <v>Secretaría Ejecutiva</v>
          </cell>
          <cell r="BO874" t="str">
            <v>AA- Oficina Asesora de Estructuración de Proyectos</v>
          </cell>
          <cell r="BP874" t="str">
            <v>Rosemberg Leguizamon Vargas</v>
          </cell>
          <cell r="BQ874">
            <v>79649197</v>
          </cell>
          <cell r="BR874" t="str">
            <v>AA - Oficina Asesora de Estructuración de Proyectos</v>
          </cell>
          <cell r="BS874" t="str">
            <v>N/A</v>
          </cell>
          <cell r="BT874" t="str">
            <v>N/A</v>
          </cell>
          <cell r="BU874" t="str">
            <v>N/A</v>
          </cell>
          <cell r="BV874" t="str">
            <v>Inversión</v>
          </cell>
          <cell r="BW874">
            <v>57265674</v>
          </cell>
          <cell r="BX874" t="str">
            <v>N/A</v>
          </cell>
          <cell r="BY874" t="str">
            <v>N/A</v>
          </cell>
          <cell r="BZ874">
            <v>23860701</v>
          </cell>
          <cell r="CA874" t="str">
            <v>N/A</v>
          </cell>
          <cell r="CB874">
            <v>112323</v>
          </cell>
          <cell r="CC874">
            <v>620623</v>
          </cell>
          <cell r="CD874">
            <v>2022011000068</v>
          </cell>
          <cell r="CE874">
            <v>45222</v>
          </cell>
          <cell r="CF874">
            <v>45223</v>
          </cell>
          <cell r="CG874" t="str">
            <v>N/A</v>
          </cell>
          <cell r="CH874" t="str">
            <v>N/A</v>
          </cell>
          <cell r="CI874" t="str">
            <v>N/A</v>
          </cell>
          <cell r="CJ874" t="str">
            <v>N/A</v>
          </cell>
          <cell r="CK874" t="str">
            <v>N/A</v>
          </cell>
          <cell r="CL874">
            <v>0</v>
          </cell>
          <cell r="CM874" t="str">
            <v>N/A</v>
          </cell>
          <cell r="CN874">
            <v>0</v>
          </cell>
          <cell r="CO874" t="str">
            <v>N/A</v>
          </cell>
          <cell r="CP874">
            <v>0</v>
          </cell>
          <cell r="CQ874" t="str">
            <v>N/A</v>
          </cell>
          <cell r="CR874">
            <v>0</v>
          </cell>
          <cell r="CS874" t="str">
            <v>N/A</v>
          </cell>
          <cell r="CT874">
            <v>0</v>
          </cell>
          <cell r="CU874" t="str">
            <v>N/A</v>
          </cell>
          <cell r="CV874">
            <v>0</v>
          </cell>
          <cell r="CW874">
            <v>57265674</v>
          </cell>
          <cell r="CX874" t="str">
            <v>NO</v>
          </cell>
          <cell r="CY874" t="str">
            <v>N/A</v>
          </cell>
          <cell r="CZ874" t="str">
            <v>N/A</v>
          </cell>
          <cell r="DA874" t="str">
            <v>N/A</v>
          </cell>
          <cell r="DB874">
            <v>45291</v>
          </cell>
          <cell r="DC874">
            <v>45291</v>
          </cell>
          <cell r="DD874">
            <v>-51</v>
          </cell>
          <cell r="DE874" t="str">
            <v>NO</v>
          </cell>
          <cell r="DF874" t="str">
            <v>Bogotá D.C.</v>
          </cell>
          <cell r="DG874" t="str">
            <v>Cumplimiento</v>
          </cell>
          <cell r="DH874" t="str">
            <v>21-47-101032885</v>
          </cell>
          <cell r="DI874">
            <v>0</v>
          </cell>
          <cell r="DJ874" t="str">
            <v>Seguros del Estado S.A.</v>
          </cell>
          <cell r="DK874">
            <v>45222</v>
          </cell>
          <cell r="DL874" t="str">
            <v>19/10/2023 - 31/07/2024</v>
          </cell>
          <cell r="DM874">
            <v>45223</v>
          </cell>
          <cell r="DN874" t="str">
            <v>https://jepcolombia.sharepoint.com/:b:/g/SE/DAJ/SDC/EQ93Zzv9B8dOtEp7tAJ3-iwBhkzWF1TMiEQdlgX2Gp4zAw?e=sGkeOM</v>
          </cell>
          <cell r="DO874" t="str">
            <v>Ninguna</v>
          </cell>
          <cell r="DP874" t="str">
            <v>Terminado</v>
          </cell>
          <cell r="DQ874" t="str">
            <v>Ingreso</v>
          </cell>
          <cell r="DR874" t="str">
            <v>N/A</v>
          </cell>
          <cell r="DS874" t="str">
            <v>SOCIOLOGÍA</v>
          </cell>
          <cell r="DT874" t="str">
            <v>N/A</v>
          </cell>
          <cell r="DU874" t="str">
            <v>MASCULINO</v>
          </cell>
        </row>
        <row r="875">
          <cell r="AY875" t="str">
            <v>JEP-901-2023</v>
          </cell>
          <cell r="AZ875" t="str">
            <v>JEP-IPI-012-2023</v>
          </cell>
          <cell r="BA875" t="str">
            <v>Arinson Ruiz</v>
          </cell>
          <cell r="BB875">
            <v>45267</v>
          </cell>
          <cell r="BC875" t="str">
            <v>INDUSTRIAS M&amp;V SAS</v>
          </cell>
          <cell r="BD875" t="str">
            <v>Invitación Pública inferior a 450SMMLV</v>
          </cell>
          <cell r="BE875" t="str">
            <v>3. Suministro</v>
          </cell>
          <cell r="BF875" t="str">
            <v>NIT</v>
          </cell>
          <cell r="BG875">
            <v>901290051</v>
          </cell>
          <cell r="BH875">
            <v>7</v>
          </cell>
          <cell r="BI875" t="str">
            <v>Persona Jurídica</v>
          </cell>
          <cell r="BJ875" t="str">
            <v>Bogotá D.C.</v>
          </cell>
          <cell r="BK875" t="str">
            <v xml:space="preserve">Adecuar el cableado estructurado y eléctrico regulado existente y suministrar el requerido en la sede y las oficinas de la Jurisdicción Especial para la Paz - JEP </v>
          </cell>
          <cell r="BL875" t="str">
            <v>Funciones de la dependencia</v>
          </cell>
          <cell r="BM875" t="str">
            <v>Nestor Julio Corredor Niampira (Encargado)</v>
          </cell>
          <cell r="BN875" t="str">
            <v>Dirección de Tecnologías de la Información</v>
          </cell>
          <cell r="BO875" t="str">
            <v>C- Dirección de TI</v>
          </cell>
          <cell r="BP875" t="str">
            <v>Luis Alejandro Sánchez Lozano</v>
          </cell>
          <cell r="BQ875">
            <v>1024497934</v>
          </cell>
          <cell r="BR875" t="str">
            <v>C- Dirección de TI</v>
          </cell>
          <cell r="BS875" t="str">
            <v>N/A</v>
          </cell>
          <cell r="BT875" t="str">
            <v>N/A</v>
          </cell>
          <cell r="BU875" t="str">
            <v>N/A</v>
          </cell>
          <cell r="BV875" t="str">
            <v>Inversión</v>
          </cell>
          <cell r="BW875">
            <v>241636406</v>
          </cell>
          <cell r="BX875" t="str">
            <v>N/A</v>
          </cell>
          <cell r="BY875" t="str">
            <v>N/A</v>
          </cell>
          <cell r="BZ875" t="str">
            <v>N/A</v>
          </cell>
          <cell r="CA875" t="str">
            <v>N/A</v>
          </cell>
          <cell r="CB875">
            <v>117823</v>
          </cell>
          <cell r="CC875">
            <v>744323</v>
          </cell>
          <cell r="CD875">
            <v>2022011000049</v>
          </cell>
          <cell r="CE875">
            <v>45272</v>
          </cell>
          <cell r="CF875">
            <v>45274</v>
          </cell>
          <cell r="CG875" t="str">
            <v>N/A</v>
          </cell>
          <cell r="CH875" t="str">
            <v>N/A</v>
          </cell>
          <cell r="CI875" t="str">
            <v>N/A</v>
          </cell>
          <cell r="CJ875" t="str">
            <v>N/A</v>
          </cell>
          <cell r="CK875" t="str">
            <v>N/A</v>
          </cell>
          <cell r="CL875">
            <v>0</v>
          </cell>
          <cell r="CM875" t="str">
            <v>N/A</v>
          </cell>
          <cell r="CN875">
            <v>0</v>
          </cell>
          <cell r="CO875" t="str">
            <v>N/A</v>
          </cell>
          <cell r="CP875">
            <v>0</v>
          </cell>
          <cell r="CQ875" t="str">
            <v>N/A</v>
          </cell>
          <cell r="CR875">
            <v>0</v>
          </cell>
          <cell r="CS875" t="str">
            <v>N/A</v>
          </cell>
          <cell r="CT875">
            <v>0</v>
          </cell>
          <cell r="CU875">
            <v>0</v>
          </cell>
          <cell r="CV875">
            <v>0</v>
          </cell>
          <cell r="CW875">
            <v>241636406</v>
          </cell>
          <cell r="CX875" t="str">
            <v>NO</v>
          </cell>
          <cell r="CY875" t="str">
            <v>N/A</v>
          </cell>
          <cell r="CZ875" t="str">
            <v>N/A</v>
          </cell>
          <cell r="DA875" t="str">
            <v>N/A</v>
          </cell>
          <cell r="DB875">
            <v>45291</v>
          </cell>
          <cell r="DC875">
            <v>45291</v>
          </cell>
          <cell r="DD875">
            <v>-51</v>
          </cell>
          <cell r="DE875" t="str">
            <v>SI</v>
          </cell>
          <cell r="DF875" t="str">
            <v>Bogotá D.C.</v>
          </cell>
          <cell r="DG875" t="str">
            <v>Cumplimiento 
Responsabilidad Civil extracontractual</v>
          </cell>
          <cell r="DH875" t="str">
            <v xml:space="preserve">21-40-101223926
21-45-101430825
</v>
          </cell>
          <cell r="DI875">
            <v>0</v>
          </cell>
          <cell r="DJ875" t="str">
            <v>Seguros del Estado S.A</v>
          </cell>
          <cell r="DK875" t="str">
            <v>07/12/2023
07/12/2023</v>
          </cell>
          <cell r="DL875" t="str">
            <v>07/12/2023 - 31/122023
07/12/2023 - 31/122026</v>
          </cell>
          <cell r="DM875">
            <v>45274</v>
          </cell>
          <cell r="DN875" t="str">
            <v>No se encuentra en la carpeta revisado 23/01/2024</v>
          </cell>
          <cell r="DO875" t="str">
            <v>Acta y designación sin firmar 25/12/2023
Documentos siguen sin ser firmados 5/01/2023</v>
          </cell>
          <cell r="DP875" t="str">
            <v>Terminado</v>
          </cell>
          <cell r="DQ875" t="str">
            <v>Ingreso</v>
          </cell>
          <cell r="DR875" t="str">
            <v>N/A</v>
          </cell>
          <cell r="DS875" t="str">
            <v>N/A</v>
          </cell>
          <cell r="DT875" t="str">
            <v>N/A</v>
          </cell>
          <cell r="DU875" t="str">
            <v>N/A</v>
          </cell>
        </row>
        <row r="876">
          <cell r="AY876" t="str">
            <v>JEP-892-2023</v>
          </cell>
          <cell r="AZ876" t="str">
            <v>JEP-CSPO-852-2023</v>
          </cell>
          <cell r="BA876" t="str">
            <v>Paola Casas</v>
          </cell>
          <cell r="BB876">
            <v>45266</v>
          </cell>
          <cell r="BC876" t="str">
            <v>Sergio Mateo Avila Nausa</v>
          </cell>
          <cell r="BD876" t="str">
            <v>Contratos o convenios que no requieren pluralidad de ofertas</v>
          </cell>
          <cell r="BE876" t="str">
            <v>1. Prestación de servicios</v>
          </cell>
          <cell r="BF876" t="str">
            <v>Cédula de ciudadanía</v>
          </cell>
          <cell r="BG876">
            <v>1077086054</v>
          </cell>
          <cell r="BH876">
            <v>8</v>
          </cell>
          <cell r="BI876" t="str">
            <v>Persona Natural</v>
          </cell>
          <cell r="BJ876" t="str">
            <v>Bogotá D.C.</v>
          </cell>
          <cell r="BK876" t="str">
            <v>Prestar servicios profesionales para apoyar la gestión jurídica de la subdirección de contratación en los diferentes procesos y trámites que le sean asignados.</v>
          </cell>
          <cell r="BL876" t="str">
            <v>Funciones de la dependencia</v>
          </cell>
          <cell r="BM876" t="str">
            <v>Harvey Danilo Suarez Morales</v>
          </cell>
          <cell r="BN876" t="str">
            <v>Secretaría Ejecutiva</v>
          </cell>
          <cell r="BO876" t="str">
            <v xml:space="preserve">EE- Subdirección de Contratación </v>
          </cell>
          <cell r="BP876" t="str">
            <v>Fabio Leonardo Muñoz</v>
          </cell>
          <cell r="BQ876">
            <v>80769053</v>
          </cell>
          <cell r="BR876" t="str">
            <v xml:space="preserve">EE - Subdirección de Contratación </v>
          </cell>
          <cell r="BS876" t="str">
            <v>N/A</v>
          </cell>
          <cell r="BT876" t="str">
            <v>N/A</v>
          </cell>
          <cell r="BU876" t="str">
            <v>N/A</v>
          </cell>
          <cell r="BV876" t="str">
            <v>Inversión</v>
          </cell>
          <cell r="BW876">
            <v>121847551</v>
          </cell>
          <cell r="BX876" t="str">
            <v>N/A</v>
          </cell>
          <cell r="BY876" t="str">
            <v>N/A</v>
          </cell>
          <cell r="BZ876">
            <v>8925000</v>
          </cell>
          <cell r="CA876">
            <v>9746100</v>
          </cell>
          <cell r="CB876" t="str">
            <v>124223
113823</v>
          </cell>
          <cell r="CC876" t="str">
            <v>1023
747523</v>
          </cell>
          <cell r="CD876">
            <v>2022011000068</v>
          </cell>
          <cell r="CE876">
            <v>45274</v>
          </cell>
          <cell r="CF876">
            <v>45275</v>
          </cell>
          <cell r="CG876" t="str">
            <v>N/A</v>
          </cell>
          <cell r="CH876" t="str">
            <v>N/A</v>
          </cell>
          <cell r="CI876" t="str">
            <v>N/A</v>
          </cell>
          <cell r="CJ876" t="str">
            <v>N/A</v>
          </cell>
          <cell r="CK876" t="str">
            <v>N/A</v>
          </cell>
          <cell r="CL876">
            <v>0</v>
          </cell>
          <cell r="CM876" t="str">
            <v>N/A</v>
          </cell>
          <cell r="CN876">
            <v>0</v>
          </cell>
          <cell r="CO876" t="str">
            <v>N/A</v>
          </cell>
          <cell r="CP876">
            <v>0</v>
          </cell>
          <cell r="CQ876" t="str">
            <v>N/A</v>
          </cell>
          <cell r="CR876">
            <v>0</v>
          </cell>
          <cell r="CS876" t="str">
            <v>N/A</v>
          </cell>
          <cell r="CT876">
            <v>0</v>
          </cell>
          <cell r="CU876">
            <v>0</v>
          </cell>
          <cell r="CV876">
            <v>0</v>
          </cell>
          <cell r="CW876">
            <v>121847551</v>
          </cell>
          <cell r="CX876" t="str">
            <v>SI</v>
          </cell>
          <cell r="CY876" t="str">
            <v>N/A</v>
          </cell>
          <cell r="CZ876" t="str">
            <v>N/A</v>
          </cell>
          <cell r="DA876" t="str">
            <v>N/A</v>
          </cell>
          <cell r="DB876">
            <v>45657</v>
          </cell>
          <cell r="DC876">
            <v>45657</v>
          </cell>
          <cell r="DD876">
            <v>315</v>
          </cell>
          <cell r="DE876" t="str">
            <v>NO</v>
          </cell>
          <cell r="DF876" t="str">
            <v>Bogotá D.C.</v>
          </cell>
          <cell r="DG876" t="str">
            <v xml:space="preserve">Cumplimiento </v>
          </cell>
          <cell r="DH876" t="str">
            <v>25-47-101004699</v>
          </cell>
          <cell r="DI876">
            <v>0</v>
          </cell>
          <cell r="DJ876" t="str">
            <v>Seguros del Estado S.A</v>
          </cell>
          <cell r="DK876">
            <v>45275</v>
          </cell>
          <cell r="DL876" t="str">
            <v>14/12/2023 - 01/07/2025</v>
          </cell>
          <cell r="DM876">
            <v>45275</v>
          </cell>
          <cell r="DN876" t="str">
            <v>No se encuentra en la carpeta revisado 23/01/2024</v>
          </cell>
          <cell r="DO876" t="str">
            <v>Ninguna</v>
          </cell>
          <cell r="DP876" t="str">
            <v>En ejecución</v>
          </cell>
          <cell r="DQ876" t="str">
            <v>Ingreso</v>
          </cell>
          <cell r="DR876" t="str">
            <v>N/A</v>
          </cell>
          <cell r="DS876" t="str">
            <v>DERECHO</v>
          </cell>
          <cell r="DT876" t="str">
            <v>N/A</v>
          </cell>
          <cell r="DU876" t="str">
            <v>MASCULINO</v>
          </cell>
        </row>
        <row r="877">
          <cell r="AY877" t="str">
            <v>JEP-893-2023</v>
          </cell>
          <cell r="AZ877" t="str">
            <v>JEP-CSPO-853-2023</v>
          </cell>
          <cell r="BA877" t="str">
            <v>Paola Casas</v>
          </cell>
          <cell r="BB877">
            <v>45266</v>
          </cell>
          <cell r="BC877" t="str">
            <v>Ana Maria Angel Gordillo</v>
          </cell>
          <cell r="BD877" t="str">
            <v>Contratos o convenios que no requieren pluralidad de ofertas</v>
          </cell>
          <cell r="BE877" t="str">
            <v>1. Prestación de servicios</v>
          </cell>
          <cell r="BF877" t="str">
            <v>Cédula de ciudadanía</v>
          </cell>
          <cell r="BG877">
            <v>1014189865</v>
          </cell>
          <cell r="BH877">
            <v>8</v>
          </cell>
          <cell r="BI877" t="str">
            <v>Persona Natural</v>
          </cell>
          <cell r="BJ877" t="str">
            <v>Bogotá D.C.</v>
          </cell>
          <cell r="BK877" t="str">
            <v>Prestar servicios profesionales para apoyar a la Subdirección de Contratación de la JEP,  en la preparación de insumos para respuestas a requerimientos, informes, reportes y demás solicitudes internas y de entes de control relacionadas con la gestión contractual de la Entidad</v>
          </cell>
          <cell r="BL877" t="str">
            <v>Funciones de la dependencia</v>
          </cell>
          <cell r="BM877" t="str">
            <v>Harvey Danilo Suarez Morales</v>
          </cell>
          <cell r="BN877" t="str">
            <v>Secretaría Ejecutiva</v>
          </cell>
          <cell r="BO877" t="str">
            <v xml:space="preserve">EE- Subdirección de Contratación </v>
          </cell>
          <cell r="BP877" t="str">
            <v>Fabio Leonardo Muñoz</v>
          </cell>
          <cell r="BQ877">
            <v>80769053</v>
          </cell>
          <cell r="BR877" t="str">
            <v xml:space="preserve">EE - Subdirección de Contratación </v>
          </cell>
          <cell r="BS877" t="str">
            <v>N/A</v>
          </cell>
          <cell r="BT877" t="str">
            <v>N/A</v>
          </cell>
          <cell r="BU877" t="str">
            <v>N/A</v>
          </cell>
          <cell r="BV877" t="str">
            <v>Inversión</v>
          </cell>
          <cell r="BW877">
            <v>87033965</v>
          </cell>
          <cell r="BX877" t="str">
            <v>N/A</v>
          </cell>
          <cell r="BY877" t="str">
            <v>N/A</v>
          </cell>
          <cell r="BZ877">
            <v>6375000</v>
          </cell>
          <cell r="CA877">
            <v>6961500</v>
          </cell>
          <cell r="CB877" t="str">
            <v>114323
124223</v>
          </cell>
          <cell r="CC877" t="str">
            <v>1123
747623</v>
          </cell>
          <cell r="CD877">
            <v>2022011000068</v>
          </cell>
          <cell r="CE877">
            <v>45274</v>
          </cell>
          <cell r="CF877">
            <v>45275</v>
          </cell>
          <cell r="CG877" t="str">
            <v>N/A</v>
          </cell>
          <cell r="CH877" t="str">
            <v>N/A</v>
          </cell>
          <cell r="CI877" t="str">
            <v>N/A</v>
          </cell>
          <cell r="CJ877" t="str">
            <v>N/A</v>
          </cell>
          <cell r="CK877" t="str">
            <v>N/A</v>
          </cell>
          <cell r="CL877">
            <v>0</v>
          </cell>
          <cell r="CM877" t="str">
            <v>N/A</v>
          </cell>
          <cell r="CN877">
            <v>0</v>
          </cell>
          <cell r="CO877" t="str">
            <v>N/A</v>
          </cell>
          <cell r="CP877">
            <v>0</v>
          </cell>
          <cell r="CQ877" t="str">
            <v>N/A</v>
          </cell>
          <cell r="CR877">
            <v>0</v>
          </cell>
          <cell r="CS877" t="str">
            <v>N/A</v>
          </cell>
          <cell r="CT877">
            <v>0</v>
          </cell>
          <cell r="CU877">
            <v>0</v>
          </cell>
          <cell r="CV877">
            <v>0</v>
          </cell>
          <cell r="CW877">
            <v>87033965</v>
          </cell>
          <cell r="CX877" t="str">
            <v>SI</v>
          </cell>
          <cell r="CY877">
            <v>83538000</v>
          </cell>
          <cell r="CZ877" t="str">
            <v>N/A</v>
          </cell>
          <cell r="DA877" t="str">
            <v>N/A</v>
          </cell>
          <cell r="DB877">
            <v>45657</v>
          </cell>
          <cell r="DC877">
            <v>45657</v>
          </cell>
          <cell r="DD877">
            <v>315</v>
          </cell>
          <cell r="DE877" t="str">
            <v>NO</v>
          </cell>
          <cell r="DF877" t="str">
            <v>Bogotá D.C.</v>
          </cell>
          <cell r="DG877" t="str">
            <v>Cumplimiento</v>
          </cell>
          <cell r="DH877" t="str">
            <v>14-47-101029225</v>
          </cell>
          <cell r="DI877">
            <v>0</v>
          </cell>
          <cell r="DJ877" t="str">
            <v>Seguros del Estado S.A.</v>
          </cell>
          <cell r="DK877">
            <v>45275</v>
          </cell>
          <cell r="DL877" t="str">
            <v>14/12/2023 - 30/06/2025</v>
          </cell>
          <cell r="DM877">
            <v>45275</v>
          </cell>
          <cell r="DN877" t="str">
            <v>No se encuentra en la carpeta revisado 23/01/2024</v>
          </cell>
          <cell r="DO877" t="str">
            <v>Ninguna</v>
          </cell>
          <cell r="DP877" t="str">
            <v>En ejecución</v>
          </cell>
          <cell r="DQ877" t="str">
            <v>Ingreso</v>
          </cell>
          <cell r="DR877" t="str">
            <v>N/A</v>
          </cell>
          <cell r="DS877" t="str">
            <v>ADMINISTRACIÓN PÚBLICA</v>
          </cell>
          <cell r="DT877" t="str">
            <v>ARTES ESCÉNICAS</v>
          </cell>
          <cell r="DU877" t="str">
            <v>FEMENINO</v>
          </cell>
        </row>
        <row r="878">
          <cell r="AY878" t="str">
            <v>JEP-894-2023</v>
          </cell>
          <cell r="AZ878" t="str">
            <v>JEP-CSPO-854-2023</v>
          </cell>
          <cell r="BA878" t="str">
            <v>Paola Casas</v>
          </cell>
          <cell r="BB878">
            <v>45266</v>
          </cell>
          <cell r="BC878" t="str">
            <v>Camila Mendez Quimbayo</v>
          </cell>
          <cell r="BD878" t="str">
            <v>Contratos o convenios que no requieren pluralidad de ofertas</v>
          </cell>
          <cell r="BE878" t="str">
            <v>1. Prestación de servicios</v>
          </cell>
          <cell r="BF878" t="str">
            <v>Cédula de ciudadanía</v>
          </cell>
          <cell r="BG878">
            <v>52997066</v>
          </cell>
          <cell r="BH878">
            <v>3</v>
          </cell>
          <cell r="BI878" t="str">
            <v>Persona Natural</v>
          </cell>
          <cell r="BJ878" t="str">
            <v>Bogotá D.C.</v>
          </cell>
          <cell r="BK878" t="str">
            <v>Prestar servicios profesionales para apoyar y acompañar la gestión jurídica de la subdirección de contratación en los diferentes procesos, trámites y gestiones que le sean asignados</v>
          </cell>
          <cell r="BL878" t="str">
            <v>Funciones de la dependencia</v>
          </cell>
          <cell r="BM878" t="str">
            <v>Harvey Danilo Suarez Morales</v>
          </cell>
          <cell r="BN878" t="str">
            <v>Secretaría Ejecutiva</v>
          </cell>
          <cell r="BO878" t="str">
            <v xml:space="preserve">EE- Subdirección de Contratación </v>
          </cell>
          <cell r="BP878" t="str">
            <v>Fabio Leonardo Muñoz</v>
          </cell>
          <cell r="BQ878">
            <v>80769053</v>
          </cell>
          <cell r="BR878" t="str">
            <v xml:space="preserve">EE - Subdirección de Contratación </v>
          </cell>
          <cell r="BS878" t="str">
            <v>N/A</v>
          </cell>
          <cell r="BT878" t="str">
            <v>N/A</v>
          </cell>
          <cell r="BU878" t="str">
            <v>N/A</v>
          </cell>
          <cell r="BV878" t="str">
            <v>Inversión</v>
          </cell>
          <cell r="BW878">
            <v>129015046</v>
          </cell>
          <cell r="BX878" t="str">
            <v>N/A</v>
          </cell>
          <cell r="BY878" t="str">
            <v>N/A</v>
          </cell>
          <cell r="BZ878">
            <v>9450000</v>
          </cell>
          <cell r="CA878">
            <v>10319400</v>
          </cell>
          <cell r="CB878" t="str">
            <v>114123
124223</v>
          </cell>
          <cell r="CC878" t="str">
            <v>1223
747723</v>
          </cell>
          <cell r="CD878">
            <v>2022011000068</v>
          </cell>
          <cell r="CE878">
            <v>45274</v>
          </cell>
          <cell r="CF878">
            <v>45275</v>
          </cell>
          <cell r="CG878" t="str">
            <v>N/A</v>
          </cell>
          <cell r="CH878" t="str">
            <v>N/A</v>
          </cell>
          <cell r="CI878" t="str">
            <v>N/A</v>
          </cell>
          <cell r="CJ878" t="str">
            <v>N/A</v>
          </cell>
          <cell r="CK878" t="str">
            <v>N/A</v>
          </cell>
          <cell r="CL878">
            <v>0</v>
          </cell>
          <cell r="CM878" t="str">
            <v>N/A</v>
          </cell>
          <cell r="CN878">
            <v>0</v>
          </cell>
          <cell r="CO878" t="str">
            <v>N/A</v>
          </cell>
          <cell r="CP878">
            <v>0</v>
          </cell>
          <cell r="CQ878" t="str">
            <v>N/A</v>
          </cell>
          <cell r="CR878">
            <v>0</v>
          </cell>
          <cell r="CS878" t="str">
            <v>N/A</v>
          </cell>
          <cell r="CT878">
            <v>0</v>
          </cell>
          <cell r="CU878">
            <v>0</v>
          </cell>
          <cell r="CV878">
            <v>0</v>
          </cell>
          <cell r="CW878">
            <v>129015046</v>
          </cell>
          <cell r="CX878" t="str">
            <v>SI</v>
          </cell>
          <cell r="CY878">
            <v>123832800</v>
          </cell>
          <cell r="CZ878" t="str">
            <v>N/A</v>
          </cell>
          <cell r="DA878" t="str">
            <v>N/A</v>
          </cell>
          <cell r="DB878">
            <v>45657</v>
          </cell>
          <cell r="DC878">
            <v>45657</v>
          </cell>
          <cell r="DD878">
            <v>315</v>
          </cell>
          <cell r="DE878" t="str">
            <v>NO</v>
          </cell>
          <cell r="DF878" t="str">
            <v>Bogotá D.C.</v>
          </cell>
          <cell r="DG878" t="str">
            <v>Cumplimiento</v>
          </cell>
          <cell r="DH878" t="str">
            <v>340 47 994000049940</v>
          </cell>
          <cell r="DI878">
            <v>0</v>
          </cell>
          <cell r="DJ878" t="str">
            <v>Aseguradora Solidaria de Colombia</v>
          </cell>
          <cell r="DK878">
            <v>45275</v>
          </cell>
          <cell r="DL878" t="str">
            <v>14/12/2023 - 10/07/2025</v>
          </cell>
          <cell r="DM878">
            <v>45275</v>
          </cell>
          <cell r="DN878" t="str">
            <v>No se encuentra en la carpeta revisado 23/01/2024</v>
          </cell>
          <cell r="DO878" t="str">
            <v>Ninguna</v>
          </cell>
          <cell r="DP878" t="str">
            <v>En ejecución</v>
          </cell>
          <cell r="DQ878" t="str">
            <v>Ingreso</v>
          </cell>
          <cell r="DR878" t="str">
            <v>N/A</v>
          </cell>
          <cell r="DS878" t="str">
            <v>DERECHO</v>
          </cell>
          <cell r="DT878" t="str">
            <v>N/A</v>
          </cell>
          <cell r="DU878" t="str">
            <v>FEMENINO</v>
          </cell>
        </row>
        <row r="879">
          <cell r="AY879" t="str">
            <v>JEP-895-2023</v>
          </cell>
          <cell r="AZ879" t="str">
            <v>JEP-CSPO-855-2023</v>
          </cell>
          <cell r="BA879" t="str">
            <v>Paola Casas</v>
          </cell>
          <cell r="BB879">
            <v>45266</v>
          </cell>
          <cell r="BC879" t="str">
            <v>Carlos Enrique Alarcón  Sandino</v>
          </cell>
          <cell r="BD879" t="str">
            <v>Contratos o convenios que no requieren pluralidad de ofertas</v>
          </cell>
          <cell r="BE879" t="str">
            <v>1. Prestación de servicios</v>
          </cell>
          <cell r="BF879" t="str">
            <v>Cédula de ciudadanía</v>
          </cell>
          <cell r="BG879">
            <v>1016016724</v>
          </cell>
          <cell r="BH879">
            <v>3</v>
          </cell>
          <cell r="BI879" t="str">
            <v>Persona Natural</v>
          </cell>
          <cell r="BJ879" t="str">
            <v>Bogotá D.C.</v>
          </cell>
          <cell r="BK879" t="str">
            <v>Prestar servicios profesionales para apoyar y acompañar la gestión jurídica de la subdirección de contratación en los diferentes procesos, trámites y gestiones que le sean asignados</v>
          </cell>
          <cell r="BL879" t="str">
            <v>Funciones de la dependencia</v>
          </cell>
          <cell r="BM879" t="str">
            <v>Harvey Danilo Suarez Morales</v>
          </cell>
          <cell r="BN879" t="str">
            <v>Secretaría Ejecutiva</v>
          </cell>
          <cell r="BO879" t="str">
            <v xml:space="preserve">EE- Subdirección de Contratación </v>
          </cell>
          <cell r="BP879" t="str">
            <v>Fabio Leonardo Muñoz</v>
          </cell>
          <cell r="BQ879">
            <v>80769053</v>
          </cell>
          <cell r="BR879" t="str">
            <v xml:space="preserve">EE - Subdirección de Contratación </v>
          </cell>
          <cell r="BS879" t="str">
            <v>N/A</v>
          </cell>
          <cell r="BT879" t="str">
            <v>N/A</v>
          </cell>
          <cell r="BU879" t="str">
            <v>N/A</v>
          </cell>
          <cell r="BV879" t="str">
            <v>Inversión</v>
          </cell>
          <cell r="BW879">
            <v>129015046</v>
          </cell>
          <cell r="BX879" t="str">
            <v>N/A</v>
          </cell>
          <cell r="BY879" t="str">
            <v>N/A</v>
          </cell>
          <cell r="BZ879">
            <v>9450000</v>
          </cell>
          <cell r="CA879">
            <v>10319400</v>
          </cell>
          <cell r="CB879" t="str">
            <v>124223
114223</v>
          </cell>
          <cell r="CC879" t="str">
            <v>1323
747823</v>
          </cell>
          <cell r="CD879">
            <v>2022011000068</v>
          </cell>
          <cell r="CE879">
            <v>45274</v>
          </cell>
          <cell r="CF879">
            <v>45275</v>
          </cell>
          <cell r="CG879" t="str">
            <v>N/A</v>
          </cell>
          <cell r="CH879" t="str">
            <v>N/A</v>
          </cell>
          <cell r="CI879" t="str">
            <v>N/A</v>
          </cell>
          <cell r="CJ879" t="str">
            <v>N/A</v>
          </cell>
          <cell r="CK879" t="str">
            <v>N/A</v>
          </cell>
          <cell r="CL879">
            <v>0</v>
          </cell>
          <cell r="CM879" t="str">
            <v>N/A</v>
          </cell>
          <cell r="CN879">
            <v>0</v>
          </cell>
          <cell r="CO879" t="str">
            <v>N/A</v>
          </cell>
          <cell r="CP879">
            <v>0</v>
          </cell>
          <cell r="CQ879" t="str">
            <v>N/A</v>
          </cell>
          <cell r="CR879">
            <v>0</v>
          </cell>
          <cell r="CS879" t="str">
            <v>N/A</v>
          </cell>
          <cell r="CT879">
            <v>0</v>
          </cell>
          <cell r="CU879">
            <v>0</v>
          </cell>
          <cell r="CV879">
            <v>0</v>
          </cell>
          <cell r="CW879">
            <v>129015046</v>
          </cell>
          <cell r="CX879" t="str">
            <v>SI</v>
          </cell>
          <cell r="CY879">
            <v>123832800</v>
          </cell>
          <cell r="CZ879" t="str">
            <v>N/A</v>
          </cell>
          <cell r="DA879" t="str">
            <v>N/A</v>
          </cell>
          <cell r="DB879">
            <v>45657</v>
          </cell>
          <cell r="DC879">
            <v>45657</v>
          </cell>
          <cell r="DD879">
            <v>315</v>
          </cell>
          <cell r="DE879" t="str">
            <v>NO</v>
          </cell>
          <cell r="DF879" t="str">
            <v>Bogotá D.C.</v>
          </cell>
          <cell r="DG879" t="str">
            <v>Cumplimiento</v>
          </cell>
          <cell r="DH879" t="str">
            <v xml:space="preserve"> 340-47-994000049936-0</v>
          </cell>
          <cell r="DI879">
            <v>0</v>
          </cell>
          <cell r="DJ879" t="str">
            <v>Aseguradora Solidaria de Colombia</v>
          </cell>
          <cell r="DK879">
            <v>45274</v>
          </cell>
          <cell r="DL879" t="str">
            <v>14/12/2023 - 10/07/2025</v>
          </cell>
          <cell r="DM879">
            <v>45275</v>
          </cell>
          <cell r="DN879" t="str">
            <v>No se encuentra en la carpeta revisado 23/01/2024</v>
          </cell>
          <cell r="DO879" t="str">
            <v>Ninguna</v>
          </cell>
          <cell r="DP879" t="str">
            <v>En ejecución</v>
          </cell>
          <cell r="DQ879" t="str">
            <v>Ingreso</v>
          </cell>
          <cell r="DR879" t="str">
            <v>N/A</v>
          </cell>
          <cell r="DS879" t="str">
            <v>DERECHO</v>
          </cell>
          <cell r="DT879" t="str">
            <v>N/A</v>
          </cell>
          <cell r="DU879" t="str">
            <v>MASCULINO</v>
          </cell>
        </row>
        <row r="880">
          <cell r="AY880" t="str">
            <v>JEP-896-2023</v>
          </cell>
          <cell r="AZ880" t="str">
            <v>JEP-CSPO-856-2023</v>
          </cell>
          <cell r="BA880" t="str">
            <v>Paola Casas</v>
          </cell>
          <cell r="BB880">
            <v>45266</v>
          </cell>
          <cell r="BC880" t="str">
            <v>Jairo Ernesto Cuellar Jiménez</v>
          </cell>
          <cell r="BD880" t="str">
            <v>Contratos o convenios que no requieren pluralidad de ofertas</v>
          </cell>
          <cell r="BE880" t="str">
            <v>1. Prestación de servicios</v>
          </cell>
          <cell r="BF880" t="str">
            <v>Cédula de ciudadanía</v>
          </cell>
          <cell r="BG880">
            <v>79938281</v>
          </cell>
          <cell r="BH880">
            <v>7</v>
          </cell>
          <cell r="BI880" t="str">
            <v>Persona Natural</v>
          </cell>
          <cell r="BJ880" t="str">
            <v>Bogotá D.C.</v>
          </cell>
          <cell r="BK880" t="str">
            <v>Prestar servicios profesionales para apoyar la gestión jurídica de la subdirección de contratación en los diferentes procesos y trámites que le sean asignados.</v>
          </cell>
          <cell r="BL880" t="str">
            <v>Funciones de la dependencia</v>
          </cell>
          <cell r="BM880" t="str">
            <v>Harvey Danilo Suarez Morales</v>
          </cell>
          <cell r="BN880" t="str">
            <v>Secretaría Ejecutiva</v>
          </cell>
          <cell r="BO880" t="str">
            <v xml:space="preserve">EE- Subdirección de Contratación </v>
          </cell>
          <cell r="BP880" t="str">
            <v>Fabio Leonardo Muñoz</v>
          </cell>
          <cell r="BQ880">
            <v>80769053</v>
          </cell>
          <cell r="BR880" t="str">
            <v xml:space="preserve">EE - Subdirección de Contratación </v>
          </cell>
          <cell r="BS880" t="str">
            <v>N/A</v>
          </cell>
          <cell r="BT880" t="str">
            <v>N/A</v>
          </cell>
          <cell r="BU880" t="str">
            <v>N/A</v>
          </cell>
          <cell r="BV880" t="str">
            <v>Inversión</v>
          </cell>
          <cell r="BW880">
            <v>121847551</v>
          </cell>
          <cell r="BX880" t="str">
            <v>N/A</v>
          </cell>
          <cell r="BY880" t="str">
            <v>N/A</v>
          </cell>
          <cell r="BZ880">
            <v>8925000</v>
          </cell>
          <cell r="CA880">
            <v>9746100</v>
          </cell>
          <cell r="CB880" t="str">
            <v>113723
124223</v>
          </cell>
          <cell r="CC880" t="str">
            <v>747923
1423</v>
          </cell>
          <cell r="CD880">
            <v>2022011000068</v>
          </cell>
          <cell r="CE880">
            <v>45274</v>
          </cell>
          <cell r="CF880">
            <v>45275</v>
          </cell>
          <cell r="CG880" t="str">
            <v>N/A</v>
          </cell>
          <cell r="CH880" t="str">
            <v>N/A</v>
          </cell>
          <cell r="CI880" t="str">
            <v>N/A</v>
          </cell>
          <cell r="CJ880" t="str">
            <v>N/A</v>
          </cell>
          <cell r="CK880" t="str">
            <v>N/A</v>
          </cell>
          <cell r="CL880">
            <v>0</v>
          </cell>
          <cell r="CM880" t="str">
            <v>N/A</v>
          </cell>
          <cell r="CN880">
            <v>0</v>
          </cell>
          <cell r="CO880" t="str">
            <v>N/A</v>
          </cell>
          <cell r="CP880">
            <v>0</v>
          </cell>
          <cell r="CQ880" t="str">
            <v>N/A</v>
          </cell>
          <cell r="CR880">
            <v>0</v>
          </cell>
          <cell r="CS880" t="str">
            <v>N/A</v>
          </cell>
          <cell r="CT880">
            <v>0</v>
          </cell>
          <cell r="CU880">
            <v>0</v>
          </cell>
          <cell r="CV880">
            <v>0</v>
          </cell>
          <cell r="CW880">
            <v>121847551</v>
          </cell>
          <cell r="CX880" t="str">
            <v>SI</v>
          </cell>
          <cell r="CY880">
            <v>116953200</v>
          </cell>
          <cell r="CZ880" t="str">
            <v>N/A</v>
          </cell>
          <cell r="DA880" t="str">
            <v>N/A</v>
          </cell>
          <cell r="DB880">
            <v>45657</v>
          </cell>
          <cell r="DC880">
            <v>45657</v>
          </cell>
          <cell r="DD880">
            <v>315</v>
          </cell>
          <cell r="DE880" t="str">
            <v>NO</v>
          </cell>
          <cell r="DF880" t="str">
            <v>Bogotá D.C.</v>
          </cell>
          <cell r="DG880" t="str">
            <v>Cumplimiento</v>
          </cell>
          <cell r="DH880" t="str">
            <v>340 47 994000049935</v>
          </cell>
          <cell r="DI880">
            <v>0</v>
          </cell>
          <cell r="DJ880" t="str">
            <v>Aseguradora Solidaria de Colombia</v>
          </cell>
          <cell r="DK880">
            <v>45274</v>
          </cell>
          <cell r="DL880" t="str">
            <v>14/12/2023 - 10/07/2025</v>
          </cell>
          <cell r="DM880">
            <v>45275</v>
          </cell>
          <cell r="DN880" t="str">
            <v>No se encuentra en la carpeta revisado 23/01/2024</v>
          </cell>
          <cell r="DO880" t="str">
            <v>Ninguna</v>
          </cell>
          <cell r="DP880" t="str">
            <v>En ejecución</v>
          </cell>
          <cell r="DQ880" t="str">
            <v>Ingreso</v>
          </cell>
          <cell r="DR880" t="str">
            <v>N/A</v>
          </cell>
          <cell r="DS880" t="str">
            <v>DERECHO</v>
          </cell>
          <cell r="DT880" t="str">
            <v>N/A</v>
          </cell>
          <cell r="DU880" t="str">
            <v>MASCULINO</v>
          </cell>
        </row>
        <row r="881">
          <cell r="AY881" t="str">
            <v>JEP-897-2023</v>
          </cell>
          <cell r="AZ881" t="str">
            <v>JEP-CSPO-857-2023</v>
          </cell>
          <cell r="BA881" t="str">
            <v>Paola Casas</v>
          </cell>
          <cell r="BB881">
            <v>45266</v>
          </cell>
          <cell r="BC881" t="str">
            <v>Arinson Armando Ruiz Utria</v>
          </cell>
          <cell r="BD881" t="str">
            <v>Contratos o convenios que no requieren pluralidad de ofertas</v>
          </cell>
          <cell r="BE881" t="str">
            <v>1. Prestación de servicios</v>
          </cell>
          <cell r="BF881" t="str">
            <v>Cédula de ciudadanía</v>
          </cell>
          <cell r="BG881">
            <v>1118815051</v>
          </cell>
          <cell r="BH881">
            <v>3</v>
          </cell>
          <cell r="BI881" t="str">
            <v>Persona Natural</v>
          </cell>
          <cell r="BJ881" t="str">
            <v>Bogotá D.C.</v>
          </cell>
          <cell r="BK881" t="str">
            <v>Prestar servicios profesionales para apoyar la gestión jurídica de la subdirección de contratación en los diferentes procesos y trámites que le sean asignados</v>
          </cell>
          <cell r="BL881" t="str">
            <v>Funciones de la dependencia</v>
          </cell>
          <cell r="BM881" t="str">
            <v>Harvey Danilo Suarez Morales</v>
          </cell>
          <cell r="BN881" t="str">
            <v>Secretaría Ejecutiva</v>
          </cell>
          <cell r="BO881" t="str">
            <v xml:space="preserve">EE- Subdirección de Contratación </v>
          </cell>
          <cell r="BP881" t="str">
            <v>Fabio Leonardo Muñoz</v>
          </cell>
          <cell r="BQ881">
            <v>80769053</v>
          </cell>
          <cell r="BR881" t="str">
            <v xml:space="preserve">EE - Subdirección de Contratación </v>
          </cell>
          <cell r="BS881" t="str">
            <v>N/A</v>
          </cell>
          <cell r="BT881" t="str">
            <v>N/A</v>
          </cell>
          <cell r="BU881" t="str">
            <v>N/A</v>
          </cell>
          <cell r="BV881" t="str">
            <v>Inversión</v>
          </cell>
          <cell r="BW881">
            <v>121847551</v>
          </cell>
          <cell r="BX881" t="str">
            <v>N/A</v>
          </cell>
          <cell r="BY881" t="str">
            <v>N/A</v>
          </cell>
          <cell r="BZ881">
            <v>8925000</v>
          </cell>
          <cell r="CA881">
            <v>9746100</v>
          </cell>
          <cell r="CB881" t="str">
            <v>124223
113923</v>
          </cell>
          <cell r="CC881" t="str">
            <v>1523
748023</v>
          </cell>
          <cell r="CD881">
            <v>2022011000068</v>
          </cell>
          <cell r="CE881">
            <v>45274</v>
          </cell>
          <cell r="CF881">
            <v>45275</v>
          </cell>
          <cell r="CG881" t="str">
            <v>N/A</v>
          </cell>
          <cell r="CH881" t="str">
            <v>N/A</v>
          </cell>
          <cell r="CI881" t="str">
            <v>N/A</v>
          </cell>
          <cell r="CJ881" t="str">
            <v>N/A</v>
          </cell>
          <cell r="CK881" t="str">
            <v>N/A</v>
          </cell>
          <cell r="CL881">
            <v>0</v>
          </cell>
          <cell r="CM881" t="str">
            <v>N/A</v>
          </cell>
          <cell r="CN881">
            <v>0</v>
          </cell>
          <cell r="CO881" t="str">
            <v>N/A</v>
          </cell>
          <cell r="CP881">
            <v>0</v>
          </cell>
          <cell r="CQ881" t="str">
            <v>N/A</v>
          </cell>
          <cell r="CR881">
            <v>0</v>
          </cell>
          <cell r="CS881" t="str">
            <v>N/A</v>
          </cell>
          <cell r="CT881">
            <v>0</v>
          </cell>
          <cell r="CU881">
            <v>0</v>
          </cell>
          <cell r="CV881">
            <v>0</v>
          </cell>
          <cell r="CW881">
            <v>121847551</v>
          </cell>
          <cell r="CX881" t="str">
            <v>SI</v>
          </cell>
          <cell r="CY881">
            <v>116953200</v>
          </cell>
          <cell r="CZ881" t="str">
            <v>N/A</v>
          </cell>
          <cell r="DA881" t="str">
            <v>N/A</v>
          </cell>
          <cell r="DB881">
            <v>45657</v>
          </cell>
          <cell r="DC881">
            <v>45657</v>
          </cell>
          <cell r="DD881">
            <v>315</v>
          </cell>
          <cell r="DE881" t="str">
            <v>NO</v>
          </cell>
          <cell r="DF881" t="str">
            <v>Bogotá D.C.</v>
          </cell>
          <cell r="DG881" t="str">
            <v>Cumplimiento</v>
          </cell>
          <cell r="DH881" t="str">
            <v>11-47-101018428</v>
          </cell>
          <cell r="DI881">
            <v>0</v>
          </cell>
          <cell r="DJ881" t="str">
            <v>Seguros del Estado S.A.</v>
          </cell>
          <cell r="DK881">
            <v>45275</v>
          </cell>
          <cell r="DL881" t="str">
            <v>14/12/2023 - 10/07/2025</v>
          </cell>
          <cell r="DM881">
            <v>45275</v>
          </cell>
          <cell r="DN881" t="str">
            <v>No se encuentra en la carpeta revisado 23/01/2024</v>
          </cell>
          <cell r="DO881" t="str">
            <v>Ninguna</v>
          </cell>
          <cell r="DP881" t="str">
            <v>En ejecución</v>
          </cell>
          <cell r="DQ881" t="str">
            <v>Ingreso</v>
          </cell>
          <cell r="DR881" t="str">
            <v>N/A</v>
          </cell>
          <cell r="DS881" t="str">
            <v>DERECHO</v>
          </cell>
          <cell r="DT881" t="str">
            <v>N/A</v>
          </cell>
          <cell r="DU881" t="str">
            <v>MASCULINO</v>
          </cell>
        </row>
        <row r="882">
          <cell r="AY882" t="str">
            <v>JEP-898-2023</v>
          </cell>
          <cell r="AZ882" t="str">
            <v>JEP-CSPO-858-2023</v>
          </cell>
          <cell r="BA882" t="str">
            <v>Paola Casas</v>
          </cell>
          <cell r="BB882">
            <v>45266</v>
          </cell>
          <cell r="BC882" t="str">
            <v>Julieth Del Carmen Barrera Caparroso</v>
          </cell>
          <cell r="BD882" t="str">
            <v>Contratos o convenios que no requieren pluralidad de ofertas</v>
          </cell>
          <cell r="BE882" t="str">
            <v>1. Prestación de servicios</v>
          </cell>
          <cell r="BF882" t="str">
            <v>Cédula de ciudadanía</v>
          </cell>
          <cell r="BG882">
            <v>1143344862</v>
          </cell>
          <cell r="BH882">
            <v>9</v>
          </cell>
          <cell r="BI882" t="str">
            <v>Persona Natural</v>
          </cell>
          <cell r="BJ882" t="str">
            <v>Bogotá D.C.</v>
          </cell>
          <cell r="BK882" t="str">
            <v>Prestar servicios profesionales para apoyar la gestión jurídica de la subdirección de contratación en los diferentes procesos y trámites que le sean asignados.</v>
          </cell>
          <cell r="BL882" t="str">
            <v>Funciones de la dependencia</v>
          </cell>
          <cell r="BM882" t="str">
            <v>Harvey Danilo Suarez Morales</v>
          </cell>
          <cell r="BN882" t="str">
            <v>Secretaría Ejecutiva</v>
          </cell>
          <cell r="BO882" t="str">
            <v xml:space="preserve">EE- Subdirección de Contratación </v>
          </cell>
          <cell r="BP882" t="str">
            <v>Fabio Leonardo Muñoz</v>
          </cell>
          <cell r="BQ882">
            <v>80769053</v>
          </cell>
          <cell r="BR882" t="str">
            <v xml:space="preserve">EE - Subdirección de Contratación </v>
          </cell>
          <cell r="BS882" t="str">
            <v>N/A</v>
          </cell>
          <cell r="BT882" t="str">
            <v>N/A</v>
          </cell>
          <cell r="BU882" t="str">
            <v>N/A</v>
          </cell>
          <cell r="BV882" t="str">
            <v>Inversión</v>
          </cell>
          <cell r="BW882">
            <v>121847551</v>
          </cell>
          <cell r="BX882" t="str">
            <v>N/A</v>
          </cell>
          <cell r="BY882" t="str">
            <v>N/A</v>
          </cell>
          <cell r="BZ882">
            <v>8925000</v>
          </cell>
          <cell r="CA882">
            <v>9746100</v>
          </cell>
          <cell r="CB882" t="str">
            <v>113423
124223</v>
          </cell>
          <cell r="CC882" t="str">
            <v>1723
748223</v>
          </cell>
          <cell r="CD882">
            <v>2022011000068</v>
          </cell>
          <cell r="CE882">
            <v>45274</v>
          </cell>
          <cell r="CF882">
            <v>45275</v>
          </cell>
          <cell r="CG882" t="str">
            <v>N/A</v>
          </cell>
          <cell r="CH882" t="str">
            <v>N/A</v>
          </cell>
          <cell r="CI882" t="str">
            <v>N/A</v>
          </cell>
          <cell r="CJ882" t="str">
            <v>N/A</v>
          </cell>
          <cell r="CK882" t="str">
            <v>N/A</v>
          </cell>
          <cell r="CL882">
            <v>0</v>
          </cell>
          <cell r="CM882" t="str">
            <v>N/A</v>
          </cell>
          <cell r="CN882">
            <v>0</v>
          </cell>
          <cell r="CO882" t="str">
            <v>N/A</v>
          </cell>
          <cell r="CP882">
            <v>0</v>
          </cell>
          <cell r="CQ882" t="str">
            <v>N/A</v>
          </cell>
          <cell r="CR882">
            <v>0</v>
          </cell>
          <cell r="CS882" t="str">
            <v>N/A</v>
          </cell>
          <cell r="CT882">
            <v>0</v>
          </cell>
          <cell r="CU882">
            <v>0</v>
          </cell>
          <cell r="CV882">
            <v>0</v>
          </cell>
          <cell r="CW882">
            <v>121847551</v>
          </cell>
          <cell r="CX882" t="str">
            <v>SI</v>
          </cell>
          <cell r="CY882">
            <v>116953200</v>
          </cell>
          <cell r="CZ882" t="str">
            <v>N/A</v>
          </cell>
          <cell r="DA882" t="str">
            <v>N/A</v>
          </cell>
          <cell r="DB882">
            <v>45657</v>
          </cell>
          <cell r="DC882">
            <v>45657</v>
          </cell>
          <cell r="DD882">
            <v>315</v>
          </cell>
          <cell r="DE882" t="str">
            <v>NO</v>
          </cell>
          <cell r="DF882" t="str">
            <v>Bogotá D.C.</v>
          </cell>
          <cell r="DG882" t="str">
            <v>Cumplimiento</v>
          </cell>
          <cell r="DH882" t="str">
            <v>75-45-101053227</v>
          </cell>
          <cell r="DI882">
            <v>1</v>
          </cell>
          <cell r="DJ882" t="str">
            <v>Seguros del Estado S.A.</v>
          </cell>
          <cell r="DK882">
            <v>45275</v>
          </cell>
          <cell r="DL882" t="str">
            <v>15/12/2023 - 30/06/2025</v>
          </cell>
          <cell r="DM882">
            <v>45275</v>
          </cell>
          <cell r="DN882" t="str">
            <v>No se encuentra en la carpeta revisado 23/01/2024</v>
          </cell>
          <cell r="DO882" t="str">
            <v>Ninguna</v>
          </cell>
          <cell r="DP882" t="str">
            <v>En ejecución</v>
          </cell>
          <cell r="DQ882" t="str">
            <v>Ingreso</v>
          </cell>
          <cell r="DR882" t="str">
            <v>N/A</v>
          </cell>
          <cell r="DS882" t="str">
            <v>DERECHO</v>
          </cell>
          <cell r="DT882" t="str">
            <v>N/A</v>
          </cell>
          <cell r="DU882" t="str">
            <v>FEMENINO</v>
          </cell>
        </row>
        <row r="883">
          <cell r="AY883" t="str">
            <v>JEP-899-2023</v>
          </cell>
          <cell r="AZ883" t="str">
            <v>JEP-CSPO-859-2023</v>
          </cell>
          <cell r="BA883" t="str">
            <v>Paola Casas</v>
          </cell>
          <cell r="BB883">
            <v>45266</v>
          </cell>
          <cell r="BC883" t="str">
            <v>Ángela María Esquivel Bohórquez</v>
          </cell>
          <cell r="BD883" t="str">
            <v>Contratos o convenios que no requieren pluralidad de ofertas</v>
          </cell>
          <cell r="BE883" t="str">
            <v>1. Prestación de servicios</v>
          </cell>
          <cell r="BF883" t="str">
            <v>Cédula de ciudadanía</v>
          </cell>
          <cell r="BG883">
            <v>52517781</v>
          </cell>
          <cell r="BH883">
            <v>3</v>
          </cell>
          <cell r="BI883" t="str">
            <v>Persona Natural</v>
          </cell>
          <cell r="BJ883" t="str">
            <v>Bogotá D.C.</v>
          </cell>
          <cell r="BK883" t="str">
            <v>Prestar servicios profesionales para apoyar la gestión jurídica de la subdirección de contratación en los diferentes procesos y trámites que le sean asignados</v>
          </cell>
          <cell r="BL883" t="str">
            <v>Funciones de la dependencia</v>
          </cell>
          <cell r="BM883" t="str">
            <v>Harvey Danilo Suarez Morales</v>
          </cell>
          <cell r="BN883" t="str">
            <v>Secretaría Ejecutiva</v>
          </cell>
          <cell r="BO883" t="str">
            <v xml:space="preserve">EE- Subdirección de Contratación </v>
          </cell>
          <cell r="BP883" t="str">
            <v>Fabio Leonardo Muñoz</v>
          </cell>
          <cell r="BQ883">
            <v>80769053</v>
          </cell>
          <cell r="BR883" t="str">
            <v xml:space="preserve">EE - Subdirección de Contratación </v>
          </cell>
          <cell r="BS883" t="str">
            <v>N/A</v>
          </cell>
          <cell r="BT883" t="str">
            <v>N/A</v>
          </cell>
          <cell r="BU883" t="str">
            <v>N/A</v>
          </cell>
          <cell r="BV883" t="str">
            <v>Inversión</v>
          </cell>
          <cell r="BW883">
            <v>121847551</v>
          </cell>
          <cell r="BX883" t="str">
            <v>N/A</v>
          </cell>
          <cell r="BY883" t="str">
            <v>N/A</v>
          </cell>
          <cell r="BZ883">
            <v>8925000</v>
          </cell>
          <cell r="CA883">
            <v>9746100</v>
          </cell>
          <cell r="CB883" t="str">
            <v>114023
124223</v>
          </cell>
          <cell r="CC883" t="str">
            <v>1623
748123</v>
          </cell>
          <cell r="CD883">
            <v>2022011000068</v>
          </cell>
          <cell r="CE883">
            <v>45274</v>
          </cell>
          <cell r="CF883">
            <v>45275</v>
          </cell>
          <cell r="CG883" t="str">
            <v>N/A</v>
          </cell>
          <cell r="CH883" t="str">
            <v>N/A</v>
          </cell>
          <cell r="CI883" t="str">
            <v>N/A</v>
          </cell>
          <cell r="CJ883" t="str">
            <v>N/A</v>
          </cell>
          <cell r="CK883" t="str">
            <v>N/A</v>
          </cell>
          <cell r="CL883">
            <v>0</v>
          </cell>
          <cell r="CM883" t="str">
            <v>N/A</v>
          </cell>
          <cell r="CN883">
            <v>0</v>
          </cell>
          <cell r="CO883" t="str">
            <v>N/A</v>
          </cell>
          <cell r="CP883">
            <v>0</v>
          </cell>
          <cell r="CQ883" t="str">
            <v>N/A</v>
          </cell>
          <cell r="CR883">
            <v>0</v>
          </cell>
          <cell r="CS883" t="str">
            <v>N/A</v>
          </cell>
          <cell r="CT883">
            <v>0</v>
          </cell>
          <cell r="CU883">
            <v>0</v>
          </cell>
          <cell r="CV883">
            <v>0</v>
          </cell>
          <cell r="CW883">
            <v>121847551</v>
          </cell>
          <cell r="CX883" t="str">
            <v>SI</v>
          </cell>
          <cell r="CY883">
            <v>116953200</v>
          </cell>
          <cell r="CZ883" t="str">
            <v>N/A</v>
          </cell>
          <cell r="DA883" t="str">
            <v>N/A</v>
          </cell>
          <cell r="DB883">
            <v>45657</v>
          </cell>
          <cell r="DC883">
            <v>45657</v>
          </cell>
          <cell r="DD883">
            <v>315</v>
          </cell>
          <cell r="DE883" t="str">
            <v>NO</v>
          </cell>
          <cell r="DF883" t="str">
            <v>Bogotá D.C.</v>
          </cell>
          <cell r="DG883" t="str">
            <v>Cumplimiento</v>
          </cell>
          <cell r="DH883" t="str">
            <v>21-45-101431624</v>
          </cell>
          <cell r="DI883">
            <v>0</v>
          </cell>
          <cell r="DJ883" t="str">
            <v>Seguros del Estado S.A.</v>
          </cell>
          <cell r="DK883">
            <v>45275</v>
          </cell>
          <cell r="DL883" t="str">
            <v>15/12/2023 - 01/07/2025</v>
          </cell>
          <cell r="DM883">
            <v>45275</v>
          </cell>
          <cell r="DN883" t="str">
            <v>No se encuentra en la carpeta revisado 23/01/2024</v>
          </cell>
          <cell r="DO883" t="str">
            <v>Ninguna</v>
          </cell>
          <cell r="DP883" t="str">
            <v>En ejecución</v>
          </cell>
          <cell r="DQ883" t="str">
            <v>Ingreso</v>
          </cell>
          <cell r="DR883" t="str">
            <v>N/A</v>
          </cell>
          <cell r="DS883" t="str">
            <v>DERECHO</v>
          </cell>
          <cell r="DT883" t="str">
            <v>N/A</v>
          </cell>
          <cell r="DU883" t="str">
            <v>FEMENINO</v>
          </cell>
        </row>
        <row r="884">
          <cell r="AY884" t="str">
            <v>JEP-891-2023</v>
          </cell>
          <cell r="AZ884" t="str">
            <v>JEP-IPI-010-2023</v>
          </cell>
          <cell r="BA884" t="str">
            <v>Laura Paredes</v>
          </cell>
          <cell r="BB884">
            <v>45266</v>
          </cell>
          <cell r="BC884" t="str">
            <v>Compañia Comercial Curacao de Colombia S.A</v>
          </cell>
          <cell r="BD884" t="str">
            <v>Invitación Pública inferior a 450SMMLV</v>
          </cell>
          <cell r="BE884" t="str">
            <v xml:space="preserve">2. Compraventa </v>
          </cell>
          <cell r="BF884" t="str">
            <v>NIT</v>
          </cell>
          <cell r="BG884">
            <v>860004871</v>
          </cell>
          <cell r="BH884">
            <v>7</v>
          </cell>
          <cell r="BI884" t="str">
            <v>Persona Jurídica</v>
          </cell>
          <cell r="BJ884" t="str">
            <v>Bogotá D.C.</v>
          </cell>
          <cell r="BK884" t="str">
            <v>Adquisición, instalación y configuración de equipos para la Postproducción de contenidos audiovisuales de audiencias de la Jurisdicción Especial para la Paz</v>
          </cell>
          <cell r="BL884" t="str">
            <v>Funciones de la dependencia</v>
          </cell>
          <cell r="BM884" t="str">
            <v>Nestor Julio Corredor Niampira (Encargado)</v>
          </cell>
          <cell r="BN884" t="str">
            <v>Dirección de Tecnologías de la Información</v>
          </cell>
          <cell r="BO884" t="str">
            <v>AA- Subdirección de Comunicaciones</v>
          </cell>
          <cell r="BP884" t="str">
            <v>Hernando Salazar Palacio</v>
          </cell>
          <cell r="BQ884">
            <v>14238439</v>
          </cell>
          <cell r="BR884" t="str">
            <v>AA- Subdirección de Comunicaciones</v>
          </cell>
          <cell r="BS884" t="str">
            <v>N/A</v>
          </cell>
          <cell r="BT884" t="str">
            <v>N/A</v>
          </cell>
          <cell r="BU884" t="str">
            <v>N/A</v>
          </cell>
          <cell r="BV884" t="str">
            <v>Inversión</v>
          </cell>
          <cell r="BW884">
            <v>129989219</v>
          </cell>
          <cell r="BX884" t="str">
            <v>N/A</v>
          </cell>
          <cell r="BY884" t="str">
            <v>N/A</v>
          </cell>
          <cell r="BZ884" t="str">
            <v>N/A</v>
          </cell>
          <cell r="CA884" t="str">
            <v>N/A</v>
          </cell>
          <cell r="CB884">
            <v>114423</v>
          </cell>
          <cell r="CC884">
            <v>747323</v>
          </cell>
          <cell r="CD884">
            <v>2022011000068</v>
          </cell>
          <cell r="CE884">
            <v>45274</v>
          </cell>
          <cell r="CF884">
            <v>45275</v>
          </cell>
          <cell r="CG884" t="str">
            <v>N/A</v>
          </cell>
          <cell r="CH884" t="str">
            <v>N/A</v>
          </cell>
          <cell r="CI884" t="str">
            <v>N/A</v>
          </cell>
          <cell r="CJ884" t="str">
            <v>N/A</v>
          </cell>
          <cell r="CK884" t="str">
            <v>N/A</v>
          </cell>
          <cell r="CL884">
            <v>0</v>
          </cell>
          <cell r="CM884" t="str">
            <v>N/A</v>
          </cell>
          <cell r="CN884">
            <v>0</v>
          </cell>
          <cell r="CO884" t="str">
            <v>N/A</v>
          </cell>
          <cell r="CP884">
            <v>0</v>
          </cell>
          <cell r="CQ884" t="str">
            <v>N/A</v>
          </cell>
          <cell r="CR884">
            <v>0</v>
          </cell>
          <cell r="CS884" t="str">
            <v>N/A</v>
          </cell>
          <cell r="CT884">
            <v>1</v>
          </cell>
          <cell r="CU884">
            <v>45289</v>
          </cell>
          <cell r="CV884">
            <v>7</v>
          </cell>
          <cell r="CW884">
            <v>129989219</v>
          </cell>
          <cell r="CX884" t="str">
            <v>NO</v>
          </cell>
          <cell r="CY884" t="str">
            <v>N/A</v>
          </cell>
          <cell r="CZ884" t="str">
            <v>N/A</v>
          </cell>
          <cell r="DA884" t="str">
            <v>N/A</v>
          </cell>
          <cell r="DB884">
            <v>45289</v>
          </cell>
          <cell r="DC884">
            <v>45296</v>
          </cell>
          <cell r="DD884">
            <v>-46</v>
          </cell>
          <cell r="DE884" t="str">
            <v>SI</v>
          </cell>
          <cell r="DF884" t="str">
            <v>Bogotá D.C.</v>
          </cell>
          <cell r="DG884" t="str">
            <v>Cumplimiento</v>
          </cell>
          <cell r="DH884" t="str">
            <v>21-45-101431257</v>
          </cell>
          <cell r="DI884">
            <v>0</v>
          </cell>
          <cell r="DJ884" t="str">
            <v>Seguros del Estado S.A.</v>
          </cell>
          <cell r="DK884">
            <v>45273</v>
          </cell>
          <cell r="DL884" t="str">
            <v>12/12/2023 - 29/12/2024</v>
          </cell>
          <cell r="DM884">
            <v>45275</v>
          </cell>
          <cell r="DN884" t="str">
            <v>No se encuentra en la carpeta revisado 23/01/2024</v>
          </cell>
          <cell r="DO884" t="str">
            <v>Mediante Otrosí N°1 el 29/12/2023 se publica la prórroga del contrato JEP-891-2023, hasta el 05 de enero de 2024.</v>
          </cell>
          <cell r="DP884" t="str">
            <v>Terminado</v>
          </cell>
          <cell r="DQ884" t="str">
            <v>Prorroga</v>
          </cell>
          <cell r="DR884" t="str">
            <v>N/A</v>
          </cell>
          <cell r="DS884" t="str">
            <v>N/A</v>
          </cell>
          <cell r="DT884" t="str">
            <v>N/A</v>
          </cell>
          <cell r="DU884" t="str">
            <v>N/A</v>
          </cell>
        </row>
        <row r="885">
          <cell r="AY885" t="str">
            <v>JEP-906-2023</v>
          </cell>
          <cell r="AZ885" t="str">
            <v>JEP-CSPO-864-2023</v>
          </cell>
          <cell r="BA885" t="str">
            <v>Angela Esquivel</v>
          </cell>
          <cell r="BB885">
            <v>45242</v>
          </cell>
          <cell r="BC885" t="str">
            <v>Juan Pablo Monge Castañeda</v>
          </cell>
          <cell r="BD885" t="str">
            <v>Contratos o convenios que no requieren pluralidad de ofertas</v>
          </cell>
          <cell r="BE885" t="str">
            <v>1. Prestación de servicios</v>
          </cell>
          <cell r="BF885" t="str">
            <v>Cédula de ciudadanía</v>
          </cell>
          <cell r="BG885">
            <v>80074464</v>
          </cell>
          <cell r="BH885">
            <v>2</v>
          </cell>
          <cell r="BI885" t="str">
            <v>Persona Natural</v>
          </cell>
          <cell r="BJ885" t="str">
            <v>Bogotá D.C.</v>
          </cell>
          <cell r="BK885" t="str">
            <v>Prestación de servicios profesionales especializados para la articulación y el seguimiento de los planes y actividades propias de la subsecretaria</v>
          </cell>
          <cell r="BL885" t="str">
            <v>Funciones de la dependencia</v>
          </cell>
          <cell r="BM885" t="str">
            <v>Harvey Danilo Suarez Morales</v>
          </cell>
          <cell r="BN885" t="str">
            <v>Secretaría Ejecutiva</v>
          </cell>
          <cell r="BO885" t="str">
            <v>B- Subsecretaría Ejecutiva</v>
          </cell>
          <cell r="BP885" t="str">
            <v>Claudia Liliana Erazo Maldonado</v>
          </cell>
          <cell r="BQ885">
            <v>52272737</v>
          </cell>
          <cell r="BR885" t="str">
            <v>B - Subsecretaría Ejecutiva</v>
          </cell>
          <cell r="BS885" t="str">
            <v>N/A</v>
          </cell>
          <cell r="BT885" t="str">
            <v>N/A</v>
          </cell>
          <cell r="BU885" t="str">
            <v>N/A</v>
          </cell>
          <cell r="BV885" t="str">
            <v>Inversión</v>
          </cell>
          <cell r="BW885">
            <v>13061790</v>
          </cell>
          <cell r="BX885" t="str">
            <v>N/A</v>
          </cell>
          <cell r="BY885" t="str">
            <v>N/A</v>
          </cell>
          <cell r="BZ885">
            <v>13061790</v>
          </cell>
          <cell r="CA885" t="str">
            <v>N/A</v>
          </cell>
          <cell r="CB885">
            <v>112823</v>
          </cell>
          <cell r="CC885">
            <v>747423</v>
          </cell>
          <cell r="CD885">
            <v>2022011000068</v>
          </cell>
          <cell r="CE885">
            <v>45274</v>
          </cell>
          <cell r="CF885">
            <v>45274</v>
          </cell>
          <cell r="CG885" t="str">
            <v>N/A</v>
          </cell>
          <cell r="CH885" t="str">
            <v>N/A</v>
          </cell>
          <cell r="CI885" t="str">
            <v>N/A</v>
          </cell>
          <cell r="CJ885" t="str">
            <v>N/A</v>
          </cell>
          <cell r="CK885" t="str">
            <v>N/A</v>
          </cell>
          <cell r="CL885">
            <v>0</v>
          </cell>
          <cell r="CM885" t="str">
            <v>N/A</v>
          </cell>
          <cell r="CN885">
            <v>0</v>
          </cell>
          <cell r="CO885" t="str">
            <v>N/A</v>
          </cell>
          <cell r="CP885">
            <v>0</v>
          </cell>
          <cell r="CQ885" t="str">
            <v>N/A</v>
          </cell>
          <cell r="CR885">
            <v>0</v>
          </cell>
          <cell r="CS885" t="str">
            <v>N/A</v>
          </cell>
          <cell r="CT885">
            <v>0</v>
          </cell>
          <cell r="CU885">
            <v>0</v>
          </cell>
          <cell r="CV885">
            <v>0</v>
          </cell>
          <cell r="CW885">
            <v>13061790</v>
          </cell>
          <cell r="CX885" t="str">
            <v>NO</v>
          </cell>
          <cell r="CY885" t="str">
            <v>N/A</v>
          </cell>
          <cell r="CZ885" t="str">
            <v>N/A</v>
          </cell>
          <cell r="DA885" t="str">
            <v>N/A</v>
          </cell>
          <cell r="DB885">
            <v>45291</v>
          </cell>
          <cell r="DC885">
            <v>45291</v>
          </cell>
          <cell r="DD885">
            <v>-51</v>
          </cell>
          <cell r="DE885" t="str">
            <v>NO</v>
          </cell>
          <cell r="DF885" t="str">
            <v>Bogotá D.C.</v>
          </cell>
          <cell r="DG885" t="str">
            <v>Cumplimiento</v>
          </cell>
          <cell r="DH885" t="str">
            <v>21-45-101431445</v>
          </cell>
          <cell r="DI885">
            <v>0</v>
          </cell>
          <cell r="DJ885" t="str">
            <v>Seguros del Estado S.A.</v>
          </cell>
          <cell r="DK885">
            <v>45274</v>
          </cell>
          <cell r="DL885" t="str">
            <v>14/12/2023 - 01/07/2024</v>
          </cell>
          <cell r="DM885">
            <v>45274</v>
          </cell>
          <cell r="DN885" t="str">
            <v>No se encuentra en la carpeta revisado 23/01/2024</v>
          </cell>
          <cell r="DO885" t="str">
            <v>Ninguna</v>
          </cell>
          <cell r="DP885" t="str">
            <v>Terminado</v>
          </cell>
          <cell r="DQ885" t="str">
            <v>Ingreso</v>
          </cell>
          <cell r="DR885" t="str">
            <v>N/A</v>
          </cell>
          <cell r="DS885" t="str">
            <v>GOBIERNO Y RELACIONES INTERNACIONALES</v>
          </cell>
          <cell r="DT885" t="str">
            <v>N/A</v>
          </cell>
          <cell r="DU885" t="str">
            <v>MASCULINO</v>
          </cell>
        </row>
        <row r="886">
          <cell r="AY886" t="str">
            <v>JEP-914-2023</v>
          </cell>
          <cell r="AZ886" t="str">
            <v>JEP-CSPO-870-2024</v>
          </cell>
          <cell r="BA886" t="str">
            <v>Angela Esquivel</v>
          </cell>
          <cell r="BB886">
            <v>45278</v>
          </cell>
          <cell r="BC886" t="str">
            <v>TEVEANDINA SAS</v>
          </cell>
          <cell r="BD886" t="str">
            <v>Contratos o convenios que no requieren pluralidad de ofertas</v>
          </cell>
          <cell r="BE886" t="str">
            <v>1. Prestación de servicios</v>
          </cell>
          <cell r="BF886" t="str">
            <v>NIT</v>
          </cell>
          <cell r="BG886">
            <v>830005370</v>
          </cell>
          <cell r="BH886">
            <v>4</v>
          </cell>
          <cell r="BI886" t="str">
            <v>Persona Jurídica</v>
          </cell>
          <cell r="BJ886" t="str">
            <v>Bogotá D.C</v>
          </cell>
          <cell r="BK886" t="str">
            <v>Prestar servicios logísticos para la organización y ejecución de actividades programadas por la jurisdicción especial para la paz, en cumplimiento de sus obligaciones misionales</v>
          </cell>
          <cell r="BL886" t="str">
            <v>Funciones de la dependencia</v>
          </cell>
          <cell r="BM886" t="str">
            <v>Claudia Liliana Erazo Maldonado</v>
          </cell>
          <cell r="BN886" t="str">
            <v>Subsecretaría Ejecutiva</v>
          </cell>
          <cell r="BO886" t="str">
            <v>B- Subsecretaría Ejecutiva</v>
          </cell>
          <cell r="BP886" t="str">
            <v>Claudia Liliana Erazo Maldonado</v>
          </cell>
          <cell r="BQ886"/>
          <cell r="BR886" t="str">
            <v>B- Subsecretaría Ejecutiva</v>
          </cell>
          <cell r="BS886" t="str">
            <v>N/A</v>
          </cell>
          <cell r="BT886" t="str">
            <v>N/A</v>
          </cell>
          <cell r="BU886" t="str">
            <v>N/A</v>
          </cell>
          <cell r="BV886" t="str">
            <v>Inversión</v>
          </cell>
          <cell r="BW886">
            <v>6055000000</v>
          </cell>
          <cell r="BX886" t="str">
            <v>N/A</v>
          </cell>
          <cell r="BY886" t="str">
            <v>N/A</v>
          </cell>
          <cell r="BZ886" t="str">
            <v>N/A</v>
          </cell>
          <cell r="CA886" t="str">
            <v>N/A</v>
          </cell>
          <cell r="CB886">
            <v>114523</v>
          </cell>
          <cell r="CC886">
            <v>752623</v>
          </cell>
          <cell r="CD886">
            <v>2022011000068</v>
          </cell>
          <cell r="CE886">
            <v>45279</v>
          </cell>
          <cell r="CF886">
            <v>45279</v>
          </cell>
          <cell r="CG886" t="str">
            <v>N/A</v>
          </cell>
          <cell r="CH886" t="str">
            <v>N/A</v>
          </cell>
          <cell r="CI886" t="str">
            <v>N/A</v>
          </cell>
          <cell r="CJ886" t="str">
            <v>N/A</v>
          </cell>
          <cell r="CK886" t="str">
            <v>N/A</v>
          </cell>
          <cell r="CL886">
            <v>0</v>
          </cell>
          <cell r="CM886" t="str">
            <v>N/A</v>
          </cell>
          <cell r="CN886">
            <v>0</v>
          </cell>
          <cell r="CO886" t="str">
            <v>N/A</v>
          </cell>
          <cell r="CP886">
            <v>0</v>
          </cell>
          <cell r="CQ886" t="str">
            <v>N/A</v>
          </cell>
          <cell r="CR886">
            <v>0</v>
          </cell>
          <cell r="CS886" t="str">
            <v>N/A</v>
          </cell>
          <cell r="CT886">
            <v>0</v>
          </cell>
          <cell r="CU886" t="str">
            <v>N/A</v>
          </cell>
          <cell r="CV886">
            <v>0</v>
          </cell>
          <cell r="CW886">
            <v>6055000000</v>
          </cell>
          <cell r="CX886" t="str">
            <v>SI</v>
          </cell>
          <cell r="CY886">
            <v>6000000000</v>
          </cell>
          <cell r="CZ886" t="str">
            <v>N/A</v>
          </cell>
          <cell r="DA886" t="str">
            <v>N/A</v>
          </cell>
          <cell r="DB886">
            <v>45412</v>
          </cell>
          <cell r="DC886">
            <v>45412</v>
          </cell>
          <cell r="DD886">
            <v>70</v>
          </cell>
          <cell r="DE886" t="str">
            <v>SI</v>
          </cell>
          <cell r="DF886" t="str">
            <v>Nacional e Internacional</v>
          </cell>
          <cell r="DG886" t="str">
            <v>Cumplimiento
Responsabilidad Civil Extracontractual</v>
          </cell>
          <cell r="DH886" t="str">
            <v>33-45-101123896
33-40-101077680</v>
          </cell>
          <cell r="DI886" t="str">
            <v>0
0</v>
          </cell>
          <cell r="DJ886" t="str">
            <v>Seguros del Estado S.A.</v>
          </cell>
          <cell r="DK886">
            <v>45279</v>
          </cell>
          <cell r="DL886" t="str">
            <v>19/12/2023 - 30/04/2027
19/12/2023 - 30/04/2024</v>
          </cell>
          <cell r="DM886">
            <v>45279</v>
          </cell>
          <cell r="DN886" t="str">
            <v>No se encuentra en la carpeta revisado 23/01/2024</v>
          </cell>
          <cell r="DO886" t="str">
            <v>Ninguna</v>
          </cell>
          <cell r="DP886" t="str">
            <v>En ejecución</v>
          </cell>
          <cell r="DQ886" t="str">
            <v>Ingreso</v>
          </cell>
          <cell r="DR886" t="str">
            <v>N/A</v>
          </cell>
          <cell r="DS886" t="str">
            <v>N/A</v>
          </cell>
          <cell r="DT886" t="str">
            <v>N/A</v>
          </cell>
          <cell r="DU886" t="str">
            <v>N/A</v>
          </cell>
        </row>
        <row r="887">
          <cell r="AY887" t="str">
            <v>JEP-917-2023</v>
          </cell>
          <cell r="AZ887" t="str">
            <v>JEP-CSPO-870-2023</v>
          </cell>
          <cell r="BA887" t="str">
            <v>Angela Esquivel</v>
          </cell>
          <cell r="BB887">
            <v>45281</v>
          </cell>
          <cell r="BC887" t="str">
            <v>CANAL
REGIONAL DE TELEVISIÓN TEVEANDINA S.A.S</v>
          </cell>
          <cell r="BD887" t="str">
            <v>Contratos o convenios que no requieren pluralidad de ofertas</v>
          </cell>
          <cell r="BE887" t="str">
            <v>1. Prestación de servicios</v>
          </cell>
          <cell r="BF887" t="str">
            <v>NIT</v>
          </cell>
          <cell r="BG887">
            <v>830005370</v>
          </cell>
          <cell r="BH887">
            <v>4</v>
          </cell>
          <cell r="BI887" t="str">
            <v>Persona Jurídica</v>
          </cell>
          <cell r="BJ887" t="str">
            <v>Bogotá D.C.</v>
          </cell>
          <cell r="BK887" t="str">
            <v xml:space="preserve">Prestación de servicios logísticos, humanos, técnicos y demás que sean necesarios para la operación del sistema de gestión de medios de la JEP. </v>
          </cell>
          <cell r="BL887" t="str">
            <v>Funciones de la dependencia</v>
          </cell>
          <cell r="BM887" t="str">
            <v>Ana Lucia Rosales Callejas</v>
          </cell>
          <cell r="BN887" t="str">
            <v>Dirección Administrativa y Financiera</v>
          </cell>
          <cell r="BO887" t="str">
            <v>AA- Subdirección de Comunicaciones</v>
          </cell>
          <cell r="BP887" t="str">
            <v>Hernando Salazar Palacio</v>
          </cell>
          <cell r="BQ887">
            <v>14238439</v>
          </cell>
          <cell r="BR887" t="str">
            <v>AA- Subdirección de Comunicaciones</v>
          </cell>
          <cell r="BS887" t="str">
            <v>N/A</v>
          </cell>
          <cell r="BT887" t="str">
            <v>N/A</v>
          </cell>
          <cell r="BU887" t="str">
            <v>N/A</v>
          </cell>
          <cell r="BV887" t="str">
            <v>Inversión</v>
          </cell>
          <cell r="BW887">
            <v>4173152382</v>
          </cell>
          <cell r="BX887" t="str">
            <v>N/A</v>
          </cell>
          <cell r="BY887" t="str">
            <v>N/A</v>
          </cell>
          <cell r="BZ887" t="str">
            <v>N/R</v>
          </cell>
          <cell r="CA887" t="str">
            <v>N/R</v>
          </cell>
          <cell r="CB887">
            <v>115323</v>
          </cell>
          <cell r="CC887">
            <v>757023</v>
          </cell>
          <cell r="CD887">
            <v>2022011000068</v>
          </cell>
          <cell r="CE887">
            <v>45287</v>
          </cell>
          <cell r="CF887">
            <v>45287</v>
          </cell>
          <cell r="CG887" t="str">
            <v>N/A</v>
          </cell>
          <cell r="CH887" t="str">
            <v>N/A</v>
          </cell>
          <cell r="CI887" t="str">
            <v>N/A</v>
          </cell>
          <cell r="CJ887" t="str">
            <v>N/A</v>
          </cell>
          <cell r="CK887" t="str">
            <v>N/A</v>
          </cell>
          <cell r="CL887">
            <v>0</v>
          </cell>
          <cell r="CM887" t="str">
            <v>N/A</v>
          </cell>
          <cell r="CN887">
            <v>0</v>
          </cell>
          <cell r="CO887" t="str">
            <v>N/A</v>
          </cell>
          <cell r="CP887">
            <v>0</v>
          </cell>
          <cell r="CQ887" t="str">
            <v>N/A</v>
          </cell>
          <cell r="CR887">
            <v>0</v>
          </cell>
          <cell r="CS887" t="str">
            <v>N/A</v>
          </cell>
          <cell r="CT887">
            <v>0</v>
          </cell>
          <cell r="CU887" t="str">
            <v>N/A</v>
          </cell>
          <cell r="CV887">
            <v>0</v>
          </cell>
          <cell r="CW887">
            <v>4173152382</v>
          </cell>
          <cell r="CX887" t="str">
            <v>SI</v>
          </cell>
          <cell r="CY887">
            <v>4125970002</v>
          </cell>
          <cell r="CZ887" t="str">
            <v>N/A</v>
          </cell>
          <cell r="DA887" t="str">
            <v>N/A</v>
          </cell>
          <cell r="DB887">
            <v>45626</v>
          </cell>
          <cell r="DC887">
            <v>45626</v>
          </cell>
          <cell r="DD887">
            <v>284</v>
          </cell>
          <cell r="DE887" t="str">
            <v>SI</v>
          </cell>
          <cell r="DF887" t="str">
            <v>Bogotá D.C.</v>
          </cell>
          <cell r="DG887" t="str">
            <v>Cumplimiento
Responsabilidad Civil Extracontractual</v>
          </cell>
          <cell r="DH887" t="str">
            <v>33_45_101124043
33_40_101077793</v>
          </cell>
          <cell r="DI887" t="str">
            <v>0
0</v>
          </cell>
          <cell r="DJ887" t="str">
            <v>Seguros del Estado S.A.</v>
          </cell>
          <cell r="DK887">
            <v>45287</v>
          </cell>
          <cell r="DL887" t="str">
            <v>26/12/2023 - 30/11/2027
26/12/2023 - 30/11/2024</v>
          </cell>
          <cell r="DM887">
            <v>45287</v>
          </cell>
          <cell r="DN887" t="str">
            <v>No se encuentra en la carpeta revisado 23/01/2024</v>
          </cell>
          <cell r="DO887" t="str">
            <v>Ninguna</v>
          </cell>
          <cell r="DP887" t="str">
            <v>En ejecución</v>
          </cell>
          <cell r="DQ887" t="str">
            <v>Ingreso</v>
          </cell>
          <cell r="DR887" t="str">
            <v>N/A</v>
          </cell>
          <cell r="DS887" t="str">
            <v>N/A</v>
          </cell>
          <cell r="DT887" t="str">
            <v>N/A</v>
          </cell>
          <cell r="DU887" t="str">
            <v>N/A</v>
          </cell>
        </row>
        <row r="888">
          <cell r="AY888" t="str">
            <v>JEP-850-2023</v>
          </cell>
          <cell r="AZ888" t="str">
            <v>JEP-CSPO-815-2023</v>
          </cell>
          <cell r="BA888" t="str">
            <v>Clara Torres</v>
          </cell>
          <cell r="BB888">
            <v>45244</v>
          </cell>
          <cell r="BC888" t="str">
            <v xml:space="preserve">Liza Fernanda Claro </v>
          </cell>
          <cell r="BD888" t="str">
            <v>Contratos o convenios que no requieren pluralidad de ofertas</v>
          </cell>
          <cell r="BE888" t="str">
            <v>1. Prestación de servicios</v>
          </cell>
          <cell r="BF888" t="str">
            <v>Cédula de ciudadanía</v>
          </cell>
          <cell r="BG888">
            <v>1032464063</v>
          </cell>
          <cell r="BH888">
            <v>2</v>
          </cell>
          <cell r="BI888" t="str">
            <v>Persona Natural</v>
          </cell>
          <cell r="BJ888" t="str">
            <v>Bogotá D.C.</v>
          </cell>
          <cell r="BK888" t="str">
            <v>Prestación de servicios profesionales para el apoyo en la implementación de las directrices de las Salas y Secciones de la JEP en materia de monitoreo, verificación y aplicación de sanciones, y apropiación de los fallos, para el adecuado desarrollo de la gestión judicial de la JEP</v>
          </cell>
          <cell r="BL888" t="str">
            <v>Misional</v>
          </cell>
          <cell r="BM888" t="str">
            <v>Harvey Danilo Suárez Morales</v>
          </cell>
          <cell r="BN888" t="str">
            <v>Secretaría Ejecutiva</v>
          </cell>
          <cell r="BO888" t="str">
            <v>B- Subsecretaría Ejecutiva</v>
          </cell>
          <cell r="BP888" t="str">
            <v>Claudia Liliana Erazo Maldonado</v>
          </cell>
          <cell r="BQ888">
            <v>52272737</v>
          </cell>
          <cell r="BR888" t="str">
            <v>B - Subsecretaría Ejecutiva</v>
          </cell>
          <cell r="BS888" t="str">
            <v>N/A</v>
          </cell>
          <cell r="BT888" t="str">
            <v>N/A</v>
          </cell>
          <cell r="BU888" t="str">
            <v>N/A</v>
          </cell>
          <cell r="BV888" t="str">
            <v>Inversión</v>
          </cell>
          <cell r="BW888">
            <v>11475398</v>
          </cell>
          <cell r="BX888" t="str">
            <v>N/A</v>
          </cell>
          <cell r="BY888" t="str">
            <v>N/A</v>
          </cell>
          <cell r="BZ888">
            <v>5737699</v>
          </cell>
          <cell r="CA888" t="str">
            <v>N/A</v>
          </cell>
          <cell r="CB888">
            <v>117523</v>
          </cell>
          <cell r="CC888">
            <v>678523</v>
          </cell>
          <cell r="CD888">
            <v>2022011000068</v>
          </cell>
          <cell r="CE888">
            <v>45250</v>
          </cell>
          <cell r="CF888">
            <v>45257</v>
          </cell>
          <cell r="CG888" t="str">
            <v>N/A</v>
          </cell>
          <cell r="CH888" t="str">
            <v>N/A</v>
          </cell>
          <cell r="CI888" t="str">
            <v>N/A</v>
          </cell>
          <cell r="CJ888" t="str">
            <v>N/A</v>
          </cell>
          <cell r="CK888" t="str">
            <v>N/A</v>
          </cell>
          <cell r="CL888">
            <v>0</v>
          </cell>
          <cell r="CM888" t="str">
            <v>N/A</v>
          </cell>
          <cell r="CN888">
            <v>0</v>
          </cell>
          <cell r="CO888" t="str">
            <v>N/A</v>
          </cell>
          <cell r="CP888">
            <v>0</v>
          </cell>
          <cell r="CQ888" t="str">
            <v>N/A</v>
          </cell>
          <cell r="CR888">
            <v>0</v>
          </cell>
          <cell r="CS888" t="str">
            <v>N/A</v>
          </cell>
          <cell r="CT888">
            <v>0</v>
          </cell>
          <cell r="CU888" t="str">
            <v>N/A</v>
          </cell>
          <cell r="CV888">
            <v>0</v>
          </cell>
          <cell r="CW888">
            <v>11475398</v>
          </cell>
          <cell r="CX888" t="str">
            <v>NO</v>
          </cell>
          <cell r="CY888" t="str">
            <v>N/A</v>
          </cell>
          <cell r="CZ888" t="str">
            <v>N/A</v>
          </cell>
          <cell r="DA888" t="str">
            <v>N/A</v>
          </cell>
          <cell r="DB888">
            <v>45291</v>
          </cell>
          <cell r="DC888">
            <v>45291</v>
          </cell>
          <cell r="DD888">
            <v>-51</v>
          </cell>
          <cell r="DE888" t="str">
            <v>NO</v>
          </cell>
          <cell r="DF888" t="str">
            <v>Bogotá D.C.</v>
          </cell>
          <cell r="DG888" t="str">
            <v>Cumplimiento</v>
          </cell>
          <cell r="DH888" t="str">
            <v>11-47-101017898</v>
          </cell>
          <cell r="DI888">
            <v>0</v>
          </cell>
          <cell r="DJ888" t="str">
            <v>Seguros del Estado S.A.</v>
          </cell>
          <cell r="DK888">
            <v>45254</v>
          </cell>
          <cell r="DL888" t="str">
            <v>21/11/2023 - 30/06/2024</v>
          </cell>
          <cell r="DM888">
            <v>45254</v>
          </cell>
          <cell r="DN888" t="str">
            <v>No se encuentra en la carpeta revisado 23/01/2024</v>
          </cell>
          <cell r="DO888" t="str">
            <v>Ninguna</v>
          </cell>
          <cell r="DP888" t="str">
            <v>Terminado</v>
          </cell>
          <cell r="DQ888" t="str">
            <v>Ingreso</v>
          </cell>
          <cell r="DR888" t="str">
            <v>N/A</v>
          </cell>
          <cell r="DS888" t="str">
            <v>DERECHO</v>
          </cell>
          <cell r="DT888" t="str">
            <v>N/A</v>
          </cell>
          <cell r="DU888" t="str">
            <v>FEMENINO</v>
          </cell>
        </row>
        <row r="889">
          <cell r="AY889" t="str">
            <v>JEP-830-2023</v>
          </cell>
          <cell r="AZ889" t="str">
            <v>JEP-CSPO-800-2023</v>
          </cell>
          <cell r="BA889" t="str">
            <v>Laura Paredes</v>
          </cell>
          <cell r="BB889">
            <v>45219</v>
          </cell>
          <cell r="BC889" t="str">
            <v>Daniel Felipe Maldonado Araque</v>
          </cell>
          <cell r="BD889" t="str">
            <v>Contratos o convenios que no requieren pluralidad de ofertas</v>
          </cell>
          <cell r="BE889" t="str">
            <v>1. Prestación de servicios</v>
          </cell>
          <cell r="BF889" t="str">
            <v>Cédula de ciudadanía</v>
          </cell>
          <cell r="BG889">
            <v>1001190830</v>
          </cell>
          <cell r="BH889">
            <v>5</v>
          </cell>
          <cell r="BI889" t="str">
            <v>Persona Natural</v>
          </cell>
          <cell r="BJ889" t="str">
            <v>Bogotá D.C.</v>
          </cell>
          <cell r="BK889" t="str">
            <v>Prestar servicios para acompañar a la Relatoría en el proceso de titulación y publicación de las decisiones de la Jurisdicción Especial para la Paz, así como en las tareas de construcción y fortalecimiento del tesauro especializado y coloquial</v>
          </cell>
          <cell r="BL889" t="str">
            <v>Misional</v>
          </cell>
          <cell r="BM889" t="str">
            <v>Harvey Danilo Suárez Morales</v>
          </cell>
          <cell r="BN889" t="str">
            <v>Secretaría Ejecutiva</v>
          </cell>
          <cell r="BO889" t="str">
            <v xml:space="preserve">FF- Relatoría </v>
          </cell>
          <cell r="BP889" t="str">
            <v>Dilia Danyxa Lozano Suárez</v>
          </cell>
          <cell r="BQ889">
            <v>52818254</v>
          </cell>
          <cell r="BR889" t="str">
            <v xml:space="preserve">FF- Relatoría </v>
          </cell>
          <cell r="BS889" t="str">
            <v>N/A</v>
          </cell>
          <cell r="BT889" t="str">
            <v>N/A</v>
          </cell>
          <cell r="BU889" t="str">
            <v>N/A</v>
          </cell>
          <cell r="BV889" t="str">
            <v>Inversión</v>
          </cell>
          <cell r="BW889">
            <v>9107454</v>
          </cell>
          <cell r="BX889" t="str">
            <v>N/A</v>
          </cell>
          <cell r="BY889" t="str">
            <v>N/A</v>
          </cell>
          <cell r="BZ889">
            <v>3035818</v>
          </cell>
          <cell r="CA889" t="str">
            <v>N/A</v>
          </cell>
          <cell r="CB889">
            <v>116623</v>
          </cell>
          <cell r="CC889">
            <v>626623</v>
          </cell>
          <cell r="CD889">
            <v>2022011000068</v>
          </cell>
          <cell r="CE889">
            <v>45224</v>
          </cell>
          <cell r="CF889">
            <v>45230</v>
          </cell>
          <cell r="CG889" t="str">
            <v>N/A</v>
          </cell>
          <cell r="CH889" t="str">
            <v>N/A</v>
          </cell>
          <cell r="CI889" t="str">
            <v>N/A</v>
          </cell>
          <cell r="CJ889" t="str">
            <v>N/A</v>
          </cell>
          <cell r="CK889" t="str">
            <v>N/A</v>
          </cell>
          <cell r="CL889">
            <v>0</v>
          </cell>
          <cell r="CM889" t="str">
            <v>N/A</v>
          </cell>
          <cell r="CN889">
            <v>0</v>
          </cell>
          <cell r="CO889" t="str">
            <v>N/A</v>
          </cell>
          <cell r="CP889">
            <v>0</v>
          </cell>
          <cell r="CQ889" t="str">
            <v>N/A</v>
          </cell>
          <cell r="CR889">
            <v>0</v>
          </cell>
          <cell r="CS889" t="str">
            <v>N/A</v>
          </cell>
          <cell r="CT889">
            <v>0</v>
          </cell>
          <cell r="CU889" t="str">
            <v>N/A</v>
          </cell>
          <cell r="CV889">
            <v>0</v>
          </cell>
          <cell r="CW889">
            <v>9107454</v>
          </cell>
          <cell r="CX889" t="str">
            <v>NO</v>
          </cell>
          <cell r="CY889" t="str">
            <v>N/A</v>
          </cell>
          <cell r="CZ889" t="str">
            <v>N/A</v>
          </cell>
          <cell r="DA889" t="str">
            <v>N/A</v>
          </cell>
          <cell r="DB889">
            <v>45291</v>
          </cell>
          <cell r="DC889">
            <v>45291</v>
          </cell>
          <cell r="DD889">
            <v>-51</v>
          </cell>
          <cell r="DE889" t="str">
            <v>NO</v>
          </cell>
          <cell r="DF889" t="str">
            <v>Bogotá D.C.</v>
          </cell>
          <cell r="DG889" t="str">
            <v>Cumplimiento</v>
          </cell>
          <cell r="DH889" t="str">
            <v>14-47-101028199</v>
          </cell>
          <cell r="DI889">
            <v>0</v>
          </cell>
          <cell r="DJ889" t="str">
            <v>Seguos del Estado S.A.</v>
          </cell>
          <cell r="DK889">
            <v>45226</v>
          </cell>
          <cell r="DL889" t="str">
            <v>25/10/2023 - 05/07/2024</v>
          </cell>
          <cell r="DM889">
            <v>45226</v>
          </cell>
          <cell r="DN889" t="str">
            <v>https://jepcolombia.sharepoint.com/:b:/g/SE/DAJ/SDC/EUfrXqkERS1JvaTX5JGQmP0BSgChh83qj2TsPUYYBNAdLA?e=oSPPhM</v>
          </cell>
          <cell r="DO889" t="str">
            <v>Ninguna</v>
          </cell>
          <cell r="DP889" t="str">
            <v>Terminado</v>
          </cell>
          <cell r="DQ889" t="str">
            <v>Ingreso</v>
          </cell>
          <cell r="DR889" t="str">
            <v>N/A</v>
          </cell>
          <cell r="DS889" t="str">
            <v>DERECHO</v>
          </cell>
          <cell r="DT889" t="str">
            <v>CIENCIAS POLÍTICAS</v>
          </cell>
          <cell r="DU889" t="str">
            <v>MASCULINO</v>
          </cell>
        </row>
        <row r="890">
          <cell r="AY890" t="str">
            <v>JEP-844-2023</v>
          </cell>
          <cell r="AZ890" t="str">
            <v>JEP-CSPO-810-2023</v>
          </cell>
          <cell r="BA890" t="str">
            <v>Laura Paredes</v>
          </cell>
          <cell r="BB890">
            <v>45233</v>
          </cell>
          <cell r="BC890" t="str">
            <v>Germán David Rodríguez Obando</v>
          </cell>
          <cell r="BD890" t="str">
            <v>Contratos o convenios que no requieren pluralidad de ofertas</v>
          </cell>
          <cell r="BE890" t="str">
            <v>1. Prestación de servicios</v>
          </cell>
          <cell r="BF890" t="str">
            <v>Cédula de ciudadanía</v>
          </cell>
          <cell r="BG890">
            <v>1030616153</v>
          </cell>
          <cell r="BH890">
            <v>3</v>
          </cell>
          <cell r="BI890" t="str">
            <v>Persona Natural</v>
          </cell>
          <cell r="BJ890" t="str">
            <v>Bogotá D.C.</v>
          </cell>
          <cell r="BK890" t="str">
            <v>Prestación de servicios profesionales para apoyar los requerimientos de la magistratura y la ciudadanía en la Subsecretaría y los departamentos que la conforman</v>
          </cell>
          <cell r="BL890" t="str">
            <v>Administrativo Transversal</v>
          </cell>
          <cell r="BM890" t="str">
            <v>Harvey Danilo Suárez Morales</v>
          </cell>
          <cell r="BN890" t="str">
            <v>Secretaría Ejecutiva</v>
          </cell>
          <cell r="BO890" t="str">
            <v>B- Subsecretaría Ejecutiva</v>
          </cell>
          <cell r="BP890" t="str">
            <v>Claudia Liliana Erazo Maldonado</v>
          </cell>
          <cell r="BQ890">
            <v>52272737</v>
          </cell>
          <cell r="BR890" t="str">
            <v>B - Subsecretaría Ejecutiva</v>
          </cell>
          <cell r="BS890" t="str">
            <v>N/A</v>
          </cell>
          <cell r="BT890" t="str">
            <v>N/A</v>
          </cell>
          <cell r="BU890" t="str">
            <v>N/A</v>
          </cell>
          <cell r="BV890" t="str">
            <v>Inversión</v>
          </cell>
          <cell r="BW890">
            <v>10928952</v>
          </cell>
          <cell r="BX890" t="str">
            <v>N/A</v>
          </cell>
          <cell r="BY890" t="str">
            <v>N/A</v>
          </cell>
          <cell r="BZ890">
            <v>5464476</v>
          </cell>
          <cell r="CA890" t="str">
            <v>N/A</v>
          </cell>
          <cell r="CB890">
            <v>115423</v>
          </cell>
          <cell r="CC890">
            <v>654823</v>
          </cell>
          <cell r="CD890" t="str">
            <v xml:space="preserve">	2022011000068</v>
          </cell>
          <cell r="CE890">
            <v>45238</v>
          </cell>
          <cell r="CF890">
            <v>45241</v>
          </cell>
          <cell r="CG890" t="str">
            <v>N/A</v>
          </cell>
          <cell r="CH890" t="str">
            <v>N/A</v>
          </cell>
          <cell r="CI890" t="str">
            <v>N/A</v>
          </cell>
          <cell r="CJ890" t="str">
            <v>N/A</v>
          </cell>
          <cell r="CK890" t="str">
            <v>N/A</v>
          </cell>
          <cell r="CL890">
            <v>0</v>
          </cell>
          <cell r="CM890" t="str">
            <v>N/A</v>
          </cell>
          <cell r="CN890">
            <v>0</v>
          </cell>
          <cell r="CO890" t="str">
            <v>N/A</v>
          </cell>
          <cell r="CP890">
            <v>0</v>
          </cell>
          <cell r="CQ890" t="str">
            <v>N/A</v>
          </cell>
          <cell r="CR890">
            <v>0</v>
          </cell>
          <cell r="CS890" t="str">
            <v>N/A</v>
          </cell>
          <cell r="CT890">
            <v>0</v>
          </cell>
          <cell r="CU890" t="str">
            <v>N/A</v>
          </cell>
          <cell r="CV890">
            <v>0</v>
          </cell>
          <cell r="CW890">
            <v>10928952</v>
          </cell>
          <cell r="CX890" t="str">
            <v>NO</v>
          </cell>
          <cell r="CY890" t="str">
            <v>N/A</v>
          </cell>
          <cell r="CZ890" t="str">
            <v>N/A</v>
          </cell>
          <cell r="DA890" t="str">
            <v>N/A</v>
          </cell>
          <cell r="DB890">
            <v>45291</v>
          </cell>
          <cell r="DC890">
            <v>45291</v>
          </cell>
          <cell r="DD890">
            <v>-51</v>
          </cell>
          <cell r="DE890" t="str">
            <v>NO</v>
          </cell>
          <cell r="DF890" t="str">
            <v>Bogotá D.C.</v>
          </cell>
          <cell r="DG890" t="str">
            <v>Cumplimiento</v>
          </cell>
          <cell r="DH890" t="str">
            <v xml:space="preserve">	17-45-101051285</v>
          </cell>
          <cell r="DI890">
            <v>0</v>
          </cell>
          <cell r="DJ890" t="str">
            <v>Seguros del Estado S.A.</v>
          </cell>
          <cell r="DK890">
            <v>45239</v>
          </cell>
          <cell r="DL890" t="str">
            <v>08/11/2023 - 10/07/2024</v>
          </cell>
          <cell r="DM890">
            <v>45240</v>
          </cell>
          <cell r="DN890" t="str">
            <v>https://jepcolombia.sharepoint.com/:b:/g/SE/DAJ/SDC/EWnVjmnrWxxLiAh1e3LpugIByjuHT228X6kAGw7BV6loYw?e=aVlnfI</v>
          </cell>
          <cell r="DO890" t="str">
            <v>Ninguna</v>
          </cell>
          <cell r="DP890" t="str">
            <v>Terminado</v>
          </cell>
          <cell r="DQ890" t="str">
            <v>Ingreso</v>
          </cell>
          <cell r="DR890" t="str">
            <v>N/A</v>
          </cell>
          <cell r="DS890" t="str">
            <v>DERECHO</v>
          </cell>
          <cell r="DT890" t="str">
            <v>N/A</v>
          </cell>
          <cell r="DU890" t="str">
            <v>MASCULINO</v>
          </cell>
        </row>
        <row r="891">
          <cell r="AY891" t="str">
            <v>JEP-836-2023</v>
          </cell>
          <cell r="AZ891" t="str">
            <v>JEP-CSPO-805-2023</v>
          </cell>
          <cell r="BA891" t="str">
            <v>Laura Paredes</v>
          </cell>
          <cell r="BB891">
            <v>45229</v>
          </cell>
          <cell r="BC891" t="str">
            <v>Maria Victoria Carvajalino Clavijo</v>
          </cell>
          <cell r="BD891" t="str">
            <v>Contratos o convenios que no requieren pluralidad de ofertas</v>
          </cell>
          <cell r="BE891" t="str">
            <v>1. Prestación de servicios</v>
          </cell>
          <cell r="BF891" t="str">
            <v>Cédula de ciudadanía</v>
          </cell>
          <cell r="BG891">
            <v>1090469173</v>
          </cell>
          <cell r="BH891">
            <v>8</v>
          </cell>
          <cell r="BI891" t="str">
            <v>Persona Natural</v>
          </cell>
          <cell r="BJ891" t="str">
            <v>Bogotá D.C.</v>
          </cell>
          <cell r="BK891" t="str">
            <v>Prestación de servicios profesionales para apoyar los requerimientos de la magistratura y la ciudadanía en la subsecretaría y los departamentos que la conforman</v>
          </cell>
          <cell r="BL891" t="str">
            <v>Administrativo Transversal</v>
          </cell>
          <cell r="BM891" t="str">
            <v>Harvey Danilo Suárez Morales</v>
          </cell>
          <cell r="BN891" t="str">
            <v>Secretaría Ejecutiva</v>
          </cell>
          <cell r="BO891" t="str">
            <v>B- Subsecretaría Ejecutiva</v>
          </cell>
          <cell r="BP891" t="str">
            <v>Claudia Liliana Erazo Maldonado</v>
          </cell>
          <cell r="BQ891">
            <v>52272737</v>
          </cell>
          <cell r="BR891" t="str">
            <v>B - Subsecretaría Ejecutiva</v>
          </cell>
          <cell r="BS891" t="str">
            <v>N/A</v>
          </cell>
          <cell r="BT891" t="str">
            <v>N/A</v>
          </cell>
          <cell r="BU891" t="str">
            <v>N/A</v>
          </cell>
          <cell r="BV891" t="str">
            <v>Inversión</v>
          </cell>
          <cell r="BW891">
            <v>10928952</v>
          </cell>
          <cell r="BX891" t="str">
            <v>N/A</v>
          </cell>
          <cell r="BY891" t="str">
            <v>N/A</v>
          </cell>
          <cell r="BZ891">
            <v>5464476</v>
          </cell>
          <cell r="CA891" t="str">
            <v>N/A</v>
          </cell>
          <cell r="CB891">
            <v>116723</v>
          </cell>
          <cell r="CC891" t="str">
            <v xml:space="preserve">	644023</v>
          </cell>
          <cell r="CD891" t="str">
            <v xml:space="preserve">	2022011000068</v>
          </cell>
          <cell r="CE891">
            <v>45232</v>
          </cell>
          <cell r="CF891">
            <v>45237</v>
          </cell>
          <cell r="CG891" t="str">
            <v>N/A</v>
          </cell>
          <cell r="CH891" t="str">
            <v>N/A</v>
          </cell>
          <cell r="CI891" t="str">
            <v>N/A</v>
          </cell>
          <cell r="CJ891" t="str">
            <v>N/A</v>
          </cell>
          <cell r="CK891" t="str">
            <v>N/A</v>
          </cell>
          <cell r="CL891">
            <v>0</v>
          </cell>
          <cell r="CM891" t="str">
            <v>N/A</v>
          </cell>
          <cell r="CN891">
            <v>0</v>
          </cell>
          <cell r="CO891" t="str">
            <v>N/A</v>
          </cell>
          <cell r="CP891">
            <v>0</v>
          </cell>
          <cell r="CQ891" t="str">
            <v>N/A</v>
          </cell>
          <cell r="CR891">
            <v>0</v>
          </cell>
          <cell r="CS891" t="str">
            <v>N/A</v>
          </cell>
          <cell r="CT891">
            <v>0</v>
          </cell>
          <cell r="CU891" t="str">
            <v>N/A</v>
          </cell>
          <cell r="CV891">
            <v>0</v>
          </cell>
          <cell r="CW891">
            <v>10928952</v>
          </cell>
          <cell r="CX891" t="str">
            <v>NO</v>
          </cell>
          <cell r="CY891" t="str">
            <v>N/A</v>
          </cell>
          <cell r="CZ891" t="str">
            <v>N/A</v>
          </cell>
          <cell r="DA891" t="str">
            <v>N/A</v>
          </cell>
          <cell r="DB891">
            <v>45291</v>
          </cell>
          <cell r="DC891">
            <v>45291</v>
          </cell>
          <cell r="DD891">
            <v>-51</v>
          </cell>
          <cell r="DE891" t="str">
            <v>NO</v>
          </cell>
          <cell r="DF891" t="str">
            <v>Bogotá D.C.</v>
          </cell>
          <cell r="DG891" t="str">
            <v>Cumplimiento</v>
          </cell>
          <cell r="DH891" t="str">
            <v>17-47-101004484</v>
          </cell>
          <cell r="DI891">
            <v>0</v>
          </cell>
          <cell r="DJ891" t="str">
            <v>Seguros del Estado S.A.</v>
          </cell>
          <cell r="DK891">
            <v>45232</v>
          </cell>
          <cell r="DL891" t="str">
            <v>02/11/2023 - 05/07/2024</v>
          </cell>
          <cell r="DM891">
            <v>45233</v>
          </cell>
          <cell r="DN891" t="str">
            <v>No se encuentra en la carpeta revisado 23/01/2024</v>
          </cell>
          <cell r="DO891" t="str">
            <v>Ninguna</v>
          </cell>
          <cell r="DP891" t="str">
            <v>Terminado</v>
          </cell>
          <cell r="DQ891" t="str">
            <v>Ingreso</v>
          </cell>
          <cell r="DR891" t="str">
            <v>N/A</v>
          </cell>
          <cell r="DS891" t="str">
            <v>DERECHO</v>
          </cell>
          <cell r="DT891" t="str">
            <v>ESPECIALISTA EN DERECHO ADMINISTRATIVO</v>
          </cell>
          <cell r="DU891" t="str">
            <v>FEMENINO</v>
          </cell>
        </row>
        <row r="892">
          <cell r="AY892" t="str">
            <v>JEP-858-2023</v>
          </cell>
          <cell r="AZ892" t="str">
            <v>JEP-CSPO-823-2023</v>
          </cell>
          <cell r="BA892" t="str">
            <v>Clara Torres</v>
          </cell>
          <cell r="BB892">
            <v>45250</v>
          </cell>
          <cell r="BC892" t="str">
            <v>Xiomara Ofelid Orejuela Fandiño</v>
          </cell>
          <cell r="BD892" t="str">
            <v>Contratos o convenios que no requieren pluralidad de ofertas</v>
          </cell>
          <cell r="BE892" t="str">
            <v>1. Prestación de servicios</v>
          </cell>
          <cell r="BF892" t="str">
            <v>Cédula de ciudadanía</v>
          </cell>
          <cell r="BG892">
            <v>1032447181</v>
          </cell>
          <cell r="BH892">
            <v>1</v>
          </cell>
          <cell r="BI892" t="str">
            <v>Persona Natural</v>
          </cell>
          <cell r="BJ892" t="str">
            <v>Bogotá D.C.</v>
          </cell>
          <cell r="BK892" t="str">
            <v>Prestación de servicios profesionales para apoyar los requerimientos de la magistratura y la ciudadanía en la subsecretaría y los departamentos que la conforman</v>
          </cell>
          <cell r="BL892" t="str">
            <v>Funciones de la dependencia</v>
          </cell>
          <cell r="BM892" t="str">
            <v>Jairo Ernesto Arias Orjuela (Encargado)</v>
          </cell>
          <cell r="BN892" t="str">
            <v>Secretaría Ejecutiva</v>
          </cell>
          <cell r="BO892" t="str">
            <v>B- Subsecretaría Ejecutiva</v>
          </cell>
          <cell r="BP892" t="str">
            <v>Claudia Liliana Erazo Maldonado</v>
          </cell>
          <cell r="BQ892">
            <v>52272737</v>
          </cell>
          <cell r="BR892" t="str">
            <v>B - Subsecretaría Ejecutiva</v>
          </cell>
          <cell r="BS892" t="str">
            <v>N/A</v>
          </cell>
          <cell r="BT892" t="str">
            <v>N/A</v>
          </cell>
          <cell r="BU892" t="str">
            <v>N/A</v>
          </cell>
          <cell r="BV892" t="str">
            <v>Inversión</v>
          </cell>
          <cell r="BW892">
            <v>7285966</v>
          </cell>
          <cell r="BX892" t="str">
            <v>N/A</v>
          </cell>
          <cell r="BY892" t="str">
            <v>N/A</v>
          </cell>
          <cell r="BZ892">
            <v>5464476</v>
          </cell>
          <cell r="CA892" t="str">
            <v>N/A</v>
          </cell>
          <cell r="CB892">
            <v>115523</v>
          </cell>
          <cell r="CC892">
            <v>695523</v>
          </cell>
          <cell r="CD892">
            <v>2022011000068</v>
          </cell>
          <cell r="CE892">
            <v>45253</v>
          </cell>
          <cell r="CF892">
            <v>45257</v>
          </cell>
          <cell r="CG892" t="str">
            <v>N/A</v>
          </cell>
          <cell r="CH892" t="str">
            <v>N/A</v>
          </cell>
          <cell r="CI892" t="str">
            <v>N/A</v>
          </cell>
          <cell r="CJ892" t="str">
            <v>N/A</v>
          </cell>
          <cell r="CK892" t="str">
            <v>N/A</v>
          </cell>
          <cell r="CL892">
            <v>0</v>
          </cell>
          <cell r="CM892" t="str">
            <v>N/A</v>
          </cell>
          <cell r="CN892">
            <v>0</v>
          </cell>
          <cell r="CO892" t="str">
            <v>N/A</v>
          </cell>
          <cell r="CP892">
            <v>0</v>
          </cell>
          <cell r="CQ892" t="str">
            <v>N/A</v>
          </cell>
          <cell r="CR892">
            <v>0</v>
          </cell>
          <cell r="CS892" t="str">
            <v>N/A</v>
          </cell>
          <cell r="CT892">
            <v>0</v>
          </cell>
          <cell r="CU892" t="str">
            <v>N/A</v>
          </cell>
          <cell r="CV892">
            <v>0</v>
          </cell>
          <cell r="CW892">
            <v>7285966</v>
          </cell>
          <cell r="CX892" t="str">
            <v>NO</v>
          </cell>
          <cell r="CY892" t="str">
            <v>N/A</v>
          </cell>
          <cell r="CZ892" t="str">
            <v>N/A</v>
          </cell>
          <cell r="DA892" t="str">
            <v>N/A</v>
          </cell>
          <cell r="DB892">
            <v>45291</v>
          </cell>
          <cell r="DC892">
            <v>45291</v>
          </cell>
          <cell r="DD892">
            <v>-51</v>
          </cell>
          <cell r="DE892" t="str">
            <v>NO</v>
          </cell>
          <cell r="DF892" t="str">
            <v>Bogotá D.C.</v>
          </cell>
          <cell r="DG892" t="str">
            <v>Cumplimiento</v>
          </cell>
          <cell r="DH892" t="str">
            <v>340-47-994000049720</v>
          </cell>
          <cell r="DI892">
            <v>0</v>
          </cell>
          <cell r="DJ892" t="str">
            <v>Aseguradora Solidaria de Colombia</v>
          </cell>
          <cell r="DK892">
            <v>45254</v>
          </cell>
          <cell r="DL892" t="str">
            <v>23/11/2023 - 10/07/2024</v>
          </cell>
          <cell r="DM892">
            <v>45254</v>
          </cell>
          <cell r="DN892" t="str">
            <v>No se encuentra en la carpeta revisado 23/01/2024</v>
          </cell>
          <cell r="DO892" t="str">
            <v>Ninguna</v>
          </cell>
          <cell r="DP892" t="str">
            <v>Terminado</v>
          </cell>
          <cell r="DQ892" t="str">
            <v>Ingreso</v>
          </cell>
          <cell r="DR892" t="str">
            <v>N/A</v>
          </cell>
          <cell r="DS892" t="str">
            <v>DERECHO</v>
          </cell>
          <cell r="DT892" t="str">
            <v>N/A</v>
          </cell>
          <cell r="DU892" t="str">
            <v>FEMENINO</v>
          </cell>
        </row>
        <row r="893">
          <cell r="AY893" t="str">
            <v>JEP-864-2023</v>
          </cell>
          <cell r="AZ893" t="str">
            <v>JEP-CSPO-828-2023</v>
          </cell>
          <cell r="BA893" t="str">
            <v>Clara Torres</v>
          </cell>
          <cell r="BB893">
            <v>45253</v>
          </cell>
          <cell r="BC893" t="str">
            <v>Erika Nathalia Guerrero Corrales</v>
          </cell>
          <cell r="BD893" t="str">
            <v>Contratos o convenios que no requieren pluralidad de ofertas</v>
          </cell>
          <cell r="BE893" t="str">
            <v>1. Prestación de servicios</v>
          </cell>
          <cell r="BF893" t="str">
            <v>Cédula de ciudadanía</v>
          </cell>
          <cell r="BG893">
            <v>1033766248</v>
          </cell>
          <cell r="BH893">
            <v>8</v>
          </cell>
          <cell r="BI893" t="str">
            <v>Persona Natural</v>
          </cell>
          <cell r="BJ893" t="str">
            <v>Bogotá D.C.</v>
          </cell>
          <cell r="BK893" t="str">
            <v>Prestación de servicios profesionales para apoyar los requerimientos de la magistratura y la ciudadanía en la subsecretaría y los departamentos que la conforman</v>
          </cell>
          <cell r="BL893" t="str">
            <v>Misional</v>
          </cell>
          <cell r="BM893" t="str">
            <v>Jairo Ernesto Arias Orjuela (Encargado)</v>
          </cell>
          <cell r="BN893" t="str">
            <v>Secretaría Ejecutiva</v>
          </cell>
          <cell r="BO893" t="str">
            <v>B- Subsecretaría Ejecutiva</v>
          </cell>
          <cell r="BP893" t="str">
            <v>Claudia Liliana Erazo Maldonado</v>
          </cell>
          <cell r="BQ893">
            <v>52272737</v>
          </cell>
          <cell r="BR893" t="str">
            <v>B - Subsecretaría Ejecutiva</v>
          </cell>
          <cell r="BS893" t="str">
            <v>N/A</v>
          </cell>
          <cell r="BT893" t="str">
            <v>N/A</v>
          </cell>
          <cell r="BU893" t="str">
            <v>N/A</v>
          </cell>
          <cell r="BV893" t="str">
            <v>Inversión</v>
          </cell>
          <cell r="BW893">
            <v>6193072</v>
          </cell>
          <cell r="BX893" t="str">
            <v>N/A</v>
          </cell>
          <cell r="BY893" t="str">
            <v>N/A</v>
          </cell>
          <cell r="BZ893">
            <v>5464476</v>
          </cell>
          <cell r="CA893" t="str">
            <v>N/A</v>
          </cell>
          <cell r="CB893">
            <v>115623</v>
          </cell>
          <cell r="CC893">
            <v>708623</v>
          </cell>
          <cell r="CD893">
            <v>2022011000068</v>
          </cell>
          <cell r="CE893">
            <v>45258</v>
          </cell>
          <cell r="CF893">
            <v>45257</v>
          </cell>
          <cell r="CG893" t="str">
            <v>N/A</v>
          </cell>
          <cell r="CH893" t="str">
            <v>N/A</v>
          </cell>
          <cell r="CI893" t="str">
            <v>N/A</v>
          </cell>
          <cell r="CJ893" t="str">
            <v>N/A</v>
          </cell>
          <cell r="CK893" t="str">
            <v>N/A</v>
          </cell>
          <cell r="CL893">
            <v>0</v>
          </cell>
          <cell r="CM893" t="str">
            <v>N/A</v>
          </cell>
          <cell r="CN893">
            <v>0</v>
          </cell>
          <cell r="CO893" t="str">
            <v>N/A</v>
          </cell>
          <cell r="CP893">
            <v>0</v>
          </cell>
          <cell r="CQ893" t="str">
            <v>N/A</v>
          </cell>
          <cell r="CR893">
            <v>0</v>
          </cell>
          <cell r="CS893" t="str">
            <v>N/A</v>
          </cell>
          <cell r="CT893">
            <v>0</v>
          </cell>
          <cell r="CU893" t="str">
            <v>N/A</v>
          </cell>
          <cell r="CV893">
            <v>0</v>
          </cell>
          <cell r="CW893">
            <v>6193072</v>
          </cell>
          <cell r="CX893" t="str">
            <v>NO</v>
          </cell>
          <cell r="CY893" t="str">
            <v>N/A</v>
          </cell>
          <cell r="CZ893" t="str">
            <v>N/A</v>
          </cell>
          <cell r="DA893" t="str">
            <v>N/A</v>
          </cell>
          <cell r="DB893">
            <v>45291</v>
          </cell>
          <cell r="DC893">
            <v>45291</v>
          </cell>
          <cell r="DD893">
            <v>-51</v>
          </cell>
          <cell r="DE893" t="str">
            <v>NO</v>
          </cell>
          <cell r="DF893" t="str">
            <v>Bogotá D.C.</v>
          </cell>
          <cell r="DG893" t="str">
            <v>Cumplimiento</v>
          </cell>
          <cell r="DH893" t="str">
            <v>33-47-101012509</v>
          </cell>
          <cell r="DI893">
            <v>0</v>
          </cell>
          <cell r="DJ893" t="str">
            <v>Seguros del Estado S.A.</v>
          </cell>
          <cell r="DK893">
            <v>45257</v>
          </cell>
          <cell r="DL893" t="str">
            <v>27/11/2023 - 30/06/2024</v>
          </cell>
          <cell r="DM893">
            <v>45260</v>
          </cell>
          <cell r="DN893" t="str">
            <v>No se encuentra en la carpeta revisado 23/01/2024</v>
          </cell>
          <cell r="DO893" t="str">
            <v>Ninguna</v>
          </cell>
          <cell r="DP893" t="str">
            <v>Terminado</v>
          </cell>
          <cell r="DQ893" t="str">
            <v>Ingreso</v>
          </cell>
          <cell r="DR893" t="str">
            <v>N/A</v>
          </cell>
          <cell r="DS893" t="str">
            <v>DERECHO</v>
          </cell>
          <cell r="DT893" t="str">
            <v>N/A</v>
          </cell>
          <cell r="DU893" t="str">
            <v>FEMENINO</v>
          </cell>
        </row>
        <row r="894">
          <cell r="AY894" t="str">
            <v>JEP-877-2023</v>
          </cell>
          <cell r="AZ894" t="str">
            <v>JEP-CSPO-839-2023</v>
          </cell>
          <cell r="BA894" t="str">
            <v>Clara Torres</v>
          </cell>
          <cell r="BB894">
            <v>45257</v>
          </cell>
          <cell r="BC894" t="str">
            <v xml:space="preserve">María Camila Jara Rojas </v>
          </cell>
          <cell r="BD894" t="str">
            <v>Contratos o convenios que no requieren pluralidad de ofertas</v>
          </cell>
          <cell r="BE894" t="str">
            <v>1. Prestación de servicios</v>
          </cell>
          <cell r="BF894" t="str">
            <v>Cédula de ciudadanía</v>
          </cell>
          <cell r="BG894">
            <v>1013639690</v>
          </cell>
          <cell r="BH894">
            <v>4</v>
          </cell>
          <cell r="BI894" t="str">
            <v>Persona Natural</v>
          </cell>
          <cell r="BJ894" t="str">
            <v>Bogota D.C.</v>
          </cell>
          <cell r="BK894" t="str">
            <v>Prestación de servicios profesionales para apoyar los requerimientos de la magistratura y la ciudadanía en la subsecretaría y los departamentos que la conforman</v>
          </cell>
          <cell r="BL894" t="str">
            <v>Funciones de la dependencia</v>
          </cell>
          <cell r="BM894" t="str">
            <v>Jairo Ernesto Arias Orjuela (Encargado)</v>
          </cell>
          <cell r="BN894" t="str">
            <v>Secretaría Ejecutiva</v>
          </cell>
          <cell r="BO894" t="str">
            <v>B- Subsecretaría Ejecutiva</v>
          </cell>
          <cell r="BP894" t="str">
            <v>Claudia Liliana Erazo Maldonado</v>
          </cell>
          <cell r="BQ894">
            <v>52272737</v>
          </cell>
          <cell r="BR894" t="str">
            <v>B- Subsecretaría Ejecutiva</v>
          </cell>
          <cell r="BS894" t="str">
            <v>N/A</v>
          </cell>
          <cell r="BT894" t="str">
            <v>N/A</v>
          </cell>
          <cell r="BU894" t="str">
            <v>N/A</v>
          </cell>
          <cell r="BV894" t="str">
            <v>Inversión</v>
          </cell>
          <cell r="BW894">
            <v>5464476</v>
          </cell>
          <cell r="BX894" t="str">
            <v>N/A</v>
          </cell>
          <cell r="BY894" t="str">
            <v>N/A</v>
          </cell>
          <cell r="BZ894">
            <v>5464476</v>
          </cell>
          <cell r="CA894" t="str">
            <v>N/A</v>
          </cell>
          <cell r="CB894">
            <v>115723</v>
          </cell>
          <cell r="CC894">
            <v>728423</v>
          </cell>
          <cell r="CD894">
            <v>2022011000068</v>
          </cell>
          <cell r="CE894">
            <v>45261</v>
          </cell>
          <cell r="CF894">
            <v>45265</v>
          </cell>
          <cell r="CG894" t="str">
            <v>N/A</v>
          </cell>
          <cell r="CH894" t="str">
            <v>N/A</v>
          </cell>
          <cell r="CI894" t="str">
            <v>N/A</v>
          </cell>
          <cell r="CJ894" t="str">
            <v>N/A</v>
          </cell>
          <cell r="CK894" t="str">
            <v>N/A</v>
          </cell>
          <cell r="CL894">
            <v>0</v>
          </cell>
          <cell r="CM894" t="str">
            <v>N/A</v>
          </cell>
          <cell r="CN894">
            <v>0</v>
          </cell>
          <cell r="CO894" t="str">
            <v>N/A</v>
          </cell>
          <cell r="CP894">
            <v>0</v>
          </cell>
          <cell r="CQ894" t="str">
            <v>N/A</v>
          </cell>
          <cell r="CR894">
            <v>0</v>
          </cell>
          <cell r="CS894" t="str">
            <v>N/A</v>
          </cell>
          <cell r="CT894">
            <v>0</v>
          </cell>
          <cell r="CU894">
            <v>0</v>
          </cell>
          <cell r="CV894">
            <v>0</v>
          </cell>
          <cell r="CW894">
            <v>5464476</v>
          </cell>
          <cell r="CX894" t="str">
            <v>NO</v>
          </cell>
          <cell r="CY894" t="str">
            <v>N/A</v>
          </cell>
          <cell r="CZ894" t="str">
            <v>N/A</v>
          </cell>
          <cell r="DA894" t="str">
            <v>N/A</v>
          </cell>
          <cell r="DB894">
            <v>45291</v>
          </cell>
          <cell r="DC894">
            <v>45291</v>
          </cell>
          <cell r="DD894">
            <v>-51</v>
          </cell>
          <cell r="DE894" t="str">
            <v>NO</v>
          </cell>
          <cell r="DF894" t="str">
            <v>Bogotá D.C.</v>
          </cell>
          <cell r="DG894" t="str">
            <v>Cumplimiento</v>
          </cell>
          <cell r="DH894" t="str">
            <v>25-47-101004651</v>
          </cell>
          <cell r="DI894">
            <v>0</v>
          </cell>
          <cell r="DJ894" t="str">
            <v>Seguros del Estado S.A.</v>
          </cell>
          <cell r="DK894">
            <v>45264</v>
          </cell>
          <cell r="DL894" t="str">
            <v>01/12/2023 - 01/07/2024</v>
          </cell>
          <cell r="DM894">
            <v>45264</v>
          </cell>
          <cell r="DN894" t="str">
            <v>No se encuentra en la carpeta revisado 23/01/2024</v>
          </cell>
          <cell r="DO894" t="str">
            <v>Ninguna</v>
          </cell>
          <cell r="DP894" t="str">
            <v>Terminado</v>
          </cell>
          <cell r="DQ894" t="str">
            <v>Ingreso</v>
          </cell>
          <cell r="DR894" t="str">
            <v>N/A</v>
          </cell>
          <cell r="DS894" t="str">
            <v xml:space="preserve">POLITOLOGÍA </v>
          </cell>
          <cell r="DT894" t="str">
            <v>N/A</v>
          </cell>
          <cell r="DU894" t="str">
            <v>FEMENINO</v>
          </cell>
        </row>
        <row r="895">
          <cell r="AY895" t="str">
            <v>JEP-904-2023</v>
          </cell>
          <cell r="AZ895" t="str">
            <v>JEP-CSPO-862-2023</v>
          </cell>
          <cell r="BA895" t="str">
            <v>Angela Esquivel</v>
          </cell>
          <cell r="BB895">
            <v>45242</v>
          </cell>
          <cell r="BC895" t="str">
            <v>Fernando Villada Agudelo</v>
          </cell>
          <cell r="BD895" t="str">
            <v>Contratos o convenios que no requieren pluralidad de ofertas</v>
          </cell>
          <cell r="BE895" t="str">
            <v>1. Prestación de servicios</v>
          </cell>
          <cell r="BF895" t="str">
            <v>Cédula de ciudadanía</v>
          </cell>
          <cell r="BG895">
            <v>80005513</v>
          </cell>
          <cell r="BH895">
            <v>0</v>
          </cell>
          <cell r="BI895" t="str">
            <v>Persona Natural</v>
          </cell>
          <cell r="BJ895" t="str">
            <v>Bogota D.C.</v>
          </cell>
          <cell r="BK895" t="str">
            <v>Prestación de servicios profesionales para apoyar los requerimientos de la magistratura y la ciudadanía en la Subsecretaría y los departamentos que la conforman.</v>
          </cell>
          <cell r="BL895" t="str">
            <v>Administrativo Transversal</v>
          </cell>
          <cell r="BM895" t="str">
            <v>Harvey Danilo Suarez Morales</v>
          </cell>
          <cell r="BN895" t="str">
            <v>Secretaría Ejecutiva</v>
          </cell>
          <cell r="BO895" t="str">
            <v>B- Subsecretaría Ejecutiva</v>
          </cell>
          <cell r="BP895" t="str">
            <v>Claudia Liliana Erazo Maldonado</v>
          </cell>
          <cell r="BQ895">
            <v>52272737</v>
          </cell>
          <cell r="BR895" t="str">
            <v>B- Subsecretaría Ejecutiva</v>
          </cell>
          <cell r="BS895" t="str">
            <v>N/A</v>
          </cell>
          <cell r="BT895" t="str">
            <v>N/A</v>
          </cell>
          <cell r="BU895" t="str">
            <v>N/A</v>
          </cell>
          <cell r="BV895" t="str">
            <v>Inversión</v>
          </cell>
          <cell r="BW895">
            <v>5464476</v>
          </cell>
          <cell r="BX895" t="str">
            <v>N/A</v>
          </cell>
          <cell r="BY895" t="str">
            <v>N/A</v>
          </cell>
          <cell r="BZ895">
            <v>5464476</v>
          </cell>
          <cell r="CA895" t="str">
            <v>N/A</v>
          </cell>
          <cell r="CB895">
            <v>115823</v>
          </cell>
          <cell r="CC895">
            <v>751423</v>
          </cell>
          <cell r="CD895">
            <v>2022011000068</v>
          </cell>
          <cell r="CE895">
            <v>45275</v>
          </cell>
          <cell r="CF895">
            <v>45278</v>
          </cell>
          <cell r="CG895" t="str">
            <v>N/A</v>
          </cell>
          <cell r="CH895" t="str">
            <v>N/A</v>
          </cell>
          <cell r="CI895" t="str">
            <v>N/A</v>
          </cell>
          <cell r="CJ895" t="str">
            <v>N/A</v>
          </cell>
          <cell r="CK895" t="str">
            <v>N/A</v>
          </cell>
          <cell r="CL895">
            <v>0</v>
          </cell>
          <cell r="CM895" t="str">
            <v>N/A</v>
          </cell>
          <cell r="CN895">
            <v>0</v>
          </cell>
          <cell r="CO895" t="str">
            <v>N/A</v>
          </cell>
          <cell r="CP895">
            <v>0</v>
          </cell>
          <cell r="CQ895" t="str">
            <v>N/A</v>
          </cell>
          <cell r="CR895">
            <v>0</v>
          </cell>
          <cell r="CS895" t="str">
            <v>N/A</v>
          </cell>
          <cell r="CT895">
            <v>0</v>
          </cell>
          <cell r="CU895">
            <v>0</v>
          </cell>
          <cell r="CV895">
            <v>0</v>
          </cell>
          <cell r="CW895">
            <v>5464476</v>
          </cell>
          <cell r="CX895" t="str">
            <v>NO</v>
          </cell>
          <cell r="CY895" t="str">
            <v>N/A</v>
          </cell>
          <cell r="CZ895" t="str">
            <v>N/A</v>
          </cell>
          <cell r="DA895" t="str">
            <v>N/A</v>
          </cell>
          <cell r="DB895">
            <v>45291</v>
          </cell>
          <cell r="DC895">
            <v>45291</v>
          </cell>
          <cell r="DD895"/>
          <cell r="DE895" t="str">
            <v>NO</v>
          </cell>
          <cell r="DF895" t="str">
            <v>Bogotá D.C.</v>
          </cell>
          <cell r="DG895" t="str">
            <v>Cumplimiento</v>
          </cell>
          <cell r="DH895" t="str">
            <v>18-47-101007150</v>
          </cell>
          <cell r="DI895">
            <v>0</v>
          </cell>
          <cell r="DJ895" t="str">
            <v xml:space="preserve">Seguros del Estado S.A. </v>
          </cell>
          <cell r="DK895">
            <v>45278</v>
          </cell>
          <cell r="DL895" t="str">
            <v>15/12/2023 - 10/07/2024</v>
          </cell>
          <cell r="DM895">
            <v>45278</v>
          </cell>
          <cell r="DN895" t="str">
            <v>No se encuentra en la carpeta revisado 23/01/2024</v>
          </cell>
          <cell r="DO895" t="str">
            <v>Ninguno</v>
          </cell>
          <cell r="DP895" t="str">
            <v>Terminado</v>
          </cell>
          <cell r="DQ895" t="str">
            <v>Ingreso</v>
          </cell>
          <cell r="DR895" t="str">
            <v>N/A</v>
          </cell>
          <cell r="DS895" t="str">
            <v>CIENCIAS POLÍTICAS</v>
          </cell>
          <cell r="DT895" t="str">
            <v>N/A</v>
          </cell>
          <cell r="DU895" t="str">
            <v>MASCULINO</v>
          </cell>
        </row>
        <row r="896">
          <cell r="AY896" t="str">
            <v>JEP-841-2023</v>
          </cell>
          <cell r="AZ896" t="str">
            <v>JEP-CSPO-807-2023</v>
          </cell>
          <cell r="BA896" t="str">
            <v>Julieth Barrera</v>
          </cell>
          <cell r="BB896">
            <v>45232</v>
          </cell>
          <cell r="BC896" t="str">
            <v xml:space="preserve">Diana Marisol Peñalosa Mesa </v>
          </cell>
          <cell r="BD896" t="str">
            <v>Contratos o convenios que no requieren pluralidad de ofertas</v>
          </cell>
          <cell r="BE896" t="str">
            <v>1. Prestación de servicios</v>
          </cell>
          <cell r="BF896" t="str">
            <v>Cédula de ciudadanía</v>
          </cell>
          <cell r="BG896">
            <v>52228135</v>
          </cell>
          <cell r="BH896">
            <v>5</v>
          </cell>
          <cell r="BI896" t="str">
            <v>Persona Natural</v>
          </cell>
          <cell r="BJ896" t="str">
            <v xml:space="preserve">Madrid </v>
          </cell>
          <cell r="BK896" t="str">
            <v xml:space="preserve">Prestar servicios profesionales especializados para apoyar y acompañar la revisión, análisis y sistematización de la información sobre el avance en la implementación de las recomendaciones de la de la comisión para el esclarecimiento de la verdad, en el segundo informe semestral del comité de seguimiento y monitoreo a la implementación de las recomendaciones de la cev </v>
          </cell>
          <cell r="BL896" t="str">
            <v>Funciones de la dependencia</v>
          </cell>
          <cell r="BM896" t="str">
            <v>Harvey Danilo Suárez Morales</v>
          </cell>
          <cell r="BN896" t="str">
            <v>Secretaría Ejecutiva</v>
          </cell>
          <cell r="BO896" t="str">
            <v>AA- Oficina Asesora de Memoria Institucional y del Sistema Integral para la Paz</v>
          </cell>
          <cell r="BP896" t="str">
            <v>Gustavo Adolfo Ramirez Ariza</v>
          </cell>
          <cell r="BQ896">
            <v>19452243</v>
          </cell>
          <cell r="BR896" t="str">
            <v>AA - Oficina Asesora de Memoria Institucional y del Sistema Integral para la Paz</v>
          </cell>
          <cell r="BS896" t="str">
            <v>N/A</v>
          </cell>
          <cell r="BT896" t="str">
            <v>N/A</v>
          </cell>
          <cell r="BU896" t="str">
            <v>N/A</v>
          </cell>
          <cell r="BV896" t="str">
            <v>Funcionamiento</v>
          </cell>
          <cell r="BW896">
            <v>24671134</v>
          </cell>
          <cell r="BX896" t="str">
            <v>N/A</v>
          </cell>
          <cell r="BY896" t="str">
            <v>N/A</v>
          </cell>
          <cell r="BZ896">
            <v>13964795</v>
          </cell>
          <cell r="CA896" t="str">
            <v>N/A</v>
          </cell>
          <cell r="CB896">
            <v>117323</v>
          </cell>
          <cell r="CC896">
            <v>659923</v>
          </cell>
          <cell r="CD896" t="str">
            <v>N/A</v>
          </cell>
          <cell r="CE896">
            <v>45240</v>
          </cell>
          <cell r="CF896">
            <v>45246</v>
          </cell>
          <cell r="CG896" t="str">
            <v>N/A</v>
          </cell>
          <cell r="CH896" t="str">
            <v>N/A</v>
          </cell>
          <cell r="CI896" t="str">
            <v>N/A</v>
          </cell>
          <cell r="CJ896" t="str">
            <v>N/A</v>
          </cell>
          <cell r="CK896" t="str">
            <v>N/A</v>
          </cell>
          <cell r="CL896">
            <v>0</v>
          </cell>
          <cell r="CM896" t="str">
            <v>N/A</v>
          </cell>
          <cell r="CN896">
            <v>0</v>
          </cell>
          <cell r="CO896" t="str">
            <v>N/A</v>
          </cell>
          <cell r="CP896">
            <v>0</v>
          </cell>
          <cell r="CQ896" t="str">
            <v>N/A</v>
          </cell>
          <cell r="CR896">
            <v>0</v>
          </cell>
          <cell r="CS896" t="str">
            <v>N/A</v>
          </cell>
          <cell r="CT896">
            <v>0</v>
          </cell>
          <cell r="CU896" t="str">
            <v>N/A</v>
          </cell>
          <cell r="CV896">
            <v>0</v>
          </cell>
          <cell r="CW896">
            <v>24671134</v>
          </cell>
          <cell r="CX896" t="str">
            <v>NO</v>
          </cell>
          <cell r="CY896" t="str">
            <v>N/A</v>
          </cell>
          <cell r="CZ896" t="str">
            <v>N/A</v>
          </cell>
          <cell r="DA896" t="str">
            <v>N/A</v>
          </cell>
          <cell r="DB896">
            <v>45291</v>
          </cell>
          <cell r="DC896">
            <v>45291</v>
          </cell>
          <cell r="DD896">
            <v>-51</v>
          </cell>
          <cell r="DE896" t="str">
            <v>NO</v>
          </cell>
          <cell r="DF896" t="str">
            <v>Bogotá D.C.</v>
          </cell>
          <cell r="DG896" t="str">
            <v>Cumplimiento</v>
          </cell>
          <cell r="DH896" t="str">
            <v>21-45-101428333</v>
          </cell>
          <cell r="DI896">
            <v>0</v>
          </cell>
          <cell r="DJ896" t="str">
            <v>Seguros del Estado S.A.</v>
          </cell>
          <cell r="DK896">
            <v>45244</v>
          </cell>
          <cell r="DL896" t="str">
            <v>15/11/2023 - 01/07/2024</v>
          </cell>
          <cell r="DM896">
            <v>45246</v>
          </cell>
          <cell r="DN896" t="str">
            <v>https://jepcolombia.sharepoint.com/:b:/g/SE/DAJ/SDC/ER9SxWu8DgZFg8wwKGf01BYBotna4Rd7t-HB7R_HN1iDtQ?e=xXrBoy</v>
          </cell>
          <cell r="DO896" t="str">
            <v>Ninguna</v>
          </cell>
          <cell r="DP896" t="str">
            <v>Terminado</v>
          </cell>
          <cell r="DQ896" t="str">
            <v>Ingreso</v>
          </cell>
          <cell r="DR896" t="str">
            <v>N/A</v>
          </cell>
          <cell r="DS896" t="str">
            <v>CIENCIAS POLÍTICAS</v>
          </cell>
          <cell r="DT896" t="str">
            <v>ESPECIALISTA EN COOPERACIÓN INTERNACIONAL</v>
          </cell>
          <cell r="DU896" t="str">
            <v>FEMENINO</v>
          </cell>
        </row>
        <row r="897">
          <cell r="AY897" t="str">
            <v>JEP-842-2023</v>
          </cell>
          <cell r="AZ897" t="str">
            <v>JEP-CSPO-808-2023</v>
          </cell>
          <cell r="BA897" t="str">
            <v>Julieth Barrera</v>
          </cell>
          <cell r="BB897">
            <v>45233</v>
          </cell>
          <cell r="BC897" t="str">
            <v>Luis Felipe Botero Atehortua</v>
          </cell>
          <cell r="BD897" t="str">
            <v>Contratos o convenios que no requieren pluralidad de ofertas</v>
          </cell>
          <cell r="BE897" t="str">
            <v>1. Prestación de servicios</v>
          </cell>
          <cell r="BF897" t="str">
            <v>Cédula de ciudadanía</v>
          </cell>
          <cell r="BG897">
            <v>9732418</v>
          </cell>
          <cell r="BH897">
            <v>9</v>
          </cell>
          <cell r="BI897" t="str">
            <v>Persona Natural</v>
          </cell>
          <cell r="BJ897" t="str">
            <v>Bogotá D.C.</v>
          </cell>
          <cell r="BK897" t="str">
            <v>Prestar servicios profesionales especializados para apoyar y acompañar la revisión, análisis y sistematización de la información sobre el avance en la implementación de las recomendaciones de la de la comisión para el esclarecimiento de la verdad, en el segundo informe semestral del comité de seguimiento y monitoreo a la implementación de las recomendaciones de la cev</v>
          </cell>
          <cell r="BL897" t="str">
            <v>Funciones de la dependencia</v>
          </cell>
          <cell r="BM897" t="str">
            <v>Harvey Danilo Suárez Morales</v>
          </cell>
          <cell r="BN897" t="str">
            <v>Secretaría Ejecutiva</v>
          </cell>
          <cell r="BO897" t="str">
            <v>AA- Oficina Asesora de Memoria Institucional y del Sistema Integral para la Paz</v>
          </cell>
          <cell r="BP897" t="str">
            <v>Gustavo Adolfo Ramirez Ariza</v>
          </cell>
          <cell r="BQ897">
            <v>19452243</v>
          </cell>
          <cell r="BR897" t="str">
            <v>AA - Oficina Asesora de Memoria Institucional y del Sistema Integral para la Paz</v>
          </cell>
          <cell r="BS897" t="str">
            <v>N/A</v>
          </cell>
          <cell r="BT897" t="str">
            <v>N/A</v>
          </cell>
          <cell r="BU897" t="str">
            <v>N/A</v>
          </cell>
          <cell r="BV897" t="str">
            <v>Funcionamiento</v>
          </cell>
          <cell r="BW897">
            <v>24671134</v>
          </cell>
          <cell r="BX897" t="str">
            <v>N/A</v>
          </cell>
          <cell r="BY897" t="str">
            <v>N/A</v>
          </cell>
          <cell r="BZ897">
            <v>13964795</v>
          </cell>
          <cell r="CA897" t="str">
            <v>N/A</v>
          </cell>
          <cell r="CB897">
            <v>117923</v>
          </cell>
          <cell r="CC897">
            <v>659823</v>
          </cell>
          <cell r="CD897" t="str">
            <v>N/A</v>
          </cell>
          <cell r="CE897">
            <v>45243</v>
          </cell>
          <cell r="CF897">
            <v>45246</v>
          </cell>
          <cell r="CG897" t="str">
            <v>N/A</v>
          </cell>
          <cell r="CH897" t="str">
            <v>N/A</v>
          </cell>
          <cell r="CI897" t="str">
            <v>N/A</v>
          </cell>
          <cell r="CJ897" t="str">
            <v>N/A</v>
          </cell>
          <cell r="CK897" t="str">
            <v>N/A</v>
          </cell>
          <cell r="CL897">
            <v>0</v>
          </cell>
          <cell r="CM897" t="str">
            <v>N/A</v>
          </cell>
          <cell r="CN897">
            <v>0</v>
          </cell>
          <cell r="CO897" t="str">
            <v>N/A</v>
          </cell>
          <cell r="CP897">
            <v>0</v>
          </cell>
          <cell r="CQ897" t="str">
            <v>N/A</v>
          </cell>
          <cell r="CR897">
            <v>0</v>
          </cell>
          <cell r="CS897" t="str">
            <v>N/A</v>
          </cell>
          <cell r="CT897">
            <v>0</v>
          </cell>
          <cell r="CU897" t="str">
            <v>N/A</v>
          </cell>
          <cell r="CV897">
            <v>0</v>
          </cell>
          <cell r="CW897">
            <v>24671134</v>
          </cell>
          <cell r="CX897" t="str">
            <v>NO</v>
          </cell>
          <cell r="CY897" t="str">
            <v>N/A</v>
          </cell>
          <cell r="CZ897" t="str">
            <v>N/A</v>
          </cell>
          <cell r="DA897" t="str">
            <v>N/A</v>
          </cell>
          <cell r="DB897">
            <v>45291</v>
          </cell>
          <cell r="DC897">
            <v>45291</v>
          </cell>
          <cell r="DD897">
            <v>-51</v>
          </cell>
          <cell r="DE897" t="str">
            <v>NO</v>
          </cell>
          <cell r="DF897" t="str">
            <v>Bogotá D.C.</v>
          </cell>
          <cell r="DG897" t="str">
            <v>Cumplimiento</v>
          </cell>
          <cell r="DH897" t="str">
            <v>21-45-101428321</v>
          </cell>
          <cell r="DI897">
            <v>0</v>
          </cell>
          <cell r="DJ897" t="str">
            <v>Seguros del Estado S.A.</v>
          </cell>
          <cell r="DK897">
            <v>45244</v>
          </cell>
          <cell r="DL897" t="str">
            <v>15/11/2023 - 01/07/2024</v>
          </cell>
          <cell r="DM897">
            <v>45246</v>
          </cell>
          <cell r="DN897" t="str">
            <v>https://jepcolombia.sharepoint.com/:b:/g/SE/DAJ/SDC/EZ8F8t_u9X9GqDOpl788fV8Bu12u3xrkEJW8H19G9LcczA?e=fecbHj</v>
          </cell>
          <cell r="DO897" t="str">
            <v>Ninguna</v>
          </cell>
          <cell r="DP897" t="str">
            <v>Terminado</v>
          </cell>
          <cell r="DQ897" t="str">
            <v>Ingreso</v>
          </cell>
          <cell r="DR897" t="str">
            <v>N/A</v>
          </cell>
          <cell r="DS897" t="str">
            <v>ANTROPOLOGIA</v>
          </cell>
          <cell r="DT897" t="str">
            <v>ESPECIALISTA EN ESTUDIOS CULTURALES</v>
          </cell>
          <cell r="DU897" t="str">
            <v>MASCULINO</v>
          </cell>
        </row>
        <row r="898">
          <cell r="AY898" t="str">
            <v>JEP-880-2023</v>
          </cell>
          <cell r="AZ898" t="str">
            <v>JEP-CSPO-842-2023</v>
          </cell>
          <cell r="BA898" t="str">
            <v>Julieth Barrera</v>
          </cell>
          <cell r="BB898">
            <v>45258</v>
          </cell>
          <cell r="BC898" t="str">
            <v>María Consuelo Ramírez Giraldo</v>
          </cell>
          <cell r="BD898" t="str">
            <v>Contratos o convenios que no requieren pluralidad de ofertas</v>
          </cell>
          <cell r="BE898" t="str">
            <v>1. Prestación de servicios</v>
          </cell>
          <cell r="BF898" t="str">
            <v>Cédula de ciudadanía</v>
          </cell>
          <cell r="BG898">
            <v>51937556</v>
          </cell>
          <cell r="BH898">
            <v>0</v>
          </cell>
          <cell r="BI898" t="str">
            <v>Persona Natural</v>
          </cell>
          <cell r="BJ898" t="str">
            <v>Bogota D.C.</v>
          </cell>
          <cell r="BK898" t="str">
            <v>Prestar servicios profesionales especializados para apoyar y acompañar en la orientación estratégica y la articulación de la secretaria técnica del comité de seguimiento y monitoreo a la implementación de las recomendaciones de la CEV</v>
          </cell>
          <cell r="BL898" t="str">
            <v>Funciones de la dependencia</v>
          </cell>
          <cell r="BM898" t="str">
            <v>Jairo Ernesto Arias Orjuela (Encargado)</v>
          </cell>
          <cell r="BN898" t="str">
            <v>Secretaría Ejecutiva</v>
          </cell>
          <cell r="BO898" t="str">
            <v>AA- Oficina Asesora de Memoria Institucional y del Sistema Integral para la Paz</v>
          </cell>
          <cell r="BP898" t="str">
            <v>Gustavo Adolfo Ramirez Ariza</v>
          </cell>
          <cell r="BQ898">
            <v>19452243</v>
          </cell>
          <cell r="BR898" t="str">
            <v>AA- Oficina Asesora de Memoria Institucional y del Sistema Integral para la Paz</v>
          </cell>
          <cell r="BS898" t="str">
            <v>N/A</v>
          </cell>
          <cell r="BT898" t="str">
            <v>N/A</v>
          </cell>
          <cell r="BU898" t="str">
            <v>N/A</v>
          </cell>
          <cell r="BV898" t="str">
            <v>Funcionamiento</v>
          </cell>
          <cell r="BW898">
            <v>23860701</v>
          </cell>
          <cell r="BX898" t="str">
            <v>N/A</v>
          </cell>
          <cell r="BY898" t="str">
            <v>N/A</v>
          </cell>
          <cell r="BZ898">
            <v>23860701</v>
          </cell>
          <cell r="CA898" t="str">
            <v>N/A</v>
          </cell>
          <cell r="CB898">
            <v>117223</v>
          </cell>
          <cell r="CC898">
            <v>722423</v>
          </cell>
          <cell r="CD898" t="str">
            <v>N./A</v>
          </cell>
          <cell r="CE898">
            <v>45261</v>
          </cell>
          <cell r="CF898">
            <v>45273</v>
          </cell>
          <cell r="CG898" t="str">
            <v>N/A</v>
          </cell>
          <cell r="CH898" t="str">
            <v>N/A</v>
          </cell>
          <cell r="CI898" t="str">
            <v>N/A</v>
          </cell>
          <cell r="CJ898" t="str">
            <v>N/A</v>
          </cell>
          <cell r="CK898" t="str">
            <v>N/A</v>
          </cell>
          <cell r="CL898">
            <v>0</v>
          </cell>
          <cell r="CM898" t="str">
            <v>N/A</v>
          </cell>
          <cell r="CN898">
            <v>0</v>
          </cell>
          <cell r="CO898" t="str">
            <v>N/A</v>
          </cell>
          <cell r="CP898">
            <v>0</v>
          </cell>
          <cell r="CQ898" t="str">
            <v>N/A</v>
          </cell>
          <cell r="CR898">
            <v>0</v>
          </cell>
          <cell r="CS898" t="str">
            <v>N/A</v>
          </cell>
          <cell r="CT898">
            <v>0</v>
          </cell>
          <cell r="CU898">
            <v>0</v>
          </cell>
          <cell r="CV898">
            <v>0</v>
          </cell>
          <cell r="CW898">
            <v>23860701</v>
          </cell>
          <cell r="CX898" t="str">
            <v>NO</v>
          </cell>
          <cell r="CY898" t="str">
            <v>N/A</v>
          </cell>
          <cell r="CZ898" t="str">
            <v>N/A</v>
          </cell>
          <cell r="DA898" t="str">
            <v>N/A</v>
          </cell>
          <cell r="DB898">
            <v>45291</v>
          </cell>
          <cell r="DC898">
            <v>45291</v>
          </cell>
          <cell r="DD898">
            <v>-51</v>
          </cell>
          <cell r="DE898" t="str">
            <v>NO</v>
          </cell>
          <cell r="DF898" t="str">
            <v>Bogotá D.C.</v>
          </cell>
          <cell r="DG898" t="str">
            <v>Cumplimiento</v>
          </cell>
          <cell r="DH898" t="str">
            <v>3799514-4</v>
          </cell>
          <cell r="DI898">
            <v>0</v>
          </cell>
          <cell r="DJ898" t="str">
            <v xml:space="preserve">Suramericana </v>
          </cell>
          <cell r="DK898">
            <v>45272</v>
          </cell>
          <cell r="DL898" t="str">
            <v>07/12/2023 - 01/07/2024</v>
          </cell>
          <cell r="DM898">
            <v>45273</v>
          </cell>
          <cell r="DN898" t="str">
            <v>No se encuentra en la carpeta revisado 23/01/2024</v>
          </cell>
          <cell r="DO898" t="str">
            <v>Cruzado item 950</v>
          </cell>
          <cell r="DP898" t="str">
            <v>Terminado</v>
          </cell>
          <cell r="DQ898" t="str">
            <v>Ingreso</v>
          </cell>
          <cell r="DR898" t="str">
            <v>N/A</v>
          </cell>
          <cell r="DS898" t="str">
            <v>DERECHO</v>
          </cell>
          <cell r="DT898" t="str">
            <v>N/A</v>
          </cell>
          <cell r="DU898" t="str">
            <v>FEMENINO</v>
          </cell>
        </row>
        <row r="899">
          <cell r="AY899" t="str">
            <v>JEP-882-2023</v>
          </cell>
          <cell r="AZ899" t="str">
            <v>JEP-CSPO-844-2023</v>
          </cell>
          <cell r="BA899" t="str">
            <v>Laura Cuenca</v>
          </cell>
          <cell r="BB899">
            <v>45259</v>
          </cell>
          <cell r="BC899" t="str">
            <v>Laura Sofía Barrera Vargas</v>
          </cell>
          <cell r="BD899" t="str">
            <v>Contratos o convenios que no requieren pluralidad de ofertas</v>
          </cell>
          <cell r="BE899" t="str">
            <v>1. Prestación de servicios</v>
          </cell>
          <cell r="BF899" t="str">
            <v>Cédula de ciudadanía</v>
          </cell>
          <cell r="BG899">
            <v>1020680207</v>
          </cell>
          <cell r="BH899">
            <v>4</v>
          </cell>
          <cell r="BI899" t="str">
            <v>Persona Natural</v>
          </cell>
          <cell r="BJ899" t="str">
            <v>Bogota D.C.</v>
          </cell>
          <cell r="BK899" t="str">
            <v>Prestar servicios para acompañar y apoyar los trámites administrativos y operativos que se deriven del cumplimiento del mandato del comité de seguimiento y monitoreo a las recomendaciones de la cev</v>
          </cell>
          <cell r="BL899" t="str">
            <v>Funciones de la dependencia</v>
          </cell>
          <cell r="BM899" t="str">
            <v>Jairo Ernesto Arias Orjuela (Encargado)</v>
          </cell>
          <cell r="BN899" t="str">
            <v>Secretaría Ejecutiva</v>
          </cell>
          <cell r="BO899" t="str">
            <v>AA- Oficina Asesora de Memoria Institucional y del Sistema Integral para la Paz</v>
          </cell>
          <cell r="BP899" t="str">
            <v>Gustavo Adolfo Ramirez Ariza</v>
          </cell>
          <cell r="BQ899">
            <v>19452243</v>
          </cell>
          <cell r="BR899" t="str">
            <v>AA- Oficina Asesora de Memoria Institucional y del Sistema Integral para la Paz</v>
          </cell>
          <cell r="BS899" t="str">
            <v>N/A</v>
          </cell>
          <cell r="BT899" t="str">
            <v>N/A</v>
          </cell>
          <cell r="BU899" t="str">
            <v>N/A</v>
          </cell>
          <cell r="BV899" t="str">
            <v xml:space="preserve">Funcionamiento </v>
          </cell>
          <cell r="BW899">
            <v>3794773</v>
          </cell>
          <cell r="BX899" t="str">
            <v>N/A</v>
          </cell>
          <cell r="BY899" t="str">
            <v>N/A</v>
          </cell>
          <cell r="BZ899">
            <v>3794773</v>
          </cell>
          <cell r="CA899" t="str">
            <v>N/A</v>
          </cell>
          <cell r="CB899">
            <v>118023</v>
          </cell>
          <cell r="CC899">
            <v>722523</v>
          </cell>
          <cell r="CD899" t="str">
            <v>N./A</v>
          </cell>
          <cell r="CE899">
            <v>45261</v>
          </cell>
          <cell r="CF899">
            <v>45264</v>
          </cell>
          <cell r="CG899" t="str">
            <v>N/A</v>
          </cell>
          <cell r="CH899" t="str">
            <v>N/A</v>
          </cell>
          <cell r="CI899" t="str">
            <v>N/A</v>
          </cell>
          <cell r="CJ899" t="str">
            <v>N/A</v>
          </cell>
          <cell r="CK899" t="str">
            <v>N/A</v>
          </cell>
          <cell r="CL899">
            <v>0</v>
          </cell>
          <cell r="CM899" t="str">
            <v>N/A</v>
          </cell>
          <cell r="CN899">
            <v>0</v>
          </cell>
          <cell r="CO899" t="str">
            <v>N/A</v>
          </cell>
          <cell r="CP899">
            <v>0</v>
          </cell>
          <cell r="CQ899" t="str">
            <v>N/A</v>
          </cell>
          <cell r="CR899">
            <v>0</v>
          </cell>
          <cell r="CS899" t="str">
            <v>N/A</v>
          </cell>
          <cell r="CT899">
            <v>0</v>
          </cell>
          <cell r="CU899">
            <v>0</v>
          </cell>
          <cell r="CV899">
            <v>0</v>
          </cell>
          <cell r="CW899">
            <v>3794773</v>
          </cell>
          <cell r="CX899" t="str">
            <v>NO</v>
          </cell>
          <cell r="CY899" t="str">
            <v>N/A</v>
          </cell>
          <cell r="CZ899" t="str">
            <v>N/A</v>
          </cell>
          <cell r="DA899" t="str">
            <v>N/A</v>
          </cell>
          <cell r="DB899">
            <v>45291</v>
          </cell>
          <cell r="DC899">
            <v>45291</v>
          </cell>
          <cell r="DD899">
            <v>-51</v>
          </cell>
          <cell r="DE899" t="str">
            <v>NO</v>
          </cell>
          <cell r="DF899" t="str">
            <v>Bogotá D.C.</v>
          </cell>
          <cell r="DG899" t="str">
            <v>Cumplimiento</v>
          </cell>
          <cell r="DH899" t="str">
            <v>21-45-101430288</v>
          </cell>
          <cell r="DI899">
            <v>0</v>
          </cell>
          <cell r="DJ899" t="str">
            <v>Seguros del Estado S.A.</v>
          </cell>
          <cell r="DK899">
            <v>45261</v>
          </cell>
          <cell r="DL899" t="str">
            <v>01/12/2023 - 01/07/2024</v>
          </cell>
          <cell r="DM899">
            <v>45264</v>
          </cell>
          <cell r="DN899" t="str">
            <v>No se encuentra en la carpeta revisado 23/01/2024</v>
          </cell>
          <cell r="DO899" t="str">
            <v>Ninguna</v>
          </cell>
          <cell r="DP899" t="str">
            <v>Terminado</v>
          </cell>
          <cell r="DQ899" t="str">
            <v>Ingreso</v>
          </cell>
          <cell r="DR899" t="str">
            <v>N/A</v>
          </cell>
          <cell r="DS899" t="str">
            <v>ADMINISTRACIÓN PÚBLICA</v>
          </cell>
          <cell r="DT899" t="str">
            <v>N/A</v>
          </cell>
          <cell r="DU899" t="str">
            <v>FEMENINO</v>
          </cell>
        </row>
        <row r="900">
          <cell r="AY900" t="str">
            <v>Cruzado en el PAA</v>
          </cell>
          <cell r="AZ900" t="str">
            <v>N/A</v>
          </cell>
          <cell r="BA900" t="str">
            <v>N/A</v>
          </cell>
          <cell r="BB900" t="str">
            <v>N/A</v>
          </cell>
          <cell r="BC900" t="str">
            <v>N/A</v>
          </cell>
          <cell r="BD900" t="str">
            <v>N/A</v>
          </cell>
          <cell r="BE900" t="str">
            <v>N/A</v>
          </cell>
          <cell r="BF900" t="str">
            <v>N/A</v>
          </cell>
          <cell r="BG900" t="str">
            <v>N/A</v>
          </cell>
          <cell r="BH900" t="str">
            <v>N/A</v>
          </cell>
          <cell r="BI900" t="str">
            <v>N/A</v>
          </cell>
          <cell r="BJ900" t="str">
            <v>N/A</v>
          </cell>
          <cell r="BK900" t="str">
            <v>N/A</v>
          </cell>
          <cell r="BL900" t="str">
            <v>N/A</v>
          </cell>
          <cell r="BM900" t="str">
            <v>N/A</v>
          </cell>
          <cell r="BN900" t="str">
            <v>N/A</v>
          </cell>
          <cell r="BO900" t="str">
            <v>N/A</v>
          </cell>
          <cell r="BP900"/>
          <cell r="BQ900"/>
          <cell r="BR900" t="str">
            <v>N/A</v>
          </cell>
          <cell r="BS900" t="str">
            <v>N/A</v>
          </cell>
          <cell r="BT900" t="str">
            <v>N/A</v>
          </cell>
          <cell r="BU900" t="str">
            <v>N/A</v>
          </cell>
          <cell r="BV900" t="str">
            <v>N/A</v>
          </cell>
          <cell r="BW900" t="str">
            <v>N/A</v>
          </cell>
          <cell r="BX900" t="str">
            <v>N/A</v>
          </cell>
          <cell r="BY900" t="str">
            <v>N/A</v>
          </cell>
          <cell r="BZ900" t="str">
            <v>N/A</v>
          </cell>
          <cell r="CA900" t="str">
            <v>N/A</v>
          </cell>
          <cell r="CB900" t="str">
            <v>N/A</v>
          </cell>
          <cell r="CC900" t="str">
            <v>N/A</v>
          </cell>
          <cell r="CD900" t="str">
            <v>N/A</v>
          </cell>
          <cell r="CE900" t="str">
            <v>JEP-880-2023</v>
          </cell>
          <cell r="CF900" t="str">
            <v>SIN ACTA</v>
          </cell>
          <cell r="CG900" t="str">
            <v>N/A</v>
          </cell>
          <cell r="CH900" t="str">
            <v>N/A</v>
          </cell>
          <cell r="CI900" t="str">
            <v>N/A</v>
          </cell>
          <cell r="CJ900" t="str">
            <v>N/A</v>
          </cell>
          <cell r="CK900" t="str">
            <v>N/A</v>
          </cell>
          <cell r="CL900">
            <v>0</v>
          </cell>
          <cell r="CM900" t="str">
            <v>N/A</v>
          </cell>
          <cell r="CN900">
            <v>0</v>
          </cell>
          <cell r="CO900" t="str">
            <v>N/A</v>
          </cell>
          <cell r="CP900">
            <v>0</v>
          </cell>
          <cell r="CQ900" t="str">
            <v>N/A</v>
          </cell>
          <cell r="CR900">
            <v>0</v>
          </cell>
          <cell r="CS900" t="str">
            <v>N/A</v>
          </cell>
          <cell r="CT900">
            <v>0</v>
          </cell>
          <cell r="CU900" t="str">
            <v>N/A</v>
          </cell>
          <cell r="CV900" t="e">
            <v>#VALUE!</v>
          </cell>
          <cell r="CW900" t="e">
            <v>#VALUE!</v>
          </cell>
          <cell r="CX900" t="str">
            <v>NO</v>
          </cell>
          <cell r="CY900" t="str">
            <v>N/A</v>
          </cell>
          <cell r="CZ900" t="str">
            <v>N/A</v>
          </cell>
          <cell r="DA900" t="str">
            <v>N/A</v>
          </cell>
          <cell r="DB900" t="str">
            <v>N/A</v>
          </cell>
          <cell r="DC900" t="str">
            <v>N/A</v>
          </cell>
          <cell r="DD900" t="e">
            <v>#VALUE!</v>
          </cell>
          <cell r="DE900" t="str">
            <v>NO</v>
          </cell>
          <cell r="DF900" t="str">
            <v>N/A</v>
          </cell>
          <cell r="DG900" t="str">
            <v>N/A</v>
          </cell>
          <cell r="DH900" t="str">
            <v>N/A</v>
          </cell>
          <cell r="DI900" t="str">
            <v>N/A</v>
          </cell>
          <cell r="DJ900" t="str">
            <v>N/A</v>
          </cell>
          <cell r="DK900" t="str">
            <v>N/A</v>
          </cell>
          <cell r="DL900" t="str">
            <v>N/A</v>
          </cell>
          <cell r="DM900" t="str">
            <v>N/A</v>
          </cell>
          <cell r="DN900" t="str">
            <v>N/A</v>
          </cell>
          <cell r="DO900" t="str">
            <v>Se cruza con el I´TEM en el contrato JEP-880-2023</v>
          </cell>
          <cell r="DP900" t="str">
            <v>No firmado</v>
          </cell>
          <cell r="DQ900" t="str">
            <v>N/A</v>
          </cell>
          <cell r="DR900" t="str">
            <v>N/A</v>
          </cell>
          <cell r="DS900" t="str">
            <v>N/A</v>
          </cell>
          <cell r="DT900" t="str">
            <v>N/A</v>
          </cell>
          <cell r="DU900" t="str">
            <v>N/A</v>
          </cell>
        </row>
        <row r="901">
          <cell r="AY901" t="str">
            <v>JEP-848-2023</v>
          </cell>
          <cell r="AZ901" t="str">
            <v>JEP-CSPO-813-2023</v>
          </cell>
          <cell r="BA901" t="str">
            <v>Mateo Avila</v>
          </cell>
          <cell r="BB901">
            <v>45240</v>
          </cell>
          <cell r="BC901" t="str">
            <v>Luis Alejandro Avila Amador</v>
          </cell>
          <cell r="BD901" t="str">
            <v>Contratos o convenios que no requieren pluralidad de ofertas</v>
          </cell>
          <cell r="BE901" t="str">
            <v>1. Prestación de servicios</v>
          </cell>
          <cell r="BF901" t="str">
            <v>Cédula de ciudadanía</v>
          </cell>
          <cell r="BG901">
            <v>79846995</v>
          </cell>
          <cell r="BH901">
            <v>1</v>
          </cell>
          <cell r="BI901" t="str">
            <v>Persona Natural</v>
          </cell>
          <cell r="BJ901" t="str">
            <v>Itagui</v>
          </cell>
          <cell r="BK901" t="str">
            <v>Prestar los servicios profesionales para apoyar y acompañar al grupo de apoyo legal y administrativo en las actividades logísticas y administrativas para facilitar la capacidad investigativa de la UIA</v>
          </cell>
          <cell r="BL901" t="str">
            <v>Funciones de la dependencia</v>
          </cell>
          <cell r="BM901" t="str">
            <v>Harvey Danilo Suárez Morales</v>
          </cell>
          <cell r="BN901" t="str">
            <v>Secretaría Ejecutiva</v>
          </cell>
          <cell r="BO901" t="str">
            <v>I- Unidad de Investigación y Acusación- UIA</v>
          </cell>
          <cell r="BP901" t="str">
            <v>Oscar Alfonso Téllez Valenzuela</v>
          </cell>
          <cell r="BQ901">
            <v>91226679</v>
          </cell>
          <cell r="BR901" t="str">
            <v>I- Unidad de Investigación y Acusación- UIA</v>
          </cell>
          <cell r="BS901" t="str">
            <v>N/A</v>
          </cell>
          <cell r="BT901" t="str">
            <v>N/A</v>
          </cell>
          <cell r="BU901" t="str">
            <v>N/A</v>
          </cell>
          <cell r="BV901" t="str">
            <v>Inversión</v>
          </cell>
          <cell r="BW901">
            <v>8803876</v>
          </cell>
          <cell r="BX901" t="str">
            <v>N/A</v>
          </cell>
          <cell r="BY901" t="str">
            <v>N/A</v>
          </cell>
          <cell r="BZ901">
            <v>4401938</v>
          </cell>
          <cell r="CA901" t="str">
            <v>N/A</v>
          </cell>
          <cell r="CB901">
            <v>117423</v>
          </cell>
          <cell r="CC901">
            <v>682523</v>
          </cell>
          <cell r="CD901">
            <v>2022011000057</v>
          </cell>
          <cell r="CE901">
            <v>45251</v>
          </cell>
          <cell r="CF901">
            <v>45253</v>
          </cell>
          <cell r="CG901" t="str">
            <v>N/A</v>
          </cell>
          <cell r="CH901" t="str">
            <v>N/A</v>
          </cell>
          <cell r="CI901" t="str">
            <v>N/A</v>
          </cell>
          <cell r="CJ901" t="str">
            <v>N/A</v>
          </cell>
          <cell r="CK901" t="str">
            <v>N/A</v>
          </cell>
          <cell r="CL901">
            <v>0</v>
          </cell>
          <cell r="CM901" t="str">
            <v>N/A</v>
          </cell>
          <cell r="CN901">
            <v>0</v>
          </cell>
          <cell r="CO901" t="str">
            <v>N/A</v>
          </cell>
          <cell r="CP901">
            <v>0</v>
          </cell>
          <cell r="CQ901" t="str">
            <v>N/A</v>
          </cell>
          <cell r="CR901">
            <v>0</v>
          </cell>
          <cell r="CS901" t="str">
            <v>N/A</v>
          </cell>
          <cell r="CT901">
            <v>0</v>
          </cell>
          <cell r="CU901" t="str">
            <v>N/A</v>
          </cell>
          <cell r="CV901">
            <v>0</v>
          </cell>
          <cell r="CW901">
            <v>8803876</v>
          </cell>
          <cell r="CX901" t="str">
            <v>NO</v>
          </cell>
          <cell r="CY901" t="str">
            <v>N/A</v>
          </cell>
          <cell r="CZ901" t="str">
            <v>N/A</v>
          </cell>
          <cell r="DA901" t="str">
            <v>N/A</v>
          </cell>
          <cell r="DB901">
            <v>45291</v>
          </cell>
          <cell r="DC901">
            <v>45291</v>
          </cell>
          <cell r="DD901">
            <v>-51</v>
          </cell>
          <cell r="DE901" t="str">
            <v>NO</v>
          </cell>
          <cell r="DF901" t="str">
            <v>Bogotá D.C.</v>
          </cell>
          <cell r="DG901" t="str">
            <v>Cumplimiento</v>
          </cell>
          <cell r="DH901" t="str">
            <v xml:space="preserve">37-47-101004575 </v>
          </cell>
          <cell r="DI901">
            <v>0</v>
          </cell>
          <cell r="DJ901" t="str">
            <v>Seguros del Estado S.A.</v>
          </cell>
          <cell r="DK901">
            <v>45251</v>
          </cell>
          <cell r="DL901" t="str">
            <v>21/11/2023 - 30/06/2024</v>
          </cell>
          <cell r="DM901">
            <v>45252</v>
          </cell>
          <cell r="DN901" t="str">
            <v>https://jepcolombia.sharepoint.com/:b:/g/SE/DAJ/SDC/ERlbvE4O5L9Kimkvx6e-7NIBGe7eReBszJZmCoMeE14OCA?e=jOkYUI</v>
          </cell>
          <cell r="DO901" t="str">
            <v>Ninguna</v>
          </cell>
          <cell r="DP901" t="str">
            <v>Terminado</v>
          </cell>
          <cell r="DQ901" t="str">
            <v>Ingreso</v>
          </cell>
          <cell r="DR901" t="str">
            <v>N/A</v>
          </cell>
          <cell r="DS901" t="str">
            <v>ADMINISTRADOR D EMPRESAS</v>
          </cell>
          <cell r="DT901" t="str">
            <v>N/A</v>
          </cell>
          <cell r="DU901" t="str">
            <v>MASCULINO</v>
          </cell>
        </row>
        <row r="902">
          <cell r="AY902" t="str">
            <v>OC-119918-2023</v>
          </cell>
          <cell r="AZ902" t="str">
            <v>JEP-TVEC-010-2023</v>
          </cell>
          <cell r="BA902" t="str">
            <v>Arinson Ruiz</v>
          </cell>
          <cell r="BB902">
            <v>45252</v>
          </cell>
          <cell r="BC902" t="str">
            <v>CLARYICON S.A.S</v>
          </cell>
          <cell r="BD902" t="str">
            <v>Orden de compra</v>
          </cell>
          <cell r="BE902" t="str">
            <v xml:space="preserve">2. Compraventa </v>
          </cell>
          <cell r="BF902" t="str">
            <v>NIT</v>
          </cell>
          <cell r="BG902">
            <v>900442893</v>
          </cell>
          <cell r="BH902">
            <v>1</v>
          </cell>
          <cell r="BI902" t="str">
            <v>Persona Jurídica</v>
          </cell>
          <cell r="BJ902" t="str">
            <v>Bogotá D.C.</v>
          </cell>
          <cell r="BK902" t="str">
            <v>Adquirir pantallas y televisores para la Unidad de Investigación y Acusación</v>
          </cell>
          <cell r="BL902" t="str">
            <v>Funciones de la dependencia</v>
          </cell>
          <cell r="BM902" t="str">
            <v>Nestor Julio Corredor Niampira (Encargado)</v>
          </cell>
          <cell r="BN902" t="str">
            <v>Dirección de Tecnologías de la Información</v>
          </cell>
          <cell r="BO902" t="str">
            <v>I- Unidad de Investigación y Acusación- UIA</v>
          </cell>
          <cell r="BP902" t="str">
            <v>Mary Julieth Murillo Junco</v>
          </cell>
          <cell r="BQ902">
            <v>49608372</v>
          </cell>
          <cell r="BR902" t="str">
            <v>I- Unidad de Investigación y Acusación- UIA</v>
          </cell>
          <cell r="BS902" t="str">
            <v>N/A</v>
          </cell>
          <cell r="BT902" t="str">
            <v>N/A</v>
          </cell>
          <cell r="BU902" t="str">
            <v>N/A</v>
          </cell>
          <cell r="BV902" t="str">
            <v>Inversión</v>
          </cell>
          <cell r="BW902">
            <v>26622680</v>
          </cell>
          <cell r="BX902" t="str">
            <v>N/A</v>
          </cell>
          <cell r="BY902" t="str">
            <v>N/A</v>
          </cell>
          <cell r="BZ902" t="str">
            <v>N/A</v>
          </cell>
          <cell r="CA902" t="str">
            <v>N/A</v>
          </cell>
          <cell r="CB902">
            <v>118423</v>
          </cell>
          <cell r="CC902">
            <v>666223</v>
          </cell>
          <cell r="CD902"/>
          <cell r="CE902">
            <v>45246</v>
          </cell>
          <cell r="CF902">
            <v>45246</v>
          </cell>
          <cell r="CG902" t="str">
            <v>N/A</v>
          </cell>
          <cell r="CH902" t="str">
            <v>N/A</v>
          </cell>
          <cell r="CI902" t="str">
            <v>N/A</v>
          </cell>
          <cell r="CJ902" t="str">
            <v>N/A</v>
          </cell>
          <cell r="CK902" t="str">
            <v>N/A</v>
          </cell>
          <cell r="CL902">
            <v>0</v>
          </cell>
          <cell r="CM902" t="str">
            <v>N/A</v>
          </cell>
          <cell r="CN902">
            <v>0</v>
          </cell>
          <cell r="CO902" t="str">
            <v>N/A</v>
          </cell>
          <cell r="CP902">
            <v>0</v>
          </cell>
          <cell r="CQ902" t="str">
            <v>N/A</v>
          </cell>
          <cell r="CR902">
            <v>0</v>
          </cell>
          <cell r="CS902" t="str">
            <v>N/A</v>
          </cell>
          <cell r="CT902">
            <v>1</v>
          </cell>
          <cell r="CU902">
            <v>45260</v>
          </cell>
          <cell r="CV902">
            <v>22</v>
          </cell>
          <cell r="CW902">
            <v>26622680</v>
          </cell>
          <cell r="CX902" t="str">
            <v>N/A</v>
          </cell>
          <cell r="CY902" t="str">
            <v>N/A</v>
          </cell>
          <cell r="CZ902" t="str">
            <v>N/A</v>
          </cell>
          <cell r="DA902" t="str">
            <v>N/A</v>
          </cell>
          <cell r="DB902">
            <v>45260</v>
          </cell>
          <cell r="DC902">
            <v>45282</v>
          </cell>
          <cell r="DD902">
            <v>-60</v>
          </cell>
          <cell r="DE902" t="str">
            <v>SI</v>
          </cell>
          <cell r="DF902" t="str">
            <v>N/A</v>
          </cell>
          <cell r="DG902" t="str">
            <v>N/A</v>
          </cell>
          <cell r="DH902" t="str">
            <v>N/A</v>
          </cell>
          <cell r="DI902" t="str">
            <v>N/A</v>
          </cell>
          <cell r="DJ902" t="str">
            <v>N/A</v>
          </cell>
          <cell r="DK902" t="str">
            <v>N/A</v>
          </cell>
          <cell r="DL902" t="str">
            <v>N/A</v>
          </cell>
          <cell r="DM902" t="str">
            <v>N/A</v>
          </cell>
          <cell r="DN902" t="str">
            <v>N/A</v>
          </cell>
          <cell r="DO902" t="str">
            <v>El 30/11/2023 se publica prorroga de la orden de compra No 119918  contratista  CLARYICON S.A.S N.I.T. 900442893</v>
          </cell>
          <cell r="DP902" t="str">
            <v>Terminado</v>
          </cell>
          <cell r="DQ902" t="str">
            <v>Prorroga</v>
          </cell>
          <cell r="DR902" t="str">
            <v>N/A</v>
          </cell>
          <cell r="DS902" t="str">
            <v>N/A</v>
          </cell>
          <cell r="DT902" t="str">
            <v>N/A</v>
          </cell>
          <cell r="DU902" t="str">
            <v>N/A</v>
          </cell>
        </row>
        <row r="903">
          <cell r="AY903" t="str">
            <v>JEP-884-2023</v>
          </cell>
          <cell r="AZ903" t="str">
            <v>JEP-CSPO-846-2023</v>
          </cell>
          <cell r="BA903" t="str">
            <v>John Maldonado</v>
          </cell>
          <cell r="BB903">
            <v>45259</v>
          </cell>
          <cell r="BC903" t="str">
            <v>Unidad Nacional de Protección</v>
          </cell>
          <cell r="BD903" t="str">
            <v>Contratos o convenios que no requieren pluralidad de ofertas</v>
          </cell>
          <cell r="BE903" t="str">
            <v xml:space="preserve">5. Convenio interadministrativo </v>
          </cell>
          <cell r="BF903" t="str">
            <v>NIT</v>
          </cell>
          <cell r="BG903">
            <v>900475780</v>
          </cell>
          <cell r="BH903">
            <v>1</v>
          </cell>
          <cell r="BI903" t="str">
            <v>Persona Jurídica</v>
          </cell>
          <cell r="BJ903" t="str">
            <v>Bogotá D.C.</v>
          </cell>
          <cell r="BK903" t="str">
            <v>Aunar esfuerzos institucionales, recursos, capacidades y métodos entre la Unidad Nacional de Protección -UNP- y la Jurisdicción Especial para la Paz -JEP-, que permitan implementar con enfoque preventivo, la adecuada protección individual y  colectiva de la vida e integridad de quienes se desplacen a territorio a la practica de diligencias judiciales y  las personas objeto de medidas de protección, a quienes en razón del cargo o su nivel de riesgo extraordinario y/o extremo, se les asigne un esquema de seguridad.</v>
          </cell>
          <cell r="BL903" t="str">
            <v>Administrativo Transversal</v>
          </cell>
          <cell r="BM903" t="str">
            <v>Ana Lucia Rosales Callejas</v>
          </cell>
          <cell r="BN903" t="str">
            <v>Dirección Administrativa y Financiera</v>
          </cell>
          <cell r="BO903" t="str">
            <v>DD- Oficina Asesora de Seguridad y Protección</v>
          </cell>
          <cell r="BP903" t="str">
            <v>Maria Emma Caro Robles</v>
          </cell>
          <cell r="BQ903">
            <v>39707567</v>
          </cell>
          <cell r="BR903" t="str">
            <v>DD- Oficina Asesora de Seguridad y Protección</v>
          </cell>
          <cell r="BS903" t="str">
            <v>N/A</v>
          </cell>
          <cell r="BT903" t="str">
            <v>N/A</v>
          </cell>
          <cell r="BU903" t="str">
            <v>N/A</v>
          </cell>
          <cell r="BV903" t="str">
            <v>Funcionamiento</v>
          </cell>
          <cell r="BW903">
            <v>73730103900</v>
          </cell>
          <cell r="BX903">
            <v>73588342970</v>
          </cell>
          <cell r="BY903">
            <v>146491381</v>
          </cell>
          <cell r="BZ903" t="str">
            <v>N/A</v>
          </cell>
          <cell r="CA903" t="str">
            <v>N/A</v>
          </cell>
          <cell r="CB903">
            <v>106023</v>
          </cell>
          <cell r="CC903">
            <v>719323</v>
          </cell>
          <cell r="CD903" t="str">
            <v>N/A</v>
          </cell>
          <cell r="CE903">
            <v>45260</v>
          </cell>
          <cell r="CF903">
            <v>45261</v>
          </cell>
          <cell r="CG903" t="str">
            <v>N/A</v>
          </cell>
          <cell r="CH903" t="str">
            <v>N/A</v>
          </cell>
          <cell r="CI903" t="str">
            <v>N/A</v>
          </cell>
          <cell r="CJ903" t="str">
            <v>N/A</v>
          </cell>
          <cell r="CK903" t="str">
            <v>N/A</v>
          </cell>
          <cell r="CL903">
            <v>0</v>
          </cell>
          <cell r="CM903" t="str">
            <v>N/A</v>
          </cell>
          <cell r="CN903">
            <v>0</v>
          </cell>
          <cell r="CO903" t="str">
            <v>N/A</v>
          </cell>
          <cell r="CP903">
            <v>0</v>
          </cell>
          <cell r="CQ903" t="str">
            <v>N/A</v>
          </cell>
          <cell r="CR903">
            <v>0</v>
          </cell>
          <cell r="CS903" t="str">
            <v>N/A</v>
          </cell>
          <cell r="CT903">
            <v>0</v>
          </cell>
          <cell r="CU903">
            <v>0</v>
          </cell>
          <cell r="CV903">
            <v>0</v>
          </cell>
          <cell r="CW903">
            <v>73730103900</v>
          </cell>
          <cell r="CX903" t="str">
            <v>NO</v>
          </cell>
          <cell r="CY903">
            <v>27303480684</v>
          </cell>
          <cell r="CZ903">
            <v>28933128192</v>
          </cell>
          <cell r="DA903">
            <v>15307239510</v>
          </cell>
          <cell r="DB903">
            <v>46203</v>
          </cell>
          <cell r="DC903">
            <v>46203</v>
          </cell>
          <cell r="DD903">
            <v>861</v>
          </cell>
          <cell r="DE903" t="str">
            <v>SI</v>
          </cell>
          <cell r="DF903" t="str">
            <v>Territorio nacional</v>
          </cell>
          <cell r="DG903" t="str">
            <v>N/A</v>
          </cell>
          <cell r="DH903" t="str">
            <v>N/A</v>
          </cell>
          <cell r="DI903" t="str">
            <v>N/A</v>
          </cell>
          <cell r="DJ903" t="str">
            <v>N/A</v>
          </cell>
          <cell r="DK903" t="str">
            <v>N/A</v>
          </cell>
          <cell r="DL903" t="str">
            <v>N/A</v>
          </cell>
          <cell r="DM903" t="str">
            <v>N/A</v>
          </cell>
          <cell r="DN903" t="str">
            <v>N/A</v>
          </cell>
          <cell r="DO903" t="str">
            <v>Ninguna</v>
          </cell>
          <cell r="DP903" t="str">
            <v>En ejecución</v>
          </cell>
          <cell r="DQ903" t="str">
            <v>Ingreso</v>
          </cell>
          <cell r="DR903" t="str">
            <v>N/A</v>
          </cell>
          <cell r="DS903" t="str">
            <v>N/A</v>
          </cell>
          <cell r="DT903" t="str">
            <v>N/A</v>
          </cell>
          <cell r="DU903" t="str">
            <v>N/A</v>
          </cell>
        </row>
        <row r="904">
          <cell r="AY904" t="str">
            <v>JEP-849-2023</v>
          </cell>
          <cell r="AZ904" t="str">
            <v>JEP-CSPO-814-2023</v>
          </cell>
          <cell r="BA904" t="str">
            <v>Paola Casas</v>
          </cell>
          <cell r="BB904">
            <v>45244</v>
          </cell>
          <cell r="BC904" t="str">
            <v>Sergio Rafael Ospina Tovar</v>
          </cell>
          <cell r="BD904" t="str">
            <v>Contratos o convenios que no requieren pluralidad de ofertas</v>
          </cell>
          <cell r="BE904" t="str">
            <v>1. Prestación de servicios</v>
          </cell>
          <cell r="BF904" t="str">
            <v>Cédula de ciudadanía</v>
          </cell>
          <cell r="BG904">
            <v>1022342694</v>
          </cell>
          <cell r="BH904">
            <v>1</v>
          </cell>
          <cell r="BI904" t="str">
            <v>Persona Natural</v>
          </cell>
          <cell r="BJ904" t="str">
            <v>Bogotá D.C.</v>
          </cell>
          <cell r="BK904" t="str">
            <v>Prestar servicios profesionales para apoyar y acompañar a la Subdirección de Cooperación en la elaboración de reportes de alta dirección y de informes internos de implementación del proceso, y demás requerimientos relacionados con la gestión de cooperación internacional que faciliten los procesos de gestión integrada de la subdirección</v>
          </cell>
          <cell r="BL904" t="str">
            <v>Funciones de la dependencia</v>
          </cell>
          <cell r="BM904" t="str">
            <v>Harvey Danilo Suárez Morales</v>
          </cell>
          <cell r="BN904" t="str">
            <v>Secretaría Ejecutiva</v>
          </cell>
          <cell r="BO904" t="str">
            <v>AA- Subdirección de Cooperación</v>
          </cell>
          <cell r="BP904" t="str">
            <v>Natalia Alejandra Muñoz Labajos</v>
          </cell>
          <cell r="BQ904">
            <v>52427309</v>
          </cell>
          <cell r="BR904" t="str">
            <v>AA- Subdirección de Cooperación Internacional</v>
          </cell>
          <cell r="BS904" t="str">
            <v>N/A</v>
          </cell>
          <cell r="BT904" t="str">
            <v>N/A</v>
          </cell>
          <cell r="BU904" t="str">
            <v>N/A</v>
          </cell>
          <cell r="BV904" t="str">
            <v>Inversión</v>
          </cell>
          <cell r="BW904">
            <v>8196711</v>
          </cell>
          <cell r="BX904" t="str">
            <v>N/A</v>
          </cell>
          <cell r="BY904" t="str">
            <v>N/A</v>
          </cell>
          <cell r="BZ904">
            <v>5464476</v>
          </cell>
          <cell r="CA904" t="str">
            <v>N/A</v>
          </cell>
          <cell r="CB904">
            <v>116923</v>
          </cell>
          <cell r="CC904">
            <v>670723</v>
          </cell>
          <cell r="CD904">
            <v>2018011001175</v>
          </cell>
          <cell r="CE904">
            <v>45246</v>
          </cell>
          <cell r="CF904">
            <v>45247</v>
          </cell>
          <cell r="CG904" t="str">
            <v>N/A</v>
          </cell>
          <cell r="CH904" t="str">
            <v>N/A</v>
          </cell>
          <cell r="CI904" t="str">
            <v>N/A</v>
          </cell>
          <cell r="CJ904" t="str">
            <v>N/A</v>
          </cell>
          <cell r="CK904" t="str">
            <v>N/A</v>
          </cell>
          <cell r="CL904">
            <v>0</v>
          </cell>
          <cell r="CM904" t="str">
            <v>N/A</v>
          </cell>
          <cell r="CN904">
            <v>0</v>
          </cell>
          <cell r="CO904" t="str">
            <v>N/A</v>
          </cell>
          <cell r="CP904">
            <v>0</v>
          </cell>
          <cell r="CQ904" t="str">
            <v>N/A</v>
          </cell>
          <cell r="CR904">
            <v>0</v>
          </cell>
          <cell r="CS904" t="str">
            <v>N/A</v>
          </cell>
          <cell r="CT904">
            <v>0</v>
          </cell>
          <cell r="CU904" t="str">
            <v>N/A</v>
          </cell>
          <cell r="CV904">
            <v>0</v>
          </cell>
          <cell r="CW904">
            <v>8196711</v>
          </cell>
          <cell r="CX904" t="str">
            <v>NO</v>
          </cell>
          <cell r="CY904" t="str">
            <v>N/A</v>
          </cell>
          <cell r="CZ904" t="str">
            <v>N/A</v>
          </cell>
          <cell r="DA904" t="str">
            <v>N/A</v>
          </cell>
          <cell r="DB904">
            <v>45291</v>
          </cell>
          <cell r="DC904">
            <v>45291</v>
          </cell>
          <cell r="DD904">
            <v>-51</v>
          </cell>
          <cell r="DE904" t="str">
            <v>NO</v>
          </cell>
          <cell r="DF904" t="str">
            <v>Bogotá D.C.</v>
          </cell>
          <cell r="DG904" t="str">
            <v>Cumplimiento</v>
          </cell>
          <cell r="DH904" t="str">
            <v>21-47-101033614</v>
          </cell>
          <cell r="DI904">
            <v>0</v>
          </cell>
          <cell r="DJ904" t="str">
            <v>Seguros del Estado S.A.</v>
          </cell>
          <cell r="DK904">
            <v>45246</v>
          </cell>
          <cell r="DL904" t="str">
            <v>16/11/2023 - 30/07/2024</v>
          </cell>
          <cell r="DM904">
            <v>45247</v>
          </cell>
          <cell r="DN904" t="str">
            <v>No se encuentra en la carpeta revisado 23/01/2024</v>
          </cell>
          <cell r="DO904" t="str">
            <v>Ninguna</v>
          </cell>
          <cell r="DP904" t="str">
            <v>Terminado</v>
          </cell>
          <cell r="DQ904" t="str">
            <v>Ingreso</v>
          </cell>
          <cell r="DR904" t="str">
            <v>N/A</v>
          </cell>
          <cell r="DS904" t="str">
            <v>DERECHO</v>
          </cell>
          <cell r="DT904" t="str">
            <v>DERECHO PUBLICO FINANCIERO</v>
          </cell>
          <cell r="DU904" t="str">
            <v>MASCULINO</v>
          </cell>
        </row>
        <row r="905">
          <cell r="AY905" t="str">
            <v>JEP-866-2023</v>
          </cell>
          <cell r="AZ905" t="str">
            <v>JEP-CSPO-829-2023</v>
          </cell>
          <cell r="BA905" t="str">
            <v>Paola Casas</v>
          </cell>
          <cell r="BB905">
            <v>45252</v>
          </cell>
          <cell r="BC905" t="str">
            <v>Mauricio Rodríguez</v>
          </cell>
          <cell r="BD905" t="str">
            <v>Contratos o convenios que no requieren pluralidad de ofertas</v>
          </cell>
          <cell r="BE905" t="str">
            <v>1. Prestación de servicios</v>
          </cell>
          <cell r="BF905" t="str">
            <v>Cédula de ciudadanía</v>
          </cell>
          <cell r="BG905">
            <v>79876778</v>
          </cell>
          <cell r="BH905">
            <v>8</v>
          </cell>
          <cell r="BI905" t="str">
            <v>Persona Natural</v>
          </cell>
          <cell r="BJ905" t="str">
            <v>Mosquera</v>
          </cell>
          <cell r="BK905" t="str">
            <v>Prestar servicios profesionales para apoyar y acompañar a la subdirección de comunicaciones en la gestión, implementación y ejecución del sistema de medios, y la producción audiovisual de acuerdo a la política y estrategia de comunicaciones</v>
          </cell>
          <cell r="BL905" t="str">
            <v>Funciones de la dependencia</v>
          </cell>
          <cell r="BM905" t="str">
            <v>Jairo Ernesto Arias Orjuela (Encargado)</v>
          </cell>
          <cell r="BN905" t="str">
            <v>Secretaría Ejecutiva</v>
          </cell>
          <cell r="BO905" t="str">
            <v>AA- Subdirección de Comunicaciones</v>
          </cell>
          <cell r="BP905" t="str">
            <v>Hernando Salazar Palacio</v>
          </cell>
          <cell r="BQ905">
            <v>14238439</v>
          </cell>
          <cell r="BR905" t="str">
            <v>AA - Subdirección de Comunicaciones</v>
          </cell>
          <cell r="BS905" t="str">
            <v>N/A</v>
          </cell>
          <cell r="BT905" t="str">
            <v>N/A</v>
          </cell>
          <cell r="BU905" t="str">
            <v>N/A</v>
          </cell>
          <cell r="BV905" t="str">
            <v>Inversión</v>
          </cell>
          <cell r="BW905">
            <v>16621116</v>
          </cell>
          <cell r="BX905" t="str">
            <v>N/A</v>
          </cell>
          <cell r="BY905" t="str">
            <v>N/A</v>
          </cell>
          <cell r="BZ905">
            <v>11080746</v>
          </cell>
          <cell r="CA905" t="str">
            <v>N/A</v>
          </cell>
          <cell r="CB905">
            <v>118923</v>
          </cell>
          <cell r="CC905" t="str">
            <v xml:space="preserve">	714423</v>
          </cell>
          <cell r="CD905">
            <v>2022011000068</v>
          </cell>
          <cell r="CE905">
            <v>45259</v>
          </cell>
          <cell r="CF905">
            <v>45260</v>
          </cell>
          <cell r="CG905" t="str">
            <v>N/A</v>
          </cell>
          <cell r="CH905" t="str">
            <v>N/A</v>
          </cell>
          <cell r="CI905" t="str">
            <v>N/A</v>
          </cell>
          <cell r="CJ905" t="str">
            <v>N/A</v>
          </cell>
          <cell r="CK905" t="str">
            <v>N/A</v>
          </cell>
          <cell r="CL905">
            <v>0</v>
          </cell>
          <cell r="CM905" t="str">
            <v>N/A</v>
          </cell>
          <cell r="CN905">
            <v>0</v>
          </cell>
          <cell r="CO905" t="str">
            <v>N/A</v>
          </cell>
          <cell r="CP905">
            <v>0</v>
          </cell>
          <cell r="CQ905" t="str">
            <v>N/A</v>
          </cell>
          <cell r="CR905">
            <v>0</v>
          </cell>
          <cell r="CS905" t="str">
            <v>N/A</v>
          </cell>
          <cell r="CT905">
            <v>0</v>
          </cell>
          <cell r="CU905">
            <v>0</v>
          </cell>
          <cell r="CV905">
            <v>0</v>
          </cell>
          <cell r="CW905">
            <v>16621116</v>
          </cell>
          <cell r="CX905" t="str">
            <v>NO</v>
          </cell>
          <cell r="CY905" t="str">
            <v>N/A</v>
          </cell>
          <cell r="CZ905" t="str">
            <v>N/A</v>
          </cell>
          <cell r="DA905" t="str">
            <v>N/A</v>
          </cell>
          <cell r="DB905">
            <v>45291</v>
          </cell>
          <cell r="DC905">
            <v>45291</v>
          </cell>
          <cell r="DD905">
            <v>-51</v>
          </cell>
          <cell r="DE905" t="str">
            <v>NO</v>
          </cell>
          <cell r="DF905" t="str">
            <v>Bogotá D.C.</v>
          </cell>
          <cell r="DG905" t="str">
            <v>Cumplimiento</v>
          </cell>
          <cell r="DH905" t="str">
            <v>11-47-101017993</v>
          </cell>
          <cell r="DI905">
            <v>0</v>
          </cell>
          <cell r="DJ905" t="str">
            <v>Seguros del Estado S.A.</v>
          </cell>
          <cell r="DK905">
            <v>45259</v>
          </cell>
          <cell r="DL905" t="str">
            <v>29/11/2023 - 10/07/2024</v>
          </cell>
          <cell r="DM905">
            <v>45260</v>
          </cell>
          <cell r="DN905" t="str">
            <v>No se encuentra en la carpeta revisado 23/01/2024</v>
          </cell>
          <cell r="DO905" t="str">
            <v>Ninguna</v>
          </cell>
          <cell r="DP905" t="str">
            <v>Terminado</v>
          </cell>
          <cell r="DQ905" t="str">
            <v>Ingreso</v>
          </cell>
          <cell r="DR905" t="str">
            <v>N/A</v>
          </cell>
          <cell r="DS905" t="str">
            <v>COMUNICACIÓN SOCIAL Y PERIODISMO</v>
          </cell>
          <cell r="DT905" t="str">
            <v>N/A</v>
          </cell>
          <cell r="DU905" t="str">
            <v>MASCULINO</v>
          </cell>
        </row>
        <row r="906">
          <cell r="AY906" t="str">
            <v>JEP-878-2023</v>
          </cell>
          <cell r="AZ906" t="str">
            <v>JEP-CSPO-840-2023</v>
          </cell>
          <cell r="BA906" t="str">
            <v>Carlos Torres</v>
          </cell>
          <cell r="BB906">
            <v>45258</v>
          </cell>
          <cell r="BC906" t="str">
            <v>Gina Briggitte Rusinque Perez</v>
          </cell>
          <cell r="BD906" t="str">
            <v>Contratos o convenios que no requieren pluralidad de ofertas</v>
          </cell>
          <cell r="BE906" t="str">
            <v>1. Prestación de servicios</v>
          </cell>
          <cell r="BF906" t="str">
            <v>Cédula de ciudadanía</v>
          </cell>
          <cell r="BG906">
            <v>1016028641</v>
          </cell>
          <cell r="BH906">
            <v>2</v>
          </cell>
          <cell r="BI906" t="str">
            <v>Persona Natural</v>
          </cell>
          <cell r="BJ906" t="str">
            <v>Bogota D.C.</v>
          </cell>
          <cell r="BK906" t="str">
            <v>Prestar servicios profesionales al Departamento de Atención a Víctimas para apoyar el proceso de planeación, seguimiento, monitoreo y evaluación de las actividades misionales en instancias judiciales y no judiciales a nivel nacional, atendiendo los enfoques diferenciales</v>
          </cell>
          <cell r="BL906" t="str">
            <v>Funciones de la dependencia</v>
          </cell>
          <cell r="BM906" t="str">
            <v>Jairo Ernesto Arias Orjuela (Encargado)</v>
          </cell>
          <cell r="BN906" t="str">
            <v>Secretaría Ejecutiva</v>
          </cell>
          <cell r="BO906" t="str">
            <v xml:space="preserve">BB- Departamento de Atención a Victimas </v>
          </cell>
          <cell r="BP906" t="str">
            <v>Claudia Viviana Ferro Buitrago</v>
          </cell>
          <cell r="BQ906">
            <v>52032888</v>
          </cell>
          <cell r="BR906" t="str">
            <v xml:space="preserve">BB- Departamento de Atención a Victimas </v>
          </cell>
          <cell r="BS906" t="str">
            <v>N/A</v>
          </cell>
          <cell r="BT906" t="str">
            <v>N/A</v>
          </cell>
          <cell r="BU906" t="str">
            <v>N/A</v>
          </cell>
          <cell r="BV906" t="str">
            <v>Inversión</v>
          </cell>
          <cell r="BW906">
            <v>10018207</v>
          </cell>
          <cell r="BX906" t="str">
            <v>N/A</v>
          </cell>
          <cell r="BY906" t="str">
            <v>N/A</v>
          </cell>
          <cell r="BZ906">
            <v>10018207</v>
          </cell>
          <cell r="CA906" t="str">
            <v>N/A</v>
          </cell>
          <cell r="CB906">
            <v>116823</v>
          </cell>
          <cell r="CC906">
            <v>728323</v>
          </cell>
          <cell r="CD906">
            <v>2022011000068</v>
          </cell>
          <cell r="CE906">
            <v>45261</v>
          </cell>
          <cell r="CF906">
            <v>45264</v>
          </cell>
          <cell r="CG906" t="str">
            <v>N/A</v>
          </cell>
          <cell r="CH906" t="str">
            <v>N/A</v>
          </cell>
          <cell r="CI906" t="str">
            <v>N/A</v>
          </cell>
          <cell r="CJ906" t="str">
            <v>N/A</v>
          </cell>
          <cell r="CK906" t="str">
            <v>N/A</v>
          </cell>
          <cell r="CL906">
            <v>0</v>
          </cell>
          <cell r="CM906" t="str">
            <v>N/A</v>
          </cell>
          <cell r="CN906">
            <v>0</v>
          </cell>
          <cell r="CO906" t="str">
            <v>N/A</v>
          </cell>
          <cell r="CP906">
            <v>0</v>
          </cell>
          <cell r="CQ906" t="str">
            <v>N/A</v>
          </cell>
          <cell r="CR906">
            <v>0</v>
          </cell>
          <cell r="CS906" t="str">
            <v>N/A</v>
          </cell>
          <cell r="CT906">
            <v>0</v>
          </cell>
          <cell r="CU906" t="str">
            <v>N/A</v>
          </cell>
          <cell r="CV906">
            <v>0</v>
          </cell>
          <cell r="CW906">
            <v>10018207</v>
          </cell>
          <cell r="CX906" t="str">
            <v>NO</v>
          </cell>
          <cell r="CY906" t="str">
            <v>N/A</v>
          </cell>
          <cell r="CZ906" t="str">
            <v>N/A</v>
          </cell>
          <cell r="DA906" t="str">
            <v>N/A</v>
          </cell>
          <cell r="DB906">
            <v>45291</v>
          </cell>
          <cell r="DC906">
            <v>45291</v>
          </cell>
          <cell r="DD906">
            <v>-51</v>
          </cell>
          <cell r="DE906" t="str">
            <v>NO</v>
          </cell>
          <cell r="DF906" t="str">
            <v>Bogotá D.C.</v>
          </cell>
          <cell r="DG906" t="str">
            <v>Cumplimiento</v>
          </cell>
          <cell r="DH906" t="str">
            <v>33-45-101123515</v>
          </cell>
          <cell r="DI906">
            <v>0</v>
          </cell>
          <cell r="DJ906" t="str">
            <v>Seguros del Estado S.A.</v>
          </cell>
          <cell r="DK906">
            <v>45262</v>
          </cell>
          <cell r="DL906" t="str">
            <v>01/12/2023 - 05/07/2024</v>
          </cell>
          <cell r="DM906">
            <v>45264</v>
          </cell>
          <cell r="DN906" t="str">
            <v>https://jepcolombia.sharepoint.com/:b:/g/SE/DAJ/SDC/EQOmByuhfN5NrmDVMBvEQu0BSTPKHZ6eErpSzUCDg6HUAA?e=NcQqEW</v>
          </cell>
          <cell r="DO906" t="str">
            <v>Ninguna</v>
          </cell>
          <cell r="DP906" t="str">
            <v>Terminado</v>
          </cell>
          <cell r="DQ906" t="str">
            <v>Ingreso</v>
          </cell>
          <cell r="DR906" t="str">
            <v>N/A</v>
          </cell>
          <cell r="DS906" t="str">
            <v>ADMINISTRACIÓN DE EMPRESAS</v>
          </cell>
          <cell r="DT906" t="str">
            <v>N/A</v>
          </cell>
          <cell r="DU906" t="str">
            <v>FEMENINO</v>
          </cell>
        </row>
        <row r="907">
          <cell r="AY907" t="str">
            <v>JEP-916-2023</v>
          </cell>
          <cell r="AZ907" t="str">
            <v>JEP-SB-016-2023</v>
          </cell>
          <cell r="BA907" t="str">
            <v>CarlosTorres</v>
          </cell>
          <cell r="BB907">
            <v>45280</v>
          </cell>
          <cell r="BC907" t="str">
            <v>M@ICROTEL S.A.S</v>
          </cell>
          <cell r="BD907" t="str">
            <v>Subasta a la baja</v>
          </cell>
          <cell r="BE907" t="str">
            <v xml:space="preserve">2. Compraventa </v>
          </cell>
          <cell r="BF907" t="str">
            <v>NIT</v>
          </cell>
          <cell r="BG907">
            <v>860353110</v>
          </cell>
          <cell r="BH907">
            <v>7</v>
          </cell>
          <cell r="BI907" t="str">
            <v>Persona Jurídica</v>
          </cell>
          <cell r="BJ907" t="str">
            <v>Bogotá D.C</v>
          </cell>
          <cell r="BK907" t="str">
            <v>Adquisición, instalación y configuración de un sistema de monitores para video wall 3x3, para la proyección y visualización de contenidos audiovisuales en el auditorio de la jurisdicción especial para la paz</v>
          </cell>
          <cell r="BL907" t="str">
            <v>Funciones de la dependencia</v>
          </cell>
          <cell r="BM907" t="str">
            <v>Nestor Julio Corredor Niampira (Encargado)</v>
          </cell>
          <cell r="BN907" t="str">
            <v>Director de Tecnologías de la Información</v>
          </cell>
          <cell r="BO907" t="str">
            <v>AA- Subdirección de Comunicaciones</v>
          </cell>
          <cell r="BP907" t="str">
            <v>Hernando Salazar Palacio</v>
          </cell>
          <cell r="BQ907">
            <v>14238439</v>
          </cell>
          <cell r="BR907" t="str">
            <v>AA- Subdirección de Comunicaciones</v>
          </cell>
          <cell r="BS907" t="str">
            <v>N/A</v>
          </cell>
          <cell r="BT907" t="str">
            <v>N/A</v>
          </cell>
          <cell r="BU907" t="str">
            <v>N/A</v>
          </cell>
          <cell r="BV907" t="str">
            <v>Inversión</v>
          </cell>
          <cell r="BW907">
            <v>64039414.060000002</v>
          </cell>
          <cell r="BX907" t="str">
            <v>N/A</v>
          </cell>
          <cell r="BY907" t="str">
            <v>N/A</v>
          </cell>
          <cell r="BZ907" t="str">
            <v>N/A</v>
          </cell>
          <cell r="CA907" t="str">
            <v>N/A</v>
          </cell>
          <cell r="CB907">
            <v>119023</v>
          </cell>
          <cell r="CC907">
            <v>756623</v>
          </cell>
          <cell r="CD907">
            <v>2022011000068</v>
          </cell>
          <cell r="CE907">
            <v>45286</v>
          </cell>
          <cell r="CF907">
            <v>45287</v>
          </cell>
          <cell r="CG907" t="str">
            <v>N/A</v>
          </cell>
          <cell r="CH907" t="str">
            <v>N/A</v>
          </cell>
          <cell r="CI907" t="str">
            <v>N/A</v>
          </cell>
          <cell r="CJ907" t="str">
            <v>N/A</v>
          </cell>
          <cell r="CK907" t="str">
            <v>N/A</v>
          </cell>
          <cell r="CL907">
            <v>0</v>
          </cell>
          <cell r="CM907" t="str">
            <v>N/A</v>
          </cell>
          <cell r="CN907">
            <v>0</v>
          </cell>
          <cell r="CO907" t="str">
            <v>N/A</v>
          </cell>
          <cell r="CP907">
            <v>0</v>
          </cell>
          <cell r="CQ907" t="str">
            <v>N/A</v>
          </cell>
          <cell r="CR907">
            <v>0</v>
          </cell>
          <cell r="CS907" t="str">
            <v>N/A</v>
          </cell>
          <cell r="CT907">
            <v>0</v>
          </cell>
          <cell r="CU907" t="str">
            <v>N/A</v>
          </cell>
          <cell r="CV907">
            <v>0</v>
          </cell>
          <cell r="CW907">
            <v>64039414.060000002</v>
          </cell>
          <cell r="CX907" t="str">
            <v>NO</v>
          </cell>
          <cell r="CY907" t="str">
            <v>N/A</v>
          </cell>
          <cell r="CZ907" t="str">
            <v>N/A</v>
          </cell>
          <cell r="DA907" t="str">
            <v>N/A</v>
          </cell>
          <cell r="DB907">
            <v>45289</v>
          </cell>
          <cell r="DC907">
            <v>45289</v>
          </cell>
          <cell r="DD907">
            <v>-53</v>
          </cell>
          <cell r="DE907" t="str">
            <v>SI</v>
          </cell>
          <cell r="DF907" t="str">
            <v>Bogotá D.C.</v>
          </cell>
          <cell r="DG907" t="str">
            <v xml:space="preserve">Cumplimiento </v>
          </cell>
          <cell r="DH907" t="str">
            <v>33-45-101124020</v>
          </cell>
          <cell r="DI907">
            <v>0</v>
          </cell>
          <cell r="DJ907" t="str">
            <v>Seguros del Estado S.A.</v>
          </cell>
          <cell r="DK907">
            <v>45286</v>
          </cell>
          <cell r="DL907" t="str">
            <v>26/12/2023 - 29/12/2024</v>
          </cell>
          <cell r="DM907">
            <v>45287</v>
          </cell>
          <cell r="DN907" t="str">
            <v>https://jepcolombia.sharepoint.com/:b:/g/SE/DAJ/SDC/EXcp6k09Iy1GlIFAk3DATYoB8p78hNO4RGkxq_Zz32MfBA?e=Cx0f4d</v>
          </cell>
          <cell r="DO907" t="str">
            <v>Ninguna</v>
          </cell>
          <cell r="DP907" t="str">
            <v>Terminado</v>
          </cell>
          <cell r="DQ907" t="str">
            <v>Ingreso</v>
          </cell>
          <cell r="DR907" t="str">
            <v>N/A</v>
          </cell>
          <cell r="DS907" t="str">
            <v>N/A</v>
          </cell>
          <cell r="DT907" t="str">
            <v>N/A</v>
          </cell>
          <cell r="DU907" t="str">
            <v>N/A</v>
          </cell>
        </row>
        <row r="908">
          <cell r="AY908" t="str">
            <v>JEP-874-2023</v>
          </cell>
          <cell r="AZ908" t="str">
            <v>JEP-CSPO-830-2023</v>
          </cell>
          <cell r="BA908" t="str">
            <v>Carlos Torres</v>
          </cell>
          <cell r="BB908">
            <v>45254</v>
          </cell>
          <cell r="BC908" t="str">
            <v>Carolina Giraldo Muñoz</v>
          </cell>
          <cell r="BD908" t="str">
            <v>Contratos o convenios que no requieren pluralidad de ofertas</v>
          </cell>
          <cell r="BE908" t="str">
            <v>1. Prestación de servicios</v>
          </cell>
          <cell r="BF908" t="str">
            <v>Cédula de ciudadanía</v>
          </cell>
          <cell r="BG908">
            <v>1014223129</v>
          </cell>
          <cell r="BH908">
            <v>0</v>
          </cell>
          <cell r="BI908" t="str">
            <v>Persona Natural</v>
          </cell>
          <cell r="BJ908" t="str">
            <v>Bogotá D.C.</v>
          </cell>
          <cell r="BK908" t="str">
            <v>Prestar servicios para apoyar las actividades administrativas derivadas de la política de salud mental y cuidado emocional de la Jurisdicción Especial para la Paz</v>
          </cell>
          <cell r="BL908" t="str">
            <v>Funciones de la Dependencia</v>
          </cell>
          <cell r="BM908" t="str">
            <v>Jairo Ernesto Arias Orjuela (Encargado)</v>
          </cell>
          <cell r="BN908" t="str">
            <v>Secretaría Ejecutiva</v>
          </cell>
          <cell r="BO908" t="str">
            <v xml:space="preserve">DD- Subdirección de Talento Humano </v>
          </cell>
          <cell r="BP908" t="str">
            <v>Francy Elena Palomino Millán</v>
          </cell>
          <cell r="BQ908">
            <v>31905812</v>
          </cell>
          <cell r="BR908" t="str">
            <v xml:space="preserve">DD - Subdirección de Talento Humano </v>
          </cell>
          <cell r="BS908" t="str">
            <v>N/A</v>
          </cell>
          <cell r="BT908" t="str">
            <v>N/A</v>
          </cell>
          <cell r="BU908" t="str">
            <v>N/A</v>
          </cell>
          <cell r="BV908" t="str">
            <v>Funcionamiento</v>
          </cell>
          <cell r="BW908">
            <v>8561009</v>
          </cell>
          <cell r="BX908" t="str">
            <v>N/A</v>
          </cell>
          <cell r="BY908" t="str">
            <v>N/A</v>
          </cell>
          <cell r="BZ908">
            <v>5464476</v>
          </cell>
          <cell r="CA908" t="str">
            <v>N/A</v>
          </cell>
          <cell r="CB908">
            <v>117123</v>
          </cell>
          <cell r="CC908">
            <v>708223</v>
          </cell>
          <cell r="CD908" t="str">
            <v>N/A</v>
          </cell>
          <cell r="CE908">
            <v>45258</v>
          </cell>
          <cell r="CF908">
            <v>45260</v>
          </cell>
          <cell r="CG908" t="str">
            <v>N/A</v>
          </cell>
          <cell r="CH908" t="str">
            <v>N/A</v>
          </cell>
          <cell r="CI908" t="str">
            <v>N/A</v>
          </cell>
          <cell r="CJ908" t="str">
            <v>N/A</v>
          </cell>
          <cell r="CK908" t="str">
            <v>N/A</v>
          </cell>
          <cell r="CL908">
            <v>0</v>
          </cell>
          <cell r="CM908" t="str">
            <v>N/A</v>
          </cell>
          <cell r="CN908">
            <v>0</v>
          </cell>
          <cell r="CO908" t="str">
            <v>N/A</v>
          </cell>
          <cell r="CP908">
            <v>0</v>
          </cell>
          <cell r="CQ908" t="str">
            <v>N/A</v>
          </cell>
          <cell r="CR908">
            <v>0</v>
          </cell>
          <cell r="CS908" t="str">
            <v>N/A</v>
          </cell>
          <cell r="CT908">
            <v>0</v>
          </cell>
          <cell r="CU908" t="str">
            <v>N/A</v>
          </cell>
          <cell r="CV908">
            <v>0</v>
          </cell>
          <cell r="CW908">
            <v>8561009</v>
          </cell>
          <cell r="CX908" t="str">
            <v>NO</v>
          </cell>
          <cell r="CY908" t="str">
            <v>N/A</v>
          </cell>
          <cell r="CZ908" t="str">
            <v>N/A</v>
          </cell>
          <cell r="DA908" t="str">
            <v>N/A</v>
          </cell>
          <cell r="DB908">
            <v>45291</v>
          </cell>
          <cell r="DC908">
            <v>45291</v>
          </cell>
          <cell r="DD908">
            <v>-51</v>
          </cell>
          <cell r="DE908" t="str">
            <v>NO</v>
          </cell>
          <cell r="DF908" t="str">
            <v>Bogotá D.C.</v>
          </cell>
          <cell r="DG908" t="str">
            <v>Cumplimiento</v>
          </cell>
          <cell r="DH908" t="str">
            <v>63-45-101045820</v>
          </cell>
          <cell r="DI908">
            <v>0</v>
          </cell>
          <cell r="DJ908" t="str">
            <v>Seguros del Estado S.A.</v>
          </cell>
          <cell r="DK908">
            <v>45259</v>
          </cell>
          <cell r="DL908" t="str">
            <v>28/11/2023 - 30/06/2024</v>
          </cell>
          <cell r="DM908">
            <v>45260</v>
          </cell>
          <cell r="DN908" t="str">
            <v>https://jepcolombia.sharepoint.com/:b:/g/SE/DAJ/SDC/EeUhYs9-dORBjsEGea1nuY8BSBqc6awJQrMCrKlzARmFkw?e=e3G6Wp</v>
          </cell>
          <cell r="DO908" t="str">
            <v>Ninguna</v>
          </cell>
          <cell r="DP908" t="str">
            <v>Terminado</v>
          </cell>
          <cell r="DQ908" t="str">
            <v>Ingreso</v>
          </cell>
          <cell r="DR908" t="str">
            <v>N/A</v>
          </cell>
          <cell r="DS908" t="str">
            <v>DERECHO</v>
          </cell>
          <cell r="DT908" t="str">
            <v>N/A</v>
          </cell>
          <cell r="DU908" t="str">
            <v>FEMENINO</v>
          </cell>
        </row>
        <row r="909">
          <cell r="AY909" t="str">
            <v>JEP-879-2023</v>
          </cell>
          <cell r="AZ909" t="str">
            <v>JEP-CSPO-841-2023</v>
          </cell>
          <cell r="BA909" t="str">
            <v>Laura Cuenca</v>
          </cell>
          <cell r="BB909">
            <v>45258</v>
          </cell>
          <cell r="BC909" t="str">
            <v>Carolina Urbano Díaz</v>
          </cell>
          <cell r="BD909" t="str">
            <v>Contratos o convenios que no requieren pluralidad de ofertas</v>
          </cell>
          <cell r="BE909" t="str">
            <v>1. Prestación de servicios</v>
          </cell>
          <cell r="BF909" t="str">
            <v>Cédula de ciudadanía</v>
          </cell>
          <cell r="BG909">
            <v>52441959</v>
          </cell>
          <cell r="BH909">
            <v>9</v>
          </cell>
          <cell r="BI909" t="str">
            <v>Persona Natural</v>
          </cell>
          <cell r="BJ909" t="str">
            <v>Bogota D.C.</v>
          </cell>
          <cell r="BK909" t="str">
            <v>Prestación de servicios profesionales para brindar apoyo y acompañamiento a la Dirección de Asuntos Jurídicos en temas relacionados con contratación y demás asuntos propios de su competencia y en el marco de la Jurisdicción Especial para la Paz-JEP</v>
          </cell>
          <cell r="BL909" t="str">
            <v>Funciones de la dependencia</v>
          </cell>
          <cell r="BM909" t="str">
            <v>Jairo Ernesto Arias Orjuela (Encargado)</v>
          </cell>
          <cell r="BN909" t="str">
            <v>Secretaría Ejecutiva</v>
          </cell>
          <cell r="BO909" t="str">
            <v>EE- Departamento de Conceptos y Representación Jurídica</v>
          </cell>
          <cell r="BP909" t="str">
            <v>Jairo Ernesto Arias Orjuela</v>
          </cell>
          <cell r="BQ909">
            <v>79542112</v>
          </cell>
          <cell r="BR909" t="str">
            <v>EE - Departamento de Conceptos y Representación Jurídica</v>
          </cell>
          <cell r="BS909" t="str">
            <v>N/A</v>
          </cell>
          <cell r="BT909" t="str">
            <v>N/A</v>
          </cell>
          <cell r="BU909" t="str">
            <v>N/A</v>
          </cell>
          <cell r="BV909" t="str">
            <v>Inversión</v>
          </cell>
          <cell r="BW909">
            <v>10706322</v>
          </cell>
          <cell r="BX909" t="str">
            <v>N/A</v>
          </cell>
          <cell r="BY909" t="str">
            <v>N/A</v>
          </cell>
          <cell r="BZ909">
            <v>6982386</v>
          </cell>
          <cell r="CA909" t="str">
            <v>N/A</v>
          </cell>
          <cell r="CB909">
            <v>118123</v>
          </cell>
          <cell r="CC909">
            <v>719923</v>
          </cell>
          <cell r="CD909">
            <v>2018011001175</v>
          </cell>
          <cell r="CE909">
            <v>45260</v>
          </cell>
          <cell r="CF909">
            <v>45260</v>
          </cell>
          <cell r="CG909" t="str">
            <v>N/A</v>
          </cell>
          <cell r="CH909" t="str">
            <v>N/A</v>
          </cell>
          <cell r="CI909" t="str">
            <v>N/A</v>
          </cell>
          <cell r="CJ909" t="str">
            <v>N/A</v>
          </cell>
          <cell r="CK909" t="str">
            <v>N/A</v>
          </cell>
          <cell r="CL909">
            <v>0</v>
          </cell>
          <cell r="CM909" t="str">
            <v>N/A</v>
          </cell>
          <cell r="CN909">
            <v>0</v>
          </cell>
          <cell r="CO909" t="str">
            <v>N/A</v>
          </cell>
          <cell r="CP909">
            <v>0</v>
          </cell>
          <cell r="CQ909" t="str">
            <v>N/A</v>
          </cell>
          <cell r="CR909">
            <v>0</v>
          </cell>
          <cell r="CS909" t="str">
            <v>N/A</v>
          </cell>
          <cell r="CT909">
            <v>0</v>
          </cell>
          <cell r="CU909">
            <v>0</v>
          </cell>
          <cell r="CV909">
            <v>0</v>
          </cell>
          <cell r="CW909">
            <v>10706322</v>
          </cell>
          <cell r="CX909" t="str">
            <v>NO</v>
          </cell>
          <cell r="CY909" t="str">
            <v>N/A</v>
          </cell>
          <cell r="CZ909" t="str">
            <v>N/A</v>
          </cell>
          <cell r="DA909" t="str">
            <v>N/A</v>
          </cell>
          <cell r="DB909">
            <v>45291</v>
          </cell>
          <cell r="DC909">
            <v>45291</v>
          </cell>
          <cell r="DD909">
            <v>-51</v>
          </cell>
          <cell r="DE909" t="str">
            <v>NO</v>
          </cell>
          <cell r="DF909" t="str">
            <v>Bogotá D.C.</v>
          </cell>
          <cell r="DG909" t="str">
            <v>Cumplimiento</v>
          </cell>
          <cell r="DH909" t="str">
            <v>33-47-101012554</v>
          </cell>
          <cell r="DI909">
            <v>0</v>
          </cell>
          <cell r="DJ909" t="str">
            <v>Seguros del Estado S.A.</v>
          </cell>
          <cell r="DK909">
            <v>45260</v>
          </cell>
          <cell r="DL909" t="str">
            <v>30/11/2023 - 01/07/2024</v>
          </cell>
          <cell r="DM909">
            <v>45260</v>
          </cell>
          <cell r="DN909" t="str">
            <v>No se encuentra en la carpeta revisado 23/01/2024</v>
          </cell>
          <cell r="DO909" t="str">
            <v>Ninguna</v>
          </cell>
          <cell r="DP909" t="str">
            <v>Terminado</v>
          </cell>
          <cell r="DQ909" t="str">
            <v>Ingreso</v>
          </cell>
          <cell r="DR909" t="str">
            <v>N/A</v>
          </cell>
          <cell r="DS909" t="str">
            <v>ADMINISTRACIÓN ÚBLICA</v>
          </cell>
          <cell r="DT909" t="str">
            <v>N/A</v>
          </cell>
          <cell r="DU909" t="str">
            <v>FEMENINO</v>
          </cell>
        </row>
        <row r="910">
          <cell r="AY910" t="str">
            <v>JEP-876-2023</v>
          </cell>
          <cell r="AZ910" t="str">
            <v>JEP-CSPO-838-2023</v>
          </cell>
          <cell r="BA910" t="str">
            <v>Laura Cuenca</v>
          </cell>
          <cell r="BB910">
            <v>45257</v>
          </cell>
          <cell r="BC910" t="str">
            <v>José David Obando Restrepo</v>
          </cell>
          <cell r="BD910" t="str">
            <v>Contratos o convenios que no requieren pluralidad de ofertas</v>
          </cell>
          <cell r="BE910" t="str">
            <v>1. Prestación de servicios</v>
          </cell>
          <cell r="BF910" t="str">
            <v>Cédula de ciudadanía</v>
          </cell>
          <cell r="BG910">
            <v>1144030049</v>
          </cell>
          <cell r="BH910">
            <v>2</v>
          </cell>
          <cell r="BI910" t="str">
            <v>Persona Natural</v>
          </cell>
          <cell r="BJ910" t="str">
            <v>Cali</v>
          </cell>
          <cell r="BK910" t="str">
            <v>Prestación de servicios profesionales para brindar apoyo y acompañamiento a la Dirección de Asuntos Jurídicos en temas relacionados con contratación y demás asuntos propios de su competencia y en el marco de la Jurisdicción Especial para la Paz-JEP</v>
          </cell>
          <cell r="BL910" t="str">
            <v>Funciones de la dependencia</v>
          </cell>
          <cell r="BM910" t="str">
            <v>Jairo Ernesto Arias Orjuela (Encargado)</v>
          </cell>
          <cell r="BN910" t="str">
            <v>Secretaría Ejecutiva</v>
          </cell>
          <cell r="BO910" t="str">
            <v>EE- Departamento de Conceptos y Representación Jurídica</v>
          </cell>
          <cell r="BP910" t="str">
            <v>Jairo Ernesto Arias Orjuela</v>
          </cell>
          <cell r="BQ910">
            <v>79542112</v>
          </cell>
          <cell r="BR910" t="str">
            <v>EE - Departamento de Conceptos y Representación Jurídica</v>
          </cell>
          <cell r="BS910" t="str">
            <v>N/A</v>
          </cell>
          <cell r="BT910" t="str">
            <v>N/A</v>
          </cell>
          <cell r="BU910" t="str">
            <v>N/A</v>
          </cell>
          <cell r="BV910" t="str">
            <v>Inversión</v>
          </cell>
          <cell r="BW910">
            <v>10706322</v>
          </cell>
          <cell r="BX910" t="str">
            <v>N/A</v>
          </cell>
          <cell r="BY910" t="str">
            <v>N/A</v>
          </cell>
          <cell r="BZ910">
            <v>6982386</v>
          </cell>
          <cell r="CA910" t="str">
            <v>N/A</v>
          </cell>
          <cell r="CB910">
            <v>118223</v>
          </cell>
          <cell r="CC910">
            <v>719523</v>
          </cell>
          <cell r="CD910" t="str">
            <v xml:space="preserve">	2018011001175</v>
          </cell>
          <cell r="CE910">
            <v>45260</v>
          </cell>
          <cell r="CF910">
            <v>45260</v>
          </cell>
          <cell r="CG910" t="str">
            <v>N/A</v>
          </cell>
          <cell r="CH910" t="str">
            <v>N/A</v>
          </cell>
          <cell r="CI910" t="str">
            <v>N/A</v>
          </cell>
          <cell r="CJ910" t="str">
            <v>N/A</v>
          </cell>
          <cell r="CK910" t="str">
            <v>N/A</v>
          </cell>
          <cell r="CL910">
            <v>0</v>
          </cell>
          <cell r="CM910" t="str">
            <v>N/A</v>
          </cell>
          <cell r="CN910">
            <v>0</v>
          </cell>
          <cell r="CO910" t="str">
            <v>N/A</v>
          </cell>
          <cell r="CP910">
            <v>0</v>
          </cell>
          <cell r="CQ910" t="str">
            <v>N/A</v>
          </cell>
          <cell r="CR910">
            <v>0</v>
          </cell>
          <cell r="CS910" t="str">
            <v>N/A</v>
          </cell>
          <cell r="CT910">
            <v>0</v>
          </cell>
          <cell r="CU910">
            <v>0</v>
          </cell>
          <cell r="CV910">
            <v>0</v>
          </cell>
          <cell r="CW910">
            <v>10706322</v>
          </cell>
          <cell r="CX910" t="str">
            <v>NO</v>
          </cell>
          <cell r="CY910" t="str">
            <v>N/A</v>
          </cell>
          <cell r="CZ910" t="str">
            <v>N/A</v>
          </cell>
          <cell r="DA910" t="str">
            <v>N/A</v>
          </cell>
          <cell r="DB910">
            <v>45291</v>
          </cell>
          <cell r="DC910">
            <v>45291</v>
          </cell>
          <cell r="DD910">
            <v>-51</v>
          </cell>
          <cell r="DE910" t="str">
            <v>NO</v>
          </cell>
          <cell r="DF910" t="str">
            <v>Bogotá D.C.</v>
          </cell>
          <cell r="DG910" t="str">
            <v>Cumplimiento</v>
          </cell>
          <cell r="DH910" t="str">
            <v>21-47-101033963</v>
          </cell>
          <cell r="DI910">
            <v>0</v>
          </cell>
          <cell r="DJ910" t="str">
            <v>Seguros del Estado S.A.</v>
          </cell>
          <cell r="DK910">
            <v>45260</v>
          </cell>
          <cell r="DL910" t="str">
            <v>30/11/2023 - 15/07/2024</v>
          </cell>
          <cell r="DM910">
            <v>45260</v>
          </cell>
          <cell r="DN910" t="str">
            <v>No se encuentra en la carpeta revisado 23/01/2024</v>
          </cell>
          <cell r="DO910" t="str">
            <v>Ninguna</v>
          </cell>
          <cell r="DP910" t="str">
            <v>Terminado</v>
          </cell>
          <cell r="DQ910" t="str">
            <v>Ingreso</v>
          </cell>
          <cell r="DR910" t="str">
            <v>N/A</v>
          </cell>
          <cell r="DS910" t="str">
            <v>DERECHO</v>
          </cell>
          <cell r="DT910" t="str">
            <v>N/A</v>
          </cell>
          <cell r="DU910" t="str">
            <v>MASCULINO</v>
          </cell>
        </row>
        <row r="911">
          <cell r="AY911" t="str">
            <v>JEP-870-2023</v>
          </cell>
          <cell r="AZ911" t="str">
            <v>JEP-CSPO-834-2023</v>
          </cell>
          <cell r="BA911" t="str">
            <v>Mateo Avila</v>
          </cell>
          <cell r="BB911">
            <v>45254</v>
          </cell>
          <cell r="BC911" t="str">
            <v>PROGRAMA DE LAS NACIONES UNIDAS PARA EL DESARROLLO PNUD</v>
          </cell>
          <cell r="BD911" t="str">
            <v>Contratos o convenios que no requieren pluralidad de ofertas</v>
          </cell>
          <cell r="BE911" t="str">
            <v>1. Prestación de servicios</v>
          </cell>
          <cell r="BF911" t="str">
            <v>NIT</v>
          </cell>
          <cell r="BG911">
            <v>800091076</v>
          </cell>
          <cell r="BH911">
            <v>0</v>
          </cell>
          <cell r="BI911" t="str">
            <v>Persona Jurídica</v>
          </cell>
          <cell r="BJ911" t="str">
            <v>Bogotá D.C.</v>
          </cell>
          <cell r="BK911" t="str">
            <v>Aunar esfuerzos y recursos para fortalecer y coordinar acciones a nivel territorial en el monitoreo integral de las sanciones propias y en cumplimiento de medidas de contribución a la reparación en el marco del régimen de condicionalidad. Así como, garantizar la participación de víctimas y comparecientes en el cumplimiento de las diligencias judiciales ordenadas por la Magistratura de la Jurisdicción Especial para la Paz o en desarrollo de actividades de apoyo a la gestión judicial.</v>
          </cell>
          <cell r="BL911" t="str">
            <v>Administrativo Transvesal</v>
          </cell>
          <cell r="BM911" t="str">
            <v>Jairo Ernesto Arias Orjuela (Encargado)</v>
          </cell>
          <cell r="BN911" t="str">
            <v>Secretaría Ejecutiva</v>
          </cell>
          <cell r="BO911" t="str">
            <v>AA- Equipo de Monitoreo Integral</v>
          </cell>
          <cell r="BP911" t="str">
            <v>Gladys Celeide Prada Pardo</v>
          </cell>
          <cell r="BQ911">
            <v>60335962</v>
          </cell>
          <cell r="BR911" t="str">
            <v>AA - Oficina Asesora de Monitoreo Integral</v>
          </cell>
          <cell r="BS911" t="str">
            <v>N/A</v>
          </cell>
          <cell r="BT911" t="str">
            <v>N/A</v>
          </cell>
          <cell r="BU911" t="str">
            <v>N/A</v>
          </cell>
          <cell r="BV911" t="str">
            <v>Inversión</v>
          </cell>
          <cell r="BW911">
            <v>940000000</v>
          </cell>
          <cell r="BX911">
            <v>900000000</v>
          </cell>
          <cell r="BY911">
            <v>40000000</v>
          </cell>
          <cell r="BZ911" t="str">
            <v>N/A</v>
          </cell>
          <cell r="CA911" t="str">
            <v>N/A</v>
          </cell>
          <cell r="CB911">
            <v>118523</v>
          </cell>
          <cell r="CC911">
            <v>695923</v>
          </cell>
          <cell r="CD911">
            <v>2022011000068</v>
          </cell>
          <cell r="CE911">
            <v>45258</v>
          </cell>
          <cell r="CF911">
            <v>45259</v>
          </cell>
          <cell r="CG911" t="str">
            <v>N/A</v>
          </cell>
          <cell r="CH911" t="str">
            <v>N/A</v>
          </cell>
          <cell r="CI911" t="str">
            <v>N/A</v>
          </cell>
          <cell r="CJ911" t="str">
            <v>N/A</v>
          </cell>
          <cell r="CK911" t="str">
            <v>N/A</v>
          </cell>
          <cell r="CL911">
            <v>0</v>
          </cell>
          <cell r="CM911" t="str">
            <v>N/A</v>
          </cell>
          <cell r="CN911">
            <v>0</v>
          </cell>
          <cell r="CO911" t="str">
            <v>N/A</v>
          </cell>
          <cell r="CP911">
            <v>0</v>
          </cell>
          <cell r="CQ911" t="str">
            <v>N/A</v>
          </cell>
          <cell r="CR911">
            <v>0</v>
          </cell>
          <cell r="CS911" t="str">
            <v>N/A</v>
          </cell>
          <cell r="CT911">
            <v>0</v>
          </cell>
          <cell r="CU911" t="str">
            <v>N/A</v>
          </cell>
          <cell r="CV911">
            <v>0</v>
          </cell>
          <cell r="CW911">
            <v>940000000</v>
          </cell>
          <cell r="CX911" t="str">
            <v>NO</v>
          </cell>
          <cell r="CY911" t="str">
            <v>N/A</v>
          </cell>
          <cell r="CZ911" t="str">
            <v>N/A</v>
          </cell>
          <cell r="DA911" t="str">
            <v>N/A</v>
          </cell>
          <cell r="DB911">
            <v>45657</v>
          </cell>
          <cell r="DC911">
            <v>45657</v>
          </cell>
          <cell r="DD911">
            <v>315</v>
          </cell>
          <cell r="DE911" t="str">
            <v>SI</v>
          </cell>
          <cell r="DF911" t="str">
            <v>Territorio Nacional</v>
          </cell>
          <cell r="DG911" t="str">
            <v>N/A</v>
          </cell>
          <cell r="DH911" t="str">
            <v>N/A</v>
          </cell>
          <cell r="DI911" t="str">
            <v>N/A</v>
          </cell>
          <cell r="DJ911" t="str">
            <v>N/A</v>
          </cell>
          <cell r="DK911" t="str">
            <v>N/A</v>
          </cell>
          <cell r="DL911" t="str">
            <v>N/A</v>
          </cell>
          <cell r="DM911" t="str">
            <v>N/A</v>
          </cell>
          <cell r="DN911" t="str">
            <v>N/A</v>
          </cell>
          <cell r="DO911" t="str">
            <v>Ninguna</v>
          </cell>
          <cell r="DP911" t="str">
            <v>En ejecución</v>
          </cell>
          <cell r="DQ911" t="str">
            <v>Ingreso</v>
          </cell>
          <cell r="DR911" t="str">
            <v>N/A</v>
          </cell>
          <cell r="DS911" t="str">
            <v>N/A</v>
          </cell>
          <cell r="DT911" t="str">
            <v>N/A</v>
          </cell>
          <cell r="DU911" t="str">
            <v>N/A</v>
          </cell>
        </row>
        <row r="912">
          <cell r="AY912" t="str">
            <v>JEP-910-2023</v>
          </cell>
          <cell r="AZ912" t="str">
            <v>JEP-CSPO-867-2023</v>
          </cell>
          <cell r="BA912" t="str">
            <v>Laura Cuenca</v>
          </cell>
          <cell r="BB912">
            <v>45275</v>
          </cell>
          <cell r="BC912" t="str">
            <v>María Andrea García Rojas</v>
          </cell>
          <cell r="BD912" t="str">
            <v>Contratos o convenios que no requieren pluralidad de ofertas</v>
          </cell>
          <cell r="BE912" t="str">
            <v>1. Prestación de servicios</v>
          </cell>
          <cell r="BF912" t="str">
            <v>Cédula de ciudadanía</v>
          </cell>
          <cell r="BG912">
            <v>52644609</v>
          </cell>
          <cell r="BH912">
            <v>8</v>
          </cell>
          <cell r="BI912" t="str">
            <v>Persona Natural</v>
          </cell>
          <cell r="BJ912" t="str">
            <v>Bogota D.C.</v>
          </cell>
          <cell r="BK912" t="str">
            <v>Prestar servicios profesionales para apoyar a la Subdirección de Talento Humano en las actividades que se deban desarrollar para la implementación de la política de salud mental y cuidado emocional de la Jurisdicción Especial para la Paz</v>
          </cell>
          <cell r="BL912" t="str">
            <v>Funciones de la dependencia</v>
          </cell>
          <cell r="BM912" t="str">
            <v>Francy Elena Palomino Millán</v>
          </cell>
          <cell r="BN912">
            <v>31905812</v>
          </cell>
          <cell r="BO912" t="str">
            <v xml:space="preserve">DD- Subdirección de Talento Humano </v>
          </cell>
          <cell r="BP912" t="str">
            <v>Francy Elena Palomino Millán</v>
          </cell>
          <cell r="BQ912">
            <v>31905812</v>
          </cell>
          <cell r="BR912" t="str">
            <v xml:space="preserve">DD- Subdirección de Talento Humano </v>
          </cell>
          <cell r="BS912" t="str">
            <v>N/A</v>
          </cell>
          <cell r="BT912" t="str">
            <v>N/A</v>
          </cell>
          <cell r="BU912" t="str">
            <v>N/A</v>
          </cell>
          <cell r="BV912" t="str">
            <v>Inversión</v>
          </cell>
          <cell r="BW912">
            <v>10473580</v>
          </cell>
          <cell r="BX912" t="str">
            <v>N/A</v>
          </cell>
          <cell r="BY912" t="str">
            <v>N/A</v>
          </cell>
          <cell r="BZ912">
            <v>10473580</v>
          </cell>
          <cell r="CA912" t="str">
            <v>N/A</v>
          </cell>
          <cell r="CB912">
            <v>119923</v>
          </cell>
          <cell r="CC912">
            <v>754423</v>
          </cell>
          <cell r="CD912">
            <v>2018011001175</v>
          </cell>
          <cell r="CE912">
            <v>45282</v>
          </cell>
          <cell r="CF912">
            <v>45286</v>
          </cell>
          <cell r="CG912" t="str">
            <v>N/A</v>
          </cell>
          <cell r="CH912" t="str">
            <v>N/A</v>
          </cell>
          <cell r="CI912" t="str">
            <v>N/A</v>
          </cell>
          <cell r="CJ912" t="str">
            <v>N/A</v>
          </cell>
          <cell r="CK912" t="str">
            <v>N/A</v>
          </cell>
          <cell r="CL912">
            <v>0</v>
          </cell>
          <cell r="CM912" t="str">
            <v>N/A</v>
          </cell>
          <cell r="CN912">
            <v>0</v>
          </cell>
          <cell r="CO912" t="str">
            <v>N/A</v>
          </cell>
          <cell r="CP912">
            <v>0</v>
          </cell>
          <cell r="CQ912" t="str">
            <v>N/A</v>
          </cell>
          <cell r="CR912">
            <v>0</v>
          </cell>
          <cell r="CS912" t="str">
            <v>N/A</v>
          </cell>
          <cell r="CT912">
            <v>0</v>
          </cell>
          <cell r="CU912" t="str">
            <v>N/A</v>
          </cell>
          <cell r="CV912">
            <v>0</v>
          </cell>
          <cell r="CW912">
            <v>10473580</v>
          </cell>
          <cell r="CX912" t="str">
            <v>NO</v>
          </cell>
          <cell r="CY912" t="str">
            <v>N/A</v>
          </cell>
          <cell r="CZ912" t="str">
            <v>N/A</v>
          </cell>
          <cell r="DA912" t="str">
            <v>N/A</v>
          </cell>
          <cell r="DB912">
            <v>45291</v>
          </cell>
          <cell r="DC912">
            <v>45291</v>
          </cell>
          <cell r="DD912">
            <v>-51</v>
          </cell>
          <cell r="DE912" t="str">
            <v>NO</v>
          </cell>
          <cell r="DF912" t="str">
            <v>Bogotá D.C.</v>
          </cell>
          <cell r="DG912" t="str">
            <v>Cumplimiento</v>
          </cell>
          <cell r="DH912" t="str">
            <v>63-45-101046187</v>
          </cell>
          <cell r="DI912">
            <v>0</v>
          </cell>
          <cell r="DJ912" t="str">
            <v>Seguros del Estado S.A.</v>
          </cell>
          <cell r="DK912">
            <v>45282</v>
          </cell>
          <cell r="DL912" t="str">
            <v>22/12/2023 - 30/06/2024</v>
          </cell>
          <cell r="DM912">
            <v>45286</v>
          </cell>
          <cell r="DN912" t="str">
            <v>No se encuentra en la carpeta revisado 23/01/2024</v>
          </cell>
          <cell r="DO912" t="str">
            <v>Ninguna</v>
          </cell>
          <cell r="DP912" t="str">
            <v>Terminado</v>
          </cell>
          <cell r="DQ912" t="str">
            <v>Ingreso</v>
          </cell>
          <cell r="DR912" t="str">
            <v>N/A</v>
          </cell>
          <cell r="DS912" t="str">
            <v xml:space="preserve">PSICOLOGÍA </v>
          </cell>
          <cell r="DT912" t="str">
            <v>N/A</v>
          </cell>
          <cell r="DU912" t="str">
            <v>FEMENINO</v>
          </cell>
        </row>
        <row r="913">
          <cell r="AY913" t="str">
            <v>JEP-905-2023</v>
          </cell>
          <cell r="AZ913" t="str">
            <v>JEP-CSPO-863-2023</v>
          </cell>
          <cell r="BA913" t="str">
            <v>Laura Cuenca</v>
          </cell>
          <cell r="BB913">
            <v>45242</v>
          </cell>
          <cell r="BC913" t="str">
            <v>Mónica Patricia Carmona Díaz</v>
          </cell>
          <cell r="BD913" t="str">
            <v>Contratos o convenios que no requieren pluralidad de ofertas</v>
          </cell>
          <cell r="BE913" t="str">
            <v>1. Prestación de servicios</v>
          </cell>
          <cell r="BF913" t="str">
            <v>Cédula de ciudadanía</v>
          </cell>
          <cell r="BG913">
            <v>52155178</v>
          </cell>
          <cell r="BH913">
            <v>7</v>
          </cell>
          <cell r="BI913" t="str">
            <v>Persona Natural</v>
          </cell>
          <cell r="BJ913" t="str">
            <v>Bogota D.C.</v>
          </cell>
          <cell r="BK913" t="str">
            <v>Prestar servicios profesionales para apoyar a la Subdirección de Talento Humano en la elaboración y desarrollo del plan de implementación de la política de salud mental y cuidado emocional de la Jurisdicción Especial para la Paz</v>
          </cell>
          <cell r="BL913" t="str">
            <v>Funciones de la dependencia</v>
          </cell>
          <cell r="BM913" t="str">
            <v>Harvey Danilo Suarez Morales</v>
          </cell>
          <cell r="BN913" t="str">
            <v>Secretaría Ejecutiva</v>
          </cell>
          <cell r="BO913" t="str">
            <v xml:space="preserve">DD- Subdirección de Talento Humano </v>
          </cell>
          <cell r="BP913" t="str">
            <v>Francy Elena Palomino Millán</v>
          </cell>
          <cell r="BQ913">
            <v>31905812</v>
          </cell>
          <cell r="BR913" t="str">
            <v xml:space="preserve">DD- Subdirección de Talento Humano </v>
          </cell>
          <cell r="BS913" t="str">
            <v>N/A</v>
          </cell>
          <cell r="BT913" t="str">
            <v>N/A</v>
          </cell>
          <cell r="BU913" t="str">
            <v>N/A</v>
          </cell>
          <cell r="BV913" t="str">
            <v>Inversión</v>
          </cell>
          <cell r="BW913">
            <v>10473580</v>
          </cell>
          <cell r="BX913" t="str">
            <v>N/A</v>
          </cell>
          <cell r="BY913" t="str">
            <v>N/A</v>
          </cell>
          <cell r="BZ913">
            <v>10473580</v>
          </cell>
          <cell r="CA913" t="str">
            <v>N/A</v>
          </cell>
          <cell r="CB913">
            <v>120023</v>
          </cell>
          <cell r="CC913">
            <v>751223</v>
          </cell>
          <cell r="CD913">
            <v>2018011001175</v>
          </cell>
          <cell r="CE913">
            <v>45275</v>
          </cell>
          <cell r="CF913">
            <v>45278</v>
          </cell>
          <cell r="CG913" t="str">
            <v>N/A</v>
          </cell>
          <cell r="CH913" t="str">
            <v>N/A</v>
          </cell>
          <cell r="CI913" t="str">
            <v>N/A</v>
          </cell>
          <cell r="CJ913" t="str">
            <v>N/A</v>
          </cell>
          <cell r="CK913" t="str">
            <v>N/A</v>
          </cell>
          <cell r="CL913">
            <v>0</v>
          </cell>
          <cell r="CM913" t="str">
            <v>N/A</v>
          </cell>
          <cell r="CN913">
            <v>0</v>
          </cell>
          <cell r="CO913" t="str">
            <v>N/A</v>
          </cell>
          <cell r="CP913">
            <v>0</v>
          </cell>
          <cell r="CQ913" t="str">
            <v>N/A</v>
          </cell>
          <cell r="CR913">
            <v>0</v>
          </cell>
          <cell r="CS913" t="str">
            <v>N/A</v>
          </cell>
          <cell r="CT913">
            <v>0</v>
          </cell>
          <cell r="CU913" t="str">
            <v>N/A</v>
          </cell>
          <cell r="CV913">
            <v>0</v>
          </cell>
          <cell r="CW913">
            <v>10473580</v>
          </cell>
          <cell r="CX913" t="str">
            <v>NO</v>
          </cell>
          <cell r="CY913" t="str">
            <v>N/A</v>
          </cell>
          <cell r="CZ913" t="str">
            <v>N/A</v>
          </cell>
          <cell r="DA913" t="str">
            <v>N/A</v>
          </cell>
          <cell r="DB913">
            <v>45291</v>
          </cell>
          <cell r="DC913">
            <v>45291</v>
          </cell>
          <cell r="DD913">
            <v>-51</v>
          </cell>
          <cell r="DE913" t="str">
            <v>NO</v>
          </cell>
          <cell r="DF913" t="str">
            <v>Bogotá D.C.</v>
          </cell>
          <cell r="DG913" t="str">
            <v>Cumplimiento</v>
          </cell>
          <cell r="DH913" t="str">
            <v>25-47-101004704</v>
          </cell>
          <cell r="DI913">
            <v>0</v>
          </cell>
          <cell r="DJ913" t="str">
            <v>Seguros del Estado S.A.</v>
          </cell>
          <cell r="DK913">
            <v>45275</v>
          </cell>
          <cell r="DL913" t="str">
            <v>15/12/2023 - 01/07/2024</v>
          </cell>
          <cell r="DM913">
            <v>45278</v>
          </cell>
          <cell r="DN913" t="str">
            <v>No se encuentra en la carpeta revisado 23/01/2024</v>
          </cell>
          <cell r="DO913" t="str">
            <v>Ninguna</v>
          </cell>
          <cell r="DP913" t="str">
            <v>Terminado</v>
          </cell>
          <cell r="DQ913" t="str">
            <v>Retiro</v>
          </cell>
          <cell r="DR913" t="str">
            <v>N/A</v>
          </cell>
          <cell r="DS913" t="str">
            <v xml:space="preserve">PSICOLOGÍA </v>
          </cell>
          <cell r="DT913" t="str">
            <v>N/A</v>
          </cell>
          <cell r="DU913" t="str">
            <v>FEMENINO</v>
          </cell>
        </row>
        <row r="914">
          <cell r="AY914" t="str">
            <v>JEP-908-2023</v>
          </cell>
          <cell r="AZ914" t="str">
            <v>JEP-CSPO-866-2023</v>
          </cell>
          <cell r="BA914" t="str">
            <v>Clara Torres</v>
          </cell>
          <cell r="BB914">
            <v>45274</v>
          </cell>
          <cell r="BC914" t="str">
            <v>Karen Yulieth Pulido Quiñonez</v>
          </cell>
          <cell r="BD914" t="str">
            <v>Contratos o convenios que no requieren pluralidad de ofertas</v>
          </cell>
          <cell r="BE914" t="str">
            <v>1. Prestación de servicios</v>
          </cell>
          <cell r="BF914" t="str">
            <v>Cédula de ciudadanía</v>
          </cell>
          <cell r="BG914">
            <v>1010238462</v>
          </cell>
          <cell r="BH914">
            <v>1</v>
          </cell>
          <cell r="BI914" t="str">
            <v>Persona Natural</v>
          </cell>
          <cell r="BJ914" t="str">
            <v xml:space="preserve">Neiva </v>
          </cell>
          <cell r="BK914" t="str">
            <v>Apoyar y acompañar la transcripción de diligencias judiciales de la Jurisdicción Especial para la Paz y a la gestión de la Secretaria General Judicial</v>
          </cell>
          <cell r="BL914" t="str">
            <v>Funciones de la dependencia</v>
          </cell>
          <cell r="BM914" t="str">
            <v>Jairo Ernesto Arias Orjuela (Encargado)</v>
          </cell>
          <cell r="BN914" t="str">
            <v>Secretaría Ejecutiva</v>
          </cell>
          <cell r="BO914" t="str">
            <v>G- Secretaría General Judicial DAJ</v>
          </cell>
          <cell r="BP914" t="str">
            <v>Yuly Saenz Berdugo</v>
          </cell>
          <cell r="BQ914">
            <v>52421376</v>
          </cell>
          <cell r="BR914" t="str">
            <v>G- Secretaría General Judicial DAJ</v>
          </cell>
          <cell r="BS914" t="str">
            <v>N/A</v>
          </cell>
          <cell r="BT914" t="str">
            <v>N/A</v>
          </cell>
          <cell r="BU914" t="str">
            <v>N/A</v>
          </cell>
          <cell r="BV914" t="str">
            <v>Inversión</v>
          </cell>
          <cell r="BW914">
            <v>1935331</v>
          </cell>
          <cell r="BX914" t="str">
            <v>N/A</v>
          </cell>
          <cell r="BY914" t="str">
            <v>N/A</v>
          </cell>
          <cell r="BZ914">
            <v>1935331</v>
          </cell>
          <cell r="CA914" t="str">
            <v>N/A</v>
          </cell>
          <cell r="CB914">
            <v>120723</v>
          </cell>
          <cell r="CC914">
            <v>753623</v>
          </cell>
          <cell r="CD914">
            <v>2022011000068</v>
          </cell>
          <cell r="CE914">
            <v>45281</v>
          </cell>
          <cell r="CF914">
            <v>45286</v>
          </cell>
          <cell r="CG914" t="str">
            <v>N/A</v>
          </cell>
          <cell r="CH914" t="str">
            <v>N/A</v>
          </cell>
          <cell r="CI914" t="str">
            <v>N/A</v>
          </cell>
          <cell r="CJ914" t="str">
            <v>N/A</v>
          </cell>
          <cell r="CK914" t="str">
            <v>N/A</v>
          </cell>
          <cell r="CL914">
            <v>0</v>
          </cell>
          <cell r="CM914" t="str">
            <v>N/A</v>
          </cell>
          <cell r="CN914">
            <v>0</v>
          </cell>
          <cell r="CO914" t="str">
            <v>N/A</v>
          </cell>
          <cell r="CP914">
            <v>0</v>
          </cell>
          <cell r="CQ914" t="str">
            <v>N/A</v>
          </cell>
          <cell r="CR914">
            <v>0</v>
          </cell>
          <cell r="CS914" t="str">
            <v>N/A</v>
          </cell>
          <cell r="CT914">
            <v>0</v>
          </cell>
          <cell r="CU914" t="str">
            <v>N/A</v>
          </cell>
          <cell r="CV914">
            <v>0</v>
          </cell>
          <cell r="CW914">
            <v>1935331</v>
          </cell>
          <cell r="CX914" t="str">
            <v>NO</v>
          </cell>
          <cell r="CY914" t="str">
            <v>N/A</v>
          </cell>
          <cell r="CZ914" t="str">
            <v>N/A</v>
          </cell>
          <cell r="DA914" t="str">
            <v>N/A</v>
          </cell>
          <cell r="DB914">
            <v>45291</v>
          </cell>
          <cell r="DC914">
            <v>45291</v>
          </cell>
          <cell r="DD914">
            <v>-51</v>
          </cell>
          <cell r="DE914" t="str">
            <v>NO</v>
          </cell>
          <cell r="DF914" t="str">
            <v>Bogotá D.C.</v>
          </cell>
          <cell r="DG914" t="str">
            <v>Cumplimiento</v>
          </cell>
          <cell r="DH914" t="str">
            <v>61-45-101022581</v>
          </cell>
          <cell r="DI914">
            <v>0</v>
          </cell>
          <cell r="DJ914" t="str">
            <v>Seguros del Estado S.A.</v>
          </cell>
          <cell r="DK914">
            <v>45282</v>
          </cell>
          <cell r="DL914" t="str">
            <v>19/12/2023 - 30/06/2024</v>
          </cell>
          <cell r="DM914">
            <v>45282</v>
          </cell>
          <cell r="DN914" t="str">
            <v>No se encuentra en la carpeta revisado 23/01/2024</v>
          </cell>
          <cell r="DO914" t="str">
            <v>Ninguna</v>
          </cell>
          <cell r="DP914" t="str">
            <v>Terminado</v>
          </cell>
          <cell r="DQ914" t="str">
            <v>Ingreso</v>
          </cell>
          <cell r="DR914" t="str">
            <v>N/A</v>
          </cell>
          <cell r="DS914" t="str">
            <v>DERECHO</v>
          </cell>
          <cell r="DT914" t="str">
            <v>N/A</v>
          </cell>
          <cell r="DU914" t="str">
            <v>FEMENINO</v>
          </cell>
        </row>
        <row r="915">
          <cell r="AY915" t="str">
            <v>JEP-888-2023</v>
          </cell>
          <cell r="AZ915" t="str">
            <v>JEP-CSPO-850-2023</v>
          </cell>
          <cell r="BA915" t="str">
            <v>Arinson Ruiz</v>
          </cell>
          <cell r="BB915">
            <v>45264</v>
          </cell>
          <cell r="BC915" t="str">
            <v>Ana Carolina Mejia Duque</v>
          </cell>
          <cell r="BD915" t="str">
            <v>Contratos o convenios que no requieren pluralidad de ofertas</v>
          </cell>
          <cell r="BE915" t="str">
            <v>1. Prestación de servicios</v>
          </cell>
          <cell r="BF915" t="str">
            <v>Cédula de ciudadanía</v>
          </cell>
          <cell r="BG915">
            <v>51818747</v>
          </cell>
          <cell r="BH915">
            <v>0</v>
          </cell>
          <cell r="BI915" t="str">
            <v>Persona Natural</v>
          </cell>
          <cell r="BJ915" t="str">
            <v>Bogota D.C.</v>
          </cell>
          <cell r="BK915" t="str">
            <v>Prestar servicios profesionales para apoyar a la secretaría ejecutiva en la articulación con la subdirección de talento humano para la ejecución y seguimiento de la implementación de la política de salud mental y cuidado emocional de la jurisdicción especial para la paz -JEP</v>
          </cell>
          <cell r="BL915" t="str">
            <v>Funciones de la dependencia</v>
          </cell>
          <cell r="BM915" t="str">
            <v>Harvey Danilo Suarez Morales</v>
          </cell>
          <cell r="BN915" t="str">
            <v>Secretaría Ejecutiva</v>
          </cell>
          <cell r="BO915" t="str">
            <v>D- Dirección Administrativa y Financiera</v>
          </cell>
          <cell r="BP915" t="str">
            <v>Ana Lucia Rosales Callejas</v>
          </cell>
          <cell r="BQ915">
            <v>66760258</v>
          </cell>
          <cell r="BR915" t="str">
            <v>D- Dirección Administrativa y Financiera</v>
          </cell>
          <cell r="BS915" t="str">
            <v>N/A</v>
          </cell>
          <cell r="BT915" t="str">
            <v>N/A</v>
          </cell>
          <cell r="BU915" t="str">
            <v>N/A</v>
          </cell>
          <cell r="BV915" t="str">
            <v>Inversión</v>
          </cell>
          <cell r="BW915">
            <v>16800150</v>
          </cell>
          <cell r="BX915" t="str">
            <v>N/A</v>
          </cell>
          <cell r="BY915" t="str">
            <v>N/A</v>
          </cell>
          <cell r="BZ915">
            <v>16800150</v>
          </cell>
          <cell r="CA915" t="str">
            <v>N/A</v>
          </cell>
          <cell r="CB915">
            <v>119723</v>
          </cell>
          <cell r="CC915">
            <v>734323</v>
          </cell>
          <cell r="CD915">
            <v>2018011001175</v>
          </cell>
          <cell r="CE915">
            <v>45266</v>
          </cell>
          <cell r="CF915">
            <v>45266</v>
          </cell>
          <cell r="CG915" t="str">
            <v>N/A</v>
          </cell>
          <cell r="CH915" t="str">
            <v>N/A</v>
          </cell>
          <cell r="CI915" t="str">
            <v>N/A</v>
          </cell>
          <cell r="CJ915" t="str">
            <v>N/A</v>
          </cell>
          <cell r="CK915" t="str">
            <v>N/A</v>
          </cell>
          <cell r="CL915">
            <v>0</v>
          </cell>
          <cell r="CM915" t="str">
            <v>N/A</v>
          </cell>
          <cell r="CN915">
            <v>0</v>
          </cell>
          <cell r="CO915" t="str">
            <v>N/A</v>
          </cell>
          <cell r="CP915">
            <v>0</v>
          </cell>
          <cell r="CQ915" t="str">
            <v>N/A</v>
          </cell>
          <cell r="CR915">
            <v>0</v>
          </cell>
          <cell r="CS915" t="str">
            <v>N/A</v>
          </cell>
          <cell r="CT915">
            <v>0</v>
          </cell>
          <cell r="CU915">
            <v>0</v>
          </cell>
          <cell r="CV915">
            <v>0</v>
          </cell>
          <cell r="CW915">
            <v>16800150</v>
          </cell>
          <cell r="CX915" t="str">
            <v>NO</v>
          </cell>
          <cell r="CY915" t="str">
            <v>N/A</v>
          </cell>
          <cell r="CZ915" t="str">
            <v>N/A</v>
          </cell>
          <cell r="DA915" t="str">
            <v>N/A</v>
          </cell>
          <cell r="DB915">
            <v>45291</v>
          </cell>
          <cell r="DC915">
            <v>45291</v>
          </cell>
          <cell r="DD915">
            <v>-51</v>
          </cell>
          <cell r="DE915" t="str">
            <v>NO</v>
          </cell>
          <cell r="DF915" t="str">
            <v>Bogotá D.C.</v>
          </cell>
          <cell r="DG915" t="str">
            <v>Cumplimiento</v>
          </cell>
          <cell r="DH915" t="str">
            <v>25-47-101004667</v>
          </cell>
          <cell r="DI915">
            <v>0</v>
          </cell>
          <cell r="DJ915" t="str">
            <v>Seguros del Estado S.A.</v>
          </cell>
          <cell r="DK915">
            <v>45266</v>
          </cell>
          <cell r="DL915" t="str">
            <v>06/12/2023 - 01/07/2024</v>
          </cell>
          <cell r="DM915">
            <v>45266</v>
          </cell>
          <cell r="DN915" t="str">
            <v>No se encuentra en la carpeta revisado 23/01/2024</v>
          </cell>
          <cell r="DO915" t="str">
            <v>Ninguna</v>
          </cell>
          <cell r="DP915" t="str">
            <v>Terminado</v>
          </cell>
          <cell r="DQ915" t="str">
            <v>Ingreso</v>
          </cell>
          <cell r="DR915" t="str">
            <v>N/A</v>
          </cell>
          <cell r="DS915" t="str">
            <v xml:space="preserve">PSICOLOGÍA </v>
          </cell>
          <cell r="DT915" t="str">
            <v>N/A</v>
          </cell>
          <cell r="DU915" t="str">
            <v>FEMENINO</v>
          </cell>
        </row>
        <row r="916">
          <cell r="AY916" t="str">
            <v>JEP-912-2023</v>
          </cell>
          <cell r="AZ916" t="str">
            <v>JEP-CSPO-869-2023</v>
          </cell>
          <cell r="BA916" t="str">
            <v>Angela Esquivel</v>
          </cell>
          <cell r="BB916">
            <v>45275</v>
          </cell>
          <cell r="BC916" t="str">
            <v>Carlos Tisoy Jacanamijoy</v>
          </cell>
          <cell r="BD916" t="str">
            <v>Contratos o convenios que no requieren pluralidad de ofertas</v>
          </cell>
          <cell r="BE916" t="str">
            <v>1. Prestación de servicios</v>
          </cell>
          <cell r="BF916" t="str">
            <v>Cédula de ciudadanía</v>
          </cell>
          <cell r="BG916">
            <v>1026299435</v>
          </cell>
          <cell r="BH916">
            <v>1</v>
          </cell>
          <cell r="BI916" t="str">
            <v>Persona Natural</v>
          </cell>
          <cell r="BJ916" t="str">
            <v>Bogota D.C.</v>
          </cell>
          <cell r="BK916" t="str">
            <v>Prestar servicios profesionales para apoyar a la Sala de Reconocimiento de Verdad y de Responsabilidad en los procesos de sistematización, análisis y codificación de información en los programas informáticos que disponga la JEP</v>
          </cell>
          <cell r="BL916" t="str">
            <v>Funciones de la dependencia</v>
          </cell>
          <cell r="BM916" t="str">
            <v>Harvey Danilo Suarez Morales</v>
          </cell>
          <cell r="BN916" t="str">
            <v>Secretaría Ejecutiva</v>
          </cell>
          <cell r="BO916" t="str">
            <v>F- Magistratura DAJ</v>
          </cell>
          <cell r="BP916" t="str">
            <v>David ernesto Quintero Otalvaro</v>
          </cell>
          <cell r="BQ916">
            <v>1105684188</v>
          </cell>
          <cell r="BR916" t="str">
            <v>F- Magistratura</v>
          </cell>
          <cell r="BS916" t="str">
            <v>N/A</v>
          </cell>
          <cell r="BT916" t="str">
            <v>N/A</v>
          </cell>
          <cell r="BU916" t="str">
            <v>N/A</v>
          </cell>
          <cell r="BV916" t="str">
            <v>Inversión</v>
          </cell>
          <cell r="BW916">
            <v>5464476</v>
          </cell>
          <cell r="BX916" t="str">
            <v>N/A</v>
          </cell>
          <cell r="BY916" t="str">
            <v>N/A</v>
          </cell>
          <cell r="BZ916">
            <v>5464476</v>
          </cell>
          <cell r="CA916" t="str">
            <v>N/A</v>
          </cell>
          <cell r="CB916">
            <v>120223</v>
          </cell>
          <cell r="CC916">
            <v>751623</v>
          </cell>
          <cell r="CD916">
            <v>2022011000068</v>
          </cell>
          <cell r="CE916">
            <v>45276</v>
          </cell>
          <cell r="CF916">
            <v>45278</v>
          </cell>
          <cell r="CG916" t="str">
            <v>N/A</v>
          </cell>
          <cell r="CH916" t="str">
            <v>N/A</v>
          </cell>
          <cell r="CI916" t="str">
            <v>N/A</v>
          </cell>
          <cell r="CJ916" t="str">
            <v>N/A</v>
          </cell>
          <cell r="CK916" t="str">
            <v>N/A</v>
          </cell>
          <cell r="CL916">
            <v>0</v>
          </cell>
          <cell r="CM916" t="str">
            <v>N/A</v>
          </cell>
          <cell r="CN916">
            <v>0</v>
          </cell>
          <cell r="CO916" t="str">
            <v>N/A</v>
          </cell>
          <cell r="CP916">
            <v>0</v>
          </cell>
          <cell r="CQ916" t="str">
            <v>N/A</v>
          </cell>
          <cell r="CR916">
            <v>0</v>
          </cell>
          <cell r="CS916" t="str">
            <v>N/A</v>
          </cell>
          <cell r="CT916">
            <v>0</v>
          </cell>
          <cell r="CU916" t="str">
            <v>N/A</v>
          </cell>
          <cell r="CV916">
            <v>0</v>
          </cell>
          <cell r="CW916">
            <v>5464476</v>
          </cell>
          <cell r="CX916" t="str">
            <v>NO</v>
          </cell>
          <cell r="CY916" t="str">
            <v>N/A</v>
          </cell>
          <cell r="CZ916" t="str">
            <v>N/A</v>
          </cell>
          <cell r="DA916" t="str">
            <v>N/A</v>
          </cell>
          <cell r="DB916">
            <v>45291</v>
          </cell>
          <cell r="DC916">
            <v>45291</v>
          </cell>
          <cell r="DD916">
            <v>-51</v>
          </cell>
          <cell r="DE916" t="str">
            <v>NO</v>
          </cell>
          <cell r="DF916" t="str">
            <v>Bogotá D.C.</v>
          </cell>
          <cell r="DG916" t="str">
            <v>Cumplimiento</v>
          </cell>
          <cell r="DH916" t="str">
            <v>21-47-101034364</v>
          </cell>
          <cell r="DI916">
            <v>0</v>
          </cell>
          <cell r="DJ916" t="str">
            <v>Seguros del Estado S.A.</v>
          </cell>
          <cell r="DK916">
            <v>45278</v>
          </cell>
          <cell r="DL916" t="str">
            <v>16/12/2023 - 30/06/2024</v>
          </cell>
          <cell r="DM916">
            <v>45278</v>
          </cell>
          <cell r="DN916" t="str">
            <v>No se encuentra en la carpeta revisado 23/01/2024</v>
          </cell>
          <cell r="DO916" t="str">
            <v>Ninguna</v>
          </cell>
          <cell r="DP916" t="str">
            <v>Terminado</v>
          </cell>
          <cell r="DQ916" t="str">
            <v>Ingreso</v>
          </cell>
          <cell r="DR916" t="str">
            <v>N/A</v>
          </cell>
          <cell r="DS916" t="str">
            <v>DERECHO</v>
          </cell>
          <cell r="DT916" t="str">
            <v>N/A</v>
          </cell>
          <cell r="DU916" t="str">
            <v>MASCULINO</v>
          </cell>
        </row>
        <row r="917">
          <cell r="AY917" t="str">
            <v>JEP-911-2023</v>
          </cell>
          <cell r="AZ917" t="str">
            <v>JEP-CSPO-868-2023</v>
          </cell>
          <cell r="BA917" t="str">
            <v>Angela Esquivel</v>
          </cell>
          <cell r="BB917">
            <v>45275</v>
          </cell>
          <cell r="BC917" t="str">
            <v>Andrés Esteban De Zubiría Sánchez</v>
          </cell>
          <cell r="BD917" t="str">
            <v>Contratos o convenios que no requieren pluralidad de ofertas</v>
          </cell>
          <cell r="BE917" t="str">
            <v>1. Prestación de servicios</v>
          </cell>
          <cell r="BF917" t="str">
            <v>Cédula de ciudadanía</v>
          </cell>
          <cell r="BG917">
            <v>1018481134</v>
          </cell>
          <cell r="BH917">
            <v>8</v>
          </cell>
          <cell r="BI917" t="str">
            <v>Persona Natural</v>
          </cell>
          <cell r="BJ917" t="str">
            <v>Bogota D.C.</v>
          </cell>
          <cell r="BK917" t="str">
            <v>Prestar servicios profesionales para apoyar a la Sala de Reconocimiento de Verdad y de Responsabilidad en los procesos de sistematización, análisis y codificación de información en los programas informáticos que disponga la JEP</v>
          </cell>
          <cell r="BL917" t="str">
            <v>Funciones de la dependencia</v>
          </cell>
          <cell r="BM917" t="str">
            <v>Harvey Danilo Suarez Morales</v>
          </cell>
          <cell r="BN917" t="str">
            <v>Secretaría Ejecutiva</v>
          </cell>
          <cell r="BO917" t="str">
            <v>F- Magistratura DAJ</v>
          </cell>
          <cell r="BP917" t="str">
            <v>David ernesto Quintero Otalvaro</v>
          </cell>
          <cell r="BQ917">
            <v>1105684188</v>
          </cell>
          <cell r="BR917" t="str">
            <v>F- Magistratura</v>
          </cell>
          <cell r="BS917" t="str">
            <v>N/A</v>
          </cell>
          <cell r="BT917" t="str">
            <v>N/A</v>
          </cell>
          <cell r="BU917" t="str">
            <v>N/A</v>
          </cell>
          <cell r="BV917" t="str">
            <v>Inversión</v>
          </cell>
          <cell r="BW917">
            <v>5464476</v>
          </cell>
          <cell r="BX917" t="str">
            <v>N/A</v>
          </cell>
          <cell r="BY917" t="str">
            <v>N/A</v>
          </cell>
          <cell r="BZ917">
            <v>5464476</v>
          </cell>
          <cell r="CA917" t="str">
            <v>N/A</v>
          </cell>
          <cell r="CB917">
            <v>120623</v>
          </cell>
          <cell r="CC917">
            <v>751523</v>
          </cell>
          <cell r="CD917">
            <v>2022011000068</v>
          </cell>
          <cell r="CE917">
            <v>45276</v>
          </cell>
          <cell r="CF917">
            <v>45280</v>
          </cell>
          <cell r="CG917" t="str">
            <v>N/A</v>
          </cell>
          <cell r="CH917" t="str">
            <v>N/A</v>
          </cell>
          <cell r="CI917" t="str">
            <v>N/A</v>
          </cell>
          <cell r="CJ917" t="str">
            <v>N/A</v>
          </cell>
          <cell r="CK917" t="str">
            <v>N/A</v>
          </cell>
          <cell r="CL917">
            <v>0</v>
          </cell>
          <cell r="CM917" t="str">
            <v>N/A</v>
          </cell>
          <cell r="CN917">
            <v>0</v>
          </cell>
          <cell r="CO917" t="str">
            <v>N/A</v>
          </cell>
          <cell r="CP917">
            <v>0</v>
          </cell>
          <cell r="CQ917" t="str">
            <v>N/A</v>
          </cell>
          <cell r="CR917">
            <v>0</v>
          </cell>
          <cell r="CS917" t="str">
            <v>N/A</v>
          </cell>
          <cell r="CT917">
            <v>0</v>
          </cell>
          <cell r="CU917" t="str">
            <v>N/A</v>
          </cell>
          <cell r="CV917">
            <v>0</v>
          </cell>
          <cell r="CW917">
            <v>5464476</v>
          </cell>
          <cell r="CX917" t="str">
            <v>NO</v>
          </cell>
          <cell r="CY917" t="str">
            <v>N/A</v>
          </cell>
          <cell r="CZ917" t="str">
            <v>N/A</v>
          </cell>
          <cell r="DA917" t="str">
            <v>N/A</v>
          </cell>
          <cell r="DB917">
            <v>45291</v>
          </cell>
          <cell r="DC917">
            <v>45291</v>
          </cell>
          <cell r="DD917">
            <v>-51</v>
          </cell>
          <cell r="DE917" t="str">
            <v>NO</v>
          </cell>
          <cell r="DF917" t="str">
            <v>Bogotá D.C.</v>
          </cell>
          <cell r="DG917" t="str">
            <v>Cumplimiento</v>
          </cell>
          <cell r="DH917" t="str">
            <v>14-45-101105579</v>
          </cell>
          <cell r="DI917">
            <v>0</v>
          </cell>
          <cell r="DJ917" t="str">
            <v>Seguros del Estado S.A.</v>
          </cell>
          <cell r="DK917">
            <v>45279</v>
          </cell>
          <cell r="DL917" t="str">
            <v>15/12/2023 - 10/07/2024</v>
          </cell>
          <cell r="DM917">
            <v>45280</v>
          </cell>
          <cell r="DN917" t="str">
            <v>No se encuentra en la carpeta revisado 23/01/2024</v>
          </cell>
          <cell r="DO917" t="str">
            <v>Ninguna</v>
          </cell>
          <cell r="DP917" t="str">
            <v>Terminado</v>
          </cell>
          <cell r="DQ917" t="str">
            <v>Ingreso</v>
          </cell>
          <cell r="DR917" t="str">
            <v>N/A</v>
          </cell>
          <cell r="DS917" t="str">
            <v>DERECHO</v>
          </cell>
          <cell r="DT917" t="str">
            <v>N/A</v>
          </cell>
          <cell r="DU917" t="str">
            <v>MASCULINO</v>
          </cell>
        </row>
        <row r="918">
          <cell r="AY918" t="str">
            <v>JEP-885-2023</v>
          </cell>
          <cell r="AZ918" t="str">
            <v>JEP-CSPO-847-2023</v>
          </cell>
          <cell r="BA918" t="str">
            <v>Angela Esquivel</v>
          </cell>
          <cell r="BB918">
            <v>45260</v>
          </cell>
          <cell r="BC918" t="str">
            <v>Luz Andrea Sanabria Fernandez</v>
          </cell>
          <cell r="BD918" t="str">
            <v>Contratos o convenios que no requieren pluralidad de ofertas</v>
          </cell>
          <cell r="BE918" t="str">
            <v>1. Prestación de servicios</v>
          </cell>
          <cell r="BF918" t="str">
            <v>Cédula de ciudadanía</v>
          </cell>
          <cell r="BG918">
            <v>1032379462</v>
          </cell>
          <cell r="BH918">
            <v>4</v>
          </cell>
          <cell r="BI918" t="str">
            <v>Persona Natural</v>
          </cell>
          <cell r="BJ918" t="str">
            <v>Bogota D.C.</v>
          </cell>
          <cell r="BK918" t="str">
            <v>Prestar servicios profesionales para apoyar a la subsecretaría ejecutiva y a la comisión de género en la implementación del enfoque diferencial de género y al plan de acción en el marco de la política de igualdad y no discriminación por razones de sexo, género, identidad género</v>
          </cell>
          <cell r="BL918" t="str">
            <v>Administrativo transversal</v>
          </cell>
          <cell r="BM918" t="str">
            <v>Jairo Ernesto Arias Orjuela (Encargado)</v>
          </cell>
          <cell r="BN918" t="str">
            <v>Secretaría Ejecutiva</v>
          </cell>
          <cell r="BO918" t="str">
            <v>BB- Departamento de Enfoques Diferenciales</v>
          </cell>
          <cell r="BP918" t="str">
            <v>Eliana Fernanda Antonio Rosero</v>
          </cell>
          <cell r="BQ918">
            <v>52517142</v>
          </cell>
          <cell r="BR918" t="str">
            <v>BB- Departamento de Enfoques Diferenciales</v>
          </cell>
          <cell r="BS918" t="str">
            <v>N/A</v>
          </cell>
          <cell r="BT918" t="str">
            <v>N/A</v>
          </cell>
          <cell r="BU918" t="str">
            <v>N/A</v>
          </cell>
          <cell r="BV918" t="str">
            <v>Inversión</v>
          </cell>
          <cell r="BW918">
            <v>8652088</v>
          </cell>
          <cell r="BX918" t="str">
            <v>N/A</v>
          </cell>
          <cell r="BY918" t="str">
            <v>N/A</v>
          </cell>
          <cell r="BZ918">
            <v>8652088</v>
          </cell>
          <cell r="CA918" t="str">
            <v>N/A</v>
          </cell>
          <cell r="CB918">
            <v>119823</v>
          </cell>
          <cell r="CC918">
            <v>722723</v>
          </cell>
          <cell r="CD918">
            <v>2022011000057</v>
          </cell>
          <cell r="CE918">
            <v>45261</v>
          </cell>
          <cell r="CF918">
            <v>45265</v>
          </cell>
          <cell r="CG918" t="str">
            <v>N/A</v>
          </cell>
          <cell r="CH918" t="str">
            <v>N/A</v>
          </cell>
          <cell r="CI918" t="str">
            <v>N/A</v>
          </cell>
          <cell r="CJ918" t="str">
            <v>N/A</v>
          </cell>
          <cell r="CK918" t="str">
            <v>N/A</v>
          </cell>
          <cell r="CL918">
            <v>0</v>
          </cell>
          <cell r="CM918" t="str">
            <v>N/A</v>
          </cell>
          <cell r="CN918">
            <v>0</v>
          </cell>
          <cell r="CO918" t="str">
            <v>N/A</v>
          </cell>
          <cell r="CP918">
            <v>0</v>
          </cell>
          <cell r="CQ918" t="str">
            <v>N/A</v>
          </cell>
          <cell r="CR918">
            <v>0</v>
          </cell>
          <cell r="CS918" t="str">
            <v>N/A</v>
          </cell>
          <cell r="CT918">
            <v>0</v>
          </cell>
          <cell r="CU918" t="str">
            <v>N/A</v>
          </cell>
          <cell r="CV918">
            <v>0</v>
          </cell>
          <cell r="CW918">
            <v>8652088</v>
          </cell>
          <cell r="CX918" t="str">
            <v>NO</v>
          </cell>
          <cell r="CY918" t="str">
            <v>N/A</v>
          </cell>
          <cell r="CZ918" t="str">
            <v>N/A</v>
          </cell>
          <cell r="DA918" t="str">
            <v>N/A</v>
          </cell>
          <cell r="DB918">
            <v>45291</v>
          </cell>
          <cell r="DC918">
            <v>45291</v>
          </cell>
          <cell r="DD918">
            <v>-51</v>
          </cell>
          <cell r="DE918" t="str">
            <v>NO</v>
          </cell>
          <cell r="DF918" t="str">
            <v>Bogotá D.C.</v>
          </cell>
          <cell r="DG918" t="str">
            <v>Cumplimiento</v>
          </cell>
          <cell r="DH918" t="str">
            <v>11-47-101018081</v>
          </cell>
          <cell r="DI918">
            <v>0</v>
          </cell>
          <cell r="DJ918" t="str">
            <v>Seguros del Estado S.A.</v>
          </cell>
          <cell r="DK918">
            <v>45264</v>
          </cell>
          <cell r="DL918" t="str">
            <v>01/12/2023 - 10/07/2024</v>
          </cell>
          <cell r="DM918">
            <v>45265</v>
          </cell>
          <cell r="DN918" t="str">
            <v>No se encuentra en la carpeta revisado 23/01/2024</v>
          </cell>
          <cell r="DO918" t="str">
            <v>Ninguna</v>
          </cell>
          <cell r="DP918" t="str">
            <v>Terminado</v>
          </cell>
          <cell r="DQ918" t="str">
            <v>Ingreso</v>
          </cell>
          <cell r="DR918" t="str">
            <v>N/A</v>
          </cell>
          <cell r="DS918" t="str">
            <v xml:space="preserve">TRABAJO SOCIAL </v>
          </cell>
          <cell r="DT918" t="str">
            <v>N/A</v>
          </cell>
          <cell r="DU918" t="str">
            <v>FEMENINO</v>
          </cell>
        </row>
        <row r="919">
          <cell r="AY919" t="str">
            <v>JEP-883-2023</v>
          </cell>
          <cell r="AZ919" t="str">
            <v>JEP-CSPO-845-2023</v>
          </cell>
          <cell r="BA919" t="str">
            <v>John Maldonado</v>
          </cell>
          <cell r="BB919">
            <v>45259</v>
          </cell>
          <cell r="BC919" t="str">
            <v>Unidad Nacional de Protección</v>
          </cell>
          <cell r="BD919" t="str">
            <v>Contratos o convenios que no requieren pluralidad de ofertas</v>
          </cell>
          <cell r="BE919" t="str">
            <v xml:space="preserve">5. Convenio interadministrativo </v>
          </cell>
          <cell r="BF919" t="str">
            <v>NIT</v>
          </cell>
          <cell r="BG919">
            <v>900475780</v>
          </cell>
          <cell r="BH919">
            <v>1</v>
          </cell>
          <cell r="BI919" t="str">
            <v>Persona Jurídica</v>
          </cell>
          <cell r="BJ919" t="str">
            <v>Bogotá D.C.</v>
          </cell>
          <cell r="BK919" t="str">
            <v>Aunar esfuerzos institucionales, recursos, capacidades y métodos, entre la Unidad Nacional De Protección - UNP y la Jurisdicción Especial Para La Paz – Jep, para continuar con el apoyo en la implementación de las medidas de protección a víctimas, testigos y demás intervinientes en los procesos que adelanta la JEP, teniendo en cuenta el enfoque diferencial, territorial y de género</v>
          </cell>
          <cell r="BL919" t="str">
            <v>Administrativo Transversal</v>
          </cell>
          <cell r="BM919" t="str">
            <v>Ana Lucia Rosales Callejas</v>
          </cell>
          <cell r="BN919" t="str">
            <v>Dirección Administrativa y Financiera</v>
          </cell>
          <cell r="BO919" t="str">
            <v>I- Unidad de Investigación y Acusación- UIA</v>
          </cell>
          <cell r="BP919" t="str">
            <v>Oscar Alfonso Téllez Valenzuela</v>
          </cell>
          <cell r="BQ919">
            <v>91226679</v>
          </cell>
          <cell r="BR919" t="str">
            <v>I- Unidad de Investigación y Acusación- UIA</v>
          </cell>
          <cell r="BS919" t="str">
            <v>N/A</v>
          </cell>
          <cell r="BT919" t="str">
            <v>N/A</v>
          </cell>
          <cell r="BU919" t="str">
            <v>N/A</v>
          </cell>
          <cell r="BV919" t="str">
            <v>Funcionamiento</v>
          </cell>
          <cell r="BW919">
            <v>98564555483</v>
          </cell>
          <cell r="BX919">
            <v>98418064102</v>
          </cell>
          <cell r="BY919">
            <v>141760930</v>
          </cell>
          <cell r="BZ919" t="str">
            <v>N/A</v>
          </cell>
          <cell r="CA919" t="str">
            <v>N/A</v>
          </cell>
          <cell r="CB919">
            <v>105523</v>
          </cell>
          <cell r="CC919">
            <v>719223</v>
          </cell>
          <cell r="CD919" t="str">
            <v>N/A</v>
          </cell>
          <cell r="CE919">
            <v>45260</v>
          </cell>
          <cell r="CF919">
            <v>45261</v>
          </cell>
          <cell r="CG919" t="str">
            <v>N/A</v>
          </cell>
          <cell r="CH919" t="str">
            <v>N/A</v>
          </cell>
          <cell r="CI919" t="str">
            <v>N/A</v>
          </cell>
          <cell r="CJ919" t="str">
            <v>N/A</v>
          </cell>
          <cell r="CK919" t="str">
            <v>N/A</v>
          </cell>
          <cell r="CL919">
            <v>0</v>
          </cell>
          <cell r="CM919" t="str">
            <v>N/A</v>
          </cell>
          <cell r="CN919">
            <v>0</v>
          </cell>
          <cell r="CO919" t="str">
            <v>N/A</v>
          </cell>
          <cell r="CP919">
            <v>0</v>
          </cell>
          <cell r="CQ919" t="str">
            <v>N/A</v>
          </cell>
          <cell r="CR919">
            <v>0</v>
          </cell>
          <cell r="CS919" t="str">
            <v>N/A</v>
          </cell>
          <cell r="CT919">
            <v>0</v>
          </cell>
          <cell r="CU919">
            <v>0</v>
          </cell>
          <cell r="CV919">
            <v>0</v>
          </cell>
          <cell r="CW919">
            <v>98564555483</v>
          </cell>
          <cell r="CX919" t="str">
            <v>NO</v>
          </cell>
          <cell r="CY919">
            <v>34405461535</v>
          </cell>
          <cell r="CZ919">
            <v>37365478076</v>
          </cell>
          <cell r="DA919">
            <v>23647124491</v>
          </cell>
          <cell r="DB919">
            <v>46234</v>
          </cell>
          <cell r="DC919">
            <v>46234</v>
          </cell>
          <cell r="DD919">
            <v>892</v>
          </cell>
          <cell r="DE919" t="str">
            <v>SI</v>
          </cell>
          <cell r="DF919" t="str">
            <v>Territorio nacional</v>
          </cell>
          <cell r="DG919" t="str">
            <v>N/A</v>
          </cell>
          <cell r="DH919" t="str">
            <v>N/A</v>
          </cell>
          <cell r="DI919" t="str">
            <v>N/A</v>
          </cell>
          <cell r="DJ919" t="str">
            <v>N/A</v>
          </cell>
          <cell r="DK919" t="str">
            <v>N/A</v>
          </cell>
          <cell r="DL919" t="str">
            <v>N/A</v>
          </cell>
          <cell r="DM919" t="str">
            <v>N/A</v>
          </cell>
          <cell r="DN919" t="str">
            <v>N/A</v>
          </cell>
          <cell r="DO919" t="str">
            <v>Ninguna</v>
          </cell>
          <cell r="DP919" t="str">
            <v>En ejecución</v>
          </cell>
          <cell r="DQ919" t="str">
            <v>Ingreso</v>
          </cell>
          <cell r="DR919" t="str">
            <v>N/A</v>
          </cell>
          <cell r="DS919" t="str">
            <v>N/A</v>
          </cell>
          <cell r="DT919" t="str">
            <v>N/A</v>
          </cell>
          <cell r="DU919" t="str">
            <v>N/A</v>
          </cell>
        </row>
        <row r="920">
          <cell r="AY920" t="str">
            <v>JEP-913-2023</v>
          </cell>
          <cell r="AZ920" t="str">
            <v>JEP-CSPO-869-2024</v>
          </cell>
          <cell r="BA920" t="str">
            <v>Angela Esquivel</v>
          </cell>
          <cell r="BB920">
            <v>45275</v>
          </cell>
          <cell r="BC920" t="str">
            <v>Manuela del Rosario Puentes Rojas</v>
          </cell>
          <cell r="BD920" t="str">
            <v>Contratos o convenios que no requieren pluralidad de ofertas</v>
          </cell>
          <cell r="BE920" t="str">
            <v>1. Prestación de servicios</v>
          </cell>
          <cell r="BF920" t="str">
            <v>Cédula de ciudadanía</v>
          </cell>
          <cell r="BG920">
            <v>1020823610</v>
          </cell>
          <cell r="BH920">
            <v>9</v>
          </cell>
          <cell r="BI920" t="str">
            <v>Persona Natural</v>
          </cell>
          <cell r="BJ920" t="str">
            <v>Bogota D.C.</v>
          </cell>
          <cell r="BK920" t="str">
            <v>Prestar servicios profesionales para apoyar a la Sala de Reconocimiento de Verdad y de Responsabilidad en los procesos de sistematización, análisis y codificación de información en los programas informáticos que disponga la JEP</v>
          </cell>
          <cell r="BL920" t="str">
            <v>Funciones de la dependencia</v>
          </cell>
          <cell r="BM920" t="str">
            <v>Harvey Danilo Suarez Morales</v>
          </cell>
          <cell r="BN920" t="str">
            <v>Secretaría Ejecutiva</v>
          </cell>
          <cell r="BO920" t="str">
            <v>F- Magistratura DAJ</v>
          </cell>
          <cell r="BP920" t="str">
            <v>David ernesto Quintero Otalvaro</v>
          </cell>
          <cell r="BQ920">
            <v>1105684188</v>
          </cell>
          <cell r="BR920" t="str">
            <v>F- Magistratura</v>
          </cell>
          <cell r="BS920" t="str">
            <v>N/A</v>
          </cell>
          <cell r="BT920" t="str">
            <v>N/A</v>
          </cell>
          <cell r="BU920" t="str">
            <v>N/A</v>
          </cell>
          <cell r="BV920" t="str">
            <v>Inversión</v>
          </cell>
          <cell r="BW920">
            <v>5464476</v>
          </cell>
          <cell r="BX920" t="str">
            <v>N/A</v>
          </cell>
          <cell r="BY920" t="str">
            <v>N/A</v>
          </cell>
          <cell r="BZ920">
            <v>5464476</v>
          </cell>
          <cell r="CA920" t="str">
            <v>N/A</v>
          </cell>
          <cell r="CB920">
            <v>120323</v>
          </cell>
          <cell r="CC920">
            <v>751723</v>
          </cell>
          <cell r="CD920">
            <v>2022011000068</v>
          </cell>
          <cell r="CE920">
            <v>45276</v>
          </cell>
          <cell r="CF920">
            <v>45280</v>
          </cell>
          <cell r="CG920" t="str">
            <v>N/A</v>
          </cell>
          <cell r="CH920" t="str">
            <v>N/A</v>
          </cell>
          <cell r="CI920" t="str">
            <v>N/A</v>
          </cell>
          <cell r="CJ920" t="str">
            <v>N/A</v>
          </cell>
          <cell r="CK920" t="str">
            <v>N/A</v>
          </cell>
          <cell r="CL920">
            <v>0</v>
          </cell>
          <cell r="CM920" t="str">
            <v>N/A</v>
          </cell>
          <cell r="CN920">
            <v>0</v>
          </cell>
          <cell r="CO920" t="str">
            <v>N/A</v>
          </cell>
          <cell r="CP920">
            <v>0</v>
          </cell>
          <cell r="CQ920" t="str">
            <v>N/A</v>
          </cell>
          <cell r="CR920">
            <v>0</v>
          </cell>
          <cell r="CS920" t="str">
            <v>N/A</v>
          </cell>
          <cell r="CT920">
            <v>0</v>
          </cell>
          <cell r="CU920" t="str">
            <v>N/A</v>
          </cell>
          <cell r="CV920">
            <v>0</v>
          </cell>
          <cell r="CW920">
            <v>5464476</v>
          </cell>
          <cell r="CX920" t="str">
            <v>NO</v>
          </cell>
          <cell r="CY920" t="str">
            <v>N/A</v>
          </cell>
          <cell r="CZ920" t="str">
            <v>N/A</v>
          </cell>
          <cell r="DA920" t="str">
            <v>N/A</v>
          </cell>
          <cell r="DB920">
            <v>45291</v>
          </cell>
          <cell r="DC920">
            <v>45291</v>
          </cell>
          <cell r="DD920">
            <v>-51</v>
          </cell>
          <cell r="DE920" t="str">
            <v>NO</v>
          </cell>
          <cell r="DF920" t="str">
            <v>Bogotá D.C.</v>
          </cell>
          <cell r="DG920" t="str">
            <v>Cumplimiento</v>
          </cell>
          <cell r="DH920" t="str">
            <v>COQ-10001852</v>
          </cell>
          <cell r="DI920">
            <v>1</v>
          </cell>
          <cell r="DJ920" t="str">
            <v>Seguros Mundial</v>
          </cell>
          <cell r="DK920">
            <v>45279</v>
          </cell>
          <cell r="DL920" t="str">
            <v>15/12/2023 - 04/07/2024</v>
          </cell>
          <cell r="DM920">
            <v>45280</v>
          </cell>
          <cell r="DN920" t="str">
            <v>No se encuentra en la carpeta revisado 23/01/2024</v>
          </cell>
          <cell r="DO920" t="str">
            <v>Ninguna</v>
          </cell>
          <cell r="DP920" t="str">
            <v>Terminado</v>
          </cell>
          <cell r="DQ920" t="str">
            <v>Ingreso</v>
          </cell>
          <cell r="DR920" t="str">
            <v>N/A</v>
          </cell>
          <cell r="DS920" t="str">
            <v>DERECHO</v>
          </cell>
          <cell r="DT920" t="str">
            <v>N/A</v>
          </cell>
          <cell r="DU920" t="str">
            <v>FEMENINO</v>
          </cell>
        </row>
        <row r="921">
          <cell r="AY921" t="str">
            <v>JEP-881-2023</v>
          </cell>
          <cell r="AZ921" t="str">
            <v>JEP-CSPO-843-2023</v>
          </cell>
          <cell r="BA921" t="str">
            <v>Mateo Avila</v>
          </cell>
          <cell r="BB921">
            <v>45258</v>
          </cell>
          <cell r="BC921" t="str">
            <v>UNIVERSIDAD POPULAR DEL CESAR</v>
          </cell>
          <cell r="BD921" t="str">
            <v>Contratos o convenios que no requieren pluralidad de ofertas</v>
          </cell>
          <cell r="BE921" t="str">
            <v xml:space="preserve">5. Convenio interadministrativo </v>
          </cell>
          <cell r="BF921" t="str">
            <v>NIT</v>
          </cell>
          <cell r="BG921">
            <v>892300285</v>
          </cell>
          <cell r="BH921">
            <v>6</v>
          </cell>
          <cell r="BI921" t="str">
            <v>Persona Jurídica</v>
          </cell>
          <cell r="BJ921" t="str">
            <v>Valledupar</v>
          </cell>
          <cell r="BK921" t="str">
            <v>Aunar esfuerzos pedagógicos, académicos, técnicos tecnológicos, logísticos, humanos y administrativos, para adelantar acciones conjuntas en temas de interés recíproco a cada una de las partes, en áreas de formación, investigación y extensión, asistencia técnica, administrativa y académica, y en todas las demás formas de acción universitaria, que contribuyan al propósito común de mejorar la comprensión de la justicia transicional y aportar a la reconciliación y construcción de paz en Colombia</v>
          </cell>
          <cell r="BL921" t="str">
            <v>Funciones de la dependencia</v>
          </cell>
          <cell r="BM921" t="str">
            <v>Harvey Danilo Suarez Morales</v>
          </cell>
          <cell r="BN921" t="str">
            <v>Secretaría Ejecutiva</v>
          </cell>
          <cell r="BO921" t="str">
            <v>AA- Subdirección de Fortalecimiento Institucional</v>
          </cell>
          <cell r="BP921" t="str">
            <v>Luz Amanda Granados Urrea</v>
          </cell>
          <cell r="BQ921">
            <v>51746389</v>
          </cell>
          <cell r="BR921" t="str">
            <v>AA- Subdirección de Fortalecimiento Institucional</v>
          </cell>
          <cell r="BS921" t="str">
            <v>N/A</v>
          </cell>
          <cell r="BT921" t="str">
            <v>N/A</v>
          </cell>
          <cell r="BU921" t="str">
            <v>N/A</v>
          </cell>
          <cell r="BV921" t="str">
            <v>N/A</v>
          </cell>
          <cell r="BW921" t="str">
            <v>N/A</v>
          </cell>
          <cell r="BX921" t="str">
            <v>N/A</v>
          </cell>
          <cell r="BY921" t="str">
            <v>N/A</v>
          </cell>
          <cell r="BZ921" t="str">
            <v>N/A</v>
          </cell>
          <cell r="CA921" t="str">
            <v>N/A</v>
          </cell>
          <cell r="CB921" t="str">
            <v>N/A</v>
          </cell>
          <cell r="CC921" t="str">
            <v>N/A</v>
          </cell>
          <cell r="CD921" t="str">
            <v>N/A</v>
          </cell>
          <cell r="CE921">
            <v>45265</v>
          </cell>
          <cell r="CF921">
            <v>45267</v>
          </cell>
          <cell r="CG921" t="str">
            <v>N/A</v>
          </cell>
          <cell r="CH921" t="str">
            <v>N/A</v>
          </cell>
          <cell r="CI921" t="str">
            <v>N/A</v>
          </cell>
          <cell r="CJ921" t="str">
            <v>N/A</v>
          </cell>
          <cell r="CK921" t="str">
            <v>N/A</v>
          </cell>
          <cell r="CL921">
            <v>0</v>
          </cell>
          <cell r="CM921" t="str">
            <v>N/A</v>
          </cell>
          <cell r="CN921">
            <v>0</v>
          </cell>
          <cell r="CO921" t="str">
            <v>N/A</v>
          </cell>
          <cell r="CP921">
            <v>0</v>
          </cell>
          <cell r="CQ921" t="str">
            <v>N/A</v>
          </cell>
          <cell r="CR921">
            <v>0</v>
          </cell>
          <cell r="CS921" t="str">
            <v>N/A</v>
          </cell>
          <cell r="CT921">
            <v>0</v>
          </cell>
          <cell r="CU921">
            <v>0</v>
          </cell>
          <cell r="CV921">
            <v>0</v>
          </cell>
          <cell r="CW921" t="e">
            <v>#VALUE!</v>
          </cell>
          <cell r="CX921" t="str">
            <v>NO</v>
          </cell>
          <cell r="CY921" t="str">
            <v>N/A</v>
          </cell>
          <cell r="CZ921" t="str">
            <v>N/A</v>
          </cell>
          <cell r="DA921" t="str">
            <v>N/A</v>
          </cell>
          <cell r="DB921">
            <v>47092</v>
          </cell>
          <cell r="DC921">
            <v>47092</v>
          </cell>
          <cell r="DD921">
            <v>1750</v>
          </cell>
          <cell r="DE921" t="str">
            <v>NO</v>
          </cell>
          <cell r="DF921" t="str">
            <v>N/A</v>
          </cell>
          <cell r="DG921" t="str">
            <v>N/A</v>
          </cell>
          <cell r="DH921" t="str">
            <v>N/A</v>
          </cell>
          <cell r="DI921" t="str">
            <v>N/A</v>
          </cell>
          <cell r="DJ921" t="str">
            <v>N/A</v>
          </cell>
          <cell r="DK921" t="str">
            <v>N/A</v>
          </cell>
          <cell r="DL921" t="str">
            <v>N/A</v>
          </cell>
          <cell r="DM921" t="str">
            <v>N/A</v>
          </cell>
          <cell r="DN921" t="str">
            <v>N/A</v>
          </cell>
          <cell r="DO921" t="str">
            <v>En contrato no tiene acta de inicio en secop</v>
          </cell>
          <cell r="DP921" t="str">
            <v>En ejecución</v>
          </cell>
          <cell r="DQ921" t="str">
            <v>Ingreso</v>
          </cell>
          <cell r="DR921" t="str">
            <v>N/A</v>
          </cell>
          <cell r="DS921" t="str">
            <v>N/A</v>
          </cell>
          <cell r="DT921" t="str">
            <v>N/A</v>
          </cell>
          <cell r="DU921" t="str">
            <v>N/A</v>
          </cell>
        </row>
        <row r="922">
          <cell r="AY922" t="str">
            <v>JEP-903-2023</v>
          </cell>
          <cell r="AZ922" t="str">
            <v>JEP-CSPO-861-2023</v>
          </cell>
          <cell r="BA922" t="str">
            <v>Paola Casas</v>
          </cell>
          <cell r="BB922">
            <v>45271</v>
          </cell>
          <cell r="BC922" t="str">
            <v>UNIDAD ADMINISTRATIVA ESPECIAL DE GESTIÓN DE RESTITUCIÓN DE TIERRAS DESPOJADAS</v>
          </cell>
          <cell r="BD922" t="str">
            <v>Contratos o convenios que no requieren pluralidad de ofertas</v>
          </cell>
          <cell r="BE922" t="str">
            <v xml:space="preserve">5. Convenio interadministrativo </v>
          </cell>
          <cell r="BF922" t="str">
            <v>NIT</v>
          </cell>
          <cell r="BG922">
            <v>900498879</v>
          </cell>
          <cell r="BH922">
            <v>9</v>
          </cell>
          <cell r="BI922" t="str">
            <v>Persona Jurídica</v>
          </cell>
          <cell r="BJ922" t="str">
            <v>Bogotá D.C.</v>
          </cell>
          <cell r="BK922" t="str">
            <v>Aunar esfuerzos técnicos y administrativos, tecnologías, capacidades y metodologías entre la JEP y la URT para promover el intercambio de información que permita contribuir en el desarrollo de los objetos misionales de las entidades, así como promover la estructuración, viabilización e implementación de planes, programas y proyectos restaurativos que contribuyan a la reparación de las víctimas, en los que se puedan vincular a comparecientes al desarrollo de trabajos, obras o actividades con contenido reparador y restaurador, en el marco de las líneas del Sistema Restaurativo</v>
          </cell>
          <cell r="BL922" t="str">
            <v>Funciones de la dependencia</v>
          </cell>
          <cell r="BM922" t="str">
            <v>Harvey Danilo Suarez Morales</v>
          </cell>
          <cell r="BN922" t="str">
            <v>Secretaría Ejecutiva</v>
          </cell>
          <cell r="BO922" t="str">
            <v>AA - Oficina Asesora de Monitoreo Integral</v>
          </cell>
          <cell r="BP922" t="str">
            <v>Gladys Celeide Prada Pardo</v>
          </cell>
          <cell r="BQ922">
            <v>60335962</v>
          </cell>
          <cell r="BR922" t="str">
            <v>AA - Oficina Asesora de Monitoreo Integral</v>
          </cell>
          <cell r="BS922" t="str">
            <v>N/A</v>
          </cell>
          <cell r="BT922" t="str">
            <v>N/A</v>
          </cell>
          <cell r="BU922" t="str">
            <v>N/A</v>
          </cell>
          <cell r="BV922" t="str">
            <v>N/A</v>
          </cell>
          <cell r="BW922">
            <v>0</v>
          </cell>
          <cell r="BX922" t="str">
            <v>N/A</v>
          </cell>
          <cell r="BY922" t="str">
            <v>N/A</v>
          </cell>
          <cell r="BZ922">
            <v>0</v>
          </cell>
          <cell r="CA922" t="str">
            <v>N/A</v>
          </cell>
          <cell r="CB922" t="str">
            <v>N/A</v>
          </cell>
          <cell r="CC922" t="str">
            <v>N/A</v>
          </cell>
          <cell r="CD922" t="str">
            <v>N/A</v>
          </cell>
          <cell r="CE922">
            <v>45272</v>
          </cell>
          <cell r="CF922">
            <v>45272</v>
          </cell>
          <cell r="CG922" t="str">
            <v>N/A</v>
          </cell>
          <cell r="CH922" t="str">
            <v>N/A</v>
          </cell>
          <cell r="CI922" t="str">
            <v>N/A</v>
          </cell>
          <cell r="CJ922" t="str">
            <v>N/A</v>
          </cell>
          <cell r="CK922" t="str">
            <v>N/A</v>
          </cell>
          <cell r="CL922">
            <v>0</v>
          </cell>
          <cell r="CM922" t="str">
            <v>N/A</v>
          </cell>
          <cell r="CN922">
            <v>0</v>
          </cell>
          <cell r="CO922" t="str">
            <v>N/A</v>
          </cell>
          <cell r="CP922">
            <v>0</v>
          </cell>
          <cell r="CQ922" t="str">
            <v>N/A</v>
          </cell>
          <cell r="CR922">
            <v>0</v>
          </cell>
          <cell r="CS922" t="str">
            <v>N/A</v>
          </cell>
          <cell r="CT922">
            <v>0</v>
          </cell>
          <cell r="CU922">
            <v>0</v>
          </cell>
          <cell r="CV922">
            <v>0</v>
          </cell>
          <cell r="CW922">
            <v>0</v>
          </cell>
          <cell r="CX922" t="str">
            <v>NO</v>
          </cell>
          <cell r="CY922" t="str">
            <v>N/A</v>
          </cell>
          <cell r="CZ922" t="str">
            <v>N/A</v>
          </cell>
          <cell r="DA922" t="str">
            <v>N/A</v>
          </cell>
          <cell r="DB922">
            <v>48009</v>
          </cell>
          <cell r="DC922">
            <v>48009</v>
          </cell>
          <cell r="DD922">
            <v>2667</v>
          </cell>
          <cell r="DE922" t="str">
            <v>NO</v>
          </cell>
          <cell r="DF922" t="str">
            <v>Territorio Nacional</v>
          </cell>
          <cell r="DG922" t="str">
            <v>N/A</v>
          </cell>
          <cell r="DH922" t="str">
            <v>N/A</v>
          </cell>
          <cell r="DI922" t="str">
            <v>N/A</v>
          </cell>
          <cell r="DJ922" t="str">
            <v>N/A</v>
          </cell>
          <cell r="DK922" t="str">
            <v>N/A</v>
          </cell>
          <cell r="DL922" t="str">
            <v>N/A</v>
          </cell>
          <cell r="DM922" t="str">
            <v>N/A</v>
          </cell>
          <cell r="DN922" t="str">
            <v>N/A</v>
          </cell>
          <cell r="DO922" t="str">
            <v>En contrato no tiene acta de inicio en secop</v>
          </cell>
          <cell r="DP922" t="str">
            <v>En ejecución</v>
          </cell>
          <cell r="DQ922" t="str">
            <v>Ingreso</v>
          </cell>
          <cell r="DR922" t="str">
            <v>N/A</v>
          </cell>
          <cell r="DS922" t="str">
            <v>N/A</v>
          </cell>
          <cell r="DT922" t="str">
            <v>N/A</v>
          </cell>
          <cell r="DU922" t="str">
            <v>N/A</v>
          </cell>
        </row>
      </sheetData>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22164020&amp;isFromPublicArea=True&amp;isModal=False" TargetMode="External"/><Relationship Id="rId21" Type="http://schemas.openxmlformats.org/officeDocument/2006/relationships/hyperlink" Target="https://community.secop.gov.co/Public/Tendering/ContractNoticePhases/View?PPI=CO1.PPI.21977806&amp;isFromPublicArea=True&amp;isModal=False" TargetMode="External"/><Relationship Id="rId42" Type="http://schemas.openxmlformats.org/officeDocument/2006/relationships/hyperlink" Target="https://community.secop.gov.co/Public/Tendering/OpportunityDetail/Index?noticeUID=CO1.NTC.3600100&amp;isFromPublicArea=True&amp;isModal=False" TargetMode="External"/><Relationship Id="rId63" Type="http://schemas.openxmlformats.org/officeDocument/2006/relationships/hyperlink" Target="https://community.secop.gov.co/Public/Tendering/ContractNoticePhases/View?PPI=CO1.PPI.21997846&amp;isFromPublicArea=True&amp;isModal=False" TargetMode="External"/><Relationship Id="rId84" Type="http://schemas.openxmlformats.org/officeDocument/2006/relationships/hyperlink" Target="https://community.secop.gov.co/Public/Tendering/ContractNoticePhases/View?PPI=CO1.PPI.22085069&amp;isFromPublicArea=True&amp;isModal=False" TargetMode="External"/><Relationship Id="rId138" Type="http://schemas.openxmlformats.org/officeDocument/2006/relationships/hyperlink" Target="https://community.secop.gov.co/Public/Tendering/ContractNoticePhases/View?PPI=CO1.PPI.21936473&amp;isFromPublicArea=True&amp;isModal=False" TargetMode="External"/><Relationship Id="rId159" Type="http://schemas.openxmlformats.org/officeDocument/2006/relationships/hyperlink" Target="https://community.secop.gov.co/Public/Tendering/ContractNoticePhases/View?PPI=CO1.PPI.21977943&amp;isFromPublicArea=True&amp;isModal=False" TargetMode="External"/><Relationship Id="rId170" Type="http://schemas.openxmlformats.org/officeDocument/2006/relationships/hyperlink" Target="https://community.secop.gov.co/Public/Tendering/ContractNoticePhases/View?PPI=CO1.PPI.22023430&amp;isFromPublicArea=True&amp;isModal=False" TargetMode="External"/><Relationship Id="rId191" Type="http://schemas.openxmlformats.org/officeDocument/2006/relationships/hyperlink" Target="https://community.secop.gov.co/Public/Tendering/ContractNoticePhases/View?PPI=CO1.PPI.22085076&amp;isFromPublicArea=True&amp;isModal=False" TargetMode="External"/><Relationship Id="rId205" Type="http://schemas.openxmlformats.org/officeDocument/2006/relationships/hyperlink" Target="https://community.secop.gov.co/Public/Tendering/ContractNoticePhases/View?PPI=CO1.PPI.22080065&amp;isFromPublicArea=True&amp;isModal=False" TargetMode="External"/><Relationship Id="rId107" Type="http://schemas.openxmlformats.org/officeDocument/2006/relationships/hyperlink" Target="https://community.secop.gov.co/Public/Tendering/ContractNoticePhases/View?PPI=CO1.PPI.22153303&amp;isFromPublicArea=True&amp;isModal=False" TargetMode="External"/><Relationship Id="rId11" Type="http://schemas.openxmlformats.org/officeDocument/2006/relationships/hyperlink" Target="https://community.secop.gov.co/Public/Tendering/ContractNoticePhases/View?PPI=CO1.PPI.21936243&amp;isFromPublicArea=True&amp;isModal=False" TargetMode="External"/><Relationship Id="rId32" Type="http://schemas.openxmlformats.org/officeDocument/2006/relationships/hyperlink" Target="http://https/community.secop.gov.co/Public/Tendering/OpportunityDetail/Index?noticeUID=CO1.NTC.3600860&amp;isFromPublicArea=True&amp;isModal=False" TargetMode="External"/><Relationship Id="rId53" Type="http://schemas.openxmlformats.org/officeDocument/2006/relationships/hyperlink" Target="https://community.secop.gov.co/Public/Tendering/ContractNoticePhases/View?PPI=CO1.PPI.21977943&amp;isFromPublicArea=True&amp;isModal=False" TargetMode="External"/><Relationship Id="rId74" Type="http://schemas.openxmlformats.org/officeDocument/2006/relationships/hyperlink" Target="https://community.secop.gov.co/Public/Tendering/ContractNoticePhases/View?PPI=CO1.PPI.22028461&amp;isFromPublicArea=True&amp;isModal=False" TargetMode="External"/><Relationship Id="rId128" Type="http://schemas.openxmlformats.org/officeDocument/2006/relationships/hyperlink" Target="https://community.secop.gov.co/Public/Tendering/ContractNoticePhases/View?PPI=CO1.PPI.28873182&amp;isFromPublicArea=True&amp;isModal=False" TargetMode="External"/><Relationship Id="rId149" Type="http://schemas.openxmlformats.org/officeDocument/2006/relationships/hyperlink" Target="https://community.secop.gov.co/Public/Tendering/OpportunityDetail/Index?noticeUID=CO1.NTC.3596935&amp;isFromPublicArea=True&amp;isModal=False" TargetMode="External"/><Relationship Id="rId5" Type="http://schemas.openxmlformats.org/officeDocument/2006/relationships/hyperlink" Target="https://community.secop.gov.co/Public/Tendering/ContractNoticePhases/View?PPI=CO1.PPI.20800482&amp;isFromPublicArea=True&amp;isModal=False" TargetMode="External"/><Relationship Id="rId95" Type="http://schemas.openxmlformats.org/officeDocument/2006/relationships/hyperlink" Target="https://community.secop.gov.co/Public/Tendering/ContractNoticePhases/View?PPI=CO1.PPI.22079024&amp;isFromPublicArea=True&amp;isModal=False" TargetMode="External"/><Relationship Id="rId160" Type="http://schemas.openxmlformats.org/officeDocument/2006/relationships/hyperlink" Target="https://community.secop.gov.co/Public/Tendering/ContractNoticePhases/View?PPI=CO1.PPI.21978524&amp;isFromPublicArea=True&amp;isModal=False" TargetMode="External"/><Relationship Id="rId181" Type="http://schemas.openxmlformats.org/officeDocument/2006/relationships/hyperlink" Target="https://community.secop.gov.co/Public/Tendering/ContractNoticePhases/View?PPI=CO1.PPI.22049712&amp;isFromPublicArea=True&amp;isModal=False" TargetMode="External"/><Relationship Id="rId22" Type="http://schemas.openxmlformats.org/officeDocument/2006/relationships/hyperlink" Target="https://community.secop.gov.co/Public/Tendering/ContractNoticePhases/View?PPI=CO1.PPI.21944965&amp;isFromPublicArea=True&amp;isModal=False" TargetMode="External"/><Relationship Id="rId43" Type="http://schemas.openxmlformats.org/officeDocument/2006/relationships/hyperlink" Target="https://community.secop.gov.co/Public/Tendering/OpportunityDetail/Index?noticeUID=CO1.NTC.3596485&amp;isFromPublicArea=True&amp;isModal=False" TargetMode="External"/><Relationship Id="rId64" Type="http://schemas.openxmlformats.org/officeDocument/2006/relationships/hyperlink" Target="https://community.secop.gov.co/Public/Tendering/ContractNoticePhases/View?PPI=CO1.PPI.22060688&amp;isFromPublicArea=True&amp;isModal=False" TargetMode="External"/><Relationship Id="rId118" Type="http://schemas.openxmlformats.org/officeDocument/2006/relationships/hyperlink" Target="https://community.secop.gov.co/Public/Tendering/ContractNoticePhases/View?PPI=CO1.PPI.22163471&amp;isFromPublicArea=True&amp;isModal=False" TargetMode="External"/><Relationship Id="rId139" Type="http://schemas.openxmlformats.org/officeDocument/2006/relationships/hyperlink" Target="https://community.secop.gov.co/Public/Tendering/ContractNoticePhases/View?PPI=CO1.PPI.21936243&amp;isFromPublicArea=True&amp;isModal=False" TargetMode="External"/><Relationship Id="rId85" Type="http://schemas.openxmlformats.org/officeDocument/2006/relationships/hyperlink" Target="https://community.secop.gov.co/Public/Tendering/ContractNoticePhases/View?PPI=CO1.PPI.22085073&amp;isFromPublicArea=True&amp;isModal=False" TargetMode="External"/><Relationship Id="rId150" Type="http://schemas.openxmlformats.org/officeDocument/2006/relationships/hyperlink" Target="https://community.secop.gov.co/Public/Tendering/OpportunityDetail/Index?noticeUID=CO1.NTC.3598119&amp;isFromPublicArea=True&amp;isModal=False" TargetMode="External"/><Relationship Id="rId171" Type="http://schemas.openxmlformats.org/officeDocument/2006/relationships/hyperlink" Target="https://community.secop.gov.co/Public/Tendering/ContractNoticePhases/View?PPI=CO1.PPI.22025637&amp;isFromPublicArea=True&amp;isModal=False" TargetMode="External"/><Relationship Id="rId192" Type="http://schemas.openxmlformats.org/officeDocument/2006/relationships/hyperlink" Target="https://community.secop.gov.co/Public/Tendering/ContractNoticePhases/View?PPI=CO1.PPI.22060477&amp;isFromPublicArea=True&amp;isModal=False" TargetMode="External"/><Relationship Id="rId206" Type="http://schemas.openxmlformats.org/officeDocument/2006/relationships/hyperlink" Target="https://community.secop.gov.co/Public/Tendering/ContractNoticePhases/View?PPI=CO1.PPI.22115165&amp;isFromPublicArea=True&amp;isModal=False" TargetMode="External"/><Relationship Id="rId12" Type="http://schemas.openxmlformats.org/officeDocument/2006/relationships/hyperlink" Target="https://community.secop.gov.co/Public/Tendering/ContractNoticePhases/View?PPI=CO1.PPI.21937679&amp;isFromPublicArea=True&amp;isModal=False" TargetMode="External"/><Relationship Id="rId33" Type="http://schemas.openxmlformats.org/officeDocument/2006/relationships/hyperlink" Target="https://community.secop.gov.co/Public/Tendering/OpportunityDetail/Index?noticeUID=CO1.NTC.3601162&amp;isFromPublicArea=True&amp;isModal=False" TargetMode="External"/><Relationship Id="rId108" Type="http://schemas.openxmlformats.org/officeDocument/2006/relationships/hyperlink" Target="https://community.secop.gov.co/Public/Tendering/ContractNoticePhases/View?PPI=CO1.PPI.22102590&amp;isFromPublicArea=True&amp;isModal=False" TargetMode="External"/><Relationship Id="rId129" Type="http://schemas.openxmlformats.org/officeDocument/2006/relationships/hyperlink" Target="https://community.secop.gov.co/Public/Tendering/ContractNoticePhases/View?PPI=CO1.PPI.28877117&amp;isFromPublicArea=True&amp;isModal=False" TargetMode="External"/><Relationship Id="rId54" Type="http://schemas.openxmlformats.org/officeDocument/2006/relationships/hyperlink" Target="https://community.secop.gov.co/Public/Tendering/ContractNoticePhases/View?PPI=CO1.PPI.21981453&amp;isFromPublicArea=True&amp;isModal=False" TargetMode="External"/><Relationship Id="rId75" Type="http://schemas.openxmlformats.org/officeDocument/2006/relationships/hyperlink" Target="https://community.secop.gov.co/Public/Tendering/ContractNoticePhases/View?PPI=CO1.PPI.22042788&amp;isFromPublicArea=True&amp;isModal=False" TargetMode="External"/><Relationship Id="rId96" Type="http://schemas.openxmlformats.org/officeDocument/2006/relationships/hyperlink" Target="https://community.secop.gov.co/Public/Tendering/ContractNoticePhases/View?PPI=CO1.PPI.22099016&amp;isFromPublicArea=True&amp;isModal=False" TargetMode="External"/><Relationship Id="rId140" Type="http://schemas.openxmlformats.org/officeDocument/2006/relationships/hyperlink" Target="https://community.secop.gov.co/Public/Tendering/ContractNoticePhases/View?PPI=CO1.PPI.21976193&amp;isFromPublicArea=True&amp;isModal=False" TargetMode="External"/><Relationship Id="rId161" Type="http://schemas.openxmlformats.org/officeDocument/2006/relationships/hyperlink" Target="https://community.secop.gov.co/Public/Tendering/ContractNoticePhases/View?PPI=CO1.PPI.21981453&amp;isFromPublicArea=True&amp;isModal=False" TargetMode="External"/><Relationship Id="rId182" Type="http://schemas.openxmlformats.org/officeDocument/2006/relationships/hyperlink" Target="https://community.secop.gov.co/Public/Tendering/ContractNoticePhases/View?PPI=CO1.PPI.22052014&amp;isFromPublicArea=True&amp;isModal=False" TargetMode="External"/><Relationship Id="rId6" Type="http://schemas.openxmlformats.org/officeDocument/2006/relationships/hyperlink" Target="https://community.secop.gov.co/Public/Tendering/ContractNoticePhases/View?PPI=CO1.PPI.21948247&amp;isFromPublicArea=True&amp;isModal=False" TargetMode="External"/><Relationship Id="rId23" Type="http://schemas.openxmlformats.org/officeDocument/2006/relationships/hyperlink" Target="https://community.secop.gov.co/Public/Tendering/ContractNoticePhases/View?PPI=CO1.PPI.21960190&amp;isFromPublicArea=True&amp;isModal=False" TargetMode="External"/><Relationship Id="rId119" Type="http://schemas.openxmlformats.org/officeDocument/2006/relationships/hyperlink" Target="https://community.secop.gov.co/Public/Tendering/ContractNoticePhases/View?PPI=CO1.PPI.22170502&amp;isFromPublicArea=True&amp;isModal=False" TargetMode="External"/><Relationship Id="rId44" Type="http://schemas.openxmlformats.org/officeDocument/2006/relationships/hyperlink" Target="https://community.secop.gov.co/Public/Tendering/OpportunityDetail/Index?noticeUID=CO1.NTC.3596935&amp;isFromPublicArea=True&amp;isModal=False" TargetMode="External"/><Relationship Id="rId65" Type="http://schemas.openxmlformats.org/officeDocument/2006/relationships/hyperlink" Target="https://community.secop.gov.co/Public/Tendering/ContractNoticePhases/View?PPI=CO1.PPI.22148944&amp;isFromPublicArea=True&amp;isModal=False" TargetMode="External"/><Relationship Id="rId86" Type="http://schemas.openxmlformats.org/officeDocument/2006/relationships/hyperlink" Target="https://community.secop.gov.co/Public/Tendering/ContractNoticePhases/View?PPI=CO1.PPI.22085076&amp;isFromPublicArea=True&amp;isModal=False" TargetMode="External"/><Relationship Id="rId130" Type="http://schemas.openxmlformats.org/officeDocument/2006/relationships/hyperlink" Target="https://community.secop.gov.co/Public/Tendering/ContractNoticePhases/View?PPI=CO1.PPI.28879226&amp;isFromPublicArea=True&amp;isModal=False" TargetMode="External"/><Relationship Id="rId151" Type="http://schemas.openxmlformats.org/officeDocument/2006/relationships/hyperlink" Target="https://community.secop.gov.co/Public/Tendering/ContractNoticePhases/View?PPI=CO1.PPI.22098899&amp;isFromPublicArea=True&amp;isModal=False" TargetMode="External"/><Relationship Id="rId172" Type="http://schemas.openxmlformats.org/officeDocument/2006/relationships/hyperlink" Target="https://community.secop.gov.co/Public/Tendering/ContractNoticePhases/View?PPI=CO1.PPI.22028693&amp;isFromPublicArea=True&amp;isModal=False" TargetMode="External"/><Relationship Id="rId193" Type="http://schemas.openxmlformats.org/officeDocument/2006/relationships/hyperlink" Target="https://community.secop.gov.co/Public/Tendering/ContractNoticePhases/View?PPI=CO1.PPI.22060494&amp;isFromPublicArea=True&amp;isModal=False" TargetMode="External"/><Relationship Id="rId207" Type="http://schemas.openxmlformats.org/officeDocument/2006/relationships/hyperlink" Target="https://community.secop.gov.co/Public/Tendering/ContractNoticePhases/View?PPI=CO1.PPI.22105500&amp;isFromPublicArea=True&amp;isModal=False" TargetMode="External"/><Relationship Id="rId13" Type="http://schemas.openxmlformats.org/officeDocument/2006/relationships/hyperlink" Target="https://community.secop.gov.co/Public/Tendering/ContractNoticePhases/View?PPI=CO1.PPI.21973592&amp;isFromPublicArea=True&amp;isModal=False" TargetMode="External"/><Relationship Id="rId109" Type="http://schemas.openxmlformats.org/officeDocument/2006/relationships/hyperlink" Target="https://community.secop.gov.co/Public/Tendering/ContractNoticePhases/View?PPI=CO1.PPI.22156136&amp;isFromPublicArea=True&amp;isModal=False" TargetMode="External"/><Relationship Id="rId34" Type="http://schemas.openxmlformats.org/officeDocument/2006/relationships/hyperlink" Target="https://community.secop.gov.co/Public/Tendering/ContractNoticePhases/View?PPI=CO1.PPI.21982174&amp;isFromPublicArea=True&amp;isModal=False" TargetMode="External"/><Relationship Id="rId55" Type="http://schemas.openxmlformats.org/officeDocument/2006/relationships/hyperlink" Target="https://community.secop.gov.co/Public/Tendering/ContractNoticePhases/View?PPI=CO1.PPI.21981254&amp;isFromPublicArea=True&amp;isModal=False" TargetMode="External"/><Relationship Id="rId76" Type="http://schemas.openxmlformats.org/officeDocument/2006/relationships/hyperlink" Target="https://community.secop.gov.co/Public/Tendering/ContractNoticePhases/View?PPI=CO1.PPI.22037655&amp;isFromPublicArea=True&amp;isModal=False" TargetMode="External"/><Relationship Id="rId97" Type="http://schemas.openxmlformats.org/officeDocument/2006/relationships/hyperlink" Target="https://community.secop.gov.co/Public/Tendering/ContractNoticePhases/View?PPI=CO1.PPI.22085592&amp;isFromPublicArea=True&amp;isModal=False" TargetMode="External"/><Relationship Id="rId120" Type="http://schemas.openxmlformats.org/officeDocument/2006/relationships/hyperlink" Target="https://community.secop.gov.co/Public/Tendering/ContractNoticePhases/View?PPI=CO1.PPI.22156303&amp;isFromPublicArea=True&amp;isModal=False" TargetMode="External"/><Relationship Id="rId141" Type="http://schemas.openxmlformats.org/officeDocument/2006/relationships/hyperlink" Target="https://community.secop.gov.co/Public/Tendering/ContractNoticePhases/View?PPI=CO1.PPI.21976960&amp;isFromPublicArea=True&amp;isModal=False" TargetMode="External"/><Relationship Id="rId7" Type="http://schemas.openxmlformats.org/officeDocument/2006/relationships/hyperlink" Target="https://community.secop.gov.co/Public/Tendering/ContractNoticePhases/View?PPI=CO1.PPI.21928164&amp;isFromPublicArea=True&amp;isModal=False" TargetMode="External"/><Relationship Id="rId162" Type="http://schemas.openxmlformats.org/officeDocument/2006/relationships/hyperlink" Target="https://community.secop.gov.co/Public/Tendering/ContractNoticePhases/View?PPI=CO1.PPI.21995935&amp;isFromPublicArea=True&amp;isModal=False" TargetMode="External"/><Relationship Id="rId183" Type="http://schemas.openxmlformats.org/officeDocument/2006/relationships/hyperlink" Target="https://community.secop.gov.co/Public/Tendering/ContractNoticePhases/View?PPI=CO1.PPI.22050795&amp;isFromPublicArea=True&amp;isModal=False" TargetMode="External"/><Relationship Id="rId24" Type="http://schemas.openxmlformats.org/officeDocument/2006/relationships/hyperlink" Target="https://community.secop.gov.co/Public/Tendering/ContractNoticePhases/View?PPI=CO1.PPI.21960883&amp;isFromPublicArea=True&amp;isModal=False" TargetMode="External"/><Relationship Id="rId45" Type="http://schemas.openxmlformats.org/officeDocument/2006/relationships/hyperlink" Target="https://community.secop.gov.co/Public/Tendering/OpportunityDetail/Index?noticeUID=CO1.NTC.3598119&amp;isFromPublicArea=True&amp;isModal=False" TargetMode="External"/><Relationship Id="rId66" Type="http://schemas.openxmlformats.org/officeDocument/2006/relationships/hyperlink" Target="https://community.secop.gov.co/Public/Tendering/ContractNoticePhases/View?PPI=CO1.PPI.22011387&amp;isFromPublicArea=True&amp;isModal=False" TargetMode="External"/><Relationship Id="rId87" Type="http://schemas.openxmlformats.org/officeDocument/2006/relationships/hyperlink" Target="https://community.secop.gov.co/Public/Tendering/ContractNoticePhases/View?PPI=CO1.PPI.22060449&amp;isFromPublicArea=True&amp;isModal=False" TargetMode="External"/><Relationship Id="rId110" Type="http://schemas.openxmlformats.org/officeDocument/2006/relationships/hyperlink" Target="https://community.secop.gov.co/Public/Tendering/ContractNoticePhases/View?PPI=CO1.PPI.22156744&amp;isFromPublicArea=True&amp;isModal=False" TargetMode="External"/><Relationship Id="rId131" Type="http://schemas.openxmlformats.org/officeDocument/2006/relationships/hyperlink" Target="https://community.secop.gov.co/Public/Tendering/ContractNoticePhases/View?PPI=CO1.PPI.28879200&amp;isFromPublicArea=True&amp;isModal=False" TargetMode="External"/><Relationship Id="rId152" Type="http://schemas.openxmlformats.org/officeDocument/2006/relationships/hyperlink" Target="https://community.secop.gov.co/Public/Tendering/ContractNoticePhases/View?PPI=CO1.PPI.21960436&amp;isFromPublicArea=True&amp;isModal=False" TargetMode="External"/><Relationship Id="rId173" Type="http://schemas.openxmlformats.org/officeDocument/2006/relationships/hyperlink" Target="https://community.secop.gov.co/Public/Tendering/ContractNoticePhases/View?PPI=CO1.PPI.22036937&amp;isFromPublicArea=True&amp;isModal=False" TargetMode="External"/><Relationship Id="rId194" Type="http://schemas.openxmlformats.org/officeDocument/2006/relationships/hyperlink" Target="https://community.secop.gov.co/Public/Tendering/ContractNoticePhases/View?PPI=CO1.PPI.22099252&amp;isFromPublicArea=True&amp;isModal=False" TargetMode="External"/><Relationship Id="rId208" Type="http://schemas.openxmlformats.org/officeDocument/2006/relationships/hyperlink" Target="https://community.secop.gov.co/Public/Tendering/ContractNoticePhases/View?PPI=CO1.PPI.22139457&amp;isFromPublicArea=True&amp;isModal=False" TargetMode="External"/><Relationship Id="rId19" Type="http://schemas.openxmlformats.org/officeDocument/2006/relationships/hyperlink" Target="https://community.secop.gov.co/Public/Tendering/ContractNoticePhases/View?PPI=CO1.PPI.21977376&amp;isFromPublicArea=True&amp;isModal=False" TargetMode="External"/><Relationship Id="rId14" Type="http://schemas.openxmlformats.org/officeDocument/2006/relationships/hyperlink" Target="https://community.secop.gov.co/Public/Tendering/ContractNoticePhases/View?PPI=CO1.PPI.21976102&amp;isFromPublicArea=True&amp;isModal=False" TargetMode="External"/><Relationship Id="rId30" Type="http://schemas.openxmlformats.org/officeDocument/2006/relationships/hyperlink" Target="http://https/community.secop.gov.co/Public/Tendering/ContractNoticePhases/View?PPI=CO1.PPI.21954108&amp;isFromPublicArea=True&amp;isModal=False" TargetMode="External"/><Relationship Id="rId35" Type="http://schemas.openxmlformats.org/officeDocument/2006/relationships/hyperlink" Target="https://community.secop.gov.co/Public/Tendering/ContractNoticePhases/View?PPI=CO1.PPI.21954605&amp;isFromPublicArea=True&amp;isModal=False" TargetMode="External"/><Relationship Id="rId56" Type="http://schemas.openxmlformats.org/officeDocument/2006/relationships/hyperlink" Target="https://community.secop.gov.co/Public/Tendering/ContractNoticePhases/View?PPI=CO1.PPI.21981282&amp;isFromPublicArea=True&amp;isModal=False" TargetMode="External"/><Relationship Id="rId77" Type="http://schemas.openxmlformats.org/officeDocument/2006/relationships/hyperlink" Target="https://community.secop.gov.co/Public/Tendering/ContractNoticePhases/View?PPI=CO1.PPI.22038703&amp;isFromPublicArea=True&amp;isModal=False" TargetMode="External"/><Relationship Id="rId100" Type="http://schemas.openxmlformats.org/officeDocument/2006/relationships/hyperlink" Target="https://community.secop.gov.co/Public/Tendering/ContractNoticePhases/View?PPI=CO1.PPI.22098831&amp;isFromPublicArea=True&amp;isModal=False" TargetMode="External"/><Relationship Id="rId105" Type="http://schemas.openxmlformats.org/officeDocument/2006/relationships/hyperlink" Target="https://community.secop.gov.co/Public/Tendering/ContractNoticePhases/View?PPI=CO1.PPI.22101507&amp;isFromPublicArea=True&amp;isModal=False" TargetMode="External"/><Relationship Id="rId126" Type="http://schemas.openxmlformats.org/officeDocument/2006/relationships/hyperlink" Target="https://community.secop.gov.co/Public/Tendering/ContractNoticePhases/View?PPI=CO1.PPI.21814036&amp;isFromPublicArea=True&amp;isModal=False" TargetMode="External"/><Relationship Id="rId147" Type="http://schemas.openxmlformats.org/officeDocument/2006/relationships/hyperlink" Target="http://https/community.secop.gov.co/Public/Tendering/ContractNoticePhases/View?PPI=CO1.PPI.21954108&amp;isFromPublicArea=True&amp;isModal=False" TargetMode="External"/><Relationship Id="rId168" Type="http://schemas.openxmlformats.org/officeDocument/2006/relationships/hyperlink" Target="https://community.secop.gov.co/Public/Tendering/ContractNoticePhases/View?PPI=CO1.PPI.22011387&amp;isFromPublicArea=True&amp;isModal=False" TargetMode="External"/><Relationship Id="rId8" Type="http://schemas.openxmlformats.org/officeDocument/2006/relationships/hyperlink" Target="https://community.secop.gov.co/Public/Tendering/ContractNoticePhases/View?PPI=CO1.PPI.21916868&amp;isFromPublicArea=True&amp;isModal=False" TargetMode="External"/><Relationship Id="rId51" Type="http://schemas.openxmlformats.org/officeDocument/2006/relationships/hyperlink" Target="https://community.secop.gov.co/Public/Tendering/ContractNoticePhases/View?PPI=CO1.PPI.21977934&amp;isFromPublicArea=True&amp;isModal=False" TargetMode="External"/><Relationship Id="rId72" Type="http://schemas.openxmlformats.org/officeDocument/2006/relationships/hyperlink" Target="https://community.secop.gov.co/Public/Tendering/ContractNoticePhases/View?PPI=CO1.PPI.22039538&amp;isFromPublicArea=True&amp;isModal=False" TargetMode="External"/><Relationship Id="rId93" Type="http://schemas.openxmlformats.org/officeDocument/2006/relationships/hyperlink" Target="https://community.secop.gov.co/Public/Tendering/ContractNoticePhases/View?PPI=CO1.PPI.22099252&amp;isFromPublicArea=True&amp;isModal=False" TargetMode="External"/><Relationship Id="rId98" Type="http://schemas.openxmlformats.org/officeDocument/2006/relationships/hyperlink" Target="https://community.secop.gov.co/Public/Tendering/ContractNoticePhases/View?PPI=CO1.PPI.22096600&amp;isFromPublicArea=True&amp;isModal=False" TargetMode="External"/><Relationship Id="rId121" Type="http://schemas.openxmlformats.org/officeDocument/2006/relationships/hyperlink" Target="https://community.secop.gov.co/Public/Tendering/ContractNoticePhases/View?PPI=CO1.PPI.22139466&amp;isFromPublicArea=True&amp;isModal=False" TargetMode="External"/><Relationship Id="rId142" Type="http://schemas.openxmlformats.org/officeDocument/2006/relationships/hyperlink" Target="https://community.secop.gov.co/Public/Tendering/ContractNoticePhases/View?PPI=CO1.PPI.21976673&amp;isFromPublicArea=True&amp;isModal=False" TargetMode="External"/><Relationship Id="rId163" Type="http://schemas.openxmlformats.org/officeDocument/2006/relationships/hyperlink" Target="https://community.secop.gov.co/Public/Tendering/ContractNoticePhases/View?PPI=CO1.PPI.21995718&amp;isFromPublicArea=True&amp;isModal=False" TargetMode="External"/><Relationship Id="rId184" Type="http://schemas.openxmlformats.org/officeDocument/2006/relationships/hyperlink" Target="https://community.secop.gov.co/Public/Tendering/ContractNoticePhases/View?PPI=CO1.PPI.22052649&amp;isFromPublicArea=True&amp;isModal=False" TargetMode="External"/><Relationship Id="rId189" Type="http://schemas.openxmlformats.org/officeDocument/2006/relationships/hyperlink" Target="https://community.secop.gov.co/Public/Tendering/ContractNoticePhases/View?PPI=CO1.PPI.22085069&amp;isFromPublicArea=True&amp;isModal=False" TargetMode="External"/><Relationship Id="rId3" Type="http://schemas.openxmlformats.org/officeDocument/2006/relationships/hyperlink" Target="https://community.secop.gov.co/Public/Tendering/ContractNoticePhases/View?PPI=CO1.PPI.20010554&amp;isFromPublicArea=True&amp;isModal=False" TargetMode="External"/><Relationship Id="rId214" Type="http://schemas.openxmlformats.org/officeDocument/2006/relationships/comments" Target="../comments1.xml"/><Relationship Id="rId25" Type="http://schemas.openxmlformats.org/officeDocument/2006/relationships/hyperlink" Target="https://community.secop.gov.co/Public/Tendering/ContractNoticePhases/View?PPI=CO1.PPI.21971924&amp;isFromPublicArea=True&amp;isModal=False" TargetMode="External"/><Relationship Id="rId46" Type="http://schemas.openxmlformats.org/officeDocument/2006/relationships/hyperlink" Target="https://community.secop.gov.co/Public/Tendering/OpportunityDetail/Index?noticeUID=CO1.NTC.3598755&amp;isFromPublicArea=True&amp;isModal=False" TargetMode="External"/><Relationship Id="rId67" Type="http://schemas.openxmlformats.org/officeDocument/2006/relationships/hyperlink" Target="https://community.secop.gov.co/Public/Tendering/ContractNoticePhases/View?PPI=CO1.PPI.22021389&amp;isFromPublicArea=True&amp;isModal=False" TargetMode="External"/><Relationship Id="rId116" Type="http://schemas.openxmlformats.org/officeDocument/2006/relationships/hyperlink" Target="https://community.secop.gov.co/Public/Tendering/ContractNoticePhases/View?PPI=CO1.PPI.22157374&amp;isFromPublicArea=True&amp;isModal=False" TargetMode="External"/><Relationship Id="rId137" Type="http://schemas.openxmlformats.org/officeDocument/2006/relationships/hyperlink" Target="https://community.secop.gov.co/Public/Tendering/ContractNoticePhases/View?PPI=CO1.PPI.21928164&amp;isFromPublicArea=True&amp;isModal=False" TargetMode="External"/><Relationship Id="rId158" Type="http://schemas.openxmlformats.org/officeDocument/2006/relationships/hyperlink" Target="https://community.secop.gov.co/Public/Tendering/ContractNoticePhases/View?PPI=CO1.PPI.21977939&amp;isFromPublicArea=True&amp;isModal=False" TargetMode="External"/><Relationship Id="rId20" Type="http://schemas.openxmlformats.org/officeDocument/2006/relationships/hyperlink" Target="https://community.secop.gov.co/Public/Tendering/ContractNoticePhases/View?PPI=CO1.PPI.21977166&amp;isFromPublicArea=True&amp;isModal=False" TargetMode="External"/><Relationship Id="rId41" Type="http://schemas.openxmlformats.org/officeDocument/2006/relationships/hyperlink" Target="https://community.secop.gov.co/Public/Tendering/ContractNoticePhases/View?PPI=CO1.PPI.21962514&amp;isFromPublicArea=True&amp;isModal=False" TargetMode="External"/><Relationship Id="rId62" Type="http://schemas.openxmlformats.org/officeDocument/2006/relationships/hyperlink" Target="https://community.secop.gov.co/Public/Tendering/ContractNoticePhases/View?PPI=CO1.PPI.21478292&amp;isFromPublicArea=True&amp;isModal=False" TargetMode="External"/><Relationship Id="rId83" Type="http://schemas.openxmlformats.org/officeDocument/2006/relationships/hyperlink" Target="https://community.secop.gov.co/Public/Tendering/ContractNoticePhases/View?PPI=CO1.PPI.22052649&amp;isFromPublicArea=True&amp;isModal=False" TargetMode="External"/><Relationship Id="rId88" Type="http://schemas.openxmlformats.org/officeDocument/2006/relationships/hyperlink" Target="https://community.secop.gov.co/Public/Tendering/ContractNoticePhases/View?PPI=CO1.PPI.22060458&amp;isFromPublicArea=True&amp;isModal=False" TargetMode="External"/><Relationship Id="rId111" Type="http://schemas.openxmlformats.org/officeDocument/2006/relationships/hyperlink" Target="https://community.secop.gov.co/Public/Tendering/ContractNoticePhases/View?PPI=CO1.PPI.22080065&amp;isFromPublicArea=True&amp;isModal=False" TargetMode="External"/><Relationship Id="rId132" Type="http://schemas.openxmlformats.org/officeDocument/2006/relationships/hyperlink" Target="https://community.secop.gov.co/Public/Tendering/ContractNoticePhases/View?PPI=CO1.PPI.28879184&amp;isFromPublicArea=True&amp;isModal=False" TargetMode="External"/><Relationship Id="rId153" Type="http://schemas.openxmlformats.org/officeDocument/2006/relationships/hyperlink" Target="https://community.secop.gov.co/Public/Tendering/ContractNoticePhases/View?PPI=CO1.PPI.21975572&amp;isFromPublicArea=True&amp;isModal=False" TargetMode="External"/><Relationship Id="rId174" Type="http://schemas.openxmlformats.org/officeDocument/2006/relationships/hyperlink" Target="https://community.secop.gov.co/Public/Tendering/ContractNoticePhases/View?PPI=CO1.PPI.22038099&amp;isFromPublicArea=True&amp;isModal=False" TargetMode="External"/><Relationship Id="rId179" Type="http://schemas.openxmlformats.org/officeDocument/2006/relationships/hyperlink" Target="https://community.secop.gov.co/Public/Tendering/ContractNoticePhases/View?PPI=CO1.PPI.22041463&amp;isFromPublicArea=True&amp;isModal=False" TargetMode="External"/><Relationship Id="rId195" Type="http://schemas.openxmlformats.org/officeDocument/2006/relationships/hyperlink" Target="https://community.secop.gov.co/Public/Tendering/ContractNoticePhases/View?PPI=CO1.PPI.22076985&amp;isFromPublicArea=True&amp;isModal=False" TargetMode="External"/><Relationship Id="rId209" Type="http://schemas.openxmlformats.org/officeDocument/2006/relationships/hyperlink" Target="https://community.secop.gov.co/Public/Tendering/ContractNoticePhases/View?PPI=CO1.PPI.22128552&amp;isFromPublicArea=True&amp;isModal=False" TargetMode="External"/><Relationship Id="rId190" Type="http://schemas.openxmlformats.org/officeDocument/2006/relationships/hyperlink" Target="https://community.secop.gov.co/Public/Tendering/ContractNoticePhases/View?PPI=CO1.PPI.22085073&amp;isFromPublicArea=True&amp;isModal=False" TargetMode="External"/><Relationship Id="rId204" Type="http://schemas.openxmlformats.org/officeDocument/2006/relationships/hyperlink" Target="https://community.secop.gov.co/Public/Tendering/ContractNoticePhases/View?PPI=CO1.PPI.22101507&amp;isFromPublicArea=True&amp;isModal=False" TargetMode="External"/><Relationship Id="rId15" Type="http://schemas.openxmlformats.org/officeDocument/2006/relationships/hyperlink" Target="https://community.secop.gov.co/Public/Tendering/ContractNoticePhases/View?PPI=CO1.PPI.21976193&amp;isFromPublicArea=True&amp;isModal=False" TargetMode="External"/><Relationship Id="rId36" Type="http://schemas.openxmlformats.org/officeDocument/2006/relationships/hyperlink" Target="https://community.secop.gov.co/Public/Tendering/ContractNoticePhases/View?PPI=CO1.PPI.21960436&amp;isFromPublicArea=True&amp;isModal=False" TargetMode="External"/><Relationship Id="rId57" Type="http://schemas.openxmlformats.org/officeDocument/2006/relationships/hyperlink" Target="https://community.secop.gov.co/Public/Tendering/ContractNoticePhases/View?PPI=CO1.PPI.21981837&amp;isFromPublicArea=True&amp;isModal=False" TargetMode="External"/><Relationship Id="rId106" Type="http://schemas.openxmlformats.org/officeDocument/2006/relationships/hyperlink" Target="https://community.secop.gov.co/Public/Tendering/ContractNoticePhases/View?PPI=CO1.PPI.22149116&amp;isFromPublicArea=True&amp;isModal=False" TargetMode="External"/><Relationship Id="rId127" Type="http://schemas.openxmlformats.org/officeDocument/2006/relationships/hyperlink" Target="https://www.colombiacompra.gov.co/tienda-virtual-del-estado-colombiano/ordenes-compra/102718" TargetMode="External"/><Relationship Id="rId10" Type="http://schemas.openxmlformats.org/officeDocument/2006/relationships/hyperlink" Target="https://community.secop.gov.co/Public/Tendering/ContractNoticePhases/View?PPI=CO1.PPI.21941228&amp;isFromPublicArea=True&amp;isModal=False" TargetMode="External"/><Relationship Id="rId31" Type="http://schemas.openxmlformats.org/officeDocument/2006/relationships/hyperlink" Target="http://https/community.secop.gov.co/Public/Tendering/ContractNoticePhases/View?PPI=CO1.PPI.21976496&amp;isFromPublicArea=True&amp;isModal=False" TargetMode="External"/><Relationship Id="rId52" Type="http://schemas.openxmlformats.org/officeDocument/2006/relationships/hyperlink" Target="https://community.secop.gov.co/Public/Tendering/ContractNoticePhases/View?PPI=CO1.PPI.21977939&amp;isFromPublicArea=True&amp;isModal=False" TargetMode="External"/><Relationship Id="rId73" Type="http://schemas.openxmlformats.org/officeDocument/2006/relationships/hyperlink" Target="https://community.secop.gov.co/Public/Tendering/ContractNoticePhases/View?PPI=CO1.PPI.22039148&amp;isFromPublicArea=True&amp;isModal=False" TargetMode="External"/><Relationship Id="rId78" Type="http://schemas.openxmlformats.org/officeDocument/2006/relationships/hyperlink" Target="https://community.secop.gov.co/Public/Tendering/ContractNoticePhases/View?PPI=CO1.PPI.22041463&amp;isFromPublicArea=True&amp;isModal=False" TargetMode="External"/><Relationship Id="rId94" Type="http://schemas.openxmlformats.org/officeDocument/2006/relationships/hyperlink" Target="https://community.secop.gov.co/Public/Tendering/ContractNoticePhases/View?PPI=CO1.PPI.22076985&amp;isFromPublicArea=True&amp;isModal=False" TargetMode="External"/><Relationship Id="rId99" Type="http://schemas.openxmlformats.org/officeDocument/2006/relationships/hyperlink" Target="https://community.secop.gov.co/Public/Tendering/ContractNoticePhases/View?PPI=CO1.PPI.22099004&amp;isFromPublicArea=True&amp;isModal=False" TargetMode="External"/><Relationship Id="rId101" Type="http://schemas.openxmlformats.org/officeDocument/2006/relationships/hyperlink" Target="https://community.secop.gov.co/Public/Tendering/ContractNoticePhases/View?PPI=CO1.PPI.22101105&amp;isFromPublicArea=True&amp;isModal=False" TargetMode="External"/><Relationship Id="rId122" Type="http://schemas.openxmlformats.org/officeDocument/2006/relationships/hyperlink" Target="https://community.secop.gov.co/Public/Tendering/ContractNoticePhases/View?PPI=CO1.PPI.22157207&amp;isFromPublicArea=True&amp;isModal=False" TargetMode="External"/><Relationship Id="rId143" Type="http://schemas.openxmlformats.org/officeDocument/2006/relationships/hyperlink" Target="https://community.secop.gov.co/Public/Tendering/ContractNoticePhases/View?PPI=CO1.PPI.21977410&amp;isFromPublicArea=True&amp;isModal=False" TargetMode="External"/><Relationship Id="rId148" Type="http://schemas.openxmlformats.org/officeDocument/2006/relationships/hyperlink" Target="https://community.secop.gov.co/Public/Tendering/OpportunityDetail/Index?noticeUID=CO1.NTC.3594153&amp;isFromPublicArea=True&amp;isModal=False" TargetMode="External"/><Relationship Id="rId164" Type="http://schemas.openxmlformats.org/officeDocument/2006/relationships/hyperlink" Target="https://community.secop.gov.co/Public/Tendering/ContractNoticePhases/View?PPI=CO1.PPI.22065531&amp;isFromPublicArea=True&amp;isModal=False" TargetMode="External"/><Relationship Id="rId169" Type="http://schemas.openxmlformats.org/officeDocument/2006/relationships/hyperlink" Target="https://community.secop.gov.co/Public/Tendering/ContractNoticePhases/View?PPI=CO1.PPI.22021863&amp;isFromPublicArea=True&amp;isModal=False" TargetMode="External"/><Relationship Id="rId185" Type="http://schemas.openxmlformats.org/officeDocument/2006/relationships/hyperlink" Target="https://community.secop.gov.co/Public/Tendering/ContractNoticePhases/View?PPI=CO1.PPI.22045088&amp;isFromPublicArea=True&amp;isModal=False" TargetMode="External"/><Relationship Id="rId4" Type="http://schemas.openxmlformats.org/officeDocument/2006/relationships/hyperlink" Target="https://community.secop.gov.co/Public/Tendering/ContractNoticePhases/View?PPI=CO1.PPI.20795979&amp;isFromPublicArea=True&amp;isModal=False" TargetMode="External"/><Relationship Id="rId9" Type="http://schemas.openxmlformats.org/officeDocument/2006/relationships/hyperlink" Target="https://community.secop.gov.co/Public/Tendering/ContractNoticePhases/View?PPI=CO1.PPI.21936473&amp;isFromPublicArea=True&amp;isModal=False" TargetMode="External"/><Relationship Id="rId180" Type="http://schemas.openxmlformats.org/officeDocument/2006/relationships/hyperlink" Target="https://community.secop.gov.co/Public/Tendering/ContractNoticePhases/View?PPI=CO1.PPI.22048156&amp;isFromPublicArea=True&amp;isModal=False" TargetMode="External"/><Relationship Id="rId210" Type="http://schemas.openxmlformats.org/officeDocument/2006/relationships/hyperlink" Target="https://community.secop.gov.co/Public/Tendering/ContractNoticePhases/View?PPI=CO1.PPI.22123174&amp;isFromPublicArea=True&amp;isModal=False" TargetMode="External"/><Relationship Id="rId26" Type="http://schemas.openxmlformats.org/officeDocument/2006/relationships/hyperlink" Target="https://community.secop.gov.co/Public/Tendering/ContractNoticePhases/View?PPI=CO1.PPI.21980335&amp;isFromPublicArea=True&amp;isModal=False" TargetMode="External"/><Relationship Id="rId47" Type="http://schemas.openxmlformats.org/officeDocument/2006/relationships/hyperlink" Target="https://community.secop.gov.co/Public/Tendering/OpportunityDetail/Index?noticeUID=CO1.NTC.3603062&amp;isFromPublicArea=True&amp;isModal=False" TargetMode="External"/><Relationship Id="rId68" Type="http://schemas.openxmlformats.org/officeDocument/2006/relationships/hyperlink" Target="https://community.secop.gov.co/Public/Tendering/ContractNoticePhases/View?PPI=CO1.PPI.22025637&amp;isFromPublicArea=True&amp;isModal=False" TargetMode="External"/><Relationship Id="rId89" Type="http://schemas.openxmlformats.org/officeDocument/2006/relationships/hyperlink" Target="https://community.secop.gov.co/Public/Tendering/ContractNoticePhases/View?PPI=CO1.PPI.22060477&amp;isFromPublicArea=True&amp;isModal=False" TargetMode="External"/><Relationship Id="rId112" Type="http://schemas.openxmlformats.org/officeDocument/2006/relationships/hyperlink" Target="https://community.secop.gov.co/Public/Tendering/ContractNoticePhases/View?PPI=CO1.PPI.22086124&amp;isFromPublicArea=True&amp;isModal=False" TargetMode="External"/><Relationship Id="rId133" Type="http://schemas.openxmlformats.org/officeDocument/2006/relationships/hyperlink" Target="https://community.secop.gov.co/Public/Tendering/ContractNoticePhases/View?PPI=CO1.PPI.28880145&amp;isFromPublicArea=True&amp;isModal=False" TargetMode="External"/><Relationship Id="rId154" Type="http://schemas.openxmlformats.org/officeDocument/2006/relationships/hyperlink" Target="https://community.secop.gov.co/Public/Tendering/ContractNoticePhases/View?PPI=CO1.PPI.21952967&amp;isFromPublicArea=True&amp;isModal=False" TargetMode="External"/><Relationship Id="rId175" Type="http://schemas.openxmlformats.org/officeDocument/2006/relationships/hyperlink" Target="https://community.secop.gov.co/Public/Tendering/ContractNoticePhases/View?PPI=CO1.PPI.22038253&amp;isFromPublicArea=True&amp;isModal=False" TargetMode="External"/><Relationship Id="rId196" Type="http://schemas.openxmlformats.org/officeDocument/2006/relationships/hyperlink" Target="https://community.secop.gov.co/Public/Tendering/ContractNoticePhases/View?PPI=CO1.PPI.22099248&amp;isFromPublicArea=True&amp;isModal=False" TargetMode="External"/><Relationship Id="rId200" Type="http://schemas.openxmlformats.org/officeDocument/2006/relationships/hyperlink" Target="https://community.secop.gov.co/Public/Tendering/ContractNoticePhases/View?PPI=CO1.PPI.22101105&amp;isFromPublicArea=True&amp;isModal=False" TargetMode="External"/><Relationship Id="rId16" Type="http://schemas.openxmlformats.org/officeDocument/2006/relationships/hyperlink" Target="https://community.secop.gov.co/Public/Tendering/ContractNoticePhases/View?PPI=CO1.PPI.21976960&amp;isFromPublicArea=True&amp;isModal=False" TargetMode="External"/><Relationship Id="rId37" Type="http://schemas.openxmlformats.org/officeDocument/2006/relationships/hyperlink" Target="https://community.secop.gov.co/Public/Tendering/ContractNoticePhases/View?PPI=CO1.PPI.21975572&amp;isFromPublicArea=True&amp;isModal=False" TargetMode="External"/><Relationship Id="rId58" Type="http://schemas.openxmlformats.org/officeDocument/2006/relationships/hyperlink" Target="https://community.secop.gov.co/Public/Tendering/ContractNoticePhases/View?PPI=CO1.PPI.21981854&amp;isFromPublicArea=True&amp;isModal=False" TargetMode="External"/><Relationship Id="rId79" Type="http://schemas.openxmlformats.org/officeDocument/2006/relationships/hyperlink" Target="https://community.secop.gov.co/Public/Tendering/ContractNoticePhases/View?PPI=CO1.PPI.22048156&amp;isFromPublicArea=True&amp;isModal=False" TargetMode="External"/><Relationship Id="rId102" Type="http://schemas.openxmlformats.org/officeDocument/2006/relationships/hyperlink" Target="https://community.secop.gov.co/Public/Tendering/ContractNoticePhases/View?PPI=CO1.PPI.22101302&amp;isFromPublicArea=True&amp;isModal=False" TargetMode="External"/><Relationship Id="rId123" Type="http://schemas.openxmlformats.org/officeDocument/2006/relationships/hyperlink" Target="https://community.secop.gov.co/Public/Tendering/ContractNoticePhases/View?PPI=CO1.PPI.22162876&amp;isFromPublicArea=True&amp;isModal=False" TargetMode="External"/><Relationship Id="rId144" Type="http://schemas.openxmlformats.org/officeDocument/2006/relationships/hyperlink" Target="https://community.secop.gov.co/Public/Tendering/ContractNoticePhases/View?PPI=CO1.PPI.21977376&amp;isFromPublicArea=True&amp;isModal=False" TargetMode="External"/><Relationship Id="rId90" Type="http://schemas.openxmlformats.org/officeDocument/2006/relationships/hyperlink" Target="https://community.secop.gov.co/Public/Tendering/ContractNoticePhases/View?PPI=CO1.PPI.22061114&amp;isFromPublicArea=True&amp;isModal=False" TargetMode="External"/><Relationship Id="rId165" Type="http://schemas.openxmlformats.org/officeDocument/2006/relationships/hyperlink" Target="https://community.secop.gov.co/Public/Tendering/ContractNoticePhases/View?PPI=CO1.PPI.22069183&amp;isFromPublicArea=True&amp;isModal=False" TargetMode="External"/><Relationship Id="rId186" Type="http://schemas.openxmlformats.org/officeDocument/2006/relationships/hyperlink" Target="https://community.secop.gov.co/Public/Tendering/ContractNoticePhases/View?PPI=CO1.PPI.22104009&amp;isFromPublicArea=True&amp;isModal=False" TargetMode="External"/><Relationship Id="rId211" Type="http://schemas.openxmlformats.org/officeDocument/2006/relationships/hyperlink" Target="https://community.secop.gov.co/Public/Tendering/ContractNoticePhases/View?PPI=CO1.PPI.22171079&amp;isFromPublicArea=True&amp;isModal=False" TargetMode="External"/><Relationship Id="rId27" Type="http://schemas.openxmlformats.org/officeDocument/2006/relationships/hyperlink" Target="https://community.secop.gov.co/Public/Tendering/ContractNoticePhases/View?PPI=CO1.PPI.21980470&amp;isFromPublicArea=True&amp;isModal=False" TargetMode="External"/><Relationship Id="rId48" Type="http://schemas.openxmlformats.org/officeDocument/2006/relationships/hyperlink" Target="https://community.secop.gov.co/Public/Tendering/ContractNoticePhases/View?PPI=CO1.PPI.21990772&amp;isFromPublicArea=True&amp;isModal=False" TargetMode="External"/><Relationship Id="rId69" Type="http://schemas.openxmlformats.org/officeDocument/2006/relationships/hyperlink" Target="https://community.secop.gov.co/Public/Tendering/ContractNoticePhases/View?PPI=CO1.PPI.22028693&amp;isFromPublicArea=True&amp;isModal=False" TargetMode="External"/><Relationship Id="rId113" Type="http://schemas.openxmlformats.org/officeDocument/2006/relationships/hyperlink" Target="https://community.secop.gov.co/Public/Tendering/ContractNoticePhases/View?PPI=CO1.PPI.21752745&amp;isFromPublicArea=True&amp;isModal=False" TargetMode="External"/><Relationship Id="rId134" Type="http://schemas.openxmlformats.org/officeDocument/2006/relationships/hyperlink" Target="https://community.secop.gov.co/Public/Tendering/ContractNoticePhases/View?PPI=CO1.PPI.28879788&amp;isFromPublicArea=True&amp;isModal=False" TargetMode="External"/><Relationship Id="rId80" Type="http://schemas.openxmlformats.org/officeDocument/2006/relationships/hyperlink" Target="https://community.secop.gov.co/Public/Tendering/ContractNoticePhases/View?PPI=CO1.PPI.22049712&amp;isFromPublicArea=True&amp;isModal=False" TargetMode="External"/><Relationship Id="rId155" Type="http://schemas.openxmlformats.org/officeDocument/2006/relationships/hyperlink" Target="https://community.secop.gov.co/Public/Tendering/ContractNoticePhases/View?PPI=CO1.PPI.21962299&amp;isFromPublicArea=True&amp;isModal=False" TargetMode="External"/><Relationship Id="rId176" Type="http://schemas.openxmlformats.org/officeDocument/2006/relationships/hyperlink" Target="https://community.secop.gov.co/Public/Tendering/ContractNoticePhases/View?PPI=CO1.PPI.22039148&amp;isFromPublicArea=True&amp;isModal=False" TargetMode="External"/><Relationship Id="rId197" Type="http://schemas.openxmlformats.org/officeDocument/2006/relationships/hyperlink" Target="https://community.secop.gov.co/Public/Tendering/ContractNoticePhases/View?PPI=CO1.PPI.22099310&amp;isFromPublicArea=True&amp;isModal=False" TargetMode="External"/><Relationship Id="rId201" Type="http://schemas.openxmlformats.org/officeDocument/2006/relationships/hyperlink" Target="https://community.secop.gov.co/Public/Tendering/ContractNoticePhases/View?PPI=CO1.PPI.22101302&amp;isFromPublicArea=True&amp;isModal=False" TargetMode="External"/><Relationship Id="rId17" Type="http://schemas.openxmlformats.org/officeDocument/2006/relationships/hyperlink" Target="https://community.secop.gov.co/Public/Tendering/ContractNoticePhases/View?PPI=CO1.PPI.21976673&amp;isFromPublicArea=True&amp;isModal=False" TargetMode="External"/><Relationship Id="rId38" Type="http://schemas.openxmlformats.org/officeDocument/2006/relationships/hyperlink" Target="https://community.secop.gov.co/Public/Tendering/ContractNoticePhases/View?PPI=CO1.PPI.21952967&amp;isFromPublicArea=True&amp;isModal=False" TargetMode="External"/><Relationship Id="rId59" Type="http://schemas.openxmlformats.org/officeDocument/2006/relationships/hyperlink" Target="https://community.secop.gov.co/Public/Tendering/ContractNoticePhases/View?PPI=CO1.PPI.21982356&amp;isFromPublicArea=True&amp;isModal=False" TargetMode="External"/><Relationship Id="rId103" Type="http://schemas.openxmlformats.org/officeDocument/2006/relationships/hyperlink" Target="https://community.secop.gov.co/Public/Tendering/ContractNoticePhases/View?PPI=CO1.PPI.22101502&amp;isFromPublicArea=True&amp;isModal=False" TargetMode="External"/><Relationship Id="rId124" Type="http://schemas.openxmlformats.org/officeDocument/2006/relationships/hyperlink" Target="https://community.secop.gov.co/Public/Tendering/ContractNoticePhases/View?PPI=CO1.PPI.22164052&amp;isFromPublicArea=True&amp;isModal=False" TargetMode="External"/><Relationship Id="rId70" Type="http://schemas.openxmlformats.org/officeDocument/2006/relationships/hyperlink" Target="https://community.secop.gov.co/Public/Tendering/ContractNoticePhases/View?PPI=CO1.PPI.22036937&amp;isFromPublicArea=True&amp;isModal=False" TargetMode="External"/><Relationship Id="rId91" Type="http://schemas.openxmlformats.org/officeDocument/2006/relationships/hyperlink" Target="https://community.secop.gov.co/Public/Tendering/ContractNoticePhases/View?PPI=CO1.PPI.21764430&amp;isFromPublicArea=True&amp;isModal=False" TargetMode="External"/><Relationship Id="rId145" Type="http://schemas.openxmlformats.org/officeDocument/2006/relationships/hyperlink" Target="https://community.secop.gov.co/Public/Tendering/ContractNoticePhases/View?PPI=CO1.PPI.21977806&amp;isFromPublicArea=True&amp;isModal=False" TargetMode="External"/><Relationship Id="rId166" Type="http://schemas.openxmlformats.org/officeDocument/2006/relationships/hyperlink" Target="https://community.secop.gov.co/Public/Tendering/ContractNoticePhases/View?PPI=CO1.PPI.22060688&amp;isFromPublicArea=True&amp;isModal=False" TargetMode="External"/><Relationship Id="rId187" Type="http://schemas.openxmlformats.org/officeDocument/2006/relationships/hyperlink" Target="https://community.secop.gov.co/Public/Tendering/ContractNoticePhases/View?PPI=CO1.PPI.22084822&amp;isFromPublicArea=True&amp;isModal=False" TargetMode="External"/><Relationship Id="rId1" Type="http://schemas.openxmlformats.org/officeDocument/2006/relationships/hyperlink" Target="https://community.secop.gov.co/Public/Tendering/ContractNoticePhases/View?PPI=CO1.PPI.19643531&amp;isFromPublicArea=True&amp;isModal=False" TargetMode="External"/><Relationship Id="rId212" Type="http://schemas.openxmlformats.org/officeDocument/2006/relationships/printerSettings" Target="../printerSettings/printerSettings1.bin"/><Relationship Id="rId28" Type="http://schemas.openxmlformats.org/officeDocument/2006/relationships/hyperlink" Target="https://community.secop.gov.co/Public/Tendering/ContractNoticePhases/View?PPI=CO1.PPI.21997473&amp;isFromPublicArea=True&amp;isModal=False" TargetMode="External"/><Relationship Id="rId49" Type="http://schemas.openxmlformats.org/officeDocument/2006/relationships/hyperlink" Target="https://community.secop.gov.co/Public/Tendering/ContractNoticePhases/View?PPI=CO1.PPI.21998659&amp;isFromPublicArea=True&amp;isModal=False" TargetMode="External"/><Relationship Id="rId114" Type="http://schemas.openxmlformats.org/officeDocument/2006/relationships/hyperlink" Target="https://community.secop.gov.co/Public/Tendering/ContractNoticePhases/View?PPI=CO1.PPI.22156683&amp;isFromPublicArea=True&amp;isModal=False" TargetMode="External"/><Relationship Id="rId60" Type="http://schemas.openxmlformats.org/officeDocument/2006/relationships/hyperlink" Target="https://community.secop.gov.co/Public/Tendering/ContractNoticePhases/View?PPI=CO1.PPI.21982389&amp;isFromPublicArea=True&amp;isModal=False" TargetMode="External"/><Relationship Id="rId81" Type="http://schemas.openxmlformats.org/officeDocument/2006/relationships/hyperlink" Target="https://community.secop.gov.co/Public/Tendering/ContractNoticePhases/View?PPI=CO1.PPI.22052014&amp;isFromPublicArea=True&amp;isModal=False" TargetMode="External"/><Relationship Id="rId135" Type="http://schemas.openxmlformats.org/officeDocument/2006/relationships/hyperlink" Target="https://community.secop.gov.co/Public/Tendering/ContractNoticePhases/View?PPI=CO1.PPI.28880188&amp;isFromPublicArea=True&amp;isModal=False" TargetMode="External"/><Relationship Id="rId156" Type="http://schemas.openxmlformats.org/officeDocument/2006/relationships/hyperlink" Target="https://community.secop.gov.co/Public/Tendering/ContractNoticePhases/View?PPI=CO1.PPI.21977901&amp;isFromPublicArea=True&amp;isModal=False" TargetMode="External"/><Relationship Id="rId177" Type="http://schemas.openxmlformats.org/officeDocument/2006/relationships/hyperlink" Target="https://community.secop.gov.co/Public/Tendering/ContractNoticePhases/View?PPI=CO1.PPI.22028461&amp;isFromPublicArea=True&amp;isModal=False" TargetMode="External"/><Relationship Id="rId198" Type="http://schemas.openxmlformats.org/officeDocument/2006/relationships/hyperlink" Target="https://community.secop.gov.co/Public/Tendering/ContractNoticePhases/View?PPI=CO1.PPI.22099701&amp;isFromPublicArea=True&amp;isModal=False" TargetMode="External"/><Relationship Id="rId202" Type="http://schemas.openxmlformats.org/officeDocument/2006/relationships/hyperlink" Target="https://community.secop.gov.co/Public/Tendering/ContractNoticePhases/View?PPI=CO1.PPI.22101502&amp;isFromPublicArea=True&amp;isModal=False" TargetMode="External"/><Relationship Id="rId18" Type="http://schemas.openxmlformats.org/officeDocument/2006/relationships/hyperlink" Target="https://community.secop.gov.co/Public/Tendering/ContractNoticePhases/View?PPI=CO1.PPI.21977410&amp;isFromPublicArea=True&amp;isModal=False" TargetMode="External"/><Relationship Id="rId39" Type="http://schemas.openxmlformats.org/officeDocument/2006/relationships/hyperlink" Target="https://community.secop.gov.co/Public/Tendering/OpportunityDetail/Index?noticeUID=CO1.NTC.3594153&amp;isFromPublicArea=True&amp;isModal=False" TargetMode="External"/><Relationship Id="rId50" Type="http://schemas.openxmlformats.org/officeDocument/2006/relationships/hyperlink" Target="https://community.secop.gov.co/Public/Tendering/ContractNoticePhases/View?PPI=CO1.PPI.21977448&amp;isFromPublicArea=True&amp;isModal=False" TargetMode="External"/><Relationship Id="rId104" Type="http://schemas.openxmlformats.org/officeDocument/2006/relationships/hyperlink" Target="https://community.secop.gov.co/Public/Tendering/ContractNoticePhases/View?PPI=CO1.PPI.22101108&amp;isFromPublicArea=True&amp;isModal=False" TargetMode="External"/><Relationship Id="rId125" Type="http://schemas.openxmlformats.org/officeDocument/2006/relationships/hyperlink" Target="https://community.secop.gov.co/Public/Tendering/ContractNoticePhases/View?PPI=CO1.PPI.22170128&amp;isFromPublicArea=True&amp;isModal=False" TargetMode="External"/><Relationship Id="rId146" Type="http://schemas.openxmlformats.org/officeDocument/2006/relationships/hyperlink" Target="https://community.secop.gov.co/Public/Tendering/ContractNoticePhases/View?PPI=CO1.PPI.21944965&amp;isFromPublicArea=True&amp;isModal=False" TargetMode="External"/><Relationship Id="rId167" Type="http://schemas.openxmlformats.org/officeDocument/2006/relationships/hyperlink" Target="https://community.secop.gov.co/Public/Tendering/ContractNoticePhases/View?PPI=CO1.PPI.22148944&amp;isFromPublicArea=True&amp;isModal=False" TargetMode="External"/><Relationship Id="rId188" Type="http://schemas.openxmlformats.org/officeDocument/2006/relationships/hyperlink" Target="https://community.secop.gov.co/Public/Tendering/ContractNoticePhases/View?PPI=CO1.PPI.22084836&amp;isFromPublicArea=True&amp;isModal=False" TargetMode="External"/><Relationship Id="rId71" Type="http://schemas.openxmlformats.org/officeDocument/2006/relationships/hyperlink" Target="https://community.secop.gov.co/Public/Tendering/ContractNoticePhases/View?PPI=CO1.PPI.22038099&amp;isFromPublicArea=True&amp;isModal=False" TargetMode="External"/><Relationship Id="rId92" Type="http://schemas.openxmlformats.org/officeDocument/2006/relationships/hyperlink" Target="https://community.secop.gov.co/Public/Tendering/ContractNoticePhases/View?PPI=CO1.PPI.22077013&amp;isFromPublicArea=True&amp;isModal=False" TargetMode="External"/><Relationship Id="rId213" Type="http://schemas.openxmlformats.org/officeDocument/2006/relationships/vmlDrawing" Target="../drawings/vmlDrawing1.vml"/><Relationship Id="rId2" Type="http://schemas.openxmlformats.org/officeDocument/2006/relationships/hyperlink" Target="https://community.secop.gov.co/Public/Tendering/ContractNoticePhases/View?PPI=CO1.PPI.19780792&amp;isFromPublicArea=True&amp;isModal=False" TargetMode="External"/><Relationship Id="rId29" Type="http://schemas.openxmlformats.org/officeDocument/2006/relationships/hyperlink" Target="https://community.secop.gov.co/Public/Tendering/ContractNoticePhases/View?PPI=CO1.PPI.21999444&amp;isFromPublicArea=True&amp;isModal=False" TargetMode="External"/><Relationship Id="rId40" Type="http://schemas.openxmlformats.org/officeDocument/2006/relationships/hyperlink" Target="https://community.secop.gov.co/Public/Tendering/ContractNoticePhases/View?PPI=CO1.PPI.21950197&amp;isFromPublicArea=True&amp;isModal=False" TargetMode="External"/><Relationship Id="rId115" Type="http://schemas.openxmlformats.org/officeDocument/2006/relationships/hyperlink" Target="https://community.secop.gov.co/Public/Tendering/ContractNoticePhases/View?PPI=CO1.PPI.22123174&amp;isFromPublicArea=True&amp;isModal=False" TargetMode="External"/><Relationship Id="rId136" Type="http://schemas.openxmlformats.org/officeDocument/2006/relationships/hyperlink" Target="https://community.secop.gov.co/Public/Tendering/ContractNoticePhases/View?PPI=CO1.PPI.21938510&amp;isFromPublicArea=True&amp;isModal=False" TargetMode="External"/><Relationship Id="rId157" Type="http://schemas.openxmlformats.org/officeDocument/2006/relationships/hyperlink" Target="https://community.secop.gov.co/Public/Tendering/ContractNoticePhases/View?PPI=CO1.PPI.21977934&amp;isFromPublicArea=True&amp;isModal=False" TargetMode="External"/><Relationship Id="rId178" Type="http://schemas.openxmlformats.org/officeDocument/2006/relationships/hyperlink" Target="https://community.secop.gov.co/Public/Tendering/ContractNoticePhases/View?PPI=CO1.PPI.22038703&amp;isFromPublicArea=True&amp;isModal=False" TargetMode="External"/><Relationship Id="rId61" Type="http://schemas.openxmlformats.org/officeDocument/2006/relationships/hyperlink" Target="https://community.secop.gov.co/Public/Tendering/ContractNoticePhases/View?PPI=CO1.PPI.21995935&amp;isFromPublicArea=True&amp;isModal=False" TargetMode="External"/><Relationship Id="rId82" Type="http://schemas.openxmlformats.org/officeDocument/2006/relationships/hyperlink" Target="https://community.secop.gov.co/Public/Tendering/ContractNoticePhases/View?PPI=CO1.PPI.22050795&amp;isFromPublicArea=True&amp;isModal=False" TargetMode="External"/><Relationship Id="rId199" Type="http://schemas.openxmlformats.org/officeDocument/2006/relationships/hyperlink" Target="https://community.secop.gov.co/Public/Tendering/ContractNoticePhases/View?PPI=CO1.PPI.22101101&amp;isFromPublicArea=True&amp;isModal=False" TargetMode="External"/><Relationship Id="rId203" Type="http://schemas.openxmlformats.org/officeDocument/2006/relationships/hyperlink" Target="https://community.secop.gov.co/Public/Tendering/ContractNoticePhases/View?PPI=CO1.PPI.22101108&amp;isFromPublicArea=True&amp;isModal=Fals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A7B7F-5F39-4590-9C27-E207B6D047B2}">
  <sheetPr>
    <tabColor rgb="FFCCECFF"/>
  </sheetPr>
  <dimension ref="A1:U315"/>
  <sheetViews>
    <sheetView tabSelected="1" topLeftCell="E1" zoomScale="60" zoomScaleNormal="60" workbookViewId="0">
      <pane ySplit="1" topLeftCell="A2" activePane="bottomLeft" state="frozen"/>
      <selection pane="bottomLeft" activeCell="H306" sqref="H306"/>
    </sheetView>
  </sheetViews>
  <sheetFormatPr baseColWidth="10" defaultColWidth="31" defaultRowHeight="77.099999999999994" customHeight="1" x14ac:dyDescent="0.25"/>
  <cols>
    <col min="1" max="1" width="31" style="26"/>
    <col min="2" max="2" width="23.42578125" style="26" customWidth="1"/>
    <col min="3" max="3" width="62.5703125" style="26" customWidth="1"/>
    <col min="4" max="4" width="113.5703125" style="26" customWidth="1"/>
    <col min="5" max="5" width="31" style="26" customWidth="1"/>
    <col min="6" max="6" width="22.5703125" style="26" customWidth="1"/>
    <col min="7" max="7" width="31" style="33" customWidth="1"/>
    <col min="8" max="8" width="31" style="29" customWidth="1"/>
    <col min="9" max="9" width="27.5703125" style="26" customWidth="1"/>
    <col min="10" max="10" width="31" style="26" customWidth="1"/>
    <col min="11" max="11" width="37.42578125" style="26" customWidth="1"/>
    <col min="12" max="12" width="31" style="31" customWidth="1"/>
    <col min="13" max="14" width="31" style="29"/>
    <col min="15" max="16" width="31" style="30" customWidth="1"/>
    <col min="17" max="17" width="31" style="29" customWidth="1"/>
    <col min="18" max="18" width="31" style="30" customWidth="1"/>
    <col min="19" max="19" width="31" style="29" customWidth="1"/>
    <col min="20" max="20" width="31" style="28" customWidth="1"/>
    <col min="21" max="21" width="65.42578125" style="26" customWidth="1"/>
    <col min="22" max="16384" width="31" style="26"/>
  </cols>
  <sheetData>
    <row r="1" spans="1:21" ht="77.099999999999994" customHeight="1" x14ac:dyDescent="0.25">
      <c r="A1" s="188" t="s">
        <v>0</v>
      </c>
      <c r="B1" s="188" t="s">
        <v>0</v>
      </c>
      <c r="C1" s="188" t="s">
        <v>1</v>
      </c>
      <c r="D1" s="188" t="s">
        <v>2</v>
      </c>
      <c r="E1" s="188" t="s">
        <v>3</v>
      </c>
      <c r="F1" s="188" t="s">
        <v>4</v>
      </c>
      <c r="G1" s="188" t="s">
        <v>5</v>
      </c>
      <c r="H1" s="1" t="s">
        <v>6</v>
      </c>
      <c r="I1" s="188" t="s">
        <v>7</v>
      </c>
      <c r="J1" s="188" t="s">
        <v>8</v>
      </c>
      <c r="K1" s="188" t="s">
        <v>9</v>
      </c>
      <c r="L1" s="190" t="s">
        <v>10</v>
      </c>
      <c r="M1" s="1" t="s">
        <v>11</v>
      </c>
      <c r="N1" s="1" t="s">
        <v>12</v>
      </c>
      <c r="O1" s="188" t="s">
        <v>13</v>
      </c>
      <c r="P1" s="188" t="s">
        <v>14</v>
      </c>
      <c r="Q1" s="1" t="s">
        <v>15</v>
      </c>
      <c r="R1" s="189" t="s">
        <v>16</v>
      </c>
      <c r="S1" s="1" t="s">
        <v>17</v>
      </c>
      <c r="T1" s="1" t="s">
        <v>18</v>
      </c>
      <c r="U1" s="188" t="s">
        <v>19</v>
      </c>
    </row>
    <row r="2" spans="1:21" ht="77.099999999999994" customHeight="1" x14ac:dyDescent="0.25">
      <c r="A2" s="66" t="s">
        <v>26</v>
      </c>
      <c r="B2" s="66">
        <v>658</v>
      </c>
      <c r="C2" s="66" t="s">
        <v>27</v>
      </c>
      <c r="D2" s="66" t="s">
        <v>28</v>
      </c>
      <c r="E2" s="74">
        <v>44777</v>
      </c>
      <c r="F2" s="74">
        <v>44792</v>
      </c>
      <c r="G2" s="68">
        <f>VLOOKUP(A2,'[1]CONTRATOS '!$C$1:$CA$993,58,0)</f>
        <v>46236</v>
      </c>
      <c r="H2" s="69">
        <v>0</v>
      </c>
      <c r="I2" s="66" t="s">
        <v>20</v>
      </c>
      <c r="J2" s="66" t="s">
        <v>20</v>
      </c>
      <c r="K2" s="66" t="s">
        <v>29</v>
      </c>
      <c r="L2" s="67" t="s">
        <v>20</v>
      </c>
      <c r="M2" s="69">
        <v>0</v>
      </c>
      <c r="N2" s="69">
        <f t="shared" ref="N2:N6" si="0">+H2-M2</f>
        <v>0</v>
      </c>
      <c r="O2" s="65">
        <f>VLOOKUP(A2,'[1]CONTRATOS '!$C$1:$CA$993,46,0)</f>
        <v>0</v>
      </c>
      <c r="P2" s="65">
        <v>0</v>
      </c>
      <c r="Q2" s="69" t="s">
        <v>20</v>
      </c>
      <c r="R2" s="65">
        <f>VLOOKUP(A2,'[1]CONTRATOS '!$C$1:$CA$993,50,0)</f>
        <v>0</v>
      </c>
      <c r="S2" s="69">
        <v>0</v>
      </c>
      <c r="T2" s="72" t="str">
        <f>VLOOKUP(A2,'[1]CONTRATOS '!$C$1:$CA$993,34,0)</f>
        <v>N/A</v>
      </c>
      <c r="U2" s="73" t="s">
        <v>30</v>
      </c>
    </row>
    <row r="3" spans="1:21" ht="77.099999999999994" customHeight="1" x14ac:dyDescent="0.25">
      <c r="A3" s="41" t="s">
        <v>32</v>
      </c>
      <c r="B3" s="41">
        <v>645</v>
      </c>
      <c r="C3" s="41" t="s">
        <v>33</v>
      </c>
      <c r="D3" s="41" t="s">
        <v>34</v>
      </c>
      <c r="E3" s="51">
        <v>44803</v>
      </c>
      <c r="F3" s="51">
        <v>44805</v>
      </c>
      <c r="G3" s="110">
        <f>VLOOKUP(A3,'[1]CONTRATOS '!$C$1:$CA$993,58,0)</f>
        <v>46631</v>
      </c>
      <c r="H3" s="48">
        <v>0</v>
      </c>
      <c r="I3" s="41" t="s">
        <v>20</v>
      </c>
      <c r="J3" s="41" t="s">
        <v>21</v>
      </c>
      <c r="K3" s="41" t="s">
        <v>35</v>
      </c>
      <c r="L3" s="47">
        <v>0</v>
      </c>
      <c r="M3" s="48">
        <v>0</v>
      </c>
      <c r="N3" s="48">
        <f t="shared" si="0"/>
        <v>0</v>
      </c>
      <c r="O3" s="108">
        <f>VLOOKUP(A3,'[1]CONTRATOS '!$C$1:$CA$993,46,0)</f>
        <v>0</v>
      </c>
      <c r="P3" s="108">
        <v>0</v>
      </c>
      <c r="Q3" s="48" t="s">
        <v>20</v>
      </c>
      <c r="R3" s="108">
        <f>VLOOKUP(A3,'[1]CONTRATOS '!$C$1:$CA$993,50,0)</f>
        <v>0</v>
      </c>
      <c r="S3" s="48">
        <v>0</v>
      </c>
      <c r="T3" s="111" t="str">
        <f>VLOOKUP(A3,'[1]CONTRATOS '!$C$1:$CA$993,34,0)</f>
        <v>N/A</v>
      </c>
      <c r="U3" s="112" t="s">
        <v>36</v>
      </c>
    </row>
    <row r="4" spans="1:21" ht="77.099999999999994" customHeight="1" x14ac:dyDescent="0.25">
      <c r="A4" s="66" t="s">
        <v>37</v>
      </c>
      <c r="B4" s="66">
        <v>660</v>
      </c>
      <c r="C4" s="66" t="s">
        <v>38</v>
      </c>
      <c r="D4" s="75" t="s">
        <v>39</v>
      </c>
      <c r="E4" s="74">
        <v>44816</v>
      </c>
      <c r="F4" s="74">
        <v>44817</v>
      </c>
      <c r="G4" s="68">
        <f>VLOOKUP(A4,'[1]CONTRATOS '!$C$1:$CA$993,58,0)</f>
        <v>46624</v>
      </c>
      <c r="H4" s="69">
        <v>0</v>
      </c>
      <c r="I4" s="67" t="s">
        <v>20</v>
      </c>
      <c r="J4" s="67" t="s">
        <v>20</v>
      </c>
      <c r="K4" s="76" t="s">
        <v>24</v>
      </c>
      <c r="L4" s="67" t="s">
        <v>20</v>
      </c>
      <c r="M4" s="69">
        <v>0</v>
      </c>
      <c r="N4" s="69">
        <f t="shared" si="0"/>
        <v>0</v>
      </c>
      <c r="O4" s="65">
        <f>VLOOKUP(A4,'[1]CONTRATOS '!$C$1:$CA$993,46,0)</f>
        <v>0</v>
      </c>
      <c r="P4" s="65">
        <v>0</v>
      </c>
      <c r="Q4" s="69">
        <v>0</v>
      </c>
      <c r="R4" s="65">
        <f>VLOOKUP(A4,'[1]CONTRATOS '!$C$1:$CA$993,50,0)</f>
        <v>0</v>
      </c>
      <c r="S4" s="69">
        <v>0</v>
      </c>
      <c r="T4" s="72" t="str">
        <f>VLOOKUP(A4,'[1]CONTRATOS '!$C$1:$CA$993,34,0)</f>
        <v>N/A</v>
      </c>
      <c r="U4" s="73" t="s">
        <v>40</v>
      </c>
    </row>
    <row r="5" spans="1:21" ht="77.099999999999994" customHeight="1" x14ac:dyDescent="0.25">
      <c r="A5" s="77" t="s">
        <v>41</v>
      </c>
      <c r="B5" s="77">
        <v>714</v>
      </c>
      <c r="C5" s="66" t="s">
        <v>42</v>
      </c>
      <c r="D5" s="75" t="s">
        <v>43</v>
      </c>
      <c r="E5" s="74">
        <v>44837</v>
      </c>
      <c r="F5" s="74">
        <v>44839</v>
      </c>
      <c r="G5" s="68">
        <f>VLOOKUP(A5,'[1]CONTRATOS '!$C$1:$CA$993,58,0)</f>
        <v>46234</v>
      </c>
      <c r="H5" s="69">
        <v>522083100</v>
      </c>
      <c r="I5" s="78" t="s">
        <v>20</v>
      </c>
      <c r="J5" s="78" t="s">
        <v>23</v>
      </c>
      <c r="K5" s="67" t="s">
        <v>44</v>
      </c>
      <c r="L5" s="70">
        <f>+M5/H5</f>
        <v>0.31162506505190457</v>
      </c>
      <c r="M5" s="71">
        <v>162694180</v>
      </c>
      <c r="N5" s="71">
        <f t="shared" si="0"/>
        <v>359388920</v>
      </c>
      <c r="O5" s="65">
        <f>VLOOKUP(A5,'[1]CONTRATOS '!$C$1:$CA$993,46,0)</f>
        <v>0</v>
      </c>
      <c r="P5" s="65">
        <v>0</v>
      </c>
      <c r="Q5" s="69">
        <v>0</v>
      </c>
      <c r="R5" s="65">
        <f>VLOOKUP(A5,'[1]CONTRATOS '!$C$1:$CA$993,50,0)</f>
        <v>0</v>
      </c>
      <c r="S5" s="69">
        <v>522083100</v>
      </c>
      <c r="T5" s="72" t="str">
        <f>VLOOKUP(A5,'[1]CONTRATOS '!$C$1:$CA$993,34,0)</f>
        <v>N/A</v>
      </c>
      <c r="U5" s="73" t="s">
        <v>45</v>
      </c>
    </row>
    <row r="6" spans="1:21" ht="77.099999999999994" customHeight="1" x14ac:dyDescent="0.25">
      <c r="A6" s="77" t="s">
        <v>46</v>
      </c>
      <c r="B6" s="77">
        <v>713</v>
      </c>
      <c r="C6" s="66" t="s">
        <v>47</v>
      </c>
      <c r="D6" s="75" t="s">
        <v>48</v>
      </c>
      <c r="E6" s="74">
        <v>44839</v>
      </c>
      <c r="F6" s="74">
        <v>44840</v>
      </c>
      <c r="G6" s="68">
        <f>VLOOKUP(A6,'[1]CONTRATOS '!$C$1:$CA$993,58,0)</f>
        <v>46234</v>
      </c>
      <c r="H6" s="69">
        <v>133612500</v>
      </c>
      <c r="I6" s="78" t="s">
        <v>20</v>
      </c>
      <c r="J6" s="78" t="s">
        <v>23</v>
      </c>
      <c r="K6" s="67" t="s">
        <v>44</v>
      </c>
      <c r="L6" s="70">
        <f>+M6/H6</f>
        <v>0.38466730283468986</v>
      </c>
      <c r="M6" s="71">
        <f>53628160-2231800</f>
        <v>51396360</v>
      </c>
      <c r="N6" s="71">
        <f t="shared" si="0"/>
        <v>82216140</v>
      </c>
      <c r="O6" s="65">
        <f>VLOOKUP(A6,'[1]CONTRATOS '!$C$1:$CA$993,46,0)</f>
        <v>0</v>
      </c>
      <c r="P6" s="65">
        <v>0</v>
      </c>
      <c r="Q6" s="69">
        <v>0</v>
      </c>
      <c r="R6" s="65">
        <f>VLOOKUP(A6,'[1]CONTRATOS '!$C$1:$CA$993,50,0)</f>
        <v>0</v>
      </c>
      <c r="S6" s="69">
        <f>+H6+Q6</f>
        <v>133612500</v>
      </c>
      <c r="T6" s="72" t="str">
        <f>VLOOKUP(A6,'[1]CONTRATOS '!$C$1:$CA$993,34,0)</f>
        <v>N/A</v>
      </c>
      <c r="U6" s="73" t="s">
        <v>49</v>
      </c>
    </row>
    <row r="7" spans="1:21" ht="77.099999999999994" customHeight="1" x14ac:dyDescent="0.25">
      <c r="A7" s="77" t="s">
        <v>50</v>
      </c>
      <c r="B7" s="66">
        <v>807</v>
      </c>
      <c r="C7" s="66" t="s">
        <v>51</v>
      </c>
      <c r="D7" s="75" t="s">
        <v>52</v>
      </c>
      <c r="E7" s="74">
        <v>44895</v>
      </c>
      <c r="F7" s="74">
        <v>44896</v>
      </c>
      <c r="G7" s="68">
        <f>VLOOKUP(A7,'[1]CONTRATOS '!$C$1:$CA$993,58,0)</f>
        <v>46234</v>
      </c>
      <c r="H7" s="69">
        <v>70201346600</v>
      </c>
      <c r="I7" s="67" t="s">
        <v>20</v>
      </c>
      <c r="J7" s="67" t="s">
        <v>23</v>
      </c>
      <c r="K7" s="67" t="s">
        <v>24</v>
      </c>
      <c r="L7" s="70">
        <f>+M7/H7</f>
        <v>0.31007842661525242</v>
      </c>
      <c r="M7" s="71">
        <v>21767923100</v>
      </c>
      <c r="N7" s="71">
        <f>S7-M7</f>
        <v>50295468300</v>
      </c>
      <c r="O7" s="65">
        <v>2</v>
      </c>
      <c r="P7" s="65">
        <v>2</v>
      </c>
      <c r="Q7" s="69">
        <f>77585200+1784459600</f>
        <v>1862044800</v>
      </c>
      <c r="R7" s="65">
        <f>VLOOKUP(A7,'[1]CONTRATOS '!$C$1:$CA$993,50,0)</f>
        <v>0</v>
      </c>
      <c r="S7" s="69">
        <f t="shared" ref="S7:S13" si="1">+H7+Q7</f>
        <v>72063391400</v>
      </c>
      <c r="T7" s="72" t="str">
        <f>VLOOKUP(A7,'[1]CONTRATOS '!$C$1:$CA$993,34,0)</f>
        <v>N/A</v>
      </c>
      <c r="U7" s="73" t="s">
        <v>53</v>
      </c>
    </row>
    <row r="8" spans="1:21" ht="77.099999999999994" customHeight="1" x14ac:dyDescent="0.25">
      <c r="A8" s="50" t="s">
        <v>54</v>
      </c>
      <c r="B8" s="41">
        <v>811</v>
      </c>
      <c r="C8" s="41" t="s">
        <v>55</v>
      </c>
      <c r="D8" s="113" t="s">
        <v>56</v>
      </c>
      <c r="E8" s="51">
        <v>44895</v>
      </c>
      <c r="F8" s="51">
        <v>44896</v>
      </c>
      <c r="G8" s="110">
        <f>VLOOKUP(A8,'[1]CONTRATOS '!$C$1:$CA$993,58,0)</f>
        <v>45397</v>
      </c>
      <c r="H8" s="48">
        <v>126900911</v>
      </c>
      <c r="I8" s="109" t="s">
        <v>20</v>
      </c>
      <c r="J8" s="109" t="s">
        <v>21</v>
      </c>
      <c r="K8" s="109" t="s">
        <v>31</v>
      </c>
      <c r="L8" s="47">
        <f t="shared" ref="L8:L27" si="2">M8/S8</f>
        <v>0.77215256027332912</v>
      </c>
      <c r="M8" s="48">
        <v>143522031</v>
      </c>
      <c r="N8" s="48">
        <f>+S8-M8</f>
        <v>42350604</v>
      </c>
      <c r="O8" s="108">
        <v>3</v>
      </c>
      <c r="P8" s="108">
        <v>3</v>
      </c>
      <c r="Q8" s="48">
        <f>16621120+42350604</f>
        <v>58971724</v>
      </c>
      <c r="R8" s="108">
        <f>VLOOKUP(A8,'[1]CONTRATOS '!$C$1:$CA$993,50,0)</f>
        <v>152</v>
      </c>
      <c r="S8" s="48">
        <f t="shared" si="1"/>
        <v>185872635</v>
      </c>
      <c r="T8" s="111" t="str">
        <f>VLOOKUP(A8,'[1]CONTRATOS '!$C$1:$CA$993,34,0)</f>
        <v>Diana Rocío Oviedo Calderon</v>
      </c>
      <c r="U8" s="112" t="s">
        <v>57</v>
      </c>
    </row>
    <row r="9" spans="1:21" ht="77.099999999999994" customHeight="1" x14ac:dyDescent="0.25">
      <c r="A9" s="50" t="s">
        <v>68</v>
      </c>
      <c r="B9" s="41">
        <v>845</v>
      </c>
      <c r="C9" s="41" t="s">
        <v>69</v>
      </c>
      <c r="D9" s="114" t="s">
        <v>70</v>
      </c>
      <c r="E9" s="51">
        <v>44896</v>
      </c>
      <c r="F9" s="51">
        <v>44896</v>
      </c>
      <c r="G9" s="110">
        <f>VLOOKUP(A9,'[1]CONTRATOS '!$C$1:$CA$993,58,0)</f>
        <v>45397</v>
      </c>
      <c r="H9" s="48">
        <v>198174014</v>
      </c>
      <c r="I9" s="109" t="s">
        <v>20</v>
      </c>
      <c r="J9" s="41" t="s">
        <v>21</v>
      </c>
      <c r="K9" s="41" t="s">
        <v>71</v>
      </c>
      <c r="L9" s="47">
        <f t="shared" si="2"/>
        <v>0.77124337922438613</v>
      </c>
      <c r="M9" s="48">
        <v>222976656</v>
      </c>
      <c r="N9" s="48">
        <f>+S9-M9</f>
        <v>66136563</v>
      </c>
      <c r="O9" s="108">
        <v>3</v>
      </c>
      <c r="P9" s="108">
        <v>2</v>
      </c>
      <c r="Q9" s="48">
        <f>24802642+66136563</f>
        <v>90939205</v>
      </c>
      <c r="R9" s="108">
        <f>VLOOKUP(A9,'[1]CONTRATOS '!$C$1:$CA$993,50,0)</f>
        <v>152</v>
      </c>
      <c r="S9" s="48">
        <f t="shared" si="1"/>
        <v>289113219</v>
      </c>
      <c r="T9" s="111" t="str">
        <f>VLOOKUP(A9,'[1]CONTRATOS '!$C$1:$CA$993,34,0)</f>
        <v>Pedro Orlando Mora López</v>
      </c>
      <c r="U9" s="112" t="s">
        <v>72</v>
      </c>
    </row>
    <row r="10" spans="1:21" ht="77.099999999999994" customHeight="1" x14ac:dyDescent="0.25">
      <c r="A10" s="50" t="s">
        <v>77</v>
      </c>
      <c r="B10" s="41">
        <v>812</v>
      </c>
      <c r="C10" s="41" t="s">
        <v>78</v>
      </c>
      <c r="D10" s="113" t="s">
        <v>79</v>
      </c>
      <c r="E10" s="51">
        <v>44897</v>
      </c>
      <c r="F10" s="51">
        <v>44897</v>
      </c>
      <c r="G10" s="110">
        <f>VLOOKUP(A10,'[1]CONTRATOS '!$C$1:$CA$993,58,0)</f>
        <v>45397</v>
      </c>
      <c r="H10" s="48">
        <v>126900911</v>
      </c>
      <c r="I10" s="109" t="s">
        <v>20</v>
      </c>
      <c r="J10" s="109" t="s">
        <v>21</v>
      </c>
      <c r="K10" s="109" t="s">
        <v>31</v>
      </c>
      <c r="L10" s="47">
        <f t="shared" si="2"/>
        <v>0.77215253453098798</v>
      </c>
      <c r="M10" s="48">
        <v>143522010</v>
      </c>
      <c r="N10" s="48">
        <f>S10-M10</f>
        <v>42350604</v>
      </c>
      <c r="O10" s="108">
        <v>2</v>
      </c>
      <c r="P10" s="108">
        <v>2</v>
      </c>
      <c r="Q10" s="48">
        <f>-21+16621120+42350604</f>
        <v>58971703</v>
      </c>
      <c r="R10" s="108">
        <f>VLOOKUP(A10,'[1]CONTRATOS '!$C$1:$CA$993,50,0)</f>
        <v>152</v>
      </c>
      <c r="S10" s="48">
        <f t="shared" si="1"/>
        <v>185872614</v>
      </c>
      <c r="T10" s="111" t="str">
        <f>VLOOKUP(A10,'[1]CONTRATOS '!$C$1:$CA$993,34,0)</f>
        <v>N/A</v>
      </c>
      <c r="U10" s="112" t="s">
        <v>80</v>
      </c>
    </row>
    <row r="11" spans="1:21" ht="77.099999999999994" customHeight="1" x14ac:dyDescent="0.25">
      <c r="A11" s="50" t="s">
        <v>61</v>
      </c>
      <c r="B11" s="41">
        <v>813</v>
      </c>
      <c r="C11" s="41" t="s">
        <v>62</v>
      </c>
      <c r="D11" s="113" t="s">
        <v>63</v>
      </c>
      <c r="E11" s="51">
        <v>44896</v>
      </c>
      <c r="F11" s="51">
        <v>44897</v>
      </c>
      <c r="G11" s="110">
        <f>VLOOKUP(A11,'[1]CONTRATOS '!$C$1:$CA$993,58,0)</f>
        <v>45397</v>
      </c>
      <c r="H11" s="48">
        <v>55627760</v>
      </c>
      <c r="I11" s="109" t="s">
        <v>20</v>
      </c>
      <c r="J11" s="109" t="s">
        <v>21</v>
      </c>
      <c r="K11" s="109" t="s">
        <v>31</v>
      </c>
      <c r="L11" s="47">
        <f t="shared" si="2"/>
        <v>0.77215254564046432</v>
      </c>
      <c r="M11" s="48">
        <v>62913720</v>
      </c>
      <c r="N11" s="48">
        <f>S11-M11</f>
        <v>18564636</v>
      </c>
      <c r="O11" s="108">
        <v>2</v>
      </c>
      <c r="P11" s="108">
        <v>2</v>
      </c>
      <c r="Q11" s="48">
        <f>7285970+18564636-10</f>
        <v>25850596</v>
      </c>
      <c r="R11" s="108">
        <f>VLOOKUP(A11,'[1]CONTRATOS '!$C$1:$CA$993,50,0)</f>
        <v>152</v>
      </c>
      <c r="S11" s="48">
        <f t="shared" si="1"/>
        <v>81478356</v>
      </c>
      <c r="T11" s="111" t="str">
        <f>VLOOKUP(A11,'[1]CONTRATOS '!$C$1:$CA$993,34,0)</f>
        <v>N/A</v>
      </c>
      <c r="U11" s="112" t="s">
        <v>64</v>
      </c>
    </row>
    <row r="12" spans="1:21" ht="77.099999999999994" customHeight="1" x14ac:dyDescent="0.25">
      <c r="A12" s="139" t="s">
        <v>65</v>
      </c>
      <c r="B12" s="211">
        <v>825</v>
      </c>
      <c r="C12" s="211" t="s">
        <v>66</v>
      </c>
      <c r="D12" s="140" t="s">
        <v>58</v>
      </c>
      <c r="E12" s="141">
        <v>44896</v>
      </c>
      <c r="F12" s="141">
        <v>44897</v>
      </c>
      <c r="G12" s="142">
        <f>VLOOKUP(A12,'[1]CONTRATOS '!$C$1:$CA$993,58,0)</f>
        <v>45397</v>
      </c>
      <c r="H12" s="104">
        <v>86918393</v>
      </c>
      <c r="I12" s="143" t="s">
        <v>20</v>
      </c>
      <c r="J12" s="143" t="s">
        <v>21</v>
      </c>
      <c r="K12" s="143" t="s">
        <v>59</v>
      </c>
      <c r="L12" s="103">
        <f t="shared" si="2"/>
        <v>0.77215260447700662</v>
      </c>
      <c r="M12" s="104">
        <v>98302728</v>
      </c>
      <c r="N12" s="104">
        <f>+S12-M12</f>
        <v>29007246</v>
      </c>
      <c r="O12" s="144">
        <v>2</v>
      </c>
      <c r="P12" s="144">
        <v>2</v>
      </c>
      <c r="Q12" s="104">
        <f>+-3+11384338+29007246</f>
        <v>40391581</v>
      </c>
      <c r="R12" s="144">
        <f>VLOOKUP(A12,'[1]CONTRATOS '!$C$1:$CA$993,50,0)</f>
        <v>152</v>
      </c>
      <c r="S12" s="104">
        <f t="shared" si="1"/>
        <v>127309974</v>
      </c>
      <c r="T12" s="145" t="str">
        <f>VLOOKUP(A12,'[1]CONTRATOS '!$C$1:$CA$993,34,0)</f>
        <v>N/A</v>
      </c>
      <c r="U12" s="146" t="s">
        <v>67</v>
      </c>
    </row>
    <row r="13" spans="1:21" ht="77.099999999999994" customHeight="1" x14ac:dyDescent="0.25">
      <c r="A13" s="139" t="s">
        <v>73</v>
      </c>
      <c r="B13" s="211">
        <v>806</v>
      </c>
      <c r="C13" s="211" t="s">
        <v>74</v>
      </c>
      <c r="D13" s="140" t="s">
        <v>58</v>
      </c>
      <c r="E13" s="141">
        <v>44897</v>
      </c>
      <c r="F13" s="141">
        <v>44900</v>
      </c>
      <c r="G13" s="142">
        <f>VLOOKUP(A13,'[1]CONTRATOS '!$C$1:$CA$993,58,0)</f>
        <v>45397</v>
      </c>
      <c r="H13" s="104">
        <v>86918393</v>
      </c>
      <c r="I13" s="143" t="s">
        <v>20</v>
      </c>
      <c r="J13" s="143" t="s">
        <v>21</v>
      </c>
      <c r="K13" s="143" t="s">
        <v>75</v>
      </c>
      <c r="L13" s="103">
        <f t="shared" si="2"/>
        <v>0.77085159347914911</v>
      </c>
      <c r="M13" s="104">
        <v>97579914</v>
      </c>
      <c r="N13" s="104">
        <f>+S13-M13</f>
        <v>29007246</v>
      </c>
      <c r="O13" s="144">
        <v>2</v>
      </c>
      <c r="P13" s="144">
        <v>2</v>
      </c>
      <c r="Q13" s="104">
        <f>+-722817+11384338+29007246</f>
        <v>39668767</v>
      </c>
      <c r="R13" s="144">
        <f>VLOOKUP(A13,'[1]CONTRATOS '!$C$1:$CA$993,50,0)</f>
        <v>152</v>
      </c>
      <c r="S13" s="104">
        <f t="shared" si="1"/>
        <v>126587160</v>
      </c>
      <c r="T13" s="145" t="str">
        <f>VLOOKUP(A13,'[1]CONTRATOS '!$C$1:$CA$993,34,0)</f>
        <v>N/A</v>
      </c>
      <c r="U13" s="146" t="s">
        <v>76</v>
      </c>
    </row>
    <row r="14" spans="1:21" ht="77.099999999999994" customHeight="1" x14ac:dyDescent="0.25">
      <c r="A14" s="50" t="s">
        <v>81</v>
      </c>
      <c r="B14" s="41">
        <v>814</v>
      </c>
      <c r="C14" s="41" t="s">
        <v>82</v>
      </c>
      <c r="D14" s="113" t="s">
        <v>83</v>
      </c>
      <c r="E14" s="51">
        <v>44897</v>
      </c>
      <c r="F14" s="51">
        <v>44900</v>
      </c>
      <c r="G14" s="110">
        <f>VLOOKUP(A14,'[1]CONTRATOS '!$C$1:$CA$993,58,0)</f>
        <v>45397</v>
      </c>
      <c r="H14" s="48">
        <v>55627760</v>
      </c>
      <c r="I14" s="109" t="s">
        <v>20</v>
      </c>
      <c r="J14" s="109" t="s">
        <v>21</v>
      </c>
      <c r="K14" s="109" t="s">
        <v>84</v>
      </c>
      <c r="L14" s="47">
        <f t="shared" si="2"/>
        <v>0.77085153658258776</v>
      </c>
      <c r="M14" s="48">
        <v>62451120</v>
      </c>
      <c r="N14" s="48">
        <f t="shared" ref="N14:N27" si="3">S14-M14</f>
        <v>18564636</v>
      </c>
      <c r="O14" s="108">
        <v>2</v>
      </c>
      <c r="P14" s="108">
        <v>2</v>
      </c>
      <c r="Q14" s="48">
        <f>-462610+7285970+18564636</f>
        <v>25387996</v>
      </c>
      <c r="R14" s="108">
        <f>VLOOKUP(A14,'[1]CONTRATOS '!$C$1:$CA$993,50,0)</f>
        <v>152</v>
      </c>
      <c r="S14" s="48">
        <f>H14+Q14</f>
        <v>81015756</v>
      </c>
      <c r="T14" s="111" t="str">
        <f>VLOOKUP(A14,'[1]CONTRATOS '!$C$1:$CA$993,34,0)</f>
        <v>Paola Stephania Apolinar Caraballo</v>
      </c>
      <c r="U14" s="112" t="s">
        <v>85</v>
      </c>
    </row>
    <row r="15" spans="1:21" ht="77.099999999999994" customHeight="1" x14ac:dyDescent="0.25">
      <c r="A15" s="50" t="s">
        <v>86</v>
      </c>
      <c r="B15" s="41">
        <v>816</v>
      </c>
      <c r="C15" s="41" t="s">
        <v>87</v>
      </c>
      <c r="D15" s="113" t="s">
        <v>88</v>
      </c>
      <c r="E15" s="51">
        <v>44897</v>
      </c>
      <c r="F15" s="51">
        <v>44900</v>
      </c>
      <c r="G15" s="110">
        <f>VLOOKUP(A15,'[1]CONTRATOS '!$C$1:$CA$993,58,0)</f>
        <v>45397</v>
      </c>
      <c r="H15" s="48">
        <v>43459180</v>
      </c>
      <c r="I15" s="109" t="s">
        <v>20</v>
      </c>
      <c r="J15" s="109" t="s">
        <v>21</v>
      </c>
      <c r="K15" s="109" t="s">
        <v>89</v>
      </c>
      <c r="L15" s="47">
        <f t="shared" si="2"/>
        <v>0.76807056447244348</v>
      </c>
      <c r="M15" s="48">
        <v>48030974</v>
      </c>
      <c r="N15" s="48">
        <f t="shared" si="3"/>
        <v>14503611</v>
      </c>
      <c r="O15" s="108">
        <v>2</v>
      </c>
      <c r="P15" s="108">
        <v>2</v>
      </c>
      <c r="Q15" s="48">
        <f>-361407-758965+5692166+14503611</f>
        <v>19075405</v>
      </c>
      <c r="R15" s="108">
        <f>VLOOKUP(A15,'[1]CONTRATOS '!$C$1:$CA$993,50,0)</f>
        <v>152</v>
      </c>
      <c r="S15" s="48">
        <f>H15+Q15</f>
        <v>62534585</v>
      </c>
      <c r="T15" s="111" t="str">
        <f>VLOOKUP(A15,'[1]CONTRATOS '!$C$1:$CA$993,34,0)</f>
        <v>Freddy Alveiro Amaya Paez</v>
      </c>
      <c r="U15" s="112" t="s">
        <v>90</v>
      </c>
    </row>
    <row r="16" spans="1:21" ht="77.099999999999994" customHeight="1" x14ac:dyDescent="0.25">
      <c r="A16" s="50" t="s">
        <v>91</v>
      </c>
      <c r="B16" s="41">
        <v>817</v>
      </c>
      <c r="C16" s="41" t="s">
        <v>92</v>
      </c>
      <c r="D16" s="113" t="s">
        <v>88</v>
      </c>
      <c r="E16" s="51">
        <v>44897</v>
      </c>
      <c r="F16" s="51">
        <v>44900</v>
      </c>
      <c r="G16" s="110">
        <f>VLOOKUP(A16,'[1]CONTRATOS '!$C$1:$CA$993,58,0)</f>
        <v>45397</v>
      </c>
      <c r="H16" s="48">
        <v>43459180</v>
      </c>
      <c r="I16" s="109" t="s">
        <v>20</v>
      </c>
      <c r="J16" s="109" t="s">
        <v>21</v>
      </c>
      <c r="K16" s="109" t="s">
        <v>89</v>
      </c>
      <c r="L16" s="47">
        <f t="shared" si="2"/>
        <v>0.77039275780590966</v>
      </c>
      <c r="M16" s="48">
        <v>48663434</v>
      </c>
      <c r="N16" s="48">
        <f t="shared" si="3"/>
        <v>14503611</v>
      </c>
      <c r="O16" s="108">
        <v>2</v>
      </c>
      <c r="P16" s="108">
        <v>2</v>
      </c>
      <c r="Q16" s="48">
        <f>-361407-126505+5692166+14503611</f>
        <v>19707865</v>
      </c>
      <c r="R16" s="108">
        <f>VLOOKUP(A16,'[1]CONTRATOS '!$C$1:$CA$993,50,0)</f>
        <v>152</v>
      </c>
      <c r="S16" s="48">
        <f>+H16+Q16</f>
        <v>63167045</v>
      </c>
      <c r="T16" s="111" t="str">
        <f>VLOOKUP(A16,'[1]CONTRATOS '!$C$1:$CA$993,34,0)</f>
        <v>Luisa Fernanda Mojica Bohorquez</v>
      </c>
      <c r="U16" s="112" t="s">
        <v>93</v>
      </c>
    </row>
    <row r="17" spans="1:21" ht="77.099999999999994" customHeight="1" x14ac:dyDescent="0.25">
      <c r="A17" s="50" t="s">
        <v>97</v>
      </c>
      <c r="B17" s="41">
        <v>826</v>
      </c>
      <c r="C17" s="41" t="s">
        <v>98</v>
      </c>
      <c r="D17" s="113" t="s">
        <v>99</v>
      </c>
      <c r="E17" s="51">
        <v>44897</v>
      </c>
      <c r="F17" s="51">
        <v>44900</v>
      </c>
      <c r="G17" s="110">
        <f>VLOOKUP(A17,'[1]CONTRATOS '!$C$1:$CA$993,58,0)</f>
        <v>45397</v>
      </c>
      <c r="H17" s="48">
        <v>43459180</v>
      </c>
      <c r="I17" s="109" t="s">
        <v>20</v>
      </c>
      <c r="J17" s="109" t="s">
        <v>21</v>
      </c>
      <c r="K17" s="109" t="s">
        <v>89</v>
      </c>
      <c r="L17" s="47">
        <f>M17/S17</f>
        <v>0.76946948314145547</v>
      </c>
      <c r="M17" s="48">
        <v>48410450</v>
      </c>
      <c r="N17" s="48">
        <f t="shared" si="3"/>
        <v>14503611</v>
      </c>
      <c r="O17" s="108">
        <v>2</v>
      </c>
      <c r="P17" s="41">
        <v>2</v>
      </c>
      <c r="Q17" s="48">
        <f>5312677-361407+14503611</f>
        <v>19454881</v>
      </c>
      <c r="R17" s="108">
        <f>VLOOKUP(A17,'[1]CONTRATOS '!$C$1:$CA$993,50,0)</f>
        <v>152</v>
      </c>
      <c r="S17" s="48">
        <f>H17+Q17</f>
        <v>62914061</v>
      </c>
      <c r="T17" s="111" t="str">
        <f>VLOOKUP(A17,'[1]CONTRATOS '!$C$1:$CA$993,34,0)</f>
        <v>Eliana Yaneth Moscote Arias</v>
      </c>
      <c r="U17" s="112" t="s">
        <v>100</v>
      </c>
    </row>
    <row r="18" spans="1:21" ht="77.099999999999994" customHeight="1" x14ac:dyDescent="0.25">
      <c r="A18" s="50" t="s">
        <v>101</v>
      </c>
      <c r="B18" s="41">
        <v>827</v>
      </c>
      <c r="C18" s="41" t="s">
        <v>102</v>
      </c>
      <c r="D18" s="113" t="s">
        <v>99</v>
      </c>
      <c r="E18" s="51">
        <v>44897</v>
      </c>
      <c r="F18" s="51">
        <v>44900</v>
      </c>
      <c r="G18" s="110">
        <f>VLOOKUP(A18,'[1]CONTRATOS '!$C$1:$CA$993,58,0)</f>
        <v>45397</v>
      </c>
      <c r="H18" s="48">
        <v>43459180</v>
      </c>
      <c r="I18" s="109" t="s">
        <v>20</v>
      </c>
      <c r="J18" s="109" t="s">
        <v>21</v>
      </c>
      <c r="K18" s="109" t="s">
        <v>89</v>
      </c>
      <c r="L18" s="47">
        <f t="shared" si="2"/>
        <v>0.76993199931345768</v>
      </c>
      <c r="M18" s="48">
        <v>48536929</v>
      </c>
      <c r="N18" s="48">
        <f t="shared" si="3"/>
        <v>14503611</v>
      </c>
      <c r="O18" s="108">
        <v>2</v>
      </c>
      <c r="P18" s="108">
        <v>2</v>
      </c>
      <c r="Q18" s="48">
        <f>-361407-13+5439169+14503611</f>
        <v>19581360</v>
      </c>
      <c r="R18" s="108">
        <f>VLOOKUP(A18,'[1]CONTRATOS '!$C$1:$CA$993,50,0)</f>
        <v>152</v>
      </c>
      <c r="S18" s="48">
        <f>H18+Q18</f>
        <v>63040540</v>
      </c>
      <c r="T18" s="111" t="str">
        <f>VLOOKUP(A18,'[1]CONTRATOS '!$C$1:$CA$993,34,0)</f>
        <v>Laura Daniela Pardo Velandia
Oscar Alfredo Pardo León</v>
      </c>
      <c r="U18" s="112" t="s">
        <v>103</v>
      </c>
    </row>
    <row r="19" spans="1:21" ht="77.099999999999994" customHeight="1" x14ac:dyDescent="0.25">
      <c r="A19" s="50" t="s">
        <v>104</v>
      </c>
      <c r="B19" s="41">
        <v>828</v>
      </c>
      <c r="C19" s="41" t="s">
        <v>105</v>
      </c>
      <c r="D19" s="113" t="s">
        <v>99</v>
      </c>
      <c r="E19" s="51">
        <v>44897</v>
      </c>
      <c r="F19" s="51">
        <v>44900</v>
      </c>
      <c r="G19" s="110">
        <f>VLOOKUP(A19,'[1]CONTRATOS '!$C$1:$CA$993,58,0)</f>
        <v>45397</v>
      </c>
      <c r="H19" s="48">
        <v>43459180</v>
      </c>
      <c r="I19" s="109" t="s">
        <v>20</v>
      </c>
      <c r="J19" s="109" t="s">
        <v>21</v>
      </c>
      <c r="K19" s="109" t="s">
        <v>89</v>
      </c>
      <c r="L19" s="47">
        <f t="shared" si="2"/>
        <v>0.77039275780590966</v>
      </c>
      <c r="M19" s="48">
        <v>48663434</v>
      </c>
      <c r="N19" s="48">
        <f t="shared" si="3"/>
        <v>14503611</v>
      </c>
      <c r="O19" s="108">
        <v>2</v>
      </c>
      <c r="P19" s="108">
        <v>2</v>
      </c>
      <c r="Q19" s="48">
        <f>-361407-126505+5692166+14503611</f>
        <v>19707865</v>
      </c>
      <c r="R19" s="108">
        <f>VLOOKUP(A19,'[1]CONTRATOS '!$C$1:$CA$993,50,0)</f>
        <v>152</v>
      </c>
      <c r="S19" s="48">
        <f>+H19+Q19</f>
        <v>63167045</v>
      </c>
      <c r="T19" s="111" t="str">
        <f>VLOOKUP(A19,'[1]CONTRATOS '!$C$1:$CA$993,34,0)</f>
        <v>David Alejandro Bernal Escallón</v>
      </c>
      <c r="U19" s="112" t="s">
        <v>106</v>
      </c>
    </row>
    <row r="20" spans="1:21" ht="77.099999999999994" customHeight="1" x14ac:dyDescent="0.25">
      <c r="A20" s="50" t="s">
        <v>109</v>
      </c>
      <c r="B20" s="41">
        <v>849</v>
      </c>
      <c r="C20" s="41" t="s">
        <v>110</v>
      </c>
      <c r="D20" s="113" t="s">
        <v>111</v>
      </c>
      <c r="E20" s="51">
        <v>44897</v>
      </c>
      <c r="F20" s="51">
        <v>44900</v>
      </c>
      <c r="G20" s="110">
        <f>VLOOKUP(A20,'[1]CONTRATOS '!$C$1:$CA$993,58,0)</f>
        <v>45397</v>
      </c>
      <c r="H20" s="48">
        <v>43459180</v>
      </c>
      <c r="I20" s="109" t="s">
        <v>20</v>
      </c>
      <c r="J20" s="109" t="s">
        <v>21</v>
      </c>
      <c r="K20" s="109" t="s">
        <v>108</v>
      </c>
      <c r="L20" s="47">
        <f t="shared" si="2"/>
        <v>0.76807056447244348</v>
      </c>
      <c r="M20" s="48">
        <v>48030974</v>
      </c>
      <c r="N20" s="48">
        <f t="shared" si="3"/>
        <v>14503611</v>
      </c>
      <c r="O20" s="108">
        <v>2</v>
      </c>
      <c r="P20" s="108">
        <v>2</v>
      </c>
      <c r="Q20" s="48">
        <f>-361407+4933201+14503611</f>
        <v>19075405</v>
      </c>
      <c r="R20" s="108">
        <f>VLOOKUP(A20,'[1]CONTRATOS '!$C$1:$CA$993,50,0)</f>
        <v>152</v>
      </c>
      <c r="S20" s="48">
        <f>H20+Q20</f>
        <v>62534585</v>
      </c>
      <c r="T20" s="111" t="str">
        <f>VLOOKUP(A20,'[1]CONTRATOS '!$C$1:$CA$993,34,0)</f>
        <v>Daniel Esteban Burgos Patiño</v>
      </c>
      <c r="U20" s="112" t="s">
        <v>112</v>
      </c>
    </row>
    <row r="21" spans="1:21" ht="77.099999999999994" customHeight="1" x14ac:dyDescent="0.25">
      <c r="A21" s="50" t="s">
        <v>113</v>
      </c>
      <c r="B21" s="41">
        <v>850</v>
      </c>
      <c r="C21" s="41" t="s">
        <v>114</v>
      </c>
      <c r="D21" s="113" t="s">
        <v>111</v>
      </c>
      <c r="E21" s="51">
        <v>44897</v>
      </c>
      <c r="F21" s="51">
        <v>44900</v>
      </c>
      <c r="G21" s="110">
        <f>VLOOKUP(A21,'[1]CONTRATOS '!$C$1:$CA$993,58,0)</f>
        <v>45397</v>
      </c>
      <c r="H21" s="48">
        <v>43459180</v>
      </c>
      <c r="I21" s="109" t="s">
        <v>20</v>
      </c>
      <c r="J21" s="109" t="s">
        <v>21</v>
      </c>
      <c r="K21" s="109" t="s">
        <v>108</v>
      </c>
      <c r="L21" s="47">
        <f t="shared" si="2"/>
        <v>0.76728601524407336</v>
      </c>
      <c r="M21" s="48">
        <v>47820151</v>
      </c>
      <c r="N21" s="48">
        <f t="shared" si="3"/>
        <v>14503611</v>
      </c>
      <c r="O21" s="108">
        <v>2</v>
      </c>
      <c r="P21" s="41">
        <v>2</v>
      </c>
      <c r="Q21" s="48">
        <f>-1204690+5565661+14503611</f>
        <v>18864582</v>
      </c>
      <c r="R21" s="108">
        <f>VLOOKUP(A21,'[1]CONTRATOS '!$C$1:$CA$993,50,0)</f>
        <v>152</v>
      </c>
      <c r="S21" s="48">
        <f t="shared" ref="S21:S26" si="4">+H21+Q21</f>
        <v>62323762</v>
      </c>
      <c r="T21" s="111" t="str">
        <f>VLOOKUP(A21,'[1]CONTRATOS '!$C$1:$CA$993,34,0)</f>
        <v>Eduar Arbey Tovar Peña</v>
      </c>
      <c r="U21" s="112" t="s">
        <v>115</v>
      </c>
    </row>
    <row r="22" spans="1:21" ht="77.099999999999994" customHeight="1" x14ac:dyDescent="0.25">
      <c r="A22" s="50" t="s">
        <v>132</v>
      </c>
      <c r="B22" s="41">
        <v>815</v>
      </c>
      <c r="C22" s="42" t="s">
        <v>133</v>
      </c>
      <c r="D22" s="113" t="s">
        <v>134</v>
      </c>
      <c r="E22" s="51">
        <v>44900</v>
      </c>
      <c r="F22" s="51">
        <v>44901</v>
      </c>
      <c r="G22" s="110">
        <f>VLOOKUP(A22,'[1]CONTRATOS '!$C$1:$CA$993,58,0)</f>
        <v>45397</v>
      </c>
      <c r="H22" s="48">
        <v>55627760</v>
      </c>
      <c r="I22" s="109" t="s">
        <v>20</v>
      </c>
      <c r="J22" s="109" t="s">
        <v>21</v>
      </c>
      <c r="K22" s="109" t="s">
        <v>84</v>
      </c>
      <c r="L22" s="47">
        <f t="shared" si="2"/>
        <v>0.77041455892834909</v>
      </c>
      <c r="M22" s="48">
        <v>62296920</v>
      </c>
      <c r="N22" s="48">
        <f t="shared" si="3"/>
        <v>18564636</v>
      </c>
      <c r="O22" s="108">
        <f>VLOOKUP(A22,'[1]CONTRATOS '!$C$1:$CA$993,46,0)</f>
        <v>0</v>
      </c>
      <c r="P22" s="108">
        <v>0</v>
      </c>
      <c r="Q22" s="48">
        <f>-616810+7285970+18564636</f>
        <v>25233796</v>
      </c>
      <c r="R22" s="108">
        <f>VLOOKUP(A22,'[1]CONTRATOS '!$C$1:$CA$993,50,0)</f>
        <v>152</v>
      </c>
      <c r="S22" s="48">
        <f t="shared" si="4"/>
        <v>80861556</v>
      </c>
      <c r="T22" s="111" t="str">
        <f>VLOOKUP(A22,'[1]CONTRATOS '!$C$1:$CA$993,34,0)</f>
        <v>N/A</v>
      </c>
      <c r="U22" s="112" t="s">
        <v>135</v>
      </c>
    </row>
    <row r="23" spans="1:21" ht="77.099999999999994" customHeight="1" x14ac:dyDescent="0.25">
      <c r="A23" s="50" t="s">
        <v>182</v>
      </c>
      <c r="B23" s="41">
        <v>837</v>
      </c>
      <c r="C23" s="41" t="s">
        <v>183</v>
      </c>
      <c r="D23" s="113" t="s">
        <v>107</v>
      </c>
      <c r="E23" s="51">
        <v>44901</v>
      </c>
      <c r="F23" s="51">
        <v>44901</v>
      </c>
      <c r="G23" s="110">
        <f>VLOOKUP(A23,'[1]CONTRATOS '!$C$1:$CA$993,58,0)</f>
        <v>45397</v>
      </c>
      <c r="H23" s="48">
        <v>62581258</v>
      </c>
      <c r="I23" s="109" t="s">
        <v>20</v>
      </c>
      <c r="J23" s="109" t="s">
        <v>21</v>
      </c>
      <c r="K23" s="109" t="s">
        <v>108</v>
      </c>
      <c r="L23" s="47">
        <f t="shared" si="2"/>
        <v>0.76257393826805675</v>
      </c>
      <c r="M23" s="48">
        <v>68835023</v>
      </c>
      <c r="N23" s="48">
        <f t="shared" si="3"/>
        <v>21431664</v>
      </c>
      <c r="O23" s="108">
        <f>VLOOKUP(A23,'[1]CONTRATOS '!$C$1:$CA$993,46,0)</f>
        <v>0</v>
      </c>
      <c r="P23" s="108">
        <v>0</v>
      </c>
      <c r="Q23" s="48">
        <f>-1214338+8014556+20885211</f>
        <v>27685429</v>
      </c>
      <c r="R23" s="108">
        <f>VLOOKUP(A23,'[1]CONTRATOS '!$C$1:$CA$993,50,0)</f>
        <v>152</v>
      </c>
      <c r="S23" s="48">
        <f t="shared" si="4"/>
        <v>90266687</v>
      </c>
      <c r="T23" s="111" t="str">
        <f>VLOOKUP(A23,'[1]CONTRATOS '!$C$1:$CA$993,34,0)</f>
        <v>Diego Alejandro Duarte Escobar
Daniel Felipe Espitia Moreno</v>
      </c>
      <c r="U23" s="112" t="s">
        <v>184</v>
      </c>
    </row>
    <row r="24" spans="1:21" ht="77.099999999999994" customHeight="1" x14ac:dyDescent="0.25">
      <c r="A24" s="50" t="s">
        <v>161</v>
      </c>
      <c r="B24" s="41">
        <v>838</v>
      </c>
      <c r="C24" s="41" t="s">
        <v>162</v>
      </c>
      <c r="D24" s="113" t="s">
        <v>107</v>
      </c>
      <c r="E24" s="51">
        <v>44900</v>
      </c>
      <c r="F24" s="51">
        <v>44901</v>
      </c>
      <c r="G24" s="110">
        <f>VLOOKUP(A24,'[1]CONTRATOS '!$C$1:$CA$993,58,0)</f>
        <v>45397</v>
      </c>
      <c r="H24" s="48">
        <v>62581258</v>
      </c>
      <c r="I24" s="109" t="s">
        <v>20</v>
      </c>
      <c r="J24" s="109" t="s">
        <v>21</v>
      </c>
      <c r="K24" s="109" t="s">
        <v>108</v>
      </c>
      <c r="L24" s="47">
        <f t="shared" si="2"/>
        <v>0.76902721016663711</v>
      </c>
      <c r="M24" s="48">
        <v>69537609</v>
      </c>
      <c r="N24" s="48">
        <f t="shared" si="3"/>
        <v>20885211</v>
      </c>
      <c r="O24" s="108">
        <f>VLOOKUP(A24,'[1]CONTRATOS '!$C$1:$CA$993,46,0)</f>
        <v>0</v>
      </c>
      <c r="P24" s="108">
        <v>0</v>
      </c>
      <c r="Q24" s="48">
        <f>-693913+7650264+20885211</f>
        <v>27841562</v>
      </c>
      <c r="R24" s="108">
        <f>VLOOKUP(A24,'[1]CONTRATOS '!$C$1:$CA$993,50,0)</f>
        <v>152</v>
      </c>
      <c r="S24" s="48">
        <f t="shared" si="4"/>
        <v>90422820</v>
      </c>
      <c r="T24" s="111" t="str">
        <f>VLOOKUP(A24,'[1]CONTRATOS '!$C$1:$CA$993,34,0)</f>
        <v>David Felipe Guarín Hernández
Natalia Andrea Gonzalez Barreto</v>
      </c>
      <c r="U24" s="112" t="s">
        <v>163</v>
      </c>
    </row>
    <row r="25" spans="1:21" ht="77.099999999999994" customHeight="1" x14ac:dyDescent="0.25">
      <c r="A25" s="50" t="s">
        <v>164</v>
      </c>
      <c r="B25" s="41">
        <v>847</v>
      </c>
      <c r="C25" s="41" t="s">
        <v>165</v>
      </c>
      <c r="D25" s="113" t="s">
        <v>166</v>
      </c>
      <c r="E25" s="51">
        <v>44900</v>
      </c>
      <c r="F25" s="51">
        <v>44901</v>
      </c>
      <c r="G25" s="110">
        <f>VLOOKUP(A25,'[1]CONTRATOS '!$C$1:$CA$993,58,0)</f>
        <v>45397</v>
      </c>
      <c r="H25" s="48">
        <v>86917448</v>
      </c>
      <c r="I25" s="109" t="s">
        <v>20</v>
      </c>
      <c r="J25" s="109" t="s">
        <v>21</v>
      </c>
      <c r="K25" s="109" t="s">
        <v>31</v>
      </c>
      <c r="L25" s="47">
        <f t="shared" si="2"/>
        <v>0.77041471978867226</v>
      </c>
      <c r="M25" s="48">
        <v>97337896</v>
      </c>
      <c r="N25" s="48">
        <f t="shared" si="3"/>
        <v>29006907</v>
      </c>
      <c r="O25" s="108">
        <f>VLOOKUP(A25,'[1]CONTRATOS '!$C$1:$CA$993,46,0)</f>
        <v>0</v>
      </c>
      <c r="P25" s="108">
        <v>0</v>
      </c>
      <c r="Q25" s="48">
        <f>-963755+11384203+29006907</f>
        <v>39427355</v>
      </c>
      <c r="R25" s="108">
        <f>VLOOKUP(A25,'[1]CONTRATOS '!$C$1:$CA$993,50,0)</f>
        <v>152</v>
      </c>
      <c r="S25" s="48">
        <f t="shared" si="4"/>
        <v>126344803</v>
      </c>
      <c r="T25" s="111" t="str">
        <f>VLOOKUP(A25,'[1]CONTRATOS '!$C$1:$CA$993,34,0)</f>
        <v>N/A</v>
      </c>
      <c r="U25" s="112" t="s">
        <v>167</v>
      </c>
    </row>
    <row r="26" spans="1:21" ht="77.099999999999994" customHeight="1" x14ac:dyDescent="0.25">
      <c r="A26" s="50" t="s">
        <v>116</v>
      </c>
      <c r="B26" s="41">
        <v>851</v>
      </c>
      <c r="C26" s="41" t="s">
        <v>117</v>
      </c>
      <c r="D26" s="113" t="s">
        <v>118</v>
      </c>
      <c r="E26" s="51">
        <v>44897</v>
      </c>
      <c r="F26" s="51">
        <v>44901</v>
      </c>
      <c r="G26" s="110">
        <f>VLOOKUP(A26,'[1]CONTRATOS '!$C$1:$CA$993,58,0)</f>
        <v>45397</v>
      </c>
      <c r="H26" s="48">
        <v>43459180</v>
      </c>
      <c r="I26" s="109" t="s">
        <v>20</v>
      </c>
      <c r="J26" s="109" t="s">
        <v>21</v>
      </c>
      <c r="K26" s="109" t="s">
        <v>89</v>
      </c>
      <c r="L26" s="47">
        <f t="shared" si="2"/>
        <v>0.7704146960950029</v>
      </c>
      <c r="M26" s="48">
        <v>48669470</v>
      </c>
      <c r="N26" s="48">
        <f t="shared" si="3"/>
        <v>14503611</v>
      </c>
      <c r="O26" s="108">
        <v>2</v>
      </c>
      <c r="P26" s="108">
        <v>2</v>
      </c>
      <c r="Q26" s="48">
        <f>-481876+5692166+14503611</f>
        <v>19713901</v>
      </c>
      <c r="R26" s="108">
        <f>VLOOKUP(A26,'[1]CONTRATOS '!$C$1:$CA$993,50,0)</f>
        <v>152</v>
      </c>
      <c r="S26" s="48">
        <f t="shared" si="4"/>
        <v>63173081</v>
      </c>
      <c r="T26" s="111" t="str">
        <f>VLOOKUP(A26,'[1]CONTRATOS '!$C$1:$CA$993,34,0)</f>
        <v>Paula Alejandra Orozco Rincon</v>
      </c>
      <c r="U26" s="112" t="s">
        <v>119</v>
      </c>
    </row>
    <row r="27" spans="1:21" ht="77.099999999999994" customHeight="1" x14ac:dyDescent="0.25">
      <c r="A27" s="50" t="s">
        <v>123</v>
      </c>
      <c r="B27" s="41">
        <v>853</v>
      </c>
      <c r="C27" s="41" t="s">
        <v>124</v>
      </c>
      <c r="D27" s="113" t="s">
        <v>118</v>
      </c>
      <c r="E27" s="51">
        <v>44897</v>
      </c>
      <c r="F27" s="51">
        <v>44901</v>
      </c>
      <c r="G27" s="110">
        <f>VLOOKUP(A27,'[1]CONTRATOS '!$C$1:$CA$993,58,0)</f>
        <v>45397</v>
      </c>
      <c r="H27" s="48">
        <v>43459180</v>
      </c>
      <c r="I27" s="109" t="s">
        <v>20</v>
      </c>
      <c r="J27" s="109" t="s">
        <v>21</v>
      </c>
      <c r="K27" s="109" t="s">
        <v>89</v>
      </c>
      <c r="L27" s="47">
        <f t="shared" si="2"/>
        <v>0.76995402573487892</v>
      </c>
      <c r="M27" s="48">
        <v>48542965</v>
      </c>
      <c r="N27" s="48">
        <f t="shared" si="3"/>
        <v>14503611</v>
      </c>
      <c r="O27" s="108">
        <f>VLOOKUP(A27,'[1]CONTRATOS '!$C$1:$CA$993,46,0)</f>
        <v>0</v>
      </c>
      <c r="P27" s="108">
        <v>0</v>
      </c>
      <c r="Q27" s="48">
        <f>-481876+5565661+14503611</f>
        <v>19587396</v>
      </c>
      <c r="R27" s="108">
        <f>VLOOKUP(A27,'[1]CONTRATOS '!$C$1:$CA$993,50,0)</f>
        <v>152</v>
      </c>
      <c r="S27" s="48">
        <f>H27+Q27</f>
        <v>63046576</v>
      </c>
      <c r="T27" s="111" t="str">
        <f>VLOOKUP(A27,'[1]CONTRATOS '!$C$1:$CA$993,34,0)</f>
        <v xml:space="preserve">Manuel Alejandro Bedoya Torres </v>
      </c>
      <c r="U27" s="112" t="s">
        <v>125</v>
      </c>
    </row>
    <row r="28" spans="1:21" ht="77.099999999999994" customHeight="1" x14ac:dyDescent="0.25">
      <c r="A28" s="50" t="s">
        <v>126</v>
      </c>
      <c r="B28" s="41">
        <v>854</v>
      </c>
      <c r="C28" s="41" t="s">
        <v>127</v>
      </c>
      <c r="D28" s="113" t="s">
        <v>118</v>
      </c>
      <c r="E28" s="51">
        <v>44897</v>
      </c>
      <c r="F28" s="51">
        <v>44901</v>
      </c>
      <c r="G28" s="110">
        <f>VLOOKUP(A28,'[1]CONTRATOS '!$C$1:$CA$993,58,0)</f>
        <v>45397</v>
      </c>
      <c r="H28" s="48">
        <v>43459180</v>
      </c>
      <c r="I28" s="109" t="s">
        <v>20</v>
      </c>
      <c r="J28" s="109" t="s">
        <v>21</v>
      </c>
      <c r="K28" s="109" t="s">
        <v>89</v>
      </c>
      <c r="L28" s="47">
        <f>M28/S28</f>
        <v>0.76356938228525095</v>
      </c>
      <c r="M28" s="48">
        <v>47657508</v>
      </c>
      <c r="N28" s="48">
        <f>S28-M28</f>
        <v>14756608</v>
      </c>
      <c r="O28" s="108">
        <f>VLOOKUP(A28,'[1]CONTRATOS '!$C$1:$CA$993,46,0)</f>
        <v>0</v>
      </c>
      <c r="P28" s="108">
        <v>0</v>
      </c>
      <c r="Q28" s="48">
        <f>+-481876+4933201+14503611</f>
        <v>18954936</v>
      </c>
      <c r="R28" s="108">
        <f>VLOOKUP(A28,'[1]CONTRATOS '!$C$1:$CA$993,50,0)</f>
        <v>152</v>
      </c>
      <c r="S28" s="48">
        <f>H28+Q28</f>
        <v>62414116</v>
      </c>
      <c r="T28" s="111" t="str">
        <f>VLOOKUP(A28,'[1]CONTRATOS '!$C$1:$CA$993,34,0)</f>
        <v>Yeid Naydu Gomez Mendez
Luis Miguel Gutierrez Cordoba</v>
      </c>
      <c r="U28" s="112" t="s">
        <v>128</v>
      </c>
    </row>
    <row r="29" spans="1:21" ht="77.099999999999994" customHeight="1" x14ac:dyDescent="0.25">
      <c r="A29" s="139" t="s">
        <v>175</v>
      </c>
      <c r="B29" s="211">
        <v>883</v>
      </c>
      <c r="C29" s="211" t="s">
        <v>176</v>
      </c>
      <c r="D29" s="140" t="s">
        <v>177</v>
      </c>
      <c r="E29" s="141">
        <v>44900</v>
      </c>
      <c r="F29" s="141">
        <v>44901</v>
      </c>
      <c r="G29" s="142">
        <f>VLOOKUP(A29,'[1]CONTRATOS '!$C$1:$CA$993,58,0)</f>
        <v>45397</v>
      </c>
      <c r="H29" s="104">
        <v>86918393</v>
      </c>
      <c r="I29" s="143" t="s">
        <v>20</v>
      </c>
      <c r="J29" s="143" t="s">
        <v>21</v>
      </c>
      <c r="K29" s="143" t="s">
        <v>59</v>
      </c>
      <c r="L29" s="103">
        <f t="shared" ref="L29:L39" si="5">M29/S29</f>
        <v>0.77041461516751963</v>
      </c>
      <c r="M29" s="104">
        <v>97338976</v>
      </c>
      <c r="N29" s="104">
        <f>+S29-M29</f>
        <v>29007246</v>
      </c>
      <c r="O29" s="144">
        <f>VLOOKUP(A29,'[1]CONTRATOS '!$C$1:$CA$993,46,0)</f>
        <v>0</v>
      </c>
      <c r="P29" s="144">
        <v>0</v>
      </c>
      <c r="Q29" s="104">
        <f>-963755+11384338+29007246</f>
        <v>39427829</v>
      </c>
      <c r="R29" s="144">
        <f>VLOOKUP(A29,'[1]CONTRATOS '!$C$1:$CA$993,50,0)</f>
        <v>152</v>
      </c>
      <c r="S29" s="104">
        <f>H29+Q29</f>
        <v>126346222</v>
      </c>
      <c r="T29" s="145" t="str">
        <f>VLOOKUP(A29,'[1]CONTRATOS '!$C$1:$CA$993,34,0)</f>
        <v>N/A</v>
      </c>
      <c r="U29" s="146" t="s">
        <v>178</v>
      </c>
    </row>
    <row r="30" spans="1:21" ht="77.099999999999994" customHeight="1" x14ac:dyDescent="0.25">
      <c r="A30" s="50" t="s">
        <v>185</v>
      </c>
      <c r="B30" s="41">
        <v>839</v>
      </c>
      <c r="C30" s="41" t="s">
        <v>186</v>
      </c>
      <c r="D30" s="113" t="s">
        <v>107</v>
      </c>
      <c r="E30" s="51">
        <v>44901</v>
      </c>
      <c r="F30" s="51">
        <v>44902</v>
      </c>
      <c r="G30" s="110">
        <f>VLOOKUP(A30,'[1]CONTRATOS '!$C$1:$CA$993,58,0)</f>
        <v>45397</v>
      </c>
      <c r="H30" s="48">
        <v>62581258</v>
      </c>
      <c r="I30" s="109" t="s">
        <v>20</v>
      </c>
      <c r="J30" s="109" t="s">
        <v>21</v>
      </c>
      <c r="K30" s="109" t="s">
        <v>108</v>
      </c>
      <c r="L30" s="47">
        <f t="shared" si="5"/>
        <v>0.76951354885930368</v>
      </c>
      <c r="M30" s="48">
        <v>69728426</v>
      </c>
      <c r="N30" s="48">
        <f t="shared" ref="N30:N39" si="6">S30-M30</f>
        <v>20885217</v>
      </c>
      <c r="O30" s="108">
        <f>VLOOKUP(A30,'[1]CONTRATOS '!$C$1:$CA$993,46,0)</f>
        <v>0</v>
      </c>
      <c r="P30" s="108">
        <v>0</v>
      </c>
      <c r="Q30" s="48">
        <f>-867388+8014562+20885211</f>
        <v>28032385</v>
      </c>
      <c r="R30" s="108">
        <f>VLOOKUP(A30,'[1]CONTRATOS '!$C$1:$CA$993,50,0)</f>
        <v>152</v>
      </c>
      <c r="S30" s="48">
        <f>+H30+Q30</f>
        <v>90613643</v>
      </c>
      <c r="T30" s="111" t="str">
        <f>VLOOKUP(A30,'[1]CONTRATOS '!$C$1:$CA$993,34,0)</f>
        <v>Juan Camilo Coy Ulloa
Juan David Bedoya Ospina</v>
      </c>
      <c r="U30" s="112" t="s">
        <v>187</v>
      </c>
    </row>
    <row r="31" spans="1:21" ht="77.099999999999994" customHeight="1" x14ac:dyDescent="0.25">
      <c r="A31" s="118" t="s">
        <v>171</v>
      </c>
      <c r="B31" s="119">
        <v>867</v>
      </c>
      <c r="C31" s="119" t="s">
        <v>172</v>
      </c>
      <c r="D31" s="120" t="s">
        <v>173</v>
      </c>
      <c r="E31" s="121">
        <v>44900</v>
      </c>
      <c r="F31" s="121">
        <v>44902</v>
      </c>
      <c r="G31" s="122">
        <f>VLOOKUP(A31,'[1]CONTRATOS '!$C$1:$CA$993,58,0)</f>
        <v>45397</v>
      </c>
      <c r="H31" s="123">
        <v>39113268</v>
      </c>
      <c r="I31" s="124" t="s">
        <v>20</v>
      </c>
      <c r="J31" s="124" t="s">
        <v>21</v>
      </c>
      <c r="K31" s="124" t="s">
        <v>108</v>
      </c>
      <c r="L31" s="125">
        <f t="shared" si="5"/>
        <v>0.77198220230579573</v>
      </c>
      <c r="M31" s="123">
        <v>43807945</v>
      </c>
      <c r="N31" s="123">
        <f t="shared" si="6"/>
        <v>12939406</v>
      </c>
      <c r="O31" s="126">
        <f>VLOOKUP(A31,'[1]CONTRATOS '!$C$1:$CA$993,46,0)</f>
        <v>0</v>
      </c>
      <c r="P31" s="126">
        <v>0</v>
      </c>
      <c r="Q31" s="123">
        <f>-542113+5122947+13053249</f>
        <v>17634083</v>
      </c>
      <c r="R31" s="126">
        <f>VLOOKUP(A31,'[1]CONTRATOS '!$C$1:$CA$993,50,0)</f>
        <v>152</v>
      </c>
      <c r="S31" s="123">
        <f>H31+Q31</f>
        <v>56747351</v>
      </c>
      <c r="T31" s="127" t="str">
        <f>VLOOKUP(A31,'[1]CONTRATOS '!$C$1:$CA$993,34,0)</f>
        <v>Alison Camila González Ibañez</v>
      </c>
      <c r="U31" s="128" t="s">
        <v>174</v>
      </c>
    </row>
    <row r="32" spans="1:21" ht="77.099999999999994" customHeight="1" x14ac:dyDescent="0.25">
      <c r="A32" s="139" t="s">
        <v>194</v>
      </c>
      <c r="B32" s="211">
        <v>877</v>
      </c>
      <c r="C32" s="211" t="s">
        <v>195</v>
      </c>
      <c r="D32" s="140" t="s">
        <v>196</v>
      </c>
      <c r="E32" s="141">
        <v>44901</v>
      </c>
      <c r="F32" s="141">
        <v>44902</v>
      </c>
      <c r="G32" s="142">
        <f>VLOOKUP(A32,'[1]CONTRATOS '!$C$1:$CA$993,58,0)</f>
        <v>45397</v>
      </c>
      <c r="H32" s="104">
        <v>62581258</v>
      </c>
      <c r="I32" s="143" t="s">
        <v>20</v>
      </c>
      <c r="J32" s="143" t="s">
        <v>21</v>
      </c>
      <c r="K32" s="143" t="s">
        <v>59</v>
      </c>
      <c r="L32" s="103">
        <f t="shared" si="5"/>
        <v>0.76997601805317029</v>
      </c>
      <c r="M32" s="104">
        <v>69910587</v>
      </c>
      <c r="N32" s="104">
        <f t="shared" si="6"/>
        <v>20885211</v>
      </c>
      <c r="O32" s="144">
        <f>VLOOKUP(A32,'[1]CONTRATOS '!$C$1:$CA$993,46,0)</f>
        <v>0</v>
      </c>
      <c r="P32" s="144">
        <v>0</v>
      </c>
      <c r="Q32" s="104">
        <f>-867388+8196717+20885211</f>
        <v>28214540</v>
      </c>
      <c r="R32" s="144">
        <f>VLOOKUP(A32,'[1]CONTRATOS '!$C$1:$CA$993,50,0)</f>
        <v>152</v>
      </c>
      <c r="S32" s="104">
        <f>H32+Q32</f>
        <v>90795798</v>
      </c>
      <c r="T32" s="145" t="str">
        <f>VLOOKUP(A32,'[1]CONTRATOS '!$C$1:$CA$993,34,0)</f>
        <v>N/A</v>
      </c>
      <c r="U32" s="146" t="s">
        <v>197</v>
      </c>
    </row>
    <row r="33" spans="1:21" ht="77.099999999999994" customHeight="1" x14ac:dyDescent="0.25">
      <c r="A33" s="50" t="s">
        <v>218</v>
      </c>
      <c r="B33" s="41">
        <v>888</v>
      </c>
      <c r="C33" s="41" t="s">
        <v>219</v>
      </c>
      <c r="D33" s="113" t="s">
        <v>220</v>
      </c>
      <c r="E33" s="51">
        <v>44902</v>
      </c>
      <c r="F33" s="51">
        <v>44902</v>
      </c>
      <c r="G33" s="110">
        <f>VLOOKUP(A33,'[1]CONTRATOS '!$C$1:$CA$993,58,0)</f>
        <v>45397</v>
      </c>
      <c r="H33" s="48">
        <v>86918418</v>
      </c>
      <c r="I33" s="109" t="s">
        <v>20</v>
      </c>
      <c r="J33" s="109" t="s">
        <v>21</v>
      </c>
      <c r="K33" s="109" t="s">
        <v>221</v>
      </c>
      <c r="L33" s="47">
        <f t="shared" si="5"/>
        <v>0.76811514610144771</v>
      </c>
      <c r="M33" s="48">
        <v>96086073</v>
      </c>
      <c r="N33" s="48">
        <f t="shared" si="6"/>
        <v>29007246</v>
      </c>
      <c r="O33" s="108">
        <f>VLOOKUP(A33,'[1]CONTRATOS '!$C$1:$CA$993,46,0)</f>
        <v>0</v>
      </c>
      <c r="P33" s="41">
        <v>0</v>
      </c>
      <c r="Q33" s="48">
        <f>-1204693-25+10372373+29007246</f>
        <v>38174901</v>
      </c>
      <c r="R33" s="108">
        <f>VLOOKUP(A33,'[1]CONTRATOS '!$C$1:$CA$993,50,0)</f>
        <v>152</v>
      </c>
      <c r="S33" s="48">
        <f>H33+Q33</f>
        <v>125093319</v>
      </c>
      <c r="T33" s="111" t="str">
        <f>VLOOKUP(A33,'[1]CONTRATOS '!$C$1:$CA$993,34,0)</f>
        <v>Yamiht Fernando Ortiz Vargas</v>
      </c>
      <c r="U33" s="112" t="s">
        <v>222</v>
      </c>
    </row>
    <row r="34" spans="1:21" ht="77.099999999999994" customHeight="1" x14ac:dyDescent="0.25">
      <c r="A34" s="50" t="s">
        <v>94</v>
      </c>
      <c r="B34" s="41">
        <v>818</v>
      </c>
      <c r="C34" s="41" t="s">
        <v>95</v>
      </c>
      <c r="D34" s="113" t="s">
        <v>88</v>
      </c>
      <c r="E34" s="51">
        <v>44897</v>
      </c>
      <c r="F34" s="51">
        <v>44904</v>
      </c>
      <c r="G34" s="110">
        <f>VLOOKUP(A34,'[1]CONTRATOS '!$C$1:$CA$993,58,0)</f>
        <v>45397</v>
      </c>
      <c r="H34" s="48">
        <v>43459180</v>
      </c>
      <c r="I34" s="109" t="s">
        <v>20</v>
      </c>
      <c r="J34" s="109" t="s">
        <v>21</v>
      </c>
      <c r="K34" s="109" t="s">
        <v>89</v>
      </c>
      <c r="L34" s="47">
        <f t="shared" si="5"/>
        <v>0.76909369157883467</v>
      </c>
      <c r="M34" s="48">
        <v>48308063</v>
      </c>
      <c r="N34" s="48">
        <f t="shared" si="6"/>
        <v>14503612</v>
      </c>
      <c r="O34" s="108">
        <v>2</v>
      </c>
      <c r="P34" s="108">
        <v>2</v>
      </c>
      <c r="Q34" s="48">
        <f>-843282+5692166+14503611</f>
        <v>19352495</v>
      </c>
      <c r="R34" s="108">
        <f>VLOOKUP(A34,'[1]CONTRATOS '!$C$1:$CA$993,50,0)</f>
        <v>152</v>
      </c>
      <c r="S34" s="48">
        <f t="shared" ref="S34:S39" si="7">+H34+Q34</f>
        <v>62811675</v>
      </c>
      <c r="T34" s="111" t="str">
        <f>VLOOKUP(A34,'[1]CONTRATOS '!$C$1:$CA$993,34,0)</f>
        <v>N/A</v>
      </c>
      <c r="U34" s="112" t="s">
        <v>96</v>
      </c>
    </row>
    <row r="35" spans="1:21" ht="77.099999999999994" customHeight="1" x14ac:dyDescent="0.25">
      <c r="A35" s="50" t="s">
        <v>139</v>
      </c>
      <c r="B35" s="41">
        <v>820</v>
      </c>
      <c r="C35" s="41" t="s">
        <v>140</v>
      </c>
      <c r="D35" s="113" t="s">
        <v>88</v>
      </c>
      <c r="E35" s="51">
        <v>44900</v>
      </c>
      <c r="F35" s="51">
        <v>44904</v>
      </c>
      <c r="G35" s="110">
        <f>VLOOKUP(A35,'[1]CONTRATOS '!$C$1:$CA$993,58,0)</f>
        <v>45397</v>
      </c>
      <c r="H35" s="48">
        <v>43459180</v>
      </c>
      <c r="I35" s="109" t="s">
        <v>20</v>
      </c>
      <c r="J35" s="109" t="s">
        <v>21</v>
      </c>
      <c r="K35" s="109" t="s">
        <v>89</v>
      </c>
      <c r="L35" s="47">
        <f t="shared" si="5"/>
        <v>0.76531269354353926</v>
      </c>
      <c r="M35" s="48">
        <v>47296114</v>
      </c>
      <c r="N35" s="48">
        <f t="shared" si="6"/>
        <v>14503611</v>
      </c>
      <c r="O35" s="108">
        <f>VLOOKUP(A35,'[1]CONTRATOS '!$C$1:$CA$993,46,0)</f>
        <v>0</v>
      </c>
      <c r="P35" s="108">
        <v>0</v>
      </c>
      <c r="Q35" s="48">
        <f>-843283+4680217+14503611</f>
        <v>18340545</v>
      </c>
      <c r="R35" s="108">
        <f>VLOOKUP(A35,'[1]CONTRATOS '!$C$1:$CA$993,50,0)</f>
        <v>152</v>
      </c>
      <c r="S35" s="48">
        <f t="shared" si="7"/>
        <v>61799725</v>
      </c>
      <c r="T35" s="111" t="str">
        <f>VLOOKUP(A35,'[1]CONTRATOS '!$C$1:$CA$993,34,0)</f>
        <v>Hugo Armando Arenas Rodríguez</v>
      </c>
      <c r="U35" s="112" t="s">
        <v>141</v>
      </c>
    </row>
    <row r="36" spans="1:21" ht="77.099999999999994" customHeight="1" x14ac:dyDescent="0.25">
      <c r="A36" s="50" t="s">
        <v>142</v>
      </c>
      <c r="B36" s="41">
        <v>821</v>
      </c>
      <c r="C36" s="41" t="s">
        <v>143</v>
      </c>
      <c r="D36" s="113" t="s">
        <v>88</v>
      </c>
      <c r="E36" s="51">
        <v>44900</v>
      </c>
      <c r="F36" s="51">
        <v>44904</v>
      </c>
      <c r="G36" s="110">
        <f>VLOOKUP(A36,'[1]CONTRATOS '!$C$1:$CA$993,58,0)</f>
        <v>45397</v>
      </c>
      <c r="H36" s="48">
        <v>43459180</v>
      </c>
      <c r="I36" s="109" t="s">
        <v>20</v>
      </c>
      <c r="J36" s="109" t="s">
        <v>21</v>
      </c>
      <c r="K36" s="109" t="s">
        <v>89</v>
      </c>
      <c r="L36" s="47">
        <f t="shared" si="5"/>
        <v>0.76769015852961098</v>
      </c>
      <c r="M36" s="48">
        <v>47928574</v>
      </c>
      <c r="N36" s="48">
        <f t="shared" si="6"/>
        <v>14503611</v>
      </c>
      <c r="O36" s="108">
        <f>VLOOKUP(A36,'[1]CONTRATOS '!$C$1:$CA$993,46,0)</f>
        <v>0</v>
      </c>
      <c r="P36" s="108">
        <v>0</v>
      </c>
      <c r="Q36" s="48">
        <f>-843283+5312677+14503611</f>
        <v>18973005</v>
      </c>
      <c r="R36" s="108">
        <f>VLOOKUP(A36,'[1]CONTRATOS '!$C$1:$CA$993,50,0)</f>
        <v>152</v>
      </c>
      <c r="S36" s="48">
        <f t="shared" si="7"/>
        <v>62432185</v>
      </c>
      <c r="T36" s="111" t="str">
        <f>VLOOKUP(A36,'[1]CONTRATOS '!$C$1:$CA$993,34,0)</f>
        <v>Eliana Cuevas Mossos
Juan Camilo Pastran Villalba
Laura Melissa Magnussen González</v>
      </c>
      <c r="U36" s="112" t="s">
        <v>144</v>
      </c>
    </row>
    <row r="37" spans="1:21" ht="77.099999999999994" customHeight="1" x14ac:dyDescent="0.25">
      <c r="A37" s="50" t="s">
        <v>145</v>
      </c>
      <c r="B37" s="41">
        <v>822</v>
      </c>
      <c r="C37" s="186" t="s">
        <v>146</v>
      </c>
      <c r="D37" s="113" t="s">
        <v>147</v>
      </c>
      <c r="E37" s="51">
        <v>44900</v>
      </c>
      <c r="F37" s="51">
        <v>44904</v>
      </c>
      <c r="G37" s="110">
        <f>VLOOKUP(A37,'[1]CONTRATOS '!$C$1:$CA$993,58,0)</f>
        <v>45397</v>
      </c>
      <c r="H37" s="48">
        <v>43459180</v>
      </c>
      <c r="I37" s="109" t="s">
        <v>20</v>
      </c>
      <c r="J37" s="109" t="s">
        <v>21</v>
      </c>
      <c r="K37" s="109" t="s">
        <v>108</v>
      </c>
      <c r="L37" s="47">
        <f t="shared" si="5"/>
        <v>0.76815988292079773</v>
      </c>
      <c r="M37" s="48">
        <v>48055066</v>
      </c>
      <c r="N37" s="48">
        <f t="shared" si="6"/>
        <v>14503611</v>
      </c>
      <c r="O37" s="108">
        <f>VLOOKUP(A37,'[1]CONTRATOS '!$C$1:$CA$993,46,0)</f>
        <v>0</v>
      </c>
      <c r="P37" s="108">
        <v>0</v>
      </c>
      <c r="Q37" s="48">
        <f>-843283+5439169+14503611</f>
        <v>19099497</v>
      </c>
      <c r="R37" s="108">
        <f>VLOOKUP(A37,'[1]CONTRATOS '!$C$1:$CA$993,50,0)</f>
        <v>152</v>
      </c>
      <c r="S37" s="48">
        <f t="shared" si="7"/>
        <v>62558677</v>
      </c>
      <c r="T37" s="111" t="str">
        <f>VLOOKUP(A37,'[1]CONTRATOS '!$C$1:$CA$993,34,0)</f>
        <v>Yurany Alexandra Cuellar Pinzón</v>
      </c>
      <c r="U37" s="112" t="s">
        <v>148</v>
      </c>
    </row>
    <row r="38" spans="1:21" ht="77.099999999999994" customHeight="1" x14ac:dyDescent="0.25">
      <c r="A38" s="50" t="s">
        <v>149</v>
      </c>
      <c r="B38" s="41">
        <v>823</v>
      </c>
      <c r="C38" s="41" t="s">
        <v>150</v>
      </c>
      <c r="D38" s="113" t="s">
        <v>147</v>
      </c>
      <c r="E38" s="51">
        <v>44900</v>
      </c>
      <c r="F38" s="51">
        <v>44904</v>
      </c>
      <c r="G38" s="110">
        <f>VLOOKUP(A38,'[1]CONTRATOS '!$C$1:$CA$993,58,0)</f>
        <v>45397</v>
      </c>
      <c r="H38" s="48">
        <v>43459180</v>
      </c>
      <c r="I38" s="109" t="s">
        <v>20</v>
      </c>
      <c r="J38" s="109" t="s">
        <v>21</v>
      </c>
      <c r="K38" s="109" t="s">
        <v>108</v>
      </c>
      <c r="L38" s="47">
        <f t="shared" si="5"/>
        <v>0.76626949518029908</v>
      </c>
      <c r="M38" s="48">
        <v>47549098</v>
      </c>
      <c r="N38" s="48">
        <f t="shared" si="6"/>
        <v>14503611</v>
      </c>
      <c r="O38" s="108">
        <f>VLOOKUP(A38,'[1]CONTRATOS '!$C$1:$CA$993,46,0)</f>
        <v>0</v>
      </c>
      <c r="P38" s="108">
        <v>0</v>
      </c>
      <c r="Q38" s="48">
        <f>-843283+4933201+14503611</f>
        <v>18593529</v>
      </c>
      <c r="R38" s="108">
        <f>VLOOKUP(A38,'[1]CONTRATOS '!$C$1:$CA$993,50,0)</f>
        <v>152</v>
      </c>
      <c r="S38" s="48">
        <f t="shared" si="7"/>
        <v>62052709</v>
      </c>
      <c r="T38" s="111" t="str">
        <f>VLOOKUP(A38,'[1]CONTRATOS '!$C$1:$CA$993,34,0)</f>
        <v>Dayana Lorena Olarte Santamaria</v>
      </c>
      <c r="U38" s="112" t="s">
        <v>151</v>
      </c>
    </row>
    <row r="39" spans="1:21" ht="77.099999999999994" customHeight="1" x14ac:dyDescent="0.25">
      <c r="A39" s="50" t="s">
        <v>152</v>
      </c>
      <c r="B39" s="41">
        <v>824</v>
      </c>
      <c r="C39" s="41" t="s">
        <v>153</v>
      </c>
      <c r="D39" s="113" t="s">
        <v>111</v>
      </c>
      <c r="E39" s="51">
        <v>44900</v>
      </c>
      <c r="F39" s="51">
        <v>44904</v>
      </c>
      <c r="G39" s="110">
        <f>VLOOKUP(A39,'[1]CONTRATOS '!$C$1:$CA$993,58,0)</f>
        <v>45397</v>
      </c>
      <c r="H39" s="48">
        <v>43459180</v>
      </c>
      <c r="I39" s="109" t="s">
        <v>20</v>
      </c>
      <c r="J39" s="109" t="s">
        <v>21</v>
      </c>
      <c r="K39" s="109" t="s">
        <v>108</v>
      </c>
      <c r="L39" s="47">
        <f t="shared" si="5"/>
        <v>0.76909370382327336</v>
      </c>
      <c r="M39" s="48">
        <v>48308063</v>
      </c>
      <c r="N39" s="48">
        <f t="shared" si="6"/>
        <v>14503611</v>
      </c>
      <c r="O39" s="108">
        <f>VLOOKUP(A39,'[1]CONTRATOS '!$C$1:$CA$993,46,0)</f>
        <v>0</v>
      </c>
      <c r="P39" s="108">
        <v>0</v>
      </c>
      <c r="Q39" s="48">
        <f>14503611-843283+5692166</f>
        <v>19352494</v>
      </c>
      <c r="R39" s="108">
        <f>VLOOKUP(A39,'[1]CONTRATOS '!$C$1:$CA$993,50,0)</f>
        <v>152</v>
      </c>
      <c r="S39" s="48">
        <f t="shared" si="7"/>
        <v>62811674</v>
      </c>
      <c r="T39" s="111" t="str">
        <f>VLOOKUP(A39,'[1]CONTRATOS '!$C$1:$CA$993,34,0)</f>
        <v>N/A</v>
      </c>
      <c r="U39" s="112" t="s">
        <v>154</v>
      </c>
    </row>
    <row r="40" spans="1:21" ht="77.099999999999994" customHeight="1" x14ac:dyDescent="0.25">
      <c r="A40" s="50" t="s">
        <v>226</v>
      </c>
      <c r="B40" s="41">
        <v>833</v>
      </c>
      <c r="C40" s="41" t="s">
        <v>227</v>
      </c>
      <c r="D40" s="113" t="s">
        <v>147</v>
      </c>
      <c r="E40" s="51">
        <v>44903</v>
      </c>
      <c r="F40" s="51">
        <v>44904</v>
      </c>
      <c r="G40" s="110">
        <f>VLOOKUP(A40,'[1]CONTRATOS '!$C$1:$CA$993,58,0)</f>
        <v>45397</v>
      </c>
      <c r="H40" s="48">
        <v>43459180</v>
      </c>
      <c r="I40" s="109" t="s">
        <v>20</v>
      </c>
      <c r="J40" s="109" t="s">
        <v>21</v>
      </c>
      <c r="K40" s="109" t="s">
        <v>89</v>
      </c>
      <c r="L40" s="47">
        <f t="shared" ref="L40:L50" si="8">M40/S40</f>
        <v>0.76769011015666733</v>
      </c>
      <c r="M40" s="48">
        <v>47928561</v>
      </c>
      <c r="N40" s="48">
        <f t="shared" ref="N40:N50" si="9">S40-M40</f>
        <v>14503611</v>
      </c>
      <c r="O40" s="108">
        <f>VLOOKUP(A40,'[1]CONTRATOS '!$C$1:$CA$993,46,0)</f>
        <v>0</v>
      </c>
      <c r="P40" s="108">
        <v>0</v>
      </c>
      <c r="Q40" s="48">
        <f>-843283-126492+5439156+14503611</f>
        <v>18972992</v>
      </c>
      <c r="R40" s="108">
        <f>VLOOKUP(A40,'[1]CONTRATOS '!$C$1:$CA$993,50,0)</f>
        <v>152</v>
      </c>
      <c r="S40" s="48">
        <f>H40+Q40</f>
        <v>62432172</v>
      </c>
      <c r="T40" s="111" t="str">
        <f>VLOOKUP(A40,'[1]CONTRATOS '!$C$1:$CA$993,34,0)</f>
        <v>Jhonatan Camilo Tabares Lopez
Yelixa Del Mar Velasquez Rico
Michel Atalia Quiñones Padilla</v>
      </c>
      <c r="U40" s="112" t="s">
        <v>228</v>
      </c>
    </row>
    <row r="41" spans="1:21" ht="77.099999999999994" customHeight="1" x14ac:dyDescent="0.25">
      <c r="A41" s="50" t="s">
        <v>120</v>
      </c>
      <c r="B41" s="41">
        <v>852</v>
      </c>
      <c r="C41" s="41" t="s">
        <v>121</v>
      </c>
      <c r="D41" s="113" t="s">
        <v>118</v>
      </c>
      <c r="E41" s="51">
        <v>44897</v>
      </c>
      <c r="F41" s="51">
        <v>44904</v>
      </c>
      <c r="G41" s="110">
        <f>VLOOKUP(A41,'[1]CONTRATOS '!$C$1:$CA$993,58,0)</f>
        <v>45397</v>
      </c>
      <c r="H41" s="48">
        <v>43459180</v>
      </c>
      <c r="I41" s="109" t="s">
        <v>20</v>
      </c>
      <c r="J41" s="109" t="s">
        <v>21</v>
      </c>
      <c r="K41" s="109" t="s">
        <v>89</v>
      </c>
      <c r="L41" s="47">
        <f t="shared" si="8"/>
        <v>0.76815988292079773</v>
      </c>
      <c r="M41" s="48">
        <v>48055066</v>
      </c>
      <c r="N41" s="48">
        <f t="shared" si="9"/>
        <v>14503611</v>
      </c>
      <c r="O41" s="108">
        <v>2</v>
      </c>
      <c r="P41" s="108">
        <v>2</v>
      </c>
      <c r="Q41" s="48">
        <f>-843283+5439169+14503611</f>
        <v>19099497</v>
      </c>
      <c r="R41" s="108">
        <f>VLOOKUP(A41,'[1]CONTRATOS '!$C$1:$CA$993,50,0)</f>
        <v>152</v>
      </c>
      <c r="S41" s="48">
        <f>+H41+Q41</f>
        <v>62558677</v>
      </c>
      <c r="T41" s="111" t="str">
        <f>VLOOKUP(A41,'[1]CONTRATOS '!$C$1:$CA$993,34,0)</f>
        <v>Jose Miguel Guerra Rosado
Jamer Andrés Martínez Viloria 
Yelixa Del Mar Velásquez Rico</v>
      </c>
      <c r="U41" s="112" t="s">
        <v>122</v>
      </c>
    </row>
    <row r="42" spans="1:21" ht="77.099999999999994" customHeight="1" x14ac:dyDescent="0.25">
      <c r="A42" s="50" t="s">
        <v>229</v>
      </c>
      <c r="B42" s="41">
        <v>886</v>
      </c>
      <c r="C42" s="41" t="s">
        <v>230</v>
      </c>
      <c r="D42" s="113" t="s">
        <v>231</v>
      </c>
      <c r="E42" s="51">
        <v>44903</v>
      </c>
      <c r="F42" s="51">
        <v>44904</v>
      </c>
      <c r="G42" s="110">
        <f>VLOOKUP(A42,'[1]CONTRATOS '!$C$1:$CA$993,58,0)</f>
        <v>45397</v>
      </c>
      <c r="H42" s="48">
        <v>62581258</v>
      </c>
      <c r="I42" s="109" t="s">
        <v>20</v>
      </c>
      <c r="J42" s="109" t="s">
        <v>21</v>
      </c>
      <c r="K42" s="109" t="s">
        <v>221</v>
      </c>
      <c r="L42" s="47">
        <f t="shared" si="8"/>
        <v>0.76909367601895828</v>
      </c>
      <c r="M42" s="48">
        <v>69563637</v>
      </c>
      <c r="N42" s="48">
        <f t="shared" si="9"/>
        <v>20885211</v>
      </c>
      <c r="O42" s="108">
        <f>VLOOKUP(A42,'[1]CONTRATOS '!$C$1:$CA$993,46,0)</f>
        <v>0</v>
      </c>
      <c r="P42" s="108">
        <v>0</v>
      </c>
      <c r="Q42" s="48">
        <f>-1214338+8196717+20885211</f>
        <v>27867590</v>
      </c>
      <c r="R42" s="108">
        <f>VLOOKUP(A42,'[1]CONTRATOS '!$C$1:$CA$993,50,0)</f>
        <v>152</v>
      </c>
      <c r="S42" s="48">
        <f>H42+Q42</f>
        <v>90448848</v>
      </c>
      <c r="T42" s="111" t="str">
        <f>VLOOKUP(A42,'[1]CONTRATOS '!$C$1:$CA$993,34,0)</f>
        <v>N/A</v>
      </c>
      <c r="U42" s="112" t="s">
        <v>232</v>
      </c>
    </row>
    <row r="43" spans="1:21" ht="77.099999999999994" customHeight="1" x14ac:dyDescent="0.25">
      <c r="A43" s="217" t="s">
        <v>1168</v>
      </c>
      <c r="B43" s="41">
        <v>889</v>
      </c>
      <c r="C43" s="219" t="s">
        <v>1170</v>
      </c>
      <c r="D43" s="220" t="s">
        <v>1172</v>
      </c>
      <c r="E43" s="214">
        <v>44902</v>
      </c>
      <c r="F43" s="216">
        <v>44904</v>
      </c>
      <c r="G43" s="216">
        <v>45397</v>
      </c>
      <c r="H43" s="187">
        <v>62581258</v>
      </c>
      <c r="I43" s="204" t="s">
        <v>20</v>
      </c>
      <c r="J43" s="204" t="s">
        <v>20</v>
      </c>
      <c r="K43" s="218" t="s">
        <v>1173</v>
      </c>
      <c r="L43" s="205">
        <f t="shared" si="8"/>
        <v>0.76909367601895828</v>
      </c>
      <c r="M43" s="206">
        <v>69563637</v>
      </c>
      <c r="N43" s="206">
        <f t="shared" si="9"/>
        <v>20885211</v>
      </c>
      <c r="O43" s="204">
        <v>0</v>
      </c>
      <c r="P43" s="204">
        <v>0</v>
      </c>
      <c r="Q43" s="48">
        <f>-1214338+8196717+20885211</f>
        <v>27867590</v>
      </c>
      <c r="R43" s="204">
        <v>0</v>
      </c>
      <c r="S43" s="48">
        <f>H43+Q43</f>
        <v>90448848</v>
      </c>
      <c r="T43" s="204" t="s">
        <v>20</v>
      </c>
      <c r="U43" s="215" t="s">
        <v>1175</v>
      </c>
    </row>
    <row r="44" spans="1:21" ht="77.099999999999994" customHeight="1" x14ac:dyDescent="0.25">
      <c r="A44" s="50" t="s">
        <v>198</v>
      </c>
      <c r="B44" s="41">
        <v>831</v>
      </c>
      <c r="C44" s="41" t="s">
        <v>199</v>
      </c>
      <c r="D44" s="113" t="s">
        <v>147</v>
      </c>
      <c r="E44" s="51">
        <v>44902</v>
      </c>
      <c r="F44" s="51">
        <v>44907</v>
      </c>
      <c r="G44" s="110">
        <f>VLOOKUP(A44,'[1]CONTRATOS '!$C$1:$CA$993,58,0)</f>
        <v>45397</v>
      </c>
      <c r="H44" s="48">
        <v>43459180</v>
      </c>
      <c r="I44" s="109" t="s">
        <v>20</v>
      </c>
      <c r="J44" s="109" t="s">
        <v>21</v>
      </c>
      <c r="K44" s="109" t="s">
        <v>89</v>
      </c>
      <c r="L44" s="47">
        <f t="shared" si="8"/>
        <v>0.76775742207795528</v>
      </c>
      <c r="M44" s="48">
        <v>47946656</v>
      </c>
      <c r="N44" s="48">
        <f t="shared" si="9"/>
        <v>14503611</v>
      </c>
      <c r="O44" s="108">
        <f>VLOOKUP(A44,'[1]CONTRATOS '!$C$1:$CA$993,46,0)</f>
        <v>0</v>
      </c>
      <c r="P44" s="108">
        <v>0</v>
      </c>
      <c r="Q44" s="48">
        <f>-1204690+5692166+14503611</f>
        <v>18991087</v>
      </c>
      <c r="R44" s="108">
        <f>VLOOKUP(A44,'[1]CONTRATOS '!$C$1:$CA$993,50,0)</f>
        <v>152</v>
      </c>
      <c r="S44" s="48">
        <f>H44+Q44</f>
        <v>62450267</v>
      </c>
      <c r="T44" s="111" t="str">
        <f>VLOOKUP(A44,'[1]CONTRATOS '!$C$1:$CA$993,34,0)</f>
        <v xml:space="preserve">Karen Dayana Rosero Álvarez </v>
      </c>
      <c r="U44" s="112" t="s">
        <v>200</v>
      </c>
    </row>
    <row r="45" spans="1:21" ht="77.099999999999994" customHeight="1" x14ac:dyDescent="0.25">
      <c r="A45" s="50" t="s">
        <v>201</v>
      </c>
      <c r="B45" s="41">
        <v>834</v>
      </c>
      <c r="C45" s="41" t="s">
        <v>202</v>
      </c>
      <c r="D45" s="113" t="s">
        <v>99</v>
      </c>
      <c r="E45" s="51">
        <v>44902</v>
      </c>
      <c r="F45" s="51">
        <v>44907</v>
      </c>
      <c r="G45" s="110">
        <f>VLOOKUP(A45,'[1]CONTRATOS '!$C$1:$CA$993,58,0)</f>
        <v>45397</v>
      </c>
      <c r="H45" s="48">
        <v>43459180</v>
      </c>
      <c r="I45" s="109" t="s">
        <v>20</v>
      </c>
      <c r="J45" s="109" t="s">
        <v>21</v>
      </c>
      <c r="K45" s="109" t="s">
        <v>89</v>
      </c>
      <c r="L45" s="47">
        <f t="shared" si="8"/>
        <v>0.76681269079117109</v>
      </c>
      <c r="M45" s="48">
        <v>47693646</v>
      </c>
      <c r="N45" s="48">
        <f t="shared" si="9"/>
        <v>14503611</v>
      </c>
      <c r="O45" s="108">
        <f>VLOOKUP(A45,'[1]CONTRATOS '!$C$1:$CA$993,46,0)</f>
        <v>0</v>
      </c>
      <c r="P45" s="108">
        <v>0</v>
      </c>
      <c r="Q45" s="48">
        <f>-126505-1204690+5565661+14503611</f>
        <v>18738077</v>
      </c>
      <c r="R45" s="108">
        <f>VLOOKUP(A45,'[1]CONTRATOS '!$C$1:$CA$993,50,0)</f>
        <v>152</v>
      </c>
      <c r="S45" s="48">
        <f>H45+Q45</f>
        <v>62197257</v>
      </c>
      <c r="T45" s="111" t="str">
        <f>VLOOKUP(A45,'[1]CONTRATOS '!$C$1:$CA$993,34,0)</f>
        <v xml:space="preserve">Claudia Fernanda Cardenas Caicedo
Daniel Eduardo Prens Molina </v>
      </c>
      <c r="U45" s="112" t="s">
        <v>203</v>
      </c>
    </row>
    <row r="46" spans="1:21" ht="77.099999999999994" customHeight="1" x14ac:dyDescent="0.25">
      <c r="A46" s="50" t="s">
        <v>179</v>
      </c>
      <c r="B46" s="41">
        <v>835</v>
      </c>
      <c r="C46" s="41" t="s">
        <v>180</v>
      </c>
      <c r="D46" s="113" t="s">
        <v>107</v>
      </c>
      <c r="E46" s="51">
        <v>44901</v>
      </c>
      <c r="F46" s="51">
        <v>44907</v>
      </c>
      <c r="G46" s="110">
        <f>VLOOKUP(A46,'[1]CONTRATOS '!$C$1:$CA$993,58,0)</f>
        <v>45397</v>
      </c>
      <c r="H46" s="48">
        <v>62581258</v>
      </c>
      <c r="I46" s="109" t="s">
        <v>20</v>
      </c>
      <c r="J46" s="109" t="s">
        <v>21</v>
      </c>
      <c r="K46" s="109" t="s">
        <v>108</v>
      </c>
      <c r="L46" s="47">
        <f t="shared" si="8"/>
        <v>0.76728600685341075</v>
      </c>
      <c r="M46" s="48">
        <v>68861051</v>
      </c>
      <c r="N46" s="48">
        <f t="shared" si="9"/>
        <v>20885211</v>
      </c>
      <c r="O46" s="108">
        <f>VLOOKUP(A46,'[1]CONTRATOS '!$C$1:$CA$993,46,0)</f>
        <v>0</v>
      </c>
      <c r="P46" s="108">
        <v>0</v>
      </c>
      <c r="Q46" s="48">
        <f>-1734763+8014556+20885211</f>
        <v>27165004</v>
      </c>
      <c r="R46" s="108">
        <f>VLOOKUP(A46,'[1]CONTRATOS '!$C$1:$CA$993,50,0)</f>
        <v>152</v>
      </c>
      <c r="S46" s="48">
        <f>+H46+Q46</f>
        <v>89746262</v>
      </c>
      <c r="T46" s="111" t="str">
        <f>VLOOKUP(A46,'[1]CONTRATOS '!$C$1:$CA$993,34,0)</f>
        <v>Adriana Liseth Sinisterra Benitez
Elsa Carolina Giraldo Orejuela</v>
      </c>
      <c r="U46" s="112" t="s">
        <v>181</v>
      </c>
    </row>
    <row r="47" spans="1:21" ht="77.099999999999994" customHeight="1" x14ac:dyDescent="0.25">
      <c r="A47" s="50" t="s">
        <v>204</v>
      </c>
      <c r="B47" s="41">
        <v>836</v>
      </c>
      <c r="C47" s="41" t="s">
        <v>205</v>
      </c>
      <c r="D47" s="113" t="s">
        <v>107</v>
      </c>
      <c r="E47" s="51">
        <v>44902</v>
      </c>
      <c r="F47" s="51">
        <v>44907</v>
      </c>
      <c r="G47" s="110">
        <f>VLOOKUP(A47,'[1]CONTRATOS '!$C$1:$CA$993,58,0)</f>
        <v>45397</v>
      </c>
      <c r="H47" s="48">
        <v>62581258</v>
      </c>
      <c r="I47" s="109" t="s">
        <v>20</v>
      </c>
      <c r="J47" s="109" t="s">
        <v>21</v>
      </c>
      <c r="K47" s="109" t="s">
        <v>108</v>
      </c>
      <c r="L47" s="47">
        <f t="shared" si="8"/>
        <v>0.83377577327226571</v>
      </c>
      <c r="M47" s="48">
        <v>74828264</v>
      </c>
      <c r="N47" s="48">
        <f t="shared" si="9"/>
        <v>14918004</v>
      </c>
      <c r="O47" s="108">
        <f>VLOOKUP(A47,'[1]CONTRATOS '!$C$1:$CA$993,46,0)</f>
        <v>0</v>
      </c>
      <c r="P47" s="108">
        <v>0</v>
      </c>
      <c r="Q47" s="48">
        <f>-1734763+8014562+20885211</f>
        <v>27165010</v>
      </c>
      <c r="R47" s="108">
        <f>VLOOKUP(A47,'[1]CONTRATOS '!$C$1:$CA$993,50,0)</f>
        <v>152</v>
      </c>
      <c r="S47" s="48">
        <f>H47+Q47</f>
        <v>89746268</v>
      </c>
      <c r="T47" s="111" t="str">
        <f>VLOOKUP(A47,'[1]CONTRATOS '!$C$1:$CA$993,34,0)</f>
        <v>Carlos Leonardo Santana Bareño</v>
      </c>
      <c r="U47" s="112" t="s">
        <v>206</v>
      </c>
    </row>
    <row r="48" spans="1:21" ht="77.099999999999994" customHeight="1" x14ac:dyDescent="0.25">
      <c r="A48" s="50" t="s">
        <v>168</v>
      </c>
      <c r="B48" s="41">
        <v>848</v>
      </c>
      <c r="C48" s="41" t="s">
        <v>169</v>
      </c>
      <c r="D48" s="113" t="s">
        <v>111</v>
      </c>
      <c r="E48" s="51">
        <v>44900</v>
      </c>
      <c r="F48" s="51">
        <v>44907</v>
      </c>
      <c r="G48" s="110">
        <f>VLOOKUP(A48,'[1]CONTRATOS '!$C$1:$CA$993,58,0)</f>
        <v>45397</v>
      </c>
      <c r="H48" s="48">
        <v>43459180</v>
      </c>
      <c r="I48" s="109" t="s">
        <v>20</v>
      </c>
      <c r="J48" s="109" t="s">
        <v>21</v>
      </c>
      <c r="K48" s="109" t="s">
        <v>108</v>
      </c>
      <c r="L48" s="47">
        <f t="shared" si="8"/>
        <v>0.76681273953020768</v>
      </c>
      <c r="M48" s="48">
        <v>47693659</v>
      </c>
      <c r="N48" s="48">
        <f t="shared" si="9"/>
        <v>14503611</v>
      </c>
      <c r="O48" s="108">
        <f>VLOOKUP(A48,'[1]CONTRATOS '!$C$1:$CA$993,46,0)</f>
        <v>0</v>
      </c>
      <c r="P48" s="108">
        <v>0</v>
      </c>
      <c r="Q48" s="48">
        <f>-1204690+5439169+14503611</f>
        <v>18738090</v>
      </c>
      <c r="R48" s="108">
        <f>VLOOKUP(A48,'[1]CONTRATOS '!$C$1:$CA$993,50,0)</f>
        <v>152</v>
      </c>
      <c r="S48" s="48">
        <f>+H48+Q48</f>
        <v>62197270</v>
      </c>
      <c r="T48" s="111" t="str">
        <f>VLOOKUP(A48,'[1]CONTRATOS '!$C$1:$CA$993,34,0)</f>
        <v>Jennifer Yulieth Burgos Perilla</v>
      </c>
      <c r="U48" s="112" t="s">
        <v>170</v>
      </c>
    </row>
    <row r="49" spans="1:21" ht="77.099999999999994" customHeight="1" x14ac:dyDescent="0.25">
      <c r="A49" s="50" t="s">
        <v>129</v>
      </c>
      <c r="B49" s="41">
        <v>855</v>
      </c>
      <c r="C49" s="41" t="s">
        <v>130</v>
      </c>
      <c r="D49" s="113" t="s">
        <v>118</v>
      </c>
      <c r="E49" s="51">
        <v>44897</v>
      </c>
      <c r="F49" s="51">
        <v>44907</v>
      </c>
      <c r="G49" s="110">
        <f>VLOOKUP(A49,'[1]CONTRATOS '!$C$1:$CA$993,58,0)</f>
        <v>45397</v>
      </c>
      <c r="H49" s="48">
        <v>43459180</v>
      </c>
      <c r="I49" s="109" t="s">
        <v>20</v>
      </c>
      <c r="J49" s="109" t="s">
        <v>21</v>
      </c>
      <c r="K49" s="109" t="s">
        <v>89</v>
      </c>
      <c r="L49" s="47">
        <f t="shared" si="8"/>
        <v>0.76775737373301955</v>
      </c>
      <c r="M49" s="48">
        <v>47946643</v>
      </c>
      <c r="N49" s="48">
        <f t="shared" si="9"/>
        <v>14503611</v>
      </c>
      <c r="O49" s="108">
        <f>VLOOKUP(A49,'[1]CONTRATOS '!$C$1:$CA$993,46,0)</f>
        <v>0</v>
      </c>
      <c r="P49" s="108">
        <v>0</v>
      </c>
      <c r="Q49" s="48">
        <f>-1204690-13+5692166+14503611</f>
        <v>18991074</v>
      </c>
      <c r="R49" s="108">
        <f>VLOOKUP(A49,'[1]CONTRATOS '!$C$1:$CA$993,50,0)</f>
        <v>152</v>
      </c>
      <c r="S49" s="48">
        <f>+H49+Q49</f>
        <v>62450254</v>
      </c>
      <c r="T49" s="111" t="str">
        <f>VLOOKUP(A49,'[1]CONTRATOS '!$C$1:$CA$993,34,0)</f>
        <v>Sebastián Alzate Galeano
Alexandra María Cortes Aristizábal</v>
      </c>
      <c r="U49" s="112" t="s">
        <v>131</v>
      </c>
    </row>
    <row r="50" spans="1:21" ht="77.099999999999994" customHeight="1" x14ac:dyDescent="0.25">
      <c r="A50" s="50" t="s">
        <v>211</v>
      </c>
      <c r="B50" s="41">
        <v>856</v>
      </c>
      <c r="C50" s="41" t="s">
        <v>212</v>
      </c>
      <c r="D50" s="113" t="s">
        <v>118</v>
      </c>
      <c r="E50" s="51">
        <v>44902</v>
      </c>
      <c r="F50" s="51">
        <v>44907</v>
      </c>
      <c r="G50" s="110">
        <f>VLOOKUP(A50,'[1]CONTRATOS '!$C$1:$CA$993,58,0)</f>
        <v>45397</v>
      </c>
      <c r="H50" s="48">
        <v>43459180</v>
      </c>
      <c r="I50" s="109" t="s">
        <v>20</v>
      </c>
      <c r="J50" s="109" t="s">
        <v>21</v>
      </c>
      <c r="K50" s="109" t="s">
        <v>89</v>
      </c>
      <c r="L50" s="47">
        <f t="shared" si="8"/>
        <v>0.76538129134792487</v>
      </c>
      <c r="M50" s="48">
        <v>47314183</v>
      </c>
      <c r="N50" s="48">
        <f t="shared" si="9"/>
        <v>14503611</v>
      </c>
      <c r="O50" s="108">
        <f>VLOOKUP(A50,'[1]CONTRATOS '!$C$1:$CA$993,46,0)</f>
        <v>0</v>
      </c>
      <c r="P50" s="108">
        <v>0</v>
      </c>
      <c r="Q50" s="48">
        <f>-1204690+5059693+14503611</f>
        <v>18358614</v>
      </c>
      <c r="R50" s="108">
        <f>VLOOKUP(A50,'[1]CONTRATOS '!$C$1:$CA$993,50,0)</f>
        <v>152</v>
      </c>
      <c r="S50" s="48">
        <f>H50+Q50</f>
        <v>61817794</v>
      </c>
      <c r="T50" s="111" t="str">
        <f>VLOOKUP(A50,'[1]CONTRATOS '!$C$1:$CA$993,34,0)</f>
        <v xml:space="preserve">Raul Leonardo Villarraga Lozano
Pablo Cesar Amarillo Fernandez </v>
      </c>
      <c r="U50" s="112" t="s">
        <v>213</v>
      </c>
    </row>
    <row r="51" spans="1:21" ht="77.099999999999994" customHeight="1" x14ac:dyDescent="0.25">
      <c r="A51" s="77" t="s">
        <v>214</v>
      </c>
      <c r="B51" s="66">
        <v>878</v>
      </c>
      <c r="C51" s="66" t="s">
        <v>215</v>
      </c>
      <c r="D51" s="66" t="s">
        <v>216</v>
      </c>
      <c r="E51" s="74">
        <v>44902</v>
      </c>
      <c r="F51" s="74">
        <v>44907</v>
      </c>
      <c r="G51" s="68">
        <f>VLOOKUP(A51,'[1]CONTRATOS '!$C$1:$CA$993,58,0)</f>
        <v>46234</v>
      </c>
      <c r="H51" s="69">
        <v>1306708099</v>
      </c>
      <c r="I51" s="67" t="s">
        <v>20</v>
      </c>
      <c r="J51" s="67" t="s">
        <v>23</v>
      </c>
      <c r="K51" s="67" t="s">
        <v>44</v>
      </c>
      <c r="L51" s="70">
        <f>+M51/H51</f>
        <v>0.24407490919668665</v>
      </c>
      <c r="M51" s="71">
        <v>318934660.61000001</v>
      </c>
      <c r="N51" s="71">
        <f>+H51-M51</f>
        <v>987773438.38999999</v>
      </c>
      <c r="O51" s="65">
        <f>VLOOKUP(A51,'[1]CONTRATOS '!$C$1:$CA$993,46,0)</f>
        <v>0</v>
      </c>
      <c r="P51" s="65">
        <v>0</v>
      </c>
      <c r="Q51" s="69">
        <v>0</v>
      </c>
      <c r="R51" s="65">
        <f>VLOOKUP(A51,'[1]CONTRATOS '!$C$1:$CA$993,50,0)</f>
        <v>0</v>
      </c>
      <c r="S51" s="69">
        <v>1306708099</v>
      </c>
      <c r="T51" s="72" t="str">
        <f>VLOOKUP(A51,'[1]CONTRATOS '!$C$1:$CA$993,34,0)</f>
        <v>N/A</v>
      </c>
      <c r="U51" s="73" t="s">
        <v>217</v>
      </c>
    </row>
    <row r="52" spans="1:21" ht="77.099999999999994" customHeight="1" x14ac:dyDescent="0.25">
      <c r="A52" s="217" t="s">
        <v>1167</v>
      </c>
      <c r="B52" s="221">
        <v>885</v>
      </c>
      <c r="C52" s="219" t="s">
        <v>1169</v>
      </c>
      <c r="D52" s="220" t="s">
        <v>1171</v>
      </c>
      <c r="E52" s="214">
        <v>44904</v>
      </c>
      <c r="F52" s="216">
        <v>44907</v>
      </c>
      <c r="G52" s="216">
        <v>45397</v>
      </c>
      <c r="H52" s="187">
        <v>43459180</v>
      </c>
      <c r="I52" s="204" t="s">
        <v>20</v>
      </c>
      <c r="J52" s="204" t="s">
        <v>20</v>
      </c>
      <c r="K52" s="218" t="s">
        <v>1173</v>
      </c>
      <c r="L52" s="205">
        <f t="shared" ref="L52:L57" si="10">M52/S52</f>
        <v>0.76775742207795528</v>
      </c>
      <c r="M52" s="206">
        <v>47946656</v>
      </c>
      <c r="N52" s="222">
        <f t="shared" ref="N52:N57" si="11">S52-M52</f>
        <v>14503611</v>
      </c>
      <c r="O52" s="204">
        <v>0</v>
      </c>
      <c r="P52" s="204">
        <v>0</v>
      </c>
      <c r="Q52" s="207">
        <f>-1204690+14503611+5692166</f>
        <v>18991087</v>
      </c>
      <c r="R52" s="204">
        <v>0</v>
      </c>
      <c r="S52" s="208">
        <f>H52+Q52</f>
        <v>62450267</v>
      </c>
      <c r="T52" s="204" t="s">
        <v>20</v>
      </c>
      <c r="U52" s="215" t="s">
        <v>1174</v>
      </c>
    </row>
    <row r="53" spans="1:21" ht="77.099999999999994" customHeight="1" x14ac:dyDescent="0.25">
      <c r="A53" s="50" t="s">
        <v>254</v>
      </c>
      <c r="B53" s="41">
        <v>890</v>
      </c>
      <c r="C53" s="41" t="s">
        <v>255</v>
      </c>
      <c r="D53" s="113" t="s">
        <v>256</v>
      </c>
      <c r="E53" s="51">
        <v>44904</v>
      </c>
      <c r="F53" s="51">
        <v>44907</v>
      </c>
      <c r="G53" s="110">
        <f>VLOOKUP(A53,'[1]CONTRATOS '!$C$1:$CA$993,58,0)</f>
        <v>45397</v>
      </c>
      <c r="H53" s="48">
        <v>62581258</v>
      </c>
      <c r="I53" s="109" t="s">
        <v>20</v>
      </c>
      <c r="J53" s="109" t="s">
        <v>21</v>
      </c>
      <c r="K53" s="109" t="s">
        <v>75</v>
      </c>
      <c r="L53" s="47">
        <f t="shared" si="10"/>
        <v>0.76775739745819849</v>
      </c>
      <c r="M53" s="48">
        <v>69043212</v>
      </c>
      <c r="N53" s="48">
        <f t="shared" si="11"/>
        <v>20885211</v>
      </c>
      <c r="O53" s="108">
        <f>VLOOKUP(A53,'[1]CONTRATOS '!$C$1:$CA$993,46,0)</f>
        <v>0</v>
      </c>
      <c r="P53" s="108">
        <v>0</v>
      </c>
      <c r="Q53" s="48">
        <f>-1734763+8196717+20885211</f>
        <v>27347165</v>
      </c>
      <c r="R53" s="108">
        <f>VLOOKUP(A53,'[1]CONTRATOS '!$C$1:$CA$993,50,0)</f>
        <v>152</v>
      </c>
      <c r="S53" s="48">
        <f>H53+Q53</f>
        <v>89928423</v>
      </c>
      <c r="T53" s="111" t="str">
        <f>VLOOKUP(A53,'[1]CONTRATOS '!$C$1:$CA$993,34,0)</f>
        <v>N/A</v>
      </c>
      <c r="U53" s="112" t="s">
        <v>257</v>
      </c>
    </row>
    <row r="54" spans="1:21" ht="77.099999999999994" customHeight="1" x14ac:dyDescent="0.25">
      <c r="A54" s="139" t="s">
        <v>258</v>
      </c>
      <c r="B54" s="211">
        <v>894</v>
      </c>
      <c r="C54" s="211" t="s">
        <v>259</v>
      </c>
      <c r="D54" s="140" t="s">
        <v>58</v>
      </c>
      <c r="E54" s="141">
        <v>44904</v>
      </c>
      <c r="F54" s="141">
        <v>44907</v>
      </c>
      <c r="G54" s="142">
        <f>VLOOKUP(A54,'[1]CONTRATOS '!$C$1:$CA$993,58,0)</f>
        <v>45397</v>
      </c>
      <c r="H54" s="104">
        <v>86918393</v>
      </c>
      <c r="I54" s="143" t="s">
        <v>20</v>
      </c>
      <c r="J54" s="143" t="s">
        <v>21</v>
      </c>
      <c r="K54" s="143" t="s">
        <v>59</v>
      </c>
      <c r="L54" s="103">
        <f t="shared" si="10"/>
        <v>0.7677573414903055</v>
      </c>
      <c r="M54" s="104">
        <v>95893348</v>
      </c>
      <c r="N54" s="104">
        <f t="shared" si="11"/>
        <v>29007246</v>
      </c>
      <c r="O54" s="144">
        <f>VLOOKUP(A54,'[1]CONTRATOS '!$C$1:$CA$993,46,0)</f>
        <v>0</v>
      </c>
      <c r="P54" s="144">
        <v>0</v>
      </c>
      <c r="Q54" s="104">
        <f>-2409383+11384338+29007246</f>
        <v>37982201</v>
      </c>
      <c r="R54" s="144">
        <f>VLOOKUP(A54,'[1]CONTRATOS '!$C$1:$CA$993,50,0)</f>
        <v>152</v>
      </c>
      <c r="S54" s="104">
        <f>+H54+Q54</f>
        <v>124900594</v>
      </c>
      <c r="T54" s="145" t="str">
        <f>VLOOKUP(A54,'[1]CONTRATOS '!$C$1:$CA$993,34,0)</f>
        <v>N/A</v>
      </c>
      <c r="U54" s="146" t="s">
        <v>260</v>
      </c>
    </row>
    <row r="55" spans="1:21" ht="77.099999999999994" customHeight="1" x14ac:dyDescent="0.25">
      <c r="A55" s="139" t="s">
        <v>261</v>
      </c>
      <c r="B55" s="211">
        <v>895</v>
      </c>
      <c r="C55" s="211" t="s">
        <v>262</v>
      </c>
      <c r="D55" s="140" t="s">
        <v>58</v>
      </c>
      <c r="E55" s="141">
        <v>44904</v>
      </c>
      <c r="F55" s="141">
        <v>44907</v>
      </c>
      <c r="G55" s="142">
        <f>VLOOKUP(A55,'[1]CONTRATOS '!$C$1:$CA$993,58,0)</f>
        <v>45397</v>
      </c>
      <c r="H55" s="104">
        <v>86918393</v>
      </c>
      <c r="I55" s="143" t="s">
        <v>20</v>
      </c>
      <c r="J55" s="143" t="s">
        <v>21</v>
      </c>
      <c r="K55" s="143" t="s">
        <v>59</v>
      </c>
      <c r="L55" s="103">
        <f t="shared" si="10"/>
        <v>0.7677573414903055</v>
      </c>
      <c r="M55" s="104">
        <v>95893348</v>
      </c>
      <c r="N55" s="104">
        <f t="shared" si="11"/>
        <v>29007246</v>
      </c>
      <c r="O55" s="144">
        <f>VLOOKUP(A55,'[1]CONTRATOS '!$C$1:$CA$993,46,0)</f>
        <v>0</v>
      </c>
      <c r="P55" s="144">
        <v>0</v>
      </c>
      <c r="Q55" s="104">
        <f>-2409383+11384338+29007246</f>
        <v>37982201</v>
      </c>
      <c r="R55" s="144">
        <f>VLOOKUP(A55,'[1]CONTRATOS '!$C$1:$CA$993,50,0)</f>
        <v>152</v>
      </c>
      <c r="S55" s="104">
        <f>+H55+Q55</f>
        <v>124900594</v>
      </c>
      <c r="T55" s="145" t="str">
        <f>VLOOKUP(A55,'[1]CONTRATOS '!$C$1:$CA$993,34,0)</f>
        <v>N/A</v>
      </c>
      <c r="U55" s="146" t="s">
        <v>263</v>
      </c>
    </row>
    <row r="56" spans="1:21" ht="77.099999999999994" customHeight="1" x14ac:dyDescent="0.25">
      <c r="A56" s="50" t="s">
        <v>233</v>
      </c>
      <c r="B56" s="41">
        <v>905</v>
      </c>
      <c r="C56" s="41" t="s">
        <v>234</v>
      </c>
      <c r="D56" s="113" t="s">
        <v>118</v>
      </c>
      <c r="E56" s="51">
        <v>44903</v>
      </c>
      <c r="F56" s="51">
        <v>44907</v>
      </c>
      <c r="G56" s="110">
        <f>VLOOKUP(A56,'[1]CONTRATOS '!$C$1:$CA$993,58,0)</f>
        <v>45397</v>
      </c>
      <c r="H56" s="48">
        <v>43459180</v>
      </c>
      <c r="I56" s="109" t="s">
        <v>20</v>
      </c>
      <c r="J56" s="109" t="s">
        <v>21</v>
      </c>
      <c r="K56" s="109" t="s">
        <v>89</v>
      </c>
      <c r="L56" s="47">
        <f t="shared" si="10"/>
        <v>0.76775742207795528</v>
      </c>
      <c r="M56" s="48">
        <v>47946656</v>
      </c>
      <c r="N56" s="48">
        <f t="shared" si="11"/>
        <v>14503611</v>
      </c>
      <c r="O56" s="108">
        <f>VLOOKUP(A56,'[1]CONTRATOS '!$C$1:$CA$993,46,0)</f>
        <v>0</v>
      </c>
      <c r="P56" s="108">
        <v>0</v>
      </c>
      <c r="Q56" s="48">
        <f>-1204690+5692166+14503611</f>
        <v>18991087</v>
      </c>
      <c r="R56" s="108">
        <f>VLOOKUP(A56,'[1]CONTRATOS '!$C$1:$CA$993,50,0)</f>
        <v>152</v>
      </c>
      <c r="S56" s="48">
        <f>H56+Q56</f>
        <v>62450267</v>
      </c>
      <c r="T56" s="111" t="str">
        <f>VLOOKUP(A56,'[1]CONTRATOS '!$C$1:$CA$993,34,0)</f>
        <v>Hernan Felipe Orozco Cuellar</v>
      </c>
      <c r="U56" s="112" t="s">
        <v>235</v>
      </c>
    </row>
    <row r="57" spans="1:21" ht="77.099999999999994" customHeight="1" x14ac:dyDescent="0.25">
      <c r="A57" s="50" t="s">
        <v>236</v>
      </c>
      <c r="B57" s="41">
        <v>909</v>
      </c>
      <c r="C57" s="41" t="s">
        <v>237</v>
      </c>
      <c r="D57" s="113" t="s">
        <v>118</v>
      </c>
      <c r="E57" s="51">
        <v>44903</v>
      </c>
      <c r="F57" s="51">
        <v>44907</v>
      </c>
      <c r="G57" s="110">
        <f>VLOOKUP(A57,'[1]CONTRATOS '!$C$1:$CA$993,58,0)</f>
        <v>45397</v>
      </c>
      <c r="H57" s="48">
        <v>43459180</v>
      </c>
      <c r="I57" s="109" t="s">
        <v>20</v>
      </c>
      <c r="J57" s="109" t="s">
        <v>21</v>
      </c>
      <c r="K57" s="109" t="s">
        <v>89</v>
      </c>
      <c r="L57" s="47">
        <f t="shared" si="10"/>
        <v>0.76775742207795528</v>
      </c>
      <c r="M57" s="48">
        <v>47946656</v>
      </c>
      <c r="N57" s="48">
        <f t="shared" si="11"/>
        <v>14503611</v>
      </c>
      <c r="O57" s="108">
        <f>VLOOKUP(A57,'[1]CONTRATOS '!$C$1:$CA$993,46,0)</f>
        <v>0</v>
      </c>
      <c r="P57" s="108">
        <v>0</v>
      </c>
      <c r="Q57" s="48">
        <f>-1204690+5692166+14503611</f>
        <v>18991087</v>
      </c>
      <c r="R57" s="108">
        <f>VLOOKUP(A57,'[1]CONTRATOS '!$C$1:$CA$993,50,0)</f>
        <v>152</v>
      </c>
      <c r="S57" s="48">
        <f>H57+Q57</f>
        <v>62450267</v>
      </c>
      <c r="T57" s="111" t="str">
        <f>VLOOKUP(A57,'[1]CONTRATOS '!$C$1:$CA$993,34,0)</f>
        <v>Astrid Magdalena Arregoces Quintero</v>
      </c>
      <c r="U57" s="112" t="s">
        <v>238</v>
      </c>
    </row>
    <row r="58" spans="1:21" ht="77.099999999999994" customHeight="1" x14ac:dyDescent="0.25">
      <c r="A58" s="50" t="s">
        <v>239</v>
      </c>
      <c r="B58" s="41">
        <v>910</v>
      </c>
      <c r="C58" s="41" t="s">
        <v>240</v>
      </c>
      <c r="D58" s="113" t="s">
        <v>118</v>
      </c>
      <c r="E58" s="51">
        <v>44903</v>
      </c>
      <c r="F58" s="51">
        <v>44907</v>
      </c>
      <c r="G58" s="110">
        <f>VLOOKUP(A58,'[1]CONTRATOS '!$C$1:$CA$993,58,0)</f>
        <v>45397</v>
      </c>
      <c r="H58" s="48">
        <v>43459180</v>
      </c>
      <c r="I58" s="109" t="s">
        <v>20</v>
      </c>
      <c r="J58" s="109" t="s">
        <v>21</v>
      </c>
      <c r="K58" s="109" t="s">
        <v>89</v>
      </c>
      <c r="L58" s="47">
        <f>M58/S58</f>
        <v>0.76681269079117109</v>
      </c>
      <c r="M58" s="48">
        <v>47693646</v>
      </c>
      <c r="N58" s="48">
        <f>S58-M58</f>
        <v>14503611</v>
      </c>
      <c r="O58" s="108">
        <f>VLOOKUP(A58,'[1]CONTRATOS '!$C$1:$CA$993,46,0)</f>
        <v>0</v>
      </c>
      <c r="P58" s="108">
        <v>0</v>
      </c>
      <c r="Q58" s="48">
        <f>-1204690-126505+5565661+14503611</f>
        <v>18738077</v>
      </c>
      <c r="R58" s="108">
        <f>VLOOKUP(A58,'[1]CONTRATOS '!$C$1:$CA$993,50,0)</f>
        <v>152</v>
      </c>
      <c r="S58" s="48">
        <f>H58+Q58</f>
        <v>62197257</v>
      </c>
      <c r="T58" s="111" t="str">
        <f>VLOOKUP(A58,'[1]CONTRATOS '!$C$1:$CA$993,34,0)</f>
        <v>Freddy Alejandro Cañon Rubiano
David Santiago Ariza Alarcon</v>
      </c>
      <c r="U58" s="112" t="s">
        <v>241</v>
      </c>
    </row>
    <row r="59" spans="1:21" ht="77.099999999999994" customHeight="1" x14ac:dyDescent="0.25">
      <c r="A59" s="50" t="s">
        <v>242</v>
      </c>
      <c r="B59" s="41">
        <v>911</v>
      </c>
      <c r="C59" s="41" t="s">
        <v>243</v>
      </c>
      <c r="D59" s="113" t="s">
        <v>118</v>
      </c>
      <c r="E59" s="51">
        <v>44903</v>
      </c>
      <c r="F59" s="51">
        <v>44907</v>
      </c>
      <c r="G59" s="110">
        <f>VLOOKUP(A59,'[1]CONTRATOS '!$C$1:$CA$993,58,0)</f>
        <v>45397</v>
      </c>
      <c r="H59" s="48">
        <v>43459180</v>
      </c>
      <c r="I59" s="109" t="s">
        <v>20</v>
      </c>
      <c r="J59" s="109" t="s">
        <v>21</v>
      </c>
      <c r="K59" s="109" t="s">
        <v>89</v>
      </c>
      <c r="L59" s="47">
        <f t="shared" ref="L59:L66" si="12">M59/S59</f>
        <v>0.76728601524407336</v>
      </c>
      <c r="M59" s="48">
        <v>47820151</v>
      </c>
      <c r="N59" s="48">
        <f t="shared" ref="N59:N66" si="13">S59-M59</f>
        <v>14503611</v>
      </c>
      <c r="O59" s="108">
        <f>VLOOKUP(A59,'[1]CONTRATOS '!$C$1:$CA$993,46,0)</f>
        <v>0</v>
      </c>
      <c r="P59" s="108">
        <v>0</v>
      </c>
      <c r="Q59" s="48">
        <f>-1204690-126505+5692166+14503611</f>
        <v>18864582</v>
      </c>
      <c r="R59" s="108">
        <f>VLOOKUP(A59,'[1]CONTRATOS '!$C$1:$CA$993,50,0)</f>
        <v>152</v>
      </c>
      <c r="S59" s="48">
        <f>H59+Q59</f>
        <v>62323762</v>
      </c>
      <c r="T59" s="111" t="str">
        <f>VLOOKUP(A59,'[1]CONTRATOS '!$C$1:$CA$993,34,0)</f>
        <v>Daniel Perez Pereira</v>
      </c>
      <c r="U59" s="112" t="s">
        <v>244</v>
      </c>
    </row>
    <row r="60" spans="1:21" ht="77.099999999999994" customHeight="1" x14ac:dyDescent="0.25">
      <c r="A60" s="50" t="s">
        <v>272</v>
      </c>
      <c r="B60" s="41">
        <v>912</v>
      </c>
      <c r="C60" s="41" t="s">
        <v>273</v>
      </c>
      <c r="D60" s="113" t="s">
        <v>274</v>
      </c>
      <c r="E60" s="51">
        <v>44904</v>
      </c>
      <c r="F60" s="51">
        <v>44907</v>
      </c>
      <c r="G60" s="110">
        <f>VLOOKUP(A60,'[1]CONTRATOS '!$C$1:$CA$993,58,0)</f>
        <v>45397</v>
      </c>
      <c r="H60" s="48">
        <v>62581258</v>
      </c>
      <c r="I60" s="109" t="s">
        <v>20</v>
      </c>
      <c r="J60" s="109" t="s">
        <v>21</v>
      </c>
      <c r="K60" s="109" t="s">
        <v>89</v>
      </c>
      <c r="L60" s="47">
        <f t="shared" si="12"/>
        <v>0.74696532167230789</v>
      </c>
      <c r="M60" s="48">
        <v>66493114</v>
      </c>
      <c r="N60" s="48">
        <f t="shared" si="13"/>
        <v>22524558</v>
      </c>
      <c r="O60" s="108">
        <f>VLOOKUP(A60,'[1]CONTRATOS '!$C$1:$CA$993,46,0)</f>
        <v>0</v>
      </c>
      <c r="P60" s="108">
        <v>0</v>
      </c>
      <c r="Q60" s="48">
        <f>-1734763+7285966+20885211</f>
        <v>26436414</v>
      </c>
      <c r="R60" s="108">
        <f>VLOOKUP(A60,'[1]CONTRATOS '!$C$1:$CA$993,50,0)</f>
        <v>152</v>
      </c>
      <c r="S60" s="48">
        <f>H60+Q60</f>
        <v>89017672</v>
      </c>
      <c r="T60" s="111" t="str">
        <f>VLOOKUP(A60,'[1]CONTRATOS '!$C$1:$CA$993,34,0)</f>
        <v>Misael Enrique Martinez Ayala
John Fredy Farfan Mancera</v>
      </c>
      <c r="U60" s="112" t="s">
        <v>275</v>
      </c>
    </row>
    <row r="61" spans="1:21" ht="77.099999999999994" customHeight="1" x14ac:dyDescent="0.25">
      <c r="A61" s="50" t="s">
        <v>188</v>
      </c>
      <c r="B61" s="41">
        <v>841</v>
      </c>
      <c r="C61" s="41" t="s">
        <v>189</v>
      </c>
      <c r="D61" s="113" t="s">
        <v>107</v>
      </c>
      <c r="E61" s="51">
        <v>44901</v>
      </c>
      <c r="F61" s="51">
        <v>44908</v>
      </c>
      <c r="G61" s="110">
        <f>VLOOKUP(A61,'[1]CONTRATOS '!$C$1:$CA$993,58,0)</f>
        <v>45397</v>
      </c>
      <c r="H61" s="48">
        <v>62581258</v>
      </c>
      <c r="I61" s="109" t="s">
        <v>20</v>
      </c>
      <c r="J61" s="109" t="s">
        <v>21</v>
      </c>
      <c r="K61" s="109" t="s">
        <v>108</v>
      </c>
      <c r="L61" s="47">
        <f t="shared" si="12"/>
        <v>0.76730852765911017</v>
      </c>
      <c r="M61" s="48">
        <v>68869737</v>
      </c>
      <c r="N61" s="48">
        <f t="shared" si="13"/>
        <v>20885211</v>
      </c>
      <c r="O61" s="108">
        <f>VLOOKUP(A61,'[1]CONTRATOS '!$C$1:$CA$993,46,0)</f>
        <v>0</v>
      </c>
      <c r="P61" s="108">
        <v>0</v>
      </c>
      <c r="Q61" s="48">
        <f>-1908238+8196717+20885211</f>
        <v>27173690</v>
      </c>
      <c r="R61" s="108">
        <f>VLOOKUP(A61,'[1]CONTRATOS '!$C$1:$CA$993,50,0)</f>
        <v>152</v>
      </c>
      <c r="S61" s="48">
        <f>+H61+Q61</f>
        <v>89754948</v>
      </c>
      <c r="T61" s="111" t="str">
        <f>VLOOKUP(A61,'[1]CONTRATOS '!$C$1:$CA$993,34,0)</f>
        <v>N/A</v>
      </c>
      <c r="U61" s="112" t="s">
        <v>190</v>
      </c>
    </row>
    <row r="62" spans="1:21" ht="77.099999999999994" customHeight="1" x14ac:dyDescent="0.25">
      <c r="A62" s="50" t="s">
        <v>207</v>
      </c>
      <c r="B62" s="41">
        <v>842</v>
      </c>
      <c r="C62" s="41" t="s">
        <v>208</v>
      </c>
      <c r="D62" s="113" t="s">
        <v>209</v>
      </c>
      <c r="E62" s="51">
        <v>44902</v>
      </c>
      <c r="F62" s="51">
        <v>44908</v>
      </c>
      <c r="G62" s="110">
        <f>VLOOKUP(A62,'[1]CONTRATOS '!$C$1:$CA$993,58,0)</f>
        <v>45397</v>
      </c>
      <c r="H62" s="48">
        <v>62581258</v>
      </c>
      <c r="I62" s="109" t="s">
        <v>20</v>
      </c>
      <c r="J62" s="109" t="s">
        <v>21</v>
      </c>
      <c r="K62" s="109" t="s">
        <v>108</v>
      </c>
      <c r="L62" s="47">
        <f t="shared" si="12"/>
        <v>0.76730852765911017</v>
      </c>
      <c r="M62" s="48">
        <v>68869737</v>
      </c>
      <c r="N62" s="48">
        <f t="shared" si="13"/>
        <v>20885211</v>
      </c>
      <c r="O62" s="108">
        <f>VLOOKUP(A62,'[1]CONTRATOS '!$C$1:$CA$993,46,0)</f>
        <v>0</v>
      </c>
      <c r="P62" s="108">
        <v>0</v>
      </c>
      <c r="Q62" s="48">
        <f>-1908238+8196717+20885211</f>
        <v>27173690</v>
      </c>
      <c r="R62" s="108">
        <f>VLOOKUP(A62,'[1]CONTRATOS '!$C$1:$CA$993,50,0)</f>
        <v>152</v>
      </c>
      <c r="S62" s="48">
        <f>H62+Q62</f>
        <v>89754948</v>
      </c>
      <c r="T62" s="111" t="str">
        <f>VLOOKUP(A62,'[1]CONTRATOS '!$C$1:$CA$993,34,0)</f>
        <v>Alisson Dayana Orjuela Achagua</v>
      </c>
      <c r="U62" s="112" t="s">
        <v>210</v>
      </c>
    </row>
    <row r="63" spans="1:21" ht="77.099999999999994" customHeight="1" x14ac:dyDescent="0.25">
      <c r="A63" s="50" t="s">
        <v>191</v>
      </c>
      <c r="B63" s="41">
        <v>843</v>
      </c>
      <c r="C63" s="41" t="s">
        <v>192</v>
      </c>
      <c r="D63" s="113" t="s">
        <v>107</v>
      </c>
      <c r="E63" s="51">
        <v>44901</v>
      </c>
      <c r="F63" s="51">
        <v>44908</v>
      </c>
      <c r="G63" s="110">
        <f>VLOOKUP(A63,'[1]CONTRATOS '!$C$1:$CA$993,58,0)</f>
        <v>45397</v>
      </c>
      <c r="H63" s="48">
        <v>62581258</v>
      </c>
      <c r="I63" s="109" t="s">
        <v>20</v>
      </c>
      <c r="J63" s="109" t="s">
        <v>21</v>
      </c>
      <c r="K63" s="109" t="s">
        <v>108</v>
      </c>
      <c r="L63" s="47">
        <f t="shared" si="12"/>
        <v>0.76996682883171608</v>
      </c>
      <c r="M63" s="48">
        <v>68687582</v>
      </c>
      <c r="N63" s="48">
        <f t="shared" si="13"/>
        <v>20520913</v>
      </c>
      <c r="O63" s="108">
        <f>VLOOKUP(A63,'[1]CONTRATOS '!$C$1:$CA$993,46,0)</f>
        <v>0</v>
      </c>
      <c r="P63" s="108">
        <v>0</v>
      </c>
      <c r="Q63" s="48">
        <f>-1908238+7650264+20885211</f>
        <v>26627237</v>
      </c>
      <c r="R63" s="108">
        <f>VLOOKUP(A63,'[1]CONTRATOS '!$C$1:$CA$993,50,0)</f>
        <v>152</v>
      </c>
      <c r="S63" s="48">
        <f>+H63+Q63</f>
        <v>89208495</v>
      </c>
      <c r="T63" s="111" t="str">
        <f>VLOOKUP(A63,'[1]CONTRATOS '!$C$1:$CA$993,34,0)</f>
        <v>Juan Diego Ángel Delgado</v>
      </c>
      <c r="U63" s="112" t="s">
        <v>193</v>
      </c>
    </row>
    <row r="64" spans="1:21" ht="77.099999999999994" customHeight="1" x14ac:dyDescent="0.25">
      <c r="A64" s="118" t="s">
        <v>248</v>
      </c>
      <c r="B64" s="119">
        <v>869</v>
      </c>
      <c r="C64" s="119" t="s">
        <v>249</v>
      </c>
      <c r="D64" s="120" t="s">
        <v>173</v>
      </c>
      <c r="E64" s="121">
        <v>44904</v>
      </c>
      <c r="F64" s="121">
        <v>44908</v>
      </c>
      <c r="G64" s="122">
        <f>VLOOKUP(A64,'[1]CONTRATOS '!$C$1:$CA$993,58,0)</f>
        <v>45397</v>
      </c>
      <c r="H64" s="123">
        <v>39113268</v>
      </c>
      <c r="I64" s="124" t="s">
        <v>20</v>
      </c>
      <c r="J64" s="124" t="s">
        <v>21</v>
      </c>
      <c r="K64" s="124" t="s">
        <v>108</v>
      </c>
      <c r="L64" s="125">
        <f t="shared" si="12"/>
        <v>0.76730857056261959</v>
      </c>
      <c r="M64" s="123">
        <v>43043570</v>
      </c>
      <c r="N64" s="123">
        <f t="shared" si="13"/>
        <v>13053249</v>
      </c>
      <c r="O64" s="126">
        <f>VLOOKUP(A64,'[1]CONTRATOS '!$C$1:$CA$993,46,0)</f>
        <v>0</v>
      </c>
      <c r="P64" s="126">
        <v>0</v>
      </c>
      <c r="Q64" s="123">
        <f>-1192645+5122947+13053249</f>
        <v>16983551</v>
      </c>
      <c r="R64" s="126">
        <f>VLOOKUP(A64,'[1]CONTRATOS '!$C$1:$CA$993,50,0)</f>
        <v>152</v>
      </c>
      <c r="S64" s="123">
        <f t="shared" ref="S64:S71" si="14">H64+Q64</f>
        <v>56096819</v>
      </c>
      <c r="T64" s="127" t="str">
        <f>VLOOKUP(A64,'[1]CONTRATOS '!$C$1:$CA$993,34,0)</f>
        <v xml:space="preserve"> Lina Paola Manrique Caro</v>
      </c>
      <c r="U64" s="128" t="s">
        <v>250</v>
      </c>
    </row>
    <row r="65" spans="1:21" ht="77.099999999999994" customHeight="1" x14ac:dyDescent="0.25">
      <c r="A65" s="118" t="s">
        <v>251</v>
      </c>
      <c r="B65" s="119">
        <v>870</v>
      </c>
      <c r="C65" s="119" t="s">
        <v>252</v>
      </c>
      <c r="D65" s="120" t="s">
        <v>173</v>
      </c>
      <c r="E65" s="121">
        <v>44904</v>
      </c>
      <c r="F65" s="121">
        <v>44908</v>
      </c>
      <c r="G65" s="122">
        <f>VLOOKUP(A65,'[1]CONTRATOS '!$C$1:$CA$993,58,0)</f>
        <v>45397</v>
      </c>
      <c r="H65" s="123">
        <v>39113268</v>
      </c>
      <c r="I65" s="124" t="s">
        <v>20</v>
      </c>
      <c r="J65" s="124" t="s">
        <v>21</v>
      </c>
      <c r="K65" s="124" t="s">
        <v>108</v>
      </c>
      <c r="L65" s="125">
        <f t="shared" si="12"/>
        <v>0.76730857056261959</v>
      </c>
      <c r="M65" s="123">
        <v>43043570</v>
      </c>
      <c r="N65" s="123">
        <f t="shared" si="13"/>
        <v>13053249</v>
      </c>
      <c r="O65" s="126">
        <f>VLOOKUP(A65,'[1]CONTRATOS '!$C$1:$CA$993,46,0)</f>
        <v>0</v>
      </c>
      <c r="P65" s="126">
        <v>0</v>
      </c>
      <c r="Q65" s="123">
        <f>-1192645+5122947+13053249</f>
        <v>16983551</v>
      </c>
      <c r="R65" s="126">
        <f>VLOOKUP(A65,'[1]CONTRATOS '!$C$1:$CA$993,50,0)</f>
        <v>152</v>
      </c>
      <c r="S65" s="123">
        <f t="shared" si="14"/>
        <v>56096819</v>
      </c>
      <c r="T65" s="127" t="str">
        <f>VLOOKUP(A65,'[1]CONTRATOS '!$C$1:$CA$993,34,0)</f>
        <v>N/A</v>
      </c>
      <c r="U65" s="128" t="s">
        <v>253</v>
      </c>
    </row>
    <row r="66" spans="1:21" ht="77.099999999999994" customHeight="1" x14ac:dyDescent="0.25">
      <c r="A66" s="50" t="s">
        <v>276</v>
      </c>
      <c r="B66" s="41">
        <v>954</v>
      </c>
      <c r="C66" s="41" t="s">
        <v>277</v>
      </c>
      <c r="D66" s="113" t="s">
        <v>278</v>
      </c>
      <c r="E66" s="51">
        <v>44904</v>
      </c>
      <c r="F66" s="51">
        <v>44908</v>
      </c>
      <c r="G66" s="110">
        <f>VLOOKUP(A66,'[1]CONTRATOS '!$C$1:$CA$993,58,0)</f>
        <v>45397</v>
      </c>
      <c r="H66" s="48">
        <v>62581258</v>
      </c>
      <c r="I66" s="109" t="s">
        <v>20</v>
      </c>
      <c r="J66" s="109" t="s">
        <v>21</v>
      </c>
      <c r="K66" s="109" t="s">
        <v>279</v>
      </c>
      <c r="L66" s="47">
        <f t="shared" si="12"/>
        <v>0.76730851210399087</v>
      </c>
      <c r="M66" s="48">
        <v>68869731</v>
      </c>
      <c r="N66" s="48">
        <f t="shared" si="13"/>
        <v>20885211</v>
      </c>
      <c r="O66" s="108">
        <f>VLOOKUP(A66,'[1]CONTRATOS '!$C$1:$CA$993,46,0)</f>
        <v>0</v>
      </c>
      <c r="P66" s="108">
        <v>0</v>
      </c>
      <c r="Q66" s="48">
        <f>-1908238+8196711+20885211</f>
        <v>27173684</v>
      </c>
      <c r="R66" s="108">
        <f>VLOOKUP(A66,'[1]CONTRATOS '!$C$1:$CA$993,50,0)</f>
        <v>152</v>
      </c>
      <c r="S66" s="48">
        <f t="shared" si="14"/>
        <v>89754942</v>
      </c>
      <c r="T66" s="111" t="str">
        <f>VLOOKUP(A66,'[1]CONTRATOS '!$C$1:$CA$993,34,0)</f>
        <v>Jineth Zujey Gomez Calvo</v>
      </c>
      <c r="U66" s="112" t="s">
        <v>280</v>
      </c>
    </row>
    <row r="67" spans="1:21" ht="77.099999999999994" customHeight="1" x14ac:dyDescent="0.25">
      <c r="A67" s="118" t="s">
        <v>287</v>
      </c>
      <c r="B67" s="119">
        <v>871</v>
      </c>
      <c r="C67" s="119" t="s">
        <v>288</v>
      </c>
      <c r="D67" s="120" t="s">
        <v>173</v>
      </c>
      <c r="E67" s="121">
        <v>44908</v>
      </c>
      <c r="F67" s="121">
        <v>44909</v>
      </c>
      <c r="G67" s="122">
        <f>VLOOKUP(A67,'[1]CONTRATOS '!$C$1:$CA$993,58,0)</f>
        <v>45397</v>
      </c>
      <c r="H67" s="123">
        <v>39113268</v>
      </c>
      <c r="I67" s="124" t="s">
        <v>20</v>
      </c>
      <c r="J67" s="124" t="s">
        <v>21</v>
      </c>
      <c r="K67" s="124" t="s">
        <v>108</v>
      </c>
      <c r="L67" s="125">
        <f>M67/S67</f>
        <v>0.76397847563814503</v>
      </c>
      <c r="M67" s="123">
        <v>42252084</v>
      </c>
      <c r="N67" s="123">
        <f>S67-M67</f>
        <v>13053249</v>
      </c>
      <c r="O67" s="126">
        <f>VLOOKUP(A67,'[1]CONTRATOS '!$C$1:$CA$993,46,0)</f>
        <v>0</v>
      </c>
      <c r="P67" s="126">
        <v>0</v>
      </c>
      <c r="Q67" s="123">
        <f>-1301067+4439883+13053249</f>
        <v>16192065</v>
      </c>
      <c r="R67" s="126">
        <f>VLOOKUP(A67,'[1]CONTRATOS '!$C$1:$CA$993,50,0)</f>
        <v>152</v>
      </c>
      <c r="S67" s="123">
        <f t="shared" si="14"/>
        <v>55305333</v>
      </c>
      <c r="T67" s="127" t="str">
        <f>VLOOKUP(A67,'[1]CONTRATOS '!$C$1:$CA$993,34,0)</f>
        <v>Gustavo Eduardo Avila Avellaneda</v>
      </c>
      <c r="U67" s="128" t="s">
        <v>289</v>
      </c>
    </row>
    <row r="68" spans="1:21" ht="77.099999999999994" customHeight="1" x14ac:dyDescent="0.25">
      <c r="A68" s="139" t="s">
        <v>301</v>
      </c>
      <c r="B68" s="211">
        <v>892</v>
      </c>
      <c r="C68" s="211" t="s">
        <v>302</v>
      </c>
      <c r="D68" s="140" t="s">
        <v>58</v>
      </c>
      <c r="E68" s="141">
        <v>44908</v>
      </c>
      <c r="F68" s="141">
        <v>44909</v>
      </c>
      <c r="G68" s="142">
        <f>VLOOKUP(A68,'[1]CONTRATOS '!$C$1:$CA$993,58,0)</f>
        <v>45397</v>
      </c>
      <c r="H68" s="104">
        <v>86918393</v>
      </c>
      <c r="I68" s="143" t="s">
        <v>20</v>
      </c>
      <c r="J68" s="143" t="s">
        <v>21</v>
      </c>
      <c r="K68" s="143" t="s">
        <v>59</v>
      </c>
      <c r="L68" s="103">
        <f>M68/S68</f>
        <v>0.76685786137098755</v>
      </c>
      <c r="M68" s="104">
        <v>95411472</v>
      </c>
      <c r="N68" s="104">
        <f>S68-M68</f>
        <v>29007246</v>
      </c>
      <c r="O68" s="144">
        <f>VLOOKUP(A68,'[1]CONTRATOS '!$C$1:$CA$993,46,0)</f>
        <v>0</v>
      </c>
      <c r="P68" s="144">
        <v>0</v>
      </c>
      <c r="Q68" s="104">
        <f>-2891259+11384338+29007246</f>
        <v>37500325</v>
      </c>
      <c r="R68" s="144">
        <f>VLOOKUP(A68,'[1]CONTRATOS '!$C$1:$CA$993,50,0)</f>
        <v>152</v>
      </c>
      <c r="S68" s="104">
        <f t="shared" si="14"/>
        <v>124418718</v>
      </c>
      <c r="T68" s="145" t="str">
        <f>VLOOKUP(A68,'[1]CONTRATOS '!$C$1:$CA$993,34,0)</f>
        <v>N/A</v>
      </c>
      <c r="U68" s="146" t="s">
        <v>303</v>
      </c>
    </row>
    <row r="69" spans="1:21" ht="77.099999999999994" customHeight="1" x14ac:dyDescent="0.25">
      <c r="A69" s="139" t="s">
        <v>304</v>
      </c>
      <c r="B69" s="211">
        <v>893</v>
      </c>
      <c r="C69" s="211" t="s">
        <v>305</v>
      </c>
      <c r="D69" s="140" t="s">
        <v>58</v>
      </c>
      <c r="E69" s="141">
        <v>44908</v>
      </c>
      <c r="F69" s="141">
        <v>44909</v>
      </c>
      <c r="G69" s="142">
        <f>VLOOKUP(A69,'[1]CONTRATOS '!$C$1:$CA$993,58,0)</f>
        <v>45397</v>
      </c>
      <c r="H69" s="104">
        <v>86918393</v>
      </c>
      <c r="I69" s="143" t="s">
        <v>20</v>
      </c>
      <c r="J69" s="143" t="s">
        <v>21</v>
      </c>
      <c r="K69" s="143" t="s">
        <v>59</v>
      </c>
      <c r="L69" s="103">
        <f>M69/S69</f>
        <v>0.76685786137098755</v>
      </c>
      <c r="M69" s="104">
        <v>95411472</v>
      </c>
      <c r="N69" s="104">
        <f>S69-M69</f>
        <v>29007246</v>
      </c>
      <c r="O69" s="144">
        <f>VLOOKUP(A69,'[1]CONTRATOS '!$C$1:$CA$993,46,0)</f>
        <v>0</v>
      </c>
      <c r="P69" s="144">
        <v>0</v>
      </c>
      <c r="Q69" s="104">
        <f>-2891259+11384338+29007246</f>
        <v>37500325</v>
      </c>
      <c r="R69" s="144">
        <f>VLOOKUP(A69,'[1]CONTRATOS '!$C$1:$CA$993,50,0)</f>
        <v>152</v>
      </c>
      <c r="S69" s="104">
        <f t="shared" si="14"/>
        <v>124418718</v>
      </c>
      <c r="T69" s="145" t="str">
        <f>VLOOKUP(A69,'[1]CONTRATOS '!$C$1:$CA$993,34,0)</f>
        <v>N/A</v>
      </c>
      <c r="U69" s="146" t="s">
        <v>306</v>
      </c>
    </row>
    <row r="70" spans="1:21" ht="77.099999999999994" customHeight="1" x14ac:dyDescent="0.25">
      <c r="A70" s="139" t="s">
        <v>316</v>
      </c>
      <c r="B70" s="211">
        <v>904</v>
      </c>
      <c r="C70" s="211" t="s">
        <v>317</v>
      </c>
      <c r="D70" s="140" t="s">
        <v>58</v>
      </c>
      <c r="E70" s="141">
        <v>44908</v>
      </c>
      <c r="F70" s="141">
        <v>44909</v>
      </c>
      <c r="G70" s="142">
        <f>VLOOKUP(A70,'[1]CONTRATOS '!$C$1:$CA$993,58,0)</f>
        <v>45397</v>
      </c>
      <c r="H70" s="104">
        <v>86918393</v>
      </c>
      <c r="I70" s="143" t="s">
        <v>20</v>
      </c>
      <c r="J70" s="143" t="s">
        <v>21</v>
      </c>
      <c r="K70" s="143" t="s">
        <v>59</v>
      </c>
      <c r="L70" s="103">
        <f>M70/S70</f>
        <v>0.76685786137098755</v>
      </c>
      <c r="M70" s="104">
        <v>95411472</v>
      </c>
      <c r="N70" s="104">
        <f>S70-M70</f>
        <v>29007246</v>
      </c>
      <c r="O70" s="144">
        <f>VLOOKUP(A70,'[1]CONTRATOS '!$C$1:$CA$993,46,0)</f>
        <v>0</v>
      </c>
      <c r="P70" s="144">
        <v>0</v>
      </c>
      <c r="Q70" s="104">
        <f>-2891259+11384338+29007246</f>
        <v>37500325</v>
      </c>
      <c r="R70" s="144">
        <f>VLOOKUP(A70,'[1]CONTRATOS '!$C$1:$CA$993,50,0)</f>
        <v>152</v>
      </c>
      <c r="S70" s="104">
        <f t="shared" si="14"/>
        <v>124418718</v>
      </c>
      <c r="T70" s="145" t="str">
        <f>VLOOKUP(A70,'[1]CONTRATOS '!$C$1:$CA$993,34,0)</f>
        <v>N/A</v>
      </c>
      <c r="U70" s="146" t="s">
        <v>318</v>
      </c>
    </row>
    <row r="71" spans="1:21" ht="77.099999999999994" customHeight="1" x14ac:dyDescent="0.25">
      <c r="A71" s="50" t="s">
        <v>264</v>
      </c>
      <c r="B71" s="41">
        <v>906</v>
      </c>
      <c r="C71" s="41" t="s">
        <v>265</v>
      </c>
      <c r="D71" s="113" t="s">
        <v>266</v>
      </c>
      <c r="E71" s="51">
        <v>44904</v>
      </c>
      <c r="F71" s="51">
        <v>44909</v>
      </c>
      <c r="G71" s="110">
        <f>VLOOKUP(A71,'[1]CONTRATOS '!$C$1:$CA$993,58,0)</f>
        <v>45397</v>
      </c>
      <c r="H71" s="48">
        <v>43459180</v>
      </c>
      <c r="I71" s="109" t="s">
        <v>20</v>
      </c>
      <c r="J71" s="109" t="s">
        <v>21</v>
      </c>
      <c r="K71" s="109" t="s">
        <v>89</v>
      </c>
      <c r="L71" s="47">
        <f>M71/S71</f>
        <v>0.76201895577076517</v>
      </c>
      <c r="M71" s="48">
        <v>46440785</v>
      </c>
      <c r="N71" s="48">
        <f>S71-M71</f>
        <v>14503611</v>
      </c>
      <c r="O71" s="108">
        <f>VLOOKUP(A71,'[1]CONTRATOS '!$C$1:$CA$993,46,0)</f>
        <v>0</v>
      </c>
      <c r="P71" s="108">
        <v>0</v>
      </c>
      <c r="Q71" s="48">
        <f>-1445628+4427233+14503611</f>
        <v>17485216</v>
      </c>
      <c r="R71" s="108">
        <f>VLOOKUP(A71,'[1]CONTRATOS '!$C$1:$CA$993,50,0)</f>
        <v>152</v>
      </c>
      <c r="S71" s="48">
        <f t="shared" si="14"/>
        <v>60944396</v>
      </c>
      <c r="T71" s="111" t="str">
        <f>VLOOKUP(A71,'[1]CONTRATOS '!$C$1:$CA$993,34,0)</f>
        <v>Julian David Jaimes Diaz</v>
      </c>
      <c r="U71" s="112" t="s">
        <v>267</v>
      </c>
    </row>
    <row r="72" spans="1:21" ht="77.099999999999994" customHeight="1" x14ac:dyDescent="0.25">
      <c r="A72" s="50" t="s">
        <v>268</v>
      </c>
      <c r="B72" s="41">
        <v>908</v>
      </c>
      <c r="C72" s="41" t="s">
        <v>269</v>
      </c>
      <c r="D72" s="113" t="s">
        <v>118</v>
      </c>
      <c r="E72" s="51">
        <v>44904</v>
      </c>
      <c r="F72" s="51">
        <v>44909</v>
      </c>
      <c r="G72" s="110">
        <f>VLOOKUP(A72,'[1]CONTRATOS '!$C$1:$CA$993,58,0)</f>
        <v>45397</v>
      </c>
      <c r="H72" s="48">
        <v>62209316</v>
      </c>
      <c r="I72" s="109" t="s">
        <v>20</v>
      </c>
      <c r="J72" s="109" t="s">
        <v>21</v>
      </c>
      <c r="K72" s="109" t="s">
        <v>270</v>
      </c>
      <c r="L72" s="47">
        <f>+M72/H72</f>
        <v>0.76685789311684438</v>
      </c>
      <c r="M72" s="48">
        <v>47705705</v>
      </c>
      <c r="N72" s="48">
        <f>+H72-M72</f>
        <v>14503611</v>
      </c>
      <c r="O72" s="108">
        <f>VLOOKUP(A72,'[1]CONTRATOS '!$C$1:$CA$993,46,0)</f>
        <v>0</v>
      </c>
      <c r="P72" s="41">
        <v>0</v>
      </c>
      <c r="Q72" s="48">
        <v>0</v>
      </c>
      <c r="R72" s="108">
        <f>VLOOKUP(A72,'[1]CONTRATOS '!$C$1:$CA$993,50,0)</f>
        <v>152</v>
      </c>
      <c r="S72" s="48">
        <v>37586339</v>
      </c>
      <c r="T72" s="111" t="str">
        <f>VLOOKUP(A72,'[1]CONTRATOS '!$C$1:$CA$993,34,0)</f>
        <v>Diego Alejandro Dorado Santacruz</v>
      </c>
      <c r="U72" s="112" t="s">
        <v>271</v>
      </c>
    </row>
    <row r="73" spans="1:21" ht="77.099999999999994" customHeight="1" x14ac:dyDescent="0.25">
      <c r="A73" s="139" t="s">
        <v>307</v>
      </c>
      <c r="B73" s="211">
        <v>901</v>
      </c>
      <c r="C73" s="211" t="s">
        <v>308</v>
      </c>
      <c r="D73" s="140" t="s">
        <v>177</v>
      </c>
      <c r="E73" s="141">
        <v>44908</v>
      </c>
      <c r="F73" s="141">
        <v>44910</v>
      </c>
      <c r="G73" s="142">
        <f>VLOOKUP(A73,'[1]CONTRATOS '!$C$1:$CA$993,58,0)</f>
        <v>45397</v>
      </c>
      <c r="H73" s="104">
        <v>86918393</v>
      </c>
      <c r="I73" s="143" t="s">
        <v>20</v>
      </c>
      <c r="J73" s="143" t="s">
        <v>21</v>
      </c>
      <c r="K73" s="143" t="s">
        <v>59</v>
      </c>
      <c r="L73" s="103">
        <f t="shared" ref="L73:L78" si="15">M73/S73</f>
        <v>0.76640550346446845</v>
      </c>
      <c r="M73" s="104">
        <v>95170534</v>
      </c>
      <c r="N73" s="104">
        <f t="shared" ref="N73:N78" si="16">S73-M73</f>
        <v>29007246</v>
      </c>
      <c r="O73" s="144">
        <f>VLOOKUP(A73,'[1]CONTRATOS '!$C$1:$CA$993,46,0)</f>
        <v>0</v>
      </c>
      <c r="P73" s="144">
        <v>0</v>
      </c>
      <c r="Q73" s="104">
        <f>-3132197+11384338+29007246</f>
        <v>37259387</v>
      </c>
      <c r="R73" s="144">
        <f>VLOOKUP(A73,'[1]CONTRATOS '!$C$1:$CA$993,50,0)</f>
        <v>152</v>
      </c>
      <c r="S73" s="104">
        <f t="shared" ref="S73:S79" si="17">H73+Q73</f>
        <v>124177780</v>
      </c>
      <c r="T73" s="145" t="str">
        <f>VLOOKUP(A73,'[1]CONTRATOS '!$C$1:$CA$993,34,0)</f>
        <v>N/A</v>
      </c>
      <c r="U73" s="146" t="s">
        <v>309</v>
      </c>
    </row>
    <row r="74" spans="1:21" ht="77.099999999999994" customHeight="1" x14ac:dyDescent="0.25">
      <c r="A74" s="139" t="s">
        <v>310</v>
      </c>
      <c r="B74" s="211">
        <v>902</v>
      </c>
      <c r="C74" s="211" t="s">
        <v>311</v>
      </c>
      <c r="D74" s="140" t="s">
        <v>58</v>
      </c>
      <c r="E74" s="141">
        <v>44908</v>
      </c>
      <c r="F74" s="141">
        <v>44910</v>
      </c>
      <c r="G74" s="142">
        <f>VLOOKUP(A74,'[1]CONTRATOS '!$C$1:$CA$993,58,0)</f>
        <v>45397</v>
      </c>
      <c r="H74" s="104">
        <v>86918393</v>
      </c>
      <c r="I74" s="143" t="s">
        <v>20</v>
      </c>
      <c r="J74" s="143" t="s">
        <v>21</v>
      </c>
      <c r="K74" s="143" t="s">
        <v>59</v>
      </c>
      <c r="L74" s="103">
        <f t="shared" si="15"/>
        <v>0.76797024762612631</v>
      </c>
      <c r="M74" s="104">
        <v>95170534</v>
      </c>
      <c r="N74" s="104">
        <f t="shared" si="16"/>
        <v>28754233</v>
      </c>
      <c r="O74" s="144">
        <f>VLOOKUP(A74,'[1]CONTRATOS '!$C$1:$CA$993,46,0)</f>
        <v>0</v>
      </c>
      <c r="P74" s="144">
        <v>0</v>
      </c>
      <c r="Q74" s="104">
        <f>-3132197+11131325+29007246</f>
        <v>37006374</v>
      </c>
      <c r="R74" s="144">
        <f>VLOOKUP(A74,'[1]CONTRATOS '!$C$1:$CA$993,50,0)</f>
        <v>152</v>
      </c>
      <c r="S74" s="104">
        <f t="shared" si="17"/>
        <v>123924767</v>
      </c>
      <c r="T74" s="145" t="str">
        <f>VLOOKUP(A74,'[1]CONTRATOS '!$C$1:$CA$993,34,0)</f>
        <v>Sandra Liliana Arrieta Ramírez</v>
      </c>
      <c r="U74" s="146" t="s">
        <v>312</v>
      </c>
    </row>
    <row r="75" spans="1:21" ht="77.099999999999994" customHeight="1" x14ac:dyDescent="0.25">
      <c r="A75" s="139" t="s">
        <v>320</v>
      </c>
      <c r="B75" s="211">
        <v>921</v>
      </c>
      <c r="C75" s="211" t="s">
        <v>321</v>
      </c>
      <c r="D75" s="140" t="s">
        <v>58</v>
      </c>
      <c r="E75" s="141">
        <v>44908</v>
      </c>
      <c r="F75" s="141">
        <v>44910</v>
      </c>
      <c r="G75" s="142">
        <f>VLOOKUP(A75,'[1]CONTRATOS '!$C$1:$CA$993,58,0)</f>
        <v>45397</v>
      </c>
      <c r="H75" s="104">
        <v>86918393</v>
      </c>
      <c r="I75" s="143" t="s">
        <v>20</v>
      </c>
      <c r="J75" s="143" t="s">
        <v>21</v>
      </c>
      <c r="K75" s="143" t="s">
        <v>59</v>
      </c>
      <c r="L75" s="103">
        <f t="shared" si="15"/>
        <v>0.76640550346446845</v>
      </c>
      <c r="M75" s="104">
        <v>95170534</v>
      </c>
      <c r="N75" s="104">
        <f t="shared" si="16"/>
        <v>29007246</v>
      </c>
      <c r="O75" s="144">
        <f>VLOOKUP(A75,'[1]CONTRATOS '!$C$1:$CA$993,46,0)</f>
        <v>0</v>
      </c>
      <c r="P75" s="144">
        <v>0</v>
      </c>
      <c r="Q75" s="104">
        <f>-3132197+11384338+29007246</f>
        <v>37259387</v>
      </c>
      <c r="R75" s="144">
        <f>VLOOKUP(A75,'[1]CONTRATOS '!$C$1:$CA$993,50,0)</f>
        <v>152</v>
      </c>
      <c r="S75" s="104">
        <f t="shared" si="17"/>
        <v>124177780</v>
      </c>
      <c r="T75" s="145" t="str">
        <f>VLOOKUP(A75,'[1]CONTRATOS '!$C$1:$CA$993,34,0)</f>
        <v>N/A</v>
      </c>
      <c r="U75" s="146" t="s">
        <v>322</v>
      </c>
    </row>
    <row r="76" spans="1:21" ht="77.099999999999994" customHeight="1" x14ac:dyDescent="0.25">
      <c r="A76" s="139" t="s">
        <v>323</v>
      </c>
      <c r="B76" s="211">
        <v>922</v>
      </c>
      <c r="C76" s="211" t="s">
        <v>324</v>
      </c>
      <c r="D76" s="140" t="s">
        <v>58</v>
      </c>
      <c r="E76" s="141">
        <v>44908</v>
      </c>
      <c r="F76" s="141">
        <v>44910</v>
      </c>
      <c r="G76" s="142">
        <f>VLOOKUP(A76,'[1]CONTRATOS '!$C$1:$CA$993,58,0)</f>
        <v>45397</v>
      </c>
      <c r="H76" s="104">
        <v>86918393</v>
      </c>
      <c r="I76" s="143" t="s">
        <v>20</v>
      </c>
      <c r="J76" s="143" t="s">
        <v>21</v>
      </c>
      <c r="K76" s="143" t="s">
        <v>59</v>
      </c>
      <c r="L76" s="103">
        <f t="shared" si="15"/>
        <v>0.76640550346446845</v>
      </c>
      <c r="M76" s="104">
        <v>95170534</v>
      </c>
      <c r="N76" s="104">
        <f t="shared" si="16"/>
        <v>29007246</v>
      </c>
      <c r="O76" s="144">
        <f>VLOOKUP(A76,'[1]CONTRATOS '!$C$1:$CA$993,46,0)</f>
        <v>0</v>
      </c>
      <c r="P76" s="144">
        <v>0</v>
      </c>
      <c r="Q76" s="104">
        <f>-3132197+11384338+29007246</f>
        <v>37259387</v>
      </c>
      <c r="R76" s="144">
        <f>VLOOKUP(A76,'[1]CONTRATOS '!$C$1:$CA$993,50,0)</f>
        <v>152</v>
      </c>
      <c r="S76" s="104">
        <f t="shared" si="17"/>
        <v>124177780</v>
      </c>
      <c r="T76" s="145" t="str">
        <f>VLOOKUP(A76,'[1]CONTRATOS '!$C$1:$CA$993,34,0)</f>
        <v>N/A</v>
      </c>
      <c r="U76" s="146" t="s">
        <v>325</v>
      </c>
    </row>
    <row r="77" spans="1:21" ht="77.099999999999994" customHeight="1" x14ac:dyDescent="0.25">
      <c r="A77" s="139" t="s">
        <v>326</v>
      </c>
      <c r="B77" s="211">
        <v>923</v>
      </c>
      <c r="C77" s="211" t="s">
        <v>327</v>
      </c>
      <c r="D77" s="140" t="s">
        <v>58</v>
      </c>
      <c r="E77" s="141">
        <v>44908</v>
      </c>
      <c r="F77" s="141">
        <v>44910</v>
      </c>
      <c r="G77" s="142">
        <f>VLOOKUP(A77,'[1]CONTRATOS '!$C$1:$CA$993,58,0)</f>
        <v>45397</v>
      </c>
      <c r="H77" s="104">
        <v>86918393</v>
      </c>
      <c r="I77" s="143" t="s">
        <v>20</v>
      </c>
      <c r="J77" s="143" t="s">
        <v>21</v>
      </c>
      <c r="K77" s="143" t="s">
        <v>59</v>
      </c>
      <c r="L77" s="103">
        <f t="shared" si="15"/>
        <v>0.76640550346446845</v>
      </c>
      <c r="M77" s="104">
        <v>95170534</v>
      </c>
      <c r="N77" s="104">
        <f t="shared" si="16"/>
        <v>29007246</v>
      </c>
      <c r="O77" s="144">
        <f>VLOOKUP(A77,'[1]CONTRATOS '!$C$1:$CA$993,46,0)</f>
        <v>0</v>
      </c>
      <c r="P77" s="144">
        <v>0</v>
      </c>
      <c r="Q77" s="104">
        <f>-3132197+11384338+29007246</f>
        <v>37259387</v>
      </c>
      <c r="R77" s="144">
        <f>VLOOKUP(A77,'[1]CONTRATOS '!$C$1:$CA$993,50,0)</f>
        <v>152</v>
      </c>
      <c r="S77" s="104">
        <f t="shared" si="17"/>
        <v>124177780</v>
      </c>
      <c r="T77" s="145" t="str">
        <f>VLOOKUP(A77,'[1]CONTRATOS '!$C$1:$CA$993,34,0)</f>
        <v>N/A</v>
      </c>
      <c r="U77" s="146" t="s">
        <v>328</v>
      </c>
    </row>
    <row r="78" spans="1:21" ht="77.099999999999994" customHeight="1" x14ac:dyDescent="0.25">
      <c r="A78" s="139" t="s">
        <v>329</v>
      </c>
      <c r="B78" s="211">
        <v>951</v>
      </c>
      <c r="C78" s="211" t="s">
        <v>330</v>
      </c>
      <c r="D78" s="140" t="s">
        <v>177</v>
      </c>
      <c r="E78" s="141">
        <v>44908</v>
      </c>
      <c r="F78" s="141">
        <v>44910</v>
      </c>
      <c r="G78" s="142">
        <f>VLOOKUP(A78,'[1]CONTRATOS '!$C$1:$CA$993,58,0)</f>
        <v>45397</v>
      </c>
      <c r="H78" s="104">
        <v>86918393</v>
      </c>
      <c r="I78" s="143" t="s">
        <v>20</v>
      </c>
      <c r="J78" s="143" t="s">
        <v>21</v>
      </c>
      <c r="K78" s="143" t="s">
        <v>59</v>
      </c>
      <c r="L78" s="103">
        <f t="shared" si="15"/>
        <v>0.76640550346446845</v>
      </c>
      <c r="M78" s="104">
        <v>95170534</v>
      </c>
      <c r="N78" s="104">
        <f t="shared" si="16"/>
        <v>29007246</v>
      </c>
      <c r="O78" s="144">
        <f>VLOOKUP(A78,'[1]CONTRATOS '!$C$1:$CA$993,46,0)</f>
        <v>0</v>
      </c>
      <c r="P78" s="144">
        <v>0</v>
      </c>
      <c r="Q78" s="104">
        <f>-3132197+11384338+29007246</f>
        <v>37259387</v>
      </c>
      <c r="R78" s="144">
        <f>VLOOKUP(A78,'[1]CONTRATOS '!$C$1:$CA$993,50,0)</f>
        <v>152</v>
      </c>
      <c r="S78" s="104">
        <f t="shared" si="17"/>
        <v>124177780</v>
      </c>
      <c r="T78" s="145" t="str">
        <f>VLOOKUP(A78,'[1]CONTRATOS '!$C$1:$CA$993,34,0)</f>
        <v>N/A</v>
      </c>
      <c r="U78" s="146" t="s">
        <v>331</v>
      </c>
    </row>
    <row r="79" spans="1:21" ht="77.099999999999994" customHeight="1" x14ac:dyDescent="0.25">
      <c r="A79" s="118" t="s">
        <v>290</v>
      </c>
      <c r="B79" s="119">
        <v>873</v>
      </c>
      <c r="C79" s="119" t="s">
        <v>291</v>
      </c>
      <c r="D79" s="120" t="s">
        <v>173</v>
      </c>
      <c r="E79" s="121">
        <v>44908</v>
      </c>
      <c r="F79" s="121">
        <v>44911</v>
      </c>
      <c r="G79" s="122">
        <f>VLOOKUP(A79,'[1]CONTRATOS '!$C$1:$CA$993,58,0)</f>
        <v>45397</v>
      </c>
      <c r="H79" s="123">
        <v>39113268</v>
      </c>
      <c r="I79" s="124" t="s">
        <v>20</v>
      </c>
      <c r="J79" s="124" t="s">
        <v>21</v>
      </c>
      <c r="K79" s="124" t="s">
        <v>108</v>
      </c>
      <c r="L79" s="125">
        <f>M79/S79</f>
        <v>0.76595148784901146</v>
      </c>
      <c r="M79" s="123">
        <v>42718304</v>
      </c>
      <c r="N79" s="123">
        <f>S79-M79</f>
        <v>13053249</v>
      </c>
      <c r="O79" s="126">
        <f>VLOOKUP(A79,'[1]CONTRATOS '!$C$1:$CA$993,46,0)</f>
        <v>0</v>
      </c>
      <c r="P79" s="126">
        <v>0</v>
      </c>
      <c r="Q79" s="123">
        <f>-1517911+5122947+13053249</f>
        <v>16658285</v>
      </c>
      <c r="R79" s="126">
        <f>VLOOKUP(A79,'[1]CONTRATOS '!$C$1:$CA$993,50,0)</f>
        <v>152</v>
      </c>
      <c r="S79" s="123">
        <f t="shared" si="17"/>
        <v>55771553</v>
      </c>
      <c r="T79" s="127" t="str">
        <f>VLOOKUP(A79,'[1]CONTRATOS '!$C$1:$CA$993,34,0)</f>
        <v>N/A</v>
      </c>
      <c r="U79" s="128" t="s">
        <v>292</v>
      </c>
    </row>
    <row r="80" spans="1:21" ht="77.099999999999994" customHeight="1" x14ac:dyDescent="0.25">
      <c r="A80" s="50" t="s">
        <v>339</v>
      </c>
      <c r="B80" s="41">
        <v>887</v>
      </c>
      <c r="C80" s="41" t="s">
        <v>340</v>
      </c>
      <c r="D80" s="113" t="s">
        <v>341</v>
      </c>
      <c r="E80" s="51">
        <v>44910</v>
      </c>
      <c r="F80" s="51">
        <v>44911</v>
      </c>
      <c r="G80" s="110">
        <f>VLOOKUP(A80,'[1]CONTRATOS '!$C$1:$CA$993,58,0)</f>
        <v>45397</v>
      </c>
      <c r="H80" s="48">
        <v>62581258</v>
      </c>
      <c r="I80" s="109" t="s">
        <v>20</v>
      </c>
      <c r="J80" s="109" t="s">
        <v>21</v>
      </c>
      <c r="K80" s="109" t="s">
        <v>342</v>
      </c>
      <c r="L80" s="47">
        <f>M80/S80</f>
        <v>0.76402470293484659</v>
      </c>
      <c r="M80" s="48">
        <v>67620710</v>
      </c>
      <c r="N80" s="48">
        <f>S80-M80</f>
        <v>20885211</v>
      </c>
      <c r="O80" s="108">
        <f>VLOOKUP(A80,'[1]CONTRATOS '!$C$1:$CA$993,46,0)</f>
        <v>0</v>
      </c>
      <c r="P80" s="108">
        <v>0</v>
      </c>
      <c r="Q80" s="48">
        <f>-2428663+7468115+20885211</f>
        <v>25924663</v>
      </c>
      <c r="R80" s="108">
        <f>VLOOKUP(A80,'[1]CONTRATOS '!$C$1:$CA$993,50,0)</f>
        <v>152</v>
      </c>
      <c r="S80" s="48">
        <f>H80+Q80</f>
        <v>88505921</v>
      </c>
      <c r="T80" s="111" t="str">
        <f>VLOOKUP(A80,'[1]CONTRATOS '!$C$1:$CA$993,34,0)</f>
        <v>Nelson David Barriga Castellanos</v>
      </c>
      <c r="U80" s="112" t="s">
        <v>343</v>
      </c>
    </row>
    <row r="81" spans="1:21" ht="77.099999999999994" customHeight="1" x14ac:dyDescent="0.25">
      <c r="A81" s="139" t="s">
        <v>223</v>
      </c>
      <c r="B81" s="211">
        <v>896</v>
      </c>
      <c r="C81" s="211" t="s">
        <v>224</v>
      </c>
      <c r="D81" s="140" t="s">
        <v>58</v>
      </c>
      <c r="E81" s="141">
        <v>44902</v>
      </c>
      <c r="F81" s="141">
        <v>44911</v>
      </c>
      <c r="G81" s="142">
        <f>VLOOKUP(A81,'[1]CONTRATOS '!$C$1:$CA$993,58,0)</f>
        <v>45397</v>
      </c>
      <c r="H81" s="104">
        <v>86918393</v>
      </c>
      <c r="I81" s="143" t="s">
        <v>20</v>
      </c>
      <c r="J81" s="143" t="s">
        <v>21</v>
      </c>
      <c r="K81" s="143" t="s">
        <v>59</v>
      </c>
      <c r="L81" s="103">
        <f>M81/S81</f>
        <v>0.76595138675552177</v>
      </c>
      <c r="M81" s="104">
        <v>94929596</v>
      </c>
      <c r="N81" s="104">
        <f>S81-M81</f>
        <v>29007246</v>
      </c>
      <c r="O81" s="144">
        <f>VLOOKUP(A81,'[1]CONTRATOS '!$C$1:$CA$993,46,0)</f>
        <v>0</v>
      </c>
      <c r="P81" s="144">
        <v>0</v>
      </c>
      <c r="Q81" s="104">
        <f>-3373135+11384338+29007246</f>
        <v>37018449</v>
      </c>
      <c r="R81" s="144">
        <f>VLOOKUP(A81,'[1]CONTRATOS '!$C$1:$CA$993,50,0)</f>
        <v>152</v>
      </c>
      <c r="S81" s="104">
        <f>H81+Q81</f>
        <v>123936842</v>
      </c>
      <c r="T81" s="145" t="str">
        <f>VLOOKUP(A81,'[1]CONTRATOS '!$C$1:$CA$993,34,0)</f>
        <v>N/A</v>
      </c>
      <c r="U81" s="146" t="s">
        <v>225</v>
      </c>
    </row>
    <row r="82" spans="1:21" ht="77.099999999999994" customHeight="1" x14ac:dyDescent="0.25">
      <c r="A82" s="139" t="s">
        <v>344</v>
      </c>
      <c r="B82" s="211">
        <v>925</v>
      </c>
      <c r="C82" s="211" t="s">
        <v>345</v>
      </c>
      <c r="D82" s="140" t="s">
        <v>58</v>
      </c>
      <c r="E82" s="141">
        <v>44910</v>
      </c>
      <c r="F82" s="141">
        <v>44911</v>
      </c>
      <c r="G82" s="142">
        <f>VLOOKUP(A82,'[1]CONTRATOS '!$C$1:$CA$993,58,0)</f>
        <v>45397</v>
      </c>
      <c r="H82" s="104">
        <v>86918393</v>
      </c>
      <c r="I82" s="143" t="s">
        <v>20</v>
      </c>
      <c r="J82" s="143" t="s">
        <v>21</v>
      </c>
      <c r="K82" s="143" t="s">
        <v>59</v>
      </c>
      <c r="L82" s="103">
        <f>M82/S82</f>
        <v>0.76595138675552177</v>
      </c>
      <c r="M82" s="104">
        <v>94929596</v>
      </c>
      <c r="N82" s="104">
        <f>S82-M82</f>
        <v>29007246</v>
      </c>
      <c r="O82" s="144">
        <f>VLOOKUP(A82,'[1]CONTRATOS '!$C$1:$CA$993,46,0)</f>
        <v>0</v>
      </c>
      <c r="P82" s="144">
        <v>0</v>
      </c>
      <c r="Q82" s="104">
        <f>-3373135+11384338+29007246</f>
        <v>37018449</v>
      </c>
      <c r="R82" s="144">
        <f>VLOOKUP(A82,'[1]CONTRATOS '!$C$1:$CA$993,50,0)</f>
        <v>152</v>
      </c>
      <c r="S82" s="104">
        <f>H82+Q82</f>
        <v>123936842</v>
      </c>
      <c r="T82" s="145" t="str">
        <f>VLOOKUP(A82,'[1]CONTRATOS '!$C$1:$CA$993,34,0)</f>
        <v>N/A</v>
      </c>
      <c r="U82" s="146" t="s">
        <v>346</v>
      </c>
    </row>
    <row r="83" spans="1:21" ht="77.099999999999994" customHeight="1" x14ac:dyDescent="0.25">
      <c r="A83" s="77" t="s">
        <v>281</v>
      </c>
      <c r="B83" s="66">
        <v>926</v>
      </c>
      <c r="C83" s="66" t="s">
        <v>282</v>
      </c>
      <c r="D83" s="75" t="s">
        <v>283</v>
      </c>
      <c r="E83" s="74">
        <v>44907</v>
      </c>
      <c r="F83" s="74">
        <v>44911</v>
      </c>
      <c r="G83" s="68">
        <f>VLOOKUP(A83,'[1]CONTRATOS '!$C$1:$CA$993,58,0)</f>
        <v>46234</v>
      </c>
      <c r="H83" s="69">
        <v>3194292230</v>
      </c>
      <c r="I83" s="67" t="s">
        <v>20</v>
      </c>
      <c r="J83" s="67" t="s">
        <v>23</v>
      </c>
      <c r="K83" s="67" t="s">
        <v>284</v>
      </c>
      <c r="L83" s="70">
        <f t="shared" ref="L83:L127" si="18">+M83/H83</f>
        <v>0.35640146538815581</v>
      </c>
      <c r="M83" s="71">
        <v>1138450431.6500001</v>
      </c>
      <c r="N83" s="71">
        <f>+H83-M83</f>
        <v>2055841798.3499999</v>
      </c>
      <c r="O83" s="65">
        <f>VLOOKUP(A83,'[1]CONTRATOS '!$C$1:$CA$993,46,0)</f>
        <v>0</v>
      </c>
      <c r="P83" s="65">
        <v>0</v>
      </c>
      <c r="Q83" s="69">
        <v>0</v>
      </c>
      <c r="R83" s="65">
        <f>VLOOKUP(A83,'[1]CONTRATOS '!$C$1:$CA$993,50,0)</f>
        <v>0</v>
      </c>
      <c r="S83" s="69">
        <v>3194292230</v>
      </c>
      <c r="T83" s="72" t="str">
        <f>VLOOKUP(A83,'[1]CONTRATOS '!$C$1:$CA$993,34,0)</f>
        <v>N/A</v>
      </c>
      <c r="U83" s="73" t="s">
        <v>285</v>
      </c>
    </row>
    <row r="84" spans="1:21" ht="77.099999999999994" customHeight="1" x14ac:dyDescent="0.25">
      <c r="A84" s="139" t="s">
        <v>347</v>
      </c>
      <c r="B84" s="211">
        <v>937</v>
      </c>
      <c r="C84" s="211" t="s">
        <v>348</v>
      </c>
      <c r="D84" s="140" t="s">
        <v>349</v>
      </c>
      <c r="E84" s="141">
        <v>44910</v>
      </c>
      <c r="F84" s="141">
        <v>44911</v>
      </c>
      <c r="G84" s="142">
        <f>VLOOKUP(A84,'[1]CONTRATOS '!$C$1:$CA$993,58,0)</f>
        <v>45397</v>
      </c>
      <c r="H84" s="104">
        <v>99086994</v>
      </c>
      <c r="I84" s="143" t="s">
        <v>20</v>
      </c>
      <c r="J84" s="143" t="s">
        <v>21</v>
      </c>
      <c r="K84" s="143" t="s">
        <v>59</v>
      </c>
      <c r="L84" s="103">
        <f t="shared" ref="L84:L90" si="19">M84/S84</f>
        <v>0.76595131477512179</v>
      </c>
      <c r="M84" s="104">
        <v>108219760</v>
      </c>
      <c r="N84" s="104">
        <f t="shared" ref="N84:N90" si="20">S84-M84</f>
        <v>33068280</v>
      </c>
      <c r="O84" s="144">
        <f>VLOOKUP(A84,'[1]CONTRATOS '!$C$1:$CA$993,46,0)</f>
        <v>0</v>
      </c>
      <c r="P84" s="144">
        <v>0</v>
      </c>
      <c r="Q84" s="104">
        <f>-3845380+12978146+33068280</f>
        <v>42201046</v>
      </c>
      <c r="R84" s="144">
        <f>VLOOKUP(A84,'[1]CONTRATOS '!$C$1:$CA$993,50,0)</f>
        <v>152</v>
      </c>
      <c r="S84" s="104">
        <f t="shared" ref="S84:S90" si="21">H84+Q84</f>
        <v>141288040</v>
      </c>
      <c r="T84" s="145" t="str">
        <f>VLOOKUP(A84,'[1]CONTRATOS '!$C$1:$CA$993,34,0)</f>
        <v>N/A</v>
      </c>
      <c r="U84" s="146" t="s">
        <v>350</v>
      </c>
    </row>
    <row r="85" spans="1:21" ht="77.099999999999994" customHeight="1" x14ac:dyDescent="0.25">
      <c r="A85" s="139" t="s">
        <v>351</v>
      </c>
      <c r="B85" s="211">
        <v>943</v>
      </c>
      <c r="C85" s="211" t="s">
        <v>352</v>
      </c>
      <c r="D85" s="140" t="s">
        <v>353</v>
      </c>
      <c r="E85" s="141">
        <v>44910</v>
      </c>
      <c r="F85" s="141">
        <v>44911</v>
      </c>
      <c r="G85" s="142">
        <f>VLOOKUP(A85,'[1]CONTRATOS '!$C$1:$CA$993,58,0)</f>
        <v>45397</v>
      </c>
      <c r="H85" s="104">
        <v>86918393</v>
      </c>
      <c r="I85" s="143" t="s">
        <v>20</v>
      </c>
      <c r="J85" s="143" t="s">
        <v>21</v>
      </c>
      <c r="K85" s="143" t="s">
        <v>59</v>
      </c>
      <c r="L85" s="103">
        <f t="shared" si="19"/>
        <v>0.76595138675552177</v>
      </c>
      <c r="M85" s="104">
        <v>94929596</v>
      </c>
      <c r="N85" s="104">
        <f t="shared" si="20"/>
        <v>29007246</v>
      </c>
      <c r="O85" s="144">
        <f>VLOOKUP(A85,'[1]CONTRATOS '!$C$1:$CA$993,46,0)</f>
        <v>0</v>
      </c>
      <c r="P85" s="144">
        <v>0</v>
      </c>
      <c r="Q85" s="104">
        <f>-3373135+11384338+29007246</f>
        <v>37018449</v>
      </c>
      <c r="R85" s="144">
        <f>VLOOKUP(A85,'[1]CONTRATOS '!$C$1:$CA$993,50,0)</f>
        <v>152</v>
      </c>
      <c r="S85" s="104">
        <f t="shared" si="21"/>
        <v>123936842</v>
      </c>
      <c r="T85" s="145" t="str">
        <f>VLOOKUP(A85,'[1]CONTRATOS '!$C$1:$CA$993,34,0)</f>
        <v>N/A</v>
      </c>
      <c r="U85" s="146" t="s">
        <v>354</v>
      </c>
    </row>
    <row r="86" spans="1:21" ht="77.099999999999994" customHeight="1" x14ac:dyDescent="0.25">
      <c r="A86" s="139" t="s">
        <v>355</v>
      </c>
      <c r="B86" s="211">
        <v>946</v>
      </c>
      <c r="C86" s="211" t="s">
        <v>356</v>
      </c>
      <c r="D86" s="140" t="s">
        <v>357</v>
      </c>
      <c r="E86" s="141">
        <v>44910</v>
      </c>
      <c r="F86" s="141">
        <v>44911</v>
      </c>
      <c r="G86" s="142">
        <f>VLOOKUP(A86,'[1]CONTRATOS '!$C$1:$CA$993,58,0)</f>
        <v>45397</v>
      </c>
      <c r="H86" s="104">
        <v>86918393</v>
      </c>
      <c r="I86" s="143" t="s">
        <v>20</v>
      </c>
      <c r="J86" s="143" t="s">
        <v>21</v>
      </c>
      <c r="K86" s="143" t="s">
        <v>59</v>
      </c>
      <c r="L86" s="103">
        <f t="shared" si="19"/>
        <v>0.76595138675552177</v>
      </c>
      <c r="M86" s="104">
        <v>94929596</v>
      </c>
      <c r="N86" s="104">
        <f t="shared" si="20"/>
        <v>29007246</v>
      </c>
      <c r="O86" s="144">
        <f>VLOOKUP(A86,'[1]CONTRATOS '!$C$1:$CA$993,46,0)</f>
        <v>0</v>
      </c>
      <c r="P86" s="144">
        <v>0</v>
      </c>
      <c r="Q86" s="104">
        <f>-3373135+11384338+29007246</f>
        <v>37018449</v>
      </c>
      <c r="R86" s="144">
        <f>VLOOKUP(A86,'[1]CONTRATOS '!$C$1:$CA$993,50,0)</f>
        <v>152</v>
      </c>
      <c r="S86" s="104">
        <f t="shared" si="21"/>
        <v>123936842</v>
      </c>
      <c r="T86" s="145" t="str">
        <f>VLOOKUP(A86,'[1]CONTRATOS '!$C$1:$CA$993,34,0)</f>
        <v>N/A</v>
      </c>
      <c r="U86" s="146" t="s">
        <v>358</v>
      </c>
    </row>
    <row r="87" spans="1:21" ht="77.099999999999994" customHeight="1" x14ac:dyDescent="0.25">
      <c r="A87" s="139" t="s">
        <v>359</v>
      </c>
      <c r="B87" s="211">
        <v>947</v>
      </c>
      <c r="C87" s="211" t="s">
        <v>360</v>
      </c>
      <c r="D87" s="140" t="s">
        <v>357</v>
      </c>
      <c r="E87" s="141">
        <v>44910</v>
      </c>
      <c r="F87" s="141">
        <v>44911</v>
      </c>
      <c r="G87" s="142">
        <f>VLOOKUP(A87,'[1]CONTRATOS '!$C$1:$CA$993,58,0)</f>
        <v>45397</v>
      </c>
      <c r="H87" s="104">
        <v>86918393</v>
      </c>
      <c r="I87" s="143" t="s">
        <v>20</v>
      </c>
      <c r="J87" s="143" t="s">
        <v>21</v>
      </c>
      <c r="K87" s="143" t="s">
        <v>59</v>
      </c>
      <c r="L87" s="103">
        <f t="shared" si="19"/>
        <v>0.76595138675552177</v>
      </c>
      <c r="M87" s="104">
        <v>94929596</v>
      </c>
      <c r="N87" s="104">
        <f t="shared" si="20"/>
        <v>29007246</v>
      </c>
      <c r="O87" s="144">
        <f>VLOOKUP(A87,'[1]CONTRATOS '!$C$1:$CA$993,46,0)</f>
        <v>0</v>
      </c>
      <c r="P87" s="144">
        <v>0</v>
      </c>
      <c r="Q87" s="104">
        <f>-3373135+11384338+29007246</f>
        <v>37018449</v>
      </c>
      <c r="R87" s="144">
        <f>VLOOKUP(A87,'[1]CONTRATOS '!$C$1:$CA$993,50,0)</f>
        <v>152</v>
      </c>
      <c r="S87" s="104">
        <f t="shared" si="21"/>
        <v>123936842</v>
      </c>
      <c r="T87" s="145" t="str">
        <f>VLOOKUP(A87,'[1]CONTRATOS '!$C$1:$CA$993,34,0)</f>
        <v>N/A</v>
      </c>
      <c r="U87" s="146" t="s">
        <v>361</v>
      </c>
    </row>
    <row r="88" spans="1:21" ht="77.099999999999994" customHeight="1" x14ac:dyDescent="0.25">
      <c r="A88" s="139" t="s">
        <v>387</v>
      </c>
      <c r="B88" s="211">
        <v>966</v>
      </c>
      <c r="C88" s="211" t="s">
        <v>388</v>
      </c>
      <c r="D88" s="140" t="s">
        <v>389</v>
      </c>
      <c r="E88" s="141">
        <v>44911</v>
      </c>
      <c r="F88" s="141">
        <v>44913</v>
      </c>
      <c r="G88" s="142">
        <f>VLOOKUP(A88,'[1]CONTRATOS '!$C$1:$CA$993,58,0)</f>
        <v>45397</v>
      </c>
      <c r="H88" s="104">
        <v>50412668</v>
      </c>
      <c r="I88" s="143" t="s">
        <v>20</v>
      </c>
      <c r="J88" s="143" t="s">
        <v>21</v>
      </c>
      <c r="K88" s="143" t="s">
        <v>31</v>
      </c>
      <c r="L88" s="103">
        <f t="shared" si="19"/>
        <v>0.76503786736666612</v>
      </c>
      <c r="M88" s="104">
        <v>54779672</v>
      </c>
      <c r="N88" s="104">
        <f t="shared" si="20"/>
        <v>16824198</v>
      </c>
      <c r="O88" s="144">
        <f>VLOOKUP(A88,'[1]CONTRATOS '!$C$1:$CA$993,46,0)</f>
        <v>0</v>
      </c>
      <c r="P88" s="144">
        <v>0</v>
      </c>
      <c r="Q88" s="104">
        <f>-2235907+6602911+16824198</f>
        <v>21191202</v>
      </c>
      <c r="R88" s="144">
        <f>VLOOKUP(A88,'[1]CONTRATOS '!$C$1:$CA$993,50,0)</f>
        <v>152</v>
      </c>
      <c r="S88" s="104">
        <f t="shared" si="21"/>
        <v>71603870</v>
      </c>
      <c r="T88" s="145" t="str">
        <f>VLOOKUP(A88,'[1]CONTRATOS '!$C$1:$CA$993,34,0)</f>
        <v>N/A</v>
      </c>
      <c r="U88" s="146" t="s">
        <v>390</v>
      </c>
    </row>
    <row r="89" spans="1:21" ht="77.099999999999994" customHeight="1" x14ac:dyDescent="0.25">
      <c r="A89" s="118" t="s">
        <v>297</v>
      </c>
      <c r="B89" s="119">
        <v>876</v>
      </c>
      <c r="C89" s="119" t="s">
        <v>298</v>
      </c>
      <c r="D89" s="120" t="s">
        <v>173</v>
      </c>
      <c r="E89" s="121">
        <v>44908</v>
      </c>
      <c r="F89" s="121">
        <v>44914</v>
      </c>
      <c r="G89" s="122">
        <f>VLOOKUP(A89,'[1]CONTRATOS '!$C$1:$CA$993,58,0)</f>
        <v>45397</v>
      </c>
      <c r="H89" s="123">
        <v>39113268</v>
      </c>
      <c r="I89" s="124" t="s">
        <v>20</v>
      </c>
      <c r="J89" s="124" t="s">
        <v>21</v>
      </c>
      <c r="K89" s="124" t="s">
        <v>108</v>
      </c>
      <c r="L89" s="125">
        <f t="shared" si="19"/>
        <v>0.76457848295594621</v>
      </c>
      <c r="M89" s="123">
        <v>42393038</v>
      </c>
      <c r="N89" s="123">
        <f t="shared" si="20"/>
        <v>13053249</v>
      </c>
      <c r="O89" s="126">
        <f>VLOOKUP(A89,'[1]CONTRATOS '!$C$1:$CA$993,46,0)</f>
        <v>0</v>
      </c>
      <c r="P89" s="126">
        <v>0</v>
      </c>
      <c r="Q89" s="123">
        <f>-1843177+5122947+13053249</f>
        <v>16333019</v>
      </c>
      <c r="R89" s="126">
        <f>VLOOKUP(A89,'[1]CONTRATOS '!$C$1:$CA$993,50,0)</f>
        <v>152</v>
      </c>
      <c r="S89" s="123">
        <f t="shared" si="21"/>
        <v>55446287</v>
      </c>
      <c r="T89" s="127" t="str">
        <f>VLOOKUP(A89,'[1]CONTRATOS '!$C$1:$CA$993,34,0)</f>
        <v>N/A</v>
      </c>
      <c r="U89" s="128" t="s">
        <v>299</v>
      </c>
    </row>
    <row r="90" spans="1:21" ht="77.099999999999994" customHeight="1" x14ac:dyDescent="0.25">
      <c r="A90" s="139" t="s">
        <v>313</v>
      </c>
      <c r="B90" s="211">
        <v>903</v>
      </c>
      <c r="C90" s="211" t="s">
        <v>314</v>
      </c>
      <c r="D90" s="140" t="s">
        <v>58</v>
      </c>
      <c r="E90" s="141">
        <v>44908</v>
      </c>
      <c r="F90" s="141">
        <v>44914</v>
      </c>
      <c r="G90" s="142">
        <f>VLOOKUP(A90,'[1]CONTRATOS '!$C$1:$CA$993,58,0)</f>
        <v>45397</v>
      </c>
      <c r="H90" s="104">
        <v>86918393</v>
      </c>
      <c r="I90" s="143" t="s">
        <v>20</v>
      </c>
      <c r="J90" s="143" t="s">
        <v>21</v>
      </c>
      <c r="K90" s="143" t="s">
        <v>59</v>
      </c>
      <c r="L90" s="103">
        <f t="shared" si="19"/>
        <v>0.76457838063698391</v>
      </c>
      <c r="M90" s="104">
        <v>94206782</v>
      </c>
      <c r="N90" s="104">
        <f t="shared" si="20"/>
        <v>29007246</v>
      </c>
      <c r="O90" s="144">
        <f>VLOOKUP(A90,'[1]CONTRATOS '!$C$1:$CA$993,46,0)</f>
        <v>0</v>
      </c>
      <c r="P90" s="144">
        <v>0</v>
      </c>
      <c r="Q90" s="104">
        <f>-4095949+11384338+29007246</f>
        <v>36295635</v>
      </c>
      <c r="R90" s="144">
        <f>VLOOKUP(A90,'[1]CONTRATOS '!$C$1:$CA$993,50,0)</f>
        <v>152</v>
      </c>
      <c r="S90" s="104">
        <f t="shared" si="21"/>
        <v>123214028</v>
      </c>
      <c r="T90" s="145" t="str">
        <f>VLOOKUP(A90,'[1]CONTRATOS '!$C$1:$CA$993,34,0)</f>
        <v>N/A</v>
      </c>
      <c r="U90" s="146" t="s">
        <v>315</v>
      </c>
    </row>
    <row r="91" spans="1:21" ht="77.099999999999994" customHeight="1" x14ac:dyDescent="0.25">
      <c r="A91" s="139" t="s">
        <v>362</v>
      </c>
      <c r="B91" s="211">
        <v>948</v>
      </c>
      <c r="C91" s="211" t="s">
        <v>363</v>
      </c>
      <c r="D91" s="140" t="s">
        <v>364</v>
      </c>
      <c r="E91" s="141">
        <v>44910</v>
      </c>
      <c r="F91" s="141">
        <v>44914</v>
      </c>
      <c r="G91" s="142">
        <f>VLOOKUP(A91,'[1]CONTRATOS '!$C$1:$CA$993,58,0)</f>
        <v>45397</v>
      </c>
      <c r="H91" s="104">
        <v>99086994</v>
      </c>
      <c r="I91" s="143" t="s">
        <v>20</v>
      </c>
      <c r="J91" s="143" t="s">
        <v>21</v>
      </c>
      <c r="K91" s="143" t="s">
        <v>59</v>
      </c>
      <c r="L91" s="103">
        <f>M91/S91</f>
        <v>0.76457831023547507</v>
      </c>
      <c r="M91" s="104">
        <v>107395753</v>
      </c>
      <c r="N91" s="104">
        <f>S91-M91</f>
        <v>33068280</v>
      </c>
      <c r="O91" s="144">
        <f>VLOOKUP(A91,'[1]CONTRATOS '!$C$1:$CA$993,46,0)</f>
        <v>0</v>
      </c>
      <c r="P91" s="144">
        <v>0</v>
      </c>
      <c r="Q91" s="104">
        <f>-4669387+12978146+33068280</f>
        <v>41377039</v>
      </c>
      <c r="R91" s="144">
        <f>VLOOKUP(A91,'[1]CONTRATOS '!$C$1:$CA$993,50,0)</f>
        <v>152</v>
      </c>
      <c r="S91" s="104">
        <f>H91+Q91</f>
        <v>140464033</v>
      </c>
      <c r="T91" s="145" t="str">
        <f>VLOOKUP(A91,'[1]CONTRATOS '!$C$1:$CA$993,34,0)</f>
        <v>N/A</v>
      </c>
      <c r="U91" s="146" t="s">
        <v>365</v>
      </c>
    </row>
    <row r="92" spans="1:21" ht="77.099999999999994" customHeight="1" x14ac:dyDescent="0.25">
      <c r="A92" s="77" t="s">
        <v>368</v>
      </c>
      <c r="B92" s="66">
        <v>965</v>
      </c>
      <c r="C92" s="66" t="s">
        <v>369</v>
      </c>
      <c r="D92" s="75" t="s">
        <v>370</v>
      </c>
      <c r="E92" s="74">
        <v>44910</v>
      </c>
      <c r="F92" s="74">
        <v>44914</v>
      </c>
      <c r="G92" s="68">
        <f>VLOOKUP(A92,'[1]CONTRATOS '!$C$1:$CA$993,58,0)</f>
        <v>46234</v>
      </c>
      <c r="H92" s="69">
        <v>986870312</v>
      </c>
      <c r="I92" s="67" t="s">
        <v>20</v>
      </c>
      <c r="J92" s="67" t="s">
        <v>23</v>
      </c>
      <c r="K92" s="67" t="s">
        <v>44</v>
      </c>
      <c r="L92" s="70">
        <f t="shared" si="18"/>
        <v>0.27752011873268312</v>
      </c>
      <c r="M92" s="71">
        <v>273876366.16000003</v>
      </c>
      <c r="N92" s="71">
        <f t="shared" ref="N92:N127" si="22">+H92-M92</f>
        <v>712993945.83999991</v>
      </c>
      <c r="O92" s="65">
        <f>VLOOKUP(A92,'[1]CONTRATOS '!$C$1:$CA$993,46,0)</f>
        <v>0</v>
      </c>
      <c r="P92" s="65">
        <v>0</v>
      </c>
      <c r="Q92" s="69">
        <v>0</v>
      </c>
      <c r="R92" s="65">
        <f>VLOOKUP(A92,'[1]CONTRATOS '!$C$1:$CA$993,50,0)</f>
        <v>0</v>
      </c>
      <c r="S92" s="69">
        <v>986870312</v>
      </c>
      <c r="T92" s="72" t="str">
        <f>VLOOKUP(A92,'[1]CONTRATOS '!$C$1:$CA$993,34,0)</f>
        <v>N/A</v>
      </c>
      <c r="U92" s="73" t="s">
        <v>371</v>
      </c>
    </row>
    <row r="93" spans="1:21" ht="77.099999999999994" customHeight="1" x14ac:dyDescent="0.25">
      <c r="A93" s="118" t="s">
        <v>293</v>
      </c>
      <c r="B93" s="119">
        <v>875</v>
      </c>
      <c r="C93" s="119" t="s">
        <v>294</v>
      </c>
      <c r="D93" s="120" t="s">
        <v>173</v>
      </c>
      <c r="E93" s="121">
        <v>44908</v>
      </c>
      <c r="F93" s="121">
        <v>44915</v>
      </c>
      <c r="G93" s="122">
        <f>VLOOKUP(A93,'[1]CONTRATOS '!$C$1:$CA$993,58,0)</f>
        <v>45397</v>
      </c>
      <c r="H93" s="123">
        <v>39113268</v>
      </c>
      <c r="I93" s="124" t="s">
        <v>20</v>
      </c>
      <c r="J93" s="124" t="s">
        <v>295</v>
      </c>
      <c r="K93" s="124" t="s">
        <v>108</v>
      </c>
      <c r="L93" s="125">
        <f t="shared" ref="L93:L106" si="23">M93/S93</f>
        <v>0.76411720229364133</v>
      </c>
      <c r="M93" s="123">
        <v>42284610</v>
      </c>
      <c r="N93" s="123">
        <f t="shared" ref="N93:N106" si="24">S93-M93</f>
        <v>13053249</v>
      </c>
      <c r="O93" s="126">
        <f>VLOOKUP(A93,'[1]CONTRATOS '!$C$1:$CA$993,46,0)</f>
        <v>0</v>
      </c>
      <c r="P93" s="126">
        <v>0</v>
      </c>
      <c r="Q93" s="123">
        <f>-1951599+5122941+13053249</f>
        <v>16224591</v>
      </c>
      <c r="R93" s="126">
        <f>VLOOKUP(A93,'[1]CONTRATOS '!$C$1:$CA$993,50,0)</f>
        <v>152</v>
      </c>
      <c r="S93" s="123">
        <f t="shared" ref="S93:S101" si="25">H93+Q93</f>
        <v>55337859</v>
      </c>
      <c r="T93" s="127" t="str">
        <f>VLOOKUP(A93,'[1]CONTRATOS '!$C$1:$CA$993,34,0)</f>
        <v>Juan Sebastián Gómez Hernández</v>
      </c>
      <c r="U93" s="128" t="s">
        <v>296</v>
      </c>
    </row>
    <row r="94" spans="1:21" ht="77.099999999999994" customHeight="1" x14ac:dyDescent="0.25">
      <c r="A94" s="50" t="s">
        <v>391</v>
      </c>
      <c r="B94" s="41">
        <v>918</v>
      </c>
      <c r="C94" s="41" t="s">
        <v>392</v>
      </c>
      <c r="D94" s="113" t="s">
        <v>393</v>
      </c>
      <c r="E94" s="51">
        <v>44914</v>
      </c>
      <c r="F94" s="51">
        <v>44915</v>
      </c>
      <c r="G94" s="110">
        <f>VLOOKUP(A94,'[1]CONTRATOS '!$C$1:$CA$993,58,0)</f>
        <v>45397</v>
      </c>
      <c r="H94" s="48">
        <v>43459180</v>
      </c>
      <c r="I94" s="109" t="s">
        <v>20</v>
      </c>
      <c r="J94" s="109" t="s">
        <v>21</v>
      </c>
      <c r="K94" s="109" t="s">
        <v>59</v>
      </c>
      <c r="L94" s="47">
        <f t="shared" si="23"/>
        <v>0.76411720521158177</v>
      </c>
      <c r="M94" s="48">
        <v>46982904</v>
      </c>
      <c r="N94" s="48">
        <f t="shared" si="24"/>
        <v>14503611</v>
      </c>
      <c r="O94" s="108">
        <f>VLOOKUP(A94,'[1]CONTRATOS '!$C$1:$CA$993,46,0)</f>
        <v>0</v>
      </c>
      <c r="P94" s="108">
        <v>0</v>
      </c>
      <c r="Q94" s="48">
        <f>-2168442+5692166+14503611</f>
        <v>18027335</v>
      </c>
      <c r="R94" s="108">
        <f>VLOOKUP(A94,'[1]CONTRATOS '!$C$1:$CA$993,50,0)</f>
        <v>152</v>
      </c>
      <c r="S94" s="48">
        <f t="shared" si="25"/>
        <v>61486515</v>
      </c>
      <c r="T94" s="111" t="str">
        <f>VLOOKUP(A94,'[1]CONTRATOS '!$C$1:$CA$993,34,0)</f>
        <v>N/A</v>
      </c>
      <c r="U94" s="112" t="s">
        <v>394</v>
      </c>
    </row>
    <row r="95" spans="1:21" ht="77.099999999999994" customHeight="1" x14ac:dyDescent="0.25">
      <c r="A95" s="139" t="s">
        <v>436</v>
      </c>
      <c r="B95" s="211">
        <v>920</v>
      </c>
      <c r="C95" s="211" t="s">
        <v>437</v>
      </c>
      <c r="D95" s="140" t="s">
        <v>438</v>
      </c>
      <c r="E95" s="141">
        <v>44915</v>
      </c>
      <c r="F95" s="141">
        <v>44915</v>
      </c>
      <c r="G95" s="142">
        <f>VLOOKUP(A95,'[1]CONTRATOS '!$C$1:$CA$993,58,0)</f>
        <v>45397</v>
      </c>
      <c r="H95" s="104">
        <v>43459180</v>
      </c>
      <c r="I95" s="143" t="s">
        <v>20</v>
      </c>
      <c r="J95" s="143" t="s">
        <v>21</v>
      </c>
      <c r="K95" s="143" t="s">
        <v>59</v>
      </c>
      <c r="L95" s="103">
        <f t="shared" si="23"/>
        <v>0.76411720521158177</v>
      </c>
      <c r="M95" s="104">
        <v>46982904</v>
      </c>
      <c r="N95" s="104">
        <f t="shared" si="24"/>
        <v>14503611</v>
      </c>
      <c r="O95" s="144">
        <f>VLOOKUP(A95,'[1]CONTRATOS '!$C$1:$CA$993,46,0)</f>
        <v>0</v>
      </c>
      <c r="P95" s="144">
        <v>0</v>
      </c>
      <c r="Q95" s="104">
        <f>-2168442+5692166+14503611</f>
        <v>18027335</v>
      </c>
      <c r="R95" s="144">
        <f>VLOOKUP(A95,'[1]CONTRATOS '!$C$1:$CA$993,50,0)</f>
        <v>152</v>
      </c>
      <c r="S95" s="104">
        <f t="shared" si="25"/>
        <v>61486515</v>
      </c>
      <c r="T95" s="145" t="str">
        <f>VLOOKUP(A95,'[1]CONTRATOS '!$C$1:$CA$993,34,0)</f>
        <v>N/A</v>
      </c>
      <c r="U95" s="146" t="s">
        <v>439</v>
      </c>
    </row>
    <row r="96" spans="1:21" ht="77.099999999999994" customHeight="1" x14ac:dyDescent="0.25">
      <c r="A96" s="12" t="s">
        <v>376</v>
      </c>
      <c r="B96" s="7">
        <v>929</v>
      </c>
      <c r="C96" s="7" t="s">
        <v>377</v>
      </c>
      <c r="D96" s="8" t="s">
        <v>378</v>
      </c>
      <c r="E96" s="9">
        <v>44911</v>
      </c>
      <c r="F96" s="9">
        <v>44915</v>
      </c>
      <c r="G96" s="34">
        <f>VLOOKUP(A96,'[1]CONTRATOS '!$C$1:$CA$993,58,0)</f>
        <v>45397</v>
      </c>
      <c r="H96" s="2">
        <v>99086994</v>
      </c>
      <c r="I96" s="10" t="s">
        <v>20</v>
      </c>
      <c r="J96" s="10" t="s">
        <v>21</v>
      </c>
      <c r="K96" s="10" t="s">
        <v>300</v>
      </c>
      <c r="L96" s="11">
        <f t="shared" si="23"/>
        <v>0.76411705527104035</v>
      </c>
      <c r="M96" s="2">
        <v>107121084</v>
      </c>
      <c r="N96" s="2">
        <f t="shared" si="24"/>
        <v>33068280</v>
      </c>
      <c r="O96" s="35">
        <f>VLOOKUP(A96,'[1]CONTRATOS '!$C$1:$CA$993,46,0)</f>
        <v>0</v>
      </c>
      <c r="P96" s="7">
        <v>0</v>
      </c>
      <c r="Q96" s="2">
        <f>-4944056+12978146+33068280</f>
        <v>41102370</v>
      </c>
      <c r="R96" s="35">
        <f>VLOOKUP(A96,'[1]CONTRATOS '!$C$1:$CA$993,50,0)</f>
        <v>152</v>
      </c>
      <c r="S96" s="2">
        <f t="shared" si="25"/>
        <v>140189364</v>
      </c>
      <c r="T96" s="36" t="str">
        <f>VLOOKUP(A96,'[1]CONTRATOS '!$C$1:$CA$993,34,0)</f>
        <v>N/A</v>
      </c>
      <c r="U96" s="27" t="s">
        <v>379</v>
      </c>
    </row>
    <row r="97" spans="1:21" ht="77.099999999999994" customHeight="1" x14ac:dyDescent="0.25">
      <c r="A97" s="139" t="s">
        <v>384</v>
      </c>
      <c r="B97" s="211">
        <v>945</v>
      </c>
      <c r="C97" s="211" t="s">
        <v>385</v>
      </c>
      <c r="D97" s="140" t="s">
        <v>357</v>
      </c>
      <c r="E97" s="141">
        <v>44911</v>
      </c>
      <c r="F97" s="141">
        <v>44915</v>
      </c>
      <c r="G97" s="142">
        <f>VLOOKUP(A97,'[1]CONTRATOS '!$C$1:$CA$993,58,0)</f>
        <v>45397</v>
      </c>
      <c r="H97" s="104">
        <v>86918393</v>
      </c>
      <c r="I97" s="143" t="s">
        <v>20</v>
      </c>
      <c r="J97" s="143" t="s">
        <v>21</v>
      </c>
      <c r="K97" s="143" t="s">
        <v>59</v>
      </c>
      <c r="L97" s="103">
        <f t="shared" si="23"/>
        <v>0.76411712513688967</v>
      </c>
      <c r="M97" s="104">
        <v>93965844</v>
      </c>
      <c r="N97" s="104">
        <f t="shared" si="24"/>
        <v>29007246</v>
      </c>
      <c r="O97" s="144">
        <f>VLOOKUP(A97,'[1]CONTRATOS '!$C$1:$CA$993,46,0)</f>
        <v>0</v>
      </c>
      <c r="P97" s="144">
        <v>0</v>
      </c>
      <c r="Q97" s="104">
        <f>-4336887+11384338+29007246</f>
        <v>36054697</v>
      </c>
      <c r="R97" s="144">
        <f>VLOOKUP(A97,'[1]CONTRATOS '!$C$1:$CA$993,50,0)</f>
        <v>152</v>
      </c>
      <c r="S97" s="104">
        <f t="shared" si="25"/>
        <v>122973090</v>
      </c>
      <c r="T97" s="145" t="str">
        <f>VLOOKUP(A97,'[1]CONTRATOS '!$C$1:$CA$993,34,0)</f>
        <v>N/A</v>
      </c>
      <c r="U97" s="146" t="s">
        <v>386</v>
      </c>
    </row>
    <row r="98" spans="1:21" ht="77.099999999999994" customHeight="1" x14ac:dyDescent="0.25">
      <c r="A98" s="139" t="s">
        <v>423</v>
      </c>
      <c r="B98" s="211">
        <v>955</v>
      </c>
      <c r="C98" s="211" t="s">
        <v>424</v>
      </c>
      <c r="D98" s="140" t="s">
        <v>374</v>
      </c>
      <c r="E98" s="141">
        <v>44914</v>
      </c>
      <c r="F98" s="141">
        <v>44915</v>
      </c>
      <c r="G98" s="142">
        <f>VLOOKUP(A98,'[1]CONTRATOS '!$C$1:$CA$993,58,0)</f>
        <v>45397</v>
      </c>
      <c r="H98" s="104">
        <v>86918393</v>
      </c>
      <c r="I98" s="143" t="s">
        <v>20</v>
      </c>
      <c r="J98" s="143" t="s">
        <v>21</v>
      </c>
      <c r="K98" s="143" t="s">
        <v>59</v>
      </c>
      <c r="L98" s="103">
        <f t="shared" si="23"/>
        <v>0.76365405863656655</v>
      </c>
      <c r="M98" s="104">
        <v>93724906</v>
      </c>
      <c r="N98" s="104">
        <f t="shared" si="24"/>
        <v>29007246</v>
      </c>
      <c r="O98" s="144">
        <f>VLOOKUP(A98,'[1]CONTRATOS '!$C$1:$CA$993,46,0)</f>
        <v>0</v>
      </c>
      <c r="P98" s="144">
        <v>0</v>
      </c>
      <c r="Q98" s="104">
        <f>-4577825+11384338+29007246</f>
        <v>35813759</v>
      </c>
      <c r="R98" s="144">
        <f>VLOOKUP(A98,'[1]CONTRATOS '!$C$1:$CA$993,50,0)</f>
        <v>152</v>
      </c>
      <c r="S98" s="104">
        <f t="shared" si="25"/>
        <v>122732152</v>
      </c>
      <c r="T98" s="145" t="str">
        <f>VLOOKUP(A98,'[1]CONTRATOS '!$C$1:$CA$993,34,0)</f>
        <v>N/A</v>
      </c>
      <c r="U98" s="146" t="s">
        <v>425</v>
      </c>
    </row>
    <row r="99" spans="1:21" ht="77.099999999999994" customHeight="1" x14ac:dyDescent="0.25">
      <c r="A99" s="139" t="s">
        <v>372</v>
      </c>
      <c r="B99" s="211">
        <v>972</v>
      </c>
      <c r="C99" s="211" t="s">
        <v>373</v>
      </c>
      <c r="D99" s="140" t="s">
        <v>374</v>
      </c>
      <c r="E99" s="141">
        <v>44910</v>
      </c>
      <c r="F99" s="141">
        <v>44915</v>
      </c>
      <c r="G99" s="142">
        <f>VLOOKUP(A99,'[1]CONTRATOS '!$C$1:$CA$993,58,0)</f>
        <v>45397</v>
      </c>
      <c r="H99" s="104">
        <v>86918393</v>
      </c>
      <c r="I99" s="143" t="s">
        <v>20</v>
      </c>
      <c r="J99" s="143" t="s">
        <v>21</v>
      </c>
      <c r="K99" s="143" t="s">
        <v>59</v>
      </c>
      <c r="L99" s="103">
        <f t="shared" si="23"/>
        <v>0.76411712513688967</v>
      </c>
      <c r="M99" s="104">
        <v>93965844</v>
      </c>
      <c r="N99" s="104">
        <f t="shared" si="24"/>
        <v>29007246</v>
      </c>
      <c r="O99" s="144">
        <f>VLOOKUP(A99,'[1]CONTRATOS '!$C$1:$CA$993,46,0)</f>
        <v>0</v>
      </c>
      <c r="P99" s="144">
        <v>0</v>
      </c>
      <c r="Q99" s="104">
        <f>-4336887+11384338+29007246</f>
        <v>36054697</v>
      </c>
      <c r="R99" s="144">
        <f>VLOOKUP(A99,'[1]CONTRATOS '!$C$1:$CA$993,50,0)</f>
        <v>152</v>
      </c>
      <c r="S99" s="104">
        <f t="shared" si="25"/>
        <v>122973090</v>
      </c>
      <c r="T99" s="145" t="str">
        <f>VLOOKUP(A99,'[1]CONTRATOS '!$C$1:$CA$993,34,0)</f>
        <v>N/A</v>
      </c>
      <c r="U99" s="146" t="s">
        <v>375</v>
      </c>
    </row>
    <row r="100" spans="1:21" ht="77.099999999999994" customHeight="1" x14ac:dyDescent="0.25">
      <c r="A100" s="118" t="s">
        <v>333</v>
      </c>
      <c r="B100" s="119">
        <v>865</v>
      </c>
      <c r="C100" s="119" t="s">
        <v>334</v>
      </c>
      <c r="D100" s="120" t="s">
        <v>173</v>
      </c>
      <c r="E100" s="121">
        <v>44910</v>
      </c>
      <c r="F100" s="121">
        <v>44916</v>
      </c>
      <c r="G100" s="122">
        <f>VLOOKUP(A100,'[1]CONTRATOS '!$C$1:$CA$993,58,0)</f>
        <v>45397</v>
      </c>
      <c r="H100" s="123">
        <v>39113268</v>
      </c>
      <c r="I100" s="124" t="s">
        <v>20</v>
      </c>
      <c r="J100" s="124" t="s">
        <v>21</v>
      </c>
      <c r="K100" s="124" t="s">
        <v>108</v>
      </c>
      <c r="L100" s="125">
        <f t="shared" si="23"/>
        <v>0.76365416178468426</v>
      </c>
      <c r="M100" s="123">
        <v>42176194</v>
      </c>
      <c r="N100" s="123">
        <f t="shared" si="24"/>
        <v>13053249</v>
      </c>
      <c r="O100" s="126">
        <f>VLOOKUP(A100,'[1]CONTRATOS '!$C$1:$CA$993,46,0)</f>
        <v>0</v>
      </c>
      <c r="P100" s="126">
        <v>0</v>
      </c>
      <c r="Q100" s="123">
        <f>-2060021+5122947+13053249</f>
        <v>16116175</v>
      </c>
      <c r="R100" s="126">
        <f>VLOOKUP(A100,'[1]CONTRATOS '!$C$1:$CA$993,50,0)</f>
        <v>152</v>
      </c>
      <c r="S100" s="123">
        <f t="shared" si="25"/>
        <v>55229443</v>
      </c>
      <c r="T100" s="127" t="str">
        <f>VLOOKUP(A100,'[1]CONTRATOS '!$C$1:$CA$993,34,0)</f>
        <v>N/A</v>
      </c>
      <c r="U100" s="128" t="s">
        <v>335</v>
      </c>
    </row>
    <row r="101" spans="1:21" ht="77.099999999999994" customHeight="1" x14ac:dyDescent="0.25">
      <c r="A101" s="50" t="s">
        <v>395</v>
      </c>
      <c r="B101" s="41">
        <v>919</v>
      </c>
      <c r="C101" s="41" t="s">
        <v>396</v>
      </c>
      <c r="D101" s="113" t="s">
        <v>397</v>
      </c>
      <c r="E101" s="51">
        <v>44914</v>
      </c>
      <c r="F101" s="51">
        <v>44916</v>
      </c>
      <c r="G101" s="110">
        <f>VLOOKUP(A101,'[1]CONTRATOS '!$C$1:$CA$993,58,0)</f>
        <v>45397</v>
      </c>
      <c r="H101" s="48">
        <v>43459180</v>
      </c>
      <c r="I101" s="109" t="s">
        <v>20</v>
      </c>
      <c r="J101" s="109" t="s">
        <v>21</v>
      </c>
      <c r="K101" s="109" t="s">
        <v>59</v>
      </c>
      <c r="L101" s="47">
        <f t="shared" si="23"/>
        <v>0.76365413864207576</v>
      </c>
      <c r="M101" s="48">
        <v>46862435</v>
      </c>
      <c r="N101" s="48">
        <f t="shared" si="24"/>
        <v>14503611</v>
      </c>
      <c r="O101" s="108">
        <f>VLOOKUP(A101,'[1]CONTRATOS '!$C$1:$CA$993,46,0)</f>
        <v>0</v>
      </c>
      <c r="P101" s="108">
        <v>0</v>
      </c>
      <c r="Q101" s="48">
        <f>-2288911+5692166+14503611</f>
        <v>17906866</v>
      </c>
      <c r="R101" s="108">
        <f>VLOOKUP(A101,'[1]CONTRATOS '!$C$1:$CA$993,50,0)</f>
        <v>152</v>
      </c>
      <c r="S101" s="48">
        <f t="shared" si="25"/>
        <v>61366046</v>
      </c>
      <c r="T101" s="111" t="str">
        <f>VLOOKUP(A101,'[1]CONTRATOS '!$C$1:$CA$993,34,0)</f>
        <v>N/A</v>
      </c>
      <c r="U101" s="112" t="s">
        <v>398</v>
      </c>
    </row>
    <row r="102" spans="1:21" ht="77.099999999999994" customHeight="1" x14ac:dyDescent="0.25">
      <c r="A102" s="12" t="s">
        <v>399</v>
      </c>
      <c r="B102" s="7">
        <v>928</v>
      </c>
      <c r="C102" s="7" t="s">
        <v>400</v>
      </c>
      <c r="D102" s="8" t="s">
        <v>401</v>
      </c>
      <c r="E102" s="9">
        <v>44914</v>
      </c>
      <c r="F102" s="9">
        <v>44916</v>
      </c>
      <c r="G102" s="34">
        <f>VLOOKUP(A102,'[1]CONTRATOS '!$C$1:$CA$993,58,0)</f>
        <v>45397</v>
      </c>
      <c r="H102" s="2">
        <v>99086994</v>
      </c>
      <c r="I102" s="10" t="s">
        <v>20</v>
      </c>
      <c r="J102" s="10" t="s">
        <v>21</v>
      </c>
      <c r="K102" s="10" t="s">
        <v>300</v>
      </c>
      <c r="L102" s="11">
        <f t="shared" si="23"/>
        <v>0.76365398931112993</v>
      </c>
      <c r="M102" s="2">
        <v>106846415</v>
      </c>
      <c r="N102" s="2">
        <f t="shared" si="24"/>
        <v>33068280</v>
      </c>
      <c r="O102" s="35">
        <f>VLOOKUP(A102,'[1]CONTRATOS '!$C$1:$CA$993,46,0)</f>
        <v>0</v>
      </c>
      <c r="P102" s="35">
        <v>0</v>
      </c>
      <c r="Q102" s="2">
        <f>-5218725+12978146+33068280</f>
        <v>40827701</v>
      </c>
      <c r="R102" s="35">
        <f>VLOOKUP(A102,'[1]CONTRATOS '!$C$1:$CA$993,50,0)</f>
        <v>152</v>
      </c>
      <c r="S102" s="2">
        <f>Q102+H102</f>
        <v>139914695</v>
      </c>
      <c r="T102" s="36" t="str">
        <f>VLOOKUP(A102,'[1]CONTRATOS '!$C$1:$CA$993,34,0)</f>
        <v>N/A</v>
      </c>
      <c r="U102" s="27" t="s">
        <v>402</v>
      </c>
    </row>
    <row r="103" spans="1:21" ht="77.099999999999994" customHeight="1" x14ac:dyDescent="0.25">
      <c r="A103" s="12" t="s">
        <v>403</v>
      </c>
      <c r="B103" s="7">
        <v>931</v>
      </c>
      <c r="C103" s="7" t="s">
        <v>404</v>
      </c>
      <c r="D103" s="8" t="s">
        <v>405</v>
      </c>
      <c r="E103" s="9">
        <v>44914</v>
      </c>
      <c r="F103" s="9">
        <v>44916</v>
      </c>
      <c r="G103" s="34">
        <f>VLOOKUP(A103,'[1]CONTRATOS '!$C$1:$CA$993,58,0)</f>
        <v>45397</v>
      </c>
      <c r="H103" s="2">
        <v>99086994</v>
      </c>
      <c r="I103" s="10" t="s">
        <v>20</v>
      </c>
      <c r="J103" s="10" t="s">
        <v>21</v>
      </c>
      <c r="K103" s="10" t="s">
        <v>300</v>
      </c>
      <c r="L103" s="11">
        <f t="shared" si="23"/>
        <v>0.76365398931112993</v>
      </c>
      <c r="M103" s="2">
        <v>106846415</v>
      </c>
      <c r="N103" s="2">
        <f t="shared" si="24"/>
        <v>33068280</v>
      </c>
      <c r="O103" s="35">
        <f>VLOOKUP(A103,'[1]CONTRATOS '!$C$1:$CA$993,46,0)</f>
        <v>0</v>
      </c>
      <c r="P103" s="7">
        <v>0</v>
      </c>
      <c r="Q103" s="2">
        <f>-5218725+12978146+33068280</f>
        <v>40827701</v>
      </c>
      <c r="R103" s="35">
        <f>VLOOKUP(A103,'[1]CONTRATOS '!$C$1:$CA$993,50,0)</f>
        <v>152</v>
      </c>
      <c r="S103" s="2">
        <f>Q103+H103</f>
        <v>139914695</v>
      </c>
      <c r="T103" s="36" t="str">
        <f>VLOOKUP(A103,'[1]CONTRATOS '!$C$1:$CA$993,34,0)</f>
        <v>N/A</v>
      </c>
      <c r="U103" s="27" t="s">
        <v>406</v>
      </c>
    </row>
    <row r="104" spans="1:21" ht="77.099999999999994" customHeight="1" x14ac:dyDescent="0.25">
      <c r="A104" s="139" t="s">
        <v>419</v>
      </c>
      <c r="B104" s="211">
        <v>949</v>
      </c>
      <c r="C104" s="211" t="s">
        <v>420</v>
      </c>
      <c r="D104" s="140" t="s">
        <v>421</v>
      </c>
      <c r="E104" s="141">
        <v>44914</v>
      </c>
      <c r="F104" s="141">
        <v>44916</v>
      </c>
      <c r="G104" s="142">
        <f>VLOOKUP(A104,'[1]CONTRATOS '!$C$1:$CA$993,58,0)</f>
        <v>45397</v>
      </c>
      <c r="H104" s="104">
        <v>86918393</v>
      </c>
      <c r="I104" s="143" t="s">
        <v>20</v>
      </c>
      <c r="J104" s="143" t="s">
        <v>21</v>
      </c>
      <c r="K104" s="143" t="s">
        <v>59</v>
      </c>
      <c r="L104" s="103">
        <f t="shared" si="23"/>
        <v>0.76365405863656655</v>
      </c>
      <c r="M104" s="104">
        <v>93724906</v>
      </c>
      <c r="N104" s="104">
        <f t="shared" si="24"/>
        <v>29007246</v>
      </c>
      <c r="O104" s="144">
        <f>VLOOKUP(A104,'[1]CONTRATOS '!$C$1:$CA$993,46,0)</f>
        <v>0</v>
      </c>
      <c r="P104" s="144">
        <v>0</v>
      </c>
      <c r="Q104" s="104">
        <f>-4577825+11384338+29007246</f>
        <v>35813759</v>
      </c>
      <c r="R104" s="144">
        <f>VLOOKUP(A104,'[1]CONTRATOS '!$C$1:$CA$993,50,0)</f>
        <v>152</v>
      </c>
      <c r="S104" s="104">
        <f>H104+Q104</f>
        <v>122732152</v>
      </c>
      <c r="T104" s="145" t="str">
        <f>VLOOKUP(A104,'[1]CONTRATOS '!$C$1:$CA$993,34,0)</f>
        <v>N/A</v>
      </c>
      <c r="U104" s="146" t="s">
        <v>422</v>
      </c>
    </row>
    <row r="105" spans="1:21" ht="77.099999999999994" customHeight="1" x14ac:dyDescent="0.25">
      <c r="A105" s="139" t="s">
        <v>426</v>
      </c>
      <c r="B105" s="211">
        <v>967</v>
      </c>
      <c r="C105" s="211" t="s">
        <v>427</v>
      </c>
      <c r="D105" s="140" t="s">
        <v>374</v>
      </c>
      <c r="E105" s="141">
        <v>44914</v>
      </c>
      <c r="F105" s="141">
        <v>44916</v>
      </c>
      <c r="G105" s="142">
        <f>VLOOKUP(A105,'[1]CONTRATOS '!$C$1:$CA$993,58,0)</f>
        <v>45397</v>
      </c>
      <c r="H105" s="104">
        <v>86918393</v>
      </c>
      <c r="I105" s="143" t="s">
        <v>20</v>
      </c>
      <c r="J105" s="143" t="s">
        <v>21</v>
      </c>
      <c r="K105" s="143" t="s">
        <v>59</v>
      </c>
      <c r="L105" s="103">
        <f t="shared" si="23"/>
        <v>0.76365405863656655</v>
      </c>
      <c r="M105" s="104">
        <v>93724906</v>
      </c>
      <c r="N105" s="104">
        <f t="shared" si="24"/>
        <v>29007246</v>
      </c>
      <c r="O105" s="144">
        <f>VLOOKUP(A105,'[1]CONTRATOS '!$C$1:$CA$993,46,0)</f>
        <v>0</v>
      </c>
      <c r="P105" s="144">
        <v>0</v>
      </c>
      <c r="Q105" s="104">
        <f>-4577825+11384338+29007246</f>
        <v>35813759</v>
      </c>
      <c r="R105" s="144">
        <f>VLOOKUP(A105,'[1]CONTRATOS '!$C$1:$CA$993,50,0)</f>
        <v>152</v>
      </c>
      <c r="S105" s="104">
        <f>H105+Q105</f>
        <v>122732152</v>
      </c>
      <c r="T105" s="145" t="str">
        <f>VLOOKUP(A105,'[1]CONTRATOS '!$C$1:$CA$993,34,0)</f>
        <v>N/A</v>
      </c>
      <c r="U105" s="146" t="s">
        <v>428</v>
      </c>
    </row>
    <row r="106" spans="1:21" ht="77.099999999999994" customHeight="1" x14ac:dyDescent="0.25">
      <c r="A106" s="118" t="s">
        <v>245</v>
      </c>
      <c r="B106" s="119">
        <v>866</v>
      </c>
      <c r="C106" s="119" t="s">
        <v>246</v>
      </c>
      <c r="D106" s="120" t="s">
        <v>173</v>
      </c>
      <c r="E106" s="121">
        <v>44904</v>
      </c>
      <c r="F106" s="121">
        <v>44917</v>
      </c>
      <c r="G106" s="122">
        <f>VLOOKUP(A106,'[1]CONTRATOS '!$C$1:$CA$993,58,0)</f>
        <v>45397</v>
      </c>
      <c r="H106" s="123">
        <v>39113268</v>
      </c>
      <c r="I106" s="124" t="s">
        <v>20</v>
      </c>
      <c r="J106" s="124" t="s">
        <v>21</v>
      </c>
      <c r="K106" s="124" t="s">
        <v>108</v>
      </c>
      <c r="L106" s="125">
        <f t="shared" si="23"/>
        <v>0.76318927401580605</v>
      </c>
      <c r="M106" s="123">
        <v>42067772</v>
      </c>
      <c r="N106" s="123">
        <f t="shared" si="24"/>
        <v>13053249</v>
      </c>
      <c r="O106" s="126">
        <f>VLOOKUP(A106,'[1]CONTRATOS '!$C$1:$CA$993,46,0)</f>
        <v>0</v>
      </c>
      <c r="P106" s="126">
        <v>0</v>
      </c>
      <c r="Q106" s="123">
        <f>-2168443+5122947+13053249</f>
        <v>16007753</v>
      </c>
      <c r="R106" s="126">
        <f>VLOOKUP(A106,'[1]CONTRATOS '!$C$1:$CA$993,50,0)</f>
        <v>152</v>
      </c>
      <c r="S106" s="123">
        <f>H106+Q106</f>
        <v>55121021</v>
      </c>
      <c r="T106" s="127" t="str">
        <f>VLOOKUP(A106,'[1]CONTRATOS '!$C$1:$CA$993,34,0)</f>
        <v>N/A</v>
      </c>
      <c r="U106" s="128" t="s">
        <v>247</v>
      </c>
    </row>
    <row r="107" spans="1:21" ht="77.099999999999994" customHeight="1" x14ac:dyDescent="0.25">
      <c r="A107" s="12" t="s">
        <v>440</v>
      </c>
      <c r="B107" s="7">
        <v>930</v>
      </c>
      <c r="C107" s="7" t="s">
        <v>441</v>
      </c>
      <c r="D107" s="8" t="s">
        <v>442</v>
      </c>
      <c r="E107" s="9">
        <v>44915</v>
      </c>
      <c r="F107" s="9">
        <v>44917</v>
      </c>
      <c r="G107" s="34">
        <f>VLOOKUP(A107,'[1]CONTRATOS '!$C$1:$CA$993,58,0)</f>
        <v>45397</v>
      </c>
      <c r="H107" s="2">
        <v>99086994</v>
      </c>
      <c r="I107" s="10" t="s">
        <v>20</v>
      </c>
      <c r="J107" s="10" t="s">
        <v>21</v>
      </c>
      <c r="K107" s="10" t="s">
        <v>300</v>
      </c>
      <c r="L107" s="11">
        <f t="shared" si="18"/>
        <v>0.98821907948887822</v>
      </c>
      <c r="M107" s="2">
        <v>97919658</v>
      </c>
      <c r="N107" s="2">
        <f t="shared" si="22"/>
        <v>1167336</v>
      </c>
      <c r="O107" s="35">
        <f>VLOOKUP(A107,'[1]CONTRATOS '!$C$1:$CA$993,46,0)</f>
        <v>0</v>
      </c>
      <c r="P107" s="7">
        <v>0</v>
      </c>
      <c r="Q107" s="2">
        <v>0</v>
      </c>
      <c r="R107" s="35">
        <f>VLOOKUP(A107,'[1]CONTRATOS '!$C$1:$CA$993,50,0)</f>
        <v>152</v>
      </c>
      <c r="S107" s="2">
        <v>99086994</v>
      </c>
      <c r="T107" s="36" t="str">
        <f>VLOOKUP(A107,'[1]CONTRATOS '!$C$1:$CA$993,34,0)</f>
        <v>Cleiton Murillo Henriquez</v>
      </c>
      <c r="U107" s="27" t="s">
        <v>443</v>
      </c>
    </row>
    <row r="108" spans="1:21" ht="77.099999999999994" customHeight="1" x14ac:dyDescent="0.25">
      <c r="A108" s="12" t="s">
        <v>407</v>
      </c>
      <c r="B108" s="7">
        <v>932</v>
      </c>
      <c r="C108" s="7" t="s">
        <v>408</v>
      </c>
      <c r="D108" s="8" t="s">
        <v>409</v>
      </c>
      <c r="E108" s="9">
        <v>44914</v>
      </c>
      <c r="F108" s="9">
        <v>44917</v>
      </c>
      <c r="G108" s="34">
        <f>VLOOKUP(A108,'[1]CONTRATOS '!$C$1:$CA$993,58,0)</f>
        <v>45397</v>
      </c>
      <c r="H108" s="2">
        <v>99086994</v>
      </c>
      <c r="I108" s="10" t="s">
        <v>20</v>
      </c>
      <c r="J108" s="10" t="s">
        <v>21</v>
      </c>
      <c r="K108" s="10" t="s">
        <v>300</v>
      </c>
      <c r="L108" s="11">
        <f>M108/S108</f>
        <v>0.76318910166917331</v>
      </c>
      <c r="M108" s="2">
        <v>106571746</v>
      </c>
      <c r="N108" s="2">
        <f>S108-M108</f>
        <v>33068280</v>
      </c>
      <c r="O108" s="35">
        <f>VLOOKUP(A108,'[1]CONTRATOS '!$C$1:$CA$993,46,0)</f>
        <v>0</v>
      </c>
      <c r="P108" s="35">
        <v>0</v>
      </c>
      <c r="Q108" s="2">
        <f>-5493394+12978146+33068280</f>
        <v>40553032</v>
      </c>
      <c r="R108" s="35">
        <f>VLOOKUP(A108,'[1]CONTRATOS '!$C$1:$CA$993,50,0)</f>
        <v>152</v>
      </c>
      <c r="S108" s="2">
        <f>H108+Q108</f>
        <v>139640026</v>
      </c>
      <c r="T108" s="36" t="str">
        <f>VLOOKUP(A108,'[1]CONTRATOS '!$C$1:$CA$993,34,0)</f>
        <v>N/A</v>
      </c>
      <c r="U108" s="27" t="s">
        <v>410</v>
      </c>
    </row>
    <row r="109" spans="1:21" ht="77.099999999999994" customHeight="1" x14ac:dyDescent="0.25">
      <c r="A109" s="12" t="s">
        <v>380</v>
      </c>
      <c r="B109" s="7">
        <v>933</v>
      </c>
      <c r="C109" s="7" t="s">
        <v>381</v>
      </c>
      <c r="D109" s="8" t="s">
        <v>382</v>
      </c>
      <c r="E109" s="9">
        <v>44911</v>
      </c>
      <c r="F109" s="9">
        <v>44917</v>
      </c>
      <c r="G109" s="34">
        <f>VLOOKUP(A109,'[1]CONTRATOS '!$C$1:$CA$993,58,0)</f>
        <v>45397</v>
      </c>
      <c r="H109" s="2">
        <v>99086994</v>
      </c>
      <c r="I109" s="10" t="s">
        <v>20</v>
      </c>
      <c r="J109" s="10" t="s">
        <v>21</v>
      </c>
      <c r="K109" s="10" t="s">
        <v>300</v>
      </c>
      <c r="L109" s="11">
        <f t="shared" ref="L109:L110" si="26">M109/S109</f>
        <v>0.76318910166917331</v>
      </c>
      <c r="M109" s="2">
        <v>106571746</v>
      </c>
      <c r="N109" s="2">
        <f t="shared" ref="N109" si="27">S109-M109</f>
        <v>33068280</v>
      </c>
      <c r="O109" s="35">
        <f>VLOOKUP(A109,'[1]CONTRATOS '!$C$1:$CA$993,46,0)</f>
        <v>0</v>
      </c>
      <c r="P109" s="7">
        <v>0</v>
      </c>
      <c r="Q109" s="2">
        <f>-5493394+12978146+33068280</f>
        <v>40553032</v>
      </c>
      <c r="R109" s="35">
        <f>VLOOKUP(A109,'[1]CONTRATOS '!$C$1:$CA$993,50,0)</f>
        <v>152</v>
      </c>
      <c r="S109" s="2">
        <f t="shared" ref="S109:S110" si="28">H109+Q109</f>
        <v>139640026</v>
      </c>
      <c r="T109" s="36" t="str">
        <f>VLOOKUP(A109,'[1]CONTRATOS '!$C$1:$CA$993,34,0)</f>
        <v>N/A</v>
      </c>
      <c r="U109" s="27" t="s">
        <v>383</v>
      </c>
    </row>
    <row r="110" spans="1:21" ht="77.099999999999994" customHeight="1" x14ac:dyDescent="0.25">
      <c r="A110" s="12" t="s">
        <v>411</v>
      </c>
      <c r="B110" s="7">
        <v>934</v>
      </c>
      <c r="C110" s="7" t="s">
        <v>412</v>
      </c>
      <c r="D110" s="8" t="s">
        <v>413</v>
      </c>
      <c r="E110" s="9">
        <v>44914</v>
      </c>
      <c r="F110" s="9">
        <v>44917</v>
      </c>
      <c r="G110" s="34">
        <f>VLOOKUP(A110,'[1]CONTRATOS '!$C$1:$CA$993,58,0)</f>
        <v>45397</v>
      </c>
      <c r="H110" s="2">
        <v>99086994</v>
      </c>
      <c r="I110" s="10" t="s">
        <v>20</v>
      </c>
      <c r="J110" s="10" t="s">
        <v>21</v>
      </c>
      <c r="K110" s="10" t="s">
        <v>300</v>
      </c>
      <c r="L110" s="11">
        <f t="shared" si="26"/>
        <v>0.76318910166917331</v>
      </c>
      <c r="M110" s="2">
        <v>106571746</v>
      </c>
      <c r="N110" s="2">
        <f>S110-M110</f>
        <v>33068280</v>
      </c>
      <c r="O110" s="35">
        <f>VLOOKUP(A110,'[1]CONTRATOS '!$C$1:$CA$993,46,0)</f>
        <v>0</v>
      </c>
      <c r="P110" s="7">
        <v>0</v>
      </c>
      <c r="Q110" s="2">
        <f>-5493394+12978146+33068280</f>
        <v>40553032</v>
      </c>
      <c r="R110" s="35">
        <f>VLOOKUP(A110,'[1]CONTRATOS '!$C$1:$CA$993,50,0)</f>
        <v>152</v>
      </c>
      <c r="S110" s="2">
        <f t="shared" si="28"/>
        <v>139640026</v>
      </c>
      <c r="T110" s="36" t="str">
        <f>VLOOKUP(A110,'[1]CONTRATOS '!$C$1:$CA$993,34,0)</f>
        <v>N/A</v>
      </c>
      <c r="U110" s="27" t="s">
        <v>414</v>
      </c>
    </row>
    <row r="111" spans="1:21" ht="77.099999999999994" customHeight="1" x14ac:dyDescent="0.25">
      <c r="A111" s="139" t="s">
        <v>444</v>
      </c>
      <c r="B111" s="211">
        <v>950</v>
      </c>
      <c r="C111" s="211" t="s">
        <v>445</v>
      </c>
      <c r="D111" s="140" t="s">
        <v>177</v>
      </c>
      <c r="E111" s="141">
        <v>44915</v>
      </c>
      <c r="F111" s="141">
        <v>44917</v>
      </c>
      <c r="G111" s="142">
        <f>VLOOKUP(A111,'[1]CONTRATOS '!$C$1:$CA$993,58,0)</f>
        <v>45397</v>
      </c>
      <c r="H111" s="104">
        <v>86918393</v>
      </c>
      <c r="I111" s="143" t="s">
        <v>20</v>
      </c>
      <c r="J111" s="143" t="s">
        <v>21</v>
      </c>
      <c r="K111" s="143" t="s">
        <v>59</v>
      </c>
      <c r="L111" s="103">
        <f>M111/S111</f>
        <v>0.7631891704494006</v>
      </c>
      <c r="M111" s="104">
        <v>93483968</v>
      </c>
      <c r="N111" s="104">
        <f>S111-M111</f>
        <v>29007246</v>
      </c>
      <c r="O111" s="144">
        <f>VLOOKUP(A111,'[1]CONTRATOS '!$C$1:$CA$993,46,0)</f>
        <v>0</v>
      </c>
      <c r="P111" s="144">
        <v>0</v>
      </c>
      <c r="Q111" s="104">
        <f t="shared" ref="Q111:Q117" si="29">-4818763+11384338+29007246</f>
        <v>35572821</v>
      </c>
      <c r="R111" s="144">
        <f>VLOOKUP(A111,'[1]CONTRATOS '!$C$1:$CA$993,50,0)</f>
        <v>152</v>
      </c>
      <c r="S111" s="104">
        <f>H111+Q111</f>
        <v>122491214</v>
      </c>
      <c r="T111" s="145" t="str">
        <f>VLOOKUP(A111,'[1]CONTRATOS '!$C$1:$CA$993,34,0)</f>
        <v>N/A</v>
      </c>
      <c r="U111" s="146" t="s">
        <v>446</v>
      </c>
    </row>
    <row r="112" spans="1:21" ht="77.099999999999994" customHeight="1" x14ac:dyDescent="0.25">
      <c r="A112" s="139" t="s">
        <v>447</v>
      </c>
      <c r="B112" s="211">
        <v>952</v>
      </c>
      <c r="C112" s="211" t="s">
        <v>448</v>
      </c>
      <c r="D112" s="140" t="s">
        <v>357</v>
      </c>
      <c r="E112" s="141">
        <v>44915</v>
      </c>
      <c r="F112" s="141">
        <v>44917</v>
      </c>
      <c r="G112" s="142">
        <f>VLOOKUP(A112,'[1]CONTRATOS '!$C$1:$CA$993,58,0)</f>
        <v>45397</v>
      </c>
      <c r="H112" s="104">
        <v>86918393</v>
      </c>
      <c r="I112" s="143" t="s">
        <v>20</v>
      </c>
      <c r="J112" s="143" t="s">
        <v>21</v>
      </c>
      <c r="K112" s="143" t="s">
        <v>59</v>
      </c>
      <c r="L112" s="103">
        <f t="shared" ref="L112:L119" si="30">M112/S112</f>
        <v>0.7631891704494006</v>
      </c>
      <c r="M112" s="104">
        <v>93483968</v>
      </c>
      <c r="N112" s="104">
        <f t="shared" ref="N112:N119" si="31">S112-M112</f>
        <v>29007246</v>
      </c>
      <c r="O112" s="144">
        <f>VLOOKUP(A112,'[1]CONTRATOS '!$C$1:$CA$993,46,0)</f>
        <v>0</v>
      </c>
      <c r="P112" s="144">
        <v>0</v>
      </c>
      <c r="Q112" s="104">
        <f t="shared" si="29"/>
        <v>35572821</v>
      </c>
      <c r="R112" s="144">
        <f>VLOOKUP(A112,'[1]CONTRATOS '!$C$1:$CA$993,50,0)</f>
        <v>152</v>
      </c>
      <c r="S112" s="104">
        <f t="shared" ref="S112:S119" si="32">H112+Q112</f>
        <v>122491214</v>
      </c>
      <c r="T112" s="145" t="str">
        <f>VLOOKUP(A112,'[1]CONTRATOS '!$C$1:$CA$993,34,0)</f>
        <v>N/A</v>
      </c>
      <c r="U112" s="146" t="s">
        <v>449</v>
      </c>
    </row>
    <row r="113" spans="1:21" ht="77.099999999999994" customHeight="1" x14ac:dyDescent="0.25">
      <c r="A113" s="139" t="s">
        <v>450</v>
      </c>
      <c r="B113" s="211">
        <v>953</v>
      </c>
      <c r="C113" s="211" t="s">
        <v>451</v>
      </c>
      <c r="D113" s="140" t="s">
        <v>357</v>
      </c>
      <c r="E113" s="141">
        <v>44915</v>
      </c>
      <c r="F113" s="141">
        <v>44917</v>
      </c>
      <c r="G113" s="142">
        <f>VLOOKUP(A113,'[1]CONTRATOS '!$C$1:$CA$993,58,0)</f>
        <v>45397</v>
      </c>
      <c r="H113" s="104">
        <v>86918393</v>
      </c>
      <c r="I113" s="143" t="s">
        <v>20</v>
      </c>
      <c r="J113" s="143" t="s">
        <v>21</v>
      </c>
      <c r="K113" s="143" t="s">
        <v>59</v>
      </c>
      <c r="L113" s="103">
        <f t="shared" si="30"/>
        <v>0.7631891704494006</v>
      </c>
      <c r="M113" s="104">
        <v>93483968</v>
      </c>
      <c r="N113" s="104">
        <f t="shared" si="31"/>
        <v>29007246</v>
      </c>
      <c r="O113" s="144">
        <f>VLOOKUP(A113,'[1]CONTRATOS '!$C$1:$CA$993,46,0)</f>
        <v>0</v>
      </c>
      <c r="P113" s="144">
        <v>0</v>
      </c>
      <c r="Q113" s="104">
        <f t="shared" si="29"/>
        <v>35572821</v>
      </c>
      <c r="R113" s="144">
        <f>VLOOKUP(A113,'[1]CONTRATOS '!$C$1:$CA$993,50,0)</f>
        <v>152</v>
      </c>
      <c r="S113" s="104">
        <f t="shared" si="32"/>
        <v>122491214</v>
      </c>
      <c r="T113" s="145" t="str">
        <f>VLOOKUP(A113,'[1]CONTRATOS '!$C$1:$CA$993,34,0)</f>
        <v>N/A</v>
      </c>
      <c r="U113" s="146" t="s">
        <v>452</v>
      </c>
    </row>
    <row r="114" spans="1:21" ht="77.099999999999994" customHeight="1" x14ac:dyDescent="0.25">
      <c r="A114" s="139" t="s">
        <v>453</v>
      </c>
      <c r="B114" s="211">
        <v>968</v>
      </c>
      <c r="C114" s="211" t="s">
        <v>454</v>
      </c>
      <c r="D114" s="140" t="s">
        <v>374</v>
      </c>
      <c r="E114" s="141">
        <v>44915</v>
      </c>
      <c r="F114" s="141">
        <v>44917</v>
      </c>
      <c r="G114" s="142">
        <f>VLOOKUP(A114,'[1]CONTRATOS '!$C$1:$CA$993,58,0)</f>
        <v>45397</v>
      </c>
      <c r="H114" s="104">
        <v>86918393</v>
      </c>
      <c r="I114" s="143" t="s">
        <v>20</v>
      </c>
      <c r="J114" s="143" t="s">
        <v>21</v>
      </c>
      <c r="K114" s="143" t="s">
        <v>59</v>
      </c>
      <c r="L114" s="103">
        <f t="shared" si="30"/>
        <v>0.7631891704494006</v>
      </c>
      <c r="M114" s="104">
        <v>93483968</v>
      </c>
      <c r="N114" s="104">
        <f t="shared" si="31"/>
        <v>29007246</v>
      </c>
      <c r="O114" s="144">
        <f>VLOOKUP(A114,'[1]CONTRATOS '!$C$1:$CA$993,46,0)</f>
        <v>0</v>
      </c>
      <c r="P114" s="144">
        <v>0</v>
      </c>
      <c r="Q114" s="104">
        <f t="shared" si="29"/>
        <v>35572821</v>
      </c>
      <c r="R114" s="144">
        <f>VLOOKUP(A114,'[1]CONTRATOS '!$C$1:$CA$993,50,0)</f>
        <v>152</v>
      </c>
      <c r="S114" s="104">
        <f t="shared" si="32"/>
        <v>122491214</v>
      </c>
      <c r="T114" s="145" t="str">
        <f>VLOOKUP(A114,'[1]CONTRATOS '!$C$1:$CA$993,34,0)</f>
        <v>N/A</v>
      </c>
      <c r="U114" s="146" t="s">
        <v>455</v>
      </c>
    </row>
    <row r="115" spans="1:21" ht="77.099999999999994" customHeight="1" x14ac:dyDescent="0.25">
      <c r="A115" s="139" t="s">
        <v>456</v>
      </c>
      <c r="B115" s="211">
        <v>969</v>
      </c>
      <c r="C115" s="211" t="s">
        <v>457</v>
      </c>
      <c r="D115" s="140" t="s">
        <v>374</v>
      </c>
      <c r="E115" s="141">
        <v>44915</v>
      </c>
      <c r="F115" s="141">
        <v>44917</v>
      </c>
      <c r="G115" s="142">
        <f>VLOOKUP(A115,'[1]CONTRATOS '!$C$1:$CA$993,58,0)</f>
        <v>45397</v>
      </c>
      <c r="H115" s="104">
        <v>86918393</v>
      </c>
      <c r="I115" s="143" t="s">
        <v>20</v>
      </c>
      <c r="J115" s="143" t="s">
        <v>21</v>
      </c>
      <c r="K115" s="143" t="s">
        <v>59</v>
      </c>
      <c r="L115" s="103">
        <f t="shared" si="30"/>
        <v>0.7631891704494006</v>
      </c>
      <c r="M115" s="104">
        <v>93483968</v>
      </c>
      <c r="N115" s="104">
        <f t="shared" si="31"/>
        <v>29007246</v>
      </c>
      <c r="O115" s="144">
        <f>VLOOKUP(A115,'[1]CONTRATOS '!$C$1:$CA$993,46,0)</f>
        <v>0</v>
      </c>
      <c r="P115" s="144">
        <v>0</v>
      </c>
      <c r="Q115" s="104">
        <f t="shared" si="29"/>
        <v>35572821</v>
      </c>
      <c r="R115" s="144">
        <f>VLOOKUP(A115,'[1]CONTRATOS '!$C$1:$CA$993,50,0)</f>
        <v>152</v>
      </c>
      <c r="S115" s="104">
        <f t="shared" si="32"/>
        <v>122491214</v>
      </c>
      <c r="T115" s="145" t="str">
        <f>VLOOKUP(A115,'[1]CONTRATOS '!$C$1:$CA$993,34,0)</f>
        <v>N/A</v>
      </c>
      <c r="U115" s="146" t="s">
        <v>458</v>
      </c>
    </row>
    <row r="116" spans="1:21" ht="77.099999999999994" customHeight="1" x14ac:dyDescent="0.25">
      <c r="A116" s="139" t="s">
        <v>465</v>
      </c>
      <c r="B116" s="211">
        <v>970</v>
      </c>
      <c r="C116" s="211" t="s">
        <v>466</v>
      </c>
      <c r="D116" s="140" t="s">
        <v>374</v>
      </c>
      <c r="E116" s="141">
        <v>44916</v>
      </c>
      <c r="F116" s="141">
        <v>44917</v>
      </c>
      <c r="G116" s="142">
        <f>VLOOKUP(A116,'[1]CONTRATOS '!$C$1:$CA$993,58,0)</f>
        <v>45397</v>
      </c>
      <c r="H116" s="104">
        <v>86918393</v>
      </c>
      <c r="I116" s="143" t="s">
        <v>20</v>
      </c>
      <c r="J116" s="143" t="s">
        <v>21</v>
      </c>
      <c r="K116" s="143" t="s">
        <v>59</v>
      </c>
      <c r="L116" s="103">
        <f t="shared" si="30"/>
        <v>0.7631891704494006</v>
      </c>
      <c r="M116" s="104">
        <v>93483968</v>
      </c>
      <c r="N116" s="104">
        <f t="shared" si="31"/>
        <v>29007246</v>
      </c>
      <c r="O116" s="144">
        <f>VLOOKUP(A116,'[1]CONTRATOS '!$C$1:$CA$993,46,0)</f>
        <v>0</v>
      </c>
      <c r="P116" s="144">
        <v>0</v>
      </c>
      <c r="Q116" s="104">
        <f t="shared" si="29"/>
        <v>35572821</v>
      </c>
      <c r="R116" s="144">
        <f>VLOOKUP(A116,'[1]CONTRATOS '!$C$1:$CA$993,50,0)</f>
        <v>152</v>
      </c>
      <c r="S116" s="104">
        <f t="shared" si="32"/>
        <v>122491214</v>
      </c>
      <c r="T116" s="145" t="str">
        <f>VLOOKUP(A116,'[1]CONTRATOS '!$C$1:$CA$993,34,0)</f>
        <v>N/A</v>
      </c>
      <c r="U116" s="146" t="s">
        <v>467</v>
      </c>
    </row>
    <row r="117" spans="1:21" ht="77.099999999999994" customHeight="1" x14ac:dyDescent="0.25">
      <c r="A117" s="139" t="s">
        <v>429</v>
      </c>
      <c r="B117" s="211">
        <v>971</v>
      </c>
      <c r="C117" s="211" t="s">
        <v>430</v>
      </c>
      <c r="D117" s="140" t="s">
        <v>374</v>
      </c>
      <c r="E117" s="141">
        <v>44914</v>
      </c>
      <c r="F117" s="141">
        <v>44917</v>
      </c>
      <c r="G117" s="142">
        <f>VLOOKUP(A117,'[1]CONTRATOS '!$C$1:$CA$993,58,0)</f>
        <v>45397</v>
      </c>
      <c r="H117" s="104">
        <v>86918393</v>
      </c>
      <c r="I117" s="143" t="s">
        <v>20</v>
      </c>
      <c r="J117" s="143" t="s">
        <v>21</v>
      </c>
      <c r="K117" s="143" t="s">
        <v>59</v>
      </c>
      <c r="L117" s="103">
        <f t="shared" si="30"/>
        <v>0.7631891704494006</v>
      </c>
      <c r="M117" s="104">
        <v>93483968</v>
      </c>
      <c r="N117" s="104">
        <f t="shared" si="31"/>
        <v>29007246</v>
      </c>
      <c r="O117" s="144">
        <f>VLOOKUP(A117,'[1]CONTRATOS '!$C$1:$CA$993,46,0)</f>
        <v>0</v>
      </c>
      <c r="P117" s="144">
        <v>0</v>
      </c>
      <c r="Q117" s="104">
        <f t="shared" si="29"/>
        <v>35572821</v>
      </c>
      <c r="R117" s="144">
        <f>VLOOKUP(A117,'[1]CONTRATOS '!$C$1:$CA$993,50,0)</f>
        <v>152</v>
      </c>
      <c r="S117" s="104">
        <f t="shared" si="32"/>
        <v>122491214</v>
      </c>
      <c r="T117" s="145" t="str">
        <f>VLOOKUP(A117,'[1]CONTRATOS '!$C$1:$CA$993,34,0)</f>
        <v>N/A</v>
      </c>
      <c r="U117" s="146" t="s">
        <v>431</v>
      </c>
    </row>
    <row r="118" spans="1:21" ht="77.099999999999994" customHeight="1" x14ac:dyDescent="0.25">
      <c r="A118" s="139" t="s">
        <v>468</v>
      </c>
      <c r="B118" s="211">
        <v>973</v>
      </c>
      <c r="C118" s="211" t="s">
        <v>469</v>
      </c>
      <c r="D118" s="140" t="s">
        <v>374</v>
      </c>
      <c r="E118" s="141">
        <v>44916</v>
      </c>
      <c r="F118" s="141">
        <v>44917</v>
      </c>
      <c r="G118" s="142">
        <f>VLOOKUP(A118,'[1]CONTRATOS '!$C$1:$CA$993,58,0)</f>
        <v>45397</v>
      </c>
      <c r="H118" s="104">
        <v>86918393</v>
      </c>
      <c r="I118" s="143" t="s">
        <v>20</v>
      </c>
      <c r="J118" s="143" t="s">
        <v>21</v>
      </c>
      <c r="K118" s="143" t="s">
        <v>59</v>
      </c>
      <c r="L118" s="103">
        <f t="shared" si="30"/>
        <v>0.7631891704494006</v>
      </c>
      <c r="M118" s="104">
        <v>93483968</v>
      </c>
      <c r="N118" s="104">
        <f t="shared" si="31"/>
        <v>29007246</v>
      </c>
      <c r="O118" s="144">
        <f>VLOOKUP(A118,'[1]CONTRATOS '!$C$1:$CA$993,46,0)</f>
        <v>0</v>
      </c>
      <c r="P118" s="144">
        <v>0</v>
      </c>
      <c r="Q118" s="104">
        <f>-4818763+11384338+29007246</f>
        <v>35572821</v>
      </c>
      <c r="R118" s="144">
        <f>VLOOKUP(A118,'[1]CONTRATOS '!$C$1:$CA$993,50,0)</f>
        <v>152</v>
      </c>
      <c r="S118" s="104">
        <f t="shared" si="32"/>
        <v>122491214</v>
      </c>
      <c r="T118" s="145" t="str">
        <f>VLOOKUP(A118,'[1]CONTRATOS '!$C$1:$CA$993,34,0)</f>
        <v>N/A</v>
      </c>
      <c r="U118" s="146" t="s">
        <v>470</v>
      </c>
    </row>
    <row r="119" spans="1:21" ht="77.099999999999994" customHeight="1" x14ac:dyDescent="0.25">
      <c r="A119" s="139" t="s">
        <v>459</v>
      </c>
      <c r="B119" s="211">
        <v>974</v>
      </c>
      <c r="C119" s="211" t="s">
        <v>460</v>
      </c>
      <c r="D119" s="140" t="s">
        <v>374</v>
      </c>
      <c r="E119" s="141">
        <v>44915</v>
      </c>
      <c r="F119" s="141">
        <v>44917</v>
      </c>
      <c r="G119" s="142">
        <f>VLOOKUP(A119,'[1]CONTRATOS '!$C$1:$CA$993,58,0)</f>
        <v>45397</v>
      </c>
      <c r="H119" s="104">
        <v>86918393</v>
      </c>
      <c r="I119" s="143" t="s">
        <v>20</v>
      </c>
      <c r="J119" s="143" t="s">
        <v>21</v>
      </c>
      <c r="K119" s="143" t="s">
        <v>59</v>
      </c>
      <c r="L119" s="103">
        <f t="shared" si="30"/>
        <v>0.7631891704494006</v>
      </c>
      <c r="M119" s="104">
        <v>93483968</v>
      </c>
      <c r="N119" s="104">
        <f t="shared" si="31"/>
        <v>29007246</v>
      </c>
      <c r="O119" s="144">
        <f>VLOOKUP(A119,'[1]CONTRATOS '!$C$1:$CA$993,46,0)</f>
        <v>0</v>
      </c>
      <c r="P119" s="144">
        <v>0</v>
      </c>
      <c r="Q119" s="104">
        <f>-4818763+11384338+29007246</f>
        <v>35572821</v>
      </c>
      <c r="R119" s="144">
        <f>VLOOKUP(A119,'[1]CONTRATOS '!$C$1:$CA$993,50,0)</f>
        <v>152</v>
      </c>
      <c r="S119" s="104">
        <f t="shared" si="32"/>
        <v>122491214</v>
      </c>
      <c r="T119" s="145" t="str">
        <f>VLOOKUP(A119,'[1]CONTRATOS '!$C$1:$CA$993,34,0)</f>
        <v>N/A</v>
      </c>
      <c r="U119" s="146" t="s">
        <v>461</v>
      </c>
    </row>
    <row r="120" spans="1:21" ht="77.099999999999994" customHeight="1" x14ac:dyDescent="0.25">
      <c r="A120" s="77" t="s">
        <v>432</v>
      </c>
      <c r="B120" s="66">
        <v>979</v>
      </c>
      <c r="C120" s="66" t="s">
        <v>433</v>
      </c>
      <c r="D120" s="75" t="s">
        <v>434</v>
      </c>
      <c r="E120" s="74">
        <v>44914</v>
      </c>
      <c r="F120" s="74">
        <v>44917</v>
      </c>
      <c r="G120" s="68">
        <f>VLOOKUP(A120,'[1]CONTRATOS '!$C$1:$CA$993,58,0)</f>
        <v>46234</v>
      </c>
      <c r="H120" s="69">
        <v>7606276900</v>
      </c>
      <c r="I120" s="67" t="s">
        <v>20</v>
      </c>
      <c r="J120" s="67" t="s">
        <v>23</v>
      </c>
      <c r="K120" s="67" t="s">
        <v>284</v>
      </c>
      <c r="L120" s="70">
        <f t="shared" si="18"/>
        <v>0.28862045235297706</v>
      </c>
      <c r="M120" s="71">
        <v>2195327079.5999999</v>
      </c>
      <c r="N120" s="71">
        <f t="shared" si="22"/>
        <v>5410949820.3999996</v>
      </c>
      <c r="O120" s="65">
        <f>VLOOKUP(A120,'[1]CONTRATOS '!$C$1:$CA$993,46,0)</f>
        <v>0</v>
      </c>
      <c r="P120" s="65">
        <v>0</v>
      </c>
      <c r="Q120" s="69">
        <v>0</v>
      </c>
      <c r="R120" s="65">
        <f>VLOOKUP(A120,'[1]CONTRATOS '!$C$1:$CA$993,50,0)</f>
        <v>0</v>
      </c>
      <c r="S120" s="69">
        <v>7606276900</v>
      </c>
      <c r="T120" s="72" t="str">
        <f>VLOOKUP(A120,'[1]CONTRATOS '!$C$1:$CA$993,34,0)</f>
        <v>N/A</v>
      </c>
      <c r="U120" s="73" t="s">
        <v>435</v>
      </c>
    </row>
    <row r="121" spans="1:21" ht="77.099999999999994" customHeight="1" x14ac:dyDescent="0.25">
      <c r="A121" s="139" t="s">
        <v>471</v>
      </c>
      <c r="B121" s="211">
        <v>975</v>
      </c>
      <c r="C121" s="211" t="s">
        <v>472</v>
      </c>
      <c r="D121" s="140" t="s">
        <v>374</v>
      </c>
      <c r="E121" s="141">
        <v>44916</v>
      </c>
      <c r="F121" s="141">
        <v>44918</v>
      </c>
      <c r="G121" s="142">
        <f>VLOOKUP(A121,'[1]CONTRATOS '!$C$1:$CA$993,58,0)</f>
        <v>45397</v>
      </c>
      <c r="H121" s="104">
        <v>86918393</v>
      </c>
      <c r="I121" s="143" t="s">
        <v>20</v>
      </c>
      <c r="J121" s="143" t="s">
        <v>21</v>
      </c>
      <c r="K121" s="143" t="s">
        <v>59</v>
      </c>
      <c r="L121" s="103">
        <f t="shared" ref="L121:L122" si="33">M121/S121</f>
        <v>0.76272244980453052</v>
      </c>
      <c r="M121" s="104">
        <v>93243030</v>
      </c>
      <c r="N121" s="104">
        <f t="shared" ref="N121:N122" si="34">S121-M121</f>
        <v>29007246</v>
      </c>
      <c r="O121" s="144">
        <f>VLOOKUP(A121,'[1]CONTRATOS '!$C$1:$CA$993,46,0)</f>
        <v>0</v>
      </c>
      <c r="P121" s="144">
        <v>0</v>
      </c>
      <c r="Q121" s="104">
        <f>-5059701+11384338+29007246</f>
        <v>35331883</v>
      </c>
      <c r="R121" s="144">
        <f>VLOOKUP(A121,'[1]CONTRATOS '!$C$1:$CA$993,50,0)</f>
        <v>152</v>
      </c>
      <c r="S121" s="104">
        <f t="shared" ref="S121:S122" si="35">H121+Q121</f>
        <v>122250276</v>
      </c>
      <c r="T121" s="145" t="str">
        <f>VLOOKUP(A121,'[1]CONTRATOS '!$C$1:$CA$993,34,0)</f>
        <v>N/A</v>
      </c>
      <c r="U121" s="146" t="s">
        <v>473</v>
      </c>
    </row>
    <row r="122" spans="1:21" ht="77.099999999999994" customHeight="1" x14ac:dyDescent="0.25">
      <c r="A122" s="139" t="s">
        <v>474</v>
      </c>
      <c r="B122" s="211">
        <v>976</v>
      </c>
      <c r="C122" s="211" t="s">
        <v>475</v>
      </c>
      <c r="D122" s="140" t="s">
        <v>374</v>
      </c>
      <c r="E122" s="141">
        <v>44916</v>
      </c>
      <c r="F122" s="141">
        <v>44918</v>
      </c>
      <c r="G122" s="142">
        <f>VLOOKUP(A122,'[1]CONTRATOS '!$C$1:$CA$993,58,0)</f>
        <v>45397</v>
      </c>
      <c r="H122" s="104">
        <v>86918393</v>
      </c>
      <c r="I122" s="143" t="s">
        <v>20</v>
      </c>
      <c r="J122" s="143" t="s">
        <v>21</v>
      </c>
      <c r="K122" s="143" t="s">
        <v>59</v>
      </c>
      <c r="L122" s="103">
        <f t="shared" si="33"/>
        <v>0.76272244980453052</v>
      </c>
      <c r="M122" s="104">
        <v>93243030</v>
      </c>
      <c r="N122" s="104">
        <f t="shared" si="34"/>
        <v>29007246</v>
      </c>
      <c r="O122" s="144">
        <f>VLOOKUP(A122,'[1]CONTRATOS '!$C$1:$CA$993,46,0)</f>
        <v>0</v>
      </c>
      <c r="P122" s="144">
        <v>0</v>
      </c>
      <c r="Q122" s="104">
        <f>-5059701+11384338+29007246</f>
        <v>35331883</v>
      </c>
      <c r="R122" s="144">
        <f>VLOOKUP(A122,'[1]CONTRATOS '!$C$1:$CA$993,50,0)</f>
        <v>152</v>
      </c>
      <c r="S122" s="104">
        <f t="shared" si="35"/>
        <v>122250276</v>
      </c>
      <c r="T122" s="145" t="str">
        <f>VLOOKUP(A122,'[1]CONTRATOS '!$C$1:$CA$993,34,0)</f>
        <v>N/A</v>
      </c>
      <c r="U122" s="146" t="s">
        <v>476</v>
      </c>
    </row>
    <row r="123" spans="1:21" ht="77.099999999999994" customHeight="1" x14ac:dyDescent="0.25">
      <c r="A123" s="118" t="s">
        <v>336</v>
      </c>
      <c r="B123" s="119">
        <v>872</v>
      </c>
      <c r="C123" s="119" t="s">
        <v>337</v>
      </c>
      <c r="D123" s="120" t="s">
        <v>173</v>
      </c>
      <c r="E123" s="121">
        <v>44910</v>
      </c>
      <c r="F123" s="121">
        <v>44921</v>
      </c>
      <c r="G123" s="122">
        <f>VLOOKUP(A123,'[1]CONTRATOS '!$C$1:$CA$993,58,0)</f>
        <v>45397</v>
      </c>
      <c r="H123" s="123">
        <v>39113268</v>
      </c>
      <c r="I123" s="124" t="s">
        <v>20</v>
      </c>
      <c r="J123" s="124" t="s">
        <v>21</v>
      </c>
      <c r="K123" s="124" t="s">
        <v>108</v>
      </c>
      <c r="L123" s="125">
        <f>M123/S123</f>
        <v>0.76131128939858883</v>
      </c>
      <c r="M123" s="123">
        <v>41634084</v>
      </c>
      <c r="N123" s="123">
        <f>S123-M123</f>
        <v>13053249</v>
      </c>
      <c r="O123" s="126">
        <f>VLOOKUP(A123,'[1]CONTRATOS '!$C$1:$CA$993,46,0)</f>
        <v>0</v>
      </c>
      <c r="P123" s="126">
        <v>0</v>
      </c>
      <c r="Q123" s="123">
        <f>-2602131+5122947+13053249</f>
        <v>15574065</v>
      </c>
      <c r="R123" s="126">
        <f>VLOOKUP(A123,'[1]CONTRATOS '!$C$1:$CA$993,50,0)</f>
        <v>152</v>
      </c>
      <c r="S123" s="123">
        <f>H123+Q123</f>
        <v>54687333</v>
      </c>
      <c r="T123" s="127" t="str">
        <f>VLOOKUP(A123,'[1]CONTRATOS '!$C$1:$CA$993,34,0)</f>
        <v>N/A</v>
      </c>
      <c r="U123" s="128" t="s">
        <v>338</v>
      </c>
    </row>
    <row r="124" spans="1:21" ht="77.099999999999994" customHeight="1" x14ac:dyDescent="0.25">
      <c r="A124" s="118" t="s">
        <v>462</v>
      </c>
      <c r="B124" s="119">
        <v>863</v>
      </c>
      <c r="C124" s="119" t="s">
        <v>463</v>
      </c>
      <c r="D124" s="120" t="s">
        <v>173</v>
      </c>
      <c r="E124" s="121">
        <v>44916</v>
      </c>
      <c r="F124" s="121">
        <v>44922</v>
      </c>
      <c r="G124" s="122">
        <f>VLOOKUP(A124,'[1]CONTRATOS '!$C$1:$CA$993,58,0)</f>
        <v>45397</v>
      </c>
      <c r="H124" s="123">
        <v>39113268</v>
      </c>
      <c r="I124" s="124" t="s">
        <v>20</v>
      </c>
      <c r="J124" s="124" t="s">
        <v>21</v>
      </c>
      <c r="K124" s="124" t="s">
        <v>108</v>
      </c>
      <c r="L124" s="125">
        <f>M124/S124</f>
        <v>0.76083712993100938</v>
      </c>
      <c r="M124" s="123">
        <v>41525662</v>
      </c>
      <c r="N124" s="123">
        <f>S124-M124</f>
        <v>13053249</v>
      </c>
      <c r="O124" s="126">
        <f>VLOOKUP(A124,'[1]CONTRATOS '!$C$1:$CA$993,46,0)</f>
        <v>0</v>
      </c>
      <c r="P124" s="126">
        <v>0</v>
      </c>
      <c r="Q124" s="123">
        <f>-2710553+5122947+13053249</f>
        <v>15465643</v>
      </c>
      <c r="R124" s="126">
        <f>VLOOKUP(A124,'[1]CONTRATOS '!$C$1:$CA$993,50,0)</f>
        <v>152</v>
      </c>
      <c r="S124" s="123">
        <f>H124+Q124</f>
        <v>54578911</v>
      </c>
      <c r="T124" s="127" t="str">
        <f>VLOOKUP(A124,'[1]CONTRATOS '!$C$1:$CA$993,34,0)</f>
        <v>Rosita Prieto Romero</v>
      </c>
      <c r="U124" s="128" t="s">
        <v>464</v>
      </c>
    </row>
    <row r="125" spans="1:21" ht="77.099999999999994" customHeight="1" x14ac:dyDescent="0.25">
      <c r="A125" s="12" t="s">
        <v>415</v>
      </c>
      <c r="B125" s="7">
        <v>935</v>
      </c>
      <c r="C125" s="7" t="s">
        <v>416</v>
      </c>
      <c r="D125" s="8" t="s">
        <v>417</v>
      </c>
      <c r="E125" s="9">
        <v>44914</v>
      </c>
      <c r="F125" s="9">
        <v>44922</v>
      </c>
      <c r="G125" s="34">
        <f>VLOOKUP(A125,'[1]CONTRATOS '!$C$1:$CA$993,58,0)</f>
        <v>45397</v>
      </c>
      <c r="H125" s="2">
        <v>99086994</v>
      </c>
      <c r="I125" s="10" t="s">
        <v>20</v>
      </c>
      <c r="J125" s="10" t="s">
        <v>21</v>
      </c>
      <c r="K125" s="10" t="s">
        <v>300</v>
      </c>
      <c r="L125" s="11">
        <f>M125/S125</f>
        <v>0.76083695825460651</v>
      </c>
      <c r="M125" s="2">
        <v>105198401</v>
      </c>
      <c r="N125" s="2">
        <f>S125-M125</f>
        <v>33068280</v>
      </c>
      <c r="O125" s="35">
        <f>VLOOKUP(A125,'[1]CONTRATOS '!$C$1:$CA$993,46,0)</f>
        <v>0</v>
      </c>
      <c r="P125" s="35">
        <v>0</v>
      </c>
      <c r="Q125" s="2">
        <f>-6866739+12978146+33068280</f>
        <v>39179687</v>
      </c>
      <c r="R125" s="35">
        <f>VLOOKUP(A125,'[1]CONTRATOS '!$C$1:$CA$993,50,0)</f>
        <v>152</v>
      </c>
      <c r="S125" s="2">
        <f>H125+Q125</f>
        <v>138266681</v>
      </c>
      <c r="T125" s="36" t="str">
        <f>VLOOKUP(A125,'[1]CONTRATOS '!$C$1:$CA$993,34,0)</f>
        <v>N/A</v>
      </c>
      <c r="U125" s="27" t="s">
        <v>418</v>
      </c>
    </row>
    <row r="126" spans="1:21" ht="77.099999999999994" customHeight="1" x14ac:dyDescent="0.25">
      <c r="A126" s="50" t="s">
        <v>477</v>
      </c>
      <c r="B126" s="41">
        <v>983</v>
      </c>
      <c r="C126" s="41" t="s">
        <v>478</v>
      </c>
      <c r="D126" s="114" t="s">
        <v>479</v>
      </c>
      <c r="E126" s="51">
        <v>44922</v>
      </c>
      <c r="F126" s="51">
        <v>44923</v>
      </c>
      <c r="G126" s="110">
        <f>VLOOKUP(A126,'[1]CONTRATOS '!$C$1:$CA$993,58,0)</f>
        <v>46224</v>
      </c>
      <c r="H126" s="48">
        <v>35144671649</v>
      </c>
      <c r="I126" s="109" t="s">
        <v>20</v>
      </c>
      <c r="J126" s="109" t="s">
        <v>23</v>
      </c>
      <c r="K126" s="109" t="s">
        <v>60</v>
      </c>
      <c r="L126" s="47">
        <f t="shared" si="18"/>
        <v>0.16740876028976673</v>
      </c>
      <c r="M126" s="48">
        <v>5883525911.5500021</v>
      </c>
      <c r="N126" s="48">
        <f t="shared" si="22"/>
        <v>29261145737.449997</v>
      </c>
      <c r="O126" s="108">
        <f>VLOOKUP(A126,'[1]CONTRATOS '!$C$1:$CA$993,46,0)</f>
        <v>0</v>
      </c>
      <c r="P126" s="108">
        <v>0</v>
      </c>
      <c r="Q126" s="48">
        <v>0</v>
      </c>
      <c r="R126" s="108">
        <f>VLOOKUP(A126,'[1]CONTRATOS '!$C$1:$CA$993,50,0)</f>
        <v>0</v>
      </c>
      <c r="S126" s="48">
        <v>35144671649</v>
      </c>
      <c r="T126" s="111" t="str">
        <f>VLOOKUP(A126,'[1]CONTRATOS '!$C$1:$CA$993,34,0)</f>
        <v>N/A</v>
      </c>
      <c r="U126" s="112" t="s">
        <v>480</v>
      </c>
    </row>
    <row r="127" spans="1:21" ht="77.099999999999994" customHeight="1" x14ac:dyDescent="0.25">
      <c r="A127" s="77" t="s">
        <v>481</v>
      </c>
      <c r="B127" s="66">
        <v>981</v>
      </c>
      <c r="C127" s="66" t="s">
        <v>482</v>
      </c>
      <c r="D127" s="79" t="s">
        <v>483</v>
      </c>
      <c r="E127" s="74">
        <v>44923</v>
      </c>
      <c r="F127" s="74">
        <v>44924</v>
      </c>
      <c r="G127" s="68">
        <f>VLOOKUP(A127,'[1]CONTRATOS '!$C$1:$CA$993,58,0)</f>
        <v>46234</v>
      </c>
      <c r="H127" s="69">
        <v>15651632062</v>
      </c>
      <c r="I127" s="67" t="s">
        <v>20</v>
      </c>
      <c r="J127" s="67" t="s">
        <v>23</v>
      </c>
      <c r="K127" s="67" t="s">
        <v>44</v>
      </c>
      <c r="L127" s="70">
        <f t="shared" si="18"/>
        <v>0.22856637511659392</v>
      </c>
      <c r="M127" s="71">
        <v>3577436805.0700002</v>
      </c>
      <c r="N127" s="71">
        <f t="shared" si="22"/>
        <v>12074195256.93</v>
      </c>
      <c r="O127" s="65">
        <f>VLOOKUP(A127,'[1]CONTRATOS '!$C$1:$CA$993,46,0)</f>
        <v>0</v>
      </c>
      <c r="P127" s="65">
        <v>0</v>
      </c>
      <c r="Q127" s="69">
        <v>0</v>
      </c>
      <c r="R127" s="65">
        <f>VLOOKUP(A127,'[1]CONTRATOS '!$C$1:$CA$993,50,0)</f>
        <v>0</v>
      </c>
      <c r="S127" s="69">
        <v>15651632062</v>
      </c>
      <c r="T127" s="72" t="str">
        <f>VLOOKUP(A127,'[1]CONTRATOS '!$C$1:$CA$993,34,0)</f>
        <v>N/A</v>
      </c>
      <c r="U127" s="73" t="s">
        <v>484</v>
      </c>
    </row>
    <row r="128" spans="1:21" ht="77.099999999999994" customHeight="1" x14ac:dyDescent="0.25">
      <c r="A128" s="42" t="s">
        <v>492</v>
      </c>
      <c r="B128" s="41">
        <v>21</v>
      </c>
      <c r="C128" s="42" t="s">
        <v>493</v>
      </c>
      <c r="D128" s="42" t="s">
        <v>494</v>
      </c>
      <c r="E128" s="115">
        <v>44939</v>
      </c>
      <c r="F128" s="115">
        <v>44939</v>
      </c>
      <c r="G128" s="44">
        <f>VLOOKUP(A128,'[2]PAA APROBADO2023'!$AY$4:$DU$922,57,0)</f>
        <v>45382</v>
      </c>
      <c r="H128" s="49">
        <v>78678285</v>
      </c>
      <c r="I128" s="42" t="s">
        <v>20</v>
      </c>
      <c r="J128" s="42" t="s">
        <v>21</v>
      </c>
      <c r="K128" s="42" t="s">
        <v>495</v>
      </c>
      <c r="L128" s="47">
        <f>M128/S128</f>
        <v>0.71319974842317313</v>
      </c>
      <c r="M128" s="48">
        <v>80702186</v>
      </c>
      <c r="N128" s="48">
        <f>+S128-M128</f>
        <v>32452910</v>
      </c>
      <c r="O128" s="41">
        <v>0</v>
      </c>
      <c r="P128" s="41">
        <v>0</v>
      </c>
      <c r="Q128" s="48">
        <f>24863361+9613450</f>
        <v>34476811</v>
      </c>
      <c r="R128" s="50">
        <f>VLOOKUP(A128,'[2]PAA APROBADO2023'!$AY$4:$DU$922,50,0)</f>
        <v>137</v>
      </c>
      <c r="S128" s="48">
        <f t="shared" ref="S128:S159" si="36">H128+Q128</f>
        <v>113155096</v>
      </c>
      <c r="T128" s="51" t="str">
        <f>VLOOKUP(A128,'[2]PAA APROBADO2023'!$AY$4:$DU$922,35,0)</f>
        <v>Yuly Aracely Rodriguez Rivera</v>
      </c>
      <c r="U128" s="116" t="s">
        <v>496</v>
      </c>
    </row>
    <row r="129" spans="1:21" ht="77.099999999999994" customHeight="1" x14ac:dyDescent="0.25">
      <c r="A129" s="42" t="s">
        <v>498</v>
      </c>
      <c r="B129" s="41">
        <v>28</v>
      </c>
      <c r="C129" s="42" t="s">
        <v>499</v>
      </c>
      <c r="D129" s="42" t="s">
        <v>500</v>
      </c>
      <c r="E129" s="115">
        <v>44939</v>
      </c>
      <c r="F129" s="115">
        <v>44939</v>
      </c>
      <c r="G129" s="44">
        <f>VLOOKUP(A129,'[2]PAA APROBADO2023'!$AY$4:$DU$922,57,0)</f>
        <v>45443</v>
      </c>
      <c r="H129" s="49">
        <v>167577300</v>
      </c>
      <c r="I129" s="42" t="s">
        <v>20</v>
      </c>
      <c r="J129" s="42" t="s">
        <v>21</v>
      </c>
      <c r="K129" s="42" t="s">
        <v>31</v>
      </c>
      <c r="L129" s="47">
        <f t="shared" ref="L129:L160" si="37">+M129/H129</f>
        <v>0.96944438775418862</v>
      </c>
      <c r="M129" s="48">
        <v>162456873</v>
      </c>
      <c r="N129" s="48">
        <f t="shared" ref="N129:N136" si="38">+H129-M129</f>
        <v>5120427</v>
      </c>
      <c r="O129" s="41">
        <v>0</v>
      </c>
      <c r="P129" s="41">
        <v>0</v>
      </c>
      <c r="Q129" s="48">
        <v>0</v>
      </c>
      <c r="R129" s="50">
        <f>VLOOKUP(A129,'[2]PAA APROBADO2023'!$AY$4:$DU$922,50,0)</f>
        <v>152</v>
      </c>
      <c r="S129" s="48">
        <f t="shared" si="36"/>
        <v>167577300</v>
      </c>
      <c r="T129" s="51" t="str">
        <f>VLOOKUP(A129,'[2]PAA APROBADO2023'!$AY$4:$DU$922,35,0)</f>
        <v>N/A</v>
      </c>
      <c r="U129" s="116" t="s">
        <v>501</v>
      </c>
    </row>
    <row r="130" spans="1:21" ht="77.099999999999994" customHeight="1" x14ac:dyDescent="0.25">
      <c r="A130" s="42" t="s">
        <v>502</v>
      </c>
      <c r="B130" s="41">
        <v>31</v>
      </c>
      <c r="C130" s="42" t="s">
        <v>503</v>
      </c>
      <c r="D130" s="42" t="s">
        <v>504</v>
      </c>
      <c r="E130" s="115">
        <v>44942</v>
      </c>
      <c r="F130" s="115">
        <v>44943</v>
      </c>
      <c r="G130" s="44">
        <f>VLOOKUP(A130,'[2]PAA APROBADO2023'!$AY$4:$DU$922,57,0)</f>
        <v>45443</v>
      </c>
      <c r="H130" s="49">
        <v>65573712</v>
      </c>
      <c r="I130" s="42" t="s">
        <v>20</v>
      </c>
      <c r="J130" s="42" t="s">
        <v>21</v>
      </c>
      <c r="K130" s="42" t="s">
        <v>31</v>
      </c>
      <c r="L130" s="47">
        <f t="shared" si="37"/>
        <v>0.9583332875832925</v>
      </c>
      <c r="M130" s="48">
        <v>62841471</v>
      </c>
      <c r="N130" s="48">
        <f t="shared" si="38"/>
        <v>2732241</v>
      </c>
      <c r="O130" s="41">
        <v>0</v>
      </c>
      <c r="P130" s="41">
        <v>0</v>
      </c>
      <c r="Q130" s="48">
        <v>0</v>
      </c>
      <c r="R130" s="50">
        <f>VLOOKUP(A130,'[2]PAA APROBADO2023'!$AY$4:$DU$922,50,0)</f>
        <v>152</v>
      </c>
      <c r="S130" s="48">
        <f t="shared" si="36"/>
        <v>65573712</v>
      </c>
      <c r="T130" s="51" t="str">
        <f>VLOOKUP(A130,'[2]PAA APROBADO2023'!$AY$4:$DU$922,35,0)</f>
        <v>N/A</v>
      </c>
      <c r="U130" s="116" t="s">
        <v>505</v>
      </c>
    </row>
    <row r="131" spans="1:21" ht="77.099999999999994" customHeight="1" x14ac:dyDescent="0.25">
      <c r="A131" s="147" t="s">
        <v>506</v>
      </c>
      <c r="B131" s="211">
        <v>38</v>
      </c>
      <c r="C131" s="147" t="s">
        <v>507</v>
      </c>
      <c r="D131" s="147" t="s">
        <v>508</v>
      </c>
      <c r="E131" s="148">
        <v>44943</v>
      </c>
      <c r="F131" s="148">
        <v>44943</v>
      </c>
      <c r="G131" s="149">
        <f>VLOOKUP(A131,'[2]PAA APROBADO2023'!$AY$4:$DU$922,57,0)</f>
        <v>45443</v>
      </c>
      <c r="H131" s="150">
        <v>87532783</v>
      </c>
      <c r="I131" s="147" t="s">
        <v>20</v>
      </c>
      <c r="J131" s="147" t="s">
        <v>21</v>
      </c>
      <c r="K131" s="147" t="s">
        <v>59</v>
      </c>
      <c r="L131" s="103">
        <f t="shared" si="37"/>
        <v>0.99710983712239565</v>
      </c>
      <c r="M131" s="104">
        <v>87279799</v>
      </c>
      <c r="N131" s="104">
        <f t="shared" si="38"/>
        <v>252984</v>
      </c>
      <c r="O131" s="211">
        <v>0</v>
      </c>
      <c r="P131" s="211">
        <v>0</v>
      </c>
      <c r="Q131" s="104">
        <v>0</v>
      </c>
      <c r="R131" s="139">
        <f>VLOOKUP(A131,'[2]PAA APROBADO2023'!$AY$4:$DU$922,50,0)</f>
        <v>152</v>
      </c>
      <c r="S131" s="104">
        <f t="shared" si="36"/>
        <v>87532783</v>
      </c>
      <c r="T131" s="141" t="str">
        <f>VLOOKUP(A131,'[2]PAA APROBADO2023'!$AY$4:$DU$922,35,0)</f>
        <v>N/A</v>
      </c>
      <c r="U131" s="151" t="s">
        <v>509</v>
      </c>
    </row>
    <row r="132" spans="1:21" ht="77.099999999999994" customHeight="1" x14ac:dyDescent="0.25">
      <c r="A132" s="147" t="s">
        <v>510</v>
      </c>
      <c r="B132" s="211">
        <v>41</v>
      </c>
      <c r="C132" s="147" t="s">
        <v>511</v>
      </c>
      <c r="D132" s="147" t="s">
        <v>512</v>
      </c>
      <c r="E132" s="148">
        <v>44944</v>
      </c>
      <c r="F132" s="148">
        <v>44945</v>
      </c>
      <c r="G132" s="149">
        <f>VLOOKUP(A132,'[2]PAA APROBADO2023'!$AY$4:$DU$922,57,0)</f>
        <v>45443</v>
      </c>
      <c r="H132" s="150">
        <v>87532783</v>
      </c>
      <c r="I132" s="147" t="s">
        <v>20</v>
      </c>
      <c r="J132" s="147" t="s">
        <v>21</v>
      </c>
      <c r="K132" s="147" t="s">
        <v>59</v>
      </c>
      <c r="L132" s="103">
        <f t="shared" si="37"/>
        <v>0.99132951136718683</v>
      </c>
      <c r="M132" s="104">
        <v>86773831</v>
      </c>
      <c r="N132" s="104">
        <f t="shared" si="38"/>
        <v>758952</v>
      </c>
      <c r="O132" s="211">
        <v>0</v>
      </c>
      <c r="P132" s="211">
        <v>0</v>
      </c>
      <c r="Q132" s="104">
        <v>0</v>
      </c>
      <c r="R132" s="139">
        <f>VLOOKUP(A132,'[2]PAA APROBADO2023'!$AY$4:$DU$922,50,0)</f>
        <v>152</v>
      </c>
      <c r="S132" s="104">
        <f t="shared" si="36"/>
        <v>87532783</v>
      </c>
      <c r="T132" s="141" t="str">
        <f>VLOOKUP(A132,'[2]PAA APROBADO2023'!$AY$4:$DU$922,35,0)</f>
        <v>N/A</v>
      </c>
      <c r="U132" s="151" t="s">
        <v>513</v>
      </c>
    </row>
    <row r="133" spans="1:21" ht="77.099999999999994" customHeight="1" x14ac:dyDescent="0.25">
      <c r="A133" s="147" t="s">
        <v>514</v>
      </c>
      <c r="B133" s="211">
        <v>42</v>
      </c>
      <c r="C133" s="147" t="s">
        <v>515</v>
      </c>
      <c r="D133" s="147" t="s">
        <v>512</v>
      </c>
      <c r="E133" s="148">
        <v>44944</v>
      </c>
      <c r="F133" s="148">
        <v>44945</v>
      </c>
      <c r="G133" s="149">
        <f>VLOOKUP(A133,'[2]PAA APROBADO2023'!$AY$4:$DU$922,57,0)</f>
        <v>45443</v>
      </c>
      <c r="H133" s="150">
        <v>87532783</v>
      </c>
      <c r="I133" s="147" t="s">
        <v>20</v>
      </c>
      <c r="J133" s="147" t="s">
        <v>21</v>
      </c>
      <c r="K133" s="147" t="s">
        <v>59</v>
      </c>
      <c r="L133" s="103">
        <f t="shared" si="37"/>
        <v>0.99132951136718683</v>
      </c>
      <c r="M133" s="104">
        <v>86773831</v>
      </c>
      <c r="N133" s="104">
        <f t="shared" si="38"/>
        <v>758952</v>
      </c>
      <c r="O133" s="211">
        <v>0</v>
      </c>
      <c r="P133" s="211">
        <v>0</v>
      </c>
      <c r="Q133" s="104">
        <v>0</v>
      </c>
      <c r="R133" s="139">
        <f>VLOOKUP(A133,'[2]PAA APROBADO2023'!$AY$4:$DU$922,50,0)</f>
        <v>152</v>
      </c>
      <c r="S133" s="104">
        <f t="shared" si="36"/>
        <v>87532783</v>
      </c>
      <c r="T133" s="141" t="str">
        <f>VLOOKUP(A133,'[2]PAA APROBADO2023'!$AY$4:$DU$922,35,0)</f>
        <v>N/A</v>
      </c>
      <c r="U133" s="151" t="s">
        <v>516</v>
      </c>
    </row>
    <row r="134" spans="1:21" ht="77.099999999999994" customHeight="1" x14ac:dyDescent="0.25">
      <c r="A134" s="42" t="s">
        <v>518</v>
      </c>
      <c r="B134" s="41">
        <v>56</v>
      </c>
      <c r="C134" s="42" t="s">
        <v>519</v>
      </c>
      <c r="D134" s="42" t="s">
        <v>520</v>
      </c>
      <c r="E134" s="115">
        <v>44944</v>
      </c>
      <c r="F134" s="115">
        <v>44945</v>
      </c>
      <c r="G134" s="44">
        <f>VLOOKUP(A134,'[2]PAA APROBADO2023'!$AY$4:$DU$922,57,0)</f>
        <v>45443</v>
      </c>
      <c r="H134" s="49">
        <v>79200000</v>
      </c>
      <c r="I134" s="42" t="s">
        <v>20</v>
      </c>
      <c r="J134" s="42" t="s">
        <v>21</v>
      </c>
      <c r="K134" s="42" t="s">
        <v>521</v>
      </c>
      <c r="L134" s="47">
        <f>M134/S134</f>
        <v>0.72580609169835686</v>
      </c>
      <c r="M134" s="48">
        <v>80924476</v>
      </c>
      <c r="N134" s="48">
        <f>S134-M134</f>
        <v>30571524</v>
      </c>
      <c r="O134" s="41">
        <v>0</v>
      </c>
      <c r="P134" s="41">
        <v>0</v>
      </c>
      <c r="Q134" s="48">
        <f>-3740000+36036000</f>
        <v>32296000</v>
      </c>
      <c r="R134" s="50">
        <f>VLOOKUP(A134,'[2]PAA APROBADO2023'!$AY$4:$DU$922,50,0)</f>
        <v>152</v>
      </c>
      <c r="S134" s="48">
        <f>H134+Q134</f>
        <v>111496000</v>
      </c>
      <c r="T134" s="51" t="str">
        <f>VLOOKUP(A134,'[2]PAA APROBADO2023'!$AY$4:$DU$922,35,0)</f>
        <v>N/A</v>
      </c>
      <c r="U134" s="116" t="s">
        <v>522</v>
      </c>
    </row>
    <row r="135" spans="1:21" ht="77.099999999999994" customHeight="1" x14ac:dyDescent="0.25">
      <c r="A135" s="13" t="s">
        <v>524</v>
      </c>
      <c r="B135" s="14">
        <v>76</v>
      </c>
      <c r="C135" s="13" t="s">
        <v>525</v>
      </c>
      <c r="D135" s="13" t="s">
        <v>526</v>
      </c>
      <c r="E135" s="15">
        <v>44944</v>
      </c>
      <c r="F135" s="15">
        <v>44945</v>
      </c>
      <c r="G135" s="38">
        <f>VLOOKUP(A135,'[2]PAA APROBADO2023'!$AY$4:$DU$922,57,0)</f>
        <v>45443</v>
      </c>
      <c r="H135" s="24">
        <v>132968940</v>
      </c>
      <c r="I135" s="13" t="s">
        <v>20</v>
      </c>
      <c r="J135" s="13" t="s">
        <v>21</v>
      </c>
      <c r="K135" s="13" t="s">
        <v>521</v>
      </c>
      <c r="L135" s="22">
        <f t="shared" si="37"/>
        <v>0.95277776148324567</v>
      </c>
      <c r="M135" s="4">
        <v>126689849</v>
      </c>
      <c r="N135" s="4">
        <f t="shared" si="38"/>
        <v>6279091</v>
      </c>
      <c r="O135" s="14">
        <v>0</v>
      </c>
      <c r="P135" s="14">
        <v>0</v>
      </c>
      <c r="Q135" s="4">
        <v>0</v>
      </c>
      <c r="R135" s="39">
        <f>VLOOKUP(A135,'[2]PAA APROBADO2023'!$AY$4:$DU$922,50,0)</f>
        <v>152</v>
      </c>
      <c r="S135" s="4">
        <f t="shared" si="36"/>
        <v>132968940</v>
      </c>
      <c r="T135" s="40" t="str">
        <f>VLOOKUP(A135,'[2]PAA APROBADO2023'!$AY$4:$DU$922,35,0)</f>
        <v>N/A</v>
      </c>
      <c r="U135" s="25" t="s">
        <v>527</v>
      </c>
    </row>
    <row r="136" spans="1:21" ht="77.099999999999994" customHeight="1" x14ac:dyDescent="0.25">
      <c r="A136" s="42" t="s">
        <v>528</v>
      </c>
      <c r="B136" s="41">
        <v>55</v>
      </c>
      <c r="C136" s="42" t="s">
        <v>529</v>
      </c>
      <c r="D136" s="42" t="s">
        <v>530</v>
      </c>
      <c r="E136" s="115">
        <v>44945</v>
      </c>
      <c r="F136" s="115">
        <v>44946</v>
      </c>
      <c r="G136" s="44">
        <f>VLOOKUP(A136,'[2]PAA APROBADO2023'!$AY$4:$DU$922,57,0)</f>
        <v>45443</v>
      </c>
      <c r="H136" s="49">
        <v>286328412</v>
      </c>
      <c r="I136" s="42" t="s">
        <v>20</v>
      </c>
      <c r="J136" s="42" t="s">
        <v>21</v>
      </c>
      <c r="K136" s="42" t="s">
        <v>71</v>
      </c>
      <c r="L136" s="47">
        <f t="shared" si="37"/>
        <v>0.94999997066305808</v>
      </c>
      <c r="M136" s="48">
        <v>272011983</v>
      </c>
      <c r="N136" s="48">
        <f t="shared" si="38"/>
        <v>14316429</v>
      </c>
      <c r="O136" s="41">
        <v>0</v>
      </c>
      <c r="P136" s="41">
        <v>0</v>
      </c>
      <c r="Q136" s="48">
        <v>0</v>
      </c>
      <c r="R136" s="50">
        <f>VLOOKUP(A136,'[2]PAA APROBADO2023'!$AY$4:$DU$922,50,0)</f>
        <v>152</v>
      </c>
      <c r="S136" s="48">
        <f t="shared" si="36"/>
        <v>286328412</v>
      </c>
      <c r="T136" s="51" t="str">
        <f>VLOOKUP(A136,'[2]PAA APROBADO2023'!$AY$4:$DU$922,35,0)</f>
        <v>N/A</v>
      </c>
      <c r="U136" s="116" t="s">
        <v>522</v>
      </c>
    </row>
    <row r="137" spans="1:21" ht="77.099999999999994" customHeight="1" x14ac:dyDescent="0.25">
      <c r="A137" s="42" t="s">
        <v>531</v>
      </c>
      <c r="B137" s="41">
        <v>57</v>
      </c>
      <c r="C137" s="42" t="s">
        <v>532</v>
      </c>
      <c r="D137" s="42" t="s">
        <v>533</v>
      </c>
      <c r="E137" s="115">
        <v>44945</v>
      </c>
      <c r="F137" s="115">
        <v>44946</v>
      </c>
      <c r="G137" s="44">
        <f>VLOOKUP(A137,'[2]PAA APROBADO2023'!$AY$4:$DU$922,57,0)</f>
        <v>45382</v>
      </c>
      <c r="H137" s="49">
        <v>179386598</v>
      </c>
      <c r="I137" s="42" t="s">
        <v>20</v>
      </c>
      <c r="J137" s="42" t="s">
        <v>21</v>
      </c>
      <c r="K137" s="42" t="s">
        <v>495</v>
      </c>
      <c r="L137" s="47">
        <f>M137/S137</f>
        <v>0.77677840684978261</v>
      </c>
      <c r="M137" s="48">
        <v>197267607</v>
      </c>
      <c r="N137" s="48">
        <f>+S137-M137</f>
        <v>56688483</v>
      </c>
      <c r="O137" s="41">
        <v>0</v>
      </c>
      <c r="P137" s="41">
        <v>0</v>
      </c>
      <c r="Q137" s="48">
        <f>17881009+56688483</f>
        <v>74569492</v>
      </c>
      <c r="R137" s="50">
        <f>VLOOKUP(A137,'[2]PAA APROBADO2023'!$AY$4:$DU$922,50,0)</f>
        <v>137</v>
      </c>
      <c r="S137" s="48">
        <f>H137+Q137</f>
        <v>253956090</v>
      </c>
      <c r="T137" s="51" t="str">
        <f>VLOOKUP(A137,'[2]PAA APROBADO2023'!$AY$4:$DU$922,35,0)</f>
        <v>N/A</v>
      </c>
      <c r="U137" s="116" t="s">
        <v>534</v>
      </c>
    </row>
    <row r="138" spans="1:21" ht="77.099999999999994" customHeight="1" x14ac:dyDescent="0.25">
      <c r="A138" s="42" t="s">
        <v>535</v>
      </c>
      <c r="B138" s="41">
        <v>78</v>
      </c>
      <c r="C138" s="42" t="s">
        <v>536</v>
      </c>
      <c r="D138" s="42" t="s">
        <v>537</v>
      </c>
      <c r="E138" s="115">
        <v>44945</v>
      </c>
      <c r="F138" s="115">
        <v>44946</v>
      </c>
      <c r="G138" s="44">
        <f>VLOOKUP(A138,'[2]PAA APROBADO2023'!$AY$4:$DU$922,57,0)</f>
        <v>45443</v>
      </c>
      <c r="H138" s="49">
        <v>63023620</v>
      </c>
      <c r="I138" s="46" t="s">
        <v>20</v>
      </c>
      <c r="J138" s="42" t="s">
        <v>21</v>
      </c>
      <c r="K138" s="42" t="s">
        <v>75</v>
      </c>
      <c r="L138" s="47">
        <f t="shared" si="37"/>
        <v>0.98843931846504529</v>
      </c>
      <c r="M138" s="48">
        <v>62295024</v>
      </c>
      <c r="N138" s="48">
        <f t="shared" ref="N138:N169" si="39">+H138-M138</f>
        <v>728596</v>
      </c>
      <c r="O138" s="41">
        <v>0</v>
      </c>
      <c r="P138" s="41">
        <v>0</v>
      </c>
      <c r="Q138" s="48">
        <v>0</v>
      </c>
      <c r="R138" s="50">
        <f>VLOOKUP(A138,'[2]PAA APROBADO2023'!$AY$4:$DU$922,50,0)</f>
        <v>152</v>
      </c>
      <c r="S138" s="48">
        <f t="shared" si="36"/>
        <v>63023620</v>
      </c>
      <c r="T138" s="51" t="str">
        <f>VLOOKUP(A138,'[2]PAA APROBADO2023'!$AY$4:$DU$922,35,0)</f>
        <v>N/A</v>
      </c>
      <c r="U138" s="116" t="s">
        <v>538</v>
      </c>
    </row>
    <row r="139" spans="1:21" ht="77.099999999999994" customHeight="1" x14ac:dyDescent="0.25">
      <c r="A139" s="42" t="s">
        <v>539</v>
      </c>
      <c r="B139" s="41">
        <v>84</v>
      </c>
      <c r="C139" s="42" t="s">
        <v>540</v>
      </c>
      <c r="D139" s="42" t="s">
        <v>541</v>
      </c>
      <c r="E139" s="115">
        <v>44945</v>
      </c>
      <c r="F139" s="115">
        <v>44946</v>
      </c>
      <c r="G139" s="44">
        <f>VLOOKUP(A139,'[2]PAA APROBADO2023'!$AY$4:$DU$922,57,0)</f>
        <v>45443</v>
      </c>
      <c r="H139" s="49">
        <v>62659322</v>
      </c>
      <c r="I139" s="42" t="s">
        <v>20</v>
      </c>
      <c r="J139" s="42" t="s">
        <v>21</v>
      </c>
      <c r="K139" s="42" t="s">
        <v>59</v>
      </c>
      <c r="L139" s="47">
        <f t="shared" si="37"/>
        <v>0.99418605263555193</v>
      </c>
      <c r="M139" s="48">
        <v>62295024</v>
      </c>
      <c r="N139" s="48">
        <f t="shared" si="39"/>
        <v>364298</v>
      </c>
      <c r="O139" s="41">
        <v>0</v>
      </c>
      <c r="P139" s="41">
        <v>0</v>
      </c>
      <c r="Q139" s="48">
        <v>0</v>
      </c>
      <c r="R139" s="50">
        <f>VLOOKUP(A139,'[2]PAA APROBADO2023'!$AY$4:$DU$922,50,0)</f>
        <v>152</v>
      </c>
      <c r="S139" s="48">
        <f t="shared" si="36"/>
        <v>62659322</v>
      </c>
      <c r="T139" s="51" t="str">
        <f>VLOOKUP(A139,'[2]PAA APROBADO2023'!$AY$4:$DU$922,35,0)</f>
        <v>N/A</v>
      </c>
      <c r="U139" s="116" t="s">
        <v>542</v>
      </c>
    </row>
    <row r="140" spans="1:21" ht="91.35" customHeight="1" x14ac:dyDescent="0.25">
      <c r="A140" s="42" t="s">
        <v>543</v>
      </c>
      <c r="B140" s="41">
        <v>86</v>
      </c>
      <c r="C140" s="42" t="s">
        <v>544</v>
      </c>
      <c r="D140" s="42" t="s">
        <v>545</v>
      </c>
      <c r="E140" s="115">
        <v>44945</v>
      </c>
      <c r="F140" s="115">
        <v>44947</v>
      </c>
      <c r="G140" s="44">
        <f>VLOOKUP(A140,'[2]PAA APROBADO2023'!$AY$4:$DU$922,57,0)</f>
        <v>45443</v>
      </c>
      <c r="H140" s="49">
        <v>45537276</v>
      </c>
      <c r="I140" s="42" t="s">
        <v>20</v>
      </c>
      <c r="J140" s="42" t="s">
        <v>21</v>
      </c>
      <c r="K140" s="42" t="s">
        <v>31</v>
      </c>
      <c r="L140" s="47">
        <f t="shared" si="37"/>
        <v>0.94722211754607366</v>
      </c>
      <c r="M140" s="48">
        <v>43133915</v>
      </c>
      <c r="N140" s="48">
        <f t="shared" si="39"/>
        <v>2403361</v>
      </c>
      <c r="O140" s="41">
        <v>0</v>
      </c>
      <c r="P140" s="41">
        <v>0</v>
      </c>
      <c r="Q140" s="48">
        <v>0</v>
      </c>
      <c r="R140" s="50">
        <f>VLOOKUP(A140,'[2]PAA APROBADO2023'!$AY$4:$DU$922,50,0)</f>
        <v>152</v>
      </c>
      <c r="S140" s="48">
        <f t="shared" si="36"/>
        <v>45537276</v>
      </c>
      <c r="T140" s="51" t="str">
        <f>VLOOKUP(A140,'[2]PAA APROBADO2023'!$AY$4:$DU$922,35,0)</f>
        <v>N/A</v>
      </c>
      <c r="U140" s="116" t="s">
        <v>546</v>
      </c>
    </row>
    <row r="141" spans="1:21" ht="77.099999999999994" customHeight="1" x14ac:dyDescent="0.25">
      <c r="A141" s="168" t="s">
        <v>552</v>
      </c>
      <c r="B141" s="212">
        <v>101</v>
      </c>
      <c r="C141" s="168" t="s">
        <v>553</v>
      </c>
      <c r="D141" s="168" t="s">
        <v>554</v>
      </c>
      <c r="E141" s="169">
        <v>44946</v>
      </c>
      <c r="F141" s="169">
        <v>44949</v>
      </c>
      <c r="G141" s="170">
        <f>VLOOKUP(A141,'[2]PAA APROBADO2023'!$AY$4:$DU$922,57,0)</f>
        <v>45443</v>
      </c>
      <c r="H141" s="171">
        <v>129096072</v>
      </c>
      <c r="I141" s="168" t="s">
        <v>20</v>
      </c>
      <c r="J141" s="168" t="s">
        <v>21</v>
      </c>
      <c r="K141" s="168" t="s">
        <v>523</v>
      </c>
      <c r="L141" s="172">
        <f t="shared" si="37"/>
        <v>0.94166665272356231</v>
      </c>
      <c r="M141" s="173">
        <v>121565466</v>
      </c>
      <c r="N141" s="173">
        <f t="shared" si="39"/>
        <v>7530606</v>
      </c>
      <c r="O141" s="212">
        <v>0</v>
      </c>
      <c r="P141" s="212">
        <v>0</v>
      </c>
      <c r="Q141" s="173">
        <v>0</v>
      </c>
      <c r="R141" s="174">
        <f>VLOOKUP(A141,'[2]PAA APROBADO2023'!$AY$4:$DU$922,50,0)</f>
        <v>152</v>
      </c>
      <c r="S141" s="173">
        <f t="shared" si="36"/>
        <v>129096072</v>
      </c>
      <c r="T141" s="175" t="str">
        <f>VLOOKUP(A141,'[2]PAA APROBADO2023'!$AY$4:$DU$922,35,0)</f>
        <v>N/A</v>
      </c>
      <c r="U141" s="176" t="s">
        <v>555</v>
      </c>
    </row>
    <row r="142" spans="1:21" ht="77.099999999999994" customHeight="1" x14ac:dyDescent="0.25">
      <c r="A142" s="168" t="s">
        <v>556</v>
      </c>
      <c r="B142" s="212">
        <v>102</v>
      </c>
      <c r="C142" s="168" t="s">
        <v>557</v>
      </c>
      <c r="D142" s="168" t="s">
        <v>558</v>
      </c>
      <c r="E142" s="169">
        <v>44946</v>
      </c>
      <c r="F142" s="169">
        <v>44949</v>
      </c>
      <c r="G142" s="170">
        <f>VLOOKUP(A142,'[2]PAA APROBADO2023'!$AY$4:$DU$922,57,0)</f>
        <v>45443</v>
      </c>
      <c r="H142" s="171">
        <v>129096072</v>
      </c>
      <c r="I142" s="168" t="s">
        <v>20</v>
      </c>
      <c r="J142" s="168" t="s">
        <v>21</v>
      </c>
      <c r="K142" s="168" t="s">
        <v>523</v>
      </c>
      <c r="L142" s="172">
        <f t="shared" si="37"/>
        <v>0.94166665272356231</v>
      </c>
      <c r="M142" s="173">
        <v>121565466</v>
      </c>
      <c r="N142" s="173">
        <f t="shared" si="39"/>
        <v>7530606</v>
      </c>
      <c r="O142" s="212">
        <v>0</v>
      </c>
      <c r="P142" s="212">
        <v>0</v>
      </c>
      <c r="Q142" s="173">
        <v>0</v>
      </c>
      <c r="R142" s="174">
        <f>VLOOKUP(A142,'[2]PAA APROBADO2023'!$AY$4:$DU$922,50,0)</f>
        <v>152</v>
      </c>
      <c r="S142" s="173">
        <f t="shared" si="36"/>
        <v>129096072</v>
      </c>
      <c r="T142" s="175" t="str">
        <f>VLOOKUP(A142,'[2]PAA APROBADO2023'!$AY$4:$DU$922,35,0)</f>
        <v>N/A</v>
      </c>
      <c r="U142" s="176" t="s">
        <v>559</v>
      </c>
    </row>
    <row r="143" spans="1:21" ht="77.099999999999994" customHeight="1" x14ac:dyDescent="0.25">
      <c r="A143" s="42" t="s">
        <v>560</v>
      </c>
      <c r="B143" s="41">
        <v>106</v>
      </c>
      <c r="C143" s="42" t="s">
        <v>561</v>
      </c>
      <c r="D143" s="42" t="s">
        <v>562</v>
      </c>
      <c r="E143" s="115">
        <v>44946</v>
      </c>
      <c r="F143" s="115">
        <v>44949</v>
      </c>
      <c r="G143" s="44">
        <f>VLOOKUP(A143,'[2]PAA APROBADO2023'!$AY$4:$DU$922,57,0)</f>
        <v>45443</v>
      </c>
      <c r="H143" s="49">
        <v>99787400</v>
      </c>
      <c r="I143" s="42" t="s">
        <v>20</v>
      </c>
      <c r="J143" s="42" t="s">
        <v>21</v>
      </c>
      <c r="K143" s="42" t="s">
        <v>332</v>
      </c>
      <c r="L143" s="47">
        <f t="shared" si="37"/>
        <v>0.97976884857206425</v>
      </c>
      <c r="M143" s="48">
        <v>97768586</v>
      </c>
      <c r="N143" s="48">
        <f t="shared" si="39"/>
        <v>2018814</v>
      </c>
      <c r="O143" s="41">
        <v>0</v>
      </c>
      <c r="P143" s="41">
        <v>0</v>
      </c>
      <c r="Q143" s="48">
        <v>0</v>
      </c>
      <c r="R143" s="50">
        <f>VLOOKUP(A143,'[2]PAA APROBADO2023'!$AY$4:$DU$922,50,0)</f>
        <v>152</v>
      </c>
      <c r="S143" s="48">
        <f t="shared" si="36"/>
        <v>99787400</v>
      </c>
      <c r="T143" s="51" t="str">
        <f>VLOOKUP(A143,'[2]PAA APROBADO2023'!$AY$4:$DU$922,35,0)</f>
        <v>N/A</v>
      </c>
      <c r="U143" s="116" t="s">
        <v>563</v>
      </c>
    </row>
    <row r="144" spans="1:21" ht="77.099999999999994" customHeight="1" x14ac:dyDescent="0.25">
      <c r="A144" s="13" t="s">
        <v>564</v>
      </c>
      <c r="B144" s="14">
        <v>75</v>
      </c>
      <c r="C144" s="13" t="s">
        <v>565</v>
      </c>
      <c r="D144" s="13" t="s">
        <v>566</v>
      </c>
      <c r="E144" s="15">
        <v>44950</v>
      </c>
      <c r="F144" s="15">
        <v>44950</v>
      </c>
      <c r="G144" s="38">
        <f>VLOOKUP(A144,'[2]PAA APROBADO2023'!$AY$4:$DU$922,57,0)</f>
        <v>45443</v>
      </c>
      <c r="H144" s="24">
        <v>132968940</v>
      </c>
      <c r="I144" s="17" t="s">
        <v>20</v>
      </c>
      <c r="J144" s="13" t="s">
        <v>21</v>
      </c>
      <c r="K144" s="13" t="s">
        <v>521</v>
      </c>
      <c r="L144" s="22">
        <f t="shared" si="37"/>
        <v>0.93888887886148453</v>
      </c>
      <c r="M144" s="4">
        <v>124843059</v>
      </c>
      <c r="N144" s="4">
        <f t="shared" si="39"/>
        <v>8125881</v>
      </c>
      <c r="O144" s="14">
        <v>0</v>
      </c>
      <c r="P144" s="14">
        <v>0</v>
      </c>
      <c r="Q144" s="4">
        <v>0</v>
      </c>
      <c r="R144" s="39">
        <f>VLOOKUP(A144,'[2]PAA APROBADO2023'!$AY$4:$DU$922,50,0)</f>
        <v>152</v>
      </c>
      <c r="S144" s="4">
        <f t="shared" si="36"/>
        <v>132968940</v>
      </c>
      <c r="T144" s="40" t="str">
        <f>VLOOKUP(A144,'[2]PAA APROBADO2023'!$AY$4:$DU$922,35,0)</f>
        <v>N/A</v>
      </c>
      <c r="U144" s="13" t="s">
        <v>567</v>
      </c>
    </row>
    <row r="145" spans="1:21" ht="77.099999999999994" customHeight="1" x14ac:dyDescent="0.25">
      <c r="A145" s="147" t="s">
        <v>568</v>
      </c>
      <c r="B145" s="211">
        <v>92</v>
      </c>
      <c r="C145" s="147" t="s">
        <v>569</v>
      </c>
      <c r="D145" s="147" t="s">
        <v>570</v>
      </c>
      <c r="E145" s="148">
        <v>44950</v>
      </c>
      <c r="F145" s="148">
        <v>44950</v>
      </c>
      <c r="G145" s="149">
        <f>VLOOKUP(A145,'[2]PAA APROBADO2023'!$AY$4:$DU$922,57,0)</f>
        <v>45443</v>
      </c>
      <c r="H145" s="150">
        <v>87532783</v>
      </c>
      <c r="I145" s="152" t="s">
        <v>20</v>
      </c>
      <c r="J145" s="147" t="s">
        <v>21</v>
      </c>
      <c r="K145" s="147" t="s">
        <v>75</v>
      </c>
      <c r="L145" s="103">
        <f t="shared" si="37"/>
        <v>0.97687869697916496</v>
      </c>
      <c r="M145" s="104">
        <v>85508911</v>
      </c>
      <c r="N145" s="104">
        <f t="shared" si="39"/>
        <v>2023872</v>
      </c>
      <c r="O145" s="211">
        <v>0</v>
      </c>
      <c r="P145" s="211">
        <v>0</v>
      </c>
      <c r="Q145" s="104">
        <v>0</v>
      </c>
      <c r="R145" s="139">
        <f>VLOOKUP(A145,'[2]PAA APROBADO2023'!$AY$4:$DU$922,50,0)</f>
        <v>152</v>
      </c>
      <c r="S145" s="104">
        <f t="shared" si="36"/>
        <v>87532783</v>
      </c>
      <c r="T145" s="141" t="str">
        <f>VLOOKUP(A145,'[2]PAA APROBADO2023'!$AY$4:$DU$922,35,0)</f>
        <v>N/A</v>
      </c>
      <c r="U145" s="151" t="s">
        <v>571</v>
      </c>
    </row>
    <row r="146" spans="1:21" ht="77.099999999999994" customHeight="1" x14ac:dyDescent="0.25">
      <c r="A146" s="42" t="s">
        <v>548</v>
      </c>
      <c r="B146" s="41">
        <v>94</v>
      </c>
      <c r="C146" s="42" t="s">
        <v>549</v>
      </c>
      <c r="D146" s="42" t="s">
        <v>550</v>
      </c>
      <c r="E146" s="115">
        <v>44946</v>
      </c>
      <c r="F146" s="115">
        <v>44950</v>
      </c>
      <c r="G146" s="44">
        <f>VLOOKUP(A146,'[2]PAA APROBADO2023'!$AY$4:$DU$922,57,0)</f>
        <v>45443</v>
      </c>
      <c r="H146" s="49">
        <v>98633792</v>
      </c>
      <c r="I146" s="46" t="s">
        <v>20</v>
      </c>
      <c r="J146" s="46" t="s">
        <v>21</v>
      </c>
      <c r="K146" s="42" t="s">
        <v>60</v>
      </c>
      <c r="L146" s="47">
        <f t="shared" si="37"/>
        <v>0.98830413008961471</v>
      </c>
      <c r="M146" s="48">
        <v>97480184</v>
      </c>
      <c r="N146" s="48">
        <f t="shared" si="39"/>
        <v>1153608</v>
      </c>
      <c r="O146" s="41">
        <v>0</v>
      </c>
      <c r="P146" s="41">
        <v>0</v>
      </c>
      <c r="Q146" s="48">
        <v>0</v>
      </c>
      <c r="R146" s="50">
        <f>VLOOKUP(A146,'[2]PAA APROBADO2023'!$AY$4:$DU$922,50,0)</f>
        <v>152</v>
      </c>
      <c r="S146" s="48">
        <f t="shared" si="36"/>
        <v>98633792</v>
      </c>
      <c r="T146" s="51" t="str">
        <f>VLOOKUP(A146,'[2]PAA APROBADO2023'!$AY$4:$DU$922,35,0)</f>
        <v>N/A</v>
      </c>
      <c r="U146" s="116" t="s">
        <v>551</v>
      </c>
    </row>
    <row r="147" spans="1:21" ht="77.099999999999994" customHeight="1" x14ac:dyDescent="0.25">
      <c r="A147" s="157" t="s">
        <v>572</v>
      </c>
      <c r="B147" s="213">
        <v>118</v>
      </c>
      <c r="C147" s="157" t="s">
        <v>573</v>
      </c>
      <c r="D147" s="157" t="s">
        <v>574</v>
      </c>
      <c r="E147" s="166">
        <v>44950</v>
      </c>
      <c r="F147" s="166">
        <v>44951</v>
      </c>
      <c r="G147" s="159">
        <f>VLOOKUP(A147,'[2]PAA APROBADO2023'!$AY$4:$DU$922,57,0)</f>
        <v>45443</v>
      </c>
      <c r="H147" s="167">
        <v>55373330</v>
      </c>
      <c r="I147" s="157" t="s">
        <v>20</v>
      </c>
      <c r="J147" s="157" t="s">
        <v>21</v>
      </c>
      <c r="K147" s="157" t="s">
        <v>332</v>
      </c>
      <c r="L147" s="162">
        <f t="shared" si="37"/>
        <v>0.98538014600169432</v>
      </c>
      <c r="M147" s="163">
        <v>54563780</v>
      </c>
      <c r="N147" s="163">
        <f t="shared" si="39"/>
        <v>809550</v>
      </c>
      <c r="O147" s="213">
        <v>0</v>
      </c>
      <c r="P147" s="213">
        <v>0</v>
      </c>
      <c r="Q147" s="163">
        <v>0</v>
      </c>
      <c r="R147" s="164">
        <f>VLOOKUP(A147,'[2]PAA APROBADO2023'!$AY$4:$DU$922,50,0)</f>
        <v>152</v>
      </c>
      <c r="S147" s="163">
        <f t="shared" si="36"/>
        <v>55373330</v>
      </c>
      <c r="T147" s="165" t="str">
        <f>VLOOKUP(A147,'[2]PAA APROBADO2023'!$AY$4:$DU$922,35,0)</f>
        <v>N/A</v>
      </c>
      <c r="U147" s="157" t="s">
        <v>575</v>
      </c>
    </row>
    <row r="148" spans="1:21" ht="77.099999999999994" customHeight="1" x14ac:dyDescent="0.25">
      <c r="A148" s="42" t="s">
        <v>581</v>
      </c>
      <c r="B148" s="41">
        <v>124</v>
      </c>
      <c r="C148" s="42" t="s">
        <v>582</v>
      </c>
      <c r="D148" s="42" t="s">
        <v>583</v>
      </c>
      <c r="E148" s="115">
        <v>44950</v>
      </c>
      <c r="F148" s="115">
        <v>44951</v>
      </c>
      <c r="G148" s="44">
        <f>VLOOKUP(A148,'[2]PAA APROBADO2023'!$AY$4:$DU$922,57,0)</f>
        <v>45443</v>
      </c>
      <c r="H148" s="49">
        <v>83788632</v>
      </c>
      <c r="I148" s="42" t="s">
        <v>20</v>
      </c>
      <c r="J148" s="42" t="s">
        <v>21</v>
      </c>
      <c r="K148" s="42" t="s">
        <v>319</v>
      </c>
      <c r="L148" s="47">
        <f t="shared" si="37"/>
        <v>0.93611109440240059</v>
      </c>
      <c r="M148" s="48">
        <v>78435468</v>
      </c>
      <c r="N148" s="48">
        <f t="shared" si="39"/>
        <v>5353164</v>
      </c>
      <c r="O148" s="41">
        <v>0</v>
      </c>
      <c r="P148" s="41">
        <v>0</v>
      </c>
      <c r="Q148" s="48">
        <v>0</v>
      </c>
      <c r="R148" s="50">
        <f>VLOOKUP(A148,'[2]PAA APROBADO2023'!$AY$4:$DU$922,50,0)</f>
        <v>152</v>
      </c>
      <c r="S148" s="48">
        <f t="shared" si="36"/>
        <v>83788632</v>
      </c>
      <c r="T148" s="51" t="str">
        <f>VLOOKUP(A148,'[2]PAA APROBADO2023'!$AY$4:$DU$922,35,0)</f>
        <v>N/A</v>
      </c>
      <c r="U148" s="42" t="s">
        <v>584</v>
      </c>
    </row>
    <row r="149" spans="1:21" ht="77.099999999999994" customHeight="1" x14ac:dyDescent="0.25">
      <c r="A149" s="42" t="s">
        <v>576</v>
      </c>
      <c r="B149" s="41">
        <v>120</v>
      </c>
      <c r="C149" s="42" t="s">
        <v>577</v>
      </c>
      <c r="D149" s="42" t="s">
        <v>578</v>
      </c>
      <c r="E149" s="115">
        <v>44950</v>
      </c>
      <c r="F149" s="115">
        <v>44952</v>
      </c>
      <c r="G149" s="44">
        <f>VLOOKUP(A149,'[2]PAA APROBADO2023'!$AY$4:$DU$922,57,0)</f>
        <v>45443</v>
      </c>
      <c r="H149" s="49">
        <v>51284712</v>
      </c>
      <c r="I149" s="42" t="s">
        <v>20</v>
      </c>
      <c r="J149" s="42" t="s">
        <v>21</v>
      </c>
      <c r="K149" s="42" t="s">
        <v>31</v>
      </c>
      <c r="L149" s="47">
        <f t="shared" si="37"/>
        <v>0.9333332709365707</v>
      </c>
      <c r="M149" s="48">
        <v>47865728</v>
      </c>
      <c r="N149" s="48">
        <f t="shared" si="39"/>
        <v>3418984</v>
      </c>
      <c r="O149" s="41">
        <v>0</v>
      </c>
      <c r="P149" s="41">
        <v>0</v>
      </c>
      <c r="Q149" s="48">
        <v>0</v>
      </c>
      <c r="R149" s="50">
        <f>VLOOKUP(A149,'[2]PAA APROBADO2023'!$AY$4:$DU$922,50,0)</f>
        <v>152</v>
      </c>
      <c r="S149" s="48">
        <f t="shared" si="36"/>
        <v>51284712</v>
      </c>
      <c r="T149" s="51" t="str">
        <f>VLOOKUP(A149,'[2]PAA APROBADO2023'!$AY$4:$DU$922,35,0)</f>
        <v>N/A</v>
      </c>
      <c r="U149" s="42" t="s">
        <v>579</v>
      </c>
    </row>
    <row r="150" spans="1:21" ht="77.099999999999994" customHeight="1" x14ac:dyDescent="0.25">
      <c r="A150" s="13" t="s">
        <v>585</v>
      </c>
      <c r="B150" s="14">
        <v>128</v>
      </c>
      <c r="C150" s="13" t="s">
        <v>586</v>
      </c>
      <c r="D150" s="13" t="s">
        <v>587</v>
      </c>
      <c r="E150" s="15">
        <v>44950</v>
      </c>
      <c r="F150" s="15">
        <v>44952</v>
      </c>
      <c r="G150" s="38">
        <f>VLOOKUP(A150,'[2]PAA APROBADO2023'!$AY$4:$DU$922,57,0)</f>
        <v>45397</v>
      </c>
      <c r="H150" s="24">
        <v>78435468</v>
      </c>
      <c r="I150" s="13" t="s">
        <v>20</v>
      </c>
      <c r="J150" s="13" t="s">
        <v>21</v>
      </c>
      <c r="K150" s="13" t="s">
        <v>521</v>
      </c>
      <c r="L150" s="22">
        <f t="shared" si="37"/>
        <v>0.99703264344645715</v>
      </c>
      <c r="M150" s="4">
        <v>78202722</v>
      </c>
      <c r="N150" s="4">
        <f t="shared" si="39"/>
        <v>232746</v>
      </c>
      <c r="O150" s="14">
        <v>0</v>
      </c>
      <c r="P150" s="14">
        <v>0</v>
      </c>
      <c r="Q150" s="4">
        <v>0</v>
      </c>
      <c r="R150" s="39">
        <f>VLOOKUP(A150,'[2]PAA APROBADO2023'!$AY$4:$DU$922,50,0)</f>
        <v>106</v>
      </c>
      <c r="S150" s="4">
        <f t="shared" si="36"/>
        <v>78435468</v>
      </c>
      <c r="T150" s="40" t="str">
        <f>VLOOKUP(A150,'[2]PAA APROBADO2023'!$AY$4:$DU$922,35,0)</f>
        <v>N/A</v>
      </c>
      <c r="U150" s="13" t="s">
        <v>588</v>
      </c>
    </row>
    <row r="151" spans="1:21" ht="77.099999999999994" customHeight="1" x14ac:dyDescent="0.25">
      <c r="A151" s="13" t="s">
        <v>595</v>
      </c>
      <c r="B151" s="14">
        <v>130</v>
      </c>
      <c r="C151" s="13" t="s">
        <v>596</v>
      </c>
      <c r="D151" s="13" t="s">
        <v>597</v>
      </c>
      <c r="E151" s="15">
        <v>44951</v>
      </c>
      <c r="F151" s="15">
        <v>44952</v>
      </c>
      <c r="G151" s="38">
        <f>VLOOKUP(A151,'[2]PAA APROBADO2023'!$AY$4:$DU$922,57,0)</f>
        <v>45443</v>
      </c>
      <c r="H151" s="24">
        <v>80064690</v>
      </c>
      <c r="I151" s="13" t="s">
        <v>20</v>
      </c>
      <c r="J151" s="13" t="s">
        <v>21</v>
      </c>
      <c r="K151" s="13" t="s">
        <v>521</v>
      </c>
      <c r="L151" s="22">
        <f t="shared" si="37"/>
        <v>0.9767442052170564</v>
      </c>
      <c r="M151" s="4">
        <v>78202722</v>
      </c>
      <c r="N151" s="4">
        <f t="shared" si="39"/>
        <v>1861968</v>
      </c>
      <c r="O151" s="14">
        <v>0</v>
      </c>
      <c r="P151" s="14">
        <v>0</v>
      </c>
      <c r="Q151" s="4">
        <v>0</v>
      </c>
      <c r="R151" s="39">
        <f>VLOOKUP(A151,'[2]PAA APROBADO2023'!$AY$4:$DU$922,50,0)</f>
        <v>152</v>
      </c>
      <c r="S151" s="4">
        <f t="shared" si="36"/>
        <v>80064690</v>
      </c>
      <c r="T151" s="40" t="str">
        <f>VLOOKUP(A151,'[2]PAA APROBADO2023'!$AY$4:$DU$922,35,0)</f>
        <v>N/A</v>
      </c>
      <c r="U151" s="13" t="s">
        <v>598</v>
      </c>
    </row>
    <row r="152" spans="1:21" ht="77.099999999999994" customHeight="1" x14ac:dyDescent="0.25">
      <c r="A152" s="13" t="s">
        <v>599</v>
      </c>
      <c r="B152" s="14">
        <v>131</v>
      </c>
      <c r="C152" s="13" t="s">
        <v>600</v>
      </c>
      <c r="D152" s="13" t="s">
        <v>597</v>
      </c>
      <c r="E152" s="15">
        <v>44951</v>
      </c>
      <c r="F152" s="15">
        <v>44952</v>
      </c>
      <c r="G152" s="38">
        <f>VLOOKUP(A152,'[2]PAA APROBADO2023'!$AY$4:$DU$922,57,0)</f>
        <v>45443</v>
      </c>
      <c r="H152" s="24">
        <v>80064690</v>
      </c>
      <c r="I152" s="13" t="s">
        <v>20</v>
      </c>
      <c r="J152" s="13" t="s">
        <v>21</v>
      </c>
      <c r="K152" s="13" t="s">
        <v>521</v>
      </c>
      <c r="L152" s="22">
        <f t="shared" si="37"/>
        <v>0.9767442052170564</v>
      </c>
      <c r="M152" s="4">
        <v>78202722</v>
      </c>
      <c r="N152" s="4">
        <f t="shared" si="39"/>
        <v>1861968</v>
      </c>
      <c r="O152" s="14">
        <v>0</v>
      </c>
      <c r="P152" s="14">
        <v>0</v>
      </c>
      <c r="Q152" s="4">
        <v>0</v>
      </c>
      <c r="R152" s="39">
        <f>VLOOKUP(A152,'[2]PAA APROBADO2023'!$AY$4:$DU$922,50,0)</f>
        <v>152</v>
      </c>
      <c r="S152" s="4">
        <f t="shared" si="36"/>
        <v>80064690</v>
      </c>
      <c r="T152" s="40" t="str">
        <f>VLOOKUP(A152,'[2]PAA APROBADO2023'!$AY$4:$DU$922,35,0)</f>
        <v>N/A</v>
      </c>
      <c r="U152" s="13" t="s">
        <v>601</v>
      </c>
    </row>
    <row r="153" spans="1:21" ht="77.099999999999994" customHeight="1" x14ac:dyDescent="0.25">
      <c r="A153" s="147" t="s">
        <v>602</v>
      </c>
      <c r="B153" s="211">
        <v>156</v>
      </c>
      <c r="C153" s="147" t="s">
        <v>603</v>
      </c>
      <c r="D153" s="147" t="s">
        <v>604</v>
      </c>
      <c r="E153" s="148">
        <v>44951</v>
      </c>
      <c r="F153" s="148">
        <v>44952</v>
      </c>
      <c r="G153" s="149">
        <f>VLOOKUP(A153,'[2]PAA APROBADO2023'!$AY$4:$DU$922,57,0)</f>
        <v>45443</v>
      </c>
      <c r="H153" s="150">
        <v>99787400</v>
      </c>
      <c r="I153" s="147" t="s">
        <v>20</v>
      </c>
      <c r="J153" s="147" t="s">
        <v>21</v>
      </c>
      <c r="K153" s="147" t="s">
        <v>59</v>
      </c>
      <c r="L153" s="103">
        <f t="shared" si="37"/>
        <v>0.97109835510294884</v>
      </c>
      <c r="M153" s="104">
        <v>96903380</v>
      </c>
      <c r="N153" s="104">
        <f t="shared" si="39"/>
        <v>2884020</v>
      </c>
      <c r="O153" s="211">
        <v>0</v>
      </c>
      <c r="P153" s="211">
        <v>0</v>
      </c>
      <c r="Q153" s="104">
        <v>0</v>
      </c>
      <c r="R153" s="139">
        <f>VLOOKUP(A153,'[2]PAA APROBADO2023'!$AY$4:$DU$922,50,0)</f>
        <v>152</v>
      </c>
      <c r="S153" s="104">
        <f t="shared" si="36"/>
        <v>99787400</v>
      </c>
      <c r="T153" s="141" t="str">
        <f>VLOOKUP(A153,'[2]PAA APROBADO2023'!$AY$4:$DU$922,35,0)</f>
        <v>N/A</v>
      </c>
      <c r="U153" s="147" t="s">
        <v>605</v>
      </c>
    </row>
    <row r="154" spans="1:21" ht="77.099999999999994" customHeight="1" x14ac:dyDescent="0.25">
      <c r="A154" s="42" t="s">
        <v>589</v>
      </c>
      <c r="B154" s="41">
        <v>99</v>
      </c>
      <c r="C154" s="42" t="s">
        <v>590</v>
      </c>
      <c r="D154" s="42" t="s">
        <v>591</v>
      </c>
      <c r="E154" s="115">
        <v>44951</v>
      </c>
      <c r="F154" s="115">
        <v>44953</v>
      </c>
      <c r="G154" s="44">
        <f>VLOOKUP(A154,'[2]PAA APROBADO2023'!$AY$4:$DU$922,57,0)</f>
        <v>45443</v>
      </c>
      <c r="H154" s="49">
        <v>128905997</v>
      </c>
      <c r="I154" s="46" t="s">
        <v>20</v>
      </c>
      <c r="J154" s="46" t="s">
        <v>21</v>
      </c>
      <c r="K154" s="42" t="s">
        <v>60</v>
      </c>
      <c r="L154" s="47">
        <f t="shared" si="37"/>
        <v>0.95988540393508615</v>
      </c>
      <c r="M154" s="48">
        <v>123734985</v>
      </c>
      <c r="N154" s="48">
        <f t="shared" si="39"/>
        <v>5171012</v>
      </c>
      <c r="O154" s="41">
        <v>0</v>
      </c>
      <c r="P154" s="41">
        <v>0</v>
      </c>
      <c r="Q154" s="48">
        <v>0</v>
      </c>
      <c r="R154" s="50">
        <f>VLOOKUP(A154,'[2]PAA APROBADO2023'!$AY$4:$DU$922,50,0)</f>
        <v>152</v>
      </c>
      <c r="S154" s="48">
        <f t="shared" si="36"/>
        <v>128905997</v>
      </c>
      <c r="T154" s="51" t="str">
        <f>VLOOKUP(A154,'[2]PAA APROBADO2023'!$AY$4:$DU$922,35,0)</f>
        <v>N/A</v>
      </c>
      <c r="U154" s="116" t="s">
        <v>592</v>
      </c>
    </row>
    <row r="155" spans="1:21" ht="77.099999999999994" customHeight="1" x14ac:dyDescent="0.25">
      <c r="A155" s="42" t="s">
        <v>606</v>
      </c>
      <c r="B155" s="41">
        <v>158</v>
      </c>
      <c r="C155" s="42" t="s">
        <v>607</v>
      </c>
      <c r="D155" s="42" t="s">
        <v>608</v>
      </c>
      <c r="E155" s="115">
        <v>44952</v>
      </c>
      <c r="F155" s="115">
        <v>44956</v>
      </c>
      <c r="G155" s="44">
        <f>VLOOKUP(A155,'[2]PAA APROBADO2023'!$AY$4:$DU$922,57,0)</f>
        <v>45443</v>
      </c>
      <c r="H155" s="49">
        <v>42754439</v>
      </c>
      <c r="I155" s="42" t="s">
        <v>20</v>
      </c>
      <c r="J155" s="42" t="s">
        <v>21</v>
      </c>
      <c r="K155" s="42" t="s">
        <v>609</v>
      </c>
      <c r="L155" s="47">
        <f>M155/S155</f>
        <v>0.71108374321551682</v>
      </c>
      <c r="M155" s="48">
        <v>44145838</v>
      </c>
      <c r="N155" s="48">
        <f>S155-M155</f>
        <v>17936636</v>
      </c>
      <c r="O155" s="41">
        <v>0</v>
      </c>
      <c r="P155" s="41">
        <v>0</v>
      </c>
      <c r="Q155" s="48">
        <f>-1391425+20719460</f>
        <v>19328035</v>
      </c>
      <c r="R155" s="50">
        <f>VLOOKUP(A155,'[2]PAA APROBADO2023'!$AY$4:$DU$922,50,0)</f>
        <v>152</v>
      </c>
      <c r="S155" s="48">
        <f>H155+Q155</f>
        <v>62082474</v>
      </c>
      <c r="T155" s="51" t="str">
        <f>VLOOKUP(A155,'[2]PAA APROBADO2023'!$AY$4:$DU$922,35,0)</f>
        <v>Luis Miguel Peña Salinas</v>
      </c>
      <c r="U155" s="42" t="s">
        <v>610</v>
      </c>
    </row>
    <row r="156" spans="1:21" ht="77.099999999999994" customHeight="1" x14ac:dyDescent="0.25">
      <c r="A156" s="42" t="s">
        <v>626</v>
      </c>
      <c r="B156" s="41">
        <v>180</v>
      </c>
      <c r="C156" s="42" t="s">
        <v>627</v>
      </c>
      <c r="D156" s="42" t="s">
        <v>617</v>
      </c>
      <c r="E156" s="115">
        <v>44956</v>
      </c>
      <c r="F156" s="115">
        <v>44956</v>
      </c>
      <c r="G156" s="44">
        <f>VLOOKUP(A156,'[2]PAA APROBADO2023'!$AY$4:$DU$922,57,0)</f>
        <v>45443</v>
      </c>
      <c r="H156" s="49">
        <v>42627947</v>
      </c>
      <c r="I156" s="42" t="s">
        <v>20</v>
      </c>
      <c r="J156" s="42" t="s">
        <v>21</v>
      </c>
      <c r="K156" s="42" t="s">
        <v>618</v>
      </c>
      <c r="L156" s="47">
        <f t="shared" si="37"/>
        <v>0.97626090226676876</v>
      </c>
      <c r="M156" s="48">
        <v>41615998</v>
      </c>
      <c r="N156" s="48">
        <f t="shared" si="39"/>
        <v>1011949</v>
      </c>
      <c r="O156" s="41">
        <v>0</v>
      </c>
      <c r="P156" s="41">
        <v>0</v>
      </c>
      <c r="Q156" s="48">
        <v>0</v>
      </c>
      <c r="R156" s="50">
        <f>VLOOKUP(A156,'[2]PAA APROBADO2023'!$AY$4:$DU$922,50,0)</f>
        <v>152</v>
      </c>
      <c r="S156" s="48">
        <f t="shared" si="36"/>
        <v>42627947</v>
      </c>
      <c r="T156" s="51" t="str">
        <f>VLOOKUP(A156,'[2]PAA APROBADO2023'!$AY$4:$DU$922,35,0)</f>
        <v>Sebastián Rangel Salazar</v>
      </c>
      <c r="U156" s="42" t="s">
        <v>628</v>
      </c>
    </row>
    <row r="157" spans="1:21" ht="77.099999999999994" customHeight="1" x14ac:dyDescent="0.25">
      <c r="A157" s="42" t="s">
        <v>629</v>
      </c>
      <c r="B157" s="41">
        <v>181</v>
      </c>
      <c r="C157" s="42" t="s">
        <v>630</v>
      </c>
      <c r="D157" s="42" t="s">
        <v>617</v>
      </c>
      <c r="E157" s="115">
        <v>44956</v>
      </c>
      <c r="F157" s="115">
        <v>44956</v>
      </c>
      <c r="G157" s="44">
        <f>VLOOKUP(A157,'[2]PAA APROBADO2023'!$AY$4:$DU$922,57,0)</f>
        <v>45443</v>
      </c>
      <c r="H157" s="49">
        <v>42627947</v>
      </c>
      <c r="I157" s="42" t="s">
        <v>20</v>
      </c>
      <c r="J157" s="42" t="s">
        <v>21</v>
      </c>
      <c r="K157" s="42" t="s">
        <v>618</v>
      </c>
      <c r="L157" s="47">
        <f t="shared" si="37"/>
        <v>0.98219560045901344</v>
      </c>
      <c r="M157" s="48">
        <v>41868982</v>
      </c>
      <c r="N157" s="48">
        <f t="shared" si="39"/>
        <v>758965</v>
      </c>
      <c r="O157" s="41">
        <v>0</v>
      </c>
      <c r="P157" s="41">
        <v>0</v>
      </c>
      <c r="Q157" s="48">
        <v>0</v>
      </c>
      <c r="R157" s="50">
        <f>VLOOKUP(A157,'[2]PAA APROBADO2023'!$AY$4:$DU$922,50,0)</f>
        <v>152</v>
      </c>
      <c r="S157" s="48">
        <f t="shared" si="36"/>
        <v>42627947</v>
      </c>
      <c r="T157" s="51" t="str">
        <f>VLOOKUP(A157,'[2]PAA APROBADO2023'!$AY$4:$DU$922,35,0)</f>
        <v xml:space="preserve">Mateo Galeano García </v>
      </c>
      <c r="U157" s="42" t="s">
        <v>631</v>
      </c>
    </row>
    <row r="158" spans="1:21" ht="77.099999999999994" customHeight="1" x14ac:dyDescent="0.25">
      <c r="A158" s="42" t="s">
        <v>632</v>
      </c>
      <c r="B158" s="41">
        <v>182</v>
      </c>
      <c r="C158" s="42" t="s">
        <v>633</v>
      </c>
      <c r="D158" s="42" t="s">
        <v>634</v>
      </c>
      <c r="E158" s="115">
        <v>44956</v>
      </c>
      <c r="F158" s="115">
        <v>44956</v>
      </c>
      <c r="G158" s="44">
        <f>VLOOKUP(A158,'[2]PAA APROBADO2023'!$AY$4:$DU$922,57,0)</f>
        <v>45443</v>
      </c>
      <c r="H158" s="49">
        <v>74580000</v>
      </c>
      <c r="I158" s="42" t="s">
        <v>20</v>
      </c>
      <c r="J158" s="42" t="s">
        <v>21</v>
      </c>
      <c r="K158" s="42" t="s">
        <v>521</v>
      </c>
      <c r="L158" s="47">
        <f t="shared" si="37"/>
        <v>0.97935103244837762</v>
      </c>
      <c r="M158" s="48">
        <v>73040000</v>
      </c>
      <c r="N158" s="48">
        <f t="shared" si="39"/>
        <v>1540000</v>
      </c>
      <c r="O158" s="41">
        <v>0</v>
      </c>
      <c r="P158" s="41">
        <v>0</v>
      </c>
      <c r="Q158" s="48">
        <v>0</v>
      </c>
      <c r="R158" s="50">
        <f>VLOOKUP(A158,'[2]PAA APROBADO2023'!$AY$4:$DU$922,50,0)</f>
        <v>152</v>
      </c>
      <c r="S158" s="48">
        <f t="shared" si="36"/>
        <v>74580000</v>
      </c>
      <c r="T158" s="51" t="str">
        <f>VLOOKUP(A158,'[2]PAA APROBADO2023'!$AY$4:$DU$922,35,0)</f>
        <v>N/A</v>
      </c>
      <c r="U158" s="42" t="s">
        <v>635</v>
      </c>
    </row>
    <row r="159" spans="1:21" ht="77.099999999999994" customHeight="1" x14ac:dyDescent="0.25">
      <c r="A159" s="42" t="s">
        <v>611</v>
      </c>
      <c r="B159" s="41">
        <v>169</v>
      </c>
      <c r="C159" s="42" t="s">
        <v>612</v>
      </c>
      <c r="D159" s="42" t="s">
        <v>613</v>
      </c>
      <c r="E159" s="115">
        <v>44953</v>
      </c>
      <c r="F159" s="115">
        <v>44957</v>
      </c>
      <c r="G159" s="44">
        <f>VLOOKUP(A159,'[2]PAA APROBADO2023'!$AY$4:$DU$922,57,0)</f>
        <v>45443</v>
      </c>
      <c r="H159" s="49">
        <v>85255927</v>
      </c>
      <c r="I159" s="42" t="s">
        <v>20</v>
      </c>
      <c r="J159" s="42" t="s">
        <v>21</v>
      </c>
      <c r="K159" s="42" t="s">
        <v>300</v>
      </c>
      <c r="L159" s="47">
        <f t="shared" si="37"/>
        <v>0.98219591231469461</v>
      </c>
      <c r="M159" s="48">
        <v>83738023</v>
      </c>
      <c r="N159" s="48">
        <f t="shared" si="39"/>
        <v>1517904</v>
      </c>
      <c r="O159" s="41">
        <v>0</v>
      </c>
      <c r="P159" s="41">
        <v>0</v>
      </c>
      <c r="Q159" s="48">
        <v>0</v>
      </c>
      <c r="R159" s="50">
        <f>VLOOKUP(A159,'[2]PAA APROBADO2023'!$AY$4:$DU$922,50,0)</f>
        <v>152</v>
      </c>
      <c r="S159" s="48">
        <f t="shared" si="36"/>
        <v>85255927</v>
      </c>
      <c r="T159" s="51" t="str">
        <f>VLOOKUP(A159,'[2]PAA APROBADO2023'!$AY$4:$DU$922,35,0)</f>
        <v>N/A</v>
      </c>
      <c r="U159" s="42" t="s">
        <v>614</v>
      </c>
    </row>
    <row r="160" spans="1:21" ht="77.099999999999994" customHeight="1" x14ac:dyDescent="0.25">
      <c r="A160" s="42" t="s">
        <v>620</v>
      </c>
      <c r="B160" s="41">
        <v>178</v>
      </c>
      <c r="C160" s="42" t="s">
        <v>621</v>
      </c>
      <c r="D160" s="42" t="s">
        <v>617</v>
      </c>
      <c r="E160" s="115">
        <v>44956</v>
      </c>
      <c r="F160" s="115">
        <v>44957</v>
      </c>
      <c r="G160" s="44">
        <f>VLOOKUP(A160,'[2]PAA APROBADO2023'!$AY$4:$DU$922,57,0)</f>
        <v>45443</v>
      </c>
      <c r="H160" s="49">
        <v>42627947</v>
      </c>
      <c r="I160" s="42" t="s">
        <v>20</v>
      </c>
      <c r="J160" s="42" t="s">
        <v>21</v>
      </c>
      <c r="K160" s="42" t="s">
        <v>618</v>
      </c>
      <c r="L160" s="47">
        <f t="shared" si="37"/>
        <v>0.97922825136289116</v>
      </c>
      <c r="M160" s="48">
        <v>41742490</v>
      </c>
      <c r="N160" s="48">
        <f t="shared" si="39"/>
        <v>885457</v>
      </c>
      <c r="O160" s="41">
        <v>0</v>
      </c>
      <c r="P160" s="41">
        <v>0</v>
      </c>
      <c r="Q160" s="48">
        <v>0</v>
      </c>
      <c r="R160" s="50">
        <f>VLOOKUP(A160,'[2]PAA APROBADO2023'!$AY$4:$DU$922,50,0)</f>
        <v>152</v>
      </c>
      <c r="S160" s="48">
        <f t="shared" ref="S160:S191" si="40">H160+Q160</f>
        <v>42627947</v>
      </c>
      <c r="T160" s="51" t="str">
        <f>VLOOKUP(A160,'[2]PAA APROBADO2023'!$AY$4:$DU$922,35,0)</f>
        <v xml:space="preserve">Maria Isabel Perez Niño 
Javier Esneider Cuestas Manjarres </v>
      </c>
      <c r="U160" s="42" t="s">
        <v>622</v>
      </c>
    </row>
    <row r="161" spans="1:21" ht="77.099999999999994" customHeight="1" x14ac:dyDescent="0.25">
      <c r="A161" s="13" t="s">
        <v>636</v>
      </c>
      <c r="B161" s="14">
        <v>184</v>
      </c>
      <c r="C161" s="13" t="s">
        <v>637</v>
      </c>
      <c r="D161" s="13" t="s">
        <v>638</v>
      </c>
      <c r="E161" s="15">
        <v>44956</v>
      </c>
      <c r="F161" s="15">
        <v>44957</v>
      </c>
      <c r="G161" s="38">
        <f>VLOOKUP(A161,'[2]PAA APROBADO2023'!$AY$4:$DU$922,57,0)</f>
        <v>45443</v>
      </c>
      <c r="H161" s="24">
        <v>80064690</v>
      </c>
      <c r="I161" s="13" t="s">
        <v>20</v>
      </c>
      <c r="J161" s="13" t="s">
        <v>21</v>
      </c>
      <c r="K161" s="13" t="s">
        <v>521</v>
      </c>
      <c r="L161" s="22">
        <f t="shared" ref="L161:L192" si="41">+M161/H161</f>
        <v>0.96220933347771653</v>
      </c>
      <c r="M161" s="4">
        <v>77038992</v>
      </c>
      <c r="N161" s="4">
        <f t="shared" si="39"/>
        <v>3025698</v>
      </c>
      <c r="O161" s="14">
        <v>0</v>
      </c>
      <c r="P161" s="14">
        <v>0</v>
      </c>
      <c r="Q161" s="4">
        <v>0</v>
      </c>
      <c r="R161" s="39">
        <f>VLOOKUP(A161,'[2]PAA APROBADO2023'!$AY$4:$DU$922,50,0)</f>
        <v>152</v>
      </c>
      <c r="S161" s="4">
        <f t="shared" si="40"/>
        <v>80064690</v>
      </c>
      <c r="T161" s="40" t="str">
        <f>VLOOKUP(A161,'[2]PAA APROBADO2023'!$AY$4:$DU$922,35,0)</f>
        <v>N/A</v>
      </c>
      <c r="U161" s="13" t="s">
        <v>639</v>
      </c>
    </row>
    <row r="162" spans="1:21" ht="77.099999999999994" customHeight="1" x14ac:dyDescent="0.25">
      <c r="A162" s="42" t="s">
        <v>640</v>
      </c>
      <c r="B162" s="41">
        <v>196</v>
      </c>
      <c r="C162" s="42" t="s">
        <v>641</v>
      </c>
      <c r="D162" s="42" t="s">
        <v>617</v>
      </c>
      <c r="E162" s="115">
        <v>44956</v>
      </c>
      <c r="F162" s="115">
        <v>44957</v>
      </c>
      <c r="G162" s="44">
        <f>VLOOKUP(A162,'[2]PAA APROBADO2023'!$AY$4:$DU$922,57,0)</f>
        <v>45443</v>
      </c>
      <c r="H162" s="49">
        <v>42627947</v>
      </c>
      <c r="I162" s="42" t="s">
        <v>20</v>
      </c>
      <c r="J162" s="42" t="s">
        <v>21</v>
      </c>
      <c r="K162" s="42" t="s">
        <v>618</v>
      </c>
      <c r="L162" s="47">
        <f t="shared" si="41"/>
        <v>0.96735885497840179</v>
      </c>
      <c r="M162" s="48">
        <v>41236522</v>
      </c>
      <c r="N162" s="48">
        <f t="shared" si="39"/>
        <v>1391425</v>
      </c>
      <c r="O162" s="41">
        <v>0</v>
      </c>
      <c r="P162" s="41">
        <v>0</v>
      </c>
      <c r="Q162" s="48">
        <v>0</v>
      </c>
      <c r="R162" s="50">
        <f>VLOOKUP(A162,'[2]PAA APROBADO2023'!$AY$4:$DU$922,50,0)</f>
        <v>152</v>
      </c>
      <c r="S162" s="48">
        <f t="shared" si="40"/>
        <v>42627947</v>
      </c>
      <c r="T162" s="51" t="str">
        <f>VLOOKUP(A162,'[2]PAA APROBADO2023'!$AY$4:$DU$922,35,0)</f>
        <v>Paula Andrea Quintero Carvajal</v>
      </c>
      <c r="U162" s="42" t="s">
        <v>642</v>
      </c>
    </row>
    <row r="163" spans="1:21" ht="77.099999999999994" customHeight="1" x14ac:dyDescent="0.25">
      <c r="A163" s="42" t="s">
        <v>673</v>
      </c>
      <c r="B163" s="41">
        <v>220</v>
      </c>
      <c r="C163" s="42" t="s">
        <v>674</v>
      </c>
      <c r="D163" s="42" t="s">
        <v>675</v>
      </c>
      <c r="E163" s="115">
        <v>44957</v>
      </c>
      <c r="F163" s="115">
        <v>44957</v>
      </c>
      <c r="G163" s="44">
        <f>VLOOKUP(A163,'[2]PAA APROBADO2023'!$AY$4:$DU$922,57,0)</f>
        <v>45443</v>
      </c>
      <c r="H163" s="49">
        <v>45537276</v>
      </c>
      <c r="I163" s="42" t="s">
        <v>20</v>
      </c>
      <c r="J163" s="46" t="s">
        <v>21</v>
      </c>
      <c r="K163" s="42" t="s">
        <v>31</v>
      </c>
      <c r="L163" s="47">
        <f t="shared" si="41"/>
        <v>0.91944443492843098</v>
      </c>
      <c r="M163" s="48">
        <v>41868995</v>
      </c>
      <c r="N163" s="48">
        <f t="shared" si="39"/>
        <v>3668281</v>
      </c>
      <c r="O163" s="41">
        <v>0</v>
      </c>
      <c r="P163" s="41">
        <v>0</v>
      </c>
      <c r="Q163" s="48">
        <v>0</v>
      </c>
      <c r="R163" s="50">
        <f>VLOOKUP(A163,'[2]PAA APROBADO2023'!$AY$4:$DU$922,50,0)</f>
        <v>152</v>
      </c>
      <c r="S163" s="48">
        <f t="shared" si="40"/>
        <v>45537276</v>
      </c>
      <c r="T163" s="51" t="str">
        <f>VLOOKUP(A163,'[2]PAA APROBADO2023'!$AY$4:$DU$922,35,0)</f>
        <v>N/A</v>
      </c>
      <c r="U163" s="42" t="s">
        <v>676</v>
      </c>
    </row>
    <row r="164" spans="1:21" ht="77.099999999999994" customHeight="1" x14ac:dyDescent="0.25">
      <c r="A164" s="42" t="s">
        <v>615</v>
      </c>
      <c r="B164" s="41">
        <v>171</v>
      </c>
      <c r="C164" s="42" t="s">
        <v>616</v>
      </c>
      <c r="D164" s="42" t="s">
        <v>617</v>
      </c>
      <c r="E164" s="115">
        <v>44956</v>
      </c>
      <c r="F164" s="115">
        <v>44958</v>
      </c>
      <c r="G164" s="44">
        <f>VLOOKUP(A164,'[2]PAA APROBADO2023'!$AY$4:$DU$922,57,0)</f>
        <v>45443</v>
      </c>
      <c r="H164" s="49">
        <v>42627947</v>
      </c>
      <c r="I164" s="42" t="s">
        <v>20</v>
      </c>
      <c r="J164" s="42" t="s">
        <v>21</v>
      </c>
      <c r="K164" s="42" t="s">
        <v>618</v>
      </c>
      <c r="L164" s="47">
        <f t="shared" si="41"/>
        <v>0.97626090226676876</v>
      </c>
      <c r="M164" s="48">
        <v>41615998</v>
      </c>
      <c r="N164" s="48">
        <f t="shared" si="39"/>
        <v>1011949</v>
      </c>
      <c r="O164" s="41">
        <v>0</v>
      </c>
      <c r="P164" s="41">
        <v>0</v>
      </c>
      <c r="Q164" s="48">
        <v>0</v>
      </c>
      <c r="R164" s="50">
        <f>VLOOKUP(A164,'[2]PAA APROBADO2023'!$AY$4:$DU$922,50,0)</f>
        <v>152</v>
      </c>
      <c r="S164" s="48">
        <f t="shared" si="40"/>
        <v>42627947</v>
      </c>
      <c r="T164" s="51" t="str">
        <f>VLOOKUP(A164,'[2]PAA APROBADO2023'!$AY$4:$DU$922,35,0)</f>
        <v>Edwar Mauricio Páez Palacios</v>
      </c>
      <c r="U164" s="42" t="s">
        <v>619</v>
      </c>
    </row>
    <row r="165" spans="1:21" ht="77.099999999999994" customHeight="1" x14ac:dyDescent="0.25">
      <c r="A165" s="42" t="s">
        <v>623</v>
      </c>
      <c r="B165" s="41">
        <v>179</v>
      </c>
      <c r="C165" s="42" t="s">
        <v>624</v>
      </c>
      <c r="D165" s="42" t="s">
        <v>617</v>
      </c>
      <c r="E165" s="43">
        <v>44956</v>
      </c>
      <c r="F165" s="43">
        <v>44958</v>
      </c>
      <c r="G165" s="44">
        <f>VLOOKUP(A165,'[2]PAA APROBADO2023'!$AY$4:$DU$922,57,0)</f>
        <v>45443</v>
      </c>
      <c r="H165" s="49">
        <v>42627947</v>
      </c>
      <c r="I165" s="42" t="s">
        <v>20</v>
      </c>
      <c r="J165" s="42" t="s">
        <v>21</v>
      </c>
      <c r="K165" s="42" t="s">
        <v>618</v>
      </c>
      <c r="L165" s="47">
        <f t="shared" si="41"/>
        <v>0.97032620407452419</v>
      </c>
      <c r="M165" s="48">
        <v>41363014</v>
      </c>
      <c r="N165" s="48">
        <f t="shared" si="39"/>
        <v>1264933</v>
      </c>
      <c r="O165" s="41">
        <v>0</v>
      </c>
      <c r="P165" s="41">
        <v>0</v>
      </c>
      <c r="Q165" s="48">
        <v>0</v>
      </c>
      <c r="R165" s="50">
        <f>VLOOKUP(A165,'[2]PAA APROBADO2023'!$AY$4:$DU$922,50,0)</f>
        <v>152</v>
      </c>
      <c r="S165" s="48">
        <f t="shared" si="40"/>
        <v>42627947</v>
      </c>
      <c r="T165" s="51" t="str">
        <f>VLOOKUP(A165,'[2]PAA APROBADO2023'!$AY$4:$DU$922,35,0)</f>
        <v xml:space="preserve">Santiago Agudelo Puentes </v>
      </c>
      <c r="U165" s="42" t="s">
        <v>625</v>
      </c>
    </row>
    <row r="166" spans="1:21" ht="77.099999999999994" customHeight="1" x14ac:dyDescent="0.25">
      <c r="A166" s="13" t="s">
        <v>654</v>
      </c>
      <c r="B166" s="14">
        <v>194</v>
      </c>
      <c r="C166" s="13" t="s">
        <v>655</v>
      </c>
      <c r="D166" s="13" t="s">
        <v>656</v>
      </c>
      <c r="E166" s="15">
        <v>44957</v>
      </c>
      <c r="F166" s="15">
        <v>44958</v>
      </c>
      <c r="G166" s="38">
        <f>VLOOKUP(A166,'[2]PAA APROBADO2023'!$AY$4:$DU$922,57,0)</f>
        <v>45443</v>
      </c>
      <c r="H166" s="24">
        <v>87026815</v>
      </c>
      <c r="I166" s="13" t="s">
        <v>20</v>
      </c>
      <c r="J166" s="13" t="s">
        <v>21</v>
      </c>
      <c r="K166" s="13" t="s">
        <v>521</v>
      </c>
      <c r="L166" s="22">
        <f t="shared" si="41"/>
        <v>0.9593024747602219</v>
      </c>
      <c r="M166" s="4">
        <v>83485039</v>
      </c>
      <c r="N166" s="4">
        <f t="shared" si="39"/>
        <v>3541776</v>
      </c>
      <c r="O166" s="14">
        <v>0</v>
      </c>
      <c r="P166" s="14">
        <v>0</v>
      </c>
      <c r="Q166" s="4">
        <v>0</v>
      </c>
      <c r="R166" s="39">
        <f>VLOOKUP(A166,'[2]PAA APROBADO2023'!$AY$4:$DU$922,50,0)</f>
        <v>152</v>
      </c>
      <c r="S166" s="4">
        <f t="shared" si="40"/>
        <v>87026815</v>
      </c>
      <c r="T166" s="40" t="str">
        <f>VLOOKUP(A166,'[2]PAA APROBADO2023'!$AY$4:$DU$922,35,0)</f>
        <v>N/A</v>
      </c>
      <c r="U166" s="13" t="s">
        <v>657</v>
      </c>
    </row>
    <row r="167" spans="1:21" ht="77.099999999999994" customHeight="1" x14ac:dyDescent="0.25">
      <c r="A167" s="42" t="s">
        <v>643</v>
      </c>
      <c r="B167" s="41">
        <v>198</v>
      </c>
      <c r="C167" s="42" t="s">
        <v>644</v>
      </c>
      <c r="D167" s="42" t="s">
        <v>645</v>
      </c>
      <c r="E167" s="115">
        <v>44956</v>
      </c>
      <c r="F167" s="115">
        <v>44958</v>
      </c>
      <c r="G167" s="44">
        <f>VLOOKUP(A167,'[2]PAA APROBADO2023'!$AY$4:$DU$922,57,0)</f>
        <v>45443</v>
      </c>
      <c r="H167" s="49">
        <v>42754439</v>
      </c>
      <c r="I167" s="42" t="s">
        <v>20</v>
      </c>
      <c r="J167" s="42" t="s">
        <v>21</v>
      </c>
      <c r="K167" s="42" t="s">
        <v>609</v>
      </c>
      <c r="L167" s="47">
        <f t="shared" si="41"/>
        <v>0.97633144011081519</v>
      </c>
      <c r="M167" s="48">
        <v>41742503</v>
      </c>
      <c r="N167" s="48">
        <f t="shared" si="39"/>
        <v>1011936</v>
      </c>
      <c r="O167" s="41">
        <v>0</v>
      </c>
      <c r="P167" s="41">
        <v>0</v>
      </c>
      <c r="Q167" s="48">
        <v>0</v>
      </c>
      <c r="R167" s="50">
        <f>VLOOKUP(A167,'[2]PAA APROBADO2023'!$AY$4:$DU$922,50,0)</f>
        <v>152</v>
      </c>
      <c r="S167" s="48">
        <f t="shared" si="40"/>
        <v>42754439</v>
      </c>
      <c r="T167" s="51" t="str">
        <f>VLOOKUP(A167,'[2]PAA APROBADO2023'!$AY$4:$DU$922,35,0)</f>
        <v>N/A</v>
      </c>
      <c r="U167" s="42" t="s">
        <v>646</v>
      </c>
    </row>
    <row r="168" spans="1:21" ht="77.099999999999994" customHeight="1" x14ac:dyDescent="0.25">
      <c r="A168" s="129" t="s">
        <v>647</v>
      </c>
      <c r="B168" s="119">
        <v>199</v>
      </c>
      <c r="C168" s="129" t="s">
        <v>648</v>
      </c>
      <c r="D168" s="129" t="s">
        <v>649</v>
      </c>
      <c r="E168" s="130">
        <v>44956</v>
      </c>
      <c r="F168" s="130">
        <v>44958</v>
      </c>
      <c r="G168" s="131">
        <f>VLOOKUP(A168,'[2]PAA APROBADO2023'!$AY$4:$DU$922,57,0)</f>
        <v>45443</v>
      </c>
      <c r="H168" s="132">
        <v>97768586</v>
      </c>
      <c r="I168" s="129" t="s">
        <v>20</v>
      </c>
      <c r="J168" s="129" t="s">
        <v>21</v>
      </c>
      <c r="K168" s="129" t="s">
        <v>609</v>
      </c>
      <c r="L168" s="125">
        <f t="shared" si="41"/>
        <v>0.97345112467925021</v>
      </c>
      <c r="M168" s="123">
        <v>95172940</v>
      </c>
      <c r="N168" s="123">
        <f t="shared" si="39"/>
        <v>2595646</v>
      </c>
      <c r="O168" s="119">
        <v>0</v>
      </c>
      <c r="P168" s="119">
        <v>0</v>
      </c>
      <c r="Q168" s="123">
        <v>0</v>
      </c>
      <c r="R168" s="118">
        <f>VLOOKUP(A168,'[2]PAA APROBADO2023'!$AY$4:$DU$922,50,0)</f>
        <v>152</v>
      </c>
      <c r="S168" s="123">
        <f t="shared" si="40"/>
        <v>97768586</v>
      </c>
      <c r="T168" s="121" t="str">
        <f>VLOOKUP(A168,'[2]PAA APROBADO2023'!$AY$4:$DU$922,35,0)</f>
        <v>Catalina Uprimny Salazar</v>
      </c>
      <c r="U168" s="129" t="s">
        <v>650</v>
      </c>
    </row>
    <row r="169" spans="1:21" ht="77.099999999999994" customHeight="1" x14ac:dyDescent="0.25">
      <c r="A169" s="129" t="s">
        <v>658</v>
      </c>
      <c r="B169" s="119">
        <v>200</v>
      </c>
      <c r="C169" s="129" t="s">
        <v>659</v>
      </c>
      <c r="D169" s="129" t="s">
        <v>649</v>
      </c>
      <c r="E169" s="130">
        <v>44957</v>
      </c>
      <c r="F169" s="130">
        <v>44958</v>
      </c>
      <c r="G169" s="131">
        <f>VLOOKUP(A169,'[2]PAA APROBADO2023'!$AY$4:$DU$922,57,0)</f>
        <v>45443</v>
      </c>
      <c r="H169" s="132">
        <v>97768586</v>
      </c>
      <c r="I169" s="129" t="s">
        <v>20</v>
      </c>
      <c r="J169" s="129" t="s">
        <v>21</v>
      </c>
      <c r="K169" s="129" t="s">
        <v>609</v>
      </c>
      <c r="L169" s="125">
        <f t="shared" si="41"/>
        <v>0.97345141106980926</v>
      </c>
      <c r="M169" s="123">
        <v>95172968</v>
      </c>
      <c r="N169" s="123">
        <f t="shared" si="39"/>
        <v>2595618</v>
      </c>
      <c r="O169" s="119">
        <v>0</v>
      </c>
      <c r="P169" s="119">
        <v>0</v>
      </c>
      <c r="Q169" s="123">
        <v>0</v>
      </c>
      <c r="R169" s="118">
        <f>VLOOKUP(A169,'[2]PAA APROBADO2023'!$AY$4:$DU$922,50,0)</f>
        <v>152</v>
      </c>
      <c r="S169" s="123">
        <f t="shared" si="40"/>
        <v>97768586</v>
      </c>
      <c r="T169" s="121" t="str">
        <f>VLOOKUP(A169,'[2]PAA APROBADO2023'!$AY$4:$DU$922,35,0)</f>
        <v>N/A</v>
      </c>
      <c r="U169" s="129" t="s">
        <v>660</v>
      </c>
    </row>
    <row r="170" spans="1:21" ht="77.099999999999994" customHeight="1" x14ac:dyDescent="0.25">
      <c r="A170" s="13" t="s">
        <v>661</v>
      </c>
      <c r="B170" s="14">
        <v>205</v>
      </c>
      <c r="C170" s="13" t="s">
        <v>662</v>
      </c>
      <c r="D170" s="13" t="s">
        <v>663</v>
      </c>
      <c r="E170" s="15">
        <v>44957</v>
      </c>
      <c r="F170" s="15">
        <v>44958</v>
      </c>
      <c r="G170" s="38">
        <f>VLOOKUP(A170,'[2]PAA APROBADO2023'!$AY$4:$DU$922,57,0)</f>
        <v>45443</v>
      </c>
      <c r="H170" s="24">
        <v>132968940</v>
      </c>
      <c r="I170" s="13" t="s">
        <v>20</v>
      </c>
      <c r="J170" s="13" t="s">
        <v>21</v>
      </c>
      <c r="K170" s="13" t="s">
        <v>521</v>
      </c>
      <c r="L170" s="22">
        <f t="shared" si="41"/>
        <v>0.91666666666666663</v>
      </c>
      <c r="M170" s="4">
        <v>121888195</v>
      </c>
      <c r="N170" s="4">
        <f t="shared" ref="N170:N201" si="42">+H170-M170</f>
        <v>11080745</v>
      </c>
      <c r="O170" s="14">
        <v>0</v>
      </c>
      <c r="P170" s="14">
        <v>0</v>
      </c>
      <c r="Q170" s="4">
        <v>0</v>
      </c>
      <c r="R170" s="39">
        <f>VLOOKUP(A170,'[2]PAA APROBADO2023'!$AY$4:$DU$922,50,0)</f>
        <v>152</v>
      </c>
      <c r="S170" s="4">
        <f t="shared" si="40"/>
        <v>132968940</v>
      </c>
      <c r="T170" s="40" t="str">
        <f>VLOOKUP(A170,'[2]PAA APROBADO2023'!$AY$4:$DU$922,35,0)</f>
        <v>N/A</v>
      </c>
      <c r="U170" s="13" t="s">
        <v>664</v>
      </c>
    </row>
    <row r="171" spans="1:21" ht="77.099999999999994" customHeight="1" x14ac:dyDescent="0.25">
      <c r="A171" s="13" t="s">
        <v>665</v>
      </c>
      <c r="B171" s="14">
        <v>206</v>
      </c>
      <c r="C171" s="13" t="s">
        <v>666</v>
      </c>
      <c r="D171" s="13" t="s">
        <v>667</v>
      </c>
      <c r="E171" s="15">
        <v>44957</v>
      </c>
      <c r="F171" s="15">
        <v>44958</v>
      </c>
      <c r="G171" s="38">
        <f>VLOOKUP(A171,'[2]PAA APROBADO2023'!$AY$4:$DU$922,57,0)</f>
        <v>45443</v>
      </c>
      <c r="H171" s="24">
        <v>40032345</v>
      </c>
      <c r="I171" s="13" t="s">
        <v>20</v>
      </c>
      <c r="J171" s="13" t="s">
        <v>21</v>
      </c>
      <c r="K171" s="13" t="s">
        <v>521</v>
      </c>
      <c r="L171" s="22">
        <f t="shared" si="41"/>
        <v>0.95930235912984863</v>
      </c>
      <c r="M171" s="4">
        <v>38403123</v>
      </c>
      <c r="N171" s="4">
        <f t="shared" si="42"/>
        <v>1629222</v>
      </c>
      <c r="O171" s="14">
        <v>0</v>
      </c>
      <c r="P171" s="14">
        <v>0</v>
      </c>
      <c r="Q171" s="4">
        <v>0</v>
      </c>
      <c r="R171" s="39">
        <f>VLOOKUP(A171,'[2]PAA APROBADO2023'!$AY$4:$DU$922,50,0)</f>
        <v>152</v>
      </c>
      <c r="S171" s="4">
        <f t="shared" si="40"/>
        <v>40032345</v>
      </c>
      <c r="T171" s="40" t="str">
        <f>VLOOKUP(A171,'[2]PAA APROBADO2023'!$AY$4:$DU$922,35,0)</f>
        <v>N/A</v>
      </c>
      <c r="U171" s="13" t="s">
        <v>668</v>
      </c>
    </row>
    <row r="172" spans="1:21" ht="77.099999999999994" customHeight="1" x14ac:dyDescent="0.25">
      <c r="A172" s="42" t="s">
        <v>651</v>
      </c>
      <c r="B172" s="41">
        <v>221</v>
      </c>
      <c r="C172" s="42" t="s">
        <v>652</v>
      </c>
      <c r="D172" s="42" t="s">
        <v>653</v>
      </c>
      <c r="E172" s="115">
        <v>44956</v>
      </c>
      <c r="F172" s="115">
        <v>44958</v>
      </c>
      <c r="G172" s="44">
        <f>VLOOKUP(A172,'[2]PAA APROBADO2023'!$AY$4:$DU$922,57,0)</f>
        <v>45443</v>
      </c>
      <c r="H172" s="49">
        <v>58287720</v>
      </c>
      <c r="I172" s="42" t="s">
        <v>20</v>
      </c>
      <c r="J172" s="46" t="s">
        <v>21</v>
      </c>
      <c r="K172" s="42" t="s">
        <v>31</v>
      </c>
      <c r="L172" s="47">
        <f t="shared" si="41"/>
        <v>0.91666666666666663</v>
      </c>
      <c r="M172" s="48">
        <v>53430410</v>
      </c>
      <c r="N172" s="48">
        <f t="shared" si="42"/>
        <v>4857310</v>
      </c>
      <c r="O172" s="41">
        <v>0</v>
      </c>
      <c r="P172" s="41">
        <v>0</v>
      </c>
      <c r="Q172" s="48">
        <v>0</v>
      </c>
      <c r="R172" s="50">
        <f>VLOOKUP(A172,'[2]PAA APROBADO2023'!$AY$4:$DU$922,50,0)</f>
        <v>152</v>
      </c>
      <c r="S172" s="48">
        <f t="shared" si="40"/>
        <v>58287720</v>
      </c>
      <c r="T172" s="51" t="str">
        <f>VLOOKUP(A172,'[2]PAA APROBADO2023'!$AY$4:$DU$922,35,0)</f>
        <v>N/A</v>
      </c>
      <c r="U172" s="42" t="s">
        <v>580</v>
      </c>
    </row>
    <row r="173" spans="1:21" ht="77.099999999999994" customHeight="1" x14ac:dyDescent="0.25">
      <c r="A173" s="42" t="s">
        <v>669</v>
      </c>
      <c r="B173" s="41">
        <v>207</v>
      </c>
      <c r="C173" s="42" t="s">
        <v>670</v>
      </c>
      <c r="D173" s="42" t="s">
        <v>671</v>
      </c>
      <c r="E173" s="115">
        <v>44957</v>
      </c>
      <c r="F173" s="115">
        <v>44959</v>
      </c>
      <c r="G173" s="44">
        <f>VLOOKUP(A173,'[2]PAA APROBADO2023'!$AY$4:$DU$922,57,0)</f>
        <v>45443</v>
      </c>
      <c r="H173" s="49">
        <v>78668214</v>
      </c>
      <c r="I173" s="42" t="s">
        <v>20</v>
      </c>
      <c r="J173" s="42" t="s">
        <v>21</v>
      </c>
      <c r="K173" s="42" t="s">
        <v>521</v>
      </c>
      <c r="L173" s="47">
        <f t="shared" si="41"/>
        <v>0.96745557233573398</v>
      </c>
      <c r="M173" s="48">
        <v>76108002</v>
      </c>
      <c r="N173" s="48">
        <f t="shared" si="42"/>
        <v>2560212</v>
      </c>
      <c r="O173" s="41">
        <v>0</v>
      </c>
      <c r="P173" s="41">
        <v>0</v>
      </c>
      <c r="Q173" s="48">
        <v>0</v>
      </c>
      <c r="R173" s="50">
        <f>VLOOKUP(A173,'[2]PAA APROBADO2023'!$AY$4:$DU$922,50,0)</f>
        <v>152</v>
      </c>
      <c r="S173" s="48">
        <f t="shared" si="40"/>
        <v>78668214</v>
      </c>
      <c r="T173" s="51" t="str">
        <f>VLOOKUP(A173,'[2]PAA APROBADO2023'!$AY$4:$DU$922,35,0)</f>
        <v>N/A</v>
      </c>
      <c r="U173" s="42" t="s">
        <v>672</v>
      </c>
    </row>
    <row r="174" spans="1:21" ht="77.099999999999994" customHeight="1" x14ac:dyDescent="0.25">
      <c r="A174" s="42" t="s">
        <v>677</v>
      </c>
      <c r="B174" s="41">
        <v>238</v>
      </c>
      <c r="C174" s="42" t="s">
        <v>678</v>
      </c>
      <c r="D174" s="42" t="s">
        <v>679</v>
      </c>
      <c r="E174" s="43">
        <v>44957</v>
      </c>
      <c r="F174" s="43">
        <v>44959</v>
      </c>
      <c r="G174" s="44">
        <f>VLOOKUP(A174,'[2]PAA APROBADO2023'!$AY$4:$DU$922,57,0)</f>
        <v>45443</v>
      </c>
      <c r="H174" s="49">
        <v>41742503</v>
      </c>
      <c r="I174" s="42" t="s">
        <v>20</v>
      </c>
      <c r="J174" s="42" t="s">
        <v>21</v>
      </c>
      <c r="K174" s="42" t="s">
        <v>618</v>
      </c>
      <c r="L174" s="47">
        <f t="shared" si="41"/>
        <v>0.99090881061923863</v>
      </c>
      <c r="M174" s="48">
        <v>41363014</v>
      </c>
      <c r="N174" s="48">
        <f t="shared" si="42"/>
        <v>379489</v>
      </c>
      <c r="O174" s="41">
        <v>0</v>
      </c>
      <c r="P174" s="41">
        <v>0</v>
      </c>
      <c r="Q174" s="48">
        <v>0</v>
      </c>
      <c r="R174" s="50">
        <f>VLOOKUP(A174,'[2]PAA APROBADO2023'!$AY$4:$DU$922,50,0)</f>
        <v>152</v>
      </c>
      <c r="S174" s="48">
        <f t="shared" si="40"/>
        <v>41742503</v>
      </c>
      <c r="T174" s="51" t="str">
        <f>VLOOKUP(A174,'[2]PAA APROBADO2023'!$AY$4:$DU$922,35,0)</f>
        <v>Jeyson Hafeth Lopez Chisco
Juan Camilo Cortes Hernandez</v>
      </c>
      <c r="U174" s="42" t="s">
        <v>680</v>
      </c>
    </row>
    <row r="175" spans="1:21" ht="77.099999999999994" customHeight="1" x14ac:dyDescent="0.25">
      <c r="A175" s="42" t="s">
        <v>681</v>
      </c>
      <c r="B175" s="41">
        <v>239</v>
      </c>
      <c r="C175" s="42" t="s">
        <v>682</v>
      </c>
      <c r="D175" s="42" t="s">
        <v>679</v>
      </c>
      <c r="E175" s="43">
        <v>44957</v>
      </c>
      <c r="F175" s="43">
        <v>44959</v>
      </c>
      <c r="G175" s="44">
        <f>VLOOKUP(A175,'[2]PAA APROBADO2023'!$AY$4:$DU$922,57,0)</f>
        <v>45443</v>
      </c>
      <c r="H175" s="49">
        <v>41742503</v>
      </c>
      <c r="I175" s="42" t="s">
        <v>20</v>
      </c>
      <c r="J175" s="42" t="s">
        <v>21</v>
      </c>
      <c r="K175" s="42" t="s">
        <v>618</v>
      </c>
      <c r="L175" s="47">
        <f t="shared" si="41"/>
        <v>0.99090881061923863</v>
      </c>
      <c r="M175" s="48">
        <v>41363014</v>
      </c>
      <c r="N175" s="48">
        <f t="shared" si="42"/>
        <v>379489</v>
      </c>
      <c r="O175" s="41">
        <v>0</v>
      </c>
      <c r="P175" s="41">
        <v>0</v>
      </c>
      <c r="Q175" s="48">
        <v>0</v>
      </c>
      <c r="R175" s="50">
        <f>VLOOKUP(A175,'[2]PAA APROBADO2023'!$AY$4:$DU$922,50,0)</f>
        <v>152</v>
      </c>
      <c r="S175" s="48">
        <f t="shared" si="40"/>
        <v>41742503</v>
      </c>
      <c r="T175" s="51" t="str">
        <f>VLOOKUP(A175,'[2]PAA APROBADO2023'!$AY$4:$DU$922,35,0)</f>
        <v>N/A</v>
      </c>
      <c r="U175" s="42" t="s">
        <v>683</v>
      </c>
    </row>
    <row r="176" spans="1:21" ht="77.099999999999994" customHeight="1" x14ac:dyDescent="0.25">
      <c r="A176" s="157" t="s">
        <v>699</v>
      </c>
      <c r="B176" s="213">
        <v>209</v>
      </c>
      <c r="C176" s="157" t="s">
        <v>700</v>
      </c>
      <c r="D176" s="157" t="s">
        <v>570</v>
      </c>
      <c r="E176" s="158">
        <v>44959</v>
      </c>
      <c r="F176" s="158">
        <v>44960</v>
      </c>
      <c r="G176" s="159">
        <f>VLOOKUP(A176,'[2]PAA APROBADO2023'!$AY$4:$DU$922,57,0)</f>
        <v>45443</v>
      </c>
      <c r="H176" s="160">
        <v>83485039</v>
      </c>
      <c r="I176" s="161" t="s">
        <v>20</v>
      </c>
      <c r="J176" s="157" t="s">
        <v>21</v>
      </c>
      <c r="K176" s="157" t="s">
        <v>684</v>
      </c>
      <c r="L176" s="162">
        <f t="shared" si="41"/>
        <v>0.98787813945921499</v>
      </c>
      <c r="M176" s="163">
        <v>82473045</v>
      </c>
      <c r="N176" s="163">
        <f t="shared" si="42"/>
        <v>1011994</v>
      </c>
      <c r="O176" s="213">
        <v>0</v>
      </c>
      <c r="P176" s="213">
        <v>0</v>
      </c>
      <c r="Q176" s="163">
        <v>0</v>
      </c>
      <c r="R176" s="164">
        <f>VLOOKUP(A176,'[2]PAA APROBADO2023'!$AY$4:$DU$922,50,0)</f>
        <v>152</v>
      </c>
      <c r="S176" s="163">
        <f t="shared" si="40"/>
        <v>83485039</v>
      </c>
      <c r="T176" s="165" t="str">
        <f>VLOOKUP(A176,'[2]PAA APROBADO2023'!$AY$4:$DU$922,35,0)</f>
        <v>Maria Paulina Vergara Soto</v>
      </c>
      <c r="U176" s="157" t="s">
        <v>701</v>
      </c>
    </row>
    <row r="177" spans="1:21" ht="77.099999999999994" customHeight="1" x14ac:dyDescent="0.25">
      <c r="A177" s="42" t="s">
        <v>693</v>
      </c>
      <c r="B177" s="41">
        <v>241</v>
      </c>
      <c r="C177" s="42" t="s">
        <v>694</v>
      </c>
      <c r="D177" s="42" t="s">
        <v>617</v>
      </c>
      <c r="E177" s="115">
        <v>44958</v>
      </c>
      <c r="F177" s="43">
        <v>44960</v>
      </c>
      <c r="G177" s="44">
        <f>VLOOKUP(A177,'[2]PAA APROBADO2023'!$AY$4:$DU$922,57,0)</f>
        <v>45443</v>
      </c>
      <c r="H177" s="45">
        <v>41742503</v>
      </c>
      <c r="I177" s="46" t="s">
        <v>20</v>
      </c>
      <c r="J177" s="42" t="s">
        <v>21</v>
      </c>
      <c r="K177" s="42" t="s">
        <v>695</v>
      </c>
      <c r="L177" s="47">
        <f t="shared" si="41"/>
        <v>0.9727264318577159</v>
      </c>
      <c r="M177" s="48">
        <v>40604036</v>
      </c>
      <c r="N177" s="48">
        <f t="shared" si="42"/>
        <v>1138467</v>
      </c>
      <c r="O177" s="41">
        <v>0</v>
      </c>
      <c r="P177" s="41">
        <v>0</v>
      </c>
      <c r="Q177" s="48">
        <v>0</v>
      </c>
      <c r="R177" s="50">
        <f>VLOOKUP(A177,'[2]PAA APROBADO2023'!$AY$4:$DU$922,50,0)</f>
        <v>152</v>
      </c>
      <c r="S177" s="48">
        <f t="shared" si="40"/>
        <v>41742503</v>
      </c>
      <c r="T177" s="51" t="str">
        <f>VLOOKUP(A177,'[2]PAA APROBADO2023'!$AY$4:$DU$922,35,0)</f>
        <v>Diana María Velasco Bolaños
Sergio Alejandro Medina Orjuela</v>
      </c>
      <c r="U177" s="42" t="s">
        <v>696</v>
      </c>
    </row>
    <row r="178" spans="1:21" ht="77.099999999999994" customHeight="1" x14ac:dyDescent="0.25">
      <c r="A178" s="42" t="s">
        <v>709</v>
      </c>
      <c r="B178" s="41">
        <v>256</v>
      </c>
      <c r="C178" s="42" t="s">
        <v>710</v>
      </c>
      <c r="D178" s="42" t="s">
        <v>679</v>
      </c>
      <c r="E178" s="115">
        <v>44959</v>
      </c>
      <c r="F178" s="43">
        <v>44960</v>
      </c>
      <c r="G178" s="44">
        <f>VLOOKUP(A178,'[2]PAA APROBADO2023'!$AY$4:$DU$922,57,0)</f>
        <v>45443</v>
      </c>
      <c r="H178" s="45">
        <v>41742503</v>
      </c>
      <c r="I178" s="46" t="s">
        <v>20</v>
      </c>
      <c r="J178" s="42" t="s">
        <v>21</v>
      </c>
      <c r="K178" s="42" t="s">
        <v>695</v>
      </c>
      <c r="L178" s="47">
        <f t="shared" si="41"/>
        <v>0.98787851797004123</v>
      </c>
      <c r="M178" s="48">
        <v>41236522</v>
      </c>
      <c r="N178" s="48">
        <f t="shared" si="42"/>
        <v>505981</v>
      </c>
      <c r="O178" s="41">
        <v>0</v>
      </c>
      <c r="P178" s="41">
        <v>0</v>
      </c>
      <c r="Q178" s="48">
        <v>0</v>
      </c>
      <c r="R178" s="50">
        <f>VLOOKUP(A178,'[2]PAA APROBADO2023'!$AY$4:$DU$922,50,0)</f>
        <v>152</v>
      </c>
      <c r="S178" s="48">
        <f t="shared" si="40"/>
        <v>41742503</v>
      </c>
      <c r="T178" s="51" t="str">
        <f>VLOOKUP(A178,'[2]PAA APROBADO2023'!$AY$4:$DU$922,35,0)</f>
        <v xml:space="preserve">Brayan Estiven Barrios Silva </v>
      </c>
      <c r="U178" s="42" t="s">
        <v>711</v>
      </c>
    </row>
    <row r="179" spans="1:21" ht="77.099999999999994" customHeight="1" x14ac:dyDescent="0.25">
      <c r="A179" s="13" t="s">
        <v>717</v>
      </c>
      <c r="B179" s="14">
        <v>263</v>
      </c>
      <c r="C179" s="13" t="s">
        <v>718</v>
      </c>
      <c r="D179" s="13" t="s">
        <v>719</v>
      </c>
      <c r="E179" s="15">
        <v>44959</v>
      </c>
      <c r="F179" s="16">
        <v>44960</v>
      </c>
      <c r="G179" s="38">
        <f>VLOOKUP(A179,'[2]PAA APROBADO2023'!$AY$4:$DU$922,57,0)</f>
        <v>45443</v>
      </c>
      <c r="H179" s="3">
        <v>110000000</v>
      </c>
      <c r="I179" s="13" t="s">
        <v>20</v>
      </c>
      <c r="J179" s="13" t="s">
        <v>21</v>
      </c>
      <c r="K179" s="13" t="s">
        <v>698</v>
      </c>
      <c r="L179" s="22">
        <f t="shared" si="41"/>
        <v>0.98787870909090914</v>
      </c>
      <c r="M179" s="4">
        <v>108666658</v>
      </c>
      <c r="N179" s="4">
        <f t="shared" si="42"/>
        <v>1333342</v>
      </c>
      <c r="O179" s="14">
        <v>0</v>
      </c>
      <c r="P179" s="14">
        <v>0</v>
      </c>
      <c r="Q179" s="4">
        <v>0</v>
      </c>
      <c r="R179" s="39">
        <f>VLOOKUP(A179,'[2]PAA APROBADO2023'!$AY$4:$DU$922,50,0)</f>
        <v>152</v>
      </c>
      <c r="S179" s="4">
        <f t="shared" si="40"/>
        <v>110000000</v>
      </c>
      <c r="T179" s="40" t="str">
        <f>VLOOKUP(A179,'[2]PAA APROBADO2023'!$AY$4:$DU$922,35,0)</f>
        <v>N/A</v>
      </c>
      <c r="U179" s="13" t="s">
        <v>720</v>
      </c>
    </row>
    <row r="180" spans="1:21" ht="77.099999999999994" customHeight="1" x14ac:dyDescent="0.25">
      <c r="A180" s="13" t="s">
        <v>721</v>
      </c>
      <c r="B180" s="14">
        <v>266</v>
      </c>
      <c r="C180" s="13" t="s">
        <v>722</v>
      </c>
      <c r="D180" s="13" t="s">
        <v>719</v>
      </c>
      <c r="E180" s="15">
        <v>44959</v>
      </c>
      <c r="F180" s="16">
        <v>44960</v>
      </c>
      <c r="G180" s="38">
        <f>VLOOKUP(A180,'[2]PAA APROBADO2023'!$AY$4:$DU$922,57,0)</f>
        <v>45443</v>
      </c>
      <c r="H180" s="3">
        <v>110000000</v>
      </c>
      <c r="I180" s="13" t="s">
        <v>20</v>
      </c>
      <c r="J180" s="13" t="s">
        <v>21</v>
      </c>
      <c r="K180" s="13" t="s">
        <v>698</v>
      </c>
      <c r="L180" s="22">
        <f t="shared" si="41"/>
        <v>0.98787870909090914</v>
      </c>
      <c r="M180" s="4">
        <v>108666658</v>
      </c>
      <c r="N180" s="4">
        <f t="shared" si="42"/>
        <v>1333342</v>
      </c>
      <c r="O180" s="14">
        <v>0</v>
      </c>
      <c r="P180" s="14">
        <v>0</v>
      </c>
      <c r="Q180" s="4">
        <v>0</v>
      </c>
      <c r="R180" s="39">
        <f>VLOOKUP(A180,'[2]PAA APROBADO2023'!$AY$4:$DU$922,50,0)</f>
        <v>152</v>
      </c>
      <c r="S180" s="4">
        <f t="shared" si="40"/>
        <v>110000000</v>
      </c>
      <c r="T180" s="40" t="str">
        <f>VLOOKUP(A180,'[2]PAA APROBADO2023'!$AY$4:$DU$922,35,0)</f>
        <v>N/A</v>
      </c>
      <c r="U180" s="13" t="s">
        <v>723</v>
      </c>
    </row>
    <row r="181" spans="1:21" ht="77.099999999999994" customHeight="1" x14ac:dyDescent="0.25">
      <c r="A181" s="42" t="s">
        <v>713</v>
      </c>
      <c r="B181" s="41">
        <v>260</v>
      </c>
      <c r="C181" s="42" t="s">
        <v>714</v>
      </c>
      <c r="D181" s="42" t="s">
        <v>715</v>
      </c>
      <c r="E181" s="43">
        <v>44959</v>
      </c>
      <c r="F181" s="43">
        <v>44963</v>
      </c>
      <c r="G181" s="44">
        <f>VLOOKUP(A181,'[2]PAA APROBADO2023'!$AY$4:$DU$922,57,0)</f>
        <v>45443</v>
      </c>
      <c r="H181" s="45">
        <v>41742503</v>
      </c>
      <c r="I181" s="46" t="s">
        <v>20</v>
      </c>
      <c r="J181" s="42" t="s">
        <v>21</v>
      </c>
      <c r="K181" s="42" t="s">
        <v>686</v>
      </c>
      <c r="L181" s="47">
        <f t="shared" si="41"/>
        <v>0.97878764002244911</v>
      </c>
      <c r="M181" s="48">
        <v>40857046</v>
      </c>
      <c r="N181" s="48">
        <f t="shared" si="42"/>
        <v>885457</v>
      </c>
      <c r="O181" s="41">
        <v>0</v>
      </c>
      <c r="P181" s="41">
        <v>0</v>
      </c>
      <c r="Q181" s="48">
        <v>0</v>
      </c>
      <c r="R181" s="50">
        <f>VLOOKUP(A181,'[2]PAA APROBADO2023'!$AY$4:$DU$922,50,0)</f>
        <v>152</v>
      </c>
      <c r="S181" s="48">
        <f t="shared" si="40"/>
        <v>41742503</v>
      </c>
      <c r="T181" s="51" t="str">
        <f>VLOOKUP(A181,'[2]PAA APROBADO2023'!$AY$4:$DU$922,35,0)</f>
        <v>N/A</v>
      </c>
      <c r="U181" s="42" t="s">
        <v>716</v>
      </c>
    </row>
    <row r="182" spans="1:21" ht="77.099999999999994" customHeight="1" x14ac:dyDescent="0.25">
      <c r="A182" s="42" t="s">
        <v>728</v>
      </c>
      <c r="B182" s="41">
        <v>261</v>
      </c>
      <c r="C182" s="42" t="s">
        <v>729</v>
      </c>
      <c r="D182" s="42" t="s">
        <v>715</v>
      </c>
      <c r="E182" s="43">
        <v>44960</v>
      </c>
      <c r="F182" s="115">
        <v>44963</v>
      </c>
      <c r="G182" s="44">
        <f>VLOOKUP(A182,'[2]PAA APROBADO2023'!$AY$4:$DU$922,57,0)</f>
        <v>45443</v>
      </c>
      <c r="H182" s="45">
        <v>41742503</v>
      </c>
      <c r="I182" s="46" t="s">
        <v>20</v>
      </c>
      <c r="J182" s="42" t="s">
        <v>21</v>
      </c>
      <c r="K182" s="42" t="s">
        <v>686</v>
      </c>
      <c r="L182" s="47">
        <f t="shared" si="41"/>
        <v>0.97878764002244911</v>
      </c>
      <c r="M182" s="48">
        <v>40857046</v>
      </c>
      <c r="N182" s="48">
        <f t="shared" si="42"/>
        <v>885457</v>
      </c>
      <c r="O182" s="41">
        <v>0</v>
      </c>
      <c r="P182" s="41">
        <v>0</v>
      </c>
      <c r="Q182" s="48">
        <v>0</v>
      </c>
      <c r="R182" s="50">
        <f>VLOOKUP(A182,'[2]PAA APROBADO2023'!$AY$4:$DU$922,50,0)</f>
        <v>152</v>
      </c>
      <c r="S182" s="48">
        <f t="shared" si="40"/>
        <v>41742503</v>
      </c>
      <c r="T182" s="51" t="str">
        <f>VLOOKUP(A182,'[2]PAA APROBADO2023'!$AY$4:$DU$922,35,0)</f>
        <v>N/A</v>
      </c>
      <c r="U182" s="42" t="s">
        <v>730</v>
      </c>
    </row>
    <row r="183" spans="1:21" ht="77.099999999999994" customHeight="1" x14ac:dyDescent="0.25">
      <c r="A183" s="42" t="s">
        <v>703</v>
      </c>
      <c r="B183" s="41">
        <v>230</v>
      </c>
      <c r="C183" s="42" t="s">
        <v>704</v>
      </c>
      <c r="D183" s="42" t="s">
        <v>617</v>
      </c>
      <c r="E183" s="115">
        <v>44959</v>
      </c>
      <c r="F183" s="43">
        <v>44964</v>
      </c>
      <c r="G183" s="44">
        <f>VLOOKUP(A183,'[2]PAA APROBADO2023'!$AY$4:$DU$922,57,0)</f>
        <v>45443</v>
      </c>
      <c r="H183" s="45">
        <v>41742503</v>
      </c>
      <c r="I183" s="46" t="s">
        <v>20</v>
      </c>
      <c r="J183" s="42" t="s">
        <v>21</v>
      </c>
      <c r="K183" s="42" t="s">
        <v>695</v>
      </c>
      <c r="L183" s="47">
        <f t="shared" si="41"/>
        <v>0.97878732858927986</v>
      </c>
      <c r="M183" s="48">
        <v>40857033</v>
      </c>
      <c r="N183" s="48">
        <f t="shared" si="42"/>
        <v>885470</v>
      </c>
      <c r="O183" s="41">
        <v>0</v>
      </c>
      <c r="P183" s="41">
        <v>0</v>
      </c>
      <c r="Q183" s="48">
        <v>0</v>
      </c>
      <c r="R183" s="50">
        <f>VLOOKUP(A183,'[2]PAA APROBADO2023'!$AY$4:$DU$922,50,0)</f>
        <v>152</v>
      </c>
      <c r="S183" s="48">
        <f t="shared" si="40"/>
        <v>41742503</v>
      </c>
      <c r="T183" s="51" t="str">
        <f>VLOOKUP(A183,'[2]PAA APROBADO2023'!$AY$4:$DU$922,35,0)</f>
        <v>Jeniffer Tatiana Briceño Franco</v>
      </c>
      <c r="U183" s="42" t="s">
        <v>705</v>
      </c>
    </row>
    <row r="184" spans="1:21" ht="77.099999999999994" customHeight="1" x14ac:dyDescent="0.25">
      <c r="A184" s="42" t="s">
        <v>706</v>
      </c>
      <c r="B184" s="41">
        <v>231</v>
      </c>
      <c r="C184" s="42" t="s">
        <v>707</v>
      </c>
      <c r="D184" s="42" t="s">
        <v>617</v>
      </c>
      <c r="E184" s="115">
        <v>44959</v>
      </c>
      <c r="F184" s="43">
        <v>44964</v>
      </c>
      <c r="G184" s="44">
        <f>VLOOKUP(A184,'[2]PAA APROBADO2023'!$AY$4:$DU$922,57,0)</f>
        <v>45443</v>
      </c>
      <c r="H184" s="45">
        <v>41742503</v>
      </c>
      <c r="I184" s="46" t="s">
        <v>20</v>
      </c>
      <c r="J184" s="42" t="s">
        <v>21</v>
      </c>
      <c r="K184" s="42" t="s">
        <v>695</v>
      </c>
      <c r="L184" s="47">
        <f t="shared" si="41"/>
        <v>0.96666584655932108</v>
      </c>
      <c r="M184" s="48">
        <v>40351052</v>
      </c>
      <c r="N184" s="48">
        <f t="shared" si="42"/>
        <v>1391451</v>
      </c>
      <c r="O184" s="41">
        <v>0</v>
      </c>
      <c r="P184" s="41">
        <v>0</v>
      </c>
      <c r="Q184" s="48">
        <v>0</v>
      </c>
      <c r="R184" s="50">
        <f>VLOOKUP(A184,'[2]PAA APROBADO2023'!$AY$4:$DU$922,50,0)</f>
        <v>152</v>
      </c>
      <c r="S184" s="48">
        <f t="shared" si="40"/>
        <v>41742503</v>
      </c>
      <c r="T184" s="51" t="str">
        <f>VLOOKUP(A184,'[2]PAA APROBADO2023'!$AY$4:$DU$922,35,0)</f>
        <v>Fabian Stiven Agudelo Ramos
Linda Johanna Castro Paladinez</v>
      </c>
      <c r="U184" s="42" t="s">
        <v>708</v>
      </c>
    </row>
    <row r="185" spans="1:21" ht="77.099999999999994" customHeight="1" x14ac:dyDescent="0.25">
      <c r="A185" s="42" t="s">
        <v>687</v>
      </c>
      <c r="B185" s="41">
        <v>232</v>
      </c>
      <c r="C185" s="42" t="s">
        <v>688</v>
      </c>
      <c r="D185" s="42" t="s">
        <v>689</v>
      </c>
      <c r="E185" s="43">
        <v>44958</v>
      </c>
      <c r="F185" s="115">
        <v>44964</v>
      </c>
      <c r="G185" s="44">
        <f>VLOOKUP(A185,'[2]PAA APROBADO2023'!$AY$4:$DU$922,57,0)</f>
        <v>45382</v>
      </c>
      <c r="H185" s="45">
        <v>110200277</v>
      </c>
      <c r="I185" s="46" t="s">
        <v>20</v>
      </c>
      <c r="J185" s="42" t="s">
        <v>21</v>
      </c>
      <c r="K185" s="42" t="s">
        <v>690</v>
      </c>
      <c r="L185" s="47">
        <f>M185/S185</f>
        <v>0.74586200369136546</v>
      </c>
      <c r="M185" s="48">
        <v>119672025</v>
      </c>
      <c r="N185" s="48">
        <f>S185-M185</f>
        <v>40775919</v>
      </c>
      <c r="O185" s="41">
        <v>0</v>
      </c>
      <c r="P185" s="41">
        <v>0</v>
      </c>
      <c r="Q185" s="48">
        <f>9471748+40775919</f>
        <v>50247667</v>
      </c>
      <c r="R185" s="50">
        <f>VLOOKUP(A185,'[2]PAA APROBADO2023'!$AY$4:$DU$922,50,0)</f>
        <v>91</v>
      </c>
      <c r="S185" s="48">
        <f>H185+Q185</f>
        <v>160447944</v>
      </c>
      <c r="T185" s="51" t="str">
        <f>VLOOKUP(A185,'[2]PAA APROBADO2023'!$AY$4:$DU$922,35,0)</f>
        <v>N/A</v>
      </c>
      <c r="U185" s="42" t="s">
        <v>691</v>
      </c>
    </row>
    <row r="186" spans="1:21" ht="77.099999999999994" customHeight="1" x14ac:dyDescent="0.25">
      <c r="A186" s="42" t="s">
        <v>724</v>
      </c>
      <c r="B186" s="41">
        <v>242</v>
      </c>
      <c r="C186" s="42" t="s">
        <v>725</v>
      </c>
      <c r="D186" s="42" t="s">
        <v>617</v>
      </c>
      <c r="E186" s="115">
        <v>44960</v>
      </c>
      <c r="F186" s="43">
        <v>44964</v>
      </c>
      <c r="G186" s="44">
        <f>VLOOKUP(A186,'[2]PAA APROBADO2023'!$AY$4:$DU$922,57,0)</f>
        <v>45443</v>
      </c>
      <c r="H186" s="45">
        <v>41742503</v>
      </c>
      <c r="I186" s="46" t="s">
        <v>20</v>
      </c>
      <c r="J186" s="42" t="s">
        <v>21</v>
      </c>
      <c r="K186" s="42" t="s">
        <v>695</v>
      </c>
      <c r="L186" s="47">
        <f t="shared" si="41"/>
        <v>0.96060557269409552</v>
      </c>
      <c r="M186" s="48">
        <v>40098081</v>
      </c>
      <c r="N186" s="48">
        <f t="shared" si="42"/>
        <v>1644422</v>
      </c>
      <c r="O186" s="41">
        <v>0</v>
      </c>
      <c r="P186" s="41">
        <v>0</v>
      </c>
      <c r="Q186" s="48">
        <v>0</v>
      </c>
      <c r="R186" s="50">
        <f>VLOOKUP(A186,'[2]PAA APROBADO2023'!$AY$4:$DU$922,50,0)</f>
        <v>152</v>
      </c>
      <c r="S186" s="48">
        <f t="shared" si="40"/>
        <v>41742503</v>
      </c>
      <c r="T186" s="51" t="str">
        <f>VLOOKUP(A186,'[2]PAA APROBADO2023'!$AY$4:$DU$922,35,0)</f>
        <v>Allen Santiago Espitia Barragán</v>
      </c>
      <c r="U186" s="42" t="s">
        <v>726</v>
      </c>
    </row>
    <row r="187" spans="1:21" ht="77.099999999999994" customHeight="1" x14ac:dyDescent="0.25">
      <c r="A187" s="42" t="s">
        <v>743</v>
      </c>
      <c r="B187" s="41">
        <v>299</v>
      </c>
      <c r="C187" s="42" t="s">
        <v>744</v>
      </c>
      <c r="D187" s="42" t="s">
        <v>739</v>
      </c>
      <c r="E187" s="43">
        <v>44964</v>
      </c>
      <c r="F187" s="115">
        <v>44965</v>
      </c>
      <c r="G187" s="44">
        <f>VLOOKUP(A187,'[2]PAA APROBADO2023'!$AY$4:$DU$922,57,0)</f>
        <v>45443</v>
      </c>
      <c r="H187" s="45">
        <v>37568256</v>
      </c>
      <c r="I187" s="46" t="s">
        <v>20</v>
      </c>
      <c r="J187" s="42" t="s">
        <v>21</v>
      </c>
      <c r="K187" s="42" t="s">
        <v>686</v>
      </c>
      <c r="L187" s="47">
        <f t="shared" si="41"/>
        <v>0.97272716093076028</v>
      </c>
      <c r="M187" s="48">
        <v>36543663</v>
      </c>
      <c r="N187" s="48">
        <f t="shared" si="42"/>
        <v>1024593</v>
      </c>
      <c r="O187" s="41">
        <v>0</v>
      </c>
      <c r="P187" s="41">
        <v>0</v>
      </c>
      <c r="Q187" s="48">
        <v>0</v>
      </c>
      <c r="R187" s="50">
        <f>VLOOKUP(A187,'[2]PAA APROBADO2023'!$AY$4:$DU$922,50,0)</f>
        <v>152</v>
      </c>
      <c r="S187" s="48">
        <f t="shared" si="40"/>
        <v>37568256</v>
      </c>
      <c r="T187" s="51" t="str">
        <f>VLOOKUP(A187,'[2]PAA APROBADO2023'!$AY$4:$DU$922,35,0)</f>
        <v>N/A</v>
      </c>
      <c r="U187" s="42" t="s">
        <v>745</v>
      </c>
    </row>
    <row r="188" spans="1:21" ht="77.099999999999994" customHeight="1" x14ac:dyDescent="0.25">
      <c r="A188" s="42" t="s">
        <v>761</v>
      </c>
      <c r="B188" s="41">
        <v>320</v>
      </c>
      <c r="C188" s="42" t="s">
        <v>762</v>
      </c>
      <c r="D188" s="42" t="s">
        <v>763</v>
      </c>
      <c r="E188" s="43">
        <v>44966</v>
      </c>
      <c r="F188" s="43">
        <v>44967</v>
      </c>
      <c r="G188" s="44">
        <f>VLOOKUP(A188,'[2]PAA APROBADO2023'!$AY$4:$DU$922,57,0)</f>
        <v>45443</v>
      </c>
      <c r="H188" s="45">
        <v>60109236</v>
      </c>
      <c r="I188" s="42" t="s">
        <v>20</v>
      </c>
      <c r="J188" s="46" t="s">
        <v>21</v>
      </c>
      <c r="K188" s="42" t="s">
        <v>686</v>
      </c>
      <c r="L188" s="47">
        <f t="shared" si="41"/>
        <v>0.96666660344842847</v>
      </c>
      <c r="M188" s="48">
        <v>58105591</v>
      </c>
      <c r="N188" s="48">
        <f t="shared" si="42"/>
        <v>2003645</v>
      </c>
      <c r="O188" s="41">
        <v>0</v>
      </c>
      <c r="P188" s="41">
        <v>0</v>
      </c>
      <c r="Q188" s="48">
        <v>0</v>
      </c>
      <c r="R188" s="50">
        <f>VLOOKUP(A188,'[2]PAA APROBADO2023'!$AY$4:$DU$922,50,0)</f>
        <v>152</v>
      </c>
      <c r="S188" s="48">
        <f t="shared" si="40"/>
        <v>60109236</v>
      </c>
      <c r="T188" s="51" t="str">
        <f>VLOOKUP(A188,'[2]PAA APROBADO2023'!$AY$4:$DU$922,35,0)</f>
        <v>N/A</v>
      </c>
      <c r="U188" s="42" t="s">
        <v>764</v>
      </c>
    </row>
    <row r="189" spans="1:21" ht="77.099999999999994" customHeight="1" x14ac:dyDescent="0.25">
      <c r="A189" s="13" t="s">
        <v>765</v>
      </c>
      <c r="B189" s="14">
        <v>325</v>
      </c>
      <c r="C189" s="13" t="s">
        <v>766</v>
      </c>
      <c r="D189" s="13" t="s">
        <v>597</v>
      </c>
      <c r="E189" s="15">
        <v>44966</v>
      </c>
      <c r="F189" s="16">
        <v>44967</v>
      </c>
      <c r="G189" s="38">
        <f>VLOOKUP(A189,'[2]PAA APROBADO2023'!$AY$4:$DU$922,57,0)</f>
        <v>45443</v>
      </c>
      <c r="H189" s="3">
        <v>76806246</v>
      </c>
      <c r="I189" s="13" t="s">
        <v>20</v>
      </c>
      <c r="J189" s="17" t="s">
        <v>295</v>
      </c>
      <c r="K189" s="13" t="s">
        <v>698</v>
      </c>
      <c r="L189" s="22">
        <f t="shared" si="41"/>
        <v>0.96666661719152369</v>
      </c>
      <c r="M189" s="4">
        <v>74246034</v>
      </c>
      <c r="N189" s="4">
        <f t="shared" si="42"/>
        <v>2560212</v>
      </c>
      <c r="O189" s="14">
        <v>0</v>
      </c>
      <c r="P189" s="14">
        <v>0</v>
      </c>
      <c r="Q189" s="4">
        <v>0</v>
      </c>
      <c r="R189" s="39">
        <f>VLOOKUP(A189,'[2]PAA APROBADO2023'!$AY$4:$DU$922,50,0)</f>
        <v>152</v>
      </c>
      <c r="S189" s="4">
        <f t="shared" si="40"/>
        <v>76806246</v>
      </c>
      <c r="T189" s="40" t="str">
        <f>VLOOKUP(A189,'[2]PAA APROBADO2023'!$AY$4:$DU$922,35,0)</f>
        <v>N/A</v>
      </c>
      <c r="U189" s="13" t="s">
        <v>767</v>
      </c>
    </row>
    <row r="190" spans="1:21" ht="77.099999999999994" customHeight="1" x14ac:dyDescent="0.25">
      <c r="A190" s="13" t="s">
        <v>768</v>
      </c>
      <c r="B190" s="14">
        <v>326</v>
      </c>
      <c r="C190" s="13" t="s">
        <v>769</v>
      </c>
      <c r="D190" s="13" t="s">
        <v>597</v>
      </c>
      <c r="E190" s="15">
        <v>44966</v>
      </c>
      <c r="F190" s="16">
        <v>44967</v>
      </c>
      <c r="G190" s="38">
        <f>VLOOKUP(A190,'[2]PAA APROBADO2023'!$AY$4:$DU$922,57,0)</f>
        <v>45443</v>
      </c>
      <c r="H190" s="3">
        <v>76806246</v>
      </c>
      <c r="I190" s="13" t="s">
        <v>20</v>
      </c>
      <c r="J190" s="17" t="s">
        <v>295</v>
      </c>
      <c r="K190" s="13" t="s">
        <v>698</v>
      </c>
      <c r="L190" s="22">
        <f t="shared" si="41"/>
        <v>0.95454533736748437</v>
      </c>
      <c r="M190" s="4">
        <v>73315044</v>
      </c>
      <c r="N190" s="4">
        <f t="shared" si="42"/>
        <v>3491202</v>
      </c>
      <c r="O190" s="14">
        <v>0</v>
      </c>
      <c r="P190" s="14">
        <v>0</v>
      </c>
      <c r="Q190" s="4">
        <v>0</v>
      </c>
      <c r="R190" s="39">
        <f>VLOOKUP(A190,'[2]PAA APROBADO2023'!$AY$4:$DU$922,50,0)</f>
        <v>152</v>
      </c>
      <c r="S190" s="4">
        <f t="shared" si="40"/>
        <v>76806246</v>
      </c>
      <c r="T190" s="40" t="str">
        <f>VLOOKUP(A190,'[2]PAA APROBADO2023'!$AY$4:$DU$922,35,0)</f>
        <v>Linda Yulieth Correa Grisales</v>
      </c>
      <c r="U190" s="13" t="s">
        <v>770</v>
      </c>
    </row>
    <row r="191" spans="1:21" ht="77.099999999999994" customHeight="1" x14ac:dyDescent="0.25">
      <c r="A191" s="13" t="s">
        <v>771</v>
      </c>
      <c r="B191" s="14">
        <v>327</v>
      </c>
      <c r="C191" s="13" t="s">
        <v>772</v>
      </c>
      <c r="D191" s="13" t="s">
        <v>597</v>
      </c>
      <c r="E191" s="15">
        <v>44966</v>
      </c>
      <c r="F191" s="16">
        <v>44967</v>
      </c>
      <c r="G191" s="38">
        <f>VLOOKUP(A191,'[2]PAA APROBADO2023'!$AY$4:$DU$922,57,0)</f>
        <v>45443</v>
      </c>
      <c r="H191" s="3">
        <v>76806246</v>
      </c>
      <c r="I191" s="13" t="s">
        <v>20</v>
      </c>
      <c r="J191" s="17" t="s">
        <v>295</v>
      </c>
      <c r="K191" s="13" t="s">
        <v>698</v>
      </c>
      <c r="L191" s="22">
        <f t="shared" si="41"/>
        <v>0.96666661719152369</v>
      </c>
      <c r="M191" s="4">
        <v>74246034</v>
      </c>
      <c r="N191" s="4">
        <f t="shared" si="42"/>
        <v>2560212</v>
      </c>
      <c r="O191" s="14">
        <v>0</v>
      </c>
      <c r="P191" s="14">
        <v>0</v>
      </c>
      <c r="Q191" s="4">
        <v>0</v>
      </c>
      <c r="R191" s="39">
        <f>VLOOKUP(A191,'[2]PAA APROBADO2023'!$AY$4:$DU$922,50,0)</f>
        <v>152</v>
      </c>
      <c r="S191" s="4">
        <f t="shared" si="40"/>
        <v>76806246</v>
      </c>
      <c r="T191" s="40" t="str">
        <f>VLOOKUP(A191,'[2]PAA APROBADO2023'!$AY$4:$DU$922,35,0)</f>
        <v>N/A</v>
      </c>
      <c r="U191" s="13" t="s">
        <v>773</v>
      </c>
    </row>
    <row r="192" spans="1:21" ht="77.099999999999994" customHeight="1" x14ac:dyDescent="0.25">
      <c r="A192" s="168" t="s">
        <v>747</v>
      </c>
      <c r="B192" s="212">
        <v>294</v>
      </c>
      <c r="C192" s="168" t="s">
        <v>748</v>
      </c>
      <c r="D192" s="168" t="s">
        <v>749</v>
      </c>
      <c r="E192" s="169">
        <v>44966</v>
      </c>
      <c r="F192" s="169">
        <v>44970</v>
      </c>
      <c r="G192" s="170">
        <f>VLOOKUP(A192,'[2]PAA APROBADO2023'!$AY$4:$DU$922,57,0)</f>
        <v>45443</v>
      </c>
      <c r="H192" s="178">
        <v>118338066</v>
      </c>
      <c r="I192" s="168" t="s">
        <v>20</v>
      </c>
      <c r="J192" s="179" t="s">
        <v>21</v>
      </c>
      <c r="K192" s="168" t="s">
        <v>702</v>
      </c>
      <c r="L192" s="172">
        <f t="shared" si="41"/>
        <v>0.95757573053458556</v>
      </c>
      <c r="M192" s="173">
        <v>113317660</v>
      </c>
      <c r="N192" s="173">
        <f t="shared" si="42"/>
        <v>5020406</v>
      </c>
      <c r="O192" s="212">
        <v>0</v>
      </c>
      <c r="P192" s="212">
        <v>0</v>
      </c>
      <c r="Q192" s="173">
        <v>0</v>
      </c>
      <c r="R192" s="174">
        <f>VLOOKUP(A192,'[2]PAA APROBADO2023'!$AY$4:$DU$922,50,0)</f>
        <v>152</v>
      </c>
      <c r="S192" s="173">
        <f t="shared" ref="S192:S223" si="43">H192+Q192</f>
        <v>118338066</v>
      </c>
      <c r="T192" s="175" t="str">
        <f>VLOOKUP(A192,'[2]PAA APROBADO2023'!$AY$4:$DU$922,35,0)</f>
        <v>N/A</v>
      </c>
      <c r="U192" s="168" t="s">
        <v>750</v>
      </c>
    </row>
    <row r="193" spans="1:21" ht="77.099999999999994" customHeight="1" x14ac:dyDescent="0.25">
      <c r="A193" s="42" t="s">
        <v>740</v>
      </c>
      <c r="B193" s="41">
        <v>298</v>
      </c>
      <c r="C193" s="42" t="s">
        <v>741</v>
      </c>
      <c r="D193" s="42" t="s">
        <v>739</v>
      </c>
      <c r="E193" s="43">
        <v>44964</v>
      </c>
      <c r="F193" s="115">
        <v>44970</v>
      </c>
      <c r="G193" s="44">
        <f>VLOOKUP(A193,'[2]PAA APROBADO2023'!$AY$4:$DU$922,57,0)</f>
        <v>45443</v>
      </c>
      <c r="H193" s="45">
        <v>37568256</v>
      </c>
      <c r="I193" s="46" t="s">
        <v>20</v>
      </c>
      <c r="J193" s="42" t="s">
        <v>21</v>
      </c>
      <c r="K193" s="42" t="s">
        <v>686</v>
      </c>
      <c r="L193" s="47">
        <f t="shared" ref="L193:L223" si="44">+M193/H193</f>
        <v>0.95757567239746233</v>
      </c>
      <c r="M193" s="48">
        <v>35974448</v>
      </c>
      <c r="N193" s="48">
        <f t="shared" si="42"/>
        <v>1593808</v>
      </c>
      <c r="O193" s="41">
        <v>0</v>
      </c>
      <c r="P193" s="41">
        <v>0</v>
      </c>
      <c r="Q193" s="48">
        <v>0</v>
      </c>
      <c r="R193" s="50">
        <f>VLOOKUP(A193,'[2]PAA APROBADO2023'!$AY$4:$DU$922,50,0)</f>
        <v>152</v>
      </c>
      <c r="S193" s="48">
        <f t="shared" si="43"/>
        <v>37568256</v>
      </c>
      <c r="T193" s="51" t="str">
        <f>VLOOKUP(A193,'[2]PAA APROBADO2023'!$AY$4:$DU$922,35,0)</f>
        <v>N/A</v>
      </c>
      <c r="U193" s="42" t="s">
        <v>742</v>
      </c>
    </row>
    <row r="194" spans="1:21" ht="77.099999999999994" customHeight="1" x14ac:dyDescent="0.25">
      <c r="A194" s="129" t="s">
        <v>758</v>
      </c>
      <c r="B194" s="119">
        <v>315</v>
      </c>
      <c r="C194" s="129" t="s">
        <v>759</v>
      </c>
      <c r="D194" s="129" t="s">
        <v>173</v>
      </c>
      <c r="E194" s="130">
        <v>44966</v>
      </c>
      <c r="F194" s="133">
        <v>44970</v>
      </c>
      <c r="G194" s="131">
        <f>VLOOKUP(A194,'[2]PAA APROBADO2023'!$AY$4:$DU$922,57,0)</f>
        <v>45427</v>
      </c>
      <c r="H194" s="134">
        <v>36771349</v>
      </c>
      <c r="I194" s="129" t="s">
        <v>20</v>
      </c>
      <c r="J194" s="135" t="s">
        <v>21</v>
      </c>
      <c r="K194" s="129" t="s">
        <v>754</v>
      </c>
      <c r="L194" s="125">
        <f t="shared" si="44"/>
        <v>0.97832820873664439</v>
      </c>
      <c r="M194" s="123">
        <v>35974448</v>
      </c>
      <c r="N194" s="123">
        <f t="shared" si="42"/>
        <v>796901</v>
      </c>
      <c r="O194" s="119">
        <v>0</v>
      </c>
      <c r="P194" s="119">
        <v>0</v>
      </c>
      <c r="Q194" s="123">
        <v>0</v>
      </c>
      <c r="R194" s="118">
        <f>VLOOKUP(A194,'[2]PAA APROBADO2023'!$AY$4:$DU$922,50,0)</f>
        <v>136</v>
      </c>
      <c r="S194" s="123">
        <f t="shared" si="43"/>
        <v>36771349</v>
      </c>
      <c r="T194" s="121" t="str">
        <f>VLOOKUP(A194,'[2]PAA APROBADO2023'!$AY$4:$DU$922,35,0)</f>
        <v>Juan Esteban Uribe Villa</v>
      </c>
      <c r="U194" s="129" t="s">
        <v>760</v>
      </c>
    </row>
    <row r="195" spans="1:21" ht="77.099999999999994" customHeight="1" x14ac:dyDescent="0.25">
      <c r="A195" s="13" t="s">
        <v>774</v>
      </c>
      <c r="B195" s="14">
        <v>328</v>
      </c>
      <c r="C195" s="13" t="s">
        <v>775</v>
      </c>
      <c r="D195" s="13" t="s">
        <v>597</v>
      </c>
      <c r="E195" s="15">
        <v>44967</v>
      </c>
      <c r="F195" s="16">
        <v>44970</v>
      </c>
      <c r="G195" s="38">
        <f>VLOOKUP(A195,'[2]PAA APROBADO2023'!$AY$4:$DU$922,57,0)</f>
        <v>45443</v>
      </c>
      <c r="H195" s="3">
        <v>76806246</v>
      </c>
      <c r="I195" s="13" t="s">
        <v>20</v>
      </c>
      <c r="J195" s="17" t="s">
        <v>295</v>
      </c>
      <c r="K195" s="13" t="s">
        <v>698</v>
      </c>
      <c r="L195" s="22">
        <f t="shared" si="44"/>
        <v>0.95757571591247925</v>
      </c>
      <c r="M195" s="4">
        <v>73547796</v>
      </c>
      <c r="N195" s="4">
        <f t="shared" si="42"/>
        <v>3258450</v>
      </c>
      <c r="O195" s="14">
        <v>0</v>
      </c>
      <c r="P195" s="14">
        <v>0</v>
      </c>
      <c r="Q195" s="4">
        <v>0</v>
      </c>
      <c r="R195" s="39">
        <f>VLOOKUP(A195,'[2]PAA APROBADO2023'!$AY$4:$DU$922,50,0)</f>
        <v>152</v>
      </c>
      <c r="S195" s="4">
        <f t="shared" si="43"/>
        <v>76806246</v>
      </c>
      <c r="T195" s="40" t="str">
        <f>VLOOKUP(A195,'[2]PAA APROBADO2023'!$AY$4:$DU$922,35,0)</f>
        <v>N/A</v>
      </c>
      <c r="U195" s="13" t="s">
        <v>776</v>
      </c>
    </row>
    <row r="196" spans="1:21" ht="77.099999999999994" customHeight="1" x14ac:dyDescent="0.25">
      <c r="A196" s="147" t="s">
        <v>780</v>
      </c>
      <c r="B196" s="211">
        <v>334</v>
      </c>
      <c r="C196" s="147" t="s">
        <v>781</v>
      </c>
      <c r="D196" s="147" t="s">
        <v>782</v>
      </c>
      <c r="E196" s="154">
        <v>44967</v>
      </c>
      <c r="F196" s="148">
        <v>44970</v>
      </c>
      <c r="G196" s="149">
        <f>VLOOKUP(A196,'[2]PAA APROBADO2023'!$AY$4:$DU$922,57,0)</f>
        <v>45427</v>
      </c>
      <c r="H196" s="153">
        <v>68214867</v>
      </c>
      <c r="I196" s="152" t="s">
        <v>20</v>
      </c>
      <c r="J196" s="152" t="s">
        <v>295</v>
      </c>
      <c r="K196" s="147" t="s">
        <v>734</v>
      </c>
      <c r="L196" s="103">
        <f t="shared" si="44"/>
        <v>0.9844237034135096</v>
      </c>
      <c r="M196" s="104">
        <v>67152332</v>
      </c>
      <c r="N196" s="104">
        <f t="shared" si="42"/>
        <v>1062535</v>
      </c>
      <c r="O196" s="211">
        <v>0</v>
      </c>
      <c r="P196" s="211">
        <v>0</v>
      </c>
      <c r="Q196" s="104">
        <v>0</v>
      </c>
      <c r="R196" s="139">
        <f>VLOOKUP(A196,'[2]PAA APROBADO2023'!$AY$4:$DU$922,50,0)</f>
        <v>136</v>
      </c>
      <c r="S196" s="104">
        <f t="shared" si="43"/>
        <v>68214867</v>
      </c>
      <c r="T196" s="141" t="str">
        <f>VLOOKUP(A196,'[2]PAA APROBADO2023'!$AY$4:$DU$922,35,0)</f>
        <v>N/A</v>
      </c>
      <c r="U196" s="147" t="s">
        <v>783</v>
      </c>
    </row>
    <row r="197" spans="1:21" ht="77.099999999999994" customHeight="1" x14ac:dyDescent="0.25">
      <c r="A197" s="42" t="s">
        <v>751</v>
      </c>
      <c r="B197" s="41">
        <v>300</v>
      </c>
      <c r="C197" s="42" t="s">
        <v>752</v>
      </c>
      <c r="D197" s="42" t="s">
        <v>753</v>
      </c>
      <c r="E197" s="115">
        <v>44966</v>
      </c>
      <c r="F197" s="43">
        <v>44971</v>
      </c>
      <c r="G197" s="44">
        <f>VLOOKUP(A197,'[2]PAA APROBADO2023'!$AY$4:$DU$922,57,0)</f>
        <v>45427</v>
      </c>
      <c r="H197" s="45">
        <v>93154126</v>
      </c>
      <c r="I197" s="42" t="s">
        <v>20</v>
      </c>
      <c r="J197" s="46" t="s">
        <v>21</v>
      </c>
      <c r="K197" s="42" t="s">
        <v>754</v>
      </c>
      <c r="L197" s="47">
        <f t="shared" si="44"/>
        <v>0.97523227258876333</v>
      </c>
      <c r="M197" s="48">
        <v>90846910</v>
      </c>
      <c r="N197" s="48">
        <f t="shared" si="42"/>
        <v>2307216</v>
      </c>
      <c r="O197" s="41">
        <v>0</v>
      </c>
      <c r="P197" s="41">
        <v>0</v>
      </c>
      <c r="Q197" s="48">
        <v>0</v>
      </c>
      <c r="R197" s="50">
        <f>VLOOKUP(A197,'[2]PAA APROBADO2023'!$AY$4:$DU$922,50,0)</f>
        <v>136</v>
      </c>
      <c r="S197" s="48">
        <f t="shared" si="43"/>
        <v>93154126</v>
      </c>
      <c r="T197" s="51" t="str">
        <f>VLOOKUP(A197,'[2]PAA APROBADO2023'!$AY$4:$DU$922,35,0)</f>
        <v>N/A</v>
      </c>
      <c r="U197" s="42" t="s">
        <v>755</v>
      </c>
    </row>
    <row r="198" spans="1:21" ht="77.099999999999994" customHeight="1" x14ac:dyDescent="0.25">
      <c r="A198" s="13" t="s">
        <v>777</v>
      </c>
      <c r="B198" s="14">
        <v>329</v>
      </c>
      <c r="C198" s="13" t="s">
        <v>778</v>
      </c>
      <c r="D198" s="13" t="s">
        <v>597</v>
      </c>
      <c r="E198" s="15">
        <v>44967</v>
      </c>
      <c r="F198" s="16">
        <v>44971</v>
      </c>
      <c r="G198" s="38">
        <f>VLOOKUP(A198,'[2]PAA APROBADO2023'!$AY$4:$DU$922,57,0)</f>
        <v>45427</v>
      </c>
      <c r="H198" s="3">
        <v>76806246</v>
      </c>
      <c r="I198" s="13" t="s">
        <v>20</v>
      </c>
      <c r="J198" s="17" t="s">
        <v>295</v>
      </c>
      <c r="K198" s="13" t="s">
        <v>698</v>
      </c>
      <c r="L198" s="22">
        <f t="shared" si="44"/>
        <v>0.95454533736748437</v>
      </c>
      <c r="M198" s="4">
        <v>73315044</v>
      </c>
      <c r="N198" s="4">
        <f t="shared" si="42"/>
        <v>3491202</v>
      </c>
      <c r="O198" s="14">
        <v>0</v>
      </c>
      <c r="P198" s="14">
        <v>0</v>
      </c>
      <c r="Q198" s="4">
        <v>0</v>
      </c>
      <c r="R198" s="39">
        <f>VLOOKUP(A198,'[2]PAA APROBADO2023'!$AY$4:$DU$922,50,0)</f>
        <v>136</v>
      </c>
      <c r="S198" s="4">
        <f t="shared" si="43"/>
        <v>76806246</v>
      </c>
      <c r="T198" s="40" t="str">
        <f>VLOOKUP(A198,'[2]PAA APROBADO2023'!$AY$4:$DU$922,35,0)</f>
        <v>Fabio Andrés Camargo Guadrón</v>
      </c>
      <c r="U198" s="13" t="s">
        <v>779</v>
      </c>
    </row>
    <row r="199" spans="1:21" ht="77.099999999999994" customHeight="1" x14ac:dyDescent="0.25">
      <c r="A199" s="57" t="s">
        <v>784</v>
      </c>
      <c r="B199" s="52">
        <v>322</v>
      </c>
      <c r="C199" s="57" t="s">
        <v>785</v>
      </c>
      <c r="D199" s="57" t="s">
        <v>786</v>
      </c>
      <c r="E199" s="58">
        <v>44970</v>
      </c>
      <c r="F199" s="62">
        <v>44972</v>
      </c>
      <c r="G199" s="59">
        <f>VLOOKUP(A199,'[2]PAA APROBADO2023'!$AY$4:$DU$922,57,0)</f>
        <v>45443</v>
      </c>
      <c r="H199" s="63">
        <v>95172968</v>
      </c>
      <c r="I199" s="57" t="s">
        <v>20</v>
      </c>
      <c r="J199" s="61" t="s">
        <v>21</v>
      </c>
      <c r="K199" s="57" t="s">
        <v>22</v>
      </c>
      <c r="L199" s="54">
        <f t="shared" si="44"/>
        <v>0.95151501422126505</v>
      </c>
      <c r="M199" s="53">
        <v>90558508</v>
      </c>
      <c r="N199" s="53">
        <f t="shared" si="42"/>
        <v>4614460</v>
      </c>
      <c r="O199" s="52">
        <v>0</v>
      </c>
      <c r="P199" s="52">
        <v>0</v>
      </c>
      <c r="Q199" s="53">
        <v>0</v>
      </c>
      <c r="R199" s="55">
        <f>VLOOKUP(A199,'[2]PAA APROBADO2023'!$AY$4:$DU$922,50,0)</f>
        <v>152</v>
      </c>
      <c r="S199" s="53">
        <f t="shared" si="43"/>
        <v>95172968</v>
      </c>
      <c r="T199" s="56" t="str">
        <f>VLOOKUP(A199,'[2]PAA APROBADO2023'!$AY$4:$DU$922,35,0)</f>
        <v>N/A</v>
      </c>
      <c r="U199" s="57" t="s">
        <v>787</v>
      </c>
    </row>
    <row r="200" spans="1:21" ht="77.099999999999994" customHeight="1" x14ac:dyDescent="0.25">
      <c r="A200" s="13" t="s">
        <v>788</v>
      </c>
      <c r="B200" s="14">
        <v>372</v>
      </c>
      <c r="C200" s="13" t="s">
        <v>789</v>
      </c>
      <c r="D200" s="13" t="s">
        <v>597</v>
      </c>
      <c r="E200" s="15">
        <v>44971</v>
      </c>
      <c r="F200" s="16">
        <v>44972</v>
      </c>
      <c r="G200" s="38">
        <f>VLOOKUP(A200,'[2]PAA APROBADO2023'!$AY$4:$DU$922,57,0)</f>
        <v>45443</v>
      </c>
      <c r="H200" s="3">
        <v>76806246</v>
      </c>
      <c r="I200" s="13" t="s">
        <v>20</v>
      </c>
      <c r="J200" s="17" t="s">
        <v>21</v>
      </c>
      <c r="K200" s="13" t="s">
        <v>698</v>
      </c>
      <c r="L200" s="22">
        <f t="shared" si="44"/>
        <v>0.95151511505978303</v>
      </c>
      <c r="M200" s="4">
        <v>73082304</v>
      </c>
      <c r="N200" s="4">
        <f t="shared" si="42"/>
        <v>3723942</v>
      </c>
      <c r="O200" s="14">
        <v>0</v>
      </c>
      <c r="P200" s="14">
        <v>0</v>
      </c>
      <c r="Q200" s="4">
        <v>0</v>
      </c>
      <c r="R200" s="39">
        <f>VLOOKUP(A200,'[2]PAA APROBADO2023'!$AY$4:$DU$922,50,0)</f>
        <v>152</v>
      </c>
      <c r="S200" s="4">
        <f t="shared" si="43"/>
        <v>76806246</v>
      </c>
      <c r="T200" s="40" t="str">
        <f>VLOOKUP(A200,'[2]PAA APROBADO2023'!$AY$4:$DU$922,35,0)</f>
        <v>N/A</v>
      </c>
      <c r="U200" s="13" t="s">
        <v>790</v>
      </c>
    </row>
    <row r="201" spans="1:21" ht="77.099999999999994" customHeight="1" x14ac:dyDescent="0.25">
      <c r="A201" s="42" t="s">
        <v>794</v>
      </c>
      <c r="B201" s="41">
        <v>394</v>
      </c>
      <c r="C201" s="42" t="s">
        <v>795</v>
      </c>
      <c r="D201" s="42" t="s">
        <v>796</v>
      </c>
      <c r="E201" s="43">
        <v>44972</v>
      </c>
      <c r="F201" s="43">
        <v>44974</v>
      </c>
      <c r="G201" s="44">
        <f>VLOOKUP(A201,'[2]PAA APROBADO2023'!$AY$4:$DU$922,57,0)</f>
        <v>45443</v>
      </c>
      <c r="H201" s="45">
        <v>48421318</v>
      </c>
      <c r="I201" s="46" t="s">
        <v>20</v>
      </c>
      <c r="J201" s="46" t="s">
        <v>21</v>
      </c>
      <c r="K201" s="42" t="s">
        <v>690</v>
      </c>
      <c r="L201" s="47">
        <f t="shared" si="44"/>
        <v>0.94545447936795113</v>
      </c>
      <c r="M201" s="48">
        <v>45780152</v>
      </c>
      <c r="N201" s="48">
        <f t="shared" si="42"/>
        <v>2641166</v>
      </c>
      <c r="O201" s="41">
        <v>0</v>
      </c>
      <c r="P201" s="41">
        <v>0</v>
      </c>
      <c r="Q201" s="48">
        <v>0</v>
      </c>
      <c r="R201" s="50">
        <f>VLOOKUP(A201,'[2]PAA APROBADO2023'!$AY$4:$DU$922,50,0)</f>
        <v>152</v>
      </c>
      <c r="S201" s="48">
        <f t="shared" si="43"/>
        <v>48421318</v>
      </c>
      <c r="T201" s="51" t="str">
        <f>VLOOKUP(A201,'[2]PAA APROBADO2023'!$AY$4:$DU$922,35,0)</f>
        <v>N/A</v>
      </c>
      <c r="U201" s="42" t="s">
        <v>797</v>
      </c>
    </row>
    <row r="202" spans="1:21" ht="77.099999999999994" customHeight="1" x14ac:dyDescent="0.25">
      <c r="A202" s="57" t="s">
        <v>798</v>
      </c>
      <c r="B202" s="52">
        <v>343</v>
      </c>
      <c r="C202" s="57" t="s">
        <v>799</v>
      </c>
      <c r="D202" s="57" t="s">
        <v>800</v>
      </c>
      <c r="E202" s="58">
        <v>44973</v>
      </c>
      <c r="F202" s="62">
        <v>44975</v>
      </c>
      <c r="G202" s="59">
        <f>VLOOKUP(A202,'[2]PAA APROBADO2023'!$AY$4:$DU$922,57,0)</f>
        <v>45443</v>
      </c>
      <c r="H202" s="63">
        <v>95172968</v>
      </c>
      <c r="I202" s="57" t="s">
        <v>20</v>
      </c>
      <c r="J202" s="61" t="s">
        <v>21</v>
      </c>
      <c r="K202" s="57" t="s">
        <v>22</v>
      </c>
      <c r="L202" s="54">
        <f t="shared" si="44"/>
        <v>0.94242413455047447</v>
      </c>
      <c r="M202" s="53">
        <v>89693302</v>
      </c>
      <c r="N202" s="53">
        <f t="shared" ref="N202:N223" si="45">+H202-M202</f>
        <v>5479666</v>
      </c>
      <c r="O202" s="52">
        <v>0</v>
      </c>
      <c r="P202" s="52">
        <v>0</v>
      </c>
      <c r="Q202" s="53">
        <v>0</v>
      </c>
      <c r="R202" s="55">
        <f>VLOOKUP(A202,'[2]PAA APROBADO2023'!$AY$4:$DU$922,50,0)</f>
        <v>152</v>
      </c>
      <c r="S202" s="53">
        <f t="shared" si="43"/>
        <v>95172968</v>
      </c>
      <c r="T202" s="56" t="str">
        <f>VLOOKUP(A202,'[2]PAA APROBADO2023'!$AY$4:$DU$922,35,0)</f>
        <v>N/A</v>
      </c>
      <c r="U202" s="57" t="s">
        <v>801</v>
      </c>
    </row>
    <row r="203" spans="1:21" ht="77.099999999999994" customHeight="1" x14ac:dyDescent="0.25">
      <c r="A203" s="42" t="s">
        <v>791</v>
      </c>
      <c r="B203" s="41">
        <v>370</v>
      </c>
      <c r="C203" s="42" t="s">
        <v>792</v>
      </c>
      <c r="D203" s="42" t="s">
        <v>517</v>
      </c>
      <c r="E203" s="43">
        <v>44972</v>
      </c>
      <c r="F203" s="43">
        <v>44978</v>
      </c>
      <c r="G203" s="44">
        <f>VLOOKUP(A203,'[2]PAA APROBADO2023'!$AY$4:$DU$922,57,0)</f>
        <v>45443</v>
      </c>
      <c r="H203" s="45">
        <v>48421318</v>
      </c>
      <c r="I203" s="42" t="s">
        <v>20</v>
      </c>
      <c r="J203" s="42" t="s">
        <v>21</v>
      </c>
      <c r="K203" s="42" t="s">
        <v>686</v>
      </c>
      <c r="L203" s="47">
        <f t="shared" si="44"/>
        <v>0.93333328927560377</v>
      </c>
      <c r="M203" s="48">
        <v>45193228</v>
      </c>
      <c r="N203" s="48">
        <f t="shared" si="45"/>
        <v>3228090</v>
      </c>
      <c r="O203" s="41">
        <v>0</v>
      </c>
      <c r="P203" s="41">
        <v>0</v>
      </c>
      <c r="Q203" s="48">
        <v>0</v>
      </c>
      <c r="R203" s="50">
        <f>VLOOKUP(A203,'[2]PAA APROBADO2023'!$AY$4:$DU$922,50,0)</f>
        <v>152</v>
      </c>
      <c r="S203" s="48">
        <f t="shared" si="43"/>
        <v>48421318</v>
      </c>
      <c r="T203" s="51" t="str">
        <f>VLOOKUP(A203,'[2]PAA APROBADO2023'!$AY$4:$DU$922,35,0)</f>
        <v>Diana Marcela Pineda Pinilla</v>
      </c>
      <c r="U203" s="42" t="s">
        <v>793</v>
      </c>
    </row>
    <row r="204" spans="1:21" ht="77.099999999999994" customHeight="1" x14ac:dyDescent="0.25">
      <c r="A204" s="42" t="s">
        <v>802</v>
      </c>
      <c r="B204" s="41">
        <v>408</v>
      </c>
      <c r="C204" s="42" t="s">
        <v>803</v>
      </c>
      <c r="D204" s="42" t="s">
        <v>649</v>
      </c>
      <c r="E204" s="115">
        <v>44974</v>
      </c>
      <c r="F204" s="43">
        <v>44978</v>
      </c>
      <c r="G204" s="44">
        <f>VLOOKUP(A204,'[2]PAA APROBADO2023'!$AY$4:$DU$922,57,0)</f>
        <v>45427</v>
      </c>
      <c r="H204" s="45">
        <v>90558508</v>
      </c>
      <c r="I204" s="46" t="s">
        <v>20</v>
      </c>
      <c r="J204" s="46" t="s">
        <v>21</v>
      </c>
      <c r="K204" s="42" t="s">
        <v>754</v>
      </c>
      <c r="L204" s="47">
        <f t="shared" si="44"/>
        <v>0.98089177882656808</v>
      </c>
      <c r="M204" s="48">
        <v>88828096</v>
      </c>
      <c r="N204" s="48">
        <f t="shared" si="45"/>
        <v>1730412</v>
      </c>
      <c r="O204" s="41">
        <v>0</v>
      </c>
      <c r="P204" s="41">
        <v>0</v>
      </c>
      <c r="Q204" s="48">
        <v>0</v>
      </c>
      <c r="R204" s="50">
        <f>VLOOKUP(A204,'[2]PAA APROBADO2023'!$AY$4:$DU$922,50,0)</f>
        <v>136</v>
      </c>
      <c r="S204" s="48">
        <f t="shared" si="43"/>
        <v>90558508</v>
      </c>
      <c r="T204" s="51" t="str">
        <f>VLOOKUP(A204,'[2]PAA APROBADO2023'!$AY$4:$DU$922,35,0)</f>
        <v>N/A</v>
      </c>
      <c r="U204" s="42" t="s">
        <v>804</v>
      </c>
    </row>
    <row r="205" spans="1:21" ht="77.099999999999994" customHeight="1" x14ac:dyDescent="0.25">
      <c r="A205" s="42" t="s">
        <v>735</v>
      </c>
      <c r="B205" s="41">
        <v>278</v>
      </c>
      <c r="C205" s="42" t="s">
        <v>736</v>
      </c>
      <c r="D205" s="42" t="s">
        <v>733</v>
      </c>
      <c r="E205" s="115">
        <v>44964</v>
      </c>
      <c r="F205" s="115">
        <v>44979</v>
      </c>
      <c r="G205" s="44">
        <f>VLOOKUP(A205,'[2]PAA APROBADO2023'!$AY$4:$DU$922,57,0)</f>
        <v>45443</v>
      </c>
      <c r="H205" s="45">
        <v>83485039</v>
      </c>
      <c r="I205" s="42" t="s">
        <v>20</v>
      </c>
      <c r="J205" s="42" t="s">
        <v>21</v>
      </c>
      <c r="K205" s="42" t="s">
        <v>686</v>
      </c>
      <c r="L205" s="47">
        <f t="shared" si="44"/>
        <v>0.93030294925058366</v>
      </c>
      <c r="M205" s="48">
        <v>77666378</v>
      </c>
      <c r="N205" s="48">
        <f t="shared" si="45"/>
        <v>5818661</v>
      </c>
      <c r="O205" s="41">
        <v>0</v>
      </c>
      <c r="P205" s="41">
        <v>0</v>
      </c>
      <c r="Q205" s="48">
        <v>0</v>
      </c>
      <c r="R205" s="50">
        <f>VLOOKUP(A205,'[2]PAA APROBADO2023'!$AY$4:$DU$922,50,0)</f>
        <v>152</v>
      </c>
      <c r="S205" s="48">
        <f t="shared" si="43"/>
        <v>83485039</v>
      </c>
      <c r="T205" s="51" t="str">
        <f>VLOOKUP(A205,'[2]PAA APROBADO2023'!$AY$4:$DU$922,35,0)</f>
        <v>N/A</v>
      </c>
      <c r="U205" s="42" t="s">
        <v>737</v>
      </c>
    </row>
    <row r="206" spans="1:21" ht="77.099999999999994" customHeight="1" x14ac:dyDescent="0.25">
      <c r="A206" s="42" t="s">
        <v>811</v>
      </c>
      <c r="B206" s="41">
        <v>391</v>
      </c>
      <c r="C206" s="42" t="s">
        <v>812</v>
      </c>
      <c r="D206" s="42" t="s">
        <v>617</v>
      </c>
      <c r="E206" s="115">
        <v>44977</v>
      </c>
      <c r="F206" s="43">
        <v>44979</v>
      </c>
      <c r="G206" s="44">
        <f>VLOOKUP(A206,'[2]PAA APROBADO2023'!$AY$4:$DU$922,57,0)</f>
        <v>45443</v>
      </c>
      <c r="H206" s="45">
        <v>41742503</v>
      </c>
      <c r="I206" s="46" t="s">
        <v>20</v>
      </c>
      <c r="J206" s="46" t="s">
        <v>21</v>
      </c>
      <c r="K206" s="42" t="s">
        <v>695</v>
      </c>
      <c r="L206" s="47">
        <f t="shared" si="44"/>
        <v>0.92424174947055759</v>
      </c>
      <c r="M206" s="48">
        <v>38580164</v>
      </c>
      <c r="N206" s="48">
        <f t="shared" si="45"/>
        <v>3162339</v>
      </c>
      <c r="O206" s="41">
        <v>0</v>
      </c>
      <c r="P206" s="41">
        <v>0</v>
      </c>
      <c r="Q206" s="48">
        <v>0</v>
      </c>
      <c r="R206" s="50">
        <f>VLOOKUP(A206,'[2]PAA APROBADO2023'!$AY$4:$DU$922,50,0)</f>
        <v>152</v>
      </c>
      <c r="S206" s="48">
        <f t="shared" si="43"/>
        <v>41742503</v>
      </c>
      <c r="T206" s="51" t="str">
        <f>VLOOKUP(A206,'[2]PAA APROBADO2023'!$AY$4:$DU$922,35,0)</f>
        <v>Luisa Fernanda Hernandez Lagos
Jorge Javier Nizo Villareal</v>
      </c>
      <c r="U206" s="42" t="s">
        <v>813</v>
      </c>
    </row>
    <row r="207" spans="1:21" ht="77.099999999999994" customHeight="1" x14ac:dyDescent="0.25">
      <c r="A207" s="42" t="s">
        <v>805</v>
      </c>
      <c r="B207" s="41">
        <v>410</v>
      </c>
      <c r="C207" s="42" t="s">
        <v>806</v>
      </c>
      <c r="D207" s="42" t="s">
        <v>649</v>
      </c>
      <c r="E207" s="115">
        <v>44974</v>
      </c>
      <c r="F207" s="43">
        <v>44979</v>
      </c>
      <c r="G207" s="44">
        <f>VLOOKUP(A207,'[2]PAA APROBADO2023'!$AY$4:$DU$922,57,0)</f>
        <v>45427</v>
      </c>
      <c r="H207" s="45">
        <v>90558508</v>
      </c>
      <c r="I207" s="46" t="s">
        <v>20</v>
      </c>
      <c r="J207" s="46" t="s">
        <v>21</v>
      </c>
      <c r="K207" s="42" t="s">
        <v>754</v>
      </c>
      <c r="L207" s="47">
        <f t="shared" si="44"/>
        <v>0.97770707529766276</v>
      </c>
      <c r="M207" s="48">
        <v>88539694</v>
      </c>
      <c r="N207" s="48">
        <f t="shared" si="45"/>
        <v>2018814</v>
      </c>
      <c r="O207" s="41">
        <v>0</v>
      </c>
      <c r="P207" s="41">
        <v>0</v>
      </c>
      <c r="Q207" s="48">
        <v>0</v>
      </c>
      <c r="R207" s="50">
        <f>VLOOKUP(A207,'[2]PAA APROBADO2023'!$AY$4:$DU$922,50,0)</f>
        <v>136</v>
      </c>
      <c r="S207" s="48">
        <f t="shared" si="43"/>
        <v>90558508</v>
      </c>
      <c r="T207" s="51" t="str">
        <f>VLOOKUP(A207,'[2]PAA APROBADO2023'!$AY$4:$DU$922,35,0)</f>
        <v>N/A</v>
      </c>
      <c r="U207" s="42" t="s">
        <v>807</v>
      </c>
    </row>
    <row r="208" spans="1:21" ht="77.099999999999994" customHeight="1" x14ac:dyDescent="0.25">
      <c r="A208" s="42" t="s">
        <v>814</v>
      </c>
      <c r="B208" s="41">
        <v>411</v>
      </c>
      <c r="C208" s="42" t="s">
        <v>815</v>
      </c>
      <c r="D208" s="42" t="s">
        <v>266</v>
      </c>
      <c r="E208" s="115">
        <v>44977</v>
      </c>
      <c r="F208" s="43">
        <v>44979</v>
      </c>
      <c r="G208" s="44">
        <f>VLOOKUP(A208,'[2]PAA APROBADO2023'!$AY$4:$DU$922,57,0)</f>
        <v>45427</v>
      </c>
      <c r="H208" s="45">
        <v>39718618</v>
      </c>
      <c r="I208" s="46" t="s">
        <v>20</v>
      </c>
      <c r="J208" s="46" t="s">
        <v>21</v>
      </c>
      <c r="K208" s="42" t="s">
        <v>810</v>
      </c>
      <c r="L208" s="47">
        <f t="shared" si="44"/>
        <v>0.97452204908035822</v>
      </c>
      <c r="M208" s="48">
        <v>38706669</v>
      </c>
      <c r="N208" s="48">
        <f t="shared" si="45"/>
        <v>1011949</v>
      </c>
      <c r="O208" s="41">
        <v>0</v>
      </c>
      <c r="P208" s="41">
        <v>0</v>
      </c>
      <c r="Q208" s="48">
        <v>0</v>
      </c>
      <c r="R208" s="50">
        <f>VLOOKUP(A208,'[2]PAA APROBADO2023'!$AY$4:$DU$922,50,0)</f>
        <v>136</v>
      </c>
      <c r="S208" s="48">
        <f t="shared" si="43"/>
        <v>39718618</v>
      </c>
      <c r="T208" s="51" t="str">
        <f>VLOOKUP(A208,'[2]PAA APROBADO2023'!$AY$4:$DU$922,35,0)</f>
        <v xml:space="preserve">Michael Humberto Piragauta Jimenez </v>
      </c>
      <c r="U208" s="42" t="s">
        <v>816</v>
      </c>
    </row>
    <row r="209" spans="1:21" ht="77.099999999999994" customHeight="1" x14ac:dyDescent="0.25">
      <c r="A209" s="42" t="s">
        <v>808</v>
      </c>
      <c r="B209" s="41">
        <v>197</v>
      </c>
      <c r="C209" s="42" t="s">
        <v>809</v>
      </c>
      <c r="D209" s="42" t="s">
        <v>645</v>
      </c>
      <c r="E209" s="115">
        <v>44977</v>
      </c>
      <c r="F209" s="43">
        <v>44980</v>
      </c>
      <c r="G209" s="44">
        <f>VLOOKUP(A209,'[2]PAA APROBADO2023'!$AY$4:$DU$922,57,0)</f>
        <v>45427</v>
      </c>
      <c r="H209" s="49">
        <v>39718618</v>
      </c>
      <c r="I209" s="42" t="s">
        <v>20</v>
      </c>
      <c r="J209" s="42" t="s">
        <v>21</v>
      </c>
      <c r="K209" s="42" t="s">
        <v>810</v>
      </c>
      <c r="L209" s="47">
        <f>M209/S209</f>
        <v>0.73988748918038905</v>
      </c>
      <c r="M209" s="48">
        <v>42248445</v>
      </c>
      <c r="N209" s="48">
        <f>S209-M209</f>
        <v>14852730</v>
      </c>
      <c r="O209" s="41">
        <v>0</v>
      </c>
      <c r="P209" s="41">
        <v>0</v>
      </c>
      <c r="Q209" s="48">
        <f>-1264946+18647503</f>
        <v>17382557</v>
      </c>
      <c r="R209" s="50">
        <f>VLOOKUP(A209,'[2]PAA APROBADO2023'!$AY$4:$DU$922,50,0)</f>
        <v>136</v>
      </c>
      <c r="S209" s="48">
        <f>H209+Q209</f>
        <v>57101175</v>
      </c>
      <c r="T209" s="51" t="str">
        <f>VLOOKUP(A209,'[2]PAA APROBADO2023'!$AY$4:$DU$922,35,0)</f>
        <v xml:space="preserve">Joao Santiago Garzón Mogollón 
Jose Nelson Vásquez Valera </v>
      </c>
      <c r="U209" s="42" t="s">
        <v>756</v>
      </c>
    </row>
    <row r="210" spans="1:21" ht="77.099999999999994" customHeight="1" x14ac:dyDescent="0.25">
      <c r="A210" s="42" t="s">
        <v>822</v>
      </c>
      <c r="B210" s="41">
        <v>422</v>
      </c>
      <c r="C210" s="42" t="s">
        <v>823</v>
      </c>
      <c r="D210" s="42" t="s">
        <v>824</v>
      </c>
      <c r="E210" s="115">
        <v>44978</v>
      </c>
      <c r="F210" s="43">
        <v>44980</v>
      </c>
      <c r="G210" s="44">
        <f>VLOOKUP(A210,'[2]PAA APROBADO2023'!$AY$4:$DU$922,57,0)</f>
        <v>45443</v>
      </c>
      <c r="H210" s="45">
        <v>95172968</v>
      </c>
      <c r="I210" s="46" t="s">
        <v>20</v>
      </c>
      <c r="J210" s="42" t="s">
        <v>21</v>
      </c>
      <c r="K210" s="42" t="s">
        <v>732</v>
      </c>
      <c r="L210" s="47">
        <f t="shared" si="44"/>
        <v>0.91515120133691741</v>
      </c>
      <c r="M210" s="48">
        <v>87097656</v>
      </c>
      <c r="N210" s="48">
        <f t="shared" si="45"/>
        <v>8075312</v>
      </c>
      <c r="O210" s="41">
        <v>0</v>
      </c>
      <c r="P210" s="41">
        <v>0</v>
      </c>
      <c r="Q210" s="48">
        <v>0</v>
      </c>
      <c r="R210" s="50">
        <f>VLOOKUP(A210,'[2]PAA APROBADO2023'!$AY$4:$DU$922,50,0)</f>
        <v>152</v>
      </c>
      <c r="S210" s="48">
        <f t="shared" si="43"/>
        <v>95172968</v>
      </c>
      <c r="T210" s="51" t="str">
        <f>VLOOKUP(A210,'[2]PAA APROBADO2023'!$AY$4:$DU$922,35,0)</f>
        <v>Nelson David Mayorga Perdomo</v>
      </c>
      <c r="U210" s="42" t="s">
        <v>825</v>
      </c>
    </row>
    <row r="211" spans="1:21" ht="77.099999999999994" customHeight="1" x14ac:dyDescent="0.25">
      <c r="A211" s="42" t="s">
        <v>818</v>
      </c>
      <c r="B211" s="41">
        <v>432</v>
      </c>
      <c r="C211" s="42" t="s">
        <v>819</v>
      </c>
      <c r="D211" s="42" t="s">
        <v>266</v>
      </c>
      <c r="E211" s="115">
        <v>44977</v>
      </c>
      <c r="F211" s="43">
        <v>44980</v>
      </c>
      <c r="G211" s="44">
        <f>VLOOKUP(A211,'[2]PAA APROBADO2023'!$AY$4:$DU$922,57,0)</f>
        <v>45427</v>
      </c>
      <c r="H211" s="45">
        <v>39718618</v>
      </c>
      <c r="I211" s="46" t="s">
        <v>20</v>
      </c>
      <c r="J211" s="46" t="s">
        <v>21</v>
      </c>
      <c r="K211" s="42" t="s">
        <v>810</v>
      </c>
      <c r="L211" s="47">
        <f t="shared" si="44"/>
        <v>0.97133734612820621</v>
      </c>
      <c r="M211" s="48">
        <v>38580177</v>
      </c>
      <c r="N211" s="48">
        <f t="shared" si="45"/>
        <v>1138441</v>
      </c>
      <c r="O211" s="41">
        <v>0</v>
      </c>
      <c r="P211" s="41">
        <v>0</v>
      </c>
      <c r="Q211" s="48">
        <v>0</v>
      </c>
      <c r="R211" s="50">
        <f>VLOOKUP(A211,'[2]PAA APROBADO2023'!$AY$4:$DU$922,50,0)</f>
        <v>136</v>
      </c>
      <c r="S211" s="48">
        <f t="shared" si="43"/>
        <v>39718618</v>
      </c>
      <c r="T211" s="51" t="str">
        <f>VLOOKUP(A211,'[2]PAA APROBADO2023'!$AY$4:$DU$922,35,0)</f>
        <v>Diana Paola Herrera Núñez
Duvier Alfonso Lopez Ortiz
Luigui Mauricio Ramírez Vanegas</v>
      </c>
      <c r="U211" s="42" t="s">
        <v>820</v>
      </c>
    </row>
    <row r="212" spans="1:21" ht="77.099999999999994" customHeight="1" x14ac:dyDescent="0.25">
      <c r="A212" s="57" t="s">
        <v>832</v>
      </c>
      <c r="B212" s="52">
        <v>481</v>
      </c>
      <c r="C212" s="57" t="s">
        <v>833</v>
      </c>
      <c r="D212" s="57" t="s">
        <v>834</v>
      </c>
      <c r="E212" s="62">
        <v>44981</v>
      </c>
      <c r="F212" s="62">
        <v>44981</v>
      </c>
      <c r="G212" s="59">
        <f>VLOOKUP(A212,'[2]PAA APROBADO2023'!$AY$4:$DU$922,57,0)</f>
        <v>45412</v>
      </c>
      <c r="H212" s="63">
        <v>3500000000</v>
      </c>
      <c r="I212" s="61" t="s">
        <v>20</v>
      </c>
      <c r="J212" s="61" t="s">
        <v>21</v>
      </c>
      <c r="K212" s="57" t="s">
        <v>22</v>
      </c>
      <c r="L212" s="54">
        <f t="shared" si="44"/>
        <v>1</v>
      </c>
      <c r="M212" s="53">
        <v>3500000000</v>
      </c>
      <c r="N212" s="53">
        <f t="shared" si="45"/>
        <v>0</v>
      </c>
      <c r="O212" s="52">
        <v>0</v>
      </c>
      <c r="P212" s="52">
        <v>0</v>
      </c>
      <c r="Q212" s="53">
        <v>0</v>
      </c>
      <c r="R212" s="55">
        <f>VLOOKUP(A212,'[2]PAA APROBADO2023'!$AY$4:$DU$922,50,0)</f>
        <v>0</v>
      </c>
      <c r="S212" s="53">
        <f t="shared" si="43"/>
        <v>3500000000</v>
      </c>
      <c r="T212" s="56" t="str">
        <f>VLOOKUP(A212,'[2]PAA APROBADO2023'!$AY$4:$DU$922,35,0)</f>
        <v>N/A</v>
      </c>
      <c r="U212" s="57" t="s">
        <v>835</v>
      </c>
    </row>
    <row r="213" spans="1:21" ht="77.099999999999994" customHeight="1" x14ac:dyDescent="0.25">
      <c r="A213" s="168" t="s">
        <v>827</v>
      </c>
      <c r="B213" s="212">
        <v>421</v>
      </c>
      <c r="C213" s="168" t="s">
        <v>828</v>
      </c>
      <c r="D213" s="168" t="s">
        <v>829</v>
      </c>
      <c r="E213" s="177">
        <v>44980</v>
      </c>
      <c r="F213" s="177">
        <v>44986</v>
      </c>
      <c r="G213" s="170">
        <f>VLOOKUP(A213,'[2]PAA APROBADO2023'!$AY$4:$DU$922,57,0)</f>
        <v>45427</v>
      </c>
      <c r="H213" s="178">
        <v>113317660</v>
      </c>
      <c r="I213" s="179" t="s">
        <v>20</v>
      </c>
      <c r="J213" s="179" t="s">
        <v>21</v>
      </c>
      <c r="K213" s="168" t="s">
        <v>702</v>
      </c>
      <c r="L213" s="172">
        <f t="shared" si="44"/>
        <v>0.9493671154169615</v>
      </c>
      <c r="M213" s="173">
        <v>107580060</v>
      </c>
      <c r="N213" s="173">
        <f t="shared" si="45"/>
        <v>5737600</v>
      </c>
      <c r="O213" s="212">
        <v>0</v>
      </c>
      <c r="P213" s="212">
        <v>0</v>
      </c>
      <c r="Q213" s="173">
        <v>0</v>
      </c>
      <c r="R213" s="174">
        <f>VLOOKUP(A213,'[2]PAA APROBADO2023'!$AY$4:$DU$922,50,0)</f>
        <v>136</v>
      </c>
      <c r="S213" s="173">
        <f t="shared" si="43"/>
        <v>113317660</v>
      </c>
      <c r="T213" s="175" t="str">
        <f>VLOOKUP(A213,'[2]PAA APROBADO2023'!$AY$4:$DU$922,35,0)</f>
        <v>N/A</v>
      </c>
      <c r="U213" s="168" t="s">
        <v>830</v>
      </c>
    </row>
    <row r="214" spans="1:21" ht="77.099999999999994" customHeight="1" x14ac:dyDescent="0.25">
      <c r="A214" s="42" t="s">
        <v>844</v>
      </c>
      <c r="B214" s="41">
        <v>455</v>
      </c>
      <c r="C214" s="42" t="s">
        <v>845</v>
      </c>
      <c r="D214" s="42" t="s">
        <v>831</v>
      </c>
      <c r="E214" s="115">
        <v>44985</v>
      </c>
      <c r="F214" s="43">
        <v>44986</v>
      </c>
      <c r="G214" s="44">
        <f>VLOOKUP(A214,'[2]PAA APROBADO2023'!$AY$4:$DU$922,57,0)</f>
        <v>45427</v>
      </c>
      <c r="H214" s="45">
        <v>45339959</v>
      </c>
      <c r="I214" s="46" t="s">
        <v>20</v>
      </c>
      <c r="J214" s="46" t="s">
        <v>21</v>
      </c>
      <c r="K214" s="42" t="s">
        <v>727</v>
      </c>
      <c r="L214" s="47">
        <f t="shared" si="44"/>
        <v>0.97087383779945635</v>
      </c>
      <c r="M214" s="48">
        <v>44019380</v>
      </c>
      <c r="N214" s="48">
        <f t="shared" si="45"/>
        <v>1320579</v>
      </c>
      <c r="O214" s="41">
        <v>0</v>
      </c>
      <c r="P214" s="41">
        <v>0</v>
      </c>
      <c r="Q214" s="48">
        <v>0</v>
      </c>
      <c r="R214" s="50">
        <f>VLOOKUP(A214,'[2]PAA APROBADO2023'!$AY$4:$DU$922,50,0)</f>
        <v>136</v>
      </c>
      <c r="S214" s="48">
        <f t="shared" si="43"/>
        <v>45339959</v>
      </c>
      <c r="T214" s="51" t="str">
        <f>VLOOKUP(A214,'[2]PAA APROBADO2023'!$AY$4:$DU$922,35,0)</f>
        <v>N/A</v>
      </c>
      <c r="U214" s="42" t="s">
        <v>846</v>
      </c>
    </row>
    <row r="215" spans="1:21" ht="77.099999999999994" customHeight="1" x14ac:dyDescent="0.25">
      <c r="A215" s="42" t="s">
        <v>847</v>
      </c>
      <c r="B215" s="41">
        <v>456</v>
      </c>
      <c r="C215" s="42" t="s">
        <v>848</v>
      </c>
      <c r="D215" s="42" t="s">
        <v>831</v>
      </c>
      <c r="E215" s="115">
        <v>44985</v>
      </c>
      <c r="F215" s="43">
        <v>44986</v>
      </c>
      <c r="G215" s="44">
        <f>VLOOKUP(A215,'[2]PAA APROBADO2023'!$AY$4:$DU$922,57,0)</f>
        <v>45427</v>
      </c>
      <c r="H215" s="45">
        <v>45339959</v>
      </c>
      <c r="I215" s="46" t="s">
        <v>20</v>
      </c>
      <c r="J215" s="46" t="s">
        <v>21</v>
      </c>
      <c r="K215" s="42" t="s">
        <v>727</v>
      </c>
      <c r="L215" s="47">
        <f t="shared" si="44"/>
        <v>0.97087383779945635</v>
      </c>
      <c r="M215" s="48">
        <v>44019380</v>
      </c>
      <c r="N215" s="48">
        <f t="shared" si="45"/>
        <v>1320579</v>
      </c>
      <c r="O215" s="41">
        <v>0</v>
      </c>
      <c r="P215" s="41">
        <v>0</v>
      </c>
      <c r="Q215" s="48">
        <v>0</v>
      </c>
      <c r="R215" s="50">
        <f>VLOOKUP(A215,'[2]PAA APROBADO2023'!$AY$4:$DU$922,50,0)</f>
        <v>136</v>
      </c>
      <c r="S215" s="48">
        <f t="shared" si="43"/>
        <v>45339959</v>
      </c>
      <c r="T215" s="51" t="str">
        <f>VLOOKUP(A215,'[2]PAA APROBADO2023'!$AY$4:$DU$922,35,0)</f>
        <v>N/A</v>
      </c>
      <c r="U215" s="42" t="s">
        <v>849</v>
      </c>
    </row>
    <row r="216" spans="1:21" ht="77.099999999999994" customHeight="1" x14ac:dyDescent="0.25">
      <c r="A216" s="42" t="s">
        <v>850</v>
      </c>
      <c r="B216" s="41">
        <v>468</v>
      </c>
      <c r="C216" s="42" t="s">
        <v>851</v>
      </c>
      <c r="D216" s="42" t="s">
        <v>852</v>
      </c>
      <c r="E216" s="115">
        <v>44985</v>
      </c>
      <c r="F216" s="43">
        <v>44986</v>
      </c>
      <c r="G216" s="44">
        <f>VLOOKUP(A216,'[2]PAA APROBADO2023'!$AY$4:$DU$922,57,0)</f>
        <v>45427</v>
      </c>
      <c r="H216" s="45">
        <v>45339959</v>
      </c>
      <c r="I216" s="46" t="s">
        <v>20</v>
      </c>
      <c r="J216" s="46" t="s">
        <v>21</v>
      </c>
      <c r="K216" s="42" t="s">
        <v>727</v>
      </c>
      <c r="L216" s="47">
        <f t="shared" si="44"/>
        <v>0.97087383779945635</v>
      </c>
      <c r="M216" s="48">
        <v>44019380</v>
      </c>
      <c r="N216" s="48">
        <f t="shared" si="45"/>
        <v>1320579</v>
      </c>
      <c r="O216" s="41">
        <v>0</v>
      </c>
      <c r="P216" s="41">
        <v>0</v>
      </c>
      <c r="Q216" s="48">
        <v>0</v>
      </c>
      <c r="R216" s="50">
        <f>VLOOKUP(A216,'[2]PAA APROBADO2023'!$AY$4:$DU$922,50,0)</f>
        <v>136</v>
      </c>
      <c r="S216" s="48">
        <f t="shared" si="43"/>
        <v>45339959</v>
      </c>
      <c r="T216" s="51" t="str">
        <f>VLOOKUP(A216,'[2]PAA APROBADO2023'!$AY$4:$DU$922,35,0)</f>
        <v>N/A</v>
      </c>
      <c r="U216" s="42" t="s">
        <v>853</v>
      </c>
    </row>
    <row r="217" spans="1:21" ht="77.099999999999994" customHeight="1" x14ac:dyDescent="0.25">
      <c r="A217" s="13" t="s">
        <v>860</v>
      </c>
      <c r="B217" s="14">
        <v>478</v>
      </c>
      <c r="C217" s="13" t="s">
        <v>861</v>
      </c>
      <c r="D217" s="13" t="s">
        <v>638</v>
      </c>
      <c r="E217" s="16">
        <v>44985</v>
      </c>
      <c r="F217" s="16">
        <v>44986</v>
      </c>
      <c r="G217" s="38">
        <f>VLOOKUP(A217,'[2]PAA APROBADO2023'!$AY$4:$DU$922,57,0)</f>
        <v>45443</v>
      </c>
      <c r="H217" s="3">
        <v>76806246</v>
      </c>
      <c r="I217" s="17" t="s">
        <v>20</v>
      </c>
      <c r="J217" s="17" t="s">
        <v>21</v>
      </c>
      <c r="K217" s="13" t="s">
        <v>698</v>
      </c>
      <c r="L217" s="22">
        <f t="shared" si="44"/>
        <v>0.90909090909090906</v>
      </c>
      <c r="M217" s="4">
        <v>69823860</v>
      </c>
      <c r="N217" s="4">
        <f t="shared" si="45"/>
        <v>6982386</v>
      </c>
      <c r="O217" s="14">
        <v>0</v>
      </c>
      <c r="P217" s="14">
        <v>0</v>
      </c>
      <c r="Q217" s="4">
        <v>0</v>
      </c>
      <c r="R217" s="39">
        <f>VLOOKUP(A217,'[2]PAA APROBADO2023'!$AY$4:$DU$922,50,0)</f>
        <v>152</v>
      </c>
      <c r="S217" s="4">
        <f t="shared" si="43"/>
        <v>76806246</v>
      </c>
      <c r="T217" s="40" t="str">
        <f>VLOOKUP(A217,'[2]PAA APROBADO2023'!$AY$4:$DU$922,35,0)</f>
        <v>N/A</v>
      </c>
      <c r="U217" s="13" t="s">
        <v>862</v>
      </c>
    </row>
    <row r="218" spans="1:21" ht="77.099999999999994" customHeight="1" x14ac:dyDescent="0.25">
      <c r="A218" s="157" t="s">
        <v>854</v>
      </c>
      <c r="B218" s="213">
        <v>471</v>
      </c>
      <c r="C218" s="157" t="s">
        <v>121</v>
      </c>
      <c r="D218" s="157" t="s">
        <v>547</v>
      </c>
      <c r="E218" s="166">
        <v>44985</v>
      </c>
      <c r="F218" s="158">
        <v>44987</v>
      </c>
      <c r="G218" s="159">
        <f>VLOOKUP(A218,'[2]PAA APROBADO2023'!$AY$4:$DU$922,57,0)</f>
        <v>45427</v>
      </c>
      <c r="H218" s="160">
        <v>55737654</v>
      </c>
      <c r="I218" s="161" t="s">
        <v>20</v>
      </c>
      <c r="J218" s="161" t="s">
        <v>21</v>
      </c>
      <c r="K218" s="157" t="s">
        <v>684</v>
      </c>
      <c r="L218" s="162">
        <f t="shared" si="44"/>
        <v>0.97385602199906007</v>
      </c>
      <c r="M218" s="163">
        <v>54280450</v>
      </c>
      <c r="N218" s="163">
        <f t="shared" si="45"/>
        <v>1457204</v>
      </c>
      <c r="O218" s="213">
        <v>0</v>
      </c>
      <c r="P218" s="213">
        <v>0</v>
      </c>
      <c r="Q218" s="163">
        <v>0</v>
      </c>
      <c r="R218" s="164">
        <f>VLOOKUP(A218,'[2]PAA APROBADO2023'!$AY$4:$DU$922,50,0)</f>
        <v>136</v>
      </c>
      <c r="S218" s="163">
        <f t="shared" si="43"/>
        <v>55737654</v>
      </c>
      <c r="T218" s="165" t="str">
        <f>VLOOKUP(A218,'[2]PAA APROBADO2023'!$AY$4:$DU$922,35,0)</f>
        <v>Luisa Fernanda Olarte Lopez</v>
      </c>
      <c r="U218" s="157" t="s">
        <v>855</v>
      </c>
    </row>
    <row r="219" spans="1:21" ht="77.099999999999994" customHeight="1" x14ac:dyDescent="0.25">
      <c r="A219" s="42" t="s">
        <v>856</v>
      </c>
      <c r="B219" s="41">
        <v>477</v>
      </c>
      <c r="C219" s="42" t="s">
        <v>857</v>
      </c>
      <c r="D219" s="42" t="s">
        <v>858</v>
      </c>
      <c r="E219" s="43">
        <v>44985</v>
      </c>
      <c r="F219" s="43">
        <v>44987</v>
      </c>
      <c r="G219" s="44">
        <f>VLOOKUP(A219,'[2]PAA APROBADO2023'!$AY$4:$DU$922,57,0)</f>
        <v>45443</v>
      </c>
      <c r="H219" s="45">
        <v>38403123</v>
      </c>
      <c r="I219" s="46" t="s">
        <v>20</v>
      </c>
      <c r="J219" s="46" t="s">
        <v>21</v>
      </c>
      <c r="K219" s="42" t="s">
        <v>698</v>
      </c>
      <c r="L219" s="47">
        <f t="shared" si="44"/>
        <v>0.90909083097226229</v>
      </c>
      <c r="M219" s="48">
        <v>34911927</v>
      </c>
      <c r="N219" s="48">
        <f t="shared" si="45"/>
        <v>3491196</v>
      </c>
      <c r="O219" s="41">
        <v>0</v>
      </c>
      <c r="P219" s="41">
        <v>0</v>
      </c>
      <c r="Q219" s="48">
        <v>0</v>
      </c>
      <c r="R219" s="50">
        <f>VLOOKUP(A219,'[2]PAA APROBADO2023'!$AY$4:$DU$922,50,0)</f>
        <v>152</v>
      </c>
      <c r="S219" s="48">
        <f t="shared" si="43"/>
        <v>38403123</v>
      </c>
      <c r="T219" s="51" t="str">
        <f>VLOOKUP(A219,'[2]PAA APROBADO2023'!$AY$4:$DU$922,35,0)</f>
        <v>N/A</v>
      </c>
      <c r="U219" s="42" t="s">
        <v>859</v>
      </c>
    </row>
    <row r="220" spans="1:21" ht="77.099999999999994" customHeight="1" x14ac:dyDescent="0.25">
      <c r="A220" s="168" t="s">
        <v>836</v>
      </c>
      <c r="B220" s="212">
        <v>420</v>
      </c>
      <c r="C220" s="168" t="s">
        <v>837</v>
      </c>
      <c r="D220" s="168" t="s">
        <v>838</v>
      </c>
      <c r="E220" s="169">
        <v>44985</v>
      </c>
      <c r="F220" s="177">
        <v>44988</v>
      </c>
      <c r="G220" s="170">
        <f>VLOOKUP(A220,'[2]PAA APROBADO2023'!$AY$4:$DU$922,57,0)</f>
        <v>45427</v>
      </c>
      <c r="H220" s="178">
        <v>113317660</v>
      </c>
      <c r="I220" s="179" t="s">
        <v>20</v>
      </c>
      <c r="J220" s="179" t="s">
        <v>21</v>
      </c>
      <c r="K220" s="168" t="s">
        <v>702</v>
      </c>
      <c r="L220" s="172">
        <f t="shared" si="44"/>
        <v>0.94620250718202259</v>
      </c>
      <c r="M220" s="173">
        <v>107221454</v>
      </c>
      <c r="N220" s="173">
        <f t="shared" si="45"/>
        <v>6096206</v>
      </c>
      <c r="O220" s="212">
        <v>0</v>
      </c>
      <c r="P220" s="212">
        <v>0</v>
      </c>
      <c r="Q220" s="173">
        <v>0</v>
      </c>
      <c r="R220" s="174">
        <f>VLOOKUP(A220,'[2]PAA APROBADO2023'!$AY$4:$DU$922,50,0)</f>
        <v>136</v>
      </c>
      <c r="S220" s="173">
        <f t="shared" si="43"/>
        <v>113317660</v>
      </c>
      <c r="T220" s="175" t="str">
        <f>VLOOKUP(A220,'[2]PAA APROBADO2023'!$AY$4:$DU$922,35,0)</f>
        <v>N/A</v>
      </c>
      <c r="U220" s="168" t="s">
        <v>839</v>
      </c>
    </row>
    <row r="221" spans="1:21" ht="77.099999999999994" customHeight="1" x14ac:dyDescent="0.25">
      <c r="A221" s="42" t="s">
        <v>840</v>
      </c>
      <c r="B221" s="41">
        <v>426</v>
      </c>
      <c r="C221" s="42" t="s">
        <v>841</v>
      </c>
      <c r="D221" s="42" t="s">
        <v>842</v>
      </c>
      <c r="E221" s="43">
        <v>44985</v>
      </c>
      <c r="F221" s="43">
        <v>44988</v>
      </c>
      <c r="G221" s="44">
        <f>VLOOKUP(A221,'[2]PAA APROBADO2023'!$AY$4:$DU$922,57,0)</f>
        <v>45443</v>
      </c>
      <c r="H221" s="45">
        <v>121888206</v>
      </c>
      <c r="I221" s="46" t="s">
        <v>20</v>
      </c>
      <c r="J221" s="46" t="s">
        <v>21</v>
      </c>
      <c r="K221" s="42" t="s">
        <v>22</v>
      </c>
      <c r="L221" s="47">
        <f t="shared" si="44"/>
        <v>0.90606055847601863</v>
      </c>
      <c r="M221" s="48">
        <v>110438096</v>
      </c>
      <c r="N221" s="48">
        <f t="shared" si="45"/>
        <v>11450110</v>
      </c>
      <c r="O221" s="41">
        <v>0</v>
      </c>
      <c r="P221" s="41">
        <v>0</v>
      </c>
      <c r="Q221" s="48">
        <v>0</v>
      </c>
      <c r="R221" s="50">
        <f>VLOOKUP(A221,'[2]PAA APROBADO2023'!$AY$4:$DU$922,50,0)</f>
        <v>152</v>
      </c>
      <c r="S221" s="48">
        <f t="shared" si="43"/>
        <v>121888206</v>
      </c>
      <c r="T221" s="51" t="str">
        <f>VLOOKUP(A221,'[2]PAA APROBADO2023'!$AY$4:$DU$922,35,0)</f>
        <v>N/A</v>
      </c>
      <c r="U221" s="42" t="s">
        <v>843</v>
      </c>
    </row>
    <row r="222" spans="1:21" ht="77.099999999999994" customHeight="1" x14ac:dyDescent="0.25">
      <c r="A222" s="129" t="s">
        <v>872</v>
      </c>
      <c r="B222" s="119">
        <v>479</v>
      </c>
      <c r="C222" s="129" t="s">
        <v>873</v>
      </c>
      <c r="D222" s="129" t="s">
        <v>870</v>
      </c>
      <c r="E222" s="130">
        <v>44986</v>
      </c>
      <c r="F222" s="133">
        <v>44988</v>
      </c>
      <c r="G222" s="131">
        <f>VLOOKUP(A222,'[2]PAA APROBADO2023'!$AY$4:$DU$922,57,0)</f>
        <v>45427</v>
      </c>
      <c r="H222" s="134">
        <v>88539694</v>
      </c>
      <c r="I222" s="135" t="s">
        <v>20</v>
      </c>
      <c r="J222" s="135" t="s">
        <v>21</v>
      </c>
      <c r="K222" s="129" t="s">
        <v>754</v>
      </c>
      <c r="L222" s="125">
        <f t="shared" si="44"/>
        <v>0.97394113424426332</v>
      </c>
      <c r="M222" s="123">
        <v>86232450</v>
      </c>
      <c r="N222" s="123">
        <f t="shared" si="45"/>
        <v>2307244</v>
      </c>
      <c r="O222" s="119">
        <v>0</v>
      </c>
      <c r="P222" s="119">
        <v>0</v>
      </c>
      <c r="Q222" s="123">
        <v>0</v>
      </c>
      <c r="R222" s="118">
        <f>VLOOKUP(A222,'[2]PAA APROBADO2023'!$AY$4:$DU$922,50,0)</f>
        <v>136</v>
      </c>
      <c r="S222" s="123">
        <f t="shared" si="43"/>
        <v>88539694</v>
      </c>
      <c r="T222" s="121" t="str">
        <f>VLOOKUP(A222,'[2]PAA APROBADO2023'!$AY$4:$DU$922,35,0)</f>
        <v>N/A</v>
      </c>
      <c r="U222" s="129" t="s">
        <v>874</v>
      </c>
    </row>
    <row r="223" spans="1:21" ht="77.099999999999994" customHeight="1" x14ac:dyDescent="0.25">
      <c r="A223" s="42" t="s">
        <v>875</v>
      </c>
      <c r="B223" s="41">
        <v>474</v>
      </c>
      <c r="C223" s="42" t="s">
        <v>876</v>
      </c>
      <c r="D223" s="42" t="s">
        <v>877</v>
      </c>
      <c r="E223" s="115">
        <v>44988</v>
      </c>
      <c r="F223" s="43">
        <v>44991</v>
      </c>
      <c r="G223" s="44">
        <f>VLOOKUP(A223,'[2]PAA APROBADO2023'!$AY$4:$DU$922,57,0)</f>
        <v>45427</v>
      </c>
      <c r="H223" s="45">
        <v>45339959</v>
      </c>
      <c r="I223" s="46" t="s">
        <v>20</v>
      </c>
      <c r="J223" s="46" t="s">
        <v>21</v>
      </c>
      <c r="K223" s="42" t="s">
        <v>727</v>
      </c>
      <c r="L223" s="47">
        <f t="shared" si="44"/>
        <v>0.95792870037663691</v>
      </c>
      <c r="M223" s="48">
        <v>43432448</v>
      </c>
      <c r="N223" s="48">
        <f t="shared" si="45"/>
        <v>1907511</v>
      </c>
      <c r="O223" s="41">
        <v>0</v>
      </c>
      <c r="P223" s="41">
        <v>0</v>
      </c>
      <c r="Q223" s="48">
        <v>0</v>
      </c>
      <c r="R223" s="50">
        <f>VLOOKUP(A223,'[2]PAA APROBADO2023'!$AY$4:$DU$922,50,0)</f>
        <v>136</v>
      </c>
      <c r="S223" s="48">
        <f t="shared" si="43"/>
        <v>45339959</v>
      </c>
      <c r="T223" s="51" t="str">
        <f>VLOOKUP(A223,'[2]PAA APROBADO2023'!$AY$4:$DU$922,35,0)</f>
        <v>N/A</v>
      </c>
      <c r="U223" s="42" t="s">
        <v>878</v>
      </c>
    </row>
    <row r="224" spans="1:21" ht="77.099999999999994" customHeight="1" x14ac:dyDescent="0.25">
      <c r="A224" s="42" t="s">
        <v>863</v>
      </c>
      <c r="B224" s="41">
        <v>462</v>
      </c>
      <c r="C224" s="42" t="s">
        <v>864</v>
      </c>
      <c r="D224" s="42" t="s">
        <v>865</v>
      </c>
      <c r="E224" s="115">
        <v>44986</v>
      </c>
      <c r="F224" s="43">
        <v>44992</v>
      </c>
      <c r="G224" s="44">
        <f>VLOOKUP(A224,'[2]PAA APROBADO2023'!$AY$4:$DU$922,57,0)</f>
        <v>45397</v>
      </c>
      <c r="H224" s="45">
        <v>12420000000</v>
      </c>
      <c r="I224" s="46" t="s">
        <v>866</v>
      </c>
      <c r="J224" s="42" t="s">
        <v>21</v>
      </c>
      <c r="K224" s="42" t="s">
        <v>734</v>
      </c>
      <c r="L224" s="47">
        <f>M224/S224</f>
        <v>0.91304347826086951</v>
      </c>
      <c r="M224" s="48">
        <v>17010000000</v>
      </c>
      <c r="N224" s="48">
        <f>+S224-M224</f>
        <v>1620000000</v>
      </c>
      <c r="O224" s="41">
        <v>2</v>
      </c>
      <c r="P224" s="41">
        <v>2</v>
      </c>
      <c r="Q224" s="48">
        <v>6210000000</v>
      </c>
      <c r="R224" s="50">
        <f>VLOOKUP(A224,'[2]PAA APROBADO2023'!$AY$4:$DU$922,50,0)</f>
        <v>137</v>
      </c>
      <c r="S224" s="48">
        <f t="shared" ref="S224:S233" si="46">H224+Q224</f>
        <v>18630000000</v>
      </c>
      <c r="T224" s="51" t="str">
        <f>VLOOKUP(A224,'[2]PAA APROBADO2023'!$AY$4:$DU$922,35,0)</f>
        <v>N/A</v>
      </c>
      <c r="U224" s="42" t="s">
        <v>867</v>
      </c>
    </row>
    <row r="225" spans="1:21" ht="77.099999999999994" customHeight="1" x14ac:dyDescent="0.25">
      <c r="A225" s="129" t="s">
        <v>868</v>
      </c>
      <c r="B225" s="119">
        <v>463</v>
      </c>
      <c r="C225" s="129" t="s">
        <v>869</v>
      </c>
      <c r="D225" s="129" t="s">
        <v>870</v>
      </c>
      <c r="E225" s="130">
        <v>44986</v>
      </c>
      <c r="F225" s="133">
        <v>44992</v>
      </c>
      <c r="G225" s="131">
        <f>VLOOKUP(A225,'[2]PAA APROBADO2023'!$AY$4:$DU$922,57,0)</f>
        <v>45443</v>
      </c>
      <c r="H225" s="134">
        <v>88539694</v>
      </c>
      <c r="I225" s="135" t="s">
        <v>20</v>
      </c>
      <c r="J225" s="135" t="s">
        <v>21</v>
      </c>
      <c r="K225" s="129" t="s">
        <v>754</v>
      </c>
      <c r="L225" s="125">
        <f>+M225/H225</f>
        <v>0.96091185948756497</v>
      </c>
      <c r="M225" s="123">
        <v>85078842</v>
      </c>
      <c r="N225" s="123">
        <f>+H225-M225</f>
        <v>3460852</v>
      </c>
      <c r="O225" s="119">
        <v>0</v>
      </c>
      <c r="P225" s="119">
        <v>0</v>
      </c>
      <c r="Q225" s="123">
        <v>0</v>
      </c>
      <c r="R225" s="118">
        <f>VLOOKUP(A225,'[2]PAA APROBADO2023'!$AY$4:$DU$922,50,0)</f>
        <v>152</v>
      </c>
      <c r="S225" s="123">
        <f t="shared" si="46"/>
        <v>88539694</v>
      </c>
      <c r="T225" s="121" t="str">
        <f>VLOOKUP(A225,'[2]PAA APROBADO2023'!$AY$4:$DU$922,35,0)</f>
        <v>N/A</v>
      </c>
      <c r="U225" s="129" t="s">
        <v>871</v>
      </c>
    </row>
    <row r="226" spans="1:21" ht="77.099999999999994" customHeight="1" x14ac:dyDescent="0.25">
      <c r="A226" s="129" t="s">
        <v>879</v>
      </c>
      <c r="B226" s="119">
        <v>464</v>
      </c>
      <c r="C226" s="129" t="s">
        <v>880</v>
      </c>
      <c r="D226" s="129" t="s">
        <v>870</v>
      </c>
      <c r="E226" s="130">
        <v>44992</v>
      </c>
      <c r="F226" s="133">
        <v>44998</v>
      </c>
      <c r="G226" s="131">
        <f>VLOOKUP(A226,'[2]PAA APROBADO2023'!$AY$4:$DU$922,57,0)</f>
        <v>45427</v>
      </c>
      <c r="H226" s="134">
        <v>88539694</v>
      </c>
      <c r="I226" s="135" t="s">
        <v>20</v>
      </c>
      <c r="J226" s="135" t="s">
        <v>21</v>
      </c>
      <c r="K226" s="129" t="s">
        <v>754</v>
      </c>
      <c r="L226" s="125">
        <f>+M226/H226</f>
        <v>0.94136794735251739</v>
      </c>
      <c r="M226" s="123">
        <v>83348430</v>
      </c>
      <c r="N226" s="123">
        <f>+H226-M226</f>
        <v>5191264</v>
      </c>
      <c r="O226" s="119">
        <v>0</v>
      </c>
      <c r="P226" s="119">
        <v>0</v>
      </c>
      <c r="Q226" s="123">
        <v>0</v>
      </c>
      <c r="R226" s="118">
        <f>VLOOKUP(A226,'[2]PAA APROBADO2023'!$AY$4:$DU$922,50,0)</f>
        <v>136</v>
      </c>
      <c r="S226" s="123">
        <f t="shared" si="46"/>
        <v>88539694</v>
      </c>
      <c r="T226" s="121" t="str">
        <f>VLOOKUP(A226,'[2]PAA APROBADO2023'!$AY$4:$DU$922,35,0)</f>
        <v>N/A</v>
      </c>
      <c r="U226" s="129" t="s">
        <v>881</v>
      </c>
    </row>
    <row r="227" spans="1:21" ht="77.099999999999994" customHeight="1" x14ac:dyDescent="0.25">
      <c r="A227" s="42" t="s">
        <v>882</v>
      </c>
      <c r="B227" s="41">
        <v>515</v>
      </c>
      <c r="C227" s="42" t="s">
        <v>883</v>
      </c>
      <c r="D227" s="42" t="s">
        <v>884</v>
      </c>
      <c r="E227" s="43">
        <v>44995</v>
      </c>
      <c r="F227" s="43">
        <v>44998</v>
      </c>
      <c r="G227" s="44">
        <f>VLOOKUP(A227,'[2]PAA APROBADO2023'!$AY$4:$DU$922,57,0)</f>
        <v>45427</v>
      </c>
      <c r="H227" s="45">
        <v>100000000</v>
      </c>
      <c r="I227" s="46" t="s">
        <v>20</v>
      </c>
      <c r="J227" s="46" t="s">
        <v>21</v>
      </c>
      <c r="K227" s="42" t="s">
        <v>698</v>
      </c>
      <c r="L227" s="47">
        <f>+M227/H227</f>
        <v>0.96333327000000002</v>
      </c>
      <c r="M227" s="48">
        <v>96333327</v>
      </c>
      <c r="N227" s="48">
        <f>+H227-M227</f>
        <v>3666673</v>
      </c>
      <c r="O227" s="41">
        <v>0</v>
      </c>
      <c r="P227" s="41">
        <v>0</v>
      </c>
      <c r="Q227" s="48">
        <v>0</v>
      </c>
      <c r="R227" s="50">
        <f>VLOOKUP(A227,'[2]PAA APROBADO2023'!$AY$4:$DU$922,50,0)</f>
        <v>136</v>
      </c>
      <c r="S227" s="48">
        <f t="shared" si="46"/>
        <v>100000000</v>
      </c>
      <c r="T227" s="51" t="str">
        <f>VLOOKUP(A227,'[2]PAA APROBADO2023'!$AY$4:$DU$922,35,0)</f>
        <v>N/A</v>
      </c>
      <c r="U227" s="42" t="s">
        <v>885</v>
      </c>
    </row>
    <row r="228" spans="1:21" ht="77.099999999999994" customHeight="1" x14ac:dyDescent="0.25">
      <c r="A228" s="80" t="s">
        <v>893</v>
      </c>
      <c r="B228" s="66">
        <v>539</v>
      </c>
      <c r="C228" s="80" t="s">
        <v>894</v>
      </c>
      <c r="D228" s="80" t="s">
        <v>895</v>
      </c>
      <c r="E228" s="87">
        <v>45010</v>
      </c>
      <c r="F228" s="87">
        <v>45011</v>
      </c>
      <c r="G228" s="82">
        <f>VLOOKUP(A228,'[2]PAA APROBADO2023'!$AY$4:$DU$922,57,0)</f>
        <v>45377</v>
      </c>
      <c r="H228" s="86">
        <v>1296284060</v>
      </c>
      <c r="I228" s="85" t="s">
        <v>20</v>
      </c>
      <c r="J228" s="85" t="s">
        <v>23</v>
      </c>
      <c r="K228" s="80" t="s">
        <v>738</v>
      </c>
      <c r="L228" s="70">
        <f>+M228/H228</f>
        <v>0.99990030965898014</v>
      </c>
      <c r="M228" s="69">
        <v>1296154833</v>
      </c>
      <c r="N228" s="69">
        <f>+H228-M228</f>
        <v>129227</v>
      </c>
      <c r="O228" s="66">
        <v>0</v>
      </c>
      <c r="P228" s="66">
        <v>0</v>
      </c>
      <c r="Q228" s="69">
        <v>0</v>
      </c>
      <c r="R228" s="77">
        <f>VLOOKUP(A228,'[2]PAA APROBADO2023'!$AY$4:$DU$922,50,0)</f>
        <v>0</v>
      </c>
      <c r="S228" s="69">
        <f t="shared" si="46"/>
        <v>1296284060</v>
      </c>
      <c r="T228" s="74" t="str">
        <f>VLOOKUP(A228,'[2]PAA APROBADO2023'!$AY$4:$DU$922,35,0)</f>
        <v>N/A</v>
      </c>
      <c r="U228" s="80" t="s">
        <v>896</v>
      </c>
    </row>
    <row r="229" spans="1:21" ht="77.099999999999994" customHeight="1" x14ac:dyDescent="0.25">
      <c r="A229" s="80" t="s">
        <v>897</v>
      </c>
      <c r="B229" s="66">
        <v>540</v>
      </c>
      <c r="C229" s="80" t="s">
        <v>25</v>
      </c>
      <c r="D229" s="80" t="s">
        <v>895</v>
      </c>
      <c r="E229" s="87">
        <v>45010</v>
      </c>
      <c r="F229" s="87">
        <v>45011</v>
      </c>
      <c r="G229" s="82">
        <f>VLOOKUP(A229,'[2]PAA APROBADO2023'!$AY$4:$DU$922,57,0)</f>
        <v>45377</v>
      </c>
      <c r="H229" s="86">
        <v>182261944</v>
      </c>
      <c r="I229" s="85" t="s">
        <v>20</v>
      </c>
      <c r="J229" s="85" t="s">
        <v>23</v>
      </c>
      <c r="K229" s="80" t="s">
        <v>738</v>
      </c>
      <c r="L229" s="70">
        <f>+M229/H229</f>
        <v>1</v>
      </c>
      <c r="M229" s="69">
        <v>182261944</v>
      </c>
      <c r="N229" s="69">
        <f>+H229-M229</f>
        <v>0</v>
      </c>
      <c r="O229" s="66">
        <v>0</v>
      </c>
      <c r="P229" s="66">
        <v>0</v>
      </c>
      <c r="Q229" s="69">
        <v>0</v>
      </c>
      <c r="R229" s="77">
        <f>VLOOKUP(A229,'[2]PAA APROBADO2023'!$AY$4:$DU$922,50,0)</f>
        <v>0</v>
      </c>
      <c r="S229" s="69">
        <f t="shared" si="46"/>
        <v>182261944</v>
      </c>
      <c r="T229" s="74" t="str">
        <f>VLOOKUP(A229,'[2]PAA APROBADO2023'!$AY$4:$DU$922,35,0)</f>
        <v>N/A</v>
      </c>
      <c r="U229" s="80" t="s">
        <v>896</v>
      </c>
    </row>
    <row r="230" spans="1:21" ht="77.099999999999994" customHeight="1" x14ac:dyDescent="0.25">
      <c r="A230" s="129" t="s">
        <v>887</v>
      </c>
      <c r="B230" s="119">
        <v>533</v>
      </c>
      <c r="C230" s="129" t="s">
        <v>888</v>
      </c>
      <c r="D230" s="129" t="s">
        <v>173</v>
      </c>
      <c r="E230" s="133">
        <v>45006</v>
      </c>
      <c r="F230" s="133">
        <v>45012</v>
      </c>
      <c r="G230" s="131">
        <f>VLOOKUP(A230,'[2]PAA APROBADO2023'!$AY$4:$DU$922,57,0)</f>
        <v>45351</v>
      </c>
      <c r="H230" s="134">
        <v>27550048</v>
      </c>
      <c r="I230" s="135" t="s">
        <v>20</v>
      </c>
      <c r="J230" s="135" t="s">
        <v>21</v>
      </c>
      <c r="K230" s="129" t="s">
        <v>692</v>
      </c>
      <c r="L230" s="125">
        <f>M230/S230</f>
        <v>0.80758839892343492</v>
      </c>
      <c r="M230" s="123">
        <v>31306879</v>
      </c>
      <c r="N230" s="123">
        <f>S230-M230</f>
        <v>7459006</v>
      </c>
      <c r="O230" s="119">
        <v>0</v>
      </c>
      <c r="P230" s="119">
        <v>0</v>
      </c>
      <c r="Q230" s="123">
        <f>3756831+7459006</f>
        <v>11215837</v>
      </c>
      <c r="R230" s="118">
        <f>VLOOKUP(A230,'[2]PAA APROBADO2023'!$AY$4:$DU$922,50,0)</f>
        <v>106</v>
      </c>
      <c r="S230" s="123">
        <f t="shared" si="46"/>
        <v>38765885</v>
      </c>
      <c r="T230" s="121" t="str">
        <f>VLOOKUP(A230,'[2]PAA APROBADO2023'!$AY$4:$DU$922,35,0)</f>
        <v>N/A</v>
      </c>
      <c r="U230" s="129" t="s">
        <v>889</v>
      </c>
    </row>
    <row r="231" spans="1:21" ht="77.099999999999994" customHeight="1" x14ac:dyDescent="0.25">
      <c r="A231" s="129" t="s">
        <v>890</v>
      </c>
      <c r="B231" s="119">
        <v>534</v>
      </c>
      <c r="C231" s="129" t="s">
        <v>891</v>
      </c>
      <c r="D231" s="129" t="s">
        <v>173</v>
      </c>
      <c r="E231" s="133">
        <v>45007</v>
      </c>
      <c r="F231" s="133">
        <v>45012</v>
      </c>
      <c r="G231" s="131">
        <f>VLOOKUP(A231,'[2]PAA APROBADO2023'!$AY$4:$DU$922,57,0)</f>
        <v>45346</v>
      </c>
      <c r="H231" s="134">
        <v>27550048</v>
      </c>
      <c r="I231" s="135" t="s">
        <v>20</v>
      </c>
      <c r="J231" s="135" t="s">
        <v>21</v>
      </c>
      <c r="K231" s="129" t="s">
        <v>692</v>
      </c>
      <c r="L231" s="125">
        <f>M231/S231</f>
        <v>0.80758839892343492</v>
      </c>
      <c r="M231" s="123">
        <v>31306879</v>
      </c>
      <c r="N231" s="123">
        <f>S231-M231</f>
        <v>7459006</v>
      </c>
      <c r="O231" s="119">
        <v>0</v>
      </c>
      <c r="P231" s="119">
        <v>0</v>
      </c>
      <c r="Q231" s="123">
        <f>3756831+7459006</f>
        <v>11215837</v>
      </c>
      <c r="R231" s="118">
        <f>VLOOKUP(A231,'[2]PAA APROBADO2023'!$AY$4:$DU$922,50,0)</f>
        <v>101</v>
      </c>
      <c r="S231" s="123">
        <f t="shared" si="46"/>
        <v>38765885</v>
      </c>
      <c r="T231" s="121" t="str">
        <f>VLOOKUP(A231,'[2]PAA APROBADO2023'!$AY$4:$DU$922,35,0)</f>
        <v>N/A</v>
      </c>
      <c r="U231" s="129" t="s">
        <v>892</v>
      </c>
    </row>
    <row r="232" spans="1:21" ht="77.099999999999994" customHeight="1" x14ac:dyDescent="0.25">
      <c r="A232" s="42" t="s">
        <v>902</v>
      </c>
      <c r="B232" s="41">
        <v>529</v>
      </c>
      <c r="C232" s="42" t="s">
        <v>903</v>
      </c>
      <c r="D232" s="42" t="s">
        <v>904</v>
      </c>
      <c r="E232" s="115">
        <v>45015</v>
      </c>
      <c r="F232" s="43">
        <v>45016</v>
      </c>
      <c r="G232" s="44">
        <f>VLOOKUP(A232,'[2]PAA APROBADO2023'!$AY$4:$DU$922,57,0)</f>
        <v>45443</v>
      </c>
      <c r="H232" s="45">
        <v>124468620</v>
      </c>
      <c r="I232" s="46" t="s">
        <v>20</v>
      </c>
      <c r="J232" s="46" t="s">
        <v>21</v>
      </c>
      <c r="K232" s="42" t="s">
        <v>734</v>
      </c>
      <c r="L232" s="47">
        <f t="shared" ref="L232:L255" si="47">+M232/H232</f>
        <v>0.90333333011967198</v>
      </c>
      <c r="M232" s="48">
        <v>112436653</v>
      </c>
      <c r="N232" s="48">
        <f>+H232-M232</f>
        <v>12031967</v>
      </c>
      <c r="O232" s="41">
        <v>0</v>
      </c>
      <c r="P232" s="41">
        <v>0</v>
      </c>
      <c r="Q232" s="48">
        <v>0</v>
      </c>
      <c r="R232" s="50">
        <f>VLOOKUP(A232,'[2]PAA APROBADO2023'!$AY$4:$DU$922,50,0)</f>
        <v>152</v>
      </c>
      <c r="S232" s="48">
        <f t="shared" si="46"/>
        <v>124468620</v>
      </c>
      <c r="T232" s="51" t="str">
        <f>VLOOKUP(A232,'[2]PAA APROBADO2023'!$AY$4:$DU$922,35,0)</f>
        <v>N/A</v>
      </c>
      <c r="U232" s="42" t="s">
        <v>905</v>
      </c>
    </row>
    <row r="233" spans="1:21" ht="77.099999999999994" customHeight="1" x14ac:dyDescent="0.25">
      <c r="A233" s="147" t="s">
        <v>898</v>
      </c>
      <c r="B233" s="211">
        <v>538</v>
      </c>
      <c r="C233" s="147" t="s">
        <v>899</v>
      </c>
      <c r="D233" s="147" t="s">
        <v>900</v>
      </c>
      <c r="E233" s="148">
        <v>45013</v>
      </c>
      <c r="F233" s="154">
        <v>45016</v>
      </c>
      <c r="G233" s="149">
        <f>VLOOKUP(A233,'[2]PAA APROBADO2023'!$AY$4:$DU$922,57,0)</f>
        <v>45550</v>
      </c>
      <c r="H233" s="153">
        <v>40239821053</v>
      </c>
      <c r="I233" s="156">
        <v>20522308737</v>
      </c>
      <c r="J233" s="152" t="s">
        <v>21</v>
      </c>
      <c r="K233" s="147" t="s">
        <v>684</v>
      </c>
      <c r="L233" s="103">
        <f t="shared" si="47"/>
        <v>0.73353985041639191</v>
      </c>
      <c r="M233" s="104">
        <v>29517512316</v>
      </c>
      <c r="N233" s="104">
        <f>+H233-M233</f>
        <v>10722308737</v>
      </c>
      <c r="O233" s="211">
        <v>0</v>
      </c>
      <c r="P233" s="211">
        <v>0</v>
      </c>
      <c r="Q233" s="104">
        <v>0</v>
      </c>
      <c r="R233" s="139">
        <f>VLOOKUP(A233,'[2]PAA APROBADO2023'!$AY$4:$DU$922,50,0)</f>
        <v>199</v>
      </c>
      <c r="S233" s="104">
        <f t="shared" si="46"/>
        <v>40239821053</v>
      </c>
      <c r="T233" s="141" t="str">
        <f>VLOOKUP(A233,'[2]PAA APROBADO2023'!$AY$4:$DU$922,35,0)</f>
        <v>N/A</v>
      </c>
      <c r="U233" s="155" t="s">
        <v>901</v>
      </c>
    </row>
    <row r="234" spans="1:21" ht="77.099999999999994" customHeight="1" x14ac:dyDescent="0.25">
      <c r="A234" s="42" t="s">
        <v>907</v>
      </c>
      <c r="B234" s="42">
        <v>568</v>
      </c>
      <c r="C234" s="42" t="s">
        <v>908</v>
      </c>
      <c r="D234" s="42" t="s">
        <v>909</v>
      </c>
      <c r="E234" s="115">
        <v>45037</v>
      </c>
      <c r="F234" s="43">
        <v>45041</v>
      </c>
      <c r="G234" s="44">
        <f>VLOOKUP(A234,'[2]PAA APROBADO2023'!$AY$4:$DU$922,57,0)</f>
        <v>45397</v>
      </c>
      <c r="H234" s="45">
        <v>37269738</v>
      </c>
      <c r="I234" s="46" t="s">
        <v>20</v>
      </c>
      <c r="J234" s="46" t="s">
        <v>21</v>
      </c>
      <c r="K234" s="42" t="s">
        <v>692</v>
      </c>
      <c r="L234" s="47">
        <f t="shared" si="47"/>
        <v>0.96456677532855206</v>
      </c>
      <c r="M234" s="48">
        <v>35949151</v>
      </c>
      <c r="N234" s="48">
        <f t="shared" ref="N234:N261" si="48">H234-M234</f>
        <v>1320587</v>
      </c>
      <c r="O234" s="46">
        <v>0</v>
      </c>
      <c r="P234" s="46">
        <v>0</v>
      </c>
      <c r="Q234" s="49">
        <v>0</v>
      </c>
      <c r="R234" s="50">
        <f>VLOOKUP(A234,'[2]PAA APROBADO2023'!$AY$4:$DU$922,50,0)</f>
        <v>106</v>
      </c>
      <c r="S234" s="49">
        <v>37269738</v>
      </c>
      <c r="T234" s="51" t="str">
        <f>VLOOKUP(A234,'[2]PAA APROBADO2023'!$AY$4:$DU$922,35,0)</f>
        <v>María José Puerta Londoño</v>
      </c>
      <c r="U234" s="42" t="s">
        <v>910</v>
      </c>
    </row>
    <row r="235" spans="1:21" ht="77.099999999999994" customHeight="1" x14ac:dyDescent="0.25">
      <c r="A235" s="42" t="s">
        <v>911</v>
      </c>
      <c r="B235" s="42">
        <v>569</v>
      </c>
      <c r="C235" s="42" t="s">
        <v>912</v>
      </c>
      <c r="D235" s="42" t="s">
        <v>913</v>
      </c>
      <c r="E235" s="115">
        <v>45037</v>
      </c>
      <c r="F235" s="43">
        <v>45042</v>
      </c>
      <c r="G235" s="44">
        <f>VLOOKUP(A235,'[2]PAA APROBADO2023'!$AY$4:$DU$922,57,0)</f>
        <v>45351</v>
      </c>
      <c r="H235" s="45">
        <v>28207794</v>
      </c>
      <c r="I235" s="46" t="s">
        <v>20</v>
      </c>
      <c r="J235" s="46" t="s">
        <v>21</v>
      </c>
      <c r="K235" s="42" t="s">
        <v>695</v>
      </c>
      <c r="L235" s="47">
        <f>M235/S235</f>
        <v>0.84569530588061925</v>
      </c>
      <c r="M235" s="48">
        <v>30864139</v>
      </c>
      <c r="N235" s="48">
        <f>S235-M235</f>
        <v>5631439</v>
      </c>
      <c r="O235" s="46">
        <v>0</v>
      </c>
      <c r="P235" s="46">
        <v>0</v>
      </c>
      <c r="Q235" s="49">
        <f>8287784</f>
        <v>8287784</v>
      </c>
      <c r="R235" s="50">
        <f>VLOOKUP(A235,'[2]PAA APROBADO2023'!$AY$4:$DU$922,50,0)</f>
        <v>106</v>
      </c>
      <c r="S235" s="48">
        <f>H235+Q235</f>
        <v>36495578</v>
      </c>
      <c r="T235" s="51" t="str">
        <f>VLOOKUP(A235,'[2]PAA APROBADO2023'!$AY$4:$DU$922,35,0)</f>
        <v>Litza Camila Garcia Vasquez</v>
      </c>
      <c r="U235" s="42" t="s">
        <v>914</v>
      </c>
    </row>
    <row r="236" spans="1:21" ht="77.099999999999994" customHeight="1" x14ac:dyDescent="0.25">
      <c r="A236" s="42" t="s">
        <v>915</v>
      </c>
      <c r="B236" s="42">
        <v>571</v>
      </c>
      <c r="C236" s="42" t="s">
        <v>916</v>
      </c>
      <c r="D236" s="42" t="s">
        <v>917</v>
      </c>
      <c r="E236" s="43">
        <v>45041</v>
      </c>
      <c r="F236" s="43">
        <v>45044</v>
      </c>
      <c r="G236" s="44">
        <f>VLOOKUP(A236,'[2]PAA APROBADO2023'!$AY$4:$DU$922,57,0)</f>
        <v>45397</v>
      </c>
      <c r="H236" s="45">
        <v>28916170</v>
      </c>
      <c r="I236" s="46" t="s">
        <v>20</v>
      </c>
      <c r="J236" s="46" t="s">
        <v>21</v>
      </c>
      <c r="K236" s="42" t="s">
        <v>692</v>
      </c>
      <c r="L236" s="47">
        <f t="shared" si="47"/>
        <v>0.9566927777779699</v>
      </c>
      <c r="M236" s="48">
        <v>27663891</v>
      </c>
      <c r="N236" s="48">
        <f t="shared" si="48"/>
        <v>1252279</v>
      </c>
      <c r="O236" s="46">
        <v>0</v>
      </c>
      <c r="P236" s="46">
        <v>0</v>
      </c>
      <c r="Q236" s="49">
        <v>0</v>
      </c>
      <c r="R236" s="50">
        <f>VLOOKUP(A236,'[2]PAA APROBADO2023'!$AY$4:$DU$922,50,0)</f>
        <v>106</v>
      </c>
      <c r="S236" s="49">
        <v>28916170</v>
      </c>
      <c r="T236" s="51" t="str">
        <f>VLOOKUP(A236,'[2]PAA APROBADO2023'!$AY$4:$DU$922,35,0)</f>
        <v>Laura Mercedes Quintero Martelo</v>
      </c>
      <c r="U236" s="42" t="s">
        <v>918</v>
      </c>
    </row>
    <row r="237" spans="1:21" ht="77.099999999999994" customHeight="1" x14ac:dyDescent="0.25">
      <c r="A237" s="57" t="s">
        <v>926</v>
      </c>
      <c r="B237" s="57">
        <v>600</v>
      </c>
      <c r="C237" s="57" t="s">
        <v>685</v>
      </c>
      <c r="D237" s="57" t="s">
        <v>927</v>
      </c>
      <c r="E237" s="58">
        <v>45054</v>
      </c>
      <c r="F237" s="62">
        <v>45055</v>
      </c>
      <c r="G237" s="59">
        <f>VLOOKUP(A237,'[2]PAA APROBADO2023'!$AY$4:$DU$922,57,0)</f>
        <v>45397</v>
      </c>
      <c r="H237" s="63">
        <v>88645968</v>
      </c>
      <c r="I237" s="57" t="s">
        <v>20</v>
      </c>
      <c r="J237" s="61" t="s">
        <v>21</v>
      </c>
      <c r="K237" s="57" t="s">
        <v>22</v>
      </c>
      <c r="L237" s="54">
        <f t="shared" si="47"/>
        <v>0.97083328144152026</v>
      </c>
      <c r="M237" s="53">
        <v>86060456</v>
      </c>
      <c r="N237" s="53">
        <f t="shared" si="48"/>
        <v>2585512</v>
      </c>
      <c r="O237" s="61">
        <v>0</v>
      </c>
      <c r="P237" s="61">
        <v>0</v>
      </c>
      <c r="Q237" s="60">
        <v>0</v>
      </c>
      <c r="R237" s="55">
        <f>VLOOKUP(A237,'[2]PAA APROBADO2023'!$AY$4:$DU$922,50,0)</f>
        <v>106</v>
      </c>
      <c r="S237" s="53">
        <f t="shared" ref="S237:S284" si="49">H237+Q237</f>
        <v>88645968</v>
      </c>
      <c r="T237" s="56" t="str">
        <f>VLOOKUP(A237,'[2]PAA APROBADO2023'!$AY$4:$DU$922,35,0)</f>
        <v>N/A</v>
      </c>
      <c r="U237" s="57" t="s">
        <v>928</v>
      </c>
    </row>
    <row r="238" spans="1:21" ht="77.099999999999994" customHeight="1" x14ac:dyDescent="0.25">
      <c r="A238" s="42" t="s">
        <v>933</v>
      </c>
      <c r="B238" s="42">
        <v>591</v>
      </c>
      <c r="C238" s="42" t="s">
        <v>934</v>
      </c>
      <c r="D238" s="42" t="s">
        <v>935</v>
      </c>
      <c r="E238" s="43">
        <v>45054</v>
      </c>
      <c r="F238" s="43">
        <v>45056</v>
      </c>
      <c r="G238" s="44">
        <f>VLOOKUP(A238,'[2]PAA APROBADO2023'!$AY$4:$DU$922,57,0)</f>
        <v>45351</v>
      </c>
      <c r="H238" s="45">
        <v>26563411</v>
      </c>
      <c r="I238" s="42" t="s">
        <v>20</v>
      </c>
      <c r="J238" s="46" t="s">
        <v>21</v>
      </c>
      <c r="K238" s="42" t="s">
        <v>686</v>
      </c>
      <c r="L238" s="47">
        <f>M238/S238</f>
        <v>0.77977945964261752</v>
      </c>
      <c r="M238" s="48">
        <v>29346235</v>
      </c>
      <c r="N238" s="48">
        <f>S238-M238</f>
        <v>8287784</v>
      </c>
      <c r="O238" s="46">
        <v>0</v>
      </c>
      <c r="P238" s="46">
        <v>0</v>
      </c>
      <c r="Q238" s="49">
        <f>2782824+8287784</f>
        <v>11070608</v>
      </c>
      <c r="R238" s="50">
        <f>VLOOKUP(A238,'[2]PAA APROBADO2023'!$AY$4:$DU$922,50,0)</f>
        <v>91</v>
      </c>
      <c r="S238" s="48">
        <f>H238+Q238</f>
        <v>37634019</v>
      </c>
      <c r="T238" s="51" t="str">
        <f>VLOOKUP(A238,'[2]PAA APROBADO2023'!$AY$4:$DU$922,35,0)</f>
        <v>N/A</v>
      </c>
      <c r="U238" s="42" t="s">
        <v>936</v>
      </c>
    </row>
    <row r="239" spans="1:21" ht="77.099999999999994" customHeight="1" x14ac:dyDescent="0.25">
      <c r="A239" s="42" t="s">
        <v>919</v>
      </c>
      <c r="B239" s="42">
        <v>594</v>
      </c>
      <c r="C239" s="42" t="s">
        <v>920</v>
      </c>
      <c r="D239" s="42" t="s">
        <v>921</v>
      </c>
      <c r="E239" s="43">
        <v>45054</v>
      </c>
      <c r="F239" s="43">
        <v>45056</v>
      </c>
      <c r="G239" s="44">
        <f>VLOOKUP(A239,'[2]PAA APROBADO2023'!$AY$4:$DU$922,57,0)</f>
        <v>45397</v>
      </c>
      <c r="H239" s="45">
        <v>30358184</v>
      </c>
      <c r="I239" s="42" t="s">
        <v>20</v>
      </c>
      <c r="J239" s="46" t="s">
        <v>21</v>
      </c>
      <c r="K239" s="42" t="s">
        <v>686</v>
      </c>
      <c r="L239" s="47">
        <f t="shared" si="47"/>
        <v>0.94583266245438136</v>
      </c>
      <c r="M239" s="48">
        <v>28713762</v>
      </c>
      <c r="N239" s="48">
        <f t="shared" si="48"/>
        <v>1644422</v>
      </c>
      <c r="O239" s="46">
        <v>0</v>
      </c>
      <c r="P239" s="46">
        <v>0</v>
      </c>
      <c r="Q239" s="49">
        <v>0</v>
      </c>
      <c r="R239" s="50">
        <f>VLOOKUP(A239,'[2]PAA APROBADO2023'!$AY$4:$DU$922,50,0)</f>
        <v>106</v>
      </c>
      <c r="S239" s="49">
        <f t="shared" si="49"/>
        <v>30358184</v>
      </c>
      <c r="T239" s="51" t="str">
        <f>VLOOKUP(A239,'[2]PAA APROBADO2023'!$AY$4:$DU$922,35,0)</f>
        <v>Mishell Karina Rojas Montealegre</v>
      </c>
      <c r="U239" s="42" t="s">
        <v>922</v>
      </c>
    </row>
    <row r="240" spans="1:21" ht="77.099999999999994" customHeight="1" x14ac:dyDescent="0.25">
      <c r="A240" s="42" t="s">
        <v>929</v>
      </c>
      <c r="B240" s="42">
        <v>597</v>
      </c>
      <c r="C240" s="42" t="s">
        <v>930</v>
      </c>
      <c r="D240" s="42" t="s">
        <v>931</v>
      </c>
      <c r="E240" s="43">
        <v>45054</v>
      </c>
      <c r="F240" s="43">
        <v>45057</v>
      </c>
      <c r="G240" s="44">
        <f>VLOOKUP(A240,'[2]PAA APROBADO2023'!$AY$4:$DU$922,57,0)</f>
        <v>45351</v>
      </c>
      <c r="H240" s="45">
        <v>23907072</v>
      </c>
      <c r="I240" s="42" t="s">
        <v>20</v>
      </c>
      <c r="J240" s="46" t="s">
        <v>21</v>
      </c>
      <c r="K240" s="42" t="s">
        <v>686</v>
      </c>
      <c r="L240" s="47">
        <f>M240/S240</f>
        <v>0.77903681041151407</v>
      </c>
      <c r="M240" s="48">
        <v>26297775</v>
      </c>
      <c r="N240" s="48">
        <f>S240-M240</f>
        <v>7459006</v>
      </c>
      <c r="O240" s="46">
        <v>0</v>
      </c>
      <c r="P240" s="46">
        <v>0</v>
      </c>
      <c r="Q240" s="49">
        <f>2390703+7459006</f>
        <v>9849709</v>
      </c>
      <c r="R240" s="50">
        <f>VLOOKUP(A240,'[2]PAA APROBADO2023'!$AY$4:$DU$922,50,0)</f>
        <v>91</v>
      </c>
      <c r="S240" s="48">
        <f>H240+Q240</f>
        <v>33756781</v>
      </c>
      <c r="T240" s="51" t="str">
        <f>VLOOKUP(A240,'[2]PAA APROBADO2023'!$AY$4:$DU$922,35,0)</f>
        <v>N/A</v>
      </c>
      <c r="U240" s="42" t="s">
        <v>932</v>
      </c>
    </row>
    <row r="241" spans="1:21" ht="77.099999999999994" customHeight="1" x14ac:dyDescent="0.25">
      <c r="A241" s="42" t="s">
        <v>923</v>
      </c>
      <c r="B241" s="42">
        <v>579</v>
      </c>
      <c r="C241" s="42" t="s">
        <v>924</v>
      </c>
      <c r="D241" s="42" t="s">
        <v>826</v>
      </c>
      <c r="E241" s="115">
        <v>45054</v>
      </c>
      <c r="F241" s="43">
        <v>45058</v>
      </c>
      <c r="G241" s="44">
        <f>VLOOKUP(A241,'[2]PAA APROBADO2023'!$AY$4:$DU$922,57,0)</f>
        <v>45397</v>
      </c>
      <c r="H241" s="45">
        <v>69216704</v>
      </c>
      <c r="I241" s="42" t="s">
        <v>20</v>
      </c>
      <c r="J241" s="46" t="s">
        <v>21</v>
      </c>
      <c r="K241" s="42" t="s">
        <v>702</v>
      </c>
      <c r="L241" s="47">
        <f t="shared" si="47"/>
        <v>0.95833306364891346</v>
      </c>
      <c r="M241" s="48">
        <v>66332656</v>
      </c>
      <c r="N241" s="48">
        <f t="shared" si="48"/>
        <v>2884048</v>
      </c>
      <c r="O241" s="46">
        <v>0</v>
      </c>
      <c r="P241" s="46">
        <v>0</v>
      </c>
      <c r="Q241" s="49">
        <v>0</v>
      </c>
      <c r="R241" s="50">
        <f>VLOOKUP(A241,'[2]PAA APROBADO2023'!$AY$4:$DU$922,50,0)</f>
        <v>106</v>
      </c>
      <c r="S241" s="48">
        <f t="shared" si="49"/>
        <v>69216704</v>
      </c>
      <c r="T241" s="51" t="str">
        <f>VLOOKUP(A241,'[2]PAA APROBADO2023'!$AY$4:$DU$922,35,0)</f>
        <v>N/A</v>
      </c>
      <c r="U241" s="42" t="s">
        <v>925</v>
      </c>
    </row>
    <row r="242" spans="1:21" ht="77.099999999999994" customHeight="1" x14ac:dyDescent="0.25">
      <c r="A242" s="42" t="s">
        <v>941</v>
      </c>
      <c r="B242" s="42">
        <v>612</v>
      </c>
      <c r="C242" s="42" t="s">
        <v>942</v>
      </c>
      <c r="D242" s="42" t="s">
        <v>943</v>
      </c>
      <c r="E242" s="115">
        <v>45062</v>
      </c>
      <c r="F242" s="43">
        <v>45063</v>
      </c>
      <c r="G242" s="44">
        <f>VLOOKUP(A242,'[2]PAA APROBADO2023'!$AY$4:$DU$922,57,0)</f>
        <v>45397</v>
      </c>
      <c r="H242" s="45">
        <v>37725100</v>
      </c>
      <c r="I242" s="42" t="s">
        <v>20</v>
      </c>
      <c r="J242" s="46" t="s">
        <v>21</v>
      </c>
      <c r="K242" s="42" t="s">
        <v>692</v>
      </c>
      <c r="L242" s="47">
        <f t="shared" si="47"/>
        <v>0.96566529976063686</v>
      </c>
      <c r="M242" s="48">
        <v>36429820</v>
      </c>
      <c r="N242" s="48">
        <f t="shared" si="48"/>
        <v>1295280</v>
      </c>
      <c r="O242" s="46">
        <v>0</v>
      </c>
      <c r="P242" s="46">
        <v>0</v>
      </c>
      <c r="Q242" s="49">
        <v>0</v>
      </c>
      <c r="R242" s="50">
        <f>VLOOKUP(A242,'[2]PAA APROBADO2023'!$AY$4:$DU$922,50,0)</f>
        <v>106</v>
      </c>
      <c r="S242" s="48">
        <f t="shared" si="49"/>
        <v>37725100</v>
      </c>
      <c r="T242" s="51" t="str">
        <f>VLOOKUP(A242,'[2]PAA APROBADO2023'!$AY$4:$DU$922,35,0)</f>
        <v>N/A</v>
      </c>
      <c r="U242" s="42" t="s">
        <v>944</v>
      </c>
    </row>
    <row r="243" spans="1:21" ht="77.099999999999994" customHeight="1" x14ac:dyDescent="0.25">
      <c r="A243" s="42" t="s">
        <v>937</v>
      </c>
      <c r="B243" s="42">
        <v>611</v>
      </c>
      <c r="C243" s="42" t="s">
        <v>938</v>
      </c>
      <c r="D243" s="42" t="s">
        <v>939</v>
      </c>
      <c r="E243" s="115">
        <v>45062</v>
      </c>
      <c r="F243" s="43">
        <v>45065</v>
      </c>
      <c r="G243" s="44">
        <f>VLOOKUP(A243,'[2]PAA APROBADO2023'!$AY$4:$DU$922,57,0)</f>
        <v>45397</v>
      </c>
      <c r="H243" s="45">
        <v>42440759</v>
      </c>
      <c r="I243" s="42" t="s">
        <v>20</v>
      </c>
      <c r="J243" s="46" t="s">
        <v>21</v>
      </c>
      <c r="K243" s="42" t="s">
        <v>754</v>
      </c>
      <c r="L243" s="47">
        <f t="shared" si="47"/>
        <v>0.95708158753711259</v>
      </c>
      <c r="M243" s="48">
        <v>40619269</v>
      </c>
      <c r="N243" s="48">
        <f t="shared" si="48"/>
        <v>1821490</v>
      </c>
      <c r="O243" s="46">
        <v>0</v>
      </c>
      <c r="P243" s="46">
        <v>0</v>
      </c>
      <c r="Q243" s="49">
        <v>0</v>
      </c>
      <c r="R243" s="50">
        <f>VLOOKUP(A243,'[2]PAA APROBADO2023'!$AY$4:$DU$922,50,0)</f>
        <v>106</v>
      </c>
      <c r="S243" s="48">
        <f t="shared" si="49"/>
        <v>42440759</v>
      </c>
      <c r="T243" s="51" t="str">
        <f>VLOOKUP(A243,'[2]PAA APROBADO2023'!$AY$4:$DU$922,35,0)</f>
        <v>N/A</v>
      </c>
      <c r="U243" s="42" t="s">
        <v>940</v>
      </c>
    </row>
    <row r="244" spans="1:21" ht="77.099999999999994" customHeight="1" x14ac:dyDescent="0.25">
      <c r="A244" s="42" t="s">
        <v>952</v>
      </c>
      <c r="B244" s="42">
        <v>613</v>
      </c>
      <c r="C244" s="42" t="s">
        <v>953</v>
      </c>
      <c r="D244" s="42" t="s">
        <v>917</v>
      </c>
      <c r="E244" s="115">
        <v>45063</v>
      </c>
      <c r="F244" s="43">
        <v>45065</v>
      </c>
      <c r="G244" s="44">
        <f>VLOOKUP(A244,'[2]PAA APROBADO2023'!$AY$4:$DU$922,57,0)</f>
        <v>45397</v>
      </c>
      <c r="H244" s="45">
        <v>26525461</v>
      </c>
      <c r="I244" s="42" t="s">
        <v>20</v>
      </c>
      <c r="J244" s="46" t="s">
        <v>21</v>
      </c>
      <c r="K244" s="42" t="s">
        <v>692</v>
      </c>
      <c r="L244" s="47">
        <f t="shared" si="47"/>
        <v>0.95708161302078787</v>
      </c>
      <c r="M244" s="48">
        <v>25387031</v>
      </c>
      <c r="N244" s="48">
        <f t="shared" si="48"/>
        <v>1138430</v>
      </c>
      <c r="O244" s="46">
        <v>0</v>
      </c>
      <c r="P244" s="46">
        <v>0</v>
      </c>
      <c r="Q244" s="49">
        <v>0</v>
      </c>
      <c r="R244" s="50">
        <f>VLOOKUP(A244,'[2]PAA APROBADO2023'!$AY$4:$DU$922,50,0)</f>
        <v>106</v>
      </c>
      <c r="S244" s="48">
        <f t="shared" si="49"/>
        <v>26525461</v>
      </c>
      <c r="T244" s="51" t="str">
        <f>VLOOKUP(A244,'[2]PAA APROBADO2023'!$AY$4:$DU$922,35,0)</f>
        <v>N/A</v>
      </c>
      <c r="U244" s="42" t="s">
        <v>954</v>
      </c>
    </row>
    <row r="245" spans="1:21" ht="77.099999999999994" customHeight="1" x14ac:dyDescent="0.25">
      <c r="A245" s="42" t="s">
        <v>948</v>
      </c>
      <c r="B245" s="42">
        <v>625</v>
      </c>
      <c r="C245" s="42" t="s">
        <v>949</v>
      </c>
      <c r="D245" s="42" t="s">
        <v>950</v>
      </c>
      <c r="E245" s="43">
        <v>45063</v>
      </c>
      <c r="F245" s="43">
        <v>45065</v>
      </c>
      <c r="G245" s="44">
        <f>VLOOKUP(A245,'[2]PAA APROBADO2023'!$AY$4:$DU$922,57,0)</f>
        <v>45397</v>
      </c>
      <c r="H245" s="45">
        <v>23375779</v>
      </c>
      <c r="I245" s="42" t="s">
        <v>20</v>
      </c>
      <c r="J245" s="46" t="s">
        <v>21</v>
      </c>
      <c r="K245" s="42" t="s">
        <v>692</v>
      </c>
      <c r="L245" s="47">
        <f t="shared" si="47"/>
        <v>0.96536825574882446</v>
      </c>
      <c r="M245" s="48">
        <v>22566235</v>
      </c>
      <c r="N245" s="48">
        <f t="shared" si="48"/>
        <v>809544</v>
      </c>
      <c r="O245" s="46">
        <v>0</v>
      </c>
      <c r="P245" s="46">
        <v>0</v>
      </c>
      <c r="Q245" s="49">
        <v>0</v>
      </c>
      <c r="R245" s="50">
        <f>VLOOKUP(A245,'[2]PAA APROBADO2023'!$AY$4:$DU$922,50,0)</f>
        <v>106</v>
      </c>
      <c r="S245" s="48">
        <f t="shared" si="49"/>
        <v>23375779</v>
      </c>
      <c r="T245" s="51" t="str">
        <f>VLOOKUP(A245,'[2]PAA APROBADO2023'!$AY$4:$DU$922,35,0)</f>
        <v>N/A</v>
      </c>
      <c r="U245" s="42" t="s">
        <v>951</v>
      </c>
    </row>
    <row r="246" spans="1:21" ht="77.099999999999994" customHeight="1" x14ac:dyDescent="0.25">
      <c r="A246" s="42" t="s">
        <v>945</v>
      </c>
      <c r="B246" s="42">
        <v>618</v>
      </c>
      <c r="C246" s="42" t="s">
        <v>946</v>
      </c>
      <c r="D246" s="42" t="s">
        <v>906</v>
      </c>
      <c r="E246" s="115">
        <v>45063</v>
      </c>
      <c r="F246" s="43">
        <v>45069</v>
      </c>
      <c r="G246" s="44">
        <f>VLOOKUP(A246,'[2]PAA APROBADO2023'!$AY$4:$DU$922,57,0)</f>
        <v>45351</v>
      </c>
      <c r="H246" s="45">
        <v>26563411</v>
      </c>
      <c r="I246" s="42" t="s">
        <v>20</v>
      </c>
      <c r="J246" s="46" t="s">
        <v>21</v>
      </c>
      <c r="K246" s="42" t="s">
        <v>686</v>
      </c>
      <c r="L246" s="47">
        <f t="shared" ref="L246:L247" si="50">M246/S246</f>
        <v>0.7948605205646464</v>
      </c>
      <c r="M246" s="48">
        <v>27701839</v>
      </c>
      <c r="N246" s="48">
        <f t="shared" ref="N246:N247" si="51">S246-M246</f>
        <v>7149356</v>
      </c>
      <c r="O246" s="46">
        <v>0</v>
      </c>
      <c r="P246" s="46">
        <v>0</v>
      </c>
      <c r="Q246" s="49">
        <f>8287784</f>
        <v>8287784</v>
      </c>
      <c r="R246" s="50">
        <f>VLOOKUP(A246,'[2]PAA APROBADO2023'!$AY$4:$DU$922,50,0)</f>
        <v>91</v>
      </c>
      <c r="S246" s="48">
        <f t="shared" si="49"/>
        <v>34851195</v>
      </c>
      <c r="T246" s="51" t="str">
        <f>VLOOKUP(A246,'[2]PAA APROBADO2023'!$AY$4:$DU$922,35,0)</f>
        <v>N/A</v>
      </c>
      <c r="U246" s="42" t="s">
        <v>947</v>
      </c>
    </row>
    <row r="247" spans="1:21" ht="77.099999999999994" customHeight="1" x14ac:dyDescent="0.25">
      <c r="A247" s="42" t="s">
        <v>955</v>
      </c>
      <c r="B247" s="42">
        <v>637</v>
      </c>
      <c r="C247" s="42" t="s">
        <v>956</v>
      </c>
      <c r="D247" s="42" t="s">
        <v>957</v>
      </c>
      <c r="E247" s="115">
        <v>45071</v>
      </c>
      <c r="F247" s="43">
        <v>45075</v>
      </c>
      <c r="G247" s="44">
        <f>VLOOKUP(A247,'[2]PAA APROBADO2023'!$AY$4:$DU$922,57,0)</f>
        <v>45397</v>
      </c>
      <c r="H247" s="45">
        <v>27929544</v>
      </c>
      <c r="I247" s="42" t="s">
        <v>20</v>
      </c>
      <c r="J247" s="46" t="s">
        <v>21</v>
      </c>
      <c r="K247" s="42" t="s">
        <v>698</v>
      </c>
      <c r="L247" s="47">
        <f t="shared" si="50"/>
        <v>0.79337294802697689</v>
      </c>
      <c r="M247" s="48">
        <v>30251946</v>
      </c>
      <c r="N247" s="48">
        <f t="shared" si="51"/>
        <v>7878855</v>
      </c>
      <c r="O247" s="46">
        <v>0</v>
      </c>
      <c r="P247" s="46">
        <v>0</v>
      </c>
      <c r="Q247" s="49">
        <f>-3142074+13343331</f>
        <v>10201257</v>
      </c>
      <c r="R247" s="50">
        <f>VLOOKUP(A247,'[2]PAA APROBADO2023'!$AY$4:$DU$922,50,0)</f>
        <v>106</v>
      </c>
      <c r="S247" s="48">
        <f t="shared" si="49"/>
        <v>38130801</v>
      </c>
      <c r="T247" s="51" t="str">
        <f>VLOOKUP(A247,'[2]PAA APROBADO2023'!$AY$4:$DU$922,35,0)</f>
        <v>N/A</v>
      </c>
      <c r="U247" s="42" t="s">
        <v>958</v>
      </c>
    </row>
    <row r="248" spans="1:21" ht="77.099999999999994" customHeight="1" x14ac:dyDescent="0.25">
      <c r="A248" s="42" t="s">
        <v>959</v>
      </c>
      <c r="B248" s="42">
        <v>638</v>
      </c>
      <c r="C248" s="42" t="s">
        <v>960</v>
      </c>
      <c r="D248" s="42" t="s">
        <v>638</v>
      </c>
      <c r="E248" s="115">
        <v>45075</v>
      </c>
      <c r="F248" s="43">
        <v>45077</v>
      </c>
      <c r="G248" s="44">
        <f>VLOOKUP(A248,'[2]PAA APROBADO2023'!$AY$4:$DU$922,57,0)</f>
        <v>45397</v>
      </c>
      <c r="H248" s="45">
        <v>55859088</v>
      </c>
      <c r="I248" s="42" t="s">
        <v>20</v>
      </c>
      <c r="J248" s="46" t="s">
        <v>21</v>
      </c>
      <c r="K248" s="42" t="s">
        <v>698</v>
      </c>
      <c r="L248" s="47">
        <f t="shared" si="47"/>
        <v>0.87916666308622871</v>
      </c>
      <c r="M248" s="48">
        <v>49109448</v>
      </c>
      <c r="N248" s="48">
        <f t="shared" si="48"/>
        <v>6749640</v>
      </c>
      <c r="O248" s="46">
        <v>0</v>
      </c>
      <c r="P248" s="46">
        <v>0</v>
      </c>
      <c r="Q248" s="49">
        <v>0</v>
      </c>
      <c r="R248" s="50">
        <f>VLOOKUP(A248,'[2]PAA APROBADO2023'!$AY$4:$DU$922,50,0)</f>
        <v>106</v>
      </c>
      <c r="S248" s="48">
        <f t="shared" si="49"/>
        <v>55859088</v>
      </c>
      <c r="T248" s="51" t="str">
        <f>VLOOKUP(A248,'[2]PAA APROBADO2023'!$AY$4:$DU$922,35,0)</f>
        <v>N/A</v>
      </c>
      <c r="U248" s="117" t="s">
        <v>961</v>
      </c>
    </row>
    <row r="249" spans="1:21" ht="77.099999999999994" customHeight="1" x14ac:dyDescent="0.25">
      <c r="A249" s="80" t="s">
        <v>962</v>
      </c>
      <c r="B249" s="80">
        <v>646</v>
      </c>
      <c r="C249" s="80" t="s">
        <v>963</v>
      </c>
      <c r="D249" s="80" t="s">
        <v>964</v>
      </c>
      <c r="E249" s="81">
        <v>45083</v>
      </c>
      <c r="F249" s="87">
        <v>45084</v>
      </c>
      <c r="G249" s="82">
        <f>VLOOKUP(A249,'[2]PAA APROBADO2023'!$AY$4:$DU$922,57,0)</f>
        <v>45449</v>
      </c>
      <c r="H249" s="86">
        <v>3700000</v>
      </c>
      <c r="I249" s="80" t="s">
        <v>20</v>
      </c>
      <c r="J249" s="85" t="s">
        <v>23</v>
      </c>
      <c r="K249" s="80" t="s">
        <v>738</v>
      </c>
      <c r="L249" s="70">
        <f t="shared" si="47"/>
        <v>0.72972972972972971</v>
      </c>
      <c r="M249" s="69">
        <v>2700000</v>
      </c>
      <c r="N249" s="69">
        <f t="shared" si="48"/>
        <v>1000000</v>
      </c>
      <c r="O249" s="85">
        <v>0</v>
      </c>
      <c r="P249" s="85">
        <v>0</v>
      </c>
      <c r="Q249" s="83">
        <v>0</v>
      </c>
      <c r="R249" s="77">
        <f>VLOOKUP(A249,'[2]PAA APROBADO2023'!$AY$4:$DU$922,50,0)</f>
        <v>5</v>
      </c>
      <c r="S249" s="83">
        <f t="shared" si="49"/>
        <v>3700000</v>
      </c>
      <c r="T249" s="74" t="str">
        <f>VLOOKUP(A249,'[2]PAA APROBADO2023'!$AY$4:$DU$922,35,0)</f>
        <v>N/A</v>
      </c>
      <c r="U249" s="80" t="s">
        <v>965</v>
      </c>
    </row>
    <row r="250" spans="1:21" ht="77.099999999999994" customHeight="1" x14ac:dyDescent="0.25">
      <c r="A250" s="57" t="s">
        <v>966</v>
      </c>
      <c r="B250" s="57">
        <v>667</v>
      </c>
      <c r="C250" s="57" t="s">
        <v>967</v>
      </c>
      <c r="D250" s="57" t="s">
        <v>968</v>
      </c>
      <c r="E250" s="62">
        <v>45086</v>
      </c>
      <c r="F250" s="62">
        <v>45086</v>
      </c>
      <c r="G250" s="59">
        <f>VLOOKUP(A250,'[2]PAA APROBADO2023'!$AY$4:$DU$922,57,0)</f>
        <v>45657</v>
      </c>
      <c r="H250" s="63">
        <v>6233500000</v>
      </c>
      <c r="I250" s="64">
        <v>1438500000</v>
      </c>
      <c r="J250" s="61" t="s">
        <v>21</v>
      </c>
      <c r="K250" s="57" t="s">
        <v>22</v>
      </c>
      <c r="L250" s="54">
        <f t="shared" si="47"/>
        <v>0.38461538461538464</v>
      </c>
      <c r="M250" s="53">
        <v>2397500000</v>
      </c>
      <c r="N250" s="53">
        <f t="shared" si="48"/>
        <v>3836000000</v>
      </c>
      <c r="O250" s="61">
        <v>0</v>
      </c>
      <c r="P250" s="61">
        <v>0</v>
      </c>
      <c r="Q250" s="60">
        <v>0</v>
      </c>
      <c r="R250" s="55">
        <f>VLOOKUP(A250,'[2]PAA APROBADO2023'!$AY$4:$DU$922,50,0)</f>
        <v>0</v>
      </c>
      <c r="S250" s="60">
        <f t="shared" si="49"/>
        <v>6233500000</v>
      </c>
      <c r="T250" s="56" t="str">
        <f>VLOOKUP(A250,'[2]PAA APROBADO2023'!$AY$4:$DU$922,35,0)</f>
        <v>N/A</v>
      </c>
      <c r="U250" s="57" t="s">
        <v>969</v>
      </c>
    </row>
    <row r="251" spans="1:21" ht="77.099999999999994" customHeight="1" x14ac:dyDescent="0.25">
      <c r="A251" s="147" t="s">
        <v>983</v>
      </c>
      <c r="B251" s="147">
        <v>680</v>
      </c>
      <c r="C251" s="147" t="s">
        <v>984</v>
      </c>
      <c r="D251" s="147" t="s">
        <v>985</v>
      </c>
      <c r="E251" s="148">
        <v>45106</v>
      </c>
      <c r="F251" s="154">
        <v>45111</v>
      </c>
      <c r="G251" s="149">
        <f>VLOOKUP(A251,'[2]PAA APROBADO2023'!$AY$4:$DU$922,57,0)</f>
        <v>45366</v>
      </c>
      <c r="H251" s="153">
        <v>27732207</v>
      </c>
      <c r="I251" s="147" t="s">
        <v>20</v>
      </c>
      <c r="J251" s="152" t="s">
        <v>21</v>
      </c>
      <c r="K251" s="147" t="s">
        <v>692</v>
      </c>
      <c r="L251" s="103">
        <f t="shared" si="47"/>
        <v>0.94179875406237956</v>
      </c>
      <c r="M251" s="104">
        <v>26118158</v>
      </c>
      <c r="N251" s="104">
        <f t="shared" si="48"/>
        <v>1614049</v>
      </c>
      <c r="O251" s="152">
        <v>0</v>
      </c>
      <c r="P251" s="152">
        <v>0</v>
      </c>
      <c r="Q251" s="150">
        <v>0</v>
      </c>
      <c r="R251" s="139">
        <f>VLOOKUP(A251,'[2]PAA APROBADO2023'!$AY$4:$DU$922,50,0)</f>
        <v>75</v>
      </c>
      <c r="S251" s="150">
        <f t="shared" si="49"/>
        <v>27732207</v>
      </c>
      <c r="T251" s="141" t="str">
        <f>VLOOKUP(A251,'[2]PAA APROBADO2023'!$AY$4:$DU$922,35,0)</f>
        <v>N/A</v>
      </c>
      <c r="U251" s="147" t="s">
        <v>986</v>
      </c>
    </row>
    <row r="252" spans="1:21" ht="77.099999999999994" customHeight="1" x14ac:dyDescent="0.25">
      <c r="A252" s="129" t="s">
        <v>970</v>
      </c>
      <c r="B252" s="129">
        <v>675</v>
      </c>
      <c r="C252" s="129" t="s">
        <v>971</v>
      </c>
      <c r="D252" s="129" t="s">
        <v>972</v>
      </c>
      <c r="E252" s="130">
        <v>45100</v>
      </c>
      <c r="F252" s="133">
        <v>45112</v>
      </c>
      <c r="G252" s="131">
        <f>VLOOKUP(A252,'[2]PAA APROBADO2023'!$AY$4:$DU$922,57,0)</f>
        <v>45366</v>
      </c>
      <c r="H252" s="134">
        <v>21744051</v>
      </c>
      <c r="I252" s="129" t="s">
        <v>20</v>
      </c>
      <c r="J252" s="135" t="s">
        <v>21</v>
      </c>
      <c r="K252" s="129" t="s">
        <v>695</v>
      </c>
      <c r="L252" s="125">
        <f t="shared" si="47"/>
        <v>0.90052281426308278</v>
      </c>
      <c r="M252" s="123">
        <v>19581014</v>
      </c>
      <c r="N252" s="123">
        <f t="shared" si="48"/>
        <v>2163037</v>
      </c>
      <c r="O252" s="135">
        <v>0</v>
      </c>
      <c r="P252" s="135">
        <v>0</v>
      </c>
      <c r="Q252" s="132">
        <v>0</v>
      </c>
      <c r="R252" s="118">
        <f>VLOOKUP(A252,'[2]PAA APROBADO2023'!$AY$4:$DU$922,50,0)</f>
        <v>75</v>
      </c>
      <c r="S252" s="132">
        <f t="shared" si="49"/>
        <v>21744051</v>
      </c>
      <c r="T252" s="121" t="str">
        <f>VLOOKUP(A252,'[2]PAA APROBADO2023'!$AY$4:$DU$922,35,0)</f>
        <v>Edyth Marcela Barrero Fletscher
Lida Cristina Urbina Bernal</v>
      </c>
      <c r="U252" s="129" t="s">
        <v>973</v>
      </c>
    </row>
    <row r="253" spans="1:21" ht="77.099999999999994" customHeight="1" x14ac:dyDescent="0.25">
      <c r="A253" s="129" t="s">
        <v>974</v>
      </c>
      <c r="B253" s="129">
        <v>676</v>
      </c>
      <c r="C253" s="129" t="s">
        <v>975</v>
      </c>
      <c r="D253" s="129" t="s">
        <v>972</v>
      </c>
      <c r="E253" s="130">
        <v>45100</v>
      </c>
      <c r="F253" s="133">
        <v>45112</v>
      </c>
      <c r="G253" s="131">
        <f>VLOOKUP(A253,'[2]PAA APROBADO2023'!$AY$4:$DU$922,57,0)</f>
        <v>45366</v>
      </c>
      <c r="H253" s="134">
        <v>21744051</v>
      </c>
      <c r="I253" s="129" t="s">
        <v>20</v>
      </c>
      <c r="J253" s="135" t="s">
        <v>21</v>
      </c>
      <c r="K253" s="129" t="s">
        <v>695</v>
      </c>
      <c r="L253" s="125">
        <f t="shared" si="47"/>
        <v>0.92670133086056505</v>
      </c>
      <c r="M253" s="123">
        <v>20150241</v>
      </c>
      <c r="N253" s="123">
        <f t="shared" si="48"/>
        <v>1593810</v>
      </c>
      <c r="O253" s="135">
        <v>0</v>
      </c>
      <c r="P253" s="135">
        <v>0</v>
      </c>
      <c r="Q253" s="132">
        <v>0</v>
      </c>
      <c r="R253" s="118">
        <f>VLOOKUP(A253,'[2]PAA APROBADO2023'!$AY$4:$DU$922,50,0)</f>
        <v>75</v>
      </c>
      <c r="S253" s="132">
        <f t="shared" si="49"/>
        <v>21744051</v>
      </c>
      <c r="T253" s="121" t="str">
        <f>VLOOKUP(A253,'[2]PAA APROBADO2023'!$AY$4:$DU$922,35,0)</f>
        <v>N/A</v>
      </c>
      <c r="U253" s="129" t="s">
        <v>976</v>
      </c>
    </row>
    <row r="254" spans="1:21" ht="77.099999999999994" customHeight="1" x14ac:dyDescent="0.25">
      <c r="A254" s="129" t="s">
        <v>977</v>
      </c>
      <c r="B254" s="129">
        <v>677</v>
      </c>
      <c r="C254" s="129" t="s">
        <v>978</v>
      </c>
      <c r="D254" s="129" t="s">
        <v>972</v>
      </c>
      <c r="E254" s="130">
        <v>45100</v>
      </c>
      <c r="F254" s="133">
        <v>45112</v>
      </c>
      <c r="G254" s="131">
        <f>VLOOKUP(A254,'[2]PAA APROBADO2023'!$AY$4:$DU$922,57,0)</f>
        <v>45366</v>
      </c>
      <c r="H254" s="134">
        <v>21744051</v>
      </c>
      <c r="I254" s="129" t="s">
        <v>20</v>
      </c>
      <c r="J254" s="135" t="s">
        <v>21</v>
      </c>
      <c r="K254" s="129" t="s">
        <v>695</v>
      </c>
      <c r="L254" s="125">
        <f t="shared" si="47"/>
        <v>0.92670133086056505</v>
      </c>
      <c r="M254" s="123">
        <v>20150241</v>
      </c>
      <c r="N254" s="123">
        <f t="shared" si="48"/>
        <v>1593810</v>
      </c>
      <c r="O254" s="135">
        <v>0</v>
      </c>
      <c r="P254" s="135">
        <v>0</v>
      </c>
      <c r="Q254" s="132">
        <v>0</v>
      </c>
      <c r="R254" s="118">
        <f>VLOOKUP(A254,'[2]PAA APROBADO2023'!$AY$4:$DU$922,50,0)</f>
        <v>75</v>
      </c>
      <c r="S254" s="132">
        <f t="shared" si="49"/>
        <v>21744051</v>
      </c>
      <c r="T254" s="121" t="str">
        <f>VLOOKUP(A254,'[2]PAA APROBADO2023'!$AY$4:$DU$922,35,0)</f>
        <v>N/A</v>
      </c>
      <c r="U254" s="129" t="s">
        <v>979</v>
      </c>
    </row>
    <row r="255" spans="1:21" ht="77.099999999999994" customHeight="1" x14ac:dyDescent="0.25">
      <c r="A255" s="129" t="s">
        <v>980</v>
      </c>
      <c r="B255" s="129">
        <v>678</v>
      </c>
      <c r="C255" s="129" t="s">
        <v>981</v>
      </c>
      <c r="D255" s="129" t="s">
        <v>972</v>
      </c>
      <c r="E255" s="130">
        <v>45100</v>
      </c>
      <c r="F255" s="133">
        <v>45112</v>
      </c>
      <c r="G255" s="131">
        <f>VLOOKUP(A255,'[2]PAA APROBADO2023'!$AY$4:$DU$922,57,0)</f>
        <v>45366</v>
      </c>
      <c r="H255" s="134">
        <v>21744051</v>
      </c>
      <c r="I255" s="129" t="s">
        <v>20</v>
      </c>
      <c r="J255" s="135" t="s">
        <v>21</v>
      </c>
      <c r="K255" s="129" t="s">
        <v>695</v>
      </c>
      <c r="L255" s="125">
        <f t="shared" si="47"/>
        <v>0.92670133086056505</v>
      </c>
      <c r="M255" s="123">
        <v>20150241</v>
      </c>
      <c r="N255" s="123">
        <f t="shared" si="48"/>
        <v>1593810</v>
      </c>
      <c r="O255" s="135">
        <v>0</v>
      </c>
      <c r="P255" s="135">
        <v>0</v>
      </c>
      <c r="Q255" s="132">
        <v>0</v>
      </c>
      <c r="R255" s="118">
        <f>VLOOKUP(A255,'[2]PAA APROBADO2023'!$AY$4:$DU$922,50,0)</f>
        <v>75</v>
      </c>
      <c r="S255" s="132">
        <f t="shared" si="49"/>
        <v>21744051</v>
      </c>
      <c r="T255" s="121" t="str">
        <f>VLOOKUP(A255,'[2]PAA APROBADO2023'!$AY$4:$DU$922,35,0)</f>
        <v>N/A</v>
      </c>
      <c r="U255" s="129" t="s">
        <v>982</v>
      </c>
    </row>
    <row r="256" spans="1:21" ht="77.099999999999994" customHeight="1" x14ac:dyDescent="0.25">
      <c r="A256" s="42" t="s">
        <v>994</v>
      </c>
      <c r="B256" s="42">
        <v>627</v>
      </c>
      <c r="C256" s="42" t="s">
        <v>995</v>
      </c>
      <c r="D256" s="42" t="s">
        <v>996</v>
      </c>
      <c r="E256" s="115">
        <v>45119</v>
      </c>
      <c r="F256" s="43">
        <v>45119</v>
      </c>
      <c r="G256" s="44">
        <f>VLOOKUP(A256,'[2]PAA APROBADO2023'!$AY$4:$DU$922,57,0)</f>
        <v>46944</v>
      </c>
      <c r="H256" s="45">
        <v>0</v>
      </c>
      <c r="I256" s="46" t="s">
        <v>20</v>
      </c>
      <c r="J256" s="46" t="s">
        <v>21</v>
      </c>
      <c r="K256" s="42" t="s">
        <v>712</v>
      </c>
      <c r="L256" s="47" t="s">
        <v>20</v>
      </c>
      <c r="M256" s="48">
        <v>0</v>
      </c>
      <c r="N256" s="48">
        <f t="shared" si="48"/>
        <v>0</v>
      </c>
      <c r="O256" s="46">
        <v>0</v>
      </c>
      <c r="P256" s="46">
        <v>0</v>
      </c>
      <c r="Q256" s="49">
        <v>0</v>
      </c>
      <c r="R256" s="50">
        <f>VLOOKUP(A256,'[2]PAA APROBADO2023'!$AY$4:$DU$922,50,0)</f>
        <v>0</v>
      </c>
      <c r="S256" s="49">
        <f t="shared" si="49"/>
        <v>0</v>
      </c>
      <c r="T256" s="51" t="str">
        <f>VLOOKUP(A256,'[2]PAA APROBADO2023'!$AY$4:$DU$922,35,0)</f>
        <v>N/A</v>
      </c>
      <c r="U256" s="42" t="s">
        <v>997</v>
      </c>
    </row>
    <row r="257" spans="1:21" ht="77.099999999999994" customHeight="1" x14ac:dyDescent="0.25">
      <c r="A257" s="42" t="s">
        <v>987</v>
      </c>
      <c r="B257" s="42">
        <v>684</v>
      </c>
      <c r="C257" s="42" t="s">
        <v>988</v>
      </c>
      <c r="D257" s="42" t="s">
        <v>989</v>
      </c>
      <c r="E257" s="115">
        <v>45114</v>
      </c>
      <c r="F257" s="43">
        <v>45119</v>
      </c>
      <c r="G257" s="44">
        <f>VLOOKUP(A257,'[2]PAA APROBADO2023'!$AY$4:$DU$922,57,0)</f>
        <v>45366</v>
      </c>
      <c r="H257" s="45">
        <v>41428818</v>
      </c>
      <c r="I257" s="46" t="s">
        <v>20</v>
      </c>
      <c r="J257" s="46" t="s">
        <v>21</v>
      </c>
      <c r="K257" s="42" t="s">
        <v>697</v>
      </c>
      <c r="L257" s="47">
        <f>+M257/H257</f>
        <v>0.95505621232061222</v>
      </c>
      <c r="M257" s="48">
        <v>39566850</v>
      </c>
      <c r="N257" s="48">
        <f t="shared" si="48"/>
        <v>1861968</v>
      </c>
      <c r="O257" s="46">
        <v>0</v>
      </c>
      <c r="P257" s="46">
        <v>0</v>
      </c>
      <c r="Q257" s="49">
        <v>0</v>
      </c>
      <c r="R257" s="50">
        <f>VLOOKUP(A257,'[2]PAA APROBADO2023'!$AY$4:$DU$922,50,0)</f>
        <v>75</v>
      </c>
      <c r="S257" s="49">
        <f t="shared" si="49"/>
        <v>41428818</v>
      </c>
      <c r="T257" s="51" t="str">
        <f>VLOOKUP(A257,'[2]PAA APROBADO2023'!$AY$4:$DU$922,35,0)</f>
        <v>N/A</v>
      </c>
      <c r="U257" s="42" t="s">
        <v>990</v>
      </c>
    </row>
    <row r="258" spans="1:21" ht="77.099999999999994" customHeight="1" x14ac:dyDescent="0.25">
      <c r="A258" s="42" t="s">
        <v>992</v>
      </c>
      <c r="B258" s="42">
        <v>695</v>
      </c>
      <c r="C258" s="42" t="s">
        <v>367</v>
      </c>
      <c r="D258" s="42" t="s">
        <v>991</v>
      </c>
      <c r="E258" s="115">
        <v>45118</v>
      </c>
      <c r="F258" s="43">
        <v>45120</v>
      </c>
      <c r="G258" s="44">
        <f>VLOOKUP(A258,'[2]PAA APROBADO2023'!$AY$4:$DU$922,57,0)</f>
        <v>45366</v>
      </c>
      <c r="H258" s="45">
        <v>32240403</v>
      </c>
      <c r="I258" s="46" t="s">
        <v>20</v>
      </c>
      <c r="J258" s="46" t="s">
        <v>21</v>
      </c>
      <c r="K258" s="42" t="s">
        <v>686</v>
      </c>
      <c r="L258" s="47">
        <f>+M258/H258</f>
        <v>0</v>
      </c>
      <c r="M258" s="48">
        <v>0</v>
      </c>
      <c r="N258" s="48">
        <f t="shared" si="48"/>
        <v>32240403</v>
      </c>
      <c r="O258" s="46">
        <v>0</v>
      </c>
      <c r="P258" s="46">
        <v>0</v>
      </c>
      <c r="Q258" s="49">
        <v>0</v>
      </c>
      <c r="R258" s="50">
        <f>VLOOKUP(A258,'[2]PAA APROBADO2023'!$AY$4:$DU$922,50,0)</f>
        <v>75</v>
      </c>
      <c r="S258" s="49">
        <f t="shared" si="49"/>
        <v>32240403</v>
      </c>
      <c r="T258" s="51" t="str">
        <f>VLOOKUP(A258,'[2]PAA APROBADO2023'!$AY$4:$DU$922,35,0)</f>
        <v>N/A</v>
      </c>
      <c r="U258" s="42" t="s">
        <v>993</v>
      </c>
    </row>
    <row r="259" spans="1:21" ht="77.099999999999994" customHeight="1" x14ac:dyDescent="0.25">
      <c r="A259" s="42" t="s">
        <v>1002</v>
      </c>
      <c r="B259" s="42">
        <v>701</v>
      </c>
      <c r="C259" s="42" t="s">
        <v>1003</v>
      </c>
      <c r="D259" s="42" t="s">
        <v>991</v>
      </c>
      <c r="E259" s="43">
        <v>45125</v>
      </c>
      <c r="F259" s="43">
        <v>45128</v>
      </c>
      <c r="G259" s="44">
        <f>VLOOKUP(A259,'[2]PAA APROBADO2023'!$AY$4:$DU$922,57,0)</f>
        <v>45366</v>
      </c>
      <c r="H259" s="45">
        <v>30783211</v>
      </c>
      <c r="I259" s="46" t="s">
        <v>20</v>
      </c>
      <c r="J259" s="46" t="s">
        <v>21</v>
      </c>
      <c r="K259" s="42" t="s">
        <v>686</v>
      </c>
      <c r="L259" s="47">
        <f>M259/S259</f>
        <v>0.66282442263444263</v>
      </c>
      <c r="M259" s="48">
        <v>29326019</v>
      </c>
      <c r="N259" s="48">
        <f>S259-M259</f>
        <v>14918004</v>
      </c>
      <c r="O259" s="46">
        <v>0</v>
      </c>
      <c r="P259" s="46">
        <v>0</v>
      </c>
      <c r="Q259" s="49">
        <f>-1457192+14918004</f>
        <v>13460812</v>
      </c>
      <c r="R259" s="50">
        <f>VLOOKUP(A259,'[2]PAA APROBADO2023'!$AY$4:$DU$922,50,0)</f>
        <v>75</v>
      </c>
      <c r="S259" s="48">
        <f>H259+Q259</f>
        <v>44244023</v>
      </c>
      <c r="T259" s="51" t="str">
        <f>VLOOKUP(A259,'[2]PAA APROBADO2023'!$AY$4:$DU$922,35,0)</f>
        <v>N/A</v>
      </c>
      <c r="U259" s="42" t="s">
        <v>1004</v>
      </c>
    </row>
    <row r="260" spans="1:21" ht="77.099999999999994" customHeight="1" x14ac:dyDescent="0.25">
      <c r="A260" s="42" t="s">
        <v>1005</v>
      </c>
      <c r="B260" s="42">
        <v>710</v>
      </c>
      <c r="C260" s="42" t="s">
        <v>366</v>
      </c>
      <c r="D260" s="42" t="s">
        <v>1006</v>
      </c>
      <c r="E260" s="115">
        <v>45125</v>
      </c>
      <c r="F260" s="43">
        <v>45128</v>
      </c>
      <c r="G260" s="44">
        <f>VLOOKUP(A260,'[2]PAA APROBADO2023'!$AY$4:$DU$922,57,0)</f>
        <v>45366</v>
      </c>
      <c r="H260" s="45">
        <v>42754441</v>
      </c>
      <c r="I260" s="46" t="s">
        <v>20</v>
      </c>
      <c r="J260" s="46" t="s">
        <v>21</v>
      </c>
      <c r="K260" s="42" t="s">
        <v>686</v>
      </c>
      <c r="L260" s="47">
        <f>+M260/H260</f>
        <v>0.95266288243600239</v>
      </c>
      <c r="M260" s="48">
        <v>40730569</v>
      </c>
      <c r="N260" s="48">
        <f t="shared" si="48"/>
        <v>2023872</v>
      </c>
      <c r="O260" s="46">
        <v>0</v>
      </c>
      <c r="P260" s="46">
        <v>0</v>
      </c>
      <c r="Q260" s="49">
        <v>0</v>
      </c>
      <c r="R260" s="50">
        <f>VLOOKUP(A260,'[2]PAA APROBADO2023'!$AY$4:$DU$922,50,0)</f>
        <v>75</v>
      </c>
      <c r="S260" s="49">
        <f t="shared" si="49"/>
        <v>42754441</v>
      </c>
      <c r="T260" s="51" t="str">
        <f>VLOOKUP(A260,'[2]PAA APROBADO2023'!$AY$4:$DU$922,35,0)</f>
        <v>N/A</v>
      </c>
      <c r="U260" s="42" t="s">
        <v>1007</v>
      </c>
    </row>
    <row r="261" spans="1:21" ht="77.099999999999994" customHeight="1" x14ac:dyDescent="0.25">
      <c r="A261" s="18" t="s">
        <v>998</v>
      </c>
      <c r="B261" s="18">
        <v>706</v>
      </c>
      <c r="C261" s="18" t="s">
        <v>999</v>
      </c>
      <c r="D261" s="18" t="s">
        <v>1000</v>
      </c>
      <c r="E261" s="19">
        <v>45125</v>
      </c>
      <c r="F261" s="20">
        <v>45131</v>
      </c>
      <c r="G261" s="37">
        <f>VLOOKUP(A261,'[2]PAA APROBADO2023'!$AY$4:$DU$922,57,0)</f>
        <v>45366</v>
      </c>
      <c r="H261" s="5">
        <v>32240403</v>
      </c>
      <c r="I261" s="21" t="s">
        <v>20</v>
      </c>
      <c r="J261" s="21" t="s">
        <v>21</v>
      </c>
      <c r="K261" s="18" t="s">
        <v>686</v>
      </c>
      <c r="L261" s="11">
        <f>+M261/H261</f>
        <v>0.89265546711683474</v>
      </c>
      <c r="M261" s="2">
        <v>28779572</v>
      </c>
      <c r="N261" s="2">
        <f t="shared" si="48"/>
        <v>3460831</v>
      </c>
      <c r="O261" s="21">
        <v>0</v>
      </c>
      <c r="P261" s="21">
        <v>0</v>
      </c>
      <c r="Q261" s="6">
        <v>0</v>
      </c>
      <c r="R261" s="12">
        <f>VLOOKUP(A261,'[2]PAA APROBADO2023'!$AY$4:$DU$922,50,0)</f>
        <v>75</v>
      </c>
      <c r="S261" s="6">
        <f t="shared" si="49"/>
        <v>32240403</v>
      </c>
      <c r="T261" s="9" t="str">
        <f>VLOOKUP(A261,'[2]PAA APROBADO2023'!$AY$4:$DU$922,35,0)</f>
        <v>N/A</v>
      </c>
      <c r="U261" s="18" t="s">
        <v>1001</v>
      </c>
    </row>
    <row r="262" spans="1:21" ht="77.099999999999994" customHeight="1" x14ac:dyDescent="0.25">
      <c r="A262" s="80" t="s">
        <v>1020</v>
      </c>
      <c r="B262" s="80">
        <v>707</v>
      </c>
      <c r="C262" s="80" t="s">
        <v>1021</v>
      </c>
      <c r="D262" s="80" t="s">
        <v>1022</v>
      </c>
      <c r="E262" s="81">
        <v>45131</v>
      </c>
      <c r="F262" s="87">
        <v>45131</v>
      </c>
      <c r="G262" s="82">
        <f>VLOOKUP(A262,'[2]PAA APROBADO2023'!$AY$4:$DU$922,57,0)</f>
        <v>46948</v>
      </c>
      <c r="H262" s="86">
        <v>0</v>
      </c>
      <c r="I262" s="85" t="s">
        <v>20</v>
      </c>
      <c r="J262" s="85" t="s">
        <v>20</v>
      </c>
      <c r="K262" s="80" t="s">
        <v>712</v>
      </c>
      <c r="L262" s="70" t="s">
        <v>20</v>
      </c>
      <c r="M262" s="69">
        <v>0</v>
      </c>
      <c r="N262" s="69">
        <v>0</v>
      </c>
      <c r="O262" s="65">
        <v>0</v>
      </c>
      <c r="P262" s="85">
        <v>0</v>
      </c>
      <c r="Q262" s="83">
        <v>0</v>
      </c>
      <c r="R262" s="77">
        <f>VLOOKUP(A262,'[2]PAA APROBADO2023'!$AY$4:$DU$922,50,0)</f>
        <v>0</v>
      </c>
      <c r="S262" s="83">
        <f t="shared" si="49"/>
        <v>0</v>
      </c>
      <c r="T262" s="74" t="str">
        <f>VLOOKUP(A262,'[2]PAA APROBADO2023'!$AY$4:$DU$922,35,0)</f>
        <v>N/A</v>
      </c>
      <c r="U262" s="80" t="s">
        <v>1023</v>
      </c>
    </row>
    <row r="263" spans="1:21" ht="77.099999999999994" customHeight="1" x14ac:dyDescent="0.25">
      <c r="A263" s="42" t="s">
        <v>1013</v>
      </c>
      <c r="B263" s="42">
        <v>712</v>
      </c>
      <c r="C263" s="42" t="s">
        <v>886</v>
      </c>
      <c r="D263" s="42" t="s">
        <v>1014</v>
      </c>
      <c r="E263" s="43">
        <v>45128</v>
      </c>
      <c r="F263" s="43">
        <v>45131</v>
      </c>
      <c r="G263" s="44">
        <f>VLOOKUP(A263,'[2]PAA APROBADO2023'!$AY$4:$DU$922,57,0)</f>
        <v>45397</v>
      </c>
      <c r="H263" s="45">
        <v>27200930</v>
      </c>
      <c r="I263" s="46" t="s">
        <v>20</v>
      </c>
      <c r="J263" s="46" t="s">
        <v>21</v>
      </c>
      <c r="K263" s="42" t="s">
        <v>1008</v>
      </c>
      <c r="L263" s="47">
        <f>+M263/H263</f>
        <v>0.94047629989121695</v>
      </c>
      <c r="M263" s="48">
        <v>25581830</v>
      </c>
      <c r="N263" s="48">
        <f>H263-M263</f>
        <v>1619100</v>
      </c>
      <c r="O263" s="46">
        <v>0</v>
      </c>
      <c r="P263" s="46">
        <v>0</v>
      </c>
      <c r="Q263" s="49">
        <v>0</v>
      </c>
      <c r="R263" s="50">
        <f>VLOOKUP(A263,'[2]PAA APROBADO2023'!$AY$4:$DU$922,50,0)</f>
        <v>106</v>
      </c>
      <c r="S263" s="49">
        <f t="shared" si="49"/>
        <v>27200930</v>
      </c>
      <c r="T263" s="51" t="str">
        <f>VLOOKUP(A263,'[2]PAA APROBADO2023'!$AY$4:$DU$922,35,0)</f>
        <v>N/A</v>
      </c>
      <c r="U263" s="42" t="s">
        <v>1015</v>
      </c>
    </row>
    <row r="264" spans="1:21" ht="77.099999999999994" customHeight="1" x14ac:dyDescent="0.25">
      <c r="A264" s="42" t="s">
        <v>1009</v>
      </c>
      <c r="B264" s="42">
        <v>714</v>
      </c>
      <c r="C264" s="42" t="s">
        <v>1010</v>
      </c>
      <c r="D264" s="42" t="s">
        <v>1011</v>
      </c>
      <c r="E264" s="43">
        <v>45128</v>
      </c>
      <c r="F264" s="43">
        <v>45131</v>
      </c>
      <c r="G264" s="44">
        <f>VLOOKUP(A264,'[2]PAA APROBADO2023'!$AY$4:$DU$922,57,0)</f>
        <v>45366</v>
      </c>
      <c r="H264" s="45">
        <v>48163274</v>
      </c>
      <c r="I264" s="46" t="s">
        <v>20</v>
      </c>
      <c r="J264" s="46" t="s">
        <v>21</v>
      </c>
      <c r="K264" s="42" t="s">
        <v>732</v>
      </c>
      <c r="L264" s="47">
        <f>+M264/H264</f>
        <v>0.9461079410839055</v>
      </c>
      <c r="M264" s="48">
        <v>45567656</v>
      </c>
      <c r="N264" s="48">
        <f>H264-M264</f>
        <v>2595618</v>
      </c>
      <c r="O264" s="46">
        <v>0</v>
      </c>
      <c r="P264" s="46">
        <v>0</v>
      </c>
      <c r="Q264" s="49">
        <v>0</v>
      </c>
      <c r="R264" s="50">
        <f>VLOOKUP(A264,'[2]PAA APROBADO2023'!$AY$4:$DU$922,50,0)</f>
        <v>75</v>
      </c>
      <c r="S264" s="49">
        <f t="shared" si="49"/>
        <v>48163274</v>
      </c>
      <c r="T264" s="51" t="str">
        <f>VLOOKUP(A264,'[2]PAA APROBADO2023'!$AY$4:$DU$922,35,0)</f>
        <v>N/A</v>
      </c>
      <c r="U264" s="42" t="s">
        <v>1012</v>
      </c>
    </row>
    <row r="265" spans="1:21" ht="77.099999999999994" customHeight="1" x14ac:dyDescent="0.25">
      <c r="A265" s="18" t="s">
        <v>1016</v>
      </c>
      <c r="B265" s="18">
        <v>717</v>
      </c>
      <c r="C265" s="18" t="s">
        <v>1017</v>
      </c>
      <c r="D265" s="18" t="s">
        <v>1018</v>
      </c>
      <c r="E265" s="20">
        <v>45131</v>
      </c>
      <c r="F265" s="20">
        <v>45133</v>
      </c>
      <c r="G265" s="37">
        <f>VLOOKUP(A265,'[2]PAA APROBADO2023'!$AY$4:$DU$922,57,0)</f>
        <v>45366</v>
      </c>
      <c r="H265" s="5">
        <v>47586470</v>
      </c>
      <c r="I265" s="21" t="s">
        <v>20</v>
      </c>
      <c r="J265" s="21" t="s">
        <v>21</v>
      </c>
      <c r="K265" s="18" t="s">
        <v>686</v>
      </c>
      <c r="L265" s="11">
        <f>+M265/H265</f>
        <v>0.94545470592796654</v>
      </c>
      <c r="M265" s="2">
        <v>44990852</v>
      </c>
      <c r="N265" s="2">
        <f>H265-M265</f>
        <v>2595618</v>
      </c>
      <c r="O265" s="21">
        <v>0</v>
      </c>
      <c r="P265" s="21">
        <v>0</v>
      </c>
      <c r="Q265" s="6">
        <v>0</v>
      </c>
      <c r="R265" s="12">
        <f>VLOOKUP(A265,'[2]PAA APROBADO2023'!$AY$4:$DU$922,50,0)</f>
        <v>75</v>
      </c>
      <c r="S265" s="6">
        <f t="shared" si="49"/>
        <v>47586470</v>
      </c>
      <c r="T265" s="9" t="str">
        <f>VLOOKUP(A265,'[2]PAA APROBADO2023'!$AY$4:$DU$922,35,0)</f>
        <v>N/A</v>
      </c>
      <c r="U265" s="18" t="s">
        <v>1019</v>
      </c>
    </row>
    <row r="266" spans="1:21" ht="77.099999999999994" customHeight="1" x14ac:dyDescent="0.25">
      <c r="A266" s="42" t="s">
        <v>1024</v>
      </c>
      <c r="B266" s="42">
        <v>726</v>
      </c>
      <c r="C266" s="42" t="s">
        <v>1025</v>
      </c>
      <c r="D266" s="42" t="s">
        <v>1026</v>
      </c>
      <c r="E266" s="115">
        <v>45135</v>
      </c>
      <c r="F266" s="43">
        <v>45138</v>
      </c>
      <c r="G266" s="44">
        <f>VLOOKUP(A266,'[2]PAA APROBADO2023'!$AY$4:$DU$922,57,0)</f>
        <v>45351</v>
      </c>
      <c r="H266" s="45">
        <v>39971617</v>
      </c>
      <c r="I266" s="46" t="s">
        <v>20</v>
      </c>
      <c r="J266" s="46" t="s">
        <v>21</v>
      </c>
      <c r="K266" s="42" t="s">
        <v>686</v>
      </c>
      <c r="L266" s="47">
        <f>+M266/H266</f>
        <v>0.95569636324695095</v>
      </c>
      <c r="M266" s="48">
        <v>38200729</v>
      </c>
      <c r="N266" s="48">
        <f>H266-M266</f>
        <v>1770888</v>
      </c>
      <c r="O266" s="46">
        <v>0</v>
      </c>
      <c r="P266" s="46">
        <v>0</v>
      </c>
      <c r="Q266" s="49">
        <v>0</v>
      </c>
      <c r="R266" s="50">
        <f>VLOOKUP(A266,'[2]PAA APROBADO2023'!$AY$4:$DU$922,50,0)</f>
        <v>60</v>
      </c>
      <c r="S266" s="49">
        <f t="shared" si="49"/>
        <v>39971617</v>
      </c>
      <c r="T266" s="51" t="str">
        <f>VLOOKUP(A266,'[2]PAA APROBADO2023'!$AY$4:$DU$922,35,0)</f>
        <v>N/A</v>
      </c>
      <c r="U266" s="42" t="s">
        <v>1027</v>
      </c>
    </row>
    <row r="267" spans="1:21" ht="77.099999999999994" customHeight="1" x14ac:dyDescent="0.25">
      <c r="A267" s="42" t="s">
        <v>1028</v>
      </c>
      <c r="B267" s="42">
        <v>725</v>
      </c>
      <c r="C267" s="42" t="s">
        <v>817</v>
      </c>
      <c r="D267" s="42" t="s">
        <v>1029</v>
      </c>
      <c r="E267" s="43">
        <v>45138</v>
      </c>
      <c r="F267" s="43">
        <v>45139</v>
      </c>
      <c r="G267" s="44">
        <f>VLOOKUP(A267,'[2]PAA APROBADO2023'!$AY$4:$DU$922,57,0)</f>
        <v>45351</v>
      </c>
      <c r="H267" s="45">
        <v>45856058</v>
      </c>
      <c r="I267" s="46" t="s">
        <v>20</v>
      </c>
      <c r="J267" s="46" t="s">
        <v>21</v>
      </c>
      <c r="K267" s="42" t="s">
        <v>732</v>
      </c>
      <c r="L267" s="47">
        <f>+M267/H267</f>
        <v>0.93081721067257894</v>
      </c>
      <c r="M267" s="48">
        <v>42683608</v>
      </c>
      <c r="N267" s="48">
        <f>H267-M267</f>
        <v>3172450</v>
      </c>
      <c r="O267" s="46">
        <v>0</v>
      </c>
      <c r="P267" s="46">
        <v>0</v>
      </c>
      <c r="Q267" s="49">
        <v>0</v>
      </c>
      <c r="R267" s="50">
        <f>VLOOKUP(A267,'[2]PAA APROBADO2023'!$AY$4:$DU$922,50,0)</f>
        <v>60</v>
      </c>
      <c r="S267" s="49">
        <f t="shared" si="49"/>
        <v>45856058</v>
      </c>
      <c r="T267" s="51" t="str">
        <f>VLOOKUP(A267,'[2]PAA APROBADO2023'!$AY$4:$DU$922,35,0)</f>
        <v>Lynda Melissa Oyola Chadid</v>
      </c>
      <c r="U267" s="42" t="s">
        <v>1030</v>
      </c>
    </row>
    <row r="268" spans="1:21" ht="77.099999999999994" customHeight="1" x14ac:dyDescent="0.25">
      <c r="A268" s="80" t="s">
        <v>1035</v>
      </c>
      <c r="B268" s="66">
        <v>697</v>
      </c>
      <c r="C268" s="80" t="s">
        <v>1036</v>
      </c>
      <c r="D268" s="80" t="s">
        <v>1022</v>
      </c>
      <c r="E268" s="81">
        <v>45139</v>
      </c>
      <c r="F268" s="87">
        <v>45140</v>
      </c>
      <c r="G268" s="82">
        <f>VLOOKUP(A268,'[2]PAA APROBADO2023'!$AY$4:$DU$922,57,0)</f>
        <v>46935</v>
      </c>
      <c r="H268" s="86">
        <v>0</v>
      </c>
      <c r="I268" s="85" t="s">
        <v>20</v>
      </c>
      <c r="J268" s="85" t="s">
        <v>20</v>
      </c>
      <c r="K268" s="80" t="s">
        <v>712</v>
      </c>
      <c r="L268" s="70" t="s">
        <v>20</v>
      </c>
      <c r="M268" s="69">
        <v>0</v>
      </c>
      <c r="N268" s="69">
        <v>0</v>
      </c>
      <c r="O268" s="85">
        <v>0</v>
      </c>
      <c r="P268" s="85">
        <v>0</v>
      </c>
      <c r="Q268" s="83">
        <v>0</v>
      </c>
      <c r="R268" s="77">
        <f>VLOOKUP(A268,'[2]PAA APROBADO2023'!$AY$4:$DU$922,50,0)</f>
        <v>0</v>
      </c>
      <c r="S268" s="83">
        <f t="shared" si="49"/>
        <v>0</v>
      </c>
      <c r="T268" s="74" t="str">
        <f>VLOOKUP(A268,'[2]PAA APROBADO2023'!$AY$4:$DU$922,35,0)</f>
        <v>N/A</v>
      </c>
      <c r="U268" s="80" t="s">
        <v>1037</v>
      </c>
    </row>
    <row r="269" spans="1:21" ht="77.099999999999994" customHeight="1" x14ac:dyDescent="0.25">
      <c r="A269" s="13" t="s">
        <v>1042</v>
      </c>
      <c r="B269" s="14">
        <v>737</v>
      </c>
      <c r="C269" s="13" t="s">
        <v>593</v>
      </c>
      <c r="D269" s="13" t="s">
        <v>1043</v>
      </c>
      <c r="E269" s="16">
        <v>45142</v>
      </c>
      <c r="F269" s="16">
        <v>45146</v>
      </c>
      <c r="G269" s="38">
        <f>VLOOKUP(A269,'[2]PAA APROBADO2023'!$AY$4:$DU$922,57,0)</f>
        <v>45351</v>
      </c>
      <c r="H269" s="3">
        <v>34911930</v>
      </c>
      <c r="I269" s="17" t="s">
        <v>20</v>
      </c>
      <c r="J269" s="17" t="s">
        <v>21</v>
      </c>
      <c r="K269" s="13" t="s">
        <v>698</v>
      </c>
      <c r="L269" s="22">
        <f t="shared" ref="L269:L275" si="52">+M269/H269</f>
        <v>0.95999986251118175</v>
      </c>
      <c r="M269" s="4">
        <v>33515448</v>
      </c>
      <c r="N269" s="4">
        <f t="shared" ref="N269:N284" si="53">H269-M269</f>
        <v>1396482</v>
      </c>
      <c r="O269" s="17">
        <v>0</v>
      </c>
      <c r="P269" s="17">
        <v>0</v>
      </c>
      <c r="Q269" s="24">
        <v>0</v>
      </c>
      <c r="R269" s="39">
        <f>VLOOKUP(A269,'[2]PAA APROBADO2023'!$AY$4:$DU$922,50,0)</f>
        <v>60</v>
      </c>
      <c r="S269" s="24">
        <f t="shared" si="49"/>
        <v>34911930</v>
      </c>
      <c r="T269" s="40" t="str">
        <f>VLOOKUP(A269,'[2]PAA APROBADO2023'!$AY$4:$DU$922,35,0)</f>
        <v>N/A</v>
      </c>
      <c r="U269" s="13" t="s">
        <v>1044</v>
      </c>
    </row>
    <row r="270" spans="1:21" ht="77.099999999999994" customHeight="1" x14ac:dyDescent="0.25">
      <c r="A270" s="42" t="s">
        <v>1038</v>
      </c>
      <c r="B270" s="41">
        <v>720</v>
      </c>
      <c r="C270" s="42" t="s">
        <v>1039</v>
      </c>
      <c r="D270" s="42" t="s">
        <v>1040</v>
      </c>
      <c r="E270" s="43">
        <v>45141</v>
      </c>
      <c r="F270" s="43">
        <v>45148</v>
      </c>
      <c r="G270" s="44">
        <f>VLOOKUP(A270,'[2]PAA APROBADO2023'!$AY$4:$DU$922,57,0)</f>
        <v>45351</v>
      </c>
      <c r="H270" s="45">
        <v>53790030</v>
      </c>
      <c r="I270" s="46" t="s">
        <v>20</v>
      </c>
      <c r="J270" s="46" t="s">
        <v>21</v>
      </c>
      <c r="K270" s="42" t="s">
        <v>692</v>
      </c>
      <c r="L270" s="47">
        <f t="shared" si="52"/>
        <v>0.9466665848671213</v>
      </c>
      <c r="M270" s="48">
        <v>50921224</v>
      </c>
      <c r="N270" s="48">
        <f t="shared" si="53"/>
        <v>2868806</v>
      </c>
      <c r="O270" s="46">
        <v>0</v>
      </c>
      <c r="P270" s="46">
        <v>0</v>
      </c>
      <c r="Q270" s="49">
        <v>0</v>
      </c>
      <c r="R270" s="50">
        <f>VLOOKUP(A270,'[2]PAA APROBADO2023'!$AY$4:$DU$922,50,0)</f>
        <v>60</v>
      </c>
      <c r="S270" s="49">
        <f t="shared" si="49"/>
        <v>53790030</v>
      </c>
      <c r="T270" s="51" t="str">
        <f>VLOOKUP(A270,'[2]PAA APROBADO2023'!$AY$4:$DU$922,35,0)</f>
        <v>N/A</v>
      </c>
      <c r="U270" s="42" t="s">
        <v>1041</v>
      </c>
    </row>
    <row r="271" spans="1:21" ht="77.099999999999994" customHeight="1" x14ac:dyDescent="0.25">
      <c r="A271" s="80" t="s">
        <v>1031</v>
      </c>
      <c r="B271" s="66">
        <v>691</v>
      </c>
      <c r="C271" s="80" t="s">
        <v>1032</v>
      </c>
      <c r="D271" s="80" t="s">
        <v>1033</v>
      </c>
      <c r="E271" s="87">
        <v>45156</v>
      </c>
      <c r="F271" s="87">
        <v>45162</v>
      </c>
      <c r="G271" s="82">
        <f>VLOOKUP(A271,'[2]PAA APROBADO2023'!$AY$4:$DU$922,57,0)</f>
        <v>45351</v>
      </c>
      <c r="H271" s="86">
        <v>414000000</v>
      </c>
      <c r="I271" s="85" t="s">
        <v>20</v>
      </c>
      <c r="J271" s="85" t="s">
        <v>23</v>
      </c>
      <c r="K271" s="80" t="s">
        <v>821</v>
      </c>
      <c r="L271" s="70">
        <f t="shared" si="52"/>
        <v>0.71111111111111114</v>
      </c>
      <c r="M271" s="69">
        <v>294400000</v>
      </c>
      <c r="N271" s="69">
        <f t="shared" si="53"/>
        <v>119600000</v>
      </c>
      <c r="O271" s="85">
        <v>0</v>
      </c>
      <c r="P271" s="85">
        <v>0</v>
      </c>
      <c r="Q271" s="83">
        <v>0</v>
      </c>
      <c r="R271" s="77">
        <f>VLOOKUP(A271,'[2]PAA APROBADO2023'!$AY$4:$DU$922,50,0)</f>
        <v>60</v>
      </c>
      <c r="S271" s="83">
        <f t="shared" si="49"/>
        <v>414000000</v>
      </c>
      <c r="T271" s="74" t="str">
        <f>VLOOKUP(A271,'[2]PAA APROBADO2023'!$AY$4:$DU$922,35,0)</f>
        <v>N/A</v>
      </c>
      <c r="U271" s="80" t="s">
        <v>1034</v>
      </c>
    </row>
    <row r="272" spans="1:21" ht="77.099999999999994" customHeight="1" x14ac:dyDescent="0.25">
      <c r="A272" s="136" t="s">
        <v>1045</v>
      </c>
      <c r="B272" s="119">
        <v>750</v>
      </c>
      <c r="C272" s="136" t="s">
        <v>1046</v>
      </c>
      <c r="D272" s="129" t="s">
        <v>1047</v>
      </c>
      <c r="E272" s="137">
        <v>45166</v>
      </c>
      <c r="F272" s="137">
        <v>45167</v>
      </c>
      <c r="G272" s="131">
        <f>VLOOKUP(A272,'[2]PAA APROBADO2023'!$AY$4:$DU$922,57,0)</f>
        <v>45351</v>
      </c>
      <c r="H272" s="138">
        <v>15179090</v>
      </c>
      <c r="I272" s="135" t="s">
        <v>20</v>
      </c>
      <c r="J272" s="135" t="s">
        <v>21</v>
      </c>
      <c r="K272" s="129" t="s">
        <v>732</v>
      </c>
      <c r="L272" s="125">
        <f t="shared" si="52"/>
        <v>0.81999981553571388</v>
      </c>
      <c r="M272" s="123">
        <v>12446851</v>
      </c>
      <c r="N272" s="123">
        <f t="shared" si="53"/>
        <v>2732239</v>
      </c>
      <c r="O272" s="135">
        <v>0</v>
      </c>
      <c r="P272" s="135">
        <v>0</v>
      </c>
      <c r="Q272" s="132">
        <v>0</v>
      </c>
      <c r="R272" s="118">
        <f>VLOOKUP(A272,'[2]PAA APROBADO2023'!$AY$4:$DU$922,50,0)</f>
        <v>60</v>
      </c>
      <c r="S272" s="132">
        <f t="shared" si="49"/>
        <v>15179090</v>
      </c>
      <c r="T272" s="121" t="str">
        <f>VLOOKUP(A272,'[2]PAA APROBADO2023'!$AY$4:$DU$922,35,0)</f>
        <v>N/A</v>
      </c>
      <c r="U272" s="136" t="s">
        <v>1048</v>
      </c>
    </row>
    <row r="273" spans="1:21" ht="77.099999999999994" customHeight="1" x14ac:dyDescent="0.25">
      <c r="A273" s="168" t="s">
        <v>1053</v>
      </c>
      <c r="B273" s="212">
        <v>768</v>
      </c>
      <c r="C273" s="168" t="s">
        <v>277</v>
      </c>
      <c r="D273" s="168" t="s">
        <v>1054</v>
      </c>
      <c r="E273" s="177">
        <v>45176</v>
      </c>
      <c r="F273" s="177">
        <v>45177</v>
      </c>
      <c r="G273" s="170">
        <f>VLOOKUP(A273,'[2]PAA APROBADO2023'!$AY$4:$DU$922,57,0)</f>
        <v>45337</v>
      </c>
      <c r="H273" s="178">
        <v>29599215</v>
      </c>
      <c r="I273" s="179" t="s">
        <v>20</v>
      </c>
      <c r="J273" s="179" t="s">
        <v>21</v>
      </c>
      <c r="K273" s="168" t="s">
        <v>702</v>
      </c>
      <c r="L273" s="172">
        <f t="shared" si="52"/>
        <v>0.96581206629973126</v>
      </c>
      <c r="M273" s="173">
        <v>28587279</v>
      </c>
      <c r="N273" s="173">
        <f t="shared" si="53"/>
        <v>1011936</v>
      </c>
      <c r="O273" s="179">
        <v>0</v>
      </c>
      <c r="P273" s="180">
        <v>0</v>
      </c>
      <c r="Q273" s="178">
        <v>0</v>
      </c>
      <c r="R273" s="174">
        <f>VLOOKUP(A273,'[2]PAA APROBADO2023'!$AY$4:$DU$922,50,0)</f>
        <v>46</v>
      </c>
      <c r="S273" s="178">
        <f t="shared" si="49"/>
        <v>29599215</v>
      </c>
      <c r="T273" s="175" t="str">
        <f>VLOOKUP(A273,'[2]PAA APROBADO2023'!$AY$4:$DU$922,35,0)</f>
        <v>N/A</v>
      </c>
      <c r="U273" s="176" t="s">
        <v>1055</v>
      </c>
    </row>
    <row r="274" spans="1:21" ht="77.099999999999994" customHeight="1" x14ac:dyDescent="0.25">
      <c r="A274" s="13" t="s">
        <v>1057</v>
      </c>
      <c r="B274" s="14">
        <v>767</v>
      </c>
      <c r="C274" s="13" t="s">
        <v>1058</v>
      </c>
      <c r="D274" s="13" t="s">
        <v>594</v>
      </c>
      <c r="E274" s="16">
        <v>45177</v>
      </c>
      <c r="F274" s="16">
        <v>45180</v>
      </c>
      <c r="G274" s="38">
        <f>VLOOKUP(A274,'[2]PAA APROBADO2023'!$AY$4:$DU$922,57,0)</f>
        <v>45337</v>
      </c>
      <c r="H274" s="3">
        <v>13964772</v>
      </c>
      <c r="I274" s="17" t="s">
        <v>20</v>
      </c>
      <c r="J274" s="17" t="s">
        <v>21</v>
      </c>
      <c r="K274" s="13" t="s">
        <v>698</v>
      </c>
      <c r="L274" s="22">
        <f t="shared" si="52"/>
        <v>0.91666652344914756</v>
      </c>
      <c r="M274" s="4">
        <v>12801039</v>
      </c>
      <c r="N274" s="4">
        <f t="shared" si="53"/>
        <v>1163733</v>
      </c>
      <c r="O274" s="17">
        <v>0</v>
      </c>
      <c r="P274" s="32">
        <v>0</v>
      </c>
      <c r="Q274" s="24">
        <v>0</v>
      </c>
      <c r="R274" s="39">
        <f>VLOOKUP(A274,'[2]PAA APROBADO2023'!$AY$4:$DU$922,50,0)</f>
        <v>46</v>
      </c>
      <c r="S274" s="3">
        <f t="shared" si="49"/>
        <v>13964772</v>
      </c>
      <c r="T274" s="40" t="str">
        <f>VLOOKUP(A274,'[2]PAA APROBADO2023'!$AY$4:$DU$922,35,0)</f>
        <v>N/A</v>
      </c>
      <c r="U274" s="13" t="s">
        <v>1059</v>
      </c>
    </row>
    <row r="275" spans="1:21" ht="77.099999999999994" customHeight="1" x14ac:dyDescent="0.25">
      <c r="A275" s="80" t="s">
        <v>1049</v>
      </c>
      <c r="B275" s="66">
        <v>765</v>
      </c>
      <c r="C275" s="80" t="s">
        <v>1050</v>
      </c>
      <c r="D275" s="80" t="s">
        <v>1051</v>
      </c>
      <c r="E275" s="87">
        <v>45177</v>
      </c>
      <c r="F275" s="87">
        <v>45182</v>
      </c>
      <c r="G275" s="82">
        <f>VLOOKUP(A275,'[2]PAA APROBADO2023'!$AY$4:$DU$922,57,0)</f>
        <v>45868</v>
      </c>
      <c r="H275" s="86">
        <v>4051811116</v>
      </c>
      <c r="I275" s="85" t="s">
        <v>20</v>
      </c>
      <c r="J275" s="85" t="s">
        <v>23</v>
      </c>
      <c r="K275" s="80" t="s">
        <v>738</v>
      </c>
      <c r="L275" s="70">
        <f t="shared" si="52"/>
        <v>0.18421642930306822</v>
      </c>
      <c r="M275" s="69">
        <v>746410176</v>
      </c>
      <c r="N275" s="69">
        <f t="shared" si="53"/>
        <v>3305400940</v>
      </c>
      <c r="O275" s="85">
        <v>0</v>
      </c>
      <c r="P275" s="88">
        <v>0</v>
      </c>
      <c r="Q275" s="83">
        <v>0</v>
      </c>
      <c r="R275" s="77">
        <f>VLOOKUP(A275,'[2]PAA APROBADO2023'!$AY$4:$DU$922,50,0)</f>
        <v>0</v>
      </c>
      <c r="S275" s="86">
        <f t="shared" si="49"/>
        <v>4051811116</v>
      </c>
      <c r="T275" s="74" t="str">
        <f>VLOOKUP(A275,'[2]PAA APROBADO2023'!$AY$4:$DU$922,35,0)</f>
        <v>N/A</v>
      </c>
      <c r="U275" s="84" t="s">
        <v>1052</v>
      </c>
    </row>
    <row r="276" spans="1:21" ht="77.099999999999994" customHeight="1" x14ac:dyDescent="0.25">
      <c r="A276" s="80" t="s">
        <v>1060</v>
      </c>
      <c r="B276" s="66">
        <v>789</v>
      </c>
      <c r="C276" s="80" t="s">
        <v>1061</v>
      </c>
      <c r="D276" s="80" t="s">
        <v>1062</v>
      </c>
      <c r="E276" s="87">
        <v>45208</v>
      </c>
      <c r="F276" s="87">
        <v>45208</v>
      </c>
      <c r="G276" s="82">
        <f>VLOOKUP(A276,'[2]PAA APROBADO2023'!$AY$4:$DU$922,57,0)</f>
        <v>47026</v>
      </c>
      <c r="H276" s="86">
        <v>0</v>
      </c>
      <c r="I276" s="85" t="s">
        <v>20</v>
      </c>
      <c r="J276" s="85" t="s">
        <v>20</v>
      </c>
      <c r="K276" s="80" t="s">
        <v>712</v>
      </c>
      <c r="L276" s="70" t="s">
        <v>20</v>
      </c>
      <c r="M276" s="69">
        <v>0</v>
      </c>
      <c r="N276" s="69">
        <f t="shared" si="53"/>
        <v>0</v>
      </c>
      <c r="O276" s="85">
        <v>0</v>
      </c>
      <c r="P276" s="88">
        <v>0</v>
      </c>
      <c r="Q276" s="86">
        <v>0</v>
      </c>
      <c r="R276" s="77">
        <f>VLOOKUP(A276,'[2]PAA APROBADO2023'!$AY$4:$DU$922,50,0)</f>
        <v>0</v>
      </c>
      <c r="S276" s="86">
        <f t="shared" si="49"/>
        <v>0</v>
      </c>
      <c r="T276" s="74" t="str">
        <f>VLOOKUP(A276,'[2]PAA APROBADO2023'!$AY$4:$DU$922,35,0)</f>
        <v>N/A</v>
      </c>
      <c r="U276" s="80" t="s">
        <v>1063</v>
      </c>
    </row>
    <row r="277" spans="1:21" ht="77.099999999999994" customHeight="1" x14ac:dyDescent="0.25">
      <c r="A277" s="80" t="s">
        <v>1064</v>
      </c>
      <c r="B277" s="66">
        <v>794</v>
      </c>
      <c r="C277" s="80" t="s">
        <v>1065</v>
      </c>
      <c r="D277" s="80" t="s">
        <v>1066</v>
      </c>
      <c r="E277" s="87">
        <v>45208</v>
      </c>
      <c r="F277" s="87">
        <v>45209</v>
      </c>
      <c r="G277" s="82">
        <f>VLOOKUP(A277,'[2]PAA APROBADO2023'!$AY$4:$DU$922,57,0)</f>
        <v>45925</v>
      </c>
      <c r="H277" s="86">
        <v>0</v>
      </c>
      <c r="I277" s="85" t="s">
        <v>20</v>
      </c>
      <c r="J277" s="85" t="s">
        <v>20</v>
      </c>
      <c r="K277" s="80" t="s">
        <v>686</v>
      </c>
      <c r="L277" s="70" t="s">
        <v>20</v>
      </c>
      <c r="M277" s="69">
        <v>0</v>
      </c>
      <c r="N277" s="69">
        <f t="shared" si="53"/>
        <v>0</v>
      </c>
      <c r="O277" s="85">
        <v>0</v>
      </c>
      <c r="P277" s="88">
        <v>0</v>
      </c>
      <c r="Q277" s="86">
        <v>0</v>
      </c>
      <c r="R277" s="77">
        <f>VLOOKUP(A277,'[2]PAA APROBADO2023'!$AY$4:$DU$922,50,0)</f>
        <v>0</v>
      </c>
      <c r="S277" s="86">
        <f t="shared" si="49"/>
        <v>0</v>
      </c>
      <c r="T277" s="74" t="str">
        <f>VLOOKUP(A277,'[2]PAA APROBADO2023'!$AY$4:$DU$922,35,0)</f>
        <v>N/A</v>
      </c>
      <c r="U277" s="80" t="s">
        <v>1067</v>
      </c>
    </row>
    <row r="278" spans="1:21" ht="77.099999999999994" customHeight="1" x14ac:dyDescent="0.25">
      <c r="A278" s="80" t="s">
        <v>1069</v>
      </c>
      <c r="B278" s="66">
        <v>819</v>
      </c>
      <c r="C278" s="80" t="s">
        <v>1070</v>
      </c>
      <c r="D278" s="80" t="s">
        <v>1071</v>
      </c>
      <c r="E278" s="87">
        <v>45216</v>
      </c>
      <c r="F278" s="87">
        <v>45219</v>
      </c>
      <c r="G278" s="82">
        <v>46234</v>
      </c>
      <c r="H278" s="89">
        <v>23009075710</v>
      </c>
      <c r="I278" s="85" t="s">
        <v>20</v>
      </c>
      <c r="J278" s="85" t="s">
        <v>23</v>
      </c>
      <c r="K278" s="80" t="s">
        <v>746</v>
      </c>
      <c r="L278" s="70">
        <f>+M278/H278</f>
        <v>4.8081890078234706E-2</v>
      </c>
      <c r="M278" s="69">
        <v>1106319849.0900002</v>
      </c>
      <c r="N278" s="69">
        <f t="shared" si="53"/>
        <v>21902755860.91</v>
      </c>
      <c r="O278" s="85">
        <v>0</v>
      </c>
      <c r="P278" s="88">
        <v>0</v>
      </c>
      <c r="Q278" s="86">
        <v>0</v>
      </c>
      <c r="R278" s="77">
        <f>VLOOKUP(A278,'[2]PAA APROBADO2023'!$AY$4:$DU$922,50,0)</f>
        <v>0</v>
      </c>
      <c r="S278" s="86">
        <f t="shared" si="49"/>
        <v>23009075710</v>
      </c>
      <c r="T278" s="74" t="str">
        <f>VLOOKUP(A278,'[2]PAA APROBADO2023'!$AY$4:$DU$922,35,0)</f>
        <v>N/A</v>
      </c>
      <c r="U278" s="80" t="s">
        <v>1072</v>
      </c>
    </row>
    <row r="279" spans="1:21" ht="77.099999999999994" customHeight="1" x14ac:dyDescent="0.25">
      <c r="A279" s="80" t="s">
        <v>1073</v>
      </c>
      <c r="B279" s="66">
        <v>831</v>
      </c>
      <c r="C279" s="80" t="s">
        <v>1074</v>
      </c>
      <c r="D279" s="80" t="s">
        <v>1075</v>
      </c>
      <c r="E279" s="87">
        <v>45223</v>
      </c>
      <c r="F279" s="87">
        <v>45230</v>
      </c>
      <c r="G279" s="82">
        <f>VLOOKUP(A279,'[2]PAA APROBADO2023'!$AY$4:$DU$922,57,0)</f>
        <v>45596</v>
      </c>
      <c r="H279" s="89">
        <v>467657555</v>
      </c>
      <c r="I279" s="85" t="s">
        <v>20</v>
      </c>
      <c r="J279" s="85" t="s">
        <v>23</v>
      </c>
      <c r="K279" s="80" t="s">
        <v>731</v>
      </c>
      <c r="L279" s="70">
        <f>+M279/H279</f>
        <v>0.30279507726545762</v>
      </c>
      <c r="M279" s="69">
        <v>141604405.5</v>
      </c>
      <c r="N279" s="69">
        <f t="shared" si="53"/>
        <v>326053149.5</v>
      </c>
      <c r="O279" s="85">
        <v>0</v>
      </c>
      <c r="P279" s="88">
        <v>0</v>
      </c>
      <c r="Q279" s="86">
        <v>0</v>
      </c>
      <c r="R279" s="77">
        <f>VLOOKUP(A279,'[2]PAA APROBADO2023'!$AY$4:$DU$922,50,0)</f>
        <v>0</v>
      </c>
      <c r="S279" s="86">
        <f t="shared" si="49"/>
        <v>467657555</v>
      </c>
      <c r="T279" s="74" t="str">
        <f>VLOOKUP(A279,'[2]PAA APROBADO2023'!$AY$4:$DU$922,35,0)</f>
        <v>N/A</v>
      </c>
      <c r="U279" s="80" t="s">
        <v>1076</v>
      </c>
    </row>
    <row r="280" spans="1:21" ht="77.099999999999994" customHeight="1" x14ac:dyDescent="0.25">
      <c r="A280" s="93" t="s">
        <v>1082</v>
      </c>
      <c r="B280" s="23" t="str">
        <f>MID(A280,5,3)</f>
        <v>755</v>
      </c>
      <c r="C280" s="93" t="s">
        <v>1083</v>
      </c>
      <c r="D280" s="93" t="s">
        <v>1084</v>
      </c>
      <c r="E280" s="183">
        <v>45231</v>
      </c>
      <c r="F280" s="183">
        <v>45231</v>
      </c>
      <c r="G280" s="82">
        <f>VLOOKUP(A280,'[2]PAA APROBADO2023'!$AY$4:$DU$922,57,0)</f>
        <v>46997</v>
      </c>
      <c r="H280" s="91">
        <v>0</v>
      </c>
      <c r="I280" s="182" t="s">
        <v>20</v>
      </c>
      <c r="J280" s="182" t="s">
        <v>20</v>
      </c>
      <c r="K280" s="181" t="s">
        <v>712</v>
      </c>
      <c r="L280" s="107"/>
      <c r="M280" s="69">
        <v>0</v>
      </c>
      <c r="N280" s="69">
        <f t="shared" si="53"/>
        <v>0</v>
      </c>
      <c r="O280" s="184">
        <v>0</v>
      </c>
      <c r="P280" s="184">
        <v>0</v>
      </c>
      <c r="Q280" s="91">
        <v>0</v>
      </c>
      <c r="R280" s="77">
        <f>VLOOKUP(A280,'[2]PAA APROBADO2023'!$AY$4:$DU$922,50,0)</f>
        <v>0</v>
      </c>
      <c r="S280" s="95">
        <f t="shared" si="49"/>
        <v>0</v>
      </c>
      <c r="T280" s="94" t="s">
        <v>20</v>
      </c>
      <c r="U280" s="96" t="s">
        <v>1085</v>
      </c>
    </row>
    <row r="281" spans="1:21" ht="77.099999999999994" customHeight="1" x14ac:dyDescent="0.25">
      <c r="A281" s="181" t="s">
        <v>1077</v>
      </c>
      <c r="B281" s="66" t="str">
        <f>MID(A281,5,3)</f>
        <v>847</v>
      </c>
      <c r="C281" s="181" t="s">
        <v>1078</v>
      </c>
      <c r="D281" s="90" t="s">
        <v>1079</v>
      </c>
      <c r="E281" s="183">
        <v>45244</v>
      </c>
      <c r="F281" s="183">
        <v>45246</v>
      </c>
      <c r="G281" s="82">
        <f>VLOOKUP(A281,'[2]PAA APROBADO2023'!$AY$4:$DU$922,57,0)</f>
        <v>46234</v>
      </c>
      <c r="H281" s="91">
        <v>277234106</v>
      </c>
      <c r="I281" s="182" t="s">
        <v>20</v>
      </c>
      <c r="J281" s="182" t="s">
        <v>23</v>
      </c>
      <c r="K281" s="181" t="s">
        <v>1080</v>
      </c>
      <c r="L281" s="70">
        <f>+M281/H281</f>
        <v>5.8347799386558881E-2</v>
      </c>
      <c r="M281" s="69">
        <v>16176000</v>
      </c>
      <c r="N281" s="69">
        <f t="shared" si="53"/>
        <v>261058106</v>
      </c>
      <c r="O281" s="184">
        <v>0</v>
      </c>
      <c r="P281" s="184">
        <v>0</v>
      </c>
      <c r="Q281" s="91">
        <v>0</v>
      </c>
      <c r="R281" s="77">
        <f>VLOOKUP(A281,'[2]PAA APROBADO2023'!$AY$4:$DU$922,50,0)</f>
        <v>0</v>
      </c>
      <c r="S281" s="92">
        <f t="shared" si="49"/>
        <v>277234106</v>
      </c>
      <c r="T281" s="184" t="s">
        <v>20</v>
      </c>
      <c r="U281" s="181" t="s">
        <v>1081</v>
      </c>
    </row>
    <row r="282" spans="1:21" ht="77.099999999999994" customHeight="1" x14ac:dyDescent="0.25">
      <c r="A282" s="98" t="s">
        <v>1090</v>
      </c>
      <c r="B282" s="211" t="str">
        <f>MID(A282,5,3)</f>
        <v>870</v>
      </c>
      <c r="C282" s="98" t="s">
        <v>1091</v>
      </c>
      <c r="D282" s="98" t="s">
        <v>1092</v>
      </c>
      <c r="E282" s="99">
        <v>45258</v>
      </c>
      <c r="F282" s="99">
        <v>45259</v>
      </c>
      <c r="G282" s="149">
        <f>VLOOKUP(A282,'[2]PAA APROBADO2023'!$AY$4:$DU$922,57,0)</f>
        <v>45657</v>
      </c>
      <c r="H282" s="100">
        <v>940000000</v>
      </c>
      <c r="I282" s="101">
        <v>40000000</v>
      </c>
      <c r="J282" s="102" t="s">
        <v>21</v>
      </c>
      <c r="K282" s="98" t="s">
        <v>1056</v>
      </c>
      <c r="L282" s="103">
        <f>+M282/H282</f>
        <v>0.95744680851063835</v>
      </c>
      <c r="M282" s="104">
        <v>900000000</v>
      </c>
      <c r="N282" s="104">
        <f t="shared" si="53"/>
        <v>40000000</v>
      </c>
      <c r="O282" s="105">
        <v>0</v>
      </c>
      <c r="P282" s="105">
        <v>0</v>
      </c>
      <c r="Q282" s="100">
        <v>0</v>
      </c>
      <c r="R282" s="139">
        <f>VLOOKUP(A282,'[2]PAA APROBADO2023'!$AY$4:$DU$922,50,0)</f>
        <v>0</v>
      </c>
      <c r="S282" s="106">
        <f t="shared" si="49"/>
        <v>940000000</v>
      </c>
      <c r="T282" s="102" t="s">
        <v>20</v>
      </c>
      <c r="U282" s="98" t="s">
        <v>1093</v>
      </c>
    </row>
    <row r="283" spans="1:21" ht="77.099999999999994" customHeight="1" x14ac:dyDescent="0.25">
      <c r="A283" s="181" t="s">
        <v>1094</v>
      </c>
      <c r="B283" s="66" t="str">
        <f>MID(A283,5,3)</f>
        <v>883</v>
      </c>
      <c r="C283" s="181" t="s">
        <v>1087</v>
      </c>
      <c r="D283" s="181" t="s">
        <v>1095</v>
      </c>
      <c r="E283" s="183">
        <v>45260</v>
      </c>
      <c r="F283" s="183">
        <v>45261</v>
      </c>
      <c r="G283" s="82">
        <f>VLOOKUP(A283,'[2]PAA APROBADO2023'!$AY$4:$DU$922,57,0)</f>
        <v>46234</v>
      </c>
      <c r="H283" s="91">
        <v>98564555483</v>
      </c>
      <c r="I283" s="97">
        <v>141760930</v>
      </c>
      <c r="J283" s="182" t="s">
        <v>23</v>
      </c>
      <c r="K283" s="181" t="s">
        <v>22</v>
      </c>
      <c r="L283" s="70">
        <f>+M283/H283</f>
        <v>0</v>
      </c>
      <c r="M283" s="69">
        <v>0</v>
      </c>
      <c r="N283" s="69">
        <f t="shared" si="53"/>
        <v>98564555483</v>
      </c>
      <c r="O283" s="184">
        <v>0</v>
      </c>
      <c r="P283" s="184">
        <v>0</v>
      </c>
      <c r="Q283" s="91">
        <v>0</v>
      </c>
      <c r="R283" s="77">
        <f>VLOOKUP(A283,'[2]PAA APROBADO2023'!$AY$4:$DU$922,50,0)</f>
        <v>0</v>
      </c>
      <c r="S283" s="92">
        <f t="shared" si="49"/>
        <v>98564555483</v>
      </c>
      <c r="T283" s="184" t="s">
        <v>20</v>
      </c>
      <c r="U283" s="185" t="s">
        <v>1096</v>
      </c>
    </row>
    <row r="284" spans="1:21" ht="77.099999999999994" customHeight="1" x14ac:dyDescent="0.25">
      <c r="A284" s="181" t="s">
        <v>1086</v>
      </c>
      <c r="B284" s="66" t="str">
        <f>MID(A284,5,3)</f>
        <v>884</v>
      </c>
      <c r="C284" s="181" t="s">
        <v>1087</v>
      </c>
      <c r="D284" s="181" t="s">
        <v>1088</v>
      </c>
      <c r="E284" s="183">
        <v>45260</v>
      </c>
      <c r="F284" s="183">
        <v>45261</v>
      </c>
      <c r="G284" s="82">
        <f>VLOOKUP(A284,'[2]PAA APROBADO2023'!$AY$4:$DU$922,57,0)</f>
        <v>46203</v>
      </c>
      <c r="H284" s="91">
        <v>73730103900</v>
      </c>
      <c r="I284" s="97">
        <v>146491381</v>
      </c>
      <c r="J284" s="182" t="s">
        <v>23</v>
      </c>
      <c r="K284" s="181" t="s">
        <v>821</v>
      </c>
      <c r="L284" s="70">
        <f>+M284/H284</f>
        <v>2.6745685896151301E-2</v>
      </c>
      <c r="M284" s="69">
        <v>1971962200</v>
      </c>
      <c r="N284" s="69">
        <f t="shared" si="53"/>
        <v>71758141700</v>
      </c>
      <c r="O284" s="184">
        <v>0</v>
      </c>
      <c r="P284" s="184">
        <v>0</v>
      </c>
      <c r="Q284" s="91">
        <v>0</v>
      </c>
      <c r="R284" s="77">
        <f>VLOOKUP(A284,'[2]PAA APROBADO2023'!$AY$4:$DU$922,50,0)</f>
        <v>0</v>
      </c>
      <c r="S284" s="92">
        <f t="shared" si="49"/>
        <v>73730103900</v>
      </c>
      <c r="T284" s="184" t="s">
        <v>20</v>
      </c>
      <c r="U284" s="181" t="s">
        <v>1089</v>
      </c>
    </row>
    <row r="285" spans="1:21" ht="77.099999999999994" customHeight="1" x14ac:dyDescent="0.25">
      <c r="A285" s="192" t="s">
        <v>1122</v>
      </c>
      <c r="B285" s="195" t="s">
        <v>1123</v>
      </c>
      <c r="C285" s="192" t="s">
        <v>1124</v>
      </c>
      <c r="D285" s="192" t="s">
        <v>996</v>
      </c>
      <c r="E285" s="191">
        <v>45261</v>
      </c>
      <c r="F285" s="191">
        <v>45264</v>
      </c>
      <c r="G285" s="191">
        <v>47080</v>
      </c>
      <c r="H285" s="197">
        <v>0</v>
      </c>
      <c r="I285" s="194" t="s">
        <v>20</v>
      </c>
      <c r="J285" s="194" t="s">
        <v>20</v>
      </c>
      <c r="K285" s="192" t="s">
        <v>712</v>
      </c>
      <c r="L285" s="196">
        <v>0</v>
      </c>
      <c r="M285" s="197">
        <v>0</v>
      </c>
      <c r="N285" s="198">
        <v>0</v>
      </c>
      <c r="O285" s="194">
        <v>0</v>
      </c>
      <c r="P285" s="194">
        <v>0</v>
      </c>
      <c r="Q285" s="199">
        <v>0</v>
      </c>
      <c r="R285" s="194">
        <v>0</v>
      </c>
      <c r="S285" s="200">
        <v>0</v>
      </c>
      <c r="T285" s="194" t="s">
        <v>20</v>
      </c>
      <c r="U285" s="192" t="s">
        <v>1125</v>
      </c>
    </row>
    <row r="286" spans="1:21" ht="77.099999999999994" customHeight="1" x14ac:dyDescent="0.25">
      <c r="A286" s="50" t="s">
        <v>136</v>
      </c>
      <c r="B286" s="41">
        <v>819</v>
      </c>
      <c r="C286" s="41" t="s">
        <v>137</v>
      </c>
      <c r="D286" s="113" t="s">
        <v>99</v>
      </c>
      <c r="E286" s="51">
        <v>44900</v>
      </c>
      <c r="F286" s="51">
        <v>45266</v>
      </c>
      <c r="G286" s="110">
        <f>VLOOKUP(A286,'[1]CONTRATOS '!$C$1:$CA$993,58,0)</f>
        <v>45397</v>
      </c>
      <c r="H286" s="48">
        <v>43459180</v>
      </c>
      <c r="I286" s="109" t="s">
        <v>20</v>
      </c>
      <c r="J286" s="109" t="s">
        <v>21</v>
      </c>
      <c r="K286" s="109" t="s">
        <v>89</v>
      </c>
      <c r="L286" s="47">
        <f>M286/S286</f>
        <v>0.76902721220343628</v>
      </c>
      <c r="M286" s="48">
        <v>48289981</v>
      </c>
      <c r="N286" s="48">
        <f>S286-M286</f>
        <v>14503611</v>
      </c>
      <c r="O286" s="108">
        <f>VLOOKUP(A286,'[1]CONTRATOS '!$C$1:$CA$993,46,0)</f>
        <v>0</v>
      </c>
      <c r="P286" s="108">
        <v>0</v>
      </c>
      <c r="Q286" s="48">
        <f>-481876+5312677+14503611</f>
        <v>19334412</v>
      </c>
      <c r="R286" s="108">
        <f>VLOOKUP(A286,'[1]CONTRATOS '!$C$1:$CA$993,50,0)</f>
        <v>152</v>
      </c>
      <c r="S286" s="48">
        <f>+H286+Q286</f>
        <v>62793592</v>
      </c>
      <c r="T286" s="111" t="str">
        <f>VLOOKUP(A286,'[1]CONTRATOS '!$C$1:$CA$993,34,0)</f>
        <v>Paula Valentina Sánchez Robles</v>
      </c>
      <c r="U286" s="112" t="s">
        <v>138</v>
      </c>
    </row>
    <row r="287" spans="1:21" ht="77.099999999999994" customHeight="1" x14ac:dyDescent="0.25">
      <c r="A287" s="192" t="s">
        <v>1118</v>
      </c>
      <c r="B287" s="195" t="s">
        <v>1119</v>
      </c>
      <c r="C287" s="192" t="s">
        <v>1120</v>
      </c>
      <c r="D287" s="192" t="s">
        <v>1084</v>
      </c>
      <c r="E287" s="191">
        <v>45265</v>
      </c>
      <c r="F287" s="191">
        <v>45267</v>
      </c>
      <c r="G287" s="191">
        <v>47011</v>
      </c>
      <c r="H287" s="197">
        <v>0</v>
      </c>
      <c r="I287" s="194" t="s">
        <v>20</v>
      </c>
      <c r="J287" s="194" t="s">
        <v>20</v>
      </c>
      <c r="K287" s="192" t="s">
        <v>712</v>
      </c>
      <c r="L287" s="196">
        <v>0</v>
      </c>
      <c r="M287" s="197">
        <v>0</v>
      </c>
      <c r="N287" s="198">
        <v>0</v>
      </c>
      <c r="O287" s="194">
        <v>0</v>
      </c>
      <c r="P287" s="194">
        <v>0</v>
      </c>
      <c r="Q287" s="199">
        <v>0</v>
      </c>
      <c r="R287" s="194">
        <v>0</v>
      </c>
      <c r="S287" s="200">
        <v>0</v>
      </c>
      <c r="T287" s="194" t="s">
        <v>20</v>
      </c>
      <c r="U287" s="192" t="s">
        <v>1121</v>
      </c>
    </row>
    <row r="288" spans="1:21" ht="77.099999999999994" customHeight="1" x14ac:dyDescent="0.25">
      <c r="A288" s="50" t="s">
        <v>155</v>
      </c>
      <c r="B288" s="41">
        <v>829</v>
      </c>
      <c r="C288" s="41" t="s">
        <v>156</v>
      </c>
      <c r="D288" s="113" t="s">
        <v>99</v>
      </c>
      <c r="E288" s="51">
        <v>44900</v>
      </c>
      <c r="F288" s="51">
        <v>45267</v>
      </c>
      <c r="G288" s="110">
        <f>VLOOKUP(A288,'[1]CONTRATOS '!$C$1:$CA$993,58,0)</f>
        <v>45397</v>
      </c>
      <c r="H288" s="48">
        <v>43459180</v>
      </c>
      <c r="I288" s="109" t="s">
        <v>20</v>
      </c>
      <c r="J288" s="109" t="s">
        <v>21</v>
      </c>
      <c r="K288" s="109" t="s">
        <v>89</v>
      </c>
      <c r="L288" s="47">
        <f>M288/S288</f>
        <v>0.76951361380102534</v>
      </c>
      <c r="M288" s="48">
        <v>48422496</v>
      </c>
      <c r="N288" s="48">
        <f>S288-M288</f>
        <v>14503611</v>
      </c>
      <c r="O288" s="108">
        <f>VLOOKUP(A288,'[1]CONTRATOS '!$C$1:$CA$993,46,0)</f>
        <v>0</v>
      </c>
      <c r="P288" s="108">
        <v>0</v>
      </c>
      <c r="Q288" s="48">
        <f>-602345+5565661+14503611</f>
        <v>19466927</v>
      </c>
      <c r="R288" s="108">
        <f>VLOOKUP(A288,'[1]CONTRATOS '!$C$1:$CA$993,50,0)</f>
        <v>152</v>
      </c>
      <c r="S288" s="48">
        <f>+H288+Q288</f>
        <v>62926107</v>
      </c>
      <c r="T288" s="111" t="str">
        <f>VLOOKUP(A288,'[1]CONTRATOS '!$C$1:$CA$993,34,0)</f>
        <v>Leidy Andrea Ramírez Segura</v>
      </c>
      <c r="U288" s="112" t="s">
        <v>157</v>
      </c>
    </row>
    <row r="289" spans="1:21" ht="77.099999999999994" customHeight="1" x14ac:dyDescent="0.25">
      <c r="A289" s="50" t="s">
        <v>158</v>
      </c>
      <c r="B289" s="41">
        <v>830</v>
      </c>
      <c r="C289" s="41" t="s">
        <v>159</v>
      </c>
      <c r="D289" s="113" t="s">
        <v>99</v>
      </c>
      <c r="E289" s="51">
        <v>44900</v>
      </c>
      <c r="F289" s="51">
        <v>45267</v>
      </c>
      <c r="G289" s="110">
        <f>VLOOKUP(A289,'[1]CONTRATOS '!$C$1:$CA$993,58,0)</f>
        <v>45397</v>
      </c>
      <c r="H289" s="48">
        <v>43459180</v>
      </c>
      <c r="I289" s="109" t="s">
        <v>20</v>
      </c>
      <c r="J289" s="109" t="s">
        <v>21</v>
      </c>
      <c r="K289" s="109" t="s">
        <v>89</v>
      </c>
      <c r="L289" s="47">
        <f>M289/S289</f>
        <v>0.76951361380102534</v>
      </c>
      <c r="M289" s="48">
        <v>48422496</v>
      </c>
      <c r="N289" s="48">
        <f>S289-M289</f>
        <v>14503611</v>
      </c>
      <c r="O289" s="108">
        <f>VLOOKUP(A289,'[1]CONTRATOS '!$C$1:$CA$993,46,0)</f>
        <v>0</v>
      </c>
      <c r="P289" s="108">
        <v>0</v>
      </c>
      <c r="Q289" s="48">
        <f>-602345+5565661+14503611</f>
        <v>19466927</v>
      </c>
      <c r="R289" s="108">
        <f>VLOOKUP(A289,'[1]CONTRATOS '!$C$1:$CA$993,50,0)</f>
        <v>152</v>
      </c>
      <c r="S289" s="48">
        <f>+H289+Q289</f>
        <v>62926107</v>
      </c>
      <c r="T289" s="111" t="str">
        <f>VLOOKUP(A289,'[1]CONTRATOS '!$C$1:$CA$993,34,0)</f>
        <v>Jaime Andres Mera Montufar</v>
      </c>
      <c r="U289" s="112" t="s">
        <v>160</v>
      </c>
    </row>
    <row r="290" spans="1:21" ht="77.099999999999994" customHeight="1" x14ac:dyDescent="0.25">
      <c r="A290" s="192" t="s">
        <v>1157</v>
      </c>
      <c r="B290" s="195" t="s">
        <v>1158</v>
      </c>
      <c r="C290" s="192" t="s">
        <v>1159</v>
      </c>
      <c r="D290" s="192" t="s">
        <v>1022</v>
      </c>
      <c r="E290" s="191">
        <v>45265</v>
      </c>
      <c r="F290" s="191">
        <v>45267</v>
      </c>
      <c r="G290" s="191">
        <v>47092</v>
      </c>
      <c r="H290" s="199">
        <v>0</v>
      </c>
      <c r="I290" s="194" t="s">
        <v>20</v>
      </c>
      <c r="J290" s="194" t="s">
        <v>20</v>
      </c>
      <c r="K290" s="192" t="s">
        <v>712</v>
      </c>
      <c r="L290" s="210">
        <v>0</v>
      </c>
      <c r="M290" s="197">
        <v>0</v>
      </c>
      <c r="N290" s="198">
        <v>0</v>
      </c>
      <c r="O290" s="194">
        <v>0</v>
      </c>
      <c r="P290" s="194">
        <v>0</v>
      </c>
      <c r="Q290" s="199">
        <v>0</v>
      </c>
      <c r="R290" s="194">
        <v>0</v>
      </c>
      <c r="S290" s="200">
        <v>0</v>
      </c>
      <c r="T290" s="194" t="s">
        <v>20</v>
      </c>
      <c r="U290" s="192" t="s">
        <v>1160</v>
      </c>
    </row>
    <row r="291" spans="1:21" ht="77.099999999999994" customHeight="1" x14ac:dyDescent="0.25">
      <c r="A291" s="192" t="s">
        <v>1161</v>
      </c>
      <c r="B291" s="195" t="s">
        <v>1162</v>
      </c>
      <c r="C291" s="192" t="s">
        <v>1163</v>
      </c>
      <c r="D291" s="192" t="s">
        <v>1164</v>
      </c>
      <c r="E291" s="191">
        <v>45272</v>
      </c>
      <c r="F291" s="191">
        <v>45272</v>
      </c>
      <c r="G291" s="191">
        <v>48009</v>
      </c>
      <c r="H291" s="199">
        <v>0</v>
      </c>
      <c r="I291" s="194" t="s">
        <v>20</v>
      </c>
      <c r="J291" s="194" t="s">
        <v>20</v>
      </c>
      <c r="K291" s="192" t="s">
        <v>1165</v>
      </c>
      <c r="L291" s="196">
        <v>0</v>
      </c>
      <c r="M291" s="197">
        <v>0</v>
      </c>
      <c r="N291" s="198">
        <v>0</v>
      </c>
      <c r="O291" s="194">
        <v>0</v>
      </c>
      <c r="P291" s="194">
        <v>0</v>
      </c>
      <c r="Q291" s="199">
        <v>0</v>
      </c>
      <c r="R291" s="194">
        <v>0</v>
      </c>
      <c r="S291" s="200">
        <v>0</v>
      </c>
      <c r="T291" s="194" t="s">
        <v>20</v>
      </c>
      <c r="U291" s="192" t="s">
        <v>1166</v>
      </c>
    </row>
    <row r="292" spans="1:21" ht="77.099999999999994" customHeight="1" x14ac:dyDescent="0.25">
      <c r="A292" s="192" t="s">
        <v>1109</v>
      </c>
      <c r="B292" s="195">
        <v>122554</v>
      </c>
      <c r="C292" s="192" t="s">
        <v>1110</v>
      </c>
      <c r="D292" s="192" t="s">
        <v>1111</v>
      </c>
      <c r="E292" s="191">
        <v>45274</v>
      </c>
      <c r="F292" s="191">
        <v>45274</v>
      </c>
      <c r="G292" s="191">
        <v>45521</v>
      </c>
      <c r="H292" s="193">
        <v>890071487.82000005</v>
      </c>
      <c r="I292" s="194" t="s">
        <v>20</v>
      </c>
      <c r="J292" s="194" t="s">
        <v>23</v>
      </c>
      <c r="K292" s="192" t="s">
        <v>738</v>
      </c>
      <c r="L292" s="196">
        <v>0</v>
      </c>
      <c r="M292" s="198">
        <v>49765692.75</v>
      </c>
      <c r="N292" s="198">
        <v>890071487.82000005</v>
      </c>
      <c r="O292" s="194">
        <v>0</v>
      </c>
      <c r="P292" s="194">
        <v>0</v>
      </c>
      <c r="Q292" s="199">
        <v>0</v>
      </c>
      <c r="R292" s="194">
        <v>0</v>
      </c>
      <c r="S292" s="200">
        <v>890071487.82000005</v>
      </c>
      <c r="T292" s="194" t="s">
        <v>20</v>
      </c>
      <c r="U292" s="192" t="s">
        <v>1112</v>
      </c>
    </row>
    <row r="293" spans="1:21" ht="77.099999999999994" customHeight="1" x14ac:dyDescent="0.25">
      <c r="A293" s="201" t="s">
        <v>1130</v>
      </c>
      <c r="B293" s="223">
        <v>892</v>
      </c>
      <c r="C293" s="201" t="s">
        <v>490</v>
      </c>
      <c r="D293" s="201" t="s">
        <v>486</v>
      </c>
      <c r="E293" s="202">
        <v>45274</v>
      </c>
      <c r="F293" s="202">
        <v>45275</v>
      </c>
      <c r="G293" s="202">
        <v>45657</v>
      </c>
      <c r="H293" s="203">
        <v>121847551</v>
      </c>
      <c r="I293" s="204" t="s">
        <v>20</v>
      </c>
      <c r="J293" s="204" t="s">
        <v>21</v>
      </c>
      <c r="K293" s="201" t="s">
        <v>757</v>
      </c>
      <c r="L293" s="205">
        <v>0</v>
      </c>
      <c r="M293" s="206">
        <v>4894351</v>
      </c>
      <c r="N293" s="206">
        <v>121847551</v>
      </c>
      <c r="O293" s="204">
        <v>0</v>
      </c>
      <c r="P293" s="204">
        <v>0</v>
      </c>
      <c r="Q293" s="207">
        <v>0</v>
      </c>
      <c r="R293" s="204">
        <v>0</v>
      </c>
      <c r="S293" s="208">
        <v>121847551</v>
      </c>
      <c r="T293" s="204" t="s">
        <v>20</v>
      </c>
      <c r="U293" s="209" t="s">
        <v>1131</v>
      </c>
    </row>
    <row r="294" spans="1:21" ht="77.099999999999994" customHeight="1" x14ac:dyDescent="0.25">
      <c r="A294" s="201" t="s">
        <v>1132</v>
      </c>
      <c r="B294" s="223">
        <v>893</v>
      </c>
      <c r="C294" s="201" t="s">
        <v>485</v>
      </c>
      <c r="D294" s="201" t="s">
        <v>1133</v>
      </c>
      <c r="E294" s="202">
        <v>45274</v>
      </c>
      <c r="F294" s="202">
        <v>45275</v>
      </c>
      <c r="G294" s="202">
        <v>45657</v>
      </c>
      <c r="H294" s="203">
        <v>87033965</v>
      </c>
      <c r="I294" s="204" t="s">
        <v>20</v>
      </c>
      <c r="J294" s="204" t="s">
        <v>21</v>
      </c>
      <c r="K294" s="201" t="s">
        <v>757</v>
      </c>
      <c r="L294" s="205">
        <v>0</v>
      </c>
      <c r="M294" s="206">
        <v>95411472</v>
      </c>
      <c r="N294" s="206">
        <v>87033965</v>
      </c>
      <c r="O294" s="204">
        <v>0</v>
      </c>
      <c r="P294" s="204">
        <v>0</v>
      </c>
      <c r="Q294" s="207">
        <v>0</v>
      </c>
      <c r="R294" s="204">
        <v>0</v>
      </c>
      <c r="S294" s="208">
        <v>87033965</v>
      </c>
      <c r="T294" s="204" t="s">
        <v>20</v>
      </c>
      <c r="U294" s="209" t="s">
        <v>1134</v>
      </c>
    </row>
    <row r="295" spans="1:21" ht="77.099999999999994" customHeight="1" x14ac:dyDescent="0.25">
      <c r="A295" s="201" t="s">
        <v>1135</v>
      </c>
      <c r="B295" s="223">
        <v>894</v>
      </c>
      <c r="C295" s="201" t="s">
        <v>1136</v>
      </c>
      <c r="D295" s="201" t="s">
        <v>1137</v>
      </c>
      <c r="E295" s="202">
        <v>45274</v>
      </c>
      <c r="F295" s="202">
        <v>45275</v>
      </c>
      <c r="G295" s="202">
        <v>45657</v>
      </c>
      <c r="H295" s="203">
        <v>129015046</v>
      </c>
      <c r="I295" s="204" t="s">
        <v>20</v>
      </c>
      <c r="J295" s="204" t="s">
        <v>21</v>
      </c>
      <c r="K295" s="201" t="s">
        <v>757</v>
      </c>
      <c r="L295" s="205">
        <v>0</v>
      </c>
      <c r="M295" s="206">
        <v>95893348</v>
      </c>
      <c r="N295" s="206">
        <v>129015046</v>
      </c>
      <c r="O295" s="204">
        <v>0</v>
      </c>
      <c r="P295" s="204">
        <v>0</v>
      </c>
      <c r="Q295" s="207">
        <v>0</v>
      </c>
      <c r="R295" s="204">
        <v>0</v>
      </c>
      <c r="S295" s="208">
        <v>129015046</v>
      </c>
      <c r="T295" s="204" t="s">
        <v>20</v>
      </c>
      <c r="U295" s="209" t="s">
        <v>1138</v>
      </c>
    </row>
    <row r="296" spans="1:21" ht="77.099999999999994" customHeight="1" x14ac:dyDescent="0.25">
      <c r="A296" s="201" t="s">
        <v>1139</v>
      </c>
      <c r="B296" s="223">
        <v>895</v>
      </c>
      <c r="C296" s="201" t="s">
        <v>491</v>
      </c>
      <c r="D296" s="201" t="s">
        <v>1137</v>
      </c>
      <c r="E296" s="202">
        <v>45274</v>
      </c>
      <c r="F296" s="202">
        <v>45275</v>
      </c>
      <c r="G296" s="202">
        <v>45657</v>
      </c>
      <c r="H296" s="203">
        <v>129015046</v>
      </c>
      <c r="I296" s="204" t="s">
        <v>20</v>
      </c>
      <c r="J296" s="204" t="s">
        <v>21</v>
      </c>
      <c r="K296" s="201" t="s">
        <v>757</v>
      </c>
      <c r="L296" s="205">
        <v>0</v>
      </c>
      <c r="M296" s="206">
        <v>95893348</v>
      </c>
      <c r="N296" s="206">
        <v>129015046</v>
      </c>
      <c r="O296" s="204">
        <v>0</v>
      </c>
      <c r="P296" s="204">
        <v>0</v>
      </c>
      <c r="Q296" s="207">
        <v>0</v>
      </c>
      <c r="R296" s="204">
        <v>0</v>
      </c>
      <c r="S296" s="208">
        <v>129015046</v>
      </c>
      <c r="T296" s="204" t="s">
        <v>20</v>
      </c>
      <c r="U296" s="209" t="s">
        <v>1140</v>
      </c>
    </row>
    <row r="297" spans="1:21" ht="77.099999999999994" customHeight="1" x14ac:dyDescent="0.25">
      <c r="A297" s="201" t="s">
        <v>1141</v>
      </c>
      <c r="B297" s="223">
        <v>896</v>
      </c>
      <c r="C297" s="201" t="s">
        <v>487</v>
      </c>
      <c r="D297" s="201" t="s">
        <v>486</v>
      </c>
      <c r="E297" s="202">
        <v>45274</v>
      </c>
      <c r="F297" s="202">
        <v>45275</v>
      </c>
      <c r="G297" s="202">
        <v>45657</v>
      </c>
      <c r="H297" s="203">
        <v>121847551</v>
      </c>
      <c r="I297" s="204" t="s">
        <v>20</v>
      </c>
      <c r="J297" s="204" t="s">
        <v>21</v>
      </c>
      <c r="K297" s="201" t="s">
        <v>757</v>
      </c>
      <c r="L297" s="205">
        <v>0</v>
      </c>
      <c r="M297" s="206">
        <v>94929596</v>
      </c>
      <c r="N297" s="206">
        <v>121847551</v>
      </c>
      <c r="O297" s="204">
        <v>0</v>
      </c>
      <c r="P297" s="204">
        <v>0</v>
      </c>
      <c r="Q297" s="207">
        <v>0</v>
      </c>
      <c r="R297" s="204">
        <v>0</v>
      </c>
      <c r="S297" s="208">
        <v>121847551</v>
      </c>
      <c r="T297" s="204" t="s">
        <v>20</v>
      </c>
      <c r="U297" s="209" t="s">
        <v>1142</v>
      </c>
    </row>
    <row r="298" spans="1:21" ht="77.099999999999994" customHeight="1" x14ac:dyDescent="0.25">
      <c r="A298" s="201" t="s">
        <v>1143</v>
      </c>
      <c r="B298" s="223">
        <v>897</v>
      </c>
      <c r="C298" s="201" t="s">
        <v>488</v>
      </c>
      <c r="D298" s="201" t="s">
        <v>489</v>
      </c>
      <c r="E298" s="202">
        <v>45274</v>
      </c>
      <c r="F298" s="202">
        <v>45275</v>
      </c>
      <c r="G298" s="202">
        <v>45657</v>
      </c>
      <c r="H298" s="203">
        <v>121847551</v>
      </c>
      <c r="I298" s="204" t="s">
        <v>20</v>
      </c>
      <c r="J298" s="204" t="s">
        <v>21</v>
      </c>
      <c r="K298" s="201" t="s">
        <v>757</v>
      </c>
      <c r="L298" s="205">
        <v>0</v>
      </c>
      <c r="M298" s="206">
        <v>58360023</v>
      </c>
      <c r="N298" s="206">
        <v>121847551</v>
      </c>
      <c r="O298" s="204">
        <v>0</v>
      </c>
      <c r="P298" s="204">
        <v>0</v>
      </c>
      <c r="Q298" s="207">
        <v>0</v>
      </c>
      <c r="R298" s="204">
        <v>0</v>
      </c>
      <c r="S298" s="208">
        <v>121847551</v>
      </c>
      <c r="T298" s="204" t="s">
        <v>20</v>
      </c>
      <c r="U298" s="209" t="s">
        <v>1144</v>
      </c>
    </row>
    <row r="299" spans="1:21" ht="77.099999999999994" customHeight="1" x14ac:dyDescent="0.25">
      <c r="A299" s="201" t="s">
        <v>1145</v>
      </c>
      <c r="B299" s="223">
        <v>898</v>
      </c>
      <c r="C299" s="201" t="s">
        <v>497</v>
      </c>
      <c r="D299" s="201" t="s">
        <v>486</v>
      </c>
      <c r="E299" s="202">
        <v>45274</v>
      </c>
      <c r="F299" s="202">
        <v>45275</v>
      </c>
      <c r="G299" s="202">
        <v>45657</v>
      </c>
      <c r="H299" s="203">
        <v>121847551</v>
      </c>
      <c r="I299" s="204" t="s">
        <v>20</v>
      </c>
      <c r="J299" s="204" t="s">
        <v>21</v>
      </c>
      <c r="K299" s="201" t="s">
        <v>757</v>
      </c>
      <c r="L299" s="205">
        <v>0</v>
      </c>
      <c r="M299" s="206">
        <v>228911202</v>
      </c>
      <c r="N299" s="206">
        <v>121847551</v>
      </c>
      <c r="O299" s="204">
        <v>0</v>
      </c>
      <c r="P299" s="204">
        <v>0</v>
      </c>
      <c r="Q299" s="207">
        <v>0</v>
      </c>
      <c r="R299" s="204">
        <v>0</v>
      </c>
      <c r="S299" s="208">
        <v>121847551</v>
      </c>
      <c r="T299" s="204" t="s">
        <v>20</v>
      </c>
      <c r="U299" s="209" t="s">
        <v>1146</v>
      </c>
    </row>
    <row r="300" spans="1:21" ht="77.099999999999994" customHeight="1" x14ac:dyDescent="0.25">
      <c r="A300" s="201" t="s">
        <v>1147</v>
      </c>
      <c r="B300" s="223">
        <v>899</v>
      </c>
      <c r="C300" s="201" t="s">
        <v>1148</v>
      </c>
      <c r="D300" s="201" t="s">
        <v>489</v>
      </c>
      <c r="E300" s="202">
        <v>45274</v>
      </c>
      <c r="F300" s="202">
        <v>45275</v>
      </c>
      <c r="G300" s="202">
        <v>45657</v>
      </c>
      <c r="H300" s="203">
        <v>121847551</v>
      </c>
      <c r="I300" s="204" t="s">
        <v>20</v>
      </c>
      <c r="J300" s="204" t="s">
        <v>21</v>
      </c>
      <c r="K300" s="201" t="s">
        <v>757</v>
      </c>
      <c r="L300" s="205">
        <v>0</v>
      </c>
      <c r="M300" s="206">
        <v>0</v>
      </c>
      <c r="N300" s="206">
        <v>121847551</v>
      </c>
      <c r="O300" s="204">
        <v>0</v>
      </c>
      <c r="P300" s="204">
        <v>0</v>
      </c>
      <c r="Q300" s="207">
        <v>0</v>
      </c>
      <c r="R300" s="204">
        <v>0</v>
      </c>
      <c r="S300" s="208">
        <v>121847551</v>
      </c>
      <c r="T300" s="204" t="s">
        <v>20</v>
      </c>
      <c r="U300" s="209" t="s">
        <v>1149</v>
      </c>
    </row>
    <row r="301" spans="1:21" ht="77.099999999999994" customHeight="1" x14ac:dyDescent="0.25">
      <c r="A301" s="192" t="s">
        <v>1113</v>
      </c>
      <c r="B301" s="224">
        <v>890</v>
      </c>
      <c r="C301" s="192" t="s">
        <v>1114</v>
      </c>
      <c r="D301" s="192" t="s">
        <v>1115</v>
      </c>
      <c r="E301" s="191">
        <v>45272</v>
      </c>
      <c r="F301" s="191">
        <v>45276</v>
      </c>
      <c r="G301" s="191">
        <v>45838</v>
      </c>
      <c r="H301" s="193">
        <v>3401832346</v>
      </c>
      <c r="I301" s="194" t="s">
        <v>20</v>
      </c>
      <c r="J301" s="194" t="s">
        <v>23</v>
      </c>
      <c r="K301" s="192" t="s">
        <v>821</v>
      </c>
      <c r="L301" s="196">
        <v>0</v>
      </c>
      <c r="M301" s="198">
        <v>77941645</v>
      </c>
      <c r="N301" s="198">
        <v>3401832346</v>
      </c>
      <c r="O301" s="194">
        <v>0</v>
      </c>
      <c r="P301" s="194">
        <v>0</v>
      </c>
      <c r="Q301" s="199">
        <v>0</v>
      </c>
      <c r="R301" s="194">
        <v>0</v>
      </c>
      <c r="S301" s="200">
        <v>3401832346</v>
      </c>
      <c r="T301" s="194" t="s">
        <v>20</v>
      </c>
      <c r="U301" s="192" t="s">
        <v>1116</v>
      </c>
    </row>
    <row r="302" spans="1:21" ht="77.099999999999994" customHeight="1" x14ac:dyDescent="0.25">
      <c r="A302" s="201" t="s">
        <v>1150</v>
      </c>
      <c r="B302" s="223">
        <v>914</v>
      </c>
      <c r="C302" s="201" t="s">
        <v>1151</v>
      </c>
      <c r="D302" s="201" t="s">
        <v>1152</v>
      </c>
      <c r="E302" s="202">
        <v>45279</v>
      </c>
      <c r="F302" s="202">
        <v>45279</v>
      </c>
      <c r="G302" s="202">
        <v>45412</v>
      </c>
      <c r="H302" s="203">
        <v>6055000000</v>
      </c>
      <c r="I302" s="204" t="s">
        <v>20</v>
      </c>
      <c r="J302" s="204" t="s">
        <v>21</v>
      </c>
      <c r="K302" s="201" t="s">
        <v>692</v>
      </c>
      <c r="L302" s="205">
        <v>0</v>
      </c>
      <c r="M302" s="206">
        <v>37848409</v>
      </c>
      <c r="N302" s="206">
        <v>6055000000</v>
      </c>
      <c r="O302" s="204">
        <v>0</v>
      </c>
      <c r="P302" s="204">
        <v>0</v>
      </c>
      <c r="Q302" s="207">
        <v>0</v>
      </c>
      <c r="R302" s="204">
        <v>0</v>
      </c>
      <c r="S302" s="208">
        <v>6055000000</v>
      </c>
      <c r="T302" s="204" t="s">
        <v>20</v>
      </c>
      <c r="U302" s="201" t="s">
        <v>1153</v>
      </c>
    </row>
    <row r="303" spans="1:21" ht="77.099999999999994" customHeight="1" x14ac:dyDescent="0.25">
      <c r="A303" s="192" t="s">
        <v>1126</v>
      </c>
      <c r="B303" s="224">
        <v>900</v>
      </c>
      <c r="C303" s="192" t="s">
        <v>1127</v>
      </c>
      <c r="D303" s="192" t="s">
        <v>1128</v>
      </c>
      <c r="E303" s="191">
        <v>45279</v>
      </c>
      <c r="F303" s="191">
        <v>45282</v>
      </c>
      <c r="G303" s="191">
        <v>45647</v>
      </c>
      <c r="H303" s="197">
        <v>0</v>
      </c>
      <c r="I303" s="194" t="s">
        <v>20</v>
      </c>
      <c r="J303" s="194" t="s">
        <v>20</v>
      </c>
      <c r="K303" s="192" t="s">
        <v>738</v>
      </c>
      <c r="L303" s="196">
        <v>0</v>
      </c>
      <c r="M303" s="197">
        <v>0</v>
      </c>
      <c r="N303" s="198">
        <v>0</v>
      </c>
      <c r="O303" s="194">
        <v>0</v>
      </c>
      <c r="P303" s="194">
        <v>0</v>
      </c>
      <c r="Q303" s="199">
        <v>0</v>
      </c>
      <c r="R303" s="194">
        <v>0</v>
      </c>
      <c r="S303" s="200">
        <v>0</v>
      </c>
      <c r="T303" s="194" t="s">
        <v>20</v>
      </c>
      <c r="U303" s="192" t="s">
        <v>1129</v>
      </c>
    </row>
    <row r="304" spans="1:21" ht="77.099999999999994" customHeight="1" x14ac:dyDescent="0.25">
      <c r="A304" s="192" t="s">
        <v>1106</v>
      </c>
      <c r="B304" s="224">
        <v>915</v>
      </c>
      <c r="C304" s="192" t="s">
        <v>286</v>
      </c>
      <c r="D304" s="192" t="s">
        <v>1107</v>
      </c>
      <c r="E304" s="191">
        <v>45279</v>
      </c>
      <c r="F304" s="191">
        <v>45287</v>
      </c>
      <c r="G304" s="191">
        <v>46234</v>
      </c>
      <c r="H304" s="193">
        <v>117648498</v>
      </c>
      <c r="I304" s="194" t="s">
        <v>20</v>
      </c>
      <c r="J304" s="194" t="s">
        <v>23</v>
      </c>
      <c r="K304" s="192" t="s">
        <v>1080</v>
      </c>
      <c r="L304" s="196">
        <v>0</v>
      </c>
      <c r="M304" s="198">
        <v>0</v>
      </c>
      <c r="N304" s="198">
        <v>117648498</v>
      </c>
      <c r="O304" s="194">
        <v>0</v>
      </c>
      <c r="P304" s="194">
        <v>0</v>
      </c>
      <c r="Q304" s="199">
        <v>0</v>
      </c>
      <c r="R304" s="194">
        <v>0</v>
      </c>
      <c r="S304" s="200">
        <v>117648498</v>
      </c>
      <c r="T304" s="194" t="s">
        <v>20</v>
      </c>
      <c r="U304" s="192" t="s">
        <v>1108</v>
      </c>
    </row>
    <row r="305" spans="1:21" ht="77.099999999999994" customHeight="1" x14ac:dyDescent="0.25">
      <c r="A305" s="201" t="s">
        <v>1154</v>
      </c>
      <c r="B305" s="223">
        <v>917</v>
      </c>
      <c r="C305" s="201" t="s">
        <v>1068</v>
      </c>
      <c r="D305" s="201" t="s">
        <v>1155</v>
      </c>
      <c r="E305" s="202">
        <v>45287</v>
      </c>
      <c r="F305" s="202">
        <v>45287</v>
      </c>
      <c r="G305" s="202">
        <v>45626</v>
      </c>
      <c r="H305" s="203">
        <v>4173152382</v>
      </c>
      <c r="I305" s="204" t="s">
        <v>20</v>
      </c>
      <c r="J305" s="204" t="s">
        <v>21</v>
      </c>
      <c r="K305" s="201" t="s">
        <v>1117</v>
      </c>
      <c r="L305" s="205">
        <v>0</v>
      </c>
      <c r="M305" s="206">
        <v>47464780</v>
      </c>
      <c r="N305" s="206">
        <v>4173152382</v>
      </c>
      <c r="O305" s="204">
        <v>0</v>
      </c>
      <c r="P305" s="204">
        <v>0</v>
      </c>
      <c r="Q305" s="207">
        <v>0</v>
      </c>
      <c r="R305" s="204">
        <v>0</v>
      </c>
      <c r="S305" s="208">
        <v>4173152382</v>
      </c>
      <c r="T305" s="204" t="s">
        <v>20</v>
      </c>
      <c r="U305" s="201" t="s">
        <v>1156</v>
      </c>
    </row>
    <row r="307" spans="1:21" ht="77.099999999999994" customHeight="1" x14ac:dyDescent="0.25">
      <c r="A307" s="231" t="s">
        <v>1097</v>
      </c>
      <c r="B307" s="231"/>
      <c r="C307" s="231"/>
      <c r="D307" s="231"/>
      <c r="E307" s="231"/>
      <c r="F307" s="231"/>
      <c r="G307" s="231"/>
      <c r="H307" s="231"/>
      <c r="I307" s="231"/>
      <c r="J307" s="232"/>
      <c r="K307" s="231"/>
      <c r="L307" s="231"/>
    </row>
    <row r="308" spans="1:21" ht="77.099999999999994" customHeight="1" x14ac:dyDescent="0.25">
      <c r="A308" s="233" t="s">
        <v>1098</v>
      </c>
      <c r="B308" s="233"/>
      <c r="C308" s="233"/>
      <c r="D308" s="233"/>
      <c r="E308" s="233"/>
      <c r="F308" s="233"/>
      <c r="G308" s="233"/>
      <c r="H308" s="233"/>
      <c r="I308" s="233"/>
      <c r="J308" s="234"/>
      <c r="K308" s="233"/>
      <c r="L308" s="233"/>
    </row>
    <row r="309" spans="1:21" ht="77.099999999999994" customHeight="1" x14ac:dyDescent="0.25">
      <c r="A309" s="235" t="s">
        <v>1099</v>
      </c>
      <c r="B309" s="235"/>
      <c r="C309" s="235"/>
      <c r="D309" s="235"/>
      <c r="E309" s="235"/>
      <c r="F309" s="235"/>
      <c r="G309" s="235"/>
      <c r="H309" s="235"/>
      <c r="I309" s="235"/>
      <c r="J309" s="236"/>
      <c r="K309" s="235"/>
      <c r="L309" s="235"/>
    </row>
    <row r="310" spans="1:21" ht="77.099999999999994" customHeight="1" x14ac:dyDescent="0.25">
      <c r="A310" s="237" t="s">
        <v>1100</v>
      </c>
      <c r="B310" s="238"/>
      <c r="C310" s="238"/>
      <c r="D310" s="238"/>
      <c r="E310" s="238"/>
      <c r="F310" s="238"/>
      <c r="G310" s="238"/>
      <c r="H310" s="238"/>
      <c r="I310" s="238"/>
      <c r="J310" s="239"/>
      <c r="K310" s="238"/>
      <c r="L310" s="240"/>
    </row>
    <row r="311" spans="1:21" ht="77.099999999999994" customHeight="1" x14ac:dyDescent="0.25">
      <c r="A311" s="241" t="s">
        <v>1101</v>
      </c>
      <c r="B311" s="242"/>
      <c r="C311" s="242"/>
      <c r="D311" s="242"/>
      <c r="E311" s="242"/>
      <c r="F311" s="242"/>
      <c r="G311" s="242"/>
      <c r="H311" s="242"/>
      <c r="I311" s="242"/>
      <c r="J311" s="243"/>
      <c r="K311" s="242"/>
      <c r="L311" s="244"/>
    </row>
    <row r="312" spans="1:21" ht="77.099999999999994" customHeight="1" x14ac:dyDescent="0.25">
      <c r="A312" s="245" t="s">
        <v>1102</v>
      </c>
      <c r="B312" s="245"/>
      <c r="C312" s="245"/>
      <c r="D312" s="245"/>
      <c r="E312" s="245"/>
      <c r="F312" s="245"/>
      <c r="G312" s="245"/>
      <c r="H312" s="245"/>
      <c r="I312" s="245"/>
      <c r="J312" s="246"/>
      <c r="K312" s="245"/>
      <c r="L312" s="245"/>
    </row>
    <row r="313" spans="1:21" ht="77.099999999999994" customHeight="1" x14ac:dyDescent="0.25">
      <c r="A313" s="225" t="s">
        <v>1103</v>
      </c>
      <c r="B313" s="225"/>
      <c r="C313" s="225"/>
      <c r="D313" s="225"/>
      <c r="E313" s="225"/>
      <c r="F313" s="225"/>
      <c r="G313" s="225"/>
      <c r="H313" s="225"/>
      <c r="I313" s="225"/>
      <c r="J313" s="226"/>
      <c r="K313" s="225"/>
      <c r="L313" s="225"/>
    </row>
    <row r="314" spans="1:21" ht="77.099999999999994" customHeight="1" x14ac:dyDescent="0.25">
      <c r="A314" s="227" t="s">
        <v>1104</v>
      </c>
      <c r="B314" s="227"/>
      <c r="C314" s="227"/>
      <c r="D314" s="227"/>
      <c r="E314" s="227"/>
      <c r="F314" s="227"/>
      <c r="G314" s="227"/>
      <c r="H314" s="227"/>
      <c r="I314" s="227"/>
      <c r="J314" s="228"/>
      <c r="K314" s="227"/>
      <c r="L314" s="227"/>
    </row>
    <row r="315" spans="1:21" ht="77.099999999999994" customHeight="1" x14ac:dyDescent="0.25">
      <c r="A315" s="229" t="s">
        <v>1105</v>
      </c>
      <c r="B315" s="229"/>
      <c r="C315" s="229"/>
      <c r="D315" s="229"/>
      <c r="E315" s="229"/>
      <c r="F315" s="229"/>
      <c r="G315" s="229"/>
      <c r="H315" s="229"/>
      <c r="I315" s="229"/>
      <c r="J315" s="230"/>
      <c r="K315" s="229"/>
      <c r="L315" s="229"/>
    </row>
  </sheetData>
  <autoFilter ref="A1:U305" xr:uid="{D3AA7B7F-5F39-4590-9C27-E207B6D047B2}"/>
  <sortState xmlns:xlrd2="http://schemas.microsoft.com/office/spreadsheetml/2017/richdata2" ref="A2:U305">
    <sortCondition ref="F2:F305"/>
  </sortState>
  <mergeCells count="9">
    <mergeCell ref="A313:L313"/>
    <mergeCell ref="A314:L314"/>
    <mergeCell ref="A315:L315"/>
    <mergeCell ref="A307:L307"/>
    <mergeCell ref="A308:L308"/>
    <mergeCell ref="A309:L309"/>
    <mergeCell ref="A310:L310"/>
    <mergeCell ref="A311:L311"/>
    <mergeCell ref="A312:L312"/>
  </mergeCells>
  <conditionalFormatting sqref="A1:A1048576">
    <cfRule type="duplicateValues" dxfId="324" priority="1"/>
  </conditionalFormatting>
  <conditionalFormatting sqref="A2">
    <cfRule type="duplicateValues" dxfId="323" priority="1481"/>
  </conditionalFormatting>
  <conditionalFormatting sqref="A3">
    <cfRule type="duplicateValues" dxfId="322" priority="1482"/>
  </conditionalFormatting>
  <conditionalFormatting sqref="A4">
    <cfRule type="duplicateValues" dxfId="321" priority="1483"/>
  </conditionalFormatting>
  <conditionalFormatting sqref="A5">
    <cfRule type="duplicateValues" dxfId="320" priority="1484"/>
  </conditionalFormatting>
  <conditionalFormatting sqref="A6">
    <cfRule type="duplicateValues" dxfId="319" priority="1485"/>
  </conditionalFormatting>
  <conditionalFormatting sqref="A7">
    <cfRule type="duplicateValues" dxfId="318" priority="1488"/>
  </conditionalFormatting>
  <conditionalFormatting sqref="A8">
    <cfRule type="duplicateValues" dxfId="317" priority="1489"/>
  </conditionalFormatting>
  <conditionalFormatting sqref="A9">
    <cfRule type="duplicateValues" dxfId="316" priority="1491"/>
  </conditionalFormatting>
  <conditionalFormatting sqref="A10">
    <cfRule type="duplicateValues" dxfId="315" priority="1493"/>
  </conditionalFormatting>
  <conditionalFormatting sqref="A11">
    <cfRule type="duplicateValues" dxfId="314" priority="1494"/>
  </conditionalFormatting>
  <conditionalFormatting sqref="A12">
    <cfRule type="duplicateValues" dxfId="313" priority="1495"/>
  </conditionalFormatting>
  <conditionalFormatting sqref="A13">
    <cfRule type="duplicateValues" dxfId="312" priority="1496"/>
  </conditionalFormatting>
  <conditionalFormatting sqref="A14">
    <cfRule type="duplicateValues" dxfId="311" priority="1497"/>
  </conditionalFormatting>
  <conditionalFormatting sqref="A15">
    <cfRule type="duplicateValues" dxfId="310" priority="1498"/>
  </conditionalFormatting>
  <conditionalFormatting sqref="A16">
    <cfRule type="duplicateValues" dxfId="309" priority="1499"/>
  </conditionalFormatting>
  <conditionalFormatting sqref="A17">
    <cfRule type="duplicateValues" dxfId="308" priority="1500"/>
  </conditionalFormatting>
  <conditionalFormatting sqref="A18">
    <cfRule type="duplicateValues" dxfId="307" priority="1501"/>
  </conditionalFormatting>
  <conditionalFormatting sqref="A19">
    <cfRule type="duplicateValues" dxfId="306" priority="1502"/>
  </conditionalFormatting>
  <conditionalFormatting sqref="A20">
    <cfRule type="duplicateValues" dxfId="305" priority="1503"/>
  </conditionalFormatting>
  <conditionalFormatting sqref="A21">
    <cfRule type="duplicateValues" dxfId="304" priority="1504"/>
  </conditionalFormatting>
  <conditionalFormatting sqref="A22">
    <cfRule type="duplicateValues" dxfId="303" priority="1505"/>
  </conditionalFormatting>
  <conditionalFormatting sqref="A23">
    <cfRule type="duplicateValues" dxfId="302" priority="1506"/>
  </conditionalFormatting>
  <conditionalFormatting sqref="A24">
    <cfRule type="duplicateValues" dxfId="301" priority="1507"/>
  </conditionalFormatting>
  <conditionalFormatting sqref="A25">
    <cfRule type="duplicateValues" dxfId="300" priority="1508"/>
  </conditionalFormatting>
  <conditionalFormatting sqref="A27">
    <cfRule type="duplicateValues" dxfId="299" priority="1509"/>
  </conditionalFormatting>
  <conditionalFormatting sqref="A28">
    <cfRule type="duplicateValues" dxfId="298" priority="1511"/>
  </conditionalFormatting>
  <conditionalFormatting sqref="A29">
    <cfRule type="duplicateValues" dxfId="297" priority="1512"/>
  </conditionalFormatting>
  <conditionalFormatting sqref="A30">
    <cfRule type="duplicateValues" dxfId="296" priority="1513"/>
  </conditionalFormatting>
  <conditionalFormatting sqref="A31">
    <cfRule type="duplicateValues" dxfId="295" priority="1514"/>
  </conditionalFormatting>
  <conditionalFormatting sqref="A32">
    <cfRule type="duplicateValues" dxfId="294" priority="1515"/>
  </conditionalFormatting>
  <conditionalFormatting sqref="A33">
    <cfRule type="duplicateValues" dxfId="293" priority="1516"/>
  </conditionalFormatting>
  <conditionalFormatting sqref="A34">
    <cfRule type="duplicateValues" dxfId="292" priority="1517"/>
  </conditionalFormatting>
  <conditionalFormatting sqref="A35">
    <cfRule type="duplicateValues" dxfId="291" priority="1518"/>
  </conditionalFormatting>
  <conditionalFormatting sqref="A36">
    <cfRule type="duplicateValues" dxfId="290" priority="1519"/>
  </conditionalFormatting>
  <conditionalFormatting sqref="A37">
    <cfRule type="duplicateValues" dxfId="289" priority="1520"/>
  </conditionalFormatting>
  <conditionalFormatting sqref="A38">
    <cfRule type="duplicateValues" dxfId="288" priority="1521"/>
  </conditionalFormatting>
  <conditionalFormatting sqref="A39">
    <cfRule type="duplicateValues" dxfId="287" priority="1522"/>
  </conditionalFormatting>
  <conditionalFormatting sqref="A40">
    <cfRule type="duplicateValues" dxfId="286" priority="1523"/>
  </conditionalFormatting>
  <conditionalFormatting sqref="A41">
    <cfRule type="duplicateValues" dxfId="285" priority="1524"/>
  </conditionalFormatting>
  <conditionalFormatting sqref="A42">
    <cfRule type="duplicateValues" dxfId="284" priority="1525"/>
  </conditionalFormatting>
  <conditionalFormatting sqref="A43">
    <cfRule type="duplicateValues" dxfId="283" priority="1526"/>
  </conditionalFormatting>
  <conditionalFormatting sqref="A44">
    <cfRule type="duplicateValues" dxfId="282" priority="1527"/>
  </conditionalFormatting>
  <conditionalFormatting sqref="A45">
    <cfRule type="duplicateValues" dxfId="281" priority="1528"/>
  </conditionalFormatting>
  <conditionalFormatting sqref="A46">
    <cfRule type="duplicateValues" dxfId="280" priority="1530"/>
  </conditionalFormatting>
  <conditionalFormatting sqref="A47">
    <cfRule type="duplicateValues" dxfId="279" priority="1531"/>
  </conditionalFormatting>
  <conditionalFormatting sqref="A48">
    <cfRule type="duplicateValues" dxfId="278" priority="1532"/>
  </conditionalFormatting>
  <conditionalFormatting sqref="A49">
    <cfRule type="duplicateValues" dxfId="277" priority="1533"/>
  </conditionalFormatting>
  <conditionalFormatting sqref="A50">
    <cfRule type="duplicateValues" dxfId="276" priority="1534"/>
  </conditionalFormatting>
  <conditionalFormatting sqref="A51">
    <cfRule type="duplicateValues" dxfId="275" priority="1536"/>
  </conditionalFormatting>
  <conditionalFormatting sqref="A52">
    <cfRule type="duplicateValues" dxfId="274" priority="1537"/>
  </conditionalFormatting>
  <conditionalFormatting sqref="A53">
    <cfRule type="duplicateValues" dxfId="273" priority="1538"/>
  </conditionalFormatting>
  <conditionalFormatting sqref="A54">
    <cfRule type="duplicateValues" dxfId="272" priority="1539"/>
  </conditionalFormatting>
  <conditionalFormatting sqref="A55">
    <cfRule type="duplicateValues" dxfId="271" priority="1542"/>
  </conditionalFormatting>
  <conditionalFormatting sqref="A56">
    <cfRule type="duplicateValues" dxfId="270" priority="1543"/>
  </conditionalFormatting>
  <conditionalFormatting sqref="A57">
    <cfRule type="duplicateValues" dxfId="269" priority="1544"/>
  </conditionalFormatting>
  <conditionalFormatting sqref="A58">
    <cfRule type="duplicateValues" dxfId="268" priority="1545"/>
  </conditionalFormatting>
  <conditionalFormatting sqref="A60">
    <cfRule type="duplicateValues" dxfId="267" priority="1546"/>
  </conditionalFormatting>
  <conditionalFormatting sqref="A61">
    <cfRule type="duplicateValues" dxfId="266" priority="1547"/>
  </conditionalFormatting>
  <conditionalFormatting sqref="A62">
    <cfRule type="duplicateValues" dxfId="265" priority="1548"/>
  </conditionalFormatting>
  <conditionalFormatting sqref="A63">
    <cfRule type="duplicateValues" dxfId="264" priority="1549"/>
  </conditionalFormatting>
  <conditionalFormatting sqref="A64">
    <cfRule type="duplicateValues" dxfId="263" priority="1550"/>
  </conditionalFormatting>
  <conditionalFormatting sqref="A65">
    <cfRule type="duplicateValues" dxfId="262" priority="1551"/>
  </conditionalFormatting>
  <conditionalFormatting sqref="A66">
    <cfRule type="duplicateValues" dxfId="261" priority="1552"/>
  </conditionalFormatting>
  <conditionalFormatting sqref="A67">
    <cfRule type="duplicateValues" dxfId="260" priority="1553"/>
  </conditionalFormatting>
  <conditionalFormatting sqref="A68">
    <cfRule type="duplicateValues" dxfId="259" priority="1554"/>
  </conditionalFormatting>
  <conditionalFormatting sqref="A69">
    <cfRule type="duplicateValues" dxfId="258" priority="1555"/>
  </conditionalFormatting>
  <conditionalFormatting sqref="A70">
    <cfRule type="duplicateValues" dxfId="257" priority="1556"/>
  </conditionalFormatting>
  <conditionalFormatting sqref="A71">
    <cfRule type="duplicateValues" dxfId="256" priority="1557"/>
  </conditionalFormatting>
  <conditionalFormatting sqref="A72">
    <cfRule type="duplicateValues" dxfId="255" priority="1558"/>
  </conditionalFormatting>
  <conditionalFormatting sqref="A73">
    <cfRule type="duplicateValues" dxfId="254" priority="1559"/>
  </conditionalFormatting>
  <conditionalFormatting sqref="A74">
    <cfRule type="duplicateValues" dxfId="253" priority="1560"/>
  </conditionalFormatting>
  <conditionalFormatting sqref="A75">
    <cfRule type="duplicateValues" dxfId="252" priority="1561"/>
  </conditionalFormatting>
  <conditionalFormatting sqref="A76">
    <cfRule type="duplicateValues" dxfId="251" priority="1562"/>
  </conditionalFormatting>
  <conditionalFormatting sqref="A77">
    <cfRule type="duplicateValues" dxfId="250" priority="1563"/>
  </conditionalFormatting>
  <conditionalFormatting sqref="A78">
    <cfRule type="duplicateValues" dxfId="249" priority="1564"/>
  </conditionalFormatting>
  <conditionalFormatting sqref="A79">
    <cfRule type="duplicateValues" dxfId="248" priority="1565"/>
  </conditionalFormatting>
  <conditionalFormatting sqref="A80">
    <cfRule type="duplicateValues" dxfId="247" priority="1566"/>
  </conditionalFormatting>
  <conditionalFormatting sqref="A81">
    <cfRule type="duplicateValues" dxfId="246" priority="1567"/>
  </conditionalFormatting>
  <conditionalFormatting sqref="A82">
    <cfRule type="duplicateValues" dxfId="245" priority="1568"/>
  </conditionalFormatting>
  <conditionalFormatting sqref="A83">
    <cfRule type="duplicateValues" dxfId="244" priority="1569"/>
  </conditionalFormatting>
  <conditionalFormatting sqref="A84">
    <cfRule type="duplicateValues" dxfId="243" priority="1570"/>
  </conditionalFormatting>
  <conditionalFormatting sqref="A85">
    <cfRule type="duplicateValues" dxfId="242" priority="1571"/>
  </conditionalFormatting>
  <conditionalFormatting sqref="A86">
    <cfRule type="duplicateValues" dxfId="241" priority="1572"/>
  </conditionalFormatting>
  <conditionalFormatting sqref="A87">
    <cfRule type="duplicateValues" dxfId="240" priority="1573"/>
  </conditionalFormatting>
  <conditionalFormatting sqref="A88">
    <cfRule type="duplicateValues" dxfId="239" priority="1574"/>
  </conditionalFormatting>
  <conditionalFormatting sqref="A89">
    <cfRule type="duplicateValues" dxfId="238" priority="1575"/>
  </conditionalFormatting>
  <conditionalFormatting sqref="A90">
    <cfRule type="duplicateValues" dxfId="237" priority="1576"/>
  </conditionalFormatting>
  <conditionalFormatting sqref="A91">
    <cfRule type="duplicateValues" dxfId="236" priority="1577"/>
  </conditionalFormatting>
  <conditionalFormatting sqref="A92">
    <cfRule type="duplicateValues" dxfId="235" priority="1578"/>
  </conditionalFormatting>
  <conditionalFormatting sqref="A93">
    <cfRule type="duplicateValues" dxfId="234" priority="1579"/>
  </conditionalFormatting>
  <conditionalFormatting sqref="A94">
    <cfRule type="duplicateValues" dxfId="233" priority="1580"/>
  </conditionalFormatting>
  <conditionalFormatting sqref="A95">
    <cfRule type="duplicateValues" dxfId="232" priority="1581"/>
  </conditionalFormatting>
  <conditionalFormatting sqref="A96">
    <cfRule type="duplicateValues" dxfId="231" priority="1582"/>
  </conditionalFormatting>
  <conditionalFormatting sqref="A97">
    <cfRule type="duplicateValues" dxfId="230" priority="1583"/>
  </conditionalFormatting>
  <conditionalFormatting sqref="A98">
    <cfRule type="duplicateValues" dxfId="229" priority="1584"/>
  </conditionalFormatting>
  <conditionalFormatting sqref="A99">
    <cfRule type="duplicateValues" dxfId="228" priority="1585"/>
  </conditionalFormatting>
  <conditionalFormatting sqref="A100">
    <cfRule type="duplicateValues" dxfId="227" priority="1586"/>
  </conditionalFormatting>
  <conditionalFormatting sqref="A101">
    <cfRule type="duplicateValues" dxfId="226" priority="1587"/>
  </conditionalFormatting>
  <conditionalFormatting sqref="A102">
    <cfRule type="duplicateValues" dxfId="225" priority="1588"/>
  </conditionalFormatting>
  <conditionalFormatting sqref="A103">
    <cfRule type="duplicateValues" dxfId="224" priority="1589"/>
  </conditionalFormatting>
  <conditionalFormatting sqref="A105">
    <cfRule type="duplicateValues" dxfId="223" priority="1590"/>
  </conditionalFormatting>
  <conditionalFormatting sqref="A106">
    <cfRule type="duplicateValues" dxfId="222" priority="1591"/>
  </conditionalFormatting>
  <conditionalFormatting sqref="A107">
    <cfRule type="duplicateValues" dxfId="221" priority="1592"/>
  </conditionalFormatting>
  <conditionalFormatting sqref="A108">
    <cfRule type="duplicateValues" dxfId="220" priority="1593"/>
  </conditionalFormatting>
  <conditionalFormatting sqref="A109">
    <cfRule type="duplicateValues" dxfId="219" priority="1594"/>
  </conditionalFormatting>
  <conditionalFormatting sqref="A110">
    <cfRule type="duplicateValues" dxfId="218" priority="1595"/>
  </conditionalFormatting>
  <conditionalFormatting sqref="A111">
    <cfRule type="duplicateValues" dxfId="217" priority="1596"/>
  </conditionalFormatting>
  <conditionalFormatting sqref="A112">
    <cfRule type="duplicateValues" dxfId="216" priority="1597"/>
  </conditionalFormatting>
  <conditionalFormatting sqref="A114">
    <cfRule type="duplicateValues" dxfId="215" priority="1598"/>
  </conditionalFormatting>
  <conditionalFormatting sqref="A115">
    <cfRule type="duplicateValues" dxfId="214" priority="1599"/>
  </conditionalFormatting>
  <conditionalFormatting sqref="A116">
    <cfRule type="duplicateValues" dxfId="213" priority="1600"/>
  </conditionalFormatting>
  <conditionalFormatting sqref="A117">
    <cfRule type="duplicateValues" dxfId="212" priority="1601"/>
  </conditionalFormatting>
  <conditionalFormatting sqref="A118">
    <cfRule type="duplicateValues" dxfId="211" priority="1602"/>
  </conditionalFormatting>
  <conditionalFormatting sqref="A119">
    <cfRule type="duplicateValues" dxfId="210" priority="1603"/>
  </conditionalFormatting>
  <conditionalFormatting sqref="A120">
    <cfRule type="duplicateValues" dxfId="209" priority="1604"/>
  </conditionalFormatting>
  <conditionalFormatting sqref="A121">
    <cfRule type="duplicateValues" dxfId="208" priority="1605"/>
  </conditionalFormatting>
  <conditionalFormatting sqref="A122">
    <cfRule type="duplicateValues" dxfId="207" priority="1606"/>
  </conditionalFormatting>
  <conditionalFormatting sqref="A123">
    <cfRule type="duplicateValues" dxfId="206" priority="1607"/>
  </conditionalFormatting>
  <conditionalFormatting sqref="A124">
    <cfRule type="duplicateValues" dxfId="205" priority="1608"/>
  </conditionalFormatting>
  <conditionalFormatting sqref="A125">
    <cfRule type="duplicateValues" dxfId="204" priority="1609"/>
  </conditionalFormatting>
  <conditionalFormatting sqref="A126">
    <cfRule type="duplicateValues" dxfId="203" priority="1610"/>
  </conditionalFormatting>
  <conditionalFormatting sqref="A127">
    <cfRule type="duplicateValues" dxfId="202" priority="1611"/>
  </conditionalFormatting>
  <conditionalFormatting sqref="A128">
    <cfRule type="duplicateValues" dxfId="201" priority="1612"/>
  </conditionalFormatting>
  <conditionalFormatting sqref="A129">
    <cfRule type="duplicateValues" dxfId="200" priority="1613"/>
  </conditionalFormatting>
  <conditionalFormatting sqref="A130">
    <cfRule type="duplicateValues" dxfId="199" priority="1614"/>
  </conditionalFormatting>
  <conditionalFormatting sqref="A131">
    <cfRule type="duplicateValues" dxfId="198" priority="1615"/>
  </conditionalFormatting>
  <conditionalFormatting sqref="A132">
    <cfRule type="duplicateValues" dxfId="197" priority="1616"/>
  </conditionalFormatting>
  <conditionalFormatting sqref="A133">
    <cfRule type="duplicateValues" dxfId="196" priority="1617"/>
  </conditionalFormatting>
  <conditionalFormatting sqref="A134">
    <cfRule type="duplicateValues" dxfId="195" priority="1618"/>
  </conditionalFormatting>
  <conditionalFormatting sqref="A135">
    <cfRule type="duplicateValues" dxfId="194" priority="1619"/>
  </conditionalFormatting>
  <conditionalFormatting sqref="A136">
    <cfRule type="duplicateValues" dxfId="193" priority="1620"/>
  </conditionalFormatting>
  <conditionalFormatting sqref="A137">
    <cfRule type="duplicateValues" dxfId="192" priority="1621"/>
  </conditionalFormatting>
  <conditionalFormatting sqref="A138">
    <cfRule type="duplicateValues" dxfId="191" priority="1622"/>
  </conditionalFormatting>
  <conditionalFormatting sqref="A139">
    <cfRule type="duplicateValues" dxfId="190" priority="1623"/>
  </conditionalFormatting>
  <conditionalFormatting sqref="A140">
    <cfRule type="duplicateValues" dxfId="189" priority="1624"/>
  </conditionalFormatting>
  <conditionalFormatting sqref="A141">
    <cfRule type="duplicateValues" dxfId="188" priority="1625"/>
  </conditionalFormatting>
  <conditionalFormatting sqref="A142">
    <cfRule type="duplicateValues" dxfId="187" priority="1626"/>
  </conditionalFormatting>
  <conditionalFormatting sqref="A143">
    <cfRule type="duplicateValues" dxfId="186" priority="1627"/>
  </conditionalFormatting>
  <conditionalFormatting sqref="A144">
    <cfRule type="duplicateValues" dxfId="185" priority="1628"/>
  </conditionalFormatting>
  <conditionalFormatting sqref="A145">
    <cfRule type="duplicateValues" dxfId="184" priority="1629"/>
  </conditionalFormatting>
  <conditionalFormatting sqref="A146">
    <cfRule type="duplicateValues" dxfId="183" priority="1630"/>
  </conditionalFormatting>
  <conditionalFormatting sqref="A147">
    <cfRule type="duplicateValues" dxfId="182" priority="1631"/>
  </conditionalFormatting>
  <conditionalFormatting sqref="A148">
    <cfRule type="duplicateValues" dxfId="181" priority="1632"/>
  </conditionalFormatting>
  <conditionalFormatting sqref="A149">
    <cfRule type="duplicateValues" dxfId="180" priority="1633"/>
  </conditionalFormatting>
  <conditionalFormatting sqref="A150">
    <cfRule type="duplicateValues" dxfId="179" priority="1634"/>
  </conditionalFormatting>
  <conditionalFormatting sqref="A151">
    <cfRule type="duplicateValues" dxfId="178" priority="1635"/>
  </conditionalFormatting>
  <conditionalFormatting sqref="A152">
    <cfRule type="duplicateValues" dxfId="177" priority="1636"/>
  </conditionalFormatting>
  <conditionalFormatting sqref="A154">
    <cfRule type="duplicateValues" dxfId="176" priority="1637"/>
  </conditionalFormatting>
  <conditionalFormatting sqref="A155">
    <cfRule type="duplicateValues" dxfId="175" priority="1641"/>
  </conditionalFormatting>
  <conditionalFormatting sqref="A156">
    <cfRule type="duplicateValues" dxfId="174" priority="1642"/>
  </conditionalFormatting>
  <conditionalFormatting sqref="A157">
    <cfRule type="duplicateValues" dxfId="173" priority="1645"/>
  </conditionalFormatting>
  <conditionalFormatting sqref="A158">
    <cfRule type="duplicateValues" dxfId="172" priority="1646"/>
  </conditionalFormatting>
  <conditionalFormatting sqref="A159">
    <cfRule type="duplicateValues" dxfId="171" priority="1649"/>
  </conditionalFormatting>
  <conditionalFormatting sqref="A160">
    <cfRule type="duplicateValues" dxfId="170" priority="1651"/>
  </conditionalFormatting>
  <conditionalFormatting sqref="A161">
    <cfRule type="duplicateValues" dxfId="169" priority="1653"/>
  </conditionalFormatting>
  <conditionalFormatting sqref="A162">
    <cfRule type="duplicateValues" dxfId="168" priority="1654"/>
  </conditionalFormatting>
  <conditionalFormatting sqref="A163">
    <cfRule type="duplicateValues" dxfId="167" priority="1655"/>
  </conditionalFormatting>
  <conditionalFormatting sqref="A164">
    <cfRule type="duplicateValues" dxfId="166" priority="1656"/>
  </conditionalFormatting>
  <conditionalFormatting sqref="A165">
    <cfRule type="duplicateValues" dxfId="165" priority="1657"/>
  </conditionalFormatting>
  <conditionalFormatting sqref="A166">
    <cfRule type="duplicateValues" dxfId="164" priority="1658"/>
  </conditionalFormatting>
  <conditionalFormatting sqref="A167">
    <cfRule type="duplicateValues" dxfId="163" priority="1659"/>
  </conditionalFormatting>
  <conditionalFormatting sqref="A168">
    <cfRule type="duplicateValues" dxfId="162" priority="1660"/>
  </conditionalFormatting>
  <conditionalFormatting sqref="A169">
    <cfRule type="duplicateValues" dxfId="161" priority="1661"/>
  </conditionalFormatting>
  <conditionalFormatting sqref="A170">
    <cfRule type="duplicateValues" dxfId="160" priority="1662"/>
  </conditionalFormatting>
  <conditionalFormatting sqref="A171">
    <cfRule type="duplicateValues" dxfId="159" priority="1663"/>
  </conditionalFormatting>
  <conditionalFormatting sqref="A172">
    <cfRule type="duplicateValues" dxfId="158" priority="1664"/>
  </conditionalFormatting>
  <conditionalFormatting sqref="A173">
    <cfRule type="duplicateValues" dxfId="157" priority="1665"/>
  </conditionalFormatting>
  <conditionalFormatting sqref="A174">
    <cfRule type="duplicateValues" dxfId="156" priority="1666"/>
  </conditionalFormatting>
  <conditionalFormatting sqref="A175">
    <cfRule type="duplicateValues" dxfId="155" priority="1667"/>
  </conditionalFormatting>
  <conditionalFormatting sqref="A176">
    <cfRule type="duplicateValues" dxfId="154" priority="1668"/>
  </conditionalFormatting>
  <conditionalFormatting sqref="A177">
    <cfRule type="duplicateValues" dxfId="153" priority="1669"/>
  </conditionalFormatting>
  <conditionalFormatting sqref="A178">
    <cfRule type="duplicateValues" dxfId="152" priority="1670"/>
  </conditionalFormatting>
  <conditionalFormatting sqref="A179">
    <cfRule type="duplicateValues" dxfId="151" priority="1671"/>
  </conditionalFormatting>
  <conditionalFormatting sqref="A180">
    <cfRule type="duplicateValues" dxfId="150" priority="1672"/>
  </conditionalFormatting>
  <conditionalFormatting sqref="A181">
    <cfRule type="duplicateValues" dxfId="149" priority="1673"/>
  </conditionalFormatting>
  <conditionalFormatting sqref="A182">
    <cfRule type="duplicateValues" dxfId="148" priority="1674"/>
  </conditionalFormatting>
  <conditionalFormatting sqref="A183">
    <cfRule type="duplicateValues" dxfId="147" priority="1675"/>
  </conditionalFormatting>
  <conditionalFormatting sqref="A184">
    <cfRule type="duplicateValues" dxfId="146" priority="1676"/>
  </conditionalFormatting>
  <conditionalFormatting sqref="A185">
    <cfRule type="duplicateValues" dxfId="145" priority="1677"/>
  </conditionalFormatting>
  <conditionalFormatting sqref="A186">
    <cfRule type="duplicateValues" dxfId="144" priority="1678"/>
  </conditionalFormatting>
  <conditionalFormatting sqref="A188">
    <cfRule type="duplicateValues" dxfId="143" priority="1679"/>
  </conditionalFormatting>
  <conditionalFormatting sqref="A189:A190 A187">
    <cfRule type="duplicateValues" dxfId="142" priority="1680"/>
  </conditionalFormatting>
  <conditionalFormatting sqref="A191">
    <cfRule type="duplicateValues" dxfId="141" priority="1682"/>
  </conditionalFormatting>
  <conditionalFormatting sqref="A192">
    <cfRule type="duplicateValues" dxfId="140" priority="1683"/>
  </conditionalFormatting>
  <conditionalFormatting sqref="A193">
    <cfRule type="duplicateValues" dxfId="139" priority="1684"/>
  </conditionalFormatting>
  <conditionalFormatting sqref="A194">
    <cfRule type="duplicateValues" dxfId="138" priority="1685"/>
  </conditionalFormatting>
  <conditionalFormatting sqref="A195">
    <cfRule type="duplicateValues" dxfId="137" priority="1686"/>
  </conditionalFormatting>
  <conditionalFormatting sqref="A196">
    <cfRule type="duplicateValues" dxfId="136" priority="1687"/>
  </conditionalFormatting>
  <conditionalFormatting sqref="A197">
    <cfRule type="duplicateValues" dxfId="135" priority="1688"/>
  </conditionalFormatting>
  <conditionalFormatting sqref="A198">
    <cfRule type="duplicateValues" dxfId="134" priority="1689"/>
  </conditionalFormatting>
  <conditionalFormatting sqref="A199">
    <cfRule type="duplicateValues" dxfId="133" priority="1690"/>
  </conditionalFormatting>
  <conditionalFormatting sqref="A202">
    <cfRule type="duplicateValues" dxfId="132" priority="1691"/>
  </conditionalFormatting>
  <conditionalFormatting sqref="A203">
    <cfRule type="duplicateValues" dxfId="131" priority="1692"/>
  </conditionalFormatting>
  <conditionalFormatting sqref="A204">
    <cfRule type="duplicateValues" dxfId="130" priority="1693"/>
  </conditionalFormatting>
  <conditionalFormatting sqref="A205">
    <cfRule type="duplicateValues" dxfId="129" priority="1694"/>
  </conditionalFormatting>
  <conditionalFormatting sqref="A206">
    <cfRule type="duplicateValues" dxfId="128" priority="1695"/>
  </conditionalFormatting>
  <conditionalFormatting sqref="A207">
    <cfRule type="duplicateValues" dxfId="127" priority="1696"/>
  </conditionalFormatting>
  <conditionalFormatting sqref="A208">
    <cfRule type="duplicateValues" dxfId="126" priority="1697"/>
  </conditionalFormatting>
  <conditionalFormatting sqref="A209">
    <cfRule type="duplicateValues" dxfId="125" priority="1698"/>
  </conditionalFormatting>
  <conditionalFormatting sqref="A210">
    <cfRule type="duplicateValues" dxfId="124" priority="1699"/>
  </conditionalFormatting>
  <conditionalFormatting sqref="A211">
    <cfRule type="duplicateValues" dxfId="123" priority="1700"/>
  </conditionalFormatting>
  <conditionalFormatting sqref="A212">
    <cfRule type="duplicateValues" dxfId="122" priority="1701"/>
  </conditionalFormatting>
  <conditionalFormatting sqref="A213">
    <cfRule type="duplicateValues" dxfId="121" priority="1702"/>
  </conditionalFormatting>
  <conditionalFormatting sqref="A214">
    <cfRule type="duplicateValues" dxfId="120" priority="1703"/>
  </conditionalFormatting>
  <conditionalFormatting sqref="A215">
    <cfRule type="duplicateValues" dxfId="119" priority="1704"/>
  </conditionalFormatting>
  <conditionalFormatting sqref="A217">
    <cfRule type="duplicateValues" dxfId="118" priority="1705"/>
  </conditionalFormatting>
  <conditionalFormatting sqref="A218">
    <cfRule type="duplicateValues" dxfId="117" priority="1706"/>
  </conditionalFormatting>
  <conditionalFormatting sqref="A219">
    <cfRule type="duplicateValues" dxfId="116" priority="1707"/>
  </conditionalFormatting>
  <conditionalFormatting sqref="A220">
    <cfRule type="duplicateValues" dxfId="115" priority="1708"/>
  </conditionalFormatting>
  <conditionalFormatting sqref="A221">
    <cfRule type="duplicateValues" dxfId="114" priority="1709"/>
  </conditionalFormatting>
  <conditionalFormatting sqref="A222">
    <cfRule type="duplicateValues" dxfId="113" priority="1710"/>
  </conditionalFormatting>
  <conditionalFormatting sqref="A223">
    <cfRule type="duplicateValues" dxfId="112" priority="1711"/>
  </conditionalFormatting>
  <conditionalFormatting sqref="A224">
    <cfRule type="duplicateValues" dxfId="111" priority="1712"/>
  </conditionalFormatting>
  <conditionalFormatting sqref="A225">
    <cfRule type="duplicateValues" dxfId="110" priority="1713"/>
  </conditionalFormatting>
  <conditionalFormatting sqref="A226">
    <cfRule type="duplicateValues" dxfId="109" priority="1714"/>
  </conditionalFormatting>
  <conditionalFormatting sqref="A227">
    <cfRule type="duplicateValues" dxfId="108" priority="1715"/>
  </conditionalFormatting>
  <conditionalFormatting sqref="A228">
    <cfRule type="duplicateValues" dxfId="107" priority="1716"/>
  </conditionalFormatting>
  <conditionalFormatting sqref="A229">
    <cfRule type="duplicateValues" dxfId="106" priority="1717"/>
  </conditionalFormatting>
  <conditionalFormatting sqref="A230">
    <cfRule type="duplicateValues" dxfId="105" priority="1718"/>
  </conditionalFormatting>
  <conditionalFormatting sqref="A231">
    <cfRule type="duplicateValues" dxfId="104" priority="1719"/>
  </conditionalFormatting>
  <conditionalFormatting sqref="A232">
    <cfRule type="duplicateValues" dxfId="103" priority="1720"/>
  </conditionalFormatting>
  <conditionalFormatting sqref="A233">
    <cfRule type="duplicateValues" dxfId="102" priority="1721"/>
  </conditionalFormatting>
  <conditionalFormatting sqref="A234">
    <cfRule type="duplicateValues" dxfId="101" priority="1722"/>
  </conditionalFormatting>
  <conditionalFormatting sqref="A235">
    <cfRule type="duplicateValues" dxfId="100" priority="1834"/>
  </conditionalFormatting>
  <conditionalFormatting sqref="A236">
    <cfRule type="duplicateValues" dxfId="99" priority="1725"/>
  </conditionalFormatting>
  <conditionalFormatting sqref="A237:A238">
    <cfRule type="duplicateValues" dxfId="98" priority="1726"/>
  </conditionalFormatting>
  <conditionalFormatting sqref="A240">
    <cfRule type="duplicateValues" dxfId="97" priority="1727"/>
  </conditionalFormatting>
  <conditionalFormatting sqref="A241">
    <cfRule type="duplicateValues" dxfId="96" priority="1728"/>
  </conditionalFormatting>
  <conditionalFormatting sqref="A242">
    <cfRule type="duplicateValues" dxfId="95" priority="1729"/>
  </conditionalFormatting>
  <conditionalFormatting sqref="A243">
    <cfRule type="duplicateValues" dxfId="94" priority="1730"/>
  </conditionalFormatting>
  <conditionalFormatting sqref="A244">
    <cfRule type="duplicateValues" dxfId="93" priority="1731"/>
  </conditionalFormatting>
  <conditionalFormatting sqref="A245">
    <cfRule type="duplicateValues" dxfId="92" priority="1732"/>
  </conditionalFormatting>
  <conditionalFormatting sqref="A246">
    <cfRule type="duplicateValues" dxfId="91" priority="1733"/>
  </conditionalFormatting>
  <conditionalFormatting sqref="A247">
    <cfRule type="duplicateValues" dxfId="90" priority="1734"/>
  </conditionalFormatting>
  <conditionalFormatting sqref="A248">
    <cfRule type="duplicateValues" dxfId="89" priority="1735"/>
  </conditionalFormatting>
  <conditionalFormatting sqref="A249">
    <cfRule type="duplicateValues" dxfId="88" priority="1736"/>
  </conditionalFormatting>
  <conditionalFormatting sqref="A250">
    <cfRule type="duplicateValues" dxfId="87" priority="1737"/>
  </conditionalFormatting>
  <conditionalFormatting sqref="A251">
    <cfRule type="duplicateValues" dxfId="86" priority="1738"/>
  </conditionalFormatting>
  <conditionalFormatting sqref="A252">
    <cfRule type="duplicateValues" dxfId="85" priority="1739"/>
  </conditionalFormatting>
  <conditionalFormatting sqref="A253">
    <cfRule type="duplicateValues" dxfId="84" priority="1740"/>
  </conditionalFormatting>
  <conditionalFormatting sqref="A254">
    <cfRule type="duplicateValues" dxfId="83" priority="1741"/>
  </conditionalFormatting>
  <conditionalFormatting sqref="A255">
    <cfRule type="duplicateValues" dxfId="82" priority="1742"/>
  </conditionalFormatting>
  <conditionalFormatting sqref="A256">
    <cfRule type="duplicateValues" dxfId="81" priority="1743"/>
  </conditionalFormatting>
  <conditionalFormatting sqref="A257">
    <cfRule type="duplicateValues" dxfId="80" priority="1744"/>
  </conditionalFormatting>
  <conditionalFormatting sqref="A258:A260">
    <cfRule type="duplicateValues" dxfId="79" priority="1745"/>
  </conditionalFormatting>
  <conditionalFormatting sqref="A262">
    <cfRule type="duplicateValues" dxfId="78" priority="2"/>
  </conditionalFormatting>
  <conditionalFormatting sqref="A263">
    <cfRule type="duplicateValues" dxfId="77" priority="1746"/>
  </conditionalFormatting>
  <conditionalFormatting sqref="A264">
    <cfRule type="duplicateValues" dxfId="76" priority="1747"/>
  </conditionalFormatting>
  <conditionalFormatting sqref="A265">
    <cfRule type="duplicateValues" dxfId="75" priority="1748"/>
  </conditionalFormatting>
  <conditionalFormatting sqref="A266">
    <cfRule type="duplicateValues" dxfId="74" priority="1749"/>
  </conditionalFormatting>
  <conditionalFormatting sqref="A267">
    <cfRule type="duplicateValues" dxfId="73" priority="1750"/>
  </conditionalFormatting>
  <conditionalFormatting sqref="A268">
    <cfRule type="duplicateValues" dxfId="72" priority="1751"/>
  </conditionalFormatting>
  <conditionalFormatting sqref="A269">
    <cfRule type="duplicateValues" dxfId="71" priority="1752"/>
  </conditionalFormatting>
  <conditionalFormatting sqref="A270">
    <cfRule type="duplicateValues" dxfId="70" priority="1753"/>
  </conditionalFormatting>
  <conditionalFormatting sqref="A271">
    <cfRule type="duplicateValues" dxfId="69" priority="1754"/>
  </conditionalFormatting>
  <conditionalFormatting sqref="A272">
    <cfRule type="duplicateValues" dxfId="68" priority="1755"/>
  </conditionalFormatting>
  <conditionalFormatting sqref="A273">
    <cfRule type="duplicateValues" dxfId="67" priority="1756"/>
  </conditionalFormatting>
  <conditionalFormatting sqref="A274">
    <cfRule type="duplicateValues" dxfId="66" priority="1757"/>
  </conditionalFormatting>
  <conditionalFormatting sqref="A275">
    <cfRule type="duplicateValues" dxfId="65" priority="1758"/>
  </conditionalFormatting>
  <conditionalFormatting sqref="A276">
    <cfRule type="duplicateValues" dxfId="64" priority="1759"/>
  </conditionalFormatting>
  <conditionalFormatting sqref="A277 A261">
    <cfRule type="duplicateValues" dxfId="63" priority="1760"/>
  </conditionalFormatting>
  <conditionalFormatting sqref="A278">
    <cfRule type="duplicateValues" dxfId="62" priority="1762"/>
  </conditionalFormatting>
  <conditionalFormatting sqref="A279">
    <cfRule type="duplicateValues" dxfId="61" priority="1763"/>
  </conditionalFormatting>
  <conditionalFormatting sqref="A280">
    <cfRule type="duplicateValues" dxfId="60" priority="1764"/>
  </conditionalFormatting>
  <conditionalFormatting sqref="A281">
    <cfRule type="duplicateValues" dxfId="59" priority="1765"/>
  </conditionalFormatting>
  <conditionalFormatting sqref="A282">
    <cfRule type="duplicateValues" dxfId="58" priority="1766"/>
  </conditionalFormatting>
  <conditionalFormatting sqref="A283">
    <cfRule type="duplicateValues" dxfId="57" priority="1767"/>
  </conditionalFormatting>
  <conditionalFormatting sqref="A284">
    <cfRule type="duplicateValues" dxfId="56" priority="1768"/>
  </conditionalFormatting>
  <conditionalFormatting sqref="A285:A301">
    <cfRule type="duplicateValues" dxfId="55" priority="1835"/>
  </conditionalFormatting>
  <conditionalFormatting sqref="E3">
    <cfRule type="containsText" dxfId="54" priority="887" operator="containsText" text="Ter+Hoja7!$D$115">
      <formula>NOT(ISERROR(SEARCH("Ter+Hoja7!$D$115",E3)))</formula>
    </cfRule>
  </conditionalFormatting>
  <conditionalFormatting sqref="E6 E13 E50:E51 E285:E301">
    <cfRule type="containsText" dxfId="53" priority="1203" operator="containsText" text="Ter+Hoja7!$D$115">
      <formula>NOT(ISERROR(SEARCH("Ter+Hoja7!$D$115",E6)))</formula>
    </cfRule>
  </conditionalFormatting>
  <conditionalFormatting sqref="E8">
    <cfRule type="containsText" dxfId="52" priority="885" operator="containsText" text="Ter+Hoja7!$D$115">
      <formula>NOT(ISERROR(SEARCH("Ter+Hoja7!$D$115",E8)))</formula>
    </cfRule>
  </conditionalFormatting>
  <conditionalFormatting sqref="E18">
    <cfRule type="containsText" dxfId="51" priority="832" operator="containsText" text="Ter+Hoja7!$D$115">
      <formula>NOT(ISERROR(SEARCH("Ter+Hoja7!$D$115",E18)))</formula>
    </cfRule>
  </conditionalFormatting>
  <conditionalFormatting sqref="E21:E25">
    <cfRule type="containsText" dxfId="50" priority="831" operator="containsText" text="Ter+Hoja7!$D$115">
      <formula>NOT(ISERROR(SEARCH("Ter+Hoja7!$D$115",E21)))</formula>
    </cfRule>
  </conditionalFormatting>
  <conditionalFormatting sqref="E33:E35">
    <cfRule type="containsText" dxfId="49" priority="830" operator="containsText" text="Ter+Hoja7!$D$115">
      <formula>NOT(ISERROR(SEARCH("Ter+Hoja7!$D$115",E33)))</formula>
    </cfRule>
  </conditionalFormatting>
  <conditionalFormatting sqref="E37:E39">
    <cfRule type="containsText" dxfId="48" priority="829" operator="containsText" text="Ter+Hoja7!$D$115">
      <formula>NOT(ISERROR(SEARCH("Ter+Hoja7!$D$115",E37)))</formula>
    </cfRule>
  </conditionalFormatting>
  <conditionalFormatting sqref="E41">
    <cfRule type="containsText" dxfId="47" priority="828" operator="containsText" text="Ter+Hoja7!$D$115">
      <formula>NOT(ISERROR(SEARCH("Ter+Hoja7!$D$115",E41)))</formula>
    </cfRule>
  </conditionalFormatting>
  <conditionalFormatting sqref="E47">
    <cfRule type="containsText" dxfId="46" priority="827" operator="containsText" text="Ter+Hoja7!$D$115">
      <formula>NOT(ISERROR(SEARCH("Ter+Hoja7!$D$115",E47)))</formula>
    </cfRule>
  </conditionalFormatting>
  <conditionalFormatting sqref="E53:E54">
    <cfRule type="containsText" dxfId="45" priority="825" operator="containsText" text="Ter+Hoja7!$D$115">
      <formula>NOT(ISERROR(SEARCH("Ter+Hoja7!$D$115",E53)))</formula>
    </cfRule>
  </conditionalFormatting>
  <conditionalFormatting sqref="E58">
    <cfRule type="containsText" dxfId="44" priority="824" operator="containsText" text="Ter+Hoja7!$D$115">
      <formula>NOT(ISERROR(SEARCH("Ter+Hoja7!$D$115",E58)))</formula>
    </cfRule>
  </conditionalFormatting>
  <conditionalFormatting sqref="E61">
    <cfRule type="containsText" dxfId="43" priority="784" operator="containsText" text="Ter+Hoja7!$D$115">
      <formula>NOT(ISERROR(SEARCH("Ter+Hoja7!$D$115",E61)))</formula>
    </cfRule>
  </conditionalFormatting>
  <conditionalFormatting sqref="E63">
    <cfRule type="containsText" dxfId="42" priority="783" operator="containsText" text="Ter+Hoja7!$D$115">
      <formula>NOT(ISERROR(SEARCH("Ter+Hoja7!$D$115",E63)))</formula>
    </cfRule>
  </conditionalFormatting>
  <conditionalFormatting sqref="E66">
    <cfRule type="containsText" dxfId="41" priority="782" operator="containsText" text="Ter+Hoja7!$D$115">
      <formula>NOT(ISERROR(SEARCH("Ter+Hoja7!$D$115",E66)))</formula>
    </cfRule>
  </conditionalFormatting>
  <conditionalFormatting sqref="E69">
    <cfRule type="containsText" dxfId="40" priority="781" operator="containsText" text="Ter+Hoja7!$D$115">
      <formula>NOT(ISERROR(SEARCH("Ter+Hoja7!$D$115",E69)))</formula>
    </cfRule>
  </conditionalFormatting>
  <conditionalFormatting sqref="E71">
    <cfRule type="containsText" dxfId="39" priority="780" operator="containsText" text="Ter+Hoja7!$D$115">
      <formula>NOT(ISERROR(SEARCH("Ter+Hoja7!$D$115",E71)))</formula>
    </cfRule>
  </conditionalFormatting>
  <conditionalFormatting sqref="E74:E76">
    <cfRule type="containsText" dxfId="38" priority="779" operator="containsText" text="Ter+Hoja7!$D$115">
      <formula>NOT(ISERROR(SEARCH("Ter+Hoja7!$D$115",E74)))</formula>
    </cfRule>
  </conditionalFormatting>
  <conditionalFormatting sqref="E81:E84">
    <cfRule type="containsText" dxfId="37" priority="778" operator="containsText" text="Ter+Hoja7!$D$115">
      <formula>NOT(ISERROR(SEARCH("Ter+Hoja7!$D$115",E81)))</formula>
    </cfRule>
  </conditionalFormatting>
  <conditionalFormatting sqref="E86">
    <cfRule type="containsText" dxfId="36" priority="777" operator="containsText" text="Ter+Hoja7!$D$115">
      <formula>NOT(ISERROR(SEARCH("Ter+Hoja7!$D$115",E86)))</formula>
    </cfRule>
  </conditionalFormatting>
  <conditionalFormatting sqref="E93">
    <cfRule type="containsText" dxfId="35" priority="776" operator="containsText" text="Ter+Hoja7!$D$115">
      <formula>NOT(ISERROR(SEARCH("Ter+Hoja7!$D$115",E93)))</formula>
    </cfRule>
  </conditionalFormatting>
  <conditionalFormatting sqref="E95">
    <cfRule type="containsText" dxfId="34" priority="775" operator="containsText" text="Ter+Hoja7!$D$115">
      <formula>NOT(ISERROR(SEARCH("Ter+Hoja7!$D$115",E95)))</formula>
    </cfRule>
  </conditionalFormatting>
  <conditionalFormatting sqref="E98">
    <cfRule type="containsText" dxfId="33" priority="774" operator="containsText" text="Ter+Hoja7!$D$115">
      <formula>NOT(ISERROR(SEARCH("Ter+Hoja7!$D$115",E98)))</formula>
    </cfRule>
  </conditionalFormatting>
  <conditionalFormatting sqref="E100 E140">
    <cfRule type="containsText" dxfId="32" priority="732" operator="containsText" text="Ter+Hoja7!$D$115">
      <formula>NOT(ISERROR(SEARCH("Ter+Hoja7!$D$115",E100)))</formula>
    </cfRule>
  </conditionalFormatting>
  <conditionalFormatting sqref="E102">
    <cfRule type="containsText" dxfId="31" priority="731" operator="containsText" text="Ter+Hoja7!$D$115">
      <formula>NOT(ISERROR(SEARCH("Ter+Hoja7!$D$115",E102)))</formula>
    </cfRule>
  </conditionalFormatting>
  <conditionalFormatting sqref="E106">
    <cfRule type="containsText" dxfId="30" priority="728" operator="containsText" text="Terminado">
      <formula>NOT(ISERROR(SEARCH("Terminado",E106)))</formula>
    </cfRule>
    <cfRule type="containsText" dxfId="29" priority="729" operator="containsText" text="En ejecución">
      <formula>NOT(ISERROR(SEARCH("En ejecución",E106)))</formula>
    </cfRule>
    <cfRule type="containsText" dxfId="28" priority="730" operator="containsText" text="Ter+Hoja7!$D$115">
      <formula>NOT(ISERROR(SEARCH("Ter+Hoja7!$D$115",E106)))</formula>
    </cfRule>
  </conditionalFormatting>
  <conditionalFormatting sqref="E109">
    <cfRule type="containsText" dxfId="27" priority="727" operator="containsText" text="Ter+Hoja7!$D$115">
      <formula>NOT(ISERROR(SEARCH("Ter+Hoja7!$D$115",E109)))</formula>
    </cfRule>
  </conditionalFormatting>
  <conditionalFormatting sqref="E111">
    <cfRule type="containsText" dxfId="26" priority="726" operator="containsText" text="Ter+Hoja7!$D$115">
      <formula>NOT(ISERROR(SEARCH("Ter+Hoja7!$D$115",E111)))</formula>
    </cfRule>
  </conditionalFormatting>
  <conditionalFormatting sqref="E120">
    <cfRule type="containsText" dxfId="25" priority="725" operator="containsText" text="Ter+Hoja7!$D$115">
      <formula>NOT(ISERROR(SEARCH("Ter+Hoja7!$D$115",E120)))</formula>
    </cfRule>
  </conditionalFormatting>
  <conditionalFormatting sqref="E125">
    <cfRule type="containsText" dxfId="24" priority="724" operator="containsText" text="Ter+Hoja7!$D$115">
      <formula>NOT(ISERROR(SEARCH("Ter+Hoja7!$D$115",E125)))</formula>
    </cfRule>
  </conditionalFormatting>
  <conditionalFormatting sqref="E128:E129">
    <cfRule type="containsText" dxfId="23" priority="723" operator="containsText" text="Ter+Hoja7!$D$115">
      <formula>NOT(ISERROR(SEARCH("Ter+Hoja7!$D$115",E128)))</formula>
    </cfRule>
  </conditionalFormatting>
  <conditionalFormatting sqref="E131">
    <cfRule type="containsText" dxfId="22" priority="722" operator="containsText" text="Ter+Hoja7!$D$115">
      <formula>NOT(ISERROR(SEARCH("Ter+Hoja7!$D$115",E131)))</formula>
    </cfRule>
  </conditionalFormatting>
  <conditionalFormatting sqref="E134">
    <cfRule type="containsText" dxfId="21" priority="720" operator="containsText" text="Ter+Hoja7!$D$115">
      <formula>NOT(ISERROR(SEARCH("Ter+Hoja7!$D$115",E134)))</formula>
    </cfRule>
  </conditionalFormatting>
  <conditionalFormatting sqref="E136">
    <cfRule type="containsText" dxfId="20" priority="721" operator="containsText" text="Ter+Hoja7!$D$115">
      <formula>NOT(ISERROR(SEARCH("Ter+Hoja7!$D$115",E136)))</formula>
    </cfRule>
  </conditionalFormatting>
  <conditionalFormatting sqref="E146">
    <cfRule type="containsText" dxfId="19" priority="690" operator="containsText" text="Ter+Hoja7!$D$115">
      <formula>NOT(ISERROR(SEARCH("Ter+Hoja7!$D$115",E146)))</formula>
    </cfRule>
  </conditionalFormatting>
  <conditionalFormatting sqref="E152">
    <cfRule type="containsText" dxfId="18" priority="689" operator="containsText" text="Ter+Hoja7!$D$115">
      <formula>NOT(ISERROR(SEARCH("Ter+Hoja7!$D$115",E152)))</formula>
    </cfRule>
  </conditionalFormatting>
  <conditionalFormatting sqref="E157:E159">
    <cfRule type="containsText" dxfId="17" priority="688" operator="containsText" text="Ter+Hoja7!$D$115">
      <formula>NOT(ISERROR(SEARCH("Ter+Hoja7!$D$115",E157)))</formula>
    </cfRule>
  </conditionalFormatting>
  <conditionalFormatting sqref="E182">
    <cfRule type="containsText" dxfId="16" priority="650" operator="containsText" text="Ter+Hoja7!$D$115">
      <formula>NOT(ISERROR(SEARCH("Ter+Hoja7!$D$115",E182)))</formula>
    </cfRule>
  </conditionalFormatting>
  <conditionalFormatting sqref="E222:E223">
    <cfRule type="containsText" dxfId="15" priority="612" operator="containsText" text="Ter+Hoja7!$D$115">
      <formula>NOT(ISERROR(SEARCH("Ter+Hoja7!$D$115",E222)))</formula>
    </cfRule>
  </conditionalFormatting>
  <conditionalFormatting sqref="E225:E226">
    <cfRule type="containsText" dxfId="14" priority="611" operator="containsText" text="Ter+Hoja7!$D$115">
      <formula>NOT(ISERROR(SEARCH("Ter+Hoja7!$D$115",E225)))</formula>
    </cfRule>
  </conditionalFormatting>
  <conditionalFormatting sqref="E236:E237">
    <cfRule type="containsText" dxfId="13" priority="565" operator="containsText" text="Ter+Hoja7!$D$115">
      <formula>NOT(ISERROR(SEARCH("Ter+Hoja7!$D$115",E236)))</formula>
    </cfRule>
  </conditionalFormatting>
  <conditionalFormatting sqref="E242">
    <cfRule type="containsText" dxfId="12" priority="564" operator="containsText" text="Ter+Hoja7!$D$115">
      <formula>NOT(ISERROR(SEARCH("Ter+Hoja7!$D$115",E242)))</formula>
    </cfRule>
  </conditionalFormatting>
  <conditionalFormatting sqref="E249">
    <cfRule type="containsText" dxfId="11" priority="563" operator="containsText" text="Ter+Hoja7!$D$115">
      <formula>NOT(ISERROR(SEARCH("Ter+Hoja7!$D$115",E249)))</formula>
    </cfRule>
  </conditionalFormatting>
  <conditionalFormatting sqref="E253:E256">
    <cfRule type="containsText" dxfId="10" priority="561" operator="containsText" text="Ter+Hoja7!$D$115">
      <formula>NOT(ISERROR(SEARCH("Ter+Hoja7!$D$115",E253)))</formula>
    </cfRule>
  </conditionalFormatting>
  <conditionalFormatting sqref="E264:E265">
    <cfRule type="containsText" dxfId="9" priority="560" operator="containsText" text="Ter+Hoja7!$D$115">
      <formula>NOT(ISERROR(SEARCH("Ter+Hoja7!$D$115",E264)))</formula>
    </cfRule>
  </conditionalFormatting>
  <conditionalFormatting sqref="E269">
    <cfRule type="containsText" dxfId="8" priority="559" operator="containsText" text="Ter+Hoja7!$D$115">
      <formula>NOT(ISERROR(SEARCH("Ter+Hoja7!$D$115",E269)))</formula>
    </cfRule>
  </conditionalFormatting>
  <conditionalFormatting sqref="E272:E273">
    <cfRule type="containsText" dxfId="7" priority="558" operator="containsText" text="Ter+Hoja7!$D$115">
      <formula>NOT(ISERROR(SEARCH("Ter+Hoja7!$D$115",E272)))</formula>
    </cfRule>
  </conditionalFormatting>
  <conditionalFormatting sqref="E278">
    <cfRule type="containsText" dxfId="6" priority="555" operator="containsText" text="Ter+Hoja7!$D$115">
      <formula>NOT(ISERROR(SEARCH("Ter+Hoja7!$D$115",E278)))</formula>
    </cfRule>
  </conditionalFormatting>
  <conditionalFormatting sqref="E280">
    <cfRule type="containsText" dxfId="5" priority="556" operator="containsText" text="Ter+Hoja7!$D$115">
      <formula>NOT(ISERROR(SEARCH("Ter+Hoja7!$D$115",E280)))</formula>
    </cfRule>
  </conditionalFormatting>
  <conditionalFormatting sqref="E283">
    <cfRule type="containsText" dxfId="4" priority="554" operator="containsText" text="Ter+Hoja7!$D$115">
      <formula>NOT(ISERROR(SEARCH("Ter+Hoja7!$D$115",E283)))</formula>
    </cfRule>
  </conditionalFormatting>
  <conditionalFormatting sqref="E252:F252">
    <cfRule type="containsText" dxfId="3" priority="562" operator="containsText" text="Ter+Hoja7!$D$115">
      <formula>NOT(ISERROR(SEARCH("Ter+Hoja7!$D$115",E252)))</formula>
    </cfRule>
  </conditionalFormatting>
  <conditionalFormatting sqref="E277:F277">
    <cfRule type="containsText" dxfId="2" priority="557" operator="containsText" text="Ter+Hoja7!$D$115">
      <formula>NOT(ISERROR(SEARCH("Ter+Hoja7!$D$115",E277)))</formula>
    </cfRule>
  </conditionalFormatting>
  <conditionalFormatting sqref="U152">
    <cfRule type="containsText" dxfId="1" priority="685" operator="containsText" text="Ter+Hoja7!$D$115">
      <formula>NOT(ISERROR(SEARCH("Ter+Hoja7!$D$115",U152)))</formula>
    </cfRule>
  </conditionalFormatting>
  <conditionalFormatting sqref="U176">
    <cfRule type="containsText" dxfId="0" priority="649" operator="containsText" text="Ter+Hoja7!$D$115">
      <formula>NOT(ISERROR(SEARCH("Ter+Hoja7!$D$115",U176)))</formula>
    </cfRule>
  </conditionalFormatting>
  <hyperlinks>
    <hyperlink ref="U3" r:id="rId1" xr:uid="{5A3031F0-535B-483A-B553-ABD4EE2CE7B6}"/>
    <hyperlink ref="U2" r:id="rId2" xr:uid="{D880E38D-251B-4C98-AD84-A15F6E60B75C}"/>
    <hyperlink ref="U4" r:id="rId3" xr:uid="{A8468DB7-CBE7-4ABF-96D7-CE4B2621CAB7}"/>
    <hyperlink ref="U6" r:id="rId4" xr:uid="{E02C3716-3E1A-450C-9F56-F9349C9B9782}"/>
    <hyperlink ref="U5" r:id="rId5" xr:uid="{EAF1AEA2-58C6-4A94-BBF1-3AFDFBF80CB2}"/>
    <hyperlink ref="U7" r:id="rId6" xr:uid="{CAD0954E-7FF2-4903-B68D-35E041321212}"/>
    <hyperlink ref="U8" r:id="rId7" xr:uid="{1805224F-CD68-40C9-B6EF-A393DE58FBC7}"/>
    <hyperlink ref="U13" r:id="rId8" xr:uid="{12522E8B-9C49-46BF-A485-CB5B3EF3EF21}"/>
    <hyperlink ref="U10" r:id="rId9" xr:uid="{BA7C584C-4247-41C9-B7E3-C84338B10C97}"/>
    <hyperlink ref="U11" r:id="rId10" xr:uid="{BB0F3CE3-1686-4F48-9C93-1B14E5B2D2F2}"/>
    <hyperlink ref="U14" r:id="rId11" xr:uid="{DE3B1F21-BD6D-4B24-8682-DEC9E8DB6D02}"/>
    <hyperlink ref="U22" r:id="rId12" xr:uid="{457DE285-43AD-445E-BAEF-62BCBB08E0E7}"/>
    <hyperlink ref="U15" r:id="rId13" xr:uid="{A134B168-17C8-4802-AAA4-C13764505978}"/>
    <hyperlink ref="U16" r:id="rId14" xr:uid="{1CC700A2-F635-4736-8B1A-9F2E2BFCD1CE}"/>
    <hyperlink ref="U34" r:id="rId15" xr:uid="{FB839421-83BE-4D11-85AA-9FE1628D12CA}"/>
    <hyperlink ref="U286" r:id="rId16" xr:uid="{36CECE4E-9B7D-42DD-B618-C898FBC6ADCA}"/>
    <hyperlink ref="U35" r:id="rId17" xr:uid="{C3E60689-EEC2-4DDC-9014-478350030597}"/>
    <hyperlink ref="U36" r:id="rId18" xr:uid="{8D991E97-4F08-43BC-9112-56FFAEEFBE0E}"/>
    <hyperlink ref="U37" r:id="rId19" xr:uid="{098D7965-A739-4245-8B3B-BBCF721896A1}"/>
    <hyperlink ref="U38" r:id="rId20" xr:uid="{80A4414B-1864-4BD5-910B-9C548131026F}"/>
    <hyperlink ref="U39" r:id="rId21" xr:uid="{243B0FD3-D57A-4347-A5F2-D0BD873C94C2}"/>
    <hyperlink ref="U12" r:id="rId22" xr:uid="{A5EF9B5D-2362-4B2C-A85F-7841A2532ADD}"/>
    <hyperlink ref="U17" r:id="rId23" xr:uid="{FD1AC196-FD22-4133-949E-A81ACEEA0A78}"/>
    <hyperlink ref="U18" r:id="rId24" xr:uid="{68E6CBDE-D209-4050-972F-64BC25975EDF}"/>
    <hyperlink ref="U19" r:id="rId25" xr:uid="{D87B9641-25F4-42E4-89F9-BEDAA4327BC7}"/>
    <hyperlink ref="U288" r:id="rId26" xr:uid="{D3A606DB-5D28-4109-8558-033E0F732465}"/>
    <hyperlink ref="U289" r:id="rId27" xr:uid="{E7024A78-76D7-4E37-8009-A729379F3FD0}"/>
    <hyperlink ref="U44" r:id="rId28" xr:uid="{8530B4B1-0930-4453-95B3-157BC887B695}"/>
    <hyperlink ref="U40" r:id="rId29" xr:uid="{99EF74EE-E7D0-41CC-AE0A-E3922F5DEB90}"/>
    <hyperlink ref="U30" r:id="rId30" xr:uid="{0E98E08B-6DC6-4934-B5DB-C784E65DE7BA}"/>
    <hyperlink ref="U61" r:id="rId31" xr:uid="{DC6BDF30-FD4A-4C43-831B-83B3BB24EBE9}"/>
    <hyperlink ref="U62" r:id="rId32" xr:uid="{3188DDD2-6772-4E16-94FA-6D0454EADBB9}"/>
    <hyperlink ref="U63" r:id="rId33" xr:uid="{A982D05F-87D5-41F1-9EF1-A2197F40537F}"/>
    <hyperlink ref="U45" r:id="rId34" xr:uid="{F075BAE4-30C2-4301-9700-6477CCC36EA4}"/>
    <hyperlink ref="U46" r:id="rId35" xr:uid="{EA77175D-4F87-42BD-AE4E-839E46C7CB42}"/>
    <hyperlink ref="U47" r:id="rId36" xr:uid="{34183141-F3D6-4DEC-9299-ED66418E0435}"/>
    <hyperlink ref="U23" r:id="rId37" xr:uid="{AD37703B-96BC-44C4-B0EB-94F97B0AC4F5}"/>
    <hyperlink ref="U24" r:id="rId38" xr:uid="{A00094A6-E0DD-43AA-B94A-0074B6756464}"/>
    <hyperlink ref="U9" r:id="rId39" xr:uid="{9C0EAD2C-0A10-41B9-A2C4-EE4E3882262D}"/>
    <hyperlink ref="U20" r:id="rId40" xr:uid="{378206A5-CC43-490C-8AF3-F67CA9DF8A23}"/>
    <hyperlink ref="U21" r:id="rId41" xr:uid="{6A4CE8D3-4001-4F67-8948-FD795441E445}"/>
    <hyperlink ref="U25" r:id="rId42" xr:uid="{CF4AF211-ECEE-4003-977B-A2B641AC9559}"/>
    <hyperlink ref="U48" r:id="rId43" xr:uid="{56801D8C-85C5-4335-AA2E-19C3A7B21970}"/>
    <hyperlink ref="U26" r:id="rId44" xr:uid="{EB942B6E-5C0C-4520-84C9-E5DC4337139E}"/>
    <hyperlink ref="U41" r:id="rId45" xr:uid="{A8C84B12-6096-43CD-A670-86C3ECEF23AA}"/>
    <hyperlink ref="U27" r:id="rId46" xr:uid="{98535E19-9977-46FB-BEE0-891D7B8976E4}"/>
    <hyperlink ref="U28" r:id="rId47" xr:uid="{6EB33A16-6E1B-4E29-AC97-1C1CB493D122}"/>
    <hyperlink ref="U49" r:id="rId48" xr:uid="{B31D2CE0-DA1A-49FE-AE4A-3E10502D9F93}"/>
    <hyperlink ref="U50" r:id="rId49" xr:uid="{42A71A0E-AFA6-4622-A93B-F63436CD587F}"/>
    <hyperlink ref="U124" r:id="rId50" xr:uid="{76497F90-883B-4292-B98D-1EF1944A8956}"/>
    <hyperlink ref="U100" r:id="rId51" xr:uid="{B787E3A1-F7B0-47DF-8FFF-B136E3082824}"/>
    <hyperlink ref="U106" r:id="rId52" xr:uid="{9FA51455-D922-4AEC-BDE4-9FEB222D70EA}"/>
    <hyperlink ref="U31" r:id="rId53" xr:uid="{88BFCA61-57BE-4245-9300-61409AA63949}"/>
    <hyperlink ref="U64" r:id="rId54" xr:uid="{C1994344-55AC-430C-BF69-6D77CBEEDD12}"/>
    <hyperlink ref="U65" r:id="rId55" xr:uid="{D7CEAEDB-992E-4C23-B311-6722292EE2D2}"/>
    <hyperlink ref="U67" r:id="rId56" xr:uid="{2735A40A-1423-49A2-9C50-CA29157F3B0F}"/>
    <hyperlink ref="U123" r:id="rId57" xr:uid="{A8692BF8-64BA-411D-9B15-891B519E6466}"/>
    <hyperlink ref="U79" r:id="rId58" xr:uid="{6CBBD41D-4F12-43D1-ACDA-C5E790F30E40}"/>
    <hyperlink ref="U93" r:id="rId59" xr:uid="{345F3028-B3BC-43D7-8490-05035DEC0619}"/>
    <hyperlink ref="U89" r:id="rId60" xr:uid="{73AB5866-9640-479A-AB08-D180AA94AAEC}"/>
    <hyperlink ref="U32" r:id="rId61" xr:uid="{CE212813-41C3-4FEA-B28B-3EA3204D0175}"/>
    <hyperlink ref="U51" r:id="rId62" xr:uid="{27EE214A-2595-4069-8129-54C913F7406D}"/>
    <hyperlink ref="U29" r:id="rId63" xr:uid="{5673EB7B-599E-4ACA-90A5-2AD117C7F8C1}"/>
    <hyperlink ref="U42" r:id="rId64" xr:uid="{2E75B1E9-AD8D-4A8A-B460-2EE54073AAA7}"/>
    <hyperlink ref="U80" r:id="rId65" xr:uid="{3FDD2B1D-78A3-4A8D-B4E3-CCC8272E5C57}"/>
    <hyperlink ref="U33" r:id="rId66" xr:uid="{B6338077-845B-451C-8A9F-30F1C91A21E1}"/>
    <hyperlink ref="U53" r:id="rId67" xr:uid="{3FC0C773-AABC-4FBD-BB3D-1EA6CBC57729}"/>
    <hyperlink ref="U68" r:id="rId68" xr:uid="{BCE59925-E54E-4954-A3B3-7FA8B324D0E6}"/>
    <hyperlink ref="U69" r:id="rId69" xr:uid="{1CB720B3-767F-44DF-8B9B-A14A931E6248}"/>
    <hyperlink ref="U54" r:id="rId70" xr:uid="{6CB36862-900D-4439-B404-08DC0DE36C4A}"/>
    <hyperlink ref="U55" r:id="rId71" xr:uid="{1BB2B194-B944-4B15-8AE8-C6D79642DF3F}"/>
    <hyperlink ref="U81" r:id="rId72" xr:uid="{C26A1CE6-CB7A-44C8-B13C-BE3C3679D66F}"/>
    <hyperlink ref="U73" r:id="rId73" xr:uid="{A37B6F8D-0EC8-42E3-BBF9-508A8E61C2B8}"/>
    <hyperlink ref="U74" r:id="rId74" xr:uid="{9C0CA7AA-AED5-40C3-96D2-643723A0823C}"/>
    <hyperlink ref="U90" r:id="rId75" xr:uid="{A6558E28-6DF9-4320-8A71-7DCAF0449FBB}"/>
    <hyperlink ref="U70" r:id="rId76" xr:uid="{94709AA2-7ABD-4B76-A6A3-317880FB4EB1}"/>
    <hyperlink ref="U56" r:id="rId77" xr:uid="{0D6C19E9-43A9-468A-87A5-981918195520}"/>
    <hyperlink ref="U71" r:id="rId78" xr:uid="{938929FA-D1C5-445D-8FB7-296A22D1BAD0}"/>
    <hyperlink ref="U72" r:id="rId79" xr:uid="{A2F69BF7-D8A4-4FB6-859A-D730414EDECF}"/>
    <hyperlink ref="U57" r:id="rId80" xr:uid="{016890CC-2AAC-4A6A-858F-C84FFC6186C0}"/>
    <hyperlink ref="U58" r:id="rId81" xr:uid="{7CDEEC51-35C1-416A-A1F8-1F45063E45E8}"/>
    <hyperlink ref="U59" r:id="rId82" xr:uid="{DA46BC72-02F2-4A0B-B52D-4BB3EB9ADE59}"/>
    <hyperlink ref="U60" r:id="rId83" xr:uid="{D9B2EB7B-4D14-4811-A18D-B1B1B218642A}"/>
    <hyperlink ref="U94" r:id="rId84" xr:uid="{1290C4DB-288E-4D65-BD04-6C754B893EC9}"/>
    <hyperlink ref="U101" r:id="rId85" xr:uid="{9037FF50-640E-4E20-80C2-1799091E8AD2}"/>
    <hyperlink ref="U95" r:id="rId86" xr:uid="{2F70BBD5-A715-44CB-B3B4-4C491AA5BC9B}"/>
    <hyperlink ref="U75" r:id="rId87" xr:uid="{A622B581-B1A1-4629-8564-3DFC05660FB7}"/>
    <hyperlink ref="U76" r:id="rId88" xr:uid="{21696A9E-8EEB-4179-A1ED-088DD17A5738}"/>
    <hyperlink ref="U77" r:id="rId89" xr:uid="{30BEFE83-C488-47B1-9D41-638040739451}"/>
    <hyperlink ref="U82" r:id="rId90" xr:uid="{A535DDDC-9A1B-47D1-93B7-DA2780AE3102}"/>
    <hyperlink ref="U83" r:id="rId91" xr:uid="{D3AA498C-0D01-4286-B80E-C0951381EA82}"/>
    <hyperlink ref="U102" r:id="rId92" xr:uid="{48972429-B513-4B2A-B6FF-F324F38BED81}"/>
    <hyperlink ref="U96" r:id="rId93" xr:uid="{1D677B3D-FF2B-4D88-A683-2D082F7FBC89}"/>
    <hyperlink ref="U107" r:id="rId94" xr:uid="{CCB947C3-1129-4BE2-9A47-4311BCB236CE}"/>
    <hyperlink ref="U103" r:id="rId95" xr:uid="{3998E7A9-9C33-45D0-93B2-D3939CB253A7}"/>
    <hyperlink ref="U108" r:id="rId96" xr:uid="{6D16F27C-5E26-4D07-8E93-325019718C5F}"/>
    <hyperlink ref="U109" r:id="rId97" xr:uid="{453DAC65-47A1-4B11-BD72-617F4B840E42}"/>
    <hyperlink ref="U110" r:id="rId98" xr:uid="{7BE2D193-55FE-4EB8-96FA-F112E8344829}"/>
    <hyperlink ref="U125" r:id="rId99" xr:uid="{3ACDA93F-433B-485A-B719-BC1682597ADF}"/>
    <hyperlink ref="U84" r:id="rId100" xr:uid="{48C49CC1-FA93-49F3-AE5F-4423BA716316}"/>
    <hyperlink ref="U85" r:id="rId101" xr:uid="{BC95C24D-19B3-45D3-832A-BDEA26E2C838}"/>
    <hyperlink ref="U97" r:id="rId102" xr:uid="{EB4DEDD5-2533-4D0D-A814-6CB0D8745B25}"/>
    <hyperlink ref="U86" r:id="rId103" xr:uid="{A94E360E-6366-4E94-A65B-92536986924F}"/>
    <hyperlink ref="U87" r:id="rId104" xr:uid="{4810B7BF-12D2-423B-9A2E-0755D2C43841}"/>
    <hyperlink ref="U91" r:id="rId105" xr:uid="{8CD5017F-ADFD-44E9-842E-777292ED6C0C}"/>
    <hyperlink ref="U104" r:id="rId106" xr:uid="{545F60D3-9F2D-4CF1-A852-820EDFED6577}"/>
    <hyperlink ref="U111" r:id="rId107" xr:uid="{5F258B64-4773-4CE7-9F99-1FAE931779F4}"/>
    <hyperlink ref="U78" r:id="rId108" xr:uid="{50667443-C89F-4823-A63B-CB32AB079424}"/>
    <hyperlink ref="U112" r:id="rId109" xr:uid="{8D7960BC-5404-4FF8-9DAF-00E8530339BF}"/>
    <hyperlink ref="U113" r:id="rId110" xr:uid="{244AA421-4B00-4DF3-8582-AE5517B5E992}"/>
    <hyperlink ref="U66" r:id="rId111" xr:uid="{3356C76D-858D-4F55-BAFD-2528EB0052D5}"/>
    <hyperlink ref="U98" r:id="rId112" xr:uid="{8FEADA8E-F698-4524-B4DD-33CFB220E77E}"/>
    <hyperlink ref="U120" r:id="rId113" xr:uid="{C4192B68-2D5E-4BBC-A979-29C8806218F9}"/>
    <hyperlink ref="U92" r:id="rId114" xr:uid="{0B0F7B74-0B82-4EA1-BC75-771AF681746C}"/>
    <hyperlink ref="U88" r:id="rId115" xr:uid="{911F2847-5693-4DFA-BEF3-33B3BEA194F8}"/>
    <hyperlink ref="U105" r:id="rId116" xr:uid="{65B46122-7ABF-492E-9225-35B5D75D84DC}"/>
    <hyperlink ref="U114" r:id="rId117" xr:uid="{07D27B7D-D34E-4429-BFCC-1B737EECBBEE}"/>
    <hyperlink ref="U115" r:id="rId118" xr:uid="{D9DE9151-8D1A-473C-8F35-2E4E78F4FF6A}"/>
    <hyperlink ref="U116" r:id="rId119" xr:uid="{022E24E4-ADB2-4698-8015-FFF89D17F671}"/>
    <hyperlink ref="U117" r:id="rId120" xr:uid="{FFAF47F8-7903-4C47-8E72-A63411EF8717}"/>
    <hyperlink ref="U99" r:id="rId121" xr:uid="{D6136A61-786E-4A26-A043-73A293AC5A87}"/>
    <hyperlink ref="U118" r:id="rId122" xr:uid="{BBFCDC5F-2401-48C3-B8C9-42BF990337B3}"/>
    <hyperlink ref="U119" r:id="rId123" xr:uid="{C5773733-1261-4F31-B408-3F29443AD7CC}"/>
    <hyperlink ref="U121" r:id="rId124" xr:uid="{E2012605-D358-45CD-8E2A-1293EC2C9056}"/>
    <hyperlink ref="U122" r:id="rId125" xr:uid="{9C19D700-6511-4BB6-8E50-E36854775E08}"/>
    <hyperlink ref="U127" r:id="rId126" xr:uid="{702E0C93-733E-431E-A66F-9FD612C8BECB}"/>
    <hyperlink ref="U126" r:id="rId127" xr:uid="{505ECCB3-D3D4-4059-AD35-324B19652F7F}"/>
    <hyperlink ref="U293" r:id="rId128" xr:uid="{03B910ED-2A3C-4184-8451-19A32E1FD944}"/>
    <hyperlink ref="U294" r:id="rId129" xr:uid="{80161873-8F36-4C0A-8410-AC8BEF44459A}"/>
    <hyperlink ref="U295" r:id="rId130" xr:uid="{3063C3B0-D484-4416-B885-8835E2A8C1ED}"/>
    <hyperlink ref="U296" r:id="rId131" xr:uid="{7A0567B8-F466-4FF6-ABAD-16B48D55E303}"/>
    <hyperlink ref="U297" r:id="rId132" xr:uid="{4D0766F1-590B-4518-8D4E-1FFEDFABDF2E}"/>
    <hyperlink ref="U298" r:id="rId133" xr:uid="{60E7FB05-738D-47E8-A4A6-E5DD4E8A9D93}"/>
    <hyperlink ref="U299" r:id="rId134" xr:uid="{09AC10F5-054D-4FF6-8A49-F9F9F1ED621C}"/>
    <hyperlink ref="U300" r:id="rId135" xr:uid="{9EA3AC23-D3EA-4CB0-9AB7-182374AC32D7}"/>
    <hyperlink ref="U344" r:id="rId136" display="https://community.secop.gov.co/Public/Tendering/ContractNoticePhases/View?PPI=CO1.PPI.21938510&amp;isFromPublicArea=True&amp;isModal=False" xr:uid="{58D5F212-5806-4D8F-98B1-08FDBCCF1F34}"/>
    <hyperlink ref="U356" r:id="rId137" display="https://community.secop.gov.co/Public/Tendering/ContractNoticePhases/View?PPI=CO1.PPI.21928164&amp;isFromPublicArea=True&amp;isModal=False" xr:uid="{067CB65D-4ADD-48A1-B6B4-EAF81B494154}"/>
    <hyperlink ref="U363" r:id="rId138" display="https://community.secop.gov.co/Public/Tendering/ContractNoticePhases/View?PPI=CO1.PPI.21936473&amp;isFromPublicArea=True&amp;isModal=False" xr:uid="{65124822-1DB5-49FA-9A59-A42B2107FD55}"/>
    <hyperlink ref="U372" r:id="rId139" display="https://community.secop.gov.co/Public/Tendering/ContractNoticePhases/View?PPI=CO1.PPI.21936243&amp;isFromPublicArea=True&amp;isModal=False" xr:uid="{F7C8D0E0-045B-4B05-A625-080D6C6AEC1C}"/>
    <hyperlink ref="U311" r:id="rId140" display="https://community.secop.gov.co/Public/Tendering/ContractNoticePhases/View?PPI=CO1.PPI.21976193&amp;isFromPublicArea=True&amp;isModal=False" xr:uid="{26EDBBDF-532A-4861-A46E-1CFB7AEE7EF2}"/>
    <hyperlink ref="U312" r:id="rId141" display="https://community.secop.gov.co/Public/Tendering/ContractNoticePhases/View?PPI=CO1.PPI.21976960&amp;isFromPublicArea=True&amp;isModal=False" xr:uid="{D5F7B111-B0E7-4C64-A1A9-86FB48D12590}"/>
    <hyperlink ref="U317" r:id="rId142" display="https://community.secop.gov.co/Public/Tendering/ContractNoticePhases/View?PPI=CO1.PPI.21976673&amp;isFromPublicArea=True&amp;isModal=False" xr:uid="{3D907581-7EA8-4704-A7E1-7CB92BDDCCAC}"/>
    <hyperlink ref="U318" r:id="rId143" display="https://community.secop.gov.co/Public/Tendering/ContractNoticePhases/View?PPI=CO1.PPI.21977410&amp;isFromPublicArea=True&amp;isModal=False" xr:uid="{74380EC0-3972-4D05-89F2-D597CDB1E28A}"/>
    <hyperlink ref="U352" r:id="rId144" display="https://community.secop.gov.co/Public/Tendering/ContractNoticePhases/View?PPI=CO1.PPI.21977376&amp;isFromPublicArea=True&amp;isModal=False" xr:uid="{659E8F73-3DF4-4B50-B2F1-E79FB3E91482}"/>
    <hyperlink ref="U362" r:id="rId145" display="https://community.secop.gov.co/Public/Tendering/ContractNoticePhases/View?PPI=CO1.PPI.21977806&amp;isFromPublicArea=True&amp;isModal=False" xr:uid="{B6211D91-C4D1-424B-920E-469699393168}"/>
    <hyperlink ref="U361" r:id="rId146" display="https://community.secop.gov.co/Public/Tendering/ContractNoticePhases/View?PPI=CO1.PPI.21944965&amp;isFromPublicArea=True&amp;isModal=False" xr:uid="{6B3C6CDD-0E8D-4F50-B88B-46202F359E0C}"/>
    <hyperlink ref="U371" r:id="rId147" display="http://https/community.secop.gov.co/Public/Tendering/ContractNoticePhases/View?PPI=CO1.PPI.21954108&amp;isFromPublicArea=True&amp;isModal=False" xr:uid="{629214B3-A007-4D07-A7E0-0007A344B3B4}"/>
    <hyperlink ref="U341" r:id="rId148" display="https://community.secop.gov.co/Public/Tendering/OpportunityDetail/Index?noticeUID=CO1.NTC.3594153&amp;isFromPublicArea=True&amp;isModal=False" xr:uid="{F549AD14-BC01-49C2-9219-A83E5502BD55}"/>
    <hyperlink ref="U369" r:id="rId149" display="https://community.secop.gov.co/Public/Tendering/OpportunityDetail/Index?noticeUID=CO1.NTC.3596935&amp;isFromPublicArea=True&amp;isModal=False" xr:uid="{AB690D9A-9F4E-49FA-ABA8-224E8D29A461}"/>
    <hyperlink ref="U376" r:id="rId150" display="https://community.secop.gov.co/Public/Tendering/OpportunityDetail/Index?noticeUID=CO1.NTC.3598119&amp;isFromPublicArea=True&amp;isModal=False" xr:uid="{5273EE95-BB69-4BA4-BF2D-ED5FA1299853}"/>
    <hyperlink ref="U327" r:id="rId151" display="https://community.secop.gov.co/Public/Tendering/ContractNoticePhases/View?PPI=CO1.PPI.22098899&amp;isFromPublicArea=True&amp;isModal=False" xr:uid="{74DA66A0-A9FF-4BB3-9CB3-0815B2E6210B}"/>
    <hyperlink ref="U315" r:id="rId152" display="https://community.secop.gov.co/Public/Tendering/ContractNoticePhases/View?PPI=CO1.PPI.21960436&amp;isFromPublicArea=True&amp;isModal=False" xr:uid="{FF8D96AF-064A-41FB-BC03-FE9D10B5802D}"/>
    <hyperlink ref="U350" r:id="rId153" display="https://community.secop.gov.co/Public/Tendering/ContractNoticePhases/View?PPI=CO1.PPI.21975572&amp;isFromPublicArea=True&amp;isModal=False" xr:uid="{2310568A-F661-4AB8-88B7-3BBA36615F3D}"/>
    <hyperlink ref="U353" r:id="rId154" display="https://community.secop.gov.co/Public/Tendering/ContractNoticePhases/View?PPI=CO1.PPI.21952967&amp;isFromPublicArea=True&amp;isModal=False" xr:uid="{830ED83C-5A06-49D2-90E9-A2011823E7FA}"/>
    <hyperlink ref="U43" r:id="rId155" xr:uid="{1426B185-D3DC-4298-A477-5B58D9C2F57F}"/>
    <hyperlink ref="U313" r:id="rId156" display="https://community.secop.gov.co/Public/Tendering/ContractNoticePhases/View?PPI=CO1.PPI.21977901&amp;isFromPublicArea=True&amp;isModal=False" xr:uid="{FB69EDAF-5893-4BDD-9F4E-22743A8EE962}"/>
    <hyperlink ref="U334" r:id="rId157" display="https://community.secop.gov.co/Public/Tendering/ContractNoticePhases/View?PPI=CO1.PPI.21977934&amp;isFromPublicArea=True&amp;isModal=False" xr:uid="{5DFFA125-930F-4698-9821-17C88EC02976}"/>
    <hyperlink ref="U338" r:id="rId158" display="https://community.secop.gov.co/Public/Tendering/ContractNoticePhases/View?PPI=CO1.PPI.21977939&amp;isFromPublicArea=True&amp;isModal=False" xr:uid="{16A49C5B-E130-4C4A-A964-FF960DB39D41}"/>
    <hyperlink ref="U339" r:id="rId159" display="https://community.secop.gov.co/Public/Tendering/ContractNoticePhases/View?PPI=CO1.PPI.21977943&amp;isFromPublicArea=True&amp;isModal=False" xr:uid="{FDCFD27C-D82A-44B0-8A16-BA8B6F91F40A}"/>
    <hyperlink ref="U358" r:id="rId160" display="https://community.secop.gov.co/Public/Tendering/ContractNoticePhases/View?PPI=CO1.PPI.21978524&amp;isFromPublicArea=True&amp;isModal=False" xr:uid="{C9E1C152-7425-4826-876D-9AFFDF4A62B9}"/>
    <hyperlink ref="U364" r:id="rId161" display="https://community.secop.gov.co/Public/Tendering/ContractNoticePhases/View?PPI=CO1.PPI.21981453&amp;isFromPublicArea=True&amp;isModal=False" xr:uid="{C81C4E62-3DDE-4F15-BC4A-DD899DC0C9B4}"/>
    <hyperlink ref="U324" r:id="rId162" display="https://community.secop.gov.co/Public/Tendering/ContractNoticePhases/View?PPI=CO1.PPI.21995935&amp;isFromPublicArea=True&amp;isModal=False" xr:uid="{ADD6FE15-90C3-4E5F-B8B8-B702652CC582}"/>
    <hyperlink ref="U340" r:id="rId163" display="https://community.secop.gov.co/Public/Tendering/ContractNoticePhases/View?PPI=CO1.PPI.21995718&amp;isFromPublicArea=True&amp;isModal=False" xr:uid="{AF1DEAC8-2A44-4DE2-9A17-49E6B4156092}"/>
    <hyperlink ref="U342" r:id="rId164" display="https://community.secop.gov.co/Public/Tendering/ContractNoticePhases/View?PPI=CO1.PPI.22065531&amp;isFromPublicArea=True&amp;isModal=False" xr:uid="{82772A59-9961-46D2-BBCF-BAFF44426717}"/>
    <hyperlink ref="U52" r:id="rId165" xr:uid="{41474C87-557A-4387-ADC4-8AE6DD4ABF04}"/>
    <hyperlink ref="U307" r:id="rId166" display="https://community.secop.gov.co/Public/Tendering/ContractNoticePhases/View?PPI=CO1.PPI.22060688&amp;isFromPublicArea=True&amp;isModal=False" xr:uid="{D79604E8-40B7-475E-AAC0-2A235F06F934}"/>
    <hyperlink ref="U365" r:id="rId167" display="https://community.secop.gov.co/Public/Tendering/ContractNoticePhases/View?PPI=CO1.PPI.22148944&amp;isFromPublicArea=True&amp;isModal=False" xr:uid="{991A216A-77DC-47FC-8389-4965D2EB3229}"/>
    <hyperlink ref="U373" r:id="rId168" display="https://community.secop.gov.co/Public/Tendering/ContractNoticePhases/View?PPI=CO1.PPI.22011387&amp;isFromPublicArea=True&amp;isModal=False" xr:uid="{8B119E5B-F284-4207-882F-2CA6690912C2}"/>
    <hyperlink ref="U380" r:id="rId169" display="https://community.secop.gov.co/Public/Tendering/ContractNoticePhases/View?PPI=CO1.PPI.22021863&amp;isFromPublicArea=True&amp;isModal=False" xr:uid="{59BF38B5-DA8F-4954-AFA0-AFC6D1ABE1E8}"/>
    <hyperlink ref="U310" r:id="rId170" display="https://community.secop.gov.co/Public/Tendering/ContractNoticePhases/View?PPI=CO1.PPI.22023430&amp;isFromPublicArea=True&amp;isModal=False" xr:uid="{205BB22D-23F2-4DB3-9CC4-7E137F1E4B53}"/>
    <hyperlink ref="U345" r:id="rId171" display="https://community.secop.gov.co/Public/Tendering/ContractNoticePhases/View?PPI=CO1.PPI.22025637&amp;isFromPublicArea=True&amp;isModal=False" xr:uid="{31E17073-057B-4199-B8CD-345928E1DE6F}"/>
    <hyperlink ref="U348" r:id="rId172" display="https://community.secop.gov.co/Public/Tendering/ContractNoticePhases/View?PPI=CO1.PPI.22028693&amp;isFromPublicArea=True&amp;isModal=False" xr:uid="{FFE55C25-1A03-40EB-923B-4E1EAC5AC48C}"/>
    <hyperlink ref="U351" r:id="rId173" display="https://community.secop.gov.co/Public/Tendering/ContractNoticePhases/View?PPI=CO1.PPI.22036937&amp;isFromPublicArea=True&amp;isModal=False" xr:uid="{E3193048-0988-4D49-BB89-B2A1A403A580}"/>
    <hyperlink ref="U355" r:id="rId174" display="https://community.secop.gov.co/Public/Tendering/ContractNoticePhases/View?PPI=CO1.PPI.22038099&amp;isFromPublicArea=True&amp;isModal=False" xr:uid="{193C17C3-D68F-47DB-BC61-1BA24921EA8A}"/>
    <hyperlink ref="U374" r:id="rId175" display="https://community.secop.gov.co/Public/Tendering/ContractNoticePhases/View?PPI=CO1.PPI.22038253&amp;isFromPublicArea=True&amp;isModal=False" xr:uid="{6E6B9B9F-E4AA-4AC2-BA98-09EEEB29AD5F}"/>
    <hyperlink ref="U377" r:id="rId176" display="https://community.secop.gov.co/Public/Tendering/ContractNoticePhases/View?PPI=CO1.PPI.22039148&amp;isFromPublicArea=True&amp;isModal=False" xr:uid="{07C66E50-230A-41B2-9C88-274DF4FB7FFC}"/>
    <hyperlink ref="U379" r:id="rId177" display="https://community.secop.gov.co/Public/Tendering/ContractNoticePhases/View?PPI=CO1.PPI.22028461&amp;isFromPublicArea=True&amp;isModal=False" xr:uid="{F0E18EE5-A811-44D1-A676-A2B67B80EF48}"/>
    <hyperlink ref="U321" r:id="rId178" display="https://community.secop.gov.co/Public/Tendering/ContractNoticePhases/View?PPI=CO1.PPI.22038703&amp;isFromPublicArea=True&amp;isModal=False" xr:uid="{2C1BBD60-203B-4B62-A42C-87FC316FC648}"/>
    <hyperlink ref="U319" r:id="rId179" display="https://community.secop.gov.co/Public/Tendering/ContractNoticePhases/View?PPI=CO1.PPI.22041463&amp;isFromPublicArea=True&amp;isModal=False" xr:uid="{D6ADF4A9-A6D9-4E05-AA5D-E8C62A2160F0}"/>
    <hyperlink ref="U320" r:id="rId180" display="https://community.secop.gov.co/Public/Tendering/ContractNoticePhases/View?PPI=CO1.PPI.22048156&amp;isFromPublicArea=True&amp;isModal=False" xr:uid="{FFB13384-A975-4427-ACAF-45902FF29A8A}"/>
    <hyperlink ref="U336" r:id="rId181" display="https://community.secop.gov.co/Public/Tendering/ContractNoticePhases/View?PPI=CO1.PPI.22049712&amp;isFromPublicArea=True&amp;isModal=False" xr:uid="{0909BA05-D885-4421-BF74-875CC03FEFA0}"/>
    <hyperlink ref="U322" r:id="rId182" display="https://community.secop.gov.co/Public/Tendering/ContractNoticePhases/View?PPI=CO1.PPI.22052014&amp;isFromPublicArea=True&amp;isModal=False" xr:uid="{CDBBC4F4-E92C-4863-8582-6EB9466C9110}"/>
    <hyperlink ref="U357" r:id="rId183" display="https://community.secop.gov.co/Public/Tendering/ContractNoticePhases/View?PPI=CO1.PPI.22050795&amp;isFromPublicArea=True&amp;isModal=False" xr:uid="{F1296BF8-FE8C-478C-A60B-69B656301A3D}"/>
    <hyperlink ref="U323" r:id="rId184" display="https://community.secop.gov.co/Public/Tendering/ContractNoticePhases/View?PPI=CO1.PPI.22052649&amp;isFromPublicArea=True&amp;isModal=False" xr:uid="{BF7291B3-6DF4-486B-B416-E7E99DD0509C}"/>
    <hyperlink ref="U368" r:id="rId185" display="https://community.secop.gov.co/Public/Tendering/ContractNoticePhases/View?PPI=CO1.PPI.22045088&amp;isFromPublicArea=True&amp;isModal=False" xr:uid="{33421AC5-E6A6-4C19-A1B8-7A082E9D852F}"/>
    <hyperlink ref="U347" r:id="rId186" display="https://community.secop.gov.co/Public/Tendering/ContractNoticePhases/View?PPI=CO1.PPI.22104009&amp;isFromPublicArea=True&amp;isModal=False" xr:uid="{DC919A6F-B836-4F11-AD4C-58B45A16D8E9}"/>
    <hyperlink ref="U332" r:id="rId187" display="https://community.secop.gov.co/Public/Tendering/ContractNoticePhases/View?PPI=CO1.PPI.22084822&amp;isFromPublicArea=True&amp;isModal=False" xr:uid="{CD213EFA-AF8A-4948-9621-3D4D48504E13}"/>
    <hyperlink ref="U333" r:id="rId188" display="https://community.secop.gov.co/Public/Tendering/ContractNoticePhases/View?PPI=CO1.PPI.22084836&amp;isFromPublicArea=True&amp;isModal=False" xr:uid="{1EBDBE27-1868-4157-B683-228484648E00}"/>
    <hyperlink ref="U335" r:id="rId189" display="https://community.secop.gov.co/Public/Tendering/ContractNoticePhases/View?PPI=CO1.PPI.22085069&amp;isFromPublicArea=True&amp;isModal=False" xr:uid="{CD5E8E05-F6CB-4FCC-AD9E-C7A4D7DE042A}"/>
    <hyperlink ref="U360" r:id="rId190" display="https://community.secop.gov.co/Public/Tendering/ContractNoticePhases/View?PPI=CO1.PPI.22085073&amp;isFromPublicArea=True&amp;isModal=False" xr:uid="{862C14C6-8FFF-4CDC-90A7-068504B9A35E}"/>
    <hyperlink ref="U370" r:id="rId191" display="https://community.secop.gov.co/Public/Tendering/ContractNoticePhases/View?PPI=CO1.PPI.22085076&amp;isFromPublicArea=True&amp;isModal=False" xr:uid="{A55BE719-FF70-41AC-9202-453E4D52EE45}"/>
    <hyperlink ref="U306" r:id="rId192" display="https://community.secop.gov.co/Public/Tendering/ContractNoticePhases/View?PPI=CO1.PPI.22060477&amp;isFromPublicArea=True&amp;isModal=False" xr:uid="{F176DCC3-52F8-47BA-8511-5455A1B631BC}"/>
    <hyperlink ref="U308" r:id="rId193" display="https://community.secop.gov.co/Public/Tendering/ContractNoticePhases/View?PPI=CO1.PPI.22060494&amp;isFromPublicArea=True&amp;isModal=False" xr:uid="{8CF186F6-344C-4ADE-9423-0A70CEEFED95}"/>
    <hyperlink ref="U314" r:id="rId194" display="https://community.secop.gov.co/Public/Tendering/ContractNoticePhases/View?PPI=CO1.PPI.22099252&amp;isFromPublicArea=True&amp;isModal=False" xr:uid="{D610B253-4AFB-4049-9CCB-9B827BA9AEAB}"/>
    <hyperlink ref="U337" r:id="rId195" display="https://community.secop.gov.co/Public/Tendering/ContractNoticePhases/View?PPI=CO1.PPI.22076985&amp;isFromPublicArea=True&amp;isModal=False" xr:uid="{95A02E05-4B58-4815-A98D-D47286B05F29}"/>
    <hyperlink ref="U325" r:id="rId196" display="https://community.secop.gov.co/Public/Tendering/ContractNoticePhases/View?PPI=CO1.PPI.22099248&amp;isFromPublicArea=True&amp;isModal=False" xr:uid="{E41597E2-5623-40A3-82BD-20A25BD4AED1}"/>
    <hyperlink ref="U326" r:id="rId197" display="https://community.secop.gov.co/Public/Tendering/ContractNoticePhases/View?PPI=CO1.PPI.22099310&amp;isFromPublicArea=True&amp;isModal=False" xr:uid="{A1D66024-77F4-4AED-9EB9-69278B1377D6}"/>
    <hyperlink ref="U328" r:id="rId198" display="https://community.secop.gov.co/Public/Tendering/ContractNoticePhases/View?PPI=CO1.PPI.22099701&amp;isFromPublicArea=True&amp;isModal=False" xr:uid="{EEA60756-52C3-4B8E-89AC-584F5CC7657B}"/>
    <hyperlink ref="U329" r:id="rId199" display="https://community.secop.gov.co/Public/Tendering/ContractNoticePhases/View?PPI=CO1.PPI.22101101&amp;isFromPublicArea=True&amp;isModal=False" xr:uid="{02452A66-FD31-41CC-8903-739FD6FB9DE9}"/>
    <hyperlink ref="U330" r:id="rId200" display="https://community.secop.gov.co/Public/Tendering/ContractNoticePhases/View?PPI=CO1.PPI.22101105&amp;isFromPublicArea=True&amp;isModal=False" xr:uid="{A95B36FF-AA6A-40F8-92F6-5A8D7161DF6F}"/>
    <hyperlink ref="U346" r:id="rId201" display="https://community.secop.gov.co/Public/Tendering/ContractNoticePhases/View?PPI=CO1.PPI.22101302&amp;isFromPublicArea=True&amp;isModal=False" xr:uid="{A73587C8-034C-4F30-989E-8283D633119A}"/>
    <hyperlink ref="U354" r:id="rId202" display="https://community.secop.gov.co/Public/Tendering/ContractNoticePhases/View?PPI=CO1.PPI.22101502&amp;isFromPublicArea=True&amp;isModal=False" xr:uid="{6D9402FB-B067-46EE-B816-2FC8C5680FF3}"/>
    <hyperlink ref="U366" r:id="rId203" display="https://community.secop.gov.co/Public/Tendering/ContractNoticePhases/View?PPI=CO1.PPI.22101108&amp;isFromPublicArea=True&amp;isModal=False" xr:uid="{36224E93-48DA-47E0-8985-89BA3B68FD63}"/>
    <hyperlink ref="U378" r:id="rId204" display="https://community.secop.gov.co/Public/Tendering/ContractNoticePhases/View?PPI=CO1.PPI.22101507&amp;isFromPublicArea=True&amp;isModal=False" xr:uid="{275027A4-FE22-43A0-A6C4-5CB0FA82E574}"/>
    <hyperlink ref="U316" r:id="rId205" display="https://community.secop.gov.co/Public/Tendering/ContractNoticePhases/View?PPI=CO1.PPI.22080065&amp;isFromPublicArea=True&amp;isModal=False" xr:uid="{DA051D4F-CE60-4ECC-8794-9B45318F960D}"/>
    <hyperlink ref="U375" r:id="rId206" display="https://community.secop.gov.co/Public/Tendering/ContractNoticePhases/View?PPI=CO1.PPI.22115165&amp;isFromPublicArea=True&amp;isModal=False" xr:uid="{249F613D-89E9-492D-A129-96D786F476AB}"/>
    <hyperlink ref="U343" r:id="rId207" display="https://community.secop.gov.co/Public/Tendering/ContractNoticePhases/View?PPI=CO1.PPI.22105500&amp;isFromPublicArea=True&amp;isModal=False" xr:uid="{FC3A1C94-96A7-4C29-A788-FBCFA8ABEF0B}"/>
    <hyperlink ref="U349" r:id="rId208" display="https://community.secop.gov.co/Public/Tendering/ContractNoticePhases/View?PPI=CO1.PPI.22139457&amp;isFromPublicArea=True&amp;isModal=False" xr:uid="{1897854E-6977-490F-8D01-E310D3D50B1A}"/>
    <hyperlink ref="U367" r:id="rId209" display="https://community.secop.gov.co/Public/Tendering/ContractNoticePhases/View?PPI=CO1.PPI.22128552&amp;isFromPublicArea=True&amp;isModal=False" xr:uid="{99DCBC6C-8043-4E6D-A281-BF961E604042}"/>
    <hyperlink ref="U309" r:id="rId210" display="https://community.secop.gov.co/Public/Tendering/ContractNoticePhases/View?PPI=CO1.PPI.22123174&amp;isFromPublicArea=True&amp;isModal=False" xr:uid="{5E8341D2-946C-4E03-B10C-BCD085F31415}"/>
    <hyperlink ref="U359" r:id="rId211" display="https://community.secop.gov.co/Public/Tendering/ContractNoticePhases/View?PPI=CO1.PPI.22171079&amp;isFromPublicArea=True&amp;isModal=False" xr:uid="{1370798B-8539-4BEF-8C8F-1C05CFD20D88}"/>
  </hyperlinks>
  <pageMargins left="0.7" right="0.7" top="0.75" bottom="0.75" header="0.3" footer="0.3"/>
  <pageSetup orientation="portrait" r:id="rId212"/>
  <legacyDrawing r:id="rId21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B351DB71CB6614593A55A6F4C33A3D3" ma:contentTypeVersion="0" ma:contentTypeDescription="Crear nuevo documento." ma:contentTypeScope="" ma:versionID="6bd92c48bba58375df28fabfd2fe87df">
  <xsd:schema xmlns:xsd="http://www.w3.org/2001/XMLSchema" xmlns:xs="http://www.w3.org/2001/XMLSchema" xmlns:p="http://schemas.microsoft.com/office/2006/metadata/properties" targetNamespace="http://schemas.microsoft.com/office/2006/metadata/properties" ma:root="true" ma:fieldsID="7b4afbcb2487568e4ac3f4426186394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23F76E-F257-470A-B985-E64AAF706E6D}"/>
</file>

<file path=customXml/itemProps2.xml><?xml version="1.0" encoding="utf-8"?>
<ds:datastoreItem xmlns:ds="http://schemas.openxmlformats.org/officeDocument/2006/customXml" ds:itemID="{663350A3-4B49-4B5F-AE53-87DFE6A330D9}"/>
</file>

<file path=customXml/itemProps3.xml><?xml version="1.0" encoding="utf-8"?>
<ds:datastoreItem xmlns:ds="http://schemas.openxmlformats.org/officeDocument/2006/customXml" ds:itemID="{EC6D7A84-91F8-45E3-BC0F-95328BC76F7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ACTIVOS 2022-2023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Andrés Felipe Prieto Méndez</dc:creator>
  <cp:keywords/>
  <dc:description/>
  <cp:lastModifiedBy>Ana Rita Molano Quintero</cp:lastModifiedBy>
  <cp:revision/>
  <dcterms:created xsi:type="dcterms:W3CDTF">2022-02-22T23:44:55Z</dcterms:created>
  <dcterms:modified xsi:type="dcterms:W3CDTF">2024-03-26T13:46:12Z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0x0101004B351DB71CB6614593A55A6F4C33A3D3</vt:lpwstr>
  </property>
</Properties>
</file>